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Referencia" sheetId="1" r:id="rId4"/>
    <sheet state="visible" name="API-PSI" sheetId="2" r:id="rId5"/>
    <sheet state="visible" name="API-SR" sheetId="3" r:id="rId6"/>
    <sheet state="visible" name="Inicio" sheetId="4" r:id="rId7"/>
    <sheet state="visible" name="Seleccionados" sheetId="5" r:id="rId8"/>
    <sheet state="visible" name="Configuración" sheetId="6" r:id="rId9"/>
    <sheet state="visible" name="Empresas" sheetId="7" r:id="rId10"/>
    <sheet state="visible" name="Facturación" sheetId="8" r:id="rId11"/>
    <sheet state="visible" name="Ranking" sheetId="9" r:id="rId12"/>
    <sheet state="visible" name="E-Solar" sheetId="10" r:id="rId13"/>
    <sheet state="visible" name="F-Solar" sheetId="11" r:id="rId14"/>
    <sheet state="visible" name="E-Joyas" sheetId="12" r:id="rId15"/>
    <sheet state="visible" name="F-Joyas" sheetId="13" r:id="rId16"/>
    <sheet state="visible" name="E-Deportes" sheetId="14" r:id="rId17"/>
    <sheet state="visible" name="F-Deportes" sheetId="15" r:id="rId18"/>
    <sheet state="visible" name="D-Social-YT" sheetId="16" r:id="rId19"/>
    <sheet state="visible" name="D-Pagespeed" sheetId="17" r:id="rId20"/>
    <sheet state="visible" name="D-Tec" sheetId="18" r:id="rId21"/>
    <sheet state="visible" name="D-Social-Todo" sheetId="19" r:id="rId22"/>
    <sheet state="visible" name="D-Social-FB" sheetId="20" r:id="rId23"/>
    <sheet state="visible" name="D-Social-IG" sheetId="21" r:id="rId24"/>
    <sheet state="hidden" name="D-Social-IG-Com" sheetId="22" r:id="rId25"/>
    <sheet state="visible" name="D-Social-TT" sheetId="23" r:id="rId26"/>
    <sheet state="visible" name="D-Social-TW" sheetId="24" r:id="rId27"/>
    <sheet state="hidden" name="D-Social-LI" sheetId="25" r:id="rId28"/>
    <sheet state="visible" name="D-SR-VistaMercados" sheetId="26" r:id="rId29"/>
    <sheet state="visible" name="D-SR-VistaGeneral" sheetId="27" r:id="rId30"/>
    <sheet state="visible" name="D-SR-HistMulti" sheetId="28" r:id="rId31"/>
    <sheet state="visible" name="D-SR-KwOrg" sheetId="29" r:id="rId32"/>
    <sheet state="visible" name="D-SR-CompOrg" sheetId="30" r:id="rId33"/>
    <sheet state="visible" name="D-SR-Backlinks" sheetId="31" r:id="rId34"/>
    <sheet state="visible" name="D-SR-BL-AuthProf" sheetId="32" r:id="rId35"/>
  </sheets>
  <definedNames>
    <definedName name="estado_sr_hist">'Configuración'!$K$7</definedName>
    <definedName name="estado_sr_blauth">'Configuración'!$K$11</definedName>
    <definedName name="estado_sr_vg">'Configuración'!$K$6</definedName>
    <definedName name="estado_sr_kw">'Configuración'!$K$8</definedName>
    <definedName name="cfg_sr_numMeses">'Configuración'!$F$10</definedName>
    <definedName name="estado_rrss_fb">'Configuración'!$K$18</definedName>
    <definedName name="estado_rrss_ig">'Configuración'!$K$19</definedName>
    <definedName name="estado_rrss_tw">'Configuración'!$K$22</definedName>
    <definedName name="estado_sr_mercados">'Configuración'!$K$12</definedName>
    <definedName name="estado_psi">'Configuración'!$K$15</definedName>
    <definedName name="estado_rrss_tt">'Configuración'!$K$20</definedName>
    <definedName name="estado_rrss_li">'Configuración'!$K$21</definedName>
    <definedName name="estado_sr_blres">'Configuración'!$K$10</definedName>
    <definedName name="estado_sr_comp">'Configuración'!$K$9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3">
      <text>
        <t xml:space="preserve">Genera URLs en la primera columna a partir de los dominios de la segunda. Las celdas de los dominios deben contener enlaces.
Las URLs son finales, es decir, se siguen las redirecciones hasta tener una respuesta 200, por lo que puede tardar un poco si son muchas.
OJO: No funciona si Sheets no lo reconoce como enlace.
</t>
      </text>
    </comment>
    <comment authorId="0" ref="G4">
      <text>
        <t xml:space="preserve">Si está activado, sustituye los datos existentes en la hoja de resultados de Pagespeed.
Si está desactivado, añade los nuevos datos a los ya existentes.</t>
      </text>
    </comment>
  </commentList>
</comments>
</file>

<file path=xl/sharedStrings.xml><?xml version="1.0" encoding="utf-8"?>
<sst xmlns="http://schemas.openxmlformats.org/spreadsheetml/2006/main" count="7994" uniqueCount="2712">
  <si>
    <t>Colores Súmate</t>
  </si>
  <si>
    <t>Fórmulas útiles</t>
  </si>
  <si>
    <t>Primarios</t>
  </si>
  <si>
    <t>Secundarios</t>
  </si>
  <si>
    <t>Corregir URL de Drive para poder recoger una imagen a partir del thumbnail</t>
  </si>
  <si>
    <t>=IFERROR(SUBSTITUTE(LEFT(Y2;FIND("/view";Y2)-1);"file/d/";"thumbnail?id=");Y2)</t>
  </si>
  <si>
    <t>#193643</t>
  </si>
  <si>
    <t>#6E46D0</t>
  </si>
  <si>
    <t>#008BAD</t>
  </si>
  <si>
    <t>#F8CB3E</t>
  </si>
  <si>
    <t>#E94F46</t>
  </si>
  <si>
    <t>#18AD84</t>
  </si>
  <si>
    <t>#F08345</t>
  </si>
  <si>
    <t>#FFFFFF</t>
  </si>
  <si>
    <t>Criterios de evaluación dePageSpeed y CWV</t>
  </si>
  <si>
    <r>
      <rPr>
        <rFont val="Montserrat"/>
      </rPr>
      <t xml:space="preserve">Obtenidos de </t>
    </r>
    <r>
      <rPr>
        <rFont val="Montserrat"/>
        <color rgb="FF1155CC"/>
        <u/>
      </rPr>
      <t>https://googlechrome.github.io/lighthouse/scorecalc/calc.js</t>
    </r>
  </si>
  <si>
    <t>Métrica</t>
  </si>
  <si>
    <t>Unidad</t>
  </si>
  <si>
    <t>Peso</t>
  </si>
  <si>
    <t>Mobile: mediana</t>
  </si>
  <si>
    <t>Mobile: p10</t>
  </si>
  <si>
    <t>Desktop: Mediana</t>
  </si>
  <si>
    <t>Desktop: p10</t>
  </si>
  <si>
    <t>PSI</t>
  </si>
  <si>
    <t>LCP</t>
  </si>
  <si>
    <t>ms</t>
  </si>
  <si>
    <t>FID</t>
  </si>
  <si>
    <t>CLS</t>
  </si>
  <si>
    <t>FCP</t>
  </si>
  <si>
    <t>SI</t>
  </si>
  <si>
    <t>TTI</t>
  </si>
  <si>
    <t>TBT</t>
  </si>
  <si>
    <t>Documentación</t>
  </si>
  <si>
    <t>Tipos de informe Semrush</t>
  </si>
  <si>
    <t>Mercados</t>
  </si>
  <si>
    <t>Columnas</t>
  </si>
  <si>
    <t>Filtros</t>
  </si>
  <si>
    <t>Col no usadas</t>
  </si>
  <si>
    <t>Nombre</t>
  </si>
  <si>
    <t>Tipo en SR</t>
  </si>
  <si>
    <t>Coste</t>
  </si>
  <si>
    <t>Región</t>
  </si>
  <si>
    <t>Código</t>
  </si>
  <si>
    <t>Nombre interno SR</t>
  </si>
  <si>
    <t>Descripción</t>
  </si>
  <si>
    <t>Nivel de dominio</t>
  </si>
  <si>
    <t>Filtro</t>
  </si>
  <si>
    <t>API de Semrush</t>
  </si>
  <si>
    <t>https://developer.semrush.com/api/</t>
  </si>
  <si>
    <t>Ph,Ur,Po,Pp,Pd,Nq,Nr,Cp,Tr,Tg,Tc,Co,Td</t>
  </si>
  <si>
    <t>In,Fp,Fk,Ts,Kd</t>
  </si>
  <si>
    <t>Domain Organic Search Keywords</t>
  </si>
  <si>
    <t>domain_organic</t>
  </si>
  <si>
    <t>Spain</t>
  </si>
  <si>
    <t>es</t>
  </si>
  <si>
    <t>Ab</t>
  </si>
  <si>
    <t>The place on a SERP where an ad appeared (top, side, or bottom blocks).</t>
  </si>
  <si>
    <t>Signos</t>
  </si>
  <si>
    <t>Dn,Cr,Np,Or,Ot,Oc,Ad</t>
  </si>
  <si>
    <t>Competitors in Organic Search</t>
  </si>
  <si>
    <t>domain_organic_organic</t>
  </si>
  <si>
    <t>Spain (mobile)</t>
  </si>
  <si>
    <t>mobile-es</t>
  </si>
  <si>
    <t>Ac</t>
  </si>
  <si>
    <t>Adwords Cost</t>
  </si>
  <si>
    <t>Google Ads: Coste mensual</t>
  </si>
  <si>
    <t>Estimated budget spent buying keywords in Google AdWords for ads that appear in paid search results (monthly estimation).</t>
  </si>
  <si>
    <t>Valor</t>
  </si>
  <si>
    <t>Dn,Ac,Ad,At,Ic0,Ic1,Ic2,Ic3,Icu,Ip0,Ip1,Ip2,Ip3,Ipu,It0,It1,It2,It3,Itu,Oc,Or,Ot,Rk,X0,X1,X2,X3,X4,X5,X6,X7,X8,X9,Xa,FP1,FP3,FP4,FP5,FP6,FP7,FP9,FP10,FP11,FP12,FP13,FP20,FP21,FP22,FK1,FK3,FK4,FK5,FK6,FK7,FK9,FK10,FK11,FK12,FK13,FK20,FK21,FK22</t>
  </si>
  <si>
    <t>Domain Overview (One DB)</t>
  </si>
  <si>
    <t>domain_rank</t>
  </si>
  <si>
    <t>United States</t>
  </si>
  <si>
    <t>us</t>
  </si>
  <si>
    <t>Ad</t>
  </si>
  <si>
    <t>Adwords Keywords</t>
  </si>
  <si>
    <t>Google Ads: Keywords</t>
  </si>
  <si>
    <t>Keywords a website is buying in Google AdWords for ads that appear in paid search results.</t>
  </si>
  <si>
    <t>Incluye</t>
  </si>
  <si>
    <t>+</t>
  </si>
  <si>
    <t>Include</t>
  </si>
  <si>
    <t>Dn,Dt,Ac,Ad,At,Oc,Or,Ot,Rk,X0,X1,X2,X3,X4,X5,X6,X7,X8,X9,Xa</t>
  </si>
  <si>
    <t>Domain Overview (History)</t>
  </si>
  <si>
    <t>domain_rank_history</t>
  </si>
  <si>
    <t>United Kingdom</t>
  </si>
  <si>
    <t>uk</t>
  </si>
  <si>
    <t>Am</t>
  </si>
  <si>
    <t>Changes in the number of paid keywords.</t>
  </si>
  <si>
    <t>Excluye</t>
  </si>
  <si>
    <t>-</t>
  </si>
  <si>
    <t>Exclude</t>
  </si>
  <si>
    <t>Db,Dt,Dn,Rk,Or,Ot,Oc,Ad,At,Ac,Sh,Sv</t>
  </si>
  <si>
    <t>Domain Overview (All DB)</t>
  </si>
  <si>
    <t>domain_ranks</t>
  </si>
  <si>
    <t>Canada</t>
  </si>
  <si>
    <t>ca</t>
  </si>
  <si>
    <t>At</t>
  </si>
  <si>
    <t>Adwords Traffic</t>
  </si>
  <si>
    <t>Google Ads: Tráfico</t>
  </si>
  <si>
    <t>Traffic brought to the website via paid search results.</t>
  </si>
  <si>
    <t>ascore,total,domains_num,urls_num,ips_num,ipclassc_num,follows_num,nofollows_num,sponsored_num,ugc_num,texts_num,images_num,forms_num,frames_num</t>
  </si>
  <si>
    <t>Backlinks overview</t>
  </si>
  <si>
    <t>backlinks_overview</t>
  </si>
  <si>
    <t>Russia</t>
  </si>
  <si>
    <t>ru</t>
  </si>
  <si>
    <t>Bm</t>
  </si>
  <si>
    <t>Changes in paid traffic.</t>
  </si>
  <si>
    <t>Operaciones</t>
  </si>
  <si>
    <t>ascore,domains_num</t>
  </si>
  <si>
    <t>Authority Score Profile</t>
  </si>
  <si>
    <t>backlinks_ascore_profile</t>
  </si>
  <si>
    <t>Germany</t>
  </si>
  <si>
    <t>de</t>
  </si>
  <si>
    <t>Cg</t>
  </si>
  <si>
    <t>The total cost of all traffic driven to an analyzed domain with a given keyword over a specific period of time.</t>
  </si>
  <si>
    <t>France</t>
  </si>
  <si>
    <t>fr</t>
  </si>
  <si>
    <t>Cm</t>
  </si>
  <si>
    <t>Changes in paid traffic price.</t>
  </si>
  <si>
    <t>Igual que</t>
  </si>
  <si>
    <t>Eq</t>
  </si>
  <si>
    <t>equals</t>
  </si>
  <si>
    <t>Italy</t>
  </si>
  <si>
    <t>it</t>
  </si>
  <si>
    <t>Co</t>
  </si>
  <si>
    <t>Competition</t>
  </si>
  <si>
    <t>Competencia</t>
  </si>
  <si>
    <t>Competitive density of advertisers using the given term for their ads. One (1) means the highest competition.</t>
  </si>
  <si>
    <t>Mayor que</t>
  </si>
  <si>
    <t>Gt</t>
  </si>
  <si>
    <t>greater than</t>
  </si>
  <si>
    <t>Brazil</t>
  </si>
  <si>
    <t>br</t>
  </si>
  <si>
    <t>Cp</t>
  </si>
  <si>
    <t>CPC</t>
  </si>
  <si>
    <t>CPC ($)</t>
  </si>
  <si>
    <t>Average price in US dollars advertisers pay for a user's click on an ad containing a particular keyword (Google AdWords).</t>
  </si>
  <si>
    <t>Menor que</t>
  </si>
  <si>
    <t>Lt</t>
  </si>
  <si>
    <t>less than</t>
  </si>
  <si>
    <t>Australia</t>
  </si>
  <si>
    <t>au</t>
  </si>
  <si>
    <t>Cr</t>
  </si>
  <si>
    <t>Competitor Relevance</t>
  </si>
  <si>
    <t>Relevancia de competidor</t>
  </si>
  <si>
    <t>Competition level based on the total number of keywords of each domain and the number of keywords the domains have in common.</t>
  </si>
  <si>
    <t>empieza con</t>
  </si>
  <si>
    <t>Bw</t>
  </si>
  <si>
    <t>starts with</t>
  </si>
  <si>
    <t>Argentina</t>
  </si>
  <si>
    <t>ar</t>
  </si>
  <si>
    <t>Cv</t>
  </si>
  <si>
    <t>Keyword coverage represents the percentage of ads displayed for a particular keyword in the last 12 months (100% = 12 months).</t>
  </si>
  <si>
    <t>termina en</t>
  </si>
  <si>
    <t>Ew</t>
  </si>
  <si>
    <t>ends with</t>
  </si>
  <si>
    <t>Belgium</t>
  </si>
  <si>
    <t>be</t>
  </si>
  <si>
    <t>Db</t>
  </si>
  <si>
    <t>Database</t>
  </si>
  <si>
    <t>Mercado</t>
  </si>
  <si>
    <t>Regional database (US, UK, Italy, etc.)</t>
  </si>
  <si>
    <t>es exactamente</t>
  </si>
  <si>
    <t>exactly matching</t>
  </si>
  <si>
    <t>Switzerland</t>
  </si>
  <si>
    <t>ch</t>
  </si>
  <si>
    <t>Dn</t>
  </si>
  <si>
    <t>Domain</t>
  </si>
  <si>
    <t>Dominio</t>
  </si>
  <si>
    <t>Domain name.</t>
  </si>
  <si>
    <t>contiene</t>
  </si>
  <si>
    <t>containing</t>
  </si>
  <si>
    <t>Denmark</t>
  </si>
  <si>
    <t>dk</t>
  </si>
  <si>
    <t>Ds</t>
  </si>
  <si>
    <t>Ad text.</t>
  </si>
  <si>
    <t>Word match</t>
  </si>
  <si>
    <t>Wm</t>
  </si>
  <si>
    <t>word matching</t>
  </si>
  <si>
    <t>Finland</t>
  </si>
  <si>
    <t>fi</t>
  </si>
  <si>
    <t>Dt</t>
  </si>
  <si>
    <t>Date</t>
  </si>
  <si>
    <t>Fecha SR</t>
  </si>
  <si>
    <t>Actual date.</t>
  </si>
  <si>
    <t>Hong Kong</t>
  </si>
  <si>
    <t>hk</t>
  </si>
  <si>
    <t>Fk</t>
  </si>
  <si>
    <t>SERP Features by Keyword</t>
  </si>
  <si>
    <t>Características SERP por keyword</t>
  </si>
  <si>
    <t>All SERP Features triggered by a keyword. List of available SERP Features</t>
  </si>
  <si>
    <t>Ireland</t>
  </si>
  <si>
    <t>ie</t>
  </si>
  <si>
    <t>Fp</t>
  </si>
  <si>
    <t>SERP Features by Position</t>
  </si>
  <si>
    <t>Características SERP por posición</t>
  </si>
  <si>
    <t>SERP features in which a domain appears on SERP for a keyword. List of available SERP Features</t>
  </si>
  <si>
    <t>Campos filtrables</t>
  </si>
  <si>
    <t>Israel</t>
  </si>
  <si>
    <t>il</t>
  </si>
  <si>
    <t>Fl</t>
  </si>
  <si>
    <t>(deprecated) SERP features in which a domain appears on SERP for a keyword. List of available SERP Features</t>
  </si>
  <si>
    <t>Mexico</t>
  </si>
  <si>
    <t>mx</t>
  </si>
  <si>
    <t>FKn</t>
  </si>
  <si>
    <t>The total number of SERP Features triggered by the keywords that your domain ranks for. Columns with specified numbers should be separated with commas: FK1,FK2..FKn, where n is the number of a SERP feature from this list.</t>
  </si>
  <si>
    <t>Netherlands</t>
  </si>
  <si>
    <t>nl</t>
  </si>
  <si>
    <t>FK0</t>
  </si>
  <si>
    <t>Instant answer</t>
  </si>
  <si>
    <t>Total Respuesta instantánea</t>
  </si>
  <si>
    <t>A direct answer to a user's search query that is usually displayed at the top of organic search results in the form of a gray-bordered box.</t>
  </si>
  <si>
    <t>FK1</t>
  </si>
  <si>
    <t>Knowledge panel</t>
  </si>
  <si>
    <t>Total Panel de información</t>
  </si>
  <si>
    <t>A block with brief information related to a searched topic that appears to the right of organic search results.</t>
  </si>
  <si>
    <t>Norway</t>
  </si>
  <si>
    <t>no</t>
  </si>
  <si>
    <t>FK2</t>
  </si>
  <si>
    <t>Carousel</t>
  </si>
  <si>
    <t>Total Carrusel</t>
  </si>
  <si>
    <t>A row of horizontally scrollable images displayed at the top of search results.</t>
  </si>
  <si>
    <t>Poland</t>
  </si>
  <si>
    <t>pl</t>
  </si>
  <si>
    <t>FK3</t>
  </si>
  <si>
    <t>Local pack</t>
  </si>
  <si>
    <t>Total Pack local</t>
  </si>
  <si>
    <t>A map with three local results that appears at the top of organic search results for a local search query.</t>
  </si>
  <si>
    <t>Sweden</t>
  </si>
  <si>
    <t>se</t>
  </si>
  <si>
    <t>FK4</t>
  </si>
  <si>
    <t>Top stories</t>
  </si>
  <si>
    <t>Total Noticias destacadas</t>
  </si>
  <si>
    <t>A card-style snippet presenting up to three news-related results relevant to user's search query, which is usually displayed between organic search results.</t>
  </si>
  <si>
    <t>Singapore</t>
  </si>
  <si>
    <t>sg</t>
  </si>
  <si>
    <t>FK5</t>
  </si>
  <si>
    <t>Image pack</t>
  </si>
  <si>
    <t>Total Pack de imágenes</t>
  </si>
  <si>
    <t>A collection of images related to a search query that is usually displayed between organic search results.</t>
  </si>
  <si>
    <t>Turkey</t>
  </si>
  <si>
    <t>tr</t>
  </si>
  <si>
    <t>FK6</t>
  </si>
  <si>
    <t>Site links</t>
  </si>
  <si>
    <t>Total Enlaces de sitio</t>
  </si>
  <si>
    <t>A set of links to other pages of a website that is displayed under the main organic search result and for brand-related search queries.</t>
  </si>
  <si>
    <t>Japan</t>
  </si>
  <si>
    <t>jp</t>
  </si>
  <si>
    <t>FK7</t>
  </si>
  <si>
    <t>Reviews</t>
  </si>
  <si>
    <t>Total Reseñas</t>
  </si>
  <si>
    <t>Organic search results marked with star ratings and including the number of reviews the star rating is based on.</t>
  </si>
  <si>
    <t>India</t>
  </si>
  <si>
    <t>in</t>
  </si>
  <si>
    <t>FK8</t>
  </si>
  <si>
    <t>Tweet</t>
  </si>
  <si>
    <t>Total Tweet</t>
  </si>
  <si>
    <t>A card-style snippet displaying the most recent tweets related to a search query.</t>
  </si>
  <si>
    <t>Hungary</t>
  </si>
  <si>
    <t>hu</t>
  </si>
  <si>
    <t>FK9</t>
  </si>
  <si>
    <t>Video</t>
  </si>
  <si>
    <t>Total Vídeo</t>
  </si>
  <si>
    <t>Video results with a thumbnail displayed along with other organic search results.</t>
  </si>
  <si>
    <t>Afghanistan</t>
  </si>
  <si>
    <t>af</t>
  </si>
  <si>
    <t>FK10</t>
  </si>
  <si>
    <t>Featured video</t>
  </si>
  <si>
    <t>Total Video snippet</t>
  </si>
  <si>
    <t>A video result to a search query that is displayed at the top of all organic search results.</t>
  </si>
  <si>
    <t>Albania</t>
  </si>
  <si>
    <t>al</t>
  </si>
  <si>
    <t>FK11</t>
  </si>
  <si>
    <t>Featured Snippet</t>
  </si>
  <si>
    <t>Total Fragmento destacado</t>
  </si>
  <si>
    <t>A short answer to a user's search query with a link to the third-party website it is taken from that appears at the top of all organic search results.</t>
  </si>
  <si>
    <t>Algeria</t>
  </si>
  <si>
    <t>dz</t>
  </si>
  <si>
    <t>FK12</t>
  </si>
  <si>
    <t>AMP</t>
  </si>
  <si>
    <t>Total AMP</t>
  </si>
  <si>
    <t>AMP pages (i.e., results marked with the word "AMP" and a gray lightning bolt) shown in search results on mobile devices.</t>
  </si>
  <si>
    <t>Angola</t>
  </si>
  <si>
    <t>ao</t>
  </si>
  <si>
    <t>FK13</t>
  </si>
  <si>
    <t>Image</t>
  </si>
  <si>
    <t>Total Imagen</t>
  </si>
  <si>
    <t>An image result with a thumbnail displayed along with other organic search results.</t>
  </si>
  <si>
    <t>Armenia</t>
  </si>
  <si>
    <t>am</t>
  </si>
  <si>
    <t>FK14</t>
  </si>
  <si>
    <t>AdWords top</t>
  </si>
  <si>
    <t>Total Google Ads superior</t>
  </si>
  <si>
    <t>A series of ads (up to 4) that appear at the top of the first search results page.</t>
  </si>
  <si>
    <t>Austria</t>
  </si>
  <si>
    <t>at</t>
  </si>
  <si>
    <t>FK15</t>
  </si>
  <si>
    <t>AdWords bottom</t>
  </si>
  <si>
    <t>Total Google Ads inferior</t>
  </si>
  <si>
    <t>A series of ads (up to 4) that appear at the bottom of the first search results page.</t>
  </si>
  <si>
    <t>Azerbaijan</t>
  </si>
  <si>
    <t>az</t>
  </si>
  <si>
    <t>FK16</t>
  </si>
  <si>
    <t>Shopping ads</t>
  </si>
  <si>
    <t>Total Anuncios de shopping</t>
  </si>
  <si>
    <t>A row of horizontally scrollable paid shopping results that appear at the top of a search results page for a brand or product search query, and include the website's name, pricing, and product image.</t>
  </si>
  <si>
    <t>Bahrain</t>
  </si>
  <si>
    <t>bh</t>
  </si>
  <si>
    <t>FK17</t>
  </si>
  <si>
    <t>Hotels Pack</t>
  </si>
  <si>
    <t>Total Pack de hoteles</t>
  </si>
  <si>
    <t>A block that displays hotels related to a search query. Hotel results include information on prices and rating, and allows users to check availability for certain dates.</t>
  </si>
  <si>
    <t>Bangladesh</t>
  </si>
  <si>
    <t>bd</t>
  </si>
  <si>
    <t>FK18</t>
  </si>
  <si>
    <t>Jobs search</t>
  </si>
  <si>
    <t>Total Búsqueda de empleo</t>
  </si>
  <si>
    <t>A number of job listings related to a search query that appear at the top of the search results page. Job listings include the job title, the company offering the job, a site where the listing was posted, etc.</t>
  </si>
  <si>
    <t>Belarus</t>
  </si>
  <si>
    <t>by</t>
  </si>
  <si>
    <t>FK19</t>
  </si>
  <si>
    <t>Featured images</t>
  </si>
  <si>
    <t>Total Imágenes destacadas (móvil)</t>
  </si>
  <si>
    <t>A collection of images is usually displayed at the top of the SERP if Google considers visual results to be more relevant than text results. Only for mobile devices.</t>
  </si>
  <si>
    <t>Belize</t>
  </si>
  <si>
    <t>bz</t>
  </si>
  <si>
    <t>FK20</t>
  </si>
  <si>
    <t>Video Carousel</t>
  </si>
  <si>
    <t>Total Carrusel de vídeo</t>
  </si>
  <si>
    <t>A row of horizontally scrollable videos displayed among search results.</t>
  </si>
  <si>
    <t>Bolivia</t>
  </si>
  <si>
    <t>bo</t>
  </si>
  <si>
    <t>FK21</t>
  </si>
  <si>
    <t>People also ask</t>
  </si>
  <si>
    <t>Total Otras preguntas de los usuarios</t>
  </si>
  <si>
    <t>A series of questions that may relate to a search query that appears in an expandable grid box labeled "People also ask" between search results.</t>
  </si>
  <si>
    <t>Bosnia and Herzegovina</t>
  </si>
  <si>
    <t>ba</t>
  </si>
  <si>
    <t>FK22</t>
  </si>
  <si>
    <t>FAQ</t>
  </si>
  <si>
    <t>Total Preguntas frecuentes</t>
  </si>
  <si>
    <t>A list of questions related to a particular search that shows up for a particular organic search result. When clicked on, each of the questions reveals the answer.</t>
  </si>
  <si>
    <t>Botswana</t>
  </si>
  <si>
    <t>bw</t>
  </si>
  <si>
    <t>FK23</t>
  </si>
  <si>
    <t>Flights</t>
  </si>
  <si>
    <t>Total Vuelos</t>
  </si>
  <si>
    <t>A block that displays flights related to a search query. Flight results include information on flight dates, duration, the number of transfers and prices. Data is taken from Google Flights.</t>
  </si>
  <si>
    <t>Brunei</t>
  </si>
  <si>
    <t>bn</t>
  </si>
  <si>
    <t>FPn</t>
  </si>
  <si>
    <t>The total number of SERP Features that your domain ranks in. Columns with changed numbers should be separated with commas: FP1,FP2..FPn, where n is the number of a SERP feature from this list.</t>
  </si>
  <si>
    <t>Bulgaria</t>
  </si>
  <si>
    <t>bg</t>
  </si>
  <si>
    <t>FP0</t>
  </si>
  <si>
    <t>Respuesta instantánea</t>
  </si>
  <si>
    <t>Cabo Verde</t>
  </si>
  <si>
    <t>cv</t>
  </si>
  <si>
    <t>FP1</t>
  </si>
  <si>
    <t>Panel de información</t>
  </si>
  <si>
    <t>Cambodia</t>
  </si>
  <si>
    <t>kh</t>
  </si>
  <si>
    <t>FP2</t>
  </si>
  <si>
    <t>Carrusel</t>
  </si>
  <si>
    <t>Cameroon</t>
  </si>
  <si>
    <t>cm</t>
  </si>
  <si>
    <t>FP3</t>
  </si>
  <si>
    <t>Pack local</t>
  </si>
  <si>
    <t>Chile</t>
  </si>
  <si>
    <t>cl</t>
  </si>
  <si>
    <t>FP4</t>
  </si>
  <si>
    <t>Noticias destacadas</t>
  </si>
  <si>
    <t>Colombia</t>
  </si>
  <si>
    <t>co</t>
  </si>
  <si>
    <t>FP5</t>
  </si>
  <si>
    <t>Pack de imágenes</t>
  </si>
  <si>
    <t>Costa Rica</t>
  </si>
  <si>
    <t>cr</t>
  </si>
  <si>
    <t>FP6</t>
  </si>
  <si>
    <t>Enlaces de sitio</t>
  </si>
  <si>
    <t>Croatia</t>
  </si>
  <si>
    <t>hr</t>
  </si>
  <si>
    <t>FP7</t>
  </si>
  <si>
    <t>Reseñas</t>
  </si>
  <si>
    <t>Cyprus</t>
  </si>
  <si>
    <t>cy</t>
  </si>
  <si>
    <t>FP8</t>
  </si>
  <si>
    <t>Czech Republic</t>
  </si>
  <si>
    <t>cz</t>
  </si>
  <si>
    <t>FP9</t>
  </si>
  <si>
    <t>Vídeo</t>
  </si>
  <si>
    <t>Congo</t>
  </si>
  <si>
    <t>cd</t>
  </si>
  <si>
    <t>FP10</t>
  </si>
  <si>
    <t>Video snippet</t>
  </si>
  <si>
    <t>Dominican Republic</t>
  </si>
  <si>
    <t>do</t>
  </si>
  <si>
    <t>FP11</t>
  </si>
  <si>
    <t>Fragmento destacado</t>
  </si>
  <si>
    <t>Ecuador</t>
  </si>
  <si>
    <t>ec</t>
  </si>
  <si>
    <t>FP12</t>
  </si>
  <si>
    <t>Egypt</t>
  </si>
  <si>
    <t>eg</t>
  </si>
  <si>
    <t>FP13</t>
  </si>
  <si>
    <t>Imagen</t>
  </si>
  <si>
    <t>El Salvador</t>
  </si>
  <si>
    <t>sv</t>
  </si>
  <si>
    <t>FP14</t>
  </si>
  <si>
    <t>Google Ads superior</t>
  </si>
  <si>
    <t>Estonia</t>
  </si>
  <si>
    <t>ee</t>
  </si>
  <si>
    <t>FP15</t>
  </si>
  <si>
    <t>Google Ads inferior</t>
  </si>
  <si>
    <t>Ethiopia</t>
  </si>
  <si>
    <t>et</t>
  </si>
  <si>
    <t>FP16</t>
  </si>
  <si>
    <t>Anuncios de shopping</t>
  </si>
  <si>
    <t>Georgia</t>
  </si>
  <si>
    <t>ge</t>
  </si>
  <si>
    <t>FP17</t>
  </si>
  <si>
    <t>Pack de hoteles</t>
  </si>
  <si>
    <t>Ghana</t>
  </si>
  <si>
    <t>gh</t>
  </si>
  <si>
    <t>FP18</t>
  </si>
  <si>
    <t>Búsqueda de empleo</t>
  </si>
  <si>
    <t>Greece</t>
  </si>
  <si>
    <t>gr</t>
  </si>
  <si>
    <t>FP19</t>
  </si>
  <si>
    <t>Imágenes destacadas (móvil)</t>
  </si>
  <si>
    <t>Guatemala</t>
  </si>
  <si>
    <t>gt</t>
  </si>
  <si>
    <t>FP20</t>
  </si>
  <si>
    <t>Carrusel de vídeo</t>
  </si>
  <si>
    <t>Guyana</t>
  </si>
  <si>
    <t>gy</t>
  </si>
  <si>
    <t>FP21</t>
  </si>
  <si>
    <t>Otras preguntas de los usuarios</t>
  </si>
  <si>
    <t>Haiti</t>
  </si>
  <si>
    <t>ht</t>
  </si>
  <si>
    <t>FP22</t>
  </si>
  <si>
    <t>Preguntas frecuentes</t>
  </si>
  <si>
    <t>Honduras</t>
  </si>
  <si>
    <t>hn</t>
  </si>
  <si>
    <t>FP23</t>
  </si>
  <si>
    <t>Vuelos</t>
  </si>
  <si>
    <t>Iceland</t>
  </si>
  <si>
    <t>is</t>
  </si>
  <si>
    <t>Hs</t>
  </si>
  <si>
    <t>This columns shows whether or not a report's line returns historical data.</t>
  </si>
  <si>
    <t>Indonesia</t>
  </si>
  <si>
    <t>id</t>
  </si>
  <si>
    <t>Ip</t>
  </si>
  <si>
    <t>IP address.</t>
  </si>
  <si>
    <t>Jamaica</t>
  </si>
  <si>
    <t>jm</t>
  </si>
  <si>
    <t>In</t>
  </si>
  <si>
    <t>Intents</t>
  </si>
  <si>
    <t>Intención</t>
  </si>
  <si>
    <t>Keyword intents (0 - Commercial, 1 - Informational, 2 - Navigational, 3 - Transactional).</t>
  </si>
  <si>
    <t>Jordan</t>
  </si>
  <si>
    <t>jo</t>
  </si>
  <si>
    <t>Ipu</t>
  </si>
  <si>
    <t>Intent Unknown Positions</t>
  </si>
  <si>
    <t>Kws intención desconocida</t>
  </si>
  <si>
    <t>The total number of positions with unknown intent.</t>
  </si>
  <si>
    <t>Kazakhstan</t>
  </si>
  <si>
    <t>kz</t>
  </si>
  <si>
    <t>Ip0</t>
  </si>
  <si>
    <t>Intent Commercial Positions</t>
  </si>
  <si>
    <t>Kws Comerciales</t>
  </si>
  <si>
    <t>The total number of positions with the Commercial intent.</t>
  </si>
  <si>
    <t>Kuwait</t>
  </si>
  <si>
    <t>kw</t>
  </si>
  <si>
    <t>Ip1</t>
  </si>
  <si>
    <t>Intent Informational Positions</t>
  </si>
  <si>
    <t>Kws Informacionales</t>
  </si>
  <si>
    <t>The total number of positions with the Informational intent.</t>
  </si>
  <si>
    <t>Latvia</t>
  </si>
  <si>
    <t>lv</t>
  </si>
  <si>
    <t>Ip2</t>
  </si>
  <si>
    <t>Intent Navigational Positions</t>
  </si>
  <si>
    <t>Kws Navegacionales</t>
  </si>
  <si>
    <t>The total number of positions with the Navigational intent.</t>
  </si>
  <si>
    <t>Lebanon</t>
  </si>
  <si>
    <t>lb</t>
  </si>
  <si>
    <t>Ip3</t>
  </si>
  <si>
    <t>Intent Transactional Positions</t>
  </si>
  <si>
    <t>Kws Transaccionales</t>
  </si>
  <si>
    <t>The total number of positions with the Transactional intent.</t>
  </si>
  <si>
    <t>Lithuania</t>
  </si>
  <si>
    <t>lt</t>
  </si>
  <si>
    <t>Itu</t>
  </si>
  <si>
    <t>Intent Unknown Traffic</t>
  </si>
  <si>
    <t>Tráf. intención desconocida</t>
  </si>
  <si>
    <t>The total amount of traffic with unknown intent.</t>
  </si>
  <si>
    <t>Luxembourg</t>
  </si>
  <si>
    <t>lu</t>
  </si>
  <si>
    <t>It0</t>
  </si>
  <si>
    <t>Intent Commercial Traffic</t>
  </si>
  <si>
    <t>Tráf. Comercial</t>
  </si>
  <si>
    <t>The total amount of traffic with the Commercial intent.</t>
  </si>
  <si>
    <t>Madagascar</t>
  </si>
  <si>
    <t>mg</t>
  </si>
  <si>
    <t>It1</t>
  </si>
  <si>
    <t>Intent Informational Traffic</t>
  </si>
  <si>
    <t>Tráf. Informacional</t>
  </si>
  <si>
    <t>The total amount of traffic with the Informational intent.</t>
  </si>
  <si>
    <t>Malaysia</t>
  </si>
  <si>
    <t>my</t>
  </si>
  <si>
    <t>It2</t>
  </si>
  <si>
    <t>Intent Navigational Traffic</t>
  </si>
  <si>
    <t>Tráf. Navegacional</t>
  </si>
  <si>
    <t>The total amount of traffic with the Navigational intent.</t>
  </si>
  <si>
    <t>Malta</t>
  </si>
  <si>
    <t>mt</t>
  </si>
  <si>
    <t>It3</t>
  </si>
  <si>
    <t>Intent Transactional Traffic</t>
  </si>
  <si>
    <t>Tráf. Transaccional</t>
  </si>
  <si>
    <t>The total amount of traffic with the Transactional intent.</t>
  </si>
  <si>
    <t>Mauritius</t>
  </si>
  <si>
    <t>mu</t>
  </si>
  <si>
    <t>Icu</t>
  </si>
  <si>
    <t>Intent Unknown Traffic Cost</t>
  </si>
  <si>
    <t>Intención: Tráfico (Coste) - Desconocida</t>
  </si>
  <si>
    <t>The total cost of traffic with unknown intent.</t>
  </si>
  <si>
    <t>Moldova</t>
  </si>
  <si>
    <t>md</t>
  </si>
  <si>
    <t>Ic0</t>
  </si>
  <si>
    <t>Intent Commercial Traffic Cost</t>
  </si>
  <si>
    <t>Intención: Tráfico (Coste) - Comercial</t>
  </si>
  <si>
    <t>The total cost of traffic with the Commercial intent.</t>
  </si>
  <si>
    <t>Mongolia</t>
  </si>
  <si>
    <t>mn</t>
  </si>
  <si>
    <t>Ic1</t>
  </si>
  <si>
    <t>Intent Informational Traffic Cost</t>
  </si>
  <si>
    <t>Intención: Tráfico (Coste) - Información</t>
  </si>
  <si>
    <t>The total cost of traffic with the Informational intent.</t>
  </si>
  <si>
    <t>Montenegro</t>
  </si>
  <si>
    <t>me</t>
  </si>
  <si>
    <t>Ic2</t>
  </si>
  <si>
    <t>Intent Navigational Traffic Cost</t>
  </si>
  <si>
    <t>Intención: Tráfico (Coste) - Navegación</t>
  </si>
  <si>
    <t>The total cost of traffic with the Navigational intent.</t>
  </si>
  <si>
    <t>Morocco</t>
  </si>
  <si>
    <t>ma</t>
  </si>
  <si>
    <t>Ic3</t>
  </si>
  <si>
    <t>Intent Transactional Traffic Cost</t>
  </si>
  <si>
    <t>Intención: Tráfico (Coste) - Transacción</t>
  </si>
  <si>
    <t>The total cost of traffic with the Transactional intent.</t>
  </si>
  <si>
    <t>Mozambique</t>
  </si>
  <si>
    <t>mz</t>
  </si>
  <si>
    <t>Kd</t>
  </si>
  <si>
    <t>Keyword Difficulty</t>
  </si>
  <si>
    <t>Dificultad Kw</t>
  </si>
  <si>
    <t>An estimate of how difficult it would be to rank well in organic search results for a particular keyword. The higher the percentage, the harder it is to achieve high rankings for the given keyword.</t>
  </si>
  <si>
    <t>Namibia</t>
  </si>
  <si>
    <t>na</t>
  </si>
  <si>
    <t>Lc</t>
  </si>
  <si>
    <t>Number of API units per line.</t>
  </si>
  <si>
    <t>Nepal</t>
  </si>
  <si>
    <t>np</t>
  </si>
  <si>
    <t>Li</t>
  </si>
  <si>
    <t>Number of lines requested for a report by a particular user.</t>
  </si>
  <si>
    <t>New Zealand</t>
  </si>
  <si>
    <t>nz</t>
  </si>
  <si>
    <t>Np</t>
  </si>
  <si>
    <t>Common keywords</t>
  </si>
  <si>
    <t>Keywords en común</t>
  </si>
  <si>
    <t>Common keywords that domains are ranking for in Google's top 100 organic search results.</t>
  </si>
  <si>
    <t>Nicaragua</t>
  </si>
  <si>
    <t>ni</t>
  </si>
  <si>
    <t>Nq</t>
  </si>
  <si>
    <t>Search Volume</t>
  </si>
  <si>
    <t>Vol. Búsquedas</t>
  </si>
  <si>
    <t>The average number of times users have searched for a given keyword per month. We calculate this value over the last 12 months.</t>
  </si>
  <si>
    <t>Nigeria</t>
  </si>
  <si>
    <t>ng</t>
  </si>
  <si>
    <t>Nr</t>
  </si>
  <si>
    <t>Number of Results</t>
  </si>
  <si>
    <t>Nº Resultados</t>
  </si>
  <si>
    <t>The total number of organic results returned for a given keyword at the last date of collection.</t>
  </si>
  <si>
    <t>Oman</t>
  </si>
  <si>
    <t>om</t>
  </si>
  <si>
    <t>Oc</t>
  </si>
  <si>
    <t>Organic Cost</t>
  </si>
  <si>
    <t>Orgánico: Coste keywords</t>
  </si>
  <si>
    <t>Estimated price of organic keywords in Google AdWords.</t>
  </si>
  <si>
    <t>Paraguay</t>
  </si>
  <si>
    <t>py</t>
  </si>
  <si>
    <t>Of</t>
  </si>
  <si>
    <t>Value of a parameter display_offset requested by a particular user.</t>
  </si>
  <si>
    <t>Peru</t>
  </si>
  <si>
    <t>pe</t>
  </si>
  <si>
    <t>Om</t>
  </si>
  <si>
    <t>Changes in the number of organic keywords.</t>
  </si>
  <si>
    <t>Philippines</t>
  </si>
  <si>
    <t>ph</t>
  </si>
  <si>
    <t>Or</t>
  </si>
  <si>
    <t>Organic Keywords</t>
  </si>
  <si>
    <t>Orgánico: Keywords</t>
  </si>
  <si>
    <t>Keywords that bring users to a website via Google's top 100 organic search results.</t>
  </si>
  <si>
    <t>Portugal</t>
  </si>
  <si>
    <t>pt</t>
  </si>
  <si>
    <t>Xn</t>
  </si>
  <si>
    <t>Organic Position Distribution. Keywords bringing users to the website via Google's top 100 organic search results are grouped depending on the domain’s ranking for them. Columns with specified numbers should be separated with commas: X0,X1..Xn, where n is:</t>
  </si>
  <si>
    <t>Romania</t>
  </si>
  <si>
    <t>ro</t>
  </si>
  <si>
    <t>X0</t>
  </si>
  <si>
    <t>Organic Kws Pos. 1-3</t>
  </si>
  <si>
    <t>Orgánico: Kws Pos. 1-3</t>
  </si>
  <si>
    <t>0: 1-3</t>
  </si>
  <si>
    <t>Saudi Arabia</t>
  </si>
  <si>
    <t>sa</t>
  </si>
  <si>
    <t>X1</t>
  </si>
  <si>
    <t>Organic Kws Pos. 4-10</t>
  </si>
  <si>
    <t>Orgánico: Kws Pos. 4-10</t>
  </si>
  <si>
    <t>1: 4-10</t>
  </si>
  <si>
    <t>Senegal</t>
  </si>
  <si>
    <t>sn</t>
  </si>
  <si>
    <t>X2</t>
  </si>
  <si>
    <t>Organic Kws Pos. 11-20</t>
  </si>
  <si>
    <t>Orgánico: Kws Pos. 11-20</t>
  </si>
  <si>
    <t>2: 11-20</t>
  </si>
  <si>
    <t>Serbia</t>
  </si>
  <si>
    <t>rs</t>
  </si>
  <si>
    <t>X3</t>
  </si>
  <si>
    <t>Organic Kws Pos. 21-30</t>
  </si>
  <si>
    <t>Orgánico: Kws Pos. 21-30</t>
  </si>
  <si>
    <t>3: 21-30</t>
  </si>
  <si>
    <t>Slovakia</t>
  </si>
  <si>
    <t>sk</t>
  </si>
  <si>
    <t>X4</t>
  </si>
  <si>
    <t>Organic Kws Pos. 31-40</t>
  </si>
  <si>
    <t>Orgánico: Kws Pos. 31-40</t>
  </si>
  <si>
    <t>4: 31-40</t>
  </si>
  <si>
    <t>Slovenia</t>
  </si>
  <si>
    <t>si</t>
  </si>
  <si>
    <t>X5</t>
  </si>
  <si>
    <t>Organic Kws Pos. 41-50</t>
  </si>
  <si>
    <t>Orgánico: Kws Pos. 41-50</t>
  </si>
  <si>
    <t>5: 41-50</t>
  </si>
  <si>
    <t>South Africa</t>
  </si>
  <si>
    <t>za</t>
  </si>
  <si>
    <t>X6</t>
  </si>
  <si>
    <t>Organic Kws Pos. 51-60</t>
  </si>
  <si>
    <t>Orgánico: Kws Pos. 51-60</t>
  </si>
  <si>
    <t>6: 51-60</t>
  </si>
  <si>
    <t>South Korea</t>
  </si>
  <si>
    <t>kr</t>
  </si>
  <si>
    <t>X7</t>
  </si>
  <si>
    <t>Organic Kws Pos. 61-70</t>
  </si>
  <si>
    <t>Orgánico: Kws Pos. 61-70</t>
  </si>
  <si>
    <t>7: 61-70</t>
  </si>
  <si>
    <t>Sri Lanka</t>
  </si>
  <si>
    <t>lk</t>
  </si>
  <si>
    <t>X8</t>
  </si>
  <si>
    <t>Organic Kws Pos. 71-80</t>
  </si>
  <si>
    <t>Orgánico: Kws Pos. 71-80</t>
  </si>
  <si>
    <t>8: 71-80</t>
  </si>
  <si>
    <t>Thailand</t>
  </si>
  <si>
    <t>th</t>
  </si>
  <si>
    <t>X9</t>
  </si>
  <si>
    <t>Organic Kws Pos. 81-90</t>
  </si>
  <si>
    <t>Orgánico: Kws Pos. 81-90</t>
  </si>
  <si>
    <t>9: 81-90</t>
  </si>
  <si>
    <t>Bahamas</t>
  </si>
  <si>
    <t>bs</t>
  </si>
  <si>
    <t>Xa</t>
  </si>
  <si>
    <t>Organic Kws Pos. 91-100+</t>
  </si>
  <si>
    <t>Orgánico: Kws Pos. 91-100+</t>
  </si>
  <si>
    <t>a: 91-100+</t>
  </si>
  <si>
    <t>Trinidad and Tobago</t>
  </si>
  <si>
    <t>tt</t>
  </si>
  <si>
    <t>Ot</t>
  </si>
  <si>
    <t>Organic Traffic</t>
  </si>
  <si>
    <t>Orgánico: Tráfico</t>
  </si>
  <si>
    <t>Traffic brought to a website via Google's top 100 organic search results.</t>
  </si>
  <si>
    <t>Tunisia</t>
  </si>
  <si>
    <t>tn</t>
  </si>
  <si>
    <t>P0</t>
  </si>
  <si>
    <t>A position of the first queried domain for a particular keyword in Google's top 100 organic or paid search results.</t>
  </si>
  <si>
    <t>Ukraine</t>
  </si>
  <si>
    <t>ua</t>
  </si>
  <si>
    <t>P1</t>
  </si>
  <si>
    <t>A position of the second queried domain for a particular keyword in Google's top 100 organic or paid search results.</t>
  </si>
  <si>
    <t>United Arab Emirates</t>
  </si>
  <si>
    <t>ae</t>
  </si>
  <si>
    <t>P2</t>
  </si>
  <si>
    <t>A position of the third queried domain for a particular keyword in Google's top 100 organic or paid search results.</t>
  </si>
  <si>
    <t>Uruguay</t>
  </si>
  <si>
    <t>uy</t>
  </si>
  <si>
    <t>P3</t>
  </si>
  <si>
    <t>A position of the fourth queried domain for a particular keyword in Google's top 100 organic or paid search results.</t>
  </si>
  <si>
    <t>Venezuela</t>
  </si>
  <si>
    <t>ve</t>
  </si>
  <si>
    <t>P4</t>
  </si>
  <si>
    <t>A position of the fifth queried domain for a particular keyword in Google's top 100 organic or paid search results.</t>
  </si>
  <si>
    <t>Vietnam</t>
  </si>
  <si>
    <t>vn</t>
  </si>
  <si>
    <t>Pc</t>
  </si>
  <si>
    <t>Number of keywords.</t>
  </si>
  <si>
    <t>Zambia</t>
  </si>
  <si>
    <t>zm</t>
  </si>
  <si>
    <t>Pd</t>
  </si>
  <si>
    <t>Position Difference</t>
  </si>
  <si>
    <t>Dif. posición</t>
  </si>
  <si>
    <t>The difference between the previous position a domain was earning with a particular keyword and its current position.</t>
  </si>
  <si>
    <t>Zimbabwe</t>
  </si>
  <si>
    <t>zw</t>
  </si>
  <si>
    <t>Ph</t>
  </si>
  <si>
    <t>Keyword</t>
  </si>
  <si>
    <t>Keyword bringing users to the website via Google's top 100 organic search results.</t>
  </si>
  <si>
    <t>Libya</t>
  </si>
  <si>
    <t>ly</t>
  </si>
  <si>
    <t>Po</t>
  </si>
  <si>
    <t>Position</t>
  </si>
  <si>
    <t>Posición</t>
  </si>
  <si>
    <t>Position a URL gets with a particular keyword in Google's top 100 organic or paid search results.</t>
  </si>
  <si>
    <t>United States (mobile)</t>
  </si>
  <si>
    <t>mobile-us</t>
  </si>
  <si>
    <t>Pp</t>
  </si>
  <si>
    <t>Previous Position</t>
  </si>
  <si>
    <t>Pos. anterior</t>
  </si>
  <si>
    <t>A position a domain gets with a particular keyword in Google's top 100 organic or paid search results.</t>
  </si>
  <si>
    <t>United Kingdom (mobile)</t>
  </si>
  <si>
    <t>mobile-uk</t>
  </si>
  <si>
    <t>Pr</t>
  </si>
  <si>
    <t>Price of promoted product</t>
  </si>
  <si>
    <t>Canada (mobile)</t>
  </si>
  <si>
    <t>mobile-ca</t>
  </si>
  <si>
    <t>Rh</t>
  </si>
  <si>
    <t>The SEMrush rating of the website's popularity based on organic traffic coming from Google's top 100 organic search results.</t>
  </si>
  <si>
    <t>Germany (mobile)</t>
  </si>
  <si>
    <t>mobile-de</t>
  </si>
  <si>
    <t>Rk</t>
  </si>
  <si>
    <t>Rank</t>
  </si>
  <si>
    <t>Ranking SEMrush</t>
  </si>
  <si>
    <t>France (mobile)</t>
  </si>
  <si>
    <t>mobile-fr</t>
  </si>
  <si>
    <t>Rr</t>
  </si>
  <si>
    <t>This indicator reflects the degree of relevance of result keyword to the seed keyword.</t>
  </si>
  <si>
    <t>Italy (mobile)</t>
  </si>
  <si>
    <t>mobile-it</t>
  </si>
  <si>
    <t>Rt</t>
  </si>
  <si>
    <t>Report type</t>
  </si>
  <si>
    <t>Brazil (mobile)</t>
  </si>
  <si>
    <t>mobile-br</t>
  </si>
  <si>
    <t>Sh</t>
  </si>
  <si>
    <t>PLA keywords</t>
  </si>
  <si>
    <t>Keywords PLA</t>
  </si>
  <si>
    <t>Number of keywords the website is using for product listing ads.</t>
  </si>
  <si>
    <t>Australia (mobile)</t>
  </si>
  <si>
    <t>mobile-au</t>
  </si>
  <si>
    <t>Sn</t>
  </si>
  <si>
    <t>Shop name</t>
  </si>
  <si>
    <t>Denmark (mobile)</t>
  </si>
  <si>
    <t>mobile-dk</t>
  </si>
  <si>
    <t>Sv</t>
  </si>
  <si>
    <t>PLA uniques</t>
  </si>
  <si>
    <t>Anuncios PLA</t>
  </si>
  <si>
    <t>Number of unique product listing ads (PLA Copies)</t>
  </si>
  <si>
    <t>Mexico (mobile)</t>
  </si>
  <si>
    <t>mobile-mx</t>
  </si>
  <si>
    <t>Tc</t>
  </si>
  <si>
    <t>Traffic Cost (%)</t>
  </si>
  <si>
    <t>Coste del tráfico (%)</t>
  </si>
  <si>
    <t>The percentage of the domain's total traffic cost that is attributed to a particular keyword.</t>
  </si>
  <si>
    <t>Netherlands (mobile)</t>
  </si>
  <si>
    <t>mobile-nl</t>
  </si>
  <si>
    <t>Tg</t>
  </si>
  <si>
    <t>Traffic</t>
  </si>
  <si>
    <t>Tráfico</t>
  </si>
  <si>
    <t>The amount of estimated organic traffic driven to an analyzed domain with a given keyword over a specific period of time.</t>
  </si>
  <si>
    <t>Sweden (mobile)</t>
  </si>
  <si>
    <t>mobile-se</t>
  </si>
  <si>
    <t>Td</t>
  </si>
  <si>
    <t>Trends</t>
  </si>
  <si>
    <t>Tendencia</t>
  </si>
  <si>
    <t>The interest of searchers in a particular keyword during the last 12 months. This metric is based on changes in the number of queries per month.</t>
  </si>
  <si>
    <t>Turkey (mobile)</t>
  </si>
  <si>
    <t>mobile-tr</t>
  </si>
  <si>
    <t>Tm</t>
  </si>
  <si>
    <t>Changes in organic traffic.</t>
  </si>
  <si>
    <t>India (mobile)</t>
  </si>
  <si>
    <t>mobile-in</t>
  </si>
  <si>
    <t>Tr</t>
  </si>
  <si>
    <t>Traffic (%)</t>
  </si>
  <si>
    <t>Tráfico (%)</t>
  </si>
  <si>
    <t>The share of traffic driven to the website with a particular keyword for a specified period.</t>
  </si>
  <si>
    <t>Indonesia (mobile)</t>
  </si>
  <si>
    <t>mobile-id</t>
  </si>
  <si>
    <t>Ts</t>
  </si>
  <si>
    <t>Timestamp</t>
  </si>
  <si>
    <t>UNIX Timestamp.</t>
  </si>
  <si>
    <t>Israel (mobile)</t>
  </si>
  <si>
    <t>mobile-il</t>
  </si>
  <si>
    <t>Tt</t>
  </si>
  <si>
    <t>Ad title.</t>
  </si>
  <si>
    <t>Israel Ext</t>
  </si>
  <si>
    <t>il-ext</t>
  </si>
  <si>
    <t>Um</t>
  </si>
  <si>
    <t>Changes in organic traffic cost.</t>
  </si>
  <si>
    <t>Turkey Ext</t>
  </si>
  <si>
    <t>tr-ext</t>
  </si>
  <si>
    <t>Un</t>
  </si>
  <si>
    <t>Ad id</t>
  </si>
  <si>
    <t>Denmark Ext</t>
  </si>
  <si>
    <t>dk-ext</t>
  </si>
  <si>
    <t>Ur</t>
  </si>
  <si>
    <t>URL</t>
  </si>
  <si>
    <t>The URL of the target page (Backlinks).</t>
  </si>
  <si>
    <t>Norway Ext</t>
  </si>
  <si>
    <t>no-ext</t>
  </si>
  <si>
    <t>Vu</t>
  </si>
  <si>
    <t>Visible URL.</t>
  </si>
  <si>
    <t>Sweden Ext</t>
  </si>
  <si>
    <t>se-ext</t>
  </si>
  <si>
    <t>ads_count</t>
  </si>
  <si>
    <t>The total number of all types of display ads (media and text) during a specified period.</t>
  </si>
  <si>
    <t>Finland Ext</t>
  </si>
  <si>
    <t>fi-ext</t>
  </si>
  <si>
    <t>ads_overall</t>
  </si>
  <si>
    <t>The total number of all types of display ads (media and text) for all time.</t>
  </si>
  <si>
    <t>Switzerland Ext</t>
  </si>
  <si>
    <t>ch-ext</t>
  </si>
  <si>
    <t>advertisers_count</t>
  </si>
  <si>
    <t>The total number of advertisers on Google’s Display Network where a publisher promoted a website in the last 7 days.</t>
  </si>
  <si>
    <t>Israel Ext  (mobile)</t>
  </si>
  <si>
    <t>mobile-il-ext</t>
  </si>
  <si>
    <t>advertisers_overall</t>
  </si>
  <si>
    <t>The total number of advertisers on Google’s Display Network where a publisher promoted a website.</t>
  </si>
  <si>
    <t>Panama</t>
  </si>
  <si>
    <t>pa</t>
  </si>
  <si>
    <t>anchor</t>
  </si>
  <si>
    <t>A clickable text of a backlink.</t>
  </si>
  <si>
    <t>Pakistan</t>
  </si>
  <si>
    <t>pk</t>
  </si>
  <si>
    <t>avg_positions</t>
  </si>
  <si>
    <t>An average position of an ad.</t>
  </si>
  <si>
    <t>Taiwan</t>
  </si>
  <si>
    <t>tw</t>
  </si>
  <si>
    <t>domain</t>
  </si>
  <si>
    <t>Qatar</t>
  </si>
  <si>
    <t>qa</t>
  </si>
  <si>
    <t>domain_overall</t>
  </si>
  <si>
    <t>The total number of advertisers on Google’s Display Network where a publisher promoted a website, or the total number of publishers’ websites where the display ads of an advertiser's website appeared during a whole period.</t>
  </si>
  <si>
    <t>external_num</t>
  </si>
  <si>
    <t>The number of the source page’s links that point to other websites’ pages.</t>
  </si>
  <si>
    <t>first_seen</t>
  </si>
  <si>
    <t>The timestamp on which SEMrush first noticed a backlink.</t>
  </si>
  <si>
    <t>image_alt</t>
  </si>
  <si>
    <t>A URL of an image backlink's location.</t>
  </si>
  <si>
    <t>internal_num</t>
  </si>
  <si>
    <t>The number of the source page’s links that point to webpages of the same website.</t>
  </si>
  <si>
    <t>last_seen</t>
  </si>
  <si>
    <t>The timestamp on which SEMrush last noticed a backlink.</t>
  </si>
  <si>
    <t>media_ads_count</t>
  </si>
  <si>
    <t>The total number of media display ads of an advertiser SEMrush has noticed during a specified period.</t>
  </si>
  <si>
    <t>media_ads_overall</t>
  </si>
  <si>
    <t>The total number of an advertiser’s media display ads SEMrush has noticed for a whole period.</t>
  </si>
  <si>
    <t>media_type</t>
  </si>
  <si>
    <t>The display ad’s type of media.</t>
  </si>
  <si>
    <t>publishers_count</t>
  </si>
  <si>
    <t>The total number of publishers’ websites where display ads of an advertiser's website appeared in the last 7 days.</t>
  </si>
  <si>
    <t>publishers_overall</t>
  </si>
  <si>
    <t>The total number of publishers’ websites where the display ads of an advertiser's website appeared during a whole period.</t>
  </si>
  <si>
    <t>redirect_url</t>
  </si>
  <si>
    <t>The last URL in a redirect chain.</t>
  </si>
  <si>
    <t>response_code</t>
  </si>
  <si>
    <t>Server response code.</t>
  </si>
  <si>
    <t>source_title</t>
  </si>
  <si>
    <t>The title of the source page.</t>
  </si>
  <si>
    <t>source_size</t>
  </si>
  <si>
    <t>The source page‘s size in bytes.</t>
  </si>
  <si>
    <t>source_url</t>
  </si>
  <si>
    <t>The URL of the source page.</t>
  </si>
  <si>
    <t>target_title</t>
  </si>
  <si>
    <t>The title of the target page.</t>
  </si>
  <si>
    <t>target_url</t>
  </si>
  <si>
    <t>The landing page of a display ad (Display Advertising).</t>
  </si>
  <si>
    <t>text</t>
  </si>
  <si>
    <t>The text of a display ad.</t>
  </si>
  <si>
    <t>text_ads_count</t>
  </si>
  <si>
    <t>The total number of display ads during a specified period.</t>
  </si>
  <si>
    <t>text_ads_overall</t>
  </si>
  <si>
    <t>The total number of display ads SEMrush noticed for a whole period.</t>
  </si>
  <si>
    <t>times_seen</t>
  </si>
  <si>
    <t>The number of times SEMrush saw a display ad.</t>
  </si>
  <si>
    <t>title</t>
  </si>
  <si>
    <t>The title of a display ad.</t>
  </si>
  <si>
    <t>type</t>
  </si>
  <si>
    <t>The metrics indicates the backlink type</t>
  </si>
  <si>
    <t>visible_url</t>
  </si>
  <si>
    <t>A visible URL of a display ad.</t>
  </si>
  <si>
    <t>ascore</t>
  </si>
  <si>
    <t>Authority Score</t>
  </si>
  <si>
    <t>Autoridad</t>
  </si>
  <si>
    <t>Authority Score is our proprietary metric used to measure overall quality of domain/URL and influence on SEO. The score is based on the number of backlinks, referring domains, organic search traffic, and other data.</t>
  </si>
  <si>
    <t>domain_ascore</t>
  </si>
  <si>
    <t>Autoridad de dominio</t>
  </si>
  <si>
    <t>Domain Authority Score is our proprietary metric used to measure overall quality of domain and influence on SEO. The score is based on the number of backlinks, referring domains, organic search traffic, and other data.</t>
  </si>
  <si>
    <t>page_ascore</t>
  </si>
  <si>
    <t>Autoridad de página</t>
  </si>
  <si>
    <t>Page Authority Score is our proprietary metric used to measure overall quality of URL and influence on SEO. The score is based on the number of backlinks, referring domains, organic search traffic, and other data.</t>
  </si>
  <si>
    <t>category_name</t>
  </si>
  <si>
    <t>Categoría</t>
  </si>
  <si>
    <t>Name of the category. Categories may consist of one, two or three levels. Levels are divided by a slash (/). Example of one-level category: “/Business &amp; Industrial”. Example of three-level category: “/Internet &amp; Telecom/Web Services/Web Design &amp; Development”</t>
  </si>
  <si>
    <t>neighbour</t>
  </si>
  <si>
    <t>Dominio similar</t>
  </si>
  <si>
    <t>A domain with a similar backlink profile to the analyzed domain.</t>
  </si>
  <si>
    <t>similarity</t>
  </si>
  <si>
    <t>Similaridad</t>
  </si>
  <si>
    <t>This metric is calculated based on the number of referring domains to each competitor and the total number of common referring domains to all competitors. If websites have a large number of common referring domains, they can be considered competitors.</t>
  </si>
  <si>
    <t>common_refdomains</t>
  </si>
  <si>
    <t>Dominios ref. en común</t>
  </si>
  <si>
    <t>The number of referring domains that link back to both the analyzed and competing domains.</t>
  </si>
  <si>
    <t>domains_num</t>
  </si>
  <si>
    <t>Dominios de referencia</t>
  </si>
  <si>
    <t>The total number of domains, including common referring domains, linking to a given domain.</t>
  </si>
  <si>
    <t>backlinks_num</t>
  </si>
  <si>
    <t>Backlinks totales</t>
  </si>
  <si>
    <t>The number of backlinks to a given domain.</t>
  </si>
  <si>
    <t>RFP0</t>
  </si>
  <si>
    <t>% Respuesta instantánea</t>
  </si>
  <si>
    <t>Métrica calculada</t>
  </si>
  <si>
    <t>RFP1</t>
  </si>
  <si>
    <t>% Panel de información</t>
  </si>
  <si>
    <t>RFP2</t>
  </si>
  <si>
    <t>% Carrusel</t>
  </si>
  <si>
    <t>RFP3</t>
  </si>
  <si>
    <t>% Pack local</t>
  </si>
  <si>
    <t>RFP4</t>
  </si>
  <si>
    <t>% Noticias destacadas</t>
  </si>
  <si>
    <t>RFP5</t>
  </si>
  <si>
    <t>% Pack de imágenes</t>
  </si>
  <si>
    <t>RFP6</t>
  </si>
  <si>
    <t>% Enlaces de sitio</t>
  </si>
  <si>
    <t>RFP7</t>
  </si>
  <si>
    <t>% Reseñas</t>
  </si>
  <si>
    <t>RFP8</t>
  </si>
  <si>
    <t>% Tweet</t>
  </si>
  <si>
    <t>RFP9</t>
  </si>
  <si>
    <t>% Vídeo</t>
  </si>
  <si>
    <t>RFP10</t>
  </si>
  <si>
    <t>% Video snippet</t>
  </si>
  <si>
    <t>RFP11</t>
  </si>
  <si>
    <t>% Fragmento destacado</t>
  </si>
  <si>
    <t>RFP12</t>
  </si>
  <si>
    <t>% AMP</t>
  </si>
  <si>
    <t>RFP13</t>
  </si>
  <si>
    <t>% Imagen</t>
  </si>
  <si>
    <t>RFP14</t>
  </si>
  <si>
    <t>% Google Ads superior</t>
  </si>
  <si>
    <t>RFP15</t>
  </si>
  <si>
    <t>% Google Ads inferior</t>
  </si>
  <si>
    <t>RFP16</t>
  </si>
  <si>
    <t>% Anuncios de shopping</t>
  </si>
  <si>
    <t>RFP17</t>
  </si>
  <si>
    <t>% Pack de hoteles</t>
  </si>
  <si>
    <t>RFP18</t>
  </si>
  <si>
    <t>% Búsqueda de empleo</t>
  </si>
  <si>
    <t>RFP19</t>
  </si>
  <si>
    <t>% Imágenes destacadas (móvil)</t>
  </si>
  <si>
    <t>RFP20</t>
  </si>
  <si>
    <t>% Carrusel de vídeo</t>
  </si>
  <si>
    <t>RFP21</t>
  </si>
  <si>
    <t>% Otras preguntas de los usuarios</t>
  </si>
  <si>
    <t>RFP22</t>
  </si>
  <si>
    <t>% Preguntas frecuentes</t>
  </si>
  <si>
    <t>RFP23</t>
  </si>
  <si>
    <t>% Vuelos</t>
  </si>
  <si>
    <t>Fch</t>
  </si>
  <si>
    <t>Fecha</t>
  </si>
  <si>
    <t>Fecha con formato corregido</t>
  </si>
  <si>
    <t>total</t>
  </si>
  <si>
    <t>urls_num</t>
  </si>
  <si>
    <t>URLs de referencia</t>
  </si>
  <si>
    <t>ips_num</t>
  </si>
  <si>
    <t>IPs de referencia</t>
  </si>
  <si>
    <t>ipclassc_num</t>
  </si>
  <si>
    <t>IPs de referencia (clase C)</t>
  </si>
  <si>
    <t>follows_num</t>
  </si>
  <si>
    <t>Backlinks follow</t>
  </si>
  <si>
    <t>nofollows_num</t>
  </si>
  <si>
    <t>Backlinks nofollow</t>
  </si>
  <si>
    <t>sponsored_num</t>
  </si>
  <si>
    <t>Backlinks patrocinados</t>
  </si>
  <si>
    <t>ugc_num</t>
  </si>
  <si>
    <t>Backlinks UGC</t>
  </si>
  <si>
    <t>texts_num</t>
  </si>
  <si>
    <t>Backlinks desde texto</t>
  </si>
  <si>
    <t>images_num</t>
  </si>
  <si>
    <t>Backlinks desde imagen</t>
  </si>
  <si>
    <t>forms_num</t>
  </si>
  <si>
    <t>Backlinks desde formulario</t>
  </si>
  <si>
    <t>frames_num</t>
  </si>
  <si>
    <t>Backlinks desde frame</t>
  </si>
  <si>
    <t>Importación de datos: detección de competidores</t>
  </si>
  <si>
    <t>sumidelec.com</t>
  </si>
  <si>
    <t>Configuración</t>
  </si>
  <si>
    <t>Lista de dominios competidores</t>
  </si>
  <si>
    <t>Competidores ordenados por tráfico total</t>
  </si>
  <si>
    <t>elinstaladorelectricista.es</t>
  </si>
  <si>
    <t>Dominios iniciales</t>
  </si>
  <si>
    <t>Keywords iniciales</t>
  </si>
  <si>
    <t>Desde dominios</t>
  </si>
  <si>
    <t>Desde keywords</t>
  </si>
  <si>
    <t>Dominios únicos</t>
  </si>
  <si>
    <t>Tráf. Orgánico</t>
  </si>
  <si>
    <t>Tráf. Ads</t>
  </si>
  <si>
    <t>Añadir</t>
  </si>
  <si>
    <t>adidas.es</t>
  </si>
  <si>
    <t>ropa de deporte</t>
  </si>
  <si>
    <t>jdsports.es</t>
  </si>
  <si>
    <t>elcorteingles.es</t>
  </si>
  <si>
    <t>calzado deportivo</t>
  </si>
  <si>
    <t>futbolmania.com</t>
  </si>
  <si>
    <t>hm.com</t>
  </si>
  <si>
    <t>sprintersports.com</t>
  </si>
  <si>
    <t>womensecret.com</t>
  </si>
  <si>
    <t>atmosferasport.es</t>
  </si>
  <si>
    <t>bornlivingyoga.com</t>
  </si>
  <si>
    <t>dooerssneakers.com</t>
  </si>
  <si>
    <t>decathlon.es</t>
  </si>
  <si>
    <t>futbolemotion.com</t>
  </si>
  <si>
    <t>zalando.es</t>
  </si>
  <si>
    <t>Compet. por dominio</t>
  </si>
  <si>
    <t>courir.es</t>
  </si>
  <si>
    <t>Compet. por kw</t>
  </si>
  <si>
    <t>forumsport.com</t>
  </si>
  <si>
    <t>fabletics.es</t>
  </si>
  <si>
    <t>Tráfico mínimo</t>
  </si>
  <si>
    <t>futbolfactory.es</t>
  </si>
  <si>
    <t>lefties.com</t>
  </si>
  <si>
    <t>footlocker.es</t>
  </si>
  <si>
    <t>amazon.es</t>
  </si>
  <si>
    <t>Estado</t>
  </si>
  <si>
    <t>oteros.es</t>
  </si>
  <si>
    <t>Dominios</t>
  </si>
  <si>
    <t>Finalizado</t>
  </si>
  <si>
    <t>Kws</t>
  </si>
  <si>
    <t>Total dominios únicos</t>
  </si>
  <si>
    <t>almacenesbarcelona.com</t>
  </si>
  <si>
    <t>calzadodeseguridadlaboral.com</t>
  </si>
  <si>
    <t>calzadospitillos.com</t>
  </si>
  <si>
    <t>Dominios auto</t>
  </si>
  <si>
    <t>Dominios manuales</t>
  </si>
  <si>
    <t>Todos los dominios</t>
  </si>
  <si>
    <t>Importación de datos</t>
  </si>
  <si>
    <t>Pagespeed</t>
  </si>
  <si>
    <t>ℹ️</t>
  </si>
  <si>
    <t>Sustituir datos</t>
  </si>
  <si>
    <t>Semrush</t>
  </si>
  <si>
    <t>Vista general</t>
  </si>
  <si>
    <t>Histórico de dominios</t>
  </si>
  <si>
    <t>Meses histórico</t>
  </si>
  <si>
    <t>Backlinks - Resumen</t>
  </si>
  <si>
    <t>Backlinks - Perfil de Autoridad</t>
  </si>
  <si>
    <t>Rendimiento y Core Web Vitals</t>
  </si>
  <si>
    <t>Redes sociales</t>
  </si>
  <si>
    <t>Facebook</t>
  </si>
  <si>
    <t>Instagram</t>
  </si>
  <si>
    <t>TikTok</t>
  </si>
  <si>
    <t>LinkedIn</t>
  </si>
  <si>
    <t>Twitter</t>
  </si>
  <si>
    <t>YouTube</t>
  </si>
  <si>
    <t>Tecnología Web</t>
  </si>
  <si>
    <t>ID</t>
  </si>
  <si>
    <t>Bloque</t>
  </si>
  <si>
    <t>URL (Pagespeed)</t>
  </si>
  <si>
    <t>RRSS - FB (URL)</t>
  </si>
  <si>
    <t>RRSS - IG (URL)</t>
  </si>
  <si>
    <t>RRSS - LI (URL)</t>
  </si>
  <si>
    <t>RRSS - TT (URL)</t>
  </si>
  <si>
    <t>RRSS - TW (URL)</t>
  </si>
  <si>
    <t>RRSS - YT (URL)</t>
  </si>
  <si>
    <t>RRSS - FB</t>
  </si>
  <si>
    <t>RRSS - IG</t>
  </si>
  <si>
    <t>RRSS - LI</t>
  </si>
  <si>
    <t>RRSS - TT</t>
  </si>
  <si>
    <t>RRSS - TW</t>
  </si>
  <si>
    <t>RRSS - YT</t>
  </si>
  <si>
    <t>Razón social</t>
  </si>
  <si>
    <t>CIF</t>
  </si>
  <si>
    <t>Año creación</t>
  </si>
  <si>
    <t>Empleados</t>
  </si>
  <si>
    <t>Ubicación</t>
  </si>
  <si>
    <t>Tiendas</t>
  </si>
  <si>
    <t>Historia</t>
  </si>
  <si>
    <t>Logo URL</t>
  </si>
  <si>
    <t>Logo</t>
  </si>
  <si>
    <t>Pandora</t>
  </si>
  <si>
    <t>01.</t>
  </si>
  <si>
    <t>A</t>
  </si>
  <si>
    <t>pandora.net</t>
  </si>
  <si>
    <t>https://es.pandora.net/es/</t>
  </si>
  <si>
    <t>https://www.facebook.com/PandoraEspana/</t>
  </si>
  <si>
    <t>https://www.instagram.com/theofficialpandora/</t>
  </si>
  <si>
    <t>https://www.linkedin.com/company/pandora-a-s/</t>
  </si>
  <si>
    <t>https://www.tiktok.com/@theofficialpandor</t>
  </si>
  <si>
    <t>https://twitter.com/PANDORA_Corp</t>
  </si>
  <si>
    <t>https://www.youtube.com/@TheOfficialPandora</t>
  </si>
  <si>
    <t>PandoraEspana</t>
  </si>
  <si>
    <t>theofficialpandora</t>
  </si>
  <si>
    <t>pandora-a-s</t>
  </si>
  <si>
    <t>theofficialpandor</t>
  </si>
  <si>
    <t>PANDORA_Corp</t>
  </si>
  <si>
    <t>TheOfficialPandora</t>
  </si>
  <si>
    <t>PANDORA JEWELLERY SPAIN</t>
  </si>
  <si>
    <t>B83276279</t>
  </si>
  <si>
    <t>Granada, España</t>
  </si>
  <si>
    <t>Tienda online y más de 130 puntos de venta</t>
  </si>
  <si>
    <t>La empresa nace cuando el creador de dicha empresa tiene un pequeño incidente producido en la mesa de estudio con un flexo que no encendía. Desmontó el interruptor y su dedo tocó donde no debía, provocando un shock que todavía recuerdo.
Sus estudios empiezan en el CEIP Sierra Elvira, continúan en el IES Generalife y dan un salto, después de realizar el servicio militar, al IESP Hermenegildo Lanz, donde cursó Ciclo Medio y Superior de ‘’Técnico de Formación Profesional en Equipos e Instalaciones electrotécnicas’’ junto a su hermano.
Finalizó sus estudios y fue contratado por un conocido Centro Comercial de Granada para cubrir un puesto de técnico en mantenimiento. Tras dos años de trabajo, con un salario bajo y muchas ambiciones, cambió su rumbo y se dio de alta como autónomo en noviembre de 2004, únicamente con la ayuda de su bicicleta y su inseparable tahalí de herramientas.</t>
  </si>
  <si>
    <t>https://drive.google.com/file/d/1SDRgkPOSliFR4aGfWkiw2neylLmEcZ_6/view?usp=share_link</t>
  </si>
  <si>
    <t>https://drive.google.com/thumbnail?id=1SDRgkPOSliFR4aGfWkiw2neylLmEcZ_6</t>
  </si>
  <si>
    <t>TOUS</t>
  </si>
  <si>
    <t>02.</t>
  </si>
  <si>
    <t>tous.com</t>
  </si>
  <si>
    <t>https://www.tous.com/es-es/</t>
  </si>
  <si>
    <t>https://www.facebook.com/tousjewelry</t>
  </si>
  <si>
    <t>https://www.instagram.com/tousjewelry/</t>
  </si>
  <si>
    <t>https://www.linkedin.com/company/tous/</t>
  </si>
  <si>
    <t>https://www.tiktok.com/@tousjewelry</t>
  </si>
  <si>
    <t>https://twitter.com/tousjewelry</t>
  </si>
  <si>
    <t>https://www.youtube.com/@TOUSJEWELRYOFFICIAL</t>
  </si>
  <si>
    <t>tousjewelry</t>
  </si>
  <si>
    <t>tous</t>
  </si>
  <si>
    <t>TOUSJEWELRYOFFICIAL</t>
  </si>
  <si>
    <t>Joyería TOUS, S.A.</t>
  </si>
  <si>
    <t>B08332074</t>
  </si>
  <si>
    <t>251-500</t>
  </si>
  <si>
    <t>Valencia, España</t>
  </si>
  <si>
    <t>Tienda online y más de 220 tiendas físicas</t>
  </si>
  <si>
    <t>empresa nace en el año 2013 ante la proliferación y gran importancia que va adquiriendo en la sociedad la tecnología LED.
Es el sueño cumplido de unos jóvenes emprendedores que unieron sus experiencias laborales previas y su formación en Ingeniería Industrial e Informática, para conformar una sociedad que se ha convertido en una de las empresas españolas con mayor crecimiento y expectativas de futuro.</t>
  </si>
  <si>
    <t>https://drive.google.com/file/d/1TZYZYG-yA_tiZwEtWmA1y4q9t_9urjBs/view?usp=share_link</t>
  </si>
  <si>
    <t>https://drive.google.com/thumbnail?id=1TZYZYG-yA_tiZwEtWmA1y4q9t_9urjBs</t>
  </si>
  <si>
    <t>Swarovski</t>
  </si>
  <si>
    <t>03.</t>
  </si>
  <si>
    <t>swarovski.com</t>
  </si>
  <si>
    <t>https://www.swarovski.com/es-ES/</t>
  </si>
  <si>
    <t>https://www.facebook.com/SWAROVSKI.global/</t>
  </si>
  <si>
    <t>https://www.instagram.com/swarovski/</t>
  </si>
  <si>
    <t>https://www.linkedin.com/company/swarovski/</t>
  </si>
  <si>
    <t>https://www.tiktok.com/@swarovski</t>
  </si>
  <si>
    <t>https://twitter.com/swarovski</t>
  </si>
  <si>
    <t>https://www.youtube.com/@Swarovski</t>
  </si>
  <si>
    <t>SWAROVSKI.global</t>
  </si>
  <si>
    <t>swarovski</t>
  </si>
  <si>
    <t>Swarovski Ibérica S.A.</t>
  </si>
  <si>
    <t>A08760928</t>
  </si>
  <si>
    <t>201-500</t>
  </si>
  <si>
    <t>Oviedo, España</t>
  </si>
  <si>
    <t>Tienda online y más de 145 puntos de venta (incluye tiendas propias)</t>
  </si>
  <si>
    <t xml:space="preserve">EDP comenzó su ingreso en el mercado español en 2001 al entrar en el accionariado de Hidrocantábrico, empresa que pasó a controlar en su totalidad desde 2004. EDP diversificó los negocios de Hidrocantábrico entre el gas y la electricidad: la filial española opera en los sectores eléctrico a través de EDP Energía y gasístico a través de EDP Naturgas Energía.
Impulsan hogares y empresas gracias a sus servicios personalizados de ahorro y eficiencia energética en luz, gas, energía solar y movilidad eléctrica. Siempre de la mano de un consultor que guía a los clientes en todas las etapas. Forman parte de la comunidad de los que apuestan por una nueva energía.
Es decir que EDP es referente en el mercado energético y está presente en la generación, distribución eléctrica y en la comercialización a clientes empresariales de energía eléctrica, gas natural y servicios.
</t>
  </si>
  <si>
    <t>https://drive.google.com/file/d/1tl3MFlfoezGfeJl7id5d__OyZMosE7me/view?usp=share_link</t>
  </si>
  <si>
    <t>https://drive.google.com/thumbnail?id=1tl3MFlfoezGfeJl7id5d__OyZMosE7me</t>
  </si>
  <si>
    <t>Bulgari</t>
  </si>
  <si>
    <t>04.</t>
  </si>
  <si>
    <t>bulgari.com</t>
  </si>
  <si>
    <t>https://www.bulgari.com/es-es/</t>
  </si>
  <si>
    <t>https://www.facebook.com/Bulgari</t>
  </si>
  <si>
    <t>https://www.instagram.com/bulgari/</t>
  </si>
  <si>
    <t>https://www.linkedin.com/company/bulgari/</t>
  </si>
  <si>
    <t>https://www.tiktok.com/@bulgari</t>
  </si>
  <si>
    <t>https://twitter.com/Bulgariofficial</t>
  </si>
  <si>
    <t>https://www.youtube.com/@bulgari</t>
  </si>
  <si>
    <t>bulgari</t>
  </si>
  <si>
    <t>Bulgariofficial</t>
  </si>
  <si>
    <t>BULGARI ESPAÑA SA</t>
  </si>
  <si>
    <t>A80134653</t>
  </si>
  <si>
    <t>292-500</t>
  </si>
  <si>
    <t>Madrid, España</t>
  </si>
  <si>
    <t>Tienda online + 28 puntos de venta</t>
  </si>
  <si>
    <t>Endesa es una multinacional española de servicios públicos de electricidad que proporciona servicios de electricidad y gas. Endesa tiene alianzas con varias tiendas minoristas y mercados en línea donde los clientes pueden comprar productos y servicios relacionados con la eficiencia energética y las energías renovables, como iluminación LED y paneles solares.</t>
  </si>
  <si>
    <t>https://drive.google.com/file/d/14-cB57Og5UfdKnk43-0sy8zzujrlPem9/view?usp=share_link</t>
  </si>
  <si>
    <t>https://drive.google.com/thumbnail?id=14-cB57Og5UfdKnk43-0sy8zzujrlPem9</t>
  </si>
  <si>
    <t>Singularu</t>
  </si>
  <si>
    <t>05.</t>
  </si>
  <si>
    <t>B</t>
  </si>
  <si>
    <t>singularu.com</t>
  </si>
  <si>
    <t>https://singularu.com/</t>
  </si>
  <si>
    <t>https://www.facebook.com/Singularu/</t>
  </si>
  <si>
    <t>https://www.instagram.com/singularu/</t>
  </si>
  <si>
    <t>https://www.linkedin.com/company/singularu/</t>
  </si>
  <si>
    <t>https://www.tiktok.com/@singularu</t>
  </si>
  <si>
    <t>https://twitter.com/Singularu_es</t>
  </si>
  <si>
    <t>https://www.youtube.com/@SingularuOficial</t>
  </si>
  <si>
    <t>singularu</t>
  </si>
  <si>
    <t>Singularu_es</t>
  </si>
  <si>
    <t>SingularuOficial</t>
  </si>
  <si>
    <t>SINGULARU IDEAS A MEDIDA SOCIEDAD LIMITADA.</t>
  </si>
  <si>
    <t>B98623937</t>
  </si>
  <si>
    <t>51-100</t>
  </si>
  <si>
    <t>Alcàcer, España</t>
  </si>
  <si>
    <t>Tienda online y más de 45 tiendas fisicas</t>
  </si>
  <si>
    <t>Venta y asesoramiento en península ibérica, gran parte del continente africano y Francia de instalaciones fotovoltaicas de la máxima eficiencia, así como de material fotovoltaico en general, baterías solares y de tracción, accesorios para la monitorización de la instalación y todos los componentes que se requieren para su puesta en marcha. Nos esforzamos por acercar estos productos a particulares y profesionales con una cuidada selección de productos de las mejores marcas, de reconocida durabilidad y eficiencia a los mejores precios. Realizamos el cálculo de cualquier tipo de instalaciones, acompañamos en la puesta en marcha mediante nuestro soporte técnico y resolvemos cualquier duda que pueda surgir durante la instalación y posteriormente. Nuestro elemento diferenciador es la experiencia y conocimiento de sistemas acumulado durante más de 30 años y la gran importancia que otorgamos al concepto de energías rentables. Además de esto, la estrecha relación con nuestros clientes es objeto de nuestros esfuerzos diarios.</t>
  </si>
  <si>
    <t>https://drive.google.com/file/d/1UK4QV6b1XPKxZ4EVAFiQ0QCU0i_0twuF/view?usp=share_link</t>
  </si>
  <si>
    <t>https://drive.google.com/thumbnail?id=1UK4QV6b1XPKxZ4EVAFiQ0QCU0i_0twuF</t>
  </si>
  <si>
    <t>Aristocrazy</t>
  </si>
  <si>
    <t>06.</t>
  </si>
  <si>
    <t>aristocrazy.com</t>
  </si>
  <si>
    <t>https://www.aristocrazy.com/int/es/Home</t>
  </si>
  <si>
    <t>https://www.facebook.com/AristocrazySpain/</t>
  </si>
  <si>
    <t>https://www.instagram.com/aristocrazy/</t>
  </si>
  <si>
    <t>https://www.linkedin.com/company/aristocrazy/</t>
  </si>
  <si>
    <t>https://www.tiktok.com/@aristocrazyofficial</t>
  </si>
  <si>
    <t>https://www.youtube.com/@AristocrazyChannel</t>
  </si>
  <si>
    <t>AristocrazySpain</t>
  </si>
  <si>
    <t>aristocrazy</t>
  </si>
  <si>
    <t>aristocrazyofficial</t>
  </si>
  <si>
    <t/>
  </si>
  <si>
    <t>AristocrazyChannel</t>
  </si>
  <si>
    <t>ARISTOCRAZY S.A.</t>
  </si>
  <si>
    <t>A48231146</t>
  </si>
  <si>
    <t>La Oliva, España</t>
  </si>
  <si>
    <t>Tienda online y más de 90 tiendas físicas</t>
  </si>
  <si>
    <t xml:space="preserve">Especialistas en sistemas de Energía Solar, Energía Solar FV Aislada, sistemas de conexión a Red y de Energía Solar Térmica, agua caliente sanitaria (ACS) y climatización para piscinas para la Isla de Fuerteventura. Con más de 20 años de experiencia.
Se destacan por su compromiso con la sostenibilidad y el cuidado del medio ambiente, promoviendo el uso de energías limpias y renovables para reducir la huella de carbono y fomentar un modelo energético más responsable. 
</t>
  </si>
  <si>
    <t>https://drive.google.com/file/d/1IyxKmV8qnDPnnGodE47oETG4EFdNa040/view?usp=share_link</t>
  </si>
  <si>
    <t>https://drive.google.com/thumbnail?id=1IyxKmV8qnDPnnGodE47oETG4EFdNa040</t>
  </si>
  <si>
    <t>Joyería Sanchez</t>
  </si>
  <si>
    <t>07.</t>
  </si>
  <si>
    <t>joyeriasanchez.com</t>
  </si>
  <si>
    <t>https://www.joyeriasanchez.com/</t>
  </si>
  <si>
    <t>https://www.facebook.com/Joyerias.Sanchez</t>
  </si>
  <si>
    <t>https://www.instagram.com/joyeriassanchez/</t>
  </si>
  <si>
    <t>https://www.linkedin.com/company/joyerías-sánchez/</t>
  </si>
  <si>
    <t>https://www.tiktok.com/@joyeriassanchez</t>
  </si>
  <si>
    <t>https://twitter.com/joyeriasanchez</t>
  </si>
  <si>
    <t>https://www.youtube.com/@joyeriasanchez3307</t>
  </si>
  <si>
    <t>Joyerias.Sanchez</t>
  </si>
  <si>
    <t>joyeriassanchez</t>
  </si>
  <si>
    <t>joyerías-sánchez</t>
  </si>
  <si>
    <t>joyeriasanchez</t>
  </si>
  <si>
    <t>joyeriasanchez3307</t>
  </si>
  <si>
    <t>MASALT TIME SL.</t>
  </si>
  <si>
    <t>B18895730</t>
  </si>
  <si>
    <t>501-1000</t>
  </si>
  <si>
    <t>Barberà del Vallès, España</t>
  </si>
  <si>
    <t>Tienda online + 7 tiendas físicas</t>
  </si>
  <si>
    <t xml:space="preserve">Empresa fundada hace 20 años dedicada a la distribución mayorista de materiales eléctricos, fluidos y climatización. A finales de 2012 se inicia un proyecto de ámbito nacional impulsado por el entusiasmo de un grupo de profesionales expertos en la distribución. Se construye sobre tres grandes pilares: un equipo humano altamente cualificado, una experiencia de más de 30 años en el sector de la distribución y una elevada solvencia.
Tienen una clara vocación de crecimiento, siguen inmersos en una continua apertura de nuevas sedes por todo el país para poder dar a sus clientes la máxima cobertura comercial posible.
Resaltan sus tres principales valores: Misión, Esfuerzo y Visión. 
</t>
  </si>
  <si>
    <t>https://drive.google.com/file/d/1jakZMnCu8MaK7ANPwU9f_KuxkmWdw8H7/view?usp=share_link</t>
  </si>
  <si>
    <t>https://drive.google.com/thumbnail?id=1jakZMnCu8MaK7ANPwU9f_KuxkmWdw8H7</t>
  </si>
  <si>
    <t>Jose Luis Joyerías</t>
  </si>
  <si>
    <t>08.</t>
  </si>
  <si>
    <t>joseluisjoyerias.com</t>
  </si>
  <si>
    <t>https://www.joseluisjoyerias.com/inicio/</t>
  </si>
  <si>
    <t>https://www.facebook.com/joseluisjoyerias</t>
  </si>
  <si>
    <t>https://www.instagram.com/joseluisjoyerias/</t>
  </si>
  <si>
    <t>https://www.linkedin.com/company/jose-luis-joyerias/</t>
  </si>
  <si>
    <t>https://www.tiktok.com/@joseluisjoyerias</t>
  </si>
  <si>
    <t>https://twitter.com/JLUISJOYERIAS</t>
  </si>
  <si>
    <t>joseluisjoyerias</t>
  </si>
  <si>
    <t>jose-luis-joyerias</t>
  </si>
  <si>
    <t>JLUISJOYERIAS</t>
  </si>
  <si>
    <t>JOYERIA JOSE LUIS SL</t>
  </si>
  <si>
    <t>B15052277</t>
  </si>
  <si>
    <t>10-50</t>
  </si>
  <si>
    <t>Tienda online y más de 95 tiendas físicas</t>
  </si>
  <si>
    <t>ofrece información y productos relacionados con la energía solar y las energías renovables en España. El sitio web ofrece varios productos de energía solar, como paneles fotovoltaicos, sistemas solares térmicos y soluciones de almacenamiento de energía. Además, solarte.es proporciona información y recursos sobre los beneficios de la energía solar, cómo funciona y cómo instalar y mantener sistemas de energía solar.Solarte.es también ofrece servicios de consultoría e instalación para los clientes que quieran cambiarse a la energía solar. El sitio web proporciona un formulario de contacto para que los clientes soliciten un presupuesto y una consulta sobre sus necesidades de energía solar.</t>
  </si>
  <si>
    <t>https://drive.google.com/file/d/1Nb3CRJUK0pvZrXFCYbyAmgB8GwsfR_Rb/view?usp=share_link</t>
  </si>
  <si>
    <t>https://drive.google.com/thumbnail?id=1Nb3CRJUK0pvZrXFCYbyAmgB8GwsfR_Rb</t>
  </si>
  <si>
    <t>PD Paola</t>
  </si>
  <si>
    <t>09.</t>
  </si>
  <si>
    <t>C</t>
  </si>
  <si>
    <t>pdpaola.com</t>
  </si>
  <si>
    <t>https://www.pdpaola.com/</t>
  </si>
  <si>
    <t>https://www.facebook.com/pdpaolajewelry</t>
  </si>
  <si>
    <t>https://www.instagram.com/pdpaola_jewelry/</t>
  </si>
  <si>
    <t>https://www.linkedin.com/company/pdpaola/</t>
  </si>
  <si>
    <t>https://www.tiktok.com/@pdpaola_jewelry</t>
  </si>
  <si>
    <t>https://twitter.com/PDPAOLA_jewelry</t>
  </si>
  <si>
    <t>https://www.youtube.com/@PDPAOLAJEWELRY</t>
  </si>
  <si>
    <t>pdpaolajewelry</t>
  </si>
  <si>
    <t>pdpaola_jewelry</t>
  </si>
  <si>
    <t>pdpaola</t>
  </si>
  <si>
    <t>PDPAOLA_jewelry</t>
  </si>
  <si>
    <t>PDPAOLAJEWELRY</t>
  </si>
  <si>
    <t>SASMAT RETAIL SL</t>
  </si>
  <si>
    <t>B55670228</t>
  </si>
  <si>
    <t>11-50</t>
  </si>
  <si>
    <t>Badajoz, España</t>
  </si>
  <si>
    <t>Tienda online + 8 tiendas físicas (y distribuye en más de 200 tiendas)</t>
  </si>
  <si>
    <t>Inversolar es una compañía que nace en 2006 con el objetivo de potenciar la presencia de las energías renovables a nivel nacional. Sin dejar atrás otras ramas de las energías limpias, Inversolar ha centrado sus esfuerzos en el sector fotovoltaico.</t>
  </si>
  <si>
    <t>https://drive.google.com/file/d/1VeB9i9v8JDJmLLUH_edXHSRu6EsuVu6G/view?usp=share_link</t>
  </si>
  <si>
    <t>https://drive.google.com/thumbnail?id=1VeB9i9v8JDJmLLUH_edXHSRu6EsuVu6G</t>
  </si>
  <si>
    <t>San Saru Shop</t>
  </si>
  <si>
    <t>10.</t>
  </si>
  <si>
    <t>sansarushop.com</t>
  </si>
  <si>
    <t>https://sansarushop.com/</t>
  </si>
  <si>
    <t>https://www.facebook.com/sansarushop</t>
  </si>
  <si>
    <t>https://www.instagram.com/sansarushop/</t>
  </si>
  <si>
    <t>https://www.linkedin.com/company/san-saru/</t>
  </si>
  <si>
    <t>https://www.tiktok.com/@sansarushop</t>
  </si>
  <si>
    <t>https://twitter.com/sansarushop</t>
  </si>
  <si>
    <t>https://www.youtube.com/@SanSaru</t>
  </si>
  <si>
    <t>sansarushop</t>
  </si>
  <si>
    <t>san-saru</t>
  </si>
  <si>
    <t>SanSaru</t>
  </si>
  <si>
    <t>SAN SARU SL</t>
  </si>
  <si>
    <t>B66821919</t>
  </si>
  <si>
    <t>Barcelona, España</t>
  </si>
  <si>
    <t>Tienda online</t>
  </si>
  <si>
    <t xml:space="preserve">GES, fundada en 1981, basa su actividad principal en la distribución profesional de material eléctrico, automatización, climatización y fontanería en España. Actúan como nexo de unión entre el fabricante y el instalador profesional, gracias a su modelo de negocio de Puntos de Venta dirigidos al mercado B2B. Su compromiso es la satisfacción en el servicio de nuestros clientes gracias a la eficiencia de stock, logística y asesoramiento técnico.
Desde los inicios, se han caracterizado por ser una compañía innovadora orientada al cliente, la cual les ha permitido año tras año aumentar la participación en el sector de la distribución profesional. Comentan que su ventaja competitiva son las personas que forman parte de GES, un excelente equipo profesional que aporta valor a sunegocio diario.
Forman parte del Grupo Würth desde el pasado 2019, lo definen como un paso adelante en su liderazgo del mercado nacional. Grupo Würth se caracteriza por ser una empresa familiar con más de 75 años de historia que en la actualidad, está consolidada cómo una multinacional en crecimiento y es líder mundial en la venta directa al cliente profesional en los distintos sectores. Actualmente factura alrededor de 13 billones de Euros.
Desde el 7 de Junio de 2019, GES pasa a formar parte de la división de material eléctrico de Würth Electrical Wholesale ("WEG"), del grupo multinacional alemán WÜRTH, manteniendo su identidad y accediendo a recursos más amplios para seguir adelante con su proyecto nacional de expansión en España.
</t>
  </si>
  <si>
    <t>https://drive.google.com/file/d/1HemIc8JEnMyU1RRyfB04Ko3KUlHfKK1N/view?usp=share_link</t>
  </si>
  <si>
    <t>https://drive.google.com/thumbnail?id=1HemIc8JEnMyU1RRyfB04Ko3KUlHfKK1N</t>
  </si>
  <si>
    <t>Joyería Suarez</t>
  </si>
  <si>
    <t>11.</t>
  </si>
  <si>
    <t>joyeriasuarez.com</t>
  </si>
  <si>
    <t>https://www.joyeriasuarez.com/es/es_ES/Home</t>
  </si>
  <si>
    <t>https://www.facebook.com/JoyeriaSuarez</t>
  </si>
  <si>
    <t>https://www.instagram.com/joyeriasuarez/</t>
  </si>
  <si>
    <t>https://www.linkedin.com/company/joyeriasuarez/</t>
  </si>
  <si>
    <t>https://twitter.com/joyeriasuarez</t>
  </si>
  <si>
    <t>https://www.youtube.com/@JOYERIASUAREZofficial</t>
  </si>
  <si>
    <t>JoyeriaSuarez</t>
  </si>
  <si>
    <t>joyeriasuarez</t>
  </si>
  <si>
    <t>JOYERIASUAREZofficial</t>
  </si>
  <si>
    <t>SUAREZ TRADING SOCIEDAD LIMITADA</t>
  </si>
  <si>
    <t>B95352936</t>
  </si>
  <si>
    <t>51-200</t>
  </si>
  <si>
    <t>Coria, España</t>
  </si>
  <si>
    <t>Tienda online + 21 tiendas físicas</t>
  </si>
  <si>
    <t xml:space="preserve">Cambio Energético nace en el año 2009. Lo que comenzó siendo un pequeño negocio de instalación fotovoltaica ha pasado a convertirse en la última década en una sólida empresa de promoción de proyectos de energías renovables y eficiencia energética.
Abarcan el ciclo completo de la instalación fotovoltaica, desde el diseño y la ingeniería a la distribución de materiales, instalación y tramitación administrativa. Ofrecen así a sus clientes un único interlocutor para todo el proyecto. Sin subcontratación ni dependencia de terceros.
Creen firmemente en la energía solar y en que el futuro energético de nuestra sociedad no se puede concebir sin ella. La empresa tiene el compromiso de informar a sus clientes con rigor y a ser completamente transparente en los acuerdos que cerremos con ellos.
Sus actividades se dividen en 4 ejes: Diseño e instalación, asesoría e ingeniería, distribución y asesoramiento además de venta on-line.
</t>
  </si>
  <si>
    <t>https://drive.google.com/file/d/1qmr9Lb9nv4exus3-mQCOQV7_goOgdQfD/view?usp=share_link</t>
  </si>
  <si>
    <t>https://drive.google.com/thumbnail?id=1qmr9Lb9nv4exus3-mQCOQV7_goOgdQfD</t>
  </si>
  <si>
    <t>Uno de 50</t>
  </si>
  <si>
    <t>12.</t>
  </si>
  <si>
    <t>unode50.com</t>
  </si>
  <si>
    <t>https://www.unode50.com/es/</t>
  </si>
  <si>
    <t>https://www.facebook.com/unode50.global</t>
  </si>
  <si>
    <t>https://www.instagram.com/unode50/</t>
  </si>
  <si>
    <t>https://www.linkedin.com/company/uno-de-50/</t>
  </si>
  <si>
    <t>https://www.tiktok.com/@unode50_official</t>
  </si>
  <si>
    <t>https://twitter.com/Unode50_com</t>
  </si>
  <si>
    <t>https://www.youtube.com/@UNOde50</t>
  </si>
  <si>
    <t>unode50.global</t>
  </si>
  <si>
    <t>unode50</t>
  </si>
  <si>
    <t>uno-de-50</t>
  </si>
  <si>
    <t>unode50_official</t>
  </si>
  <si>
    <t>Unode50_com</t>
  </si>
  <si>
    <t>UNOde50</t>
  </si>
  <si>
    <t>ARS REI SL</t>
  </si>
  <si>
    <t>B81926883</t>
  </si>
  <si>
    <t>Tienda online y más de 40 tiendas físicas</t>
  </si>
  <si>
    <t xml:space="preserve">Con más de 40 años de experiencia Atersa es referente en el sector. Su experiencia y condición pionera la convierten en una de las corporaciones con mayor capacidad para el diseño y distribución de todos los componentes y equipos necesarios para la configuración de cualquier sistema eléctrico solar, tanto aislado como conectado a la red y produciendo sus propios paneles solares así como distribuyendo los demás componentes siempre bajo las principales marcas del mercado.
Atersa es la filial de Elecnor especializada en energía solar fotovoltaica y Atersa.shop es su tienda de energía solar en España. La compañía ha desarrollado un estilo propio en ingeniería, diseño y construcción de instalaciones fotovoltaicas que aporta soluciones integrales para proyectos solares nacionales e internacionales. 
</t>
  </si>
  <si>
    <t>https://drive.google.com/file/d/1TWQt3HSw1ISWRb4HyI4u2UtRDO7lR6Q8/view?usp=share_link</t>
  </si>
  <si>
    <t>https://drive.google.com/thumbnail?id=1TWQt3HSw1ISWRb4HyI4u2UtRDO7lR6Q8</t>
  </si>
  <si>
    <t>Rabat</t>
  </si>
  <si>
    <t>13.</t>
  </si>
  <si>
    <t>D</t>
  </si>
  <si>
    <t>rabat.net</t>
  </si>
  <si>
    <t>https://www.rabat.net/es/</t>
  </si>
  <si>
    <t>https://www.facebook.com/JoyeriaRabat</t>
  </si>
  <si>
    <t>https://www.instagram.com/rabatjewellery/</t>
  </si>
  <si>
    <t>https://www.linkedin.com/company/rabat-joyas/</t>
  </si>
  <si>
    <t>https://twitter.com/joyeriarabat</t>
  </si>
  <si>
    <t>https://www.youtube.com/@joyeriarabat94</t>
  </si>
  <si>
    <t>JoyeriaRabat</t>
  </si>
  <si>
    <t>rabatjewellery</t>
  </si>
  <si>
    <t>rabat-joyas</t>
  </si>
  <si>
    <t>joyeriarabat</t>
  </si>
  <si>
    <t>joyeriarabat94</t>
  </si>
  <si>
    <t>GRUP FLASH RABAT SL</t>
  </si>
  <si>
    <t>B63350565</t>
  </si>
  <si>
    <t>Zaragoza, España</t>
  </si>
  <si>
    <t xml:space="preserve">Empresa Europea fabricantes de Paneles Solares Híbridos en constante innovación en tecnología Solar. Su misión es maximizar la rentabilidad de los recursos medioambientales con su innovación tecnológica y servicio, en beneficio del planeta y las personas. 
Utilizan Tecnología aHTech® . 
Desde su creación en 2017, ha pasado de 5 empleados a 31 en solo 4 años! El equipo ha seguido ampliándose y su crecimiento continúa con la apertura de una filial en Lyon (Francia). Además del creciente número de empleados, el crecimiento también está marcado por el número de colaboradores que tiene ahora en todo el mundo: Holanda, Chile, Ecuador, Alemania, Portugal, etc. La empresa aragonesa, que partió de cero, puede decir ahora que tiene más de 6 distribuidores en el mundo y también más de 22 países en los que está instalada su tecnología solar. Además en marzo de 2022 se trasladó de su fábrica de 1.000 m2 a una nueva fábrica de 3.000 m2. Este cambio de fábrica marca un punto de inflexión definitivo en la historia de Abora, pasando de ser una start-up a una empresa 2.0.
</t>
  </si>
  <si>
    <t>https://drive.google.com/file/d/1zNhiKSkPk1teTnAm44kFoRw24dwgrDwL/view?usp=share_link</t>
  </si>
  <si>
    <t>https://drive.google.com/thumbnail?id=1zNhiKSkPk1teTnAm44kFoRw24dwgrDwL</t>
  </si>
  <si>
    <t>Piaget</t>
  </si>
  <si>
    <t>14.</t>
  </si>
  <si>
    <t>piaget.com</t>
  </si>
  <si>
    <t>https://www.piaget.com/eu-en</t>
  </si>
  <si>
    <t>https://www.facebook.com/piaget/</t>
  </si>
  <si>
    <t>https://www.instagram.com/piaget/</t>
  </si>
  <si>
    <t>https://www.linkedin.com/company/piaget/</t>
  </si>
  <si>
    <t>https://www.tiktok.com/@piaget</t>
  </si>
  <si>
    <t>https://twitter.com/Piaget</t>
  </si>
  <si>
    <t>https://www.youtube.com/@Piaget</t>
  </si>
  <si>
    <t>piaget</t>
  </si>
  <si>
    <t>RLG EUROPE B V</t>
  </si>
  <si>
    <t>N0035295E</t>
  </si>
  <si>
    <t>24-50</t>
  </si>
  <si>
    <t>Tienda física + 8 puntos de venta</t>
  </si>
  <si>
    <t>BayWa r.e. es una empresa líder en el mercado mayorista que ofrece soluciones completas y personalizadas en el sector de la energía fotovoltaica. Con más de 20 años de experiencia en la industria, la empresa cuenta con algunos de los mejores expertos en energía fotovoltaica, lo que garantiza un servicio de alta calidad en todas las etapas del proceso, desde el diseño inicial hasta el servicio posventa. La empresa se enfoca en garantizar la eficiencia y eficacia del proceso logístico, gracias a su consultoría técnica y comercial. Además, BayWa r.e. trabaja con proveedores reconocidos internacionalmente, lo que asegura la calidad y la fiabilidad de sus componentes. BayWa r.e. se enorgullece de ser reconocida como Top PV Supplier en Europa por EuPD Research desde 2013. Este premio destaca la posición de la empresa como uno de los principales distribuidores europeos en el sector fotovoltaico y su compromiso con la satisfacción del cliente. En resumen, BayWa r.e. es una empresa confiable y con experiencia en el sector de la energía fotovoltaica que ofrece soluciones personalizadas y de alta calidad para satisfacer las necesidades de sus clientes.</t>
  </si>
  <si>
    <t>https://drive.google.com/file/d/1b8pn8-_jj37tBXIBy2ZWCOKt9DerDD8H/view?usp=share_link</t>
  </si>
  <si>
    <t>https://drive.google.com/thumbnail?id=1b8pn8-_jj37tBXIBy2ZWCOKt9DerDD8H</t>
  </si>
  <si>
    <t>Thomas Sabo</t>
  </si>
  <si>
    <t>15.</t>
  </si>
  <si>
    <t>thomassabo.com</t>
  </si>
  <si>
    <t>https://www.thomassabo.com/EU/es_ES/home</t>
  </si>
  <si>
    <t>https://www.facebook.com/THOMASSABOFanpage/</t>
  </si>
  <si>
    <t>https://www.instagram.com/thomassabo/</t>
  </si>
  <si>
    <t>https://www.linkedin.com/company/thomassabo/</t>
  </si>
  <si>
    <t>https://www.tiktok.com/@thomassabo_official</t>
  </si>
  <si>
    <t>https://twitter.com/THOMASSABO</t>
  </si>
  <si>
    <t>https://www.youtube.com/@thomassabo</t>
  </si>
  <si>
    <t>THOMASSABOFanpage</t>
  </si>
  <si>
    <t>thomassabo</t>
  </si>
  <si>
    <t>thomassabo_official</t>
  </si>
  <si>
    <t>THOMASSABO</t>
  </si>
  <si>
    <t>THOMAS SABO ESPAÑA SL</t>
  </si>
  <si>
    <t>B57233967</t>
  </si>
  <si>
    <t>Alicante, España</t>
  </si>
  <si>
    <t>Tienda online + 6 tiendas físicas</t>
  </si>
  <si>
    <t>Empresa líder en tecnología de energía renovable con un enfoque especial en energía solar. Se dedican a la investigación, fabricación y venta de sistemas de calentamiento solar de agua, módulos fotovoltaicos y sistemas complejos de alta calidad. Con el objetivo de reducir la dependencia de los combustibles fósiles, Desarrollan tecnologías innovadoras para promover la adopción de energías limpias. Además, se esfuerzan por proporcionar soluciones personalizadas para satisfacer las necesidades específicas de sus clientes. Gracias a su compromiso con la excelencia, POWERGARDENS se ha convertido en un referente en el sector de la energía renovable.</t>
  </si>
  <si>
    <t>https://drive.google.com/file/d/1fX7mpPw8cilnrw4zs9NcPde8GhMpjp3r/view?usp=share_link</t>
  </si>
  <si>
    <t>https://drive.google.com/thumbnail?id=1fX7mpPw8cilnrw4zs9NcPde8GhMpjp3r</t>
  </si>
  <si>
    <t>Roselin</t>
  </si>
  <si>
    <t>16.</t>
  </si>
  <si>
    <t>roselin.es</t>
  </si>
  <si>
    <t>https://roselin.es/</t>
  </si>
  <si>
    <t>https://www.facebook.com/RoselinJoyeros1949</t>
  </si>
  <si>
    <t>https://www.instagram.com/roselinjoyeros/</t>
  </si>
  <si>
    <t>https://www.linkedin.com/company/roselin-s-l/</t>
  </si>
  <si>
    <t>https://www.tiktok.com/@roselinjoyeros</t>
  </si>
  <si>
    <t>https://www.youtube.com/@roselinjoyeros</t>
  </si>
  <si>
    <t>RoselinJoyeros1949</t>
  </si>
  <si>
    <t>roselinjoyeros</t>
  </si>
  <si>
    <t>roselin-s-l</t>
  </si>
  <si>
    <t>COMPENSA STAND SL</t>
  </si>
  <si>
    <t>B83457291</t>
  </si>
  <si>
    <t>Tienda online + 30 tiendas físicas</t>
  </si>
  <si>
    <t>Desde sus inicios, la compañía ha apostado por ofrecer los mejores equipos del mercado y convertirse en el principal referente en la distribución de material fotovoltaico al instalador. Un objetivo para el que se han establecido alianzas estratégicas con las que se ofrecen las mejores garantías y el máximo aprovechamiento de los equipos.
Son distribuidores oficiales de las marcas más prestigiosas del sector fotovoltaico e introducen cada mes las últimas novedades y los equipos más innovadores en el terreno del autoconsumo fotovoltaico.
También ponen a disposición del cliente un completo soporte técnico para que puedan contar con un asesoramiento especializado en todo momento. Con su servicio de atención telefónica les facilitan una vía de contacto permanente para cualquier duda o requerimiento que necesiten.</t>
  </si>
  <si>
    <t>https://drive.google.com/file/d/1cmNs29KSolf-aI62hu8uyyfu1a_X0pUT/view?usp=share_link</t>
  </si>
  <si>
    <t>https://drive.google.com/thumbnail?id=1cmNs29KSolf-aI62hu8uyyfu1a_X0pUT</t>
  </si>
  <si>
    <t>Marca</t>
  </si>
  <si>
    <t>Facturación</t>
  </si>
  <si>
    <t>Time Road Shop</t>
  </si>
  <si>
    <t>timeroadshop.com</t>
  </si>
  <si>
    <t>Agatha</t>
  </si>
  <si>
    <t>agatha.es</t>
  </si>
  <si>
    <t>Fina Garcia</t>
  </si>
  <si>
    <t>finagarcia.com</t>
  </si>
  <si>
    <t>Nicols</t>
  </si>
  <si>
    <t>nicols.es</t>
  </si>
  <si>
    <t>Luxenter</t>
  </si>
  <si>
    <t>luxenter.com</t>
  </si>
  <si>
    <t>Oro vivo</t>
  </si>
  <si>
    <t>orovivo.com</t>
  </si>
  <si>
    <t>Lavani Jewels</t>
  </si>
  <si>
    <t>lavanijewels.com</t>
  </si>
  <si>
    <t>Mumit</t>
  </si>
  <si>
    <t>mumit.com</t>
  </si>
  <si>
    <t>Vidal-Vidal</t>
  </si>
  <si>
    <t>vidal-vidal.com</t>
  </si>
  <si>
    <t>Customima</t>
  </si>
  <si>
    <t>customima.com</t>
  </si>
  <si>
    <t>Jorge Juan Joyeros</t>
  </si>
  <si>
    <t>jorgejuanjoyeros.es</t>
  </si>
  <si>
    <t>Dime que me quieres</t>
  </si>
  <si>
    <t>dimequemequieres.net</t>
  </si>
  <si>
    <t>Joyerías Aresso</t>
  </si>
  <si>
    <t>joyeriasaresso.com</t>
  </si>
  <si>
    <t>Joya 36</t>
  </si>
  <si>
    <t>joya36.com</t>
  </si>
  <si>
    <t>Joyería Miguel Online</t>
  </si>
  <si>
    <t>joyeriamiguelonline.com</t>
  </si>
  <si>
    <t>Joyería Canovas</t>
  </si>
  <si>
    <t>joyeriacanovas.com</t>
  </si>
  <si>
    <t>Perodri</t>
  </si>
  <si>
    <t>perodri.es</t>
  </si>
  <si>
    <t>Joyería Senra</t>
  </si>
  <si>
    <t>joyeriasenra.com</t>
  </si>
  <si>
    <t>Yanes Madrid</t>
  </si>
  <si>
    <t>yanesmadrid.com</t>
  </si>
  <si>
    <t>Rendimiento</t>
  </si>
  <si>
    <t>Backlinks</t>
  </si>
  <si>
    <t>Social</t>
  </si>
  <si>
    <t>Total</t>
  </si>
  <si>
    <t>Tráfico total</t>
  </si>
  <si>
    <t>Seg. totales</t>
  </si>
  <si>
    <t>Destacado</t>
  </si>
  <si>
    <t>Etiqueta 1</t>
  </si>
  <si>
    <t>Etiqueta 2</t>
  </si>
  <si>
    <t>Domoelectra</t>
  </si>
  <si>
    <t>domoelectra.com</t>
  </si>
  <si>
    <t>https://www.domoelectra.com/</t>
  </si>
  <si>
    <t>https://www.facebook.com/DomoElectraTecnicos2.0</t>
  </si>
  <si>
    <t>https://www.instagram.com/domoelectra/</t>
  </si>
  <si>
    <t>https://www.linkedin.com/company/domo-electra-venta-e-instalaciones-t-cnicas/</t>
  </si>
  <si>
    <t>https://www.tiktok.com/@domoelectra</t>
  </si>
  <si>
    <t>https://twitter.com/DomoElectra</t>
  </si>
  <si>
    <t>https://www.youtube.com/@domoelectra</t>
  </si>
  <si>
    <t>Domo Electra Instalaciones S.L.</t>
  </si>
  <si>
    <t>B19568906</t>
  </si>
  <si>
    <t>La empresa posee un programa llamado Upcycling the Oceans que tiene como objetivo recuperar y reutilizar la basura marina, además de obtener datos científicos.</t>
  </si>
  <si>
    <t>Tejidos reciclados</t>
  </si>
  <si>
    <t>Cuidado de los océanos</t>
  </si>
  <si>
    <t>Efecto Led</t>
  </si>
  <si>
    <t>efectoled.com</t>
  </si>
  <si>
    <t>https://www.efectoled.com/es/</t>
  </si>
  <si>
    <t>https://www.facebook.com/tienda.efectoLED</t>
  </si>
  <si>
    <t>https://www.instagram.com/efectoled_es/</t>
  </si>
  <si>
    <t>https://www.linkedin.com/company/grupo-efectoled/</t>
  </si>
  <si>
    <t>https://www.youtube.com/@efectoLED_es_pt</t>
  </si>
  <si>
    <t>PRISMICA, S.L.</t>
  </si>
  <si>
    <t>B98845944</t>
  </si>
  <si>
    <t>Blablabla</t>
  </si>
  <si>
    <t>Blebleble</t>
  </si>
  <si>
    <t>EDP</t>
  </si>
  <si>
    <t>edpenergia.es</t>
  </si>
  <si>
    <t>https://www.edpenergia.es/es/</t>
  </si>
  <si>
    <t>https://www.facebook.com/EnergiaEDP/</t>
  </si>
  <si>
    <t>https://www.instagram.com/energia.edp/</t>
  </si>
  <si>
    <t>https://www.linkedin.com/company/edpenergia/</t>
  </si>
  <si>
    <t>https://twitter.com/energiaedp</t>
  </si>
  <si>
    <t>https://www.youtube.com/@edpenergia</t>
  </si>
  <si>
    <t>EDP CLIENTES SAU</t>
  </si>
  <si>
    <t>A74472911</t>
  </si>
  <si>
    <t>qwerqerqwer</t>
  </si>
  <si>
    <t>yuioyuioyuio</t>
  </si>
  <si>
    <t>Endesa X Store</t>
  </si>
  <si>
    <t>endesaxstore.com</t>
  </si>
  <si>
    <t>https://www.endesaxstore.com/es/es</t>
  </si>
  <si>
    <t>https://www.facebook.com/EndesaX</t>
  </si>
  <si>
    <t>https://www.instagram.com/endesax_es/</t>
  </si>
  <si>
    <t>https://www.linkedin.com/company/endesa-x/</t>
  </si>
  <si>
    <t>https://www.youtube.com/@EnelX</t>
  </si>
  <si>
    <t>ENDESA X SERVICIOS SL.</t>
  </si>
  <si>
    <t>B01788041</t>
  </si>
  <si>
    <t>4 tiendas fisicas / oficina (al parecer) / tienda online</t>
  </si>
  <si>
    <t>Autosolar</t>
  </si>
  <si>
    <t>autosolar.es</t>
  </si>
  <si>
    <t>https://autosolar.es/</t>
  </si>
  <si>
    <t>https://www.facebook.com/AutoSolarEnergy</t>
  </si>
  <si>
    <t>https://www.instagram.com/autosolar_es/</t>
  </si>
  <si>
    <t>https://www.linkedin.com/company/autosolar/</t>
  </si>
  <si>
    <t>https://twitter.com/autosolar_es</t>
  </si>
  <si>
    <t>Autosolar Energy Solutions SLU</t>
  </si>
  <si>
    <t>B98662224</t>
  </si>
  <si>
    <t>Solarland</t>
  </si>
  <si>
    <t>solarland.es</t>
  </si>
  <si>
    <t>https://www.solarland.es/</t>
  </si>
  <si>
    <t>https://www.facebook.com/solarlandsl/</t>
  </si>
  <si>
    <t>https://www.instagram.com/solarland_sl/</t>
  </si>
  <si>
    <t>SOLARLAND, S.L.</t>
  </si>
  <si>
    <t>B35816842</t>
  </si>
  <si>
    <t>Tienda online + oficina</t>
  </si>
  <si>
    <t>Grupo Novelec</t>
  </si>
  <si>
    <t>gruponovelec.com</t>
  </si>
  <si>
    <t>https://www.gruponovelec.com/es/</t>
  </si>
  <si>
    <t>https://www.facebook.com/gruponovelec/</t>
  </si>
  <si>
    <t>https://www.instagram.com/gruponovelec/</t>
  </si>
  <si>
    <t>https://www.linkedin.com/company/grupo-novelec/</t>
  </si>
  <si>
    <t>https://twitter.com/gruponovelec</t>
  </si>
  <si>
    <t>Noria Logística S.L.</t>
  </si>
  <si>
    <t>B65888844</t>
  </si>
  <si>
    <t>Tienda online y más de 60 puntos de venta</t>
  </si>
  <si>
    <t>Solarte</t>
  </si>
  <si>
    <t>solarte.es</t>
  </si>
  <si>
    <t>https://solarte.es/</t>
  </si>
  <si>
    <t>https://www.facebook.com/solarte.vlc/</t>
  </si>
  <si>
    <t>https://www.instagram.com/solarte_vlc/</t>
  </si>
  <si>
    <t>SERCON ELECTROTECNIA S.L</t>
  </si>
  <si>
    <t>B40540254</t>
  </si>
  <si>
    <t>Tienda online + 2 tiendas físicas</t>
  </si>
  <si>
    <t>Inversolar</t>
  </si>
  <si>
    <t>inversolar.es</t>
  </si>
  <si>
    <t>https://inversolar.es/</t>
  </si>
  <si>
    <t>https://www.facebook.com/inversolar.es</t>
  </si>
  <si>
    <t>https://www.instagram.com/inversolar.es/</t>
  </si>
  <si>
    <t>https://www.linkedin.com/company/inversolar/</t>
  </si>
  <si>
    <t>Inver Solar Extremadura SL</t>
  </si>
  <si>
    <t>B06472245</t>
  </si>
  <si>
    <t>TIenda online + oficina central</t>
  </si>
  <si>
    <t>Grupo Electro Stocks</t>
  </si>
  <si>
    <t>grupoelectrostocks.com</t>
  </si>
  <si>
    <t>https://www.grupoelectrostocks.com/</t>
  </si>
  <si>
    <t>https://www.facebook.com/grupoelectrostocks</t>
  </si>
  <si>
    <t>https://www.instagram.com/grupoelectrostocks/</t>
  </si>
  <si>
    <t>https://www.linkedin.com/company/grupoelectrostocks/</t>
  </si>
  <si>
    <t>https://twitter.com/ElectroStocks</t>
  </si>
  <si>
    <t>Grupo electro stocks SL</t>
  </si>
  <si>
    <t>B64471840</t>
  </si>
  <si>
    <t>Tienda online + 79 puntos de venta</t>
  </si>
  <si>
    <t>Cambio energetico</t>
  </si>
  <si>
    <t>cambioenergetico.com</t>
  </si>
  <si>
    <t>https://www.cambioenergetico.com/</t>
  </si>
  <si>
    <t>https://www.facebook.com/CambioEnergetico</t>
  </si>
  <si>
    <t>https://www.instagram.com/cambio.energetico</t>
  </si>
  <si>
    <t>https://www.linkedin.com/company/cambioenergetico-com/</t>
  </si>
  <si>
    <t>https://twitter.com/cambioenergetic</t>
  </si>
  <si>
    <t>CAMBIO ENERGETICO SL</t>
  </si>
  <si>
    <t>B10481216</t>
  </si>
  <si>
    <t>Tienda online + 10 tiendas físicas</t>
  </si>
  <si>
    <t>Atersa</t>
  </si>
  <si>
    <t>atersa.shop</t>
  </si>
  <si>
    <t>https://atersa.shop/</t>
  </si>
  <si>
    <t>https://www.facebook.com/atersa.shop/</t>
  </si>
  <si>
    <t>https://www.instagram.com/atersa.shop/</t>
  </si>
  <si>
    <t>https://www.linkedin.com/company/atersa-shop/</t>
  </si>
  <si>
    <t>https://twitter.com/atersashop</t>
  </si>
  <si>
    <t>APLICACIONES TECNICAS DE LA ENERGIA SL</t>
  </si>
  <si>
    <t>B62618442</t>
  </si>
  <si>
    <t>Tienda online + oficinas centrales + almacén</t>
  </si>
  <si>
    <t>Abora Solar</t>
  </si>
  <si>
    <t>abora-solar.com</t>
  </si>
  <si>
    <t>https://abora-solar.com/</t>
  </si>
  <si>
    <t>https://www.facebook.com/PlanetaAbora/</t>
  </si>
  <si>
    <t>https://www.instagram.com/aborasolar/</t>
  </si>
  <si>
    <t>https://www.linkedin.com/company/aborasolar/</t>
  </si>
  <si>
    <t>https://twitter.com/AboraSolar</t>
  </si>
  <si>
    <t>abora energy, S.L.</t>
  </si>
  <si>
    <t>B99500472</t>
  </si>
  <si>
    <t>BayWa r.e</t>
  </si>
  <si>
    <t>solarshop.baywa-re.es</t>
  </si>
  <si>
    <t>https://solarshop.baywa-re.es/</t>
  </si>
  <si>
    <t>https://www.facebook.com/BWRE.SolarES</t>
  </si>
  <si>
    <t>https://www.instagram.com/bwre.solares</t>
  </si>
  <si>
    <t>https://www.linkedin.com/company/bwre-solares/</t>
  </si>
  <si>
    <t>BAYWA R. E. SOLAR SYSTEMS S.L</t>
  </si>
  <si>
    <t>B67164764</t>
  </si>
  <si>
    <t>Power Gardens</t>
  </si>
  <si>
    <t>powergardens.eu</t>
  </si>
  <si>
    <t>https://powergardens.eu/es/main</t>
  </si>
  <si>
    <t>https://www.facebook.com/powergardens.eu</t>
  </si>
  <si>
    <t>https://www.instagram.com/powergardens.eu/</t>
  </si>
  <si>
    <t>POWER GARDENS SL.</t>
  </si>
  <si>
    <t>B42685164</t>
  </si>
  <si>
    <t>Albasolar</t>
  </si>
  <si>
    <t>albasolar.es</t>
  </si>
  <si>
    <t>https://albasolar.es/</t>
  </si>
  <si>
    <t>https://www.facebook.com/AlbasolarFotovoltaica</t>
  </si>
  <si>
    <t>https://www.instagram.com/albasolar.es/</t>
  </si>
  <si>
    <t>https://www.linkedin.com/company/albasolar/</t>
  </si>
  <si>
    <t>https://twitter.com/Albasolar</t>
  </si>
  <si>
    <t>ALBASOLAR ENERGY SL</t>
  </si>
  <si>
    <t>B85417418</t>
  </si>
  <si>
    <t>Tienda online + almacén + oficina</t>
  </si>
  <si>
    <t>Solarcos</t>
  </si>
  <si>
    <t>17.</t>
  </si>
  <si>
    <t>solarcos.com</t>
  </si>
  <si>
    <t>https://www.facebook.com/Solarcosenergia</t>
  </si>
  <si>
    <t>https://www.instagram.com/solarcosenergia/</t>
  </si>
  <si>
    <t>https://twitter.com/solarcosenergia</t>
  </si>
  <si>
    <t>SOLARCOS ENERGIAS RENOVABLES SL.</t>
  </si>
  <si>
    <t>B11911419</t>
  </si>
  <si>
    <t>Cuando tú vas, yo vengo de allí</t>
  </si>
  <si>
    <t>usce ultrices metus sit amet tortor mollis, ut tempor nibh malesuada. Praesent molestie at nibh vel accumsan. Ut consequat, nisi in viverra pharetra, eros sem aliquam massa, a finibus eros mi sed ipsum. Morbi molestie sapien ut magna gravida, in interdum sapien placerat.
Donec ut purus varius magna venenatis facilisis id eget augue. Vivamus convallis venenatis convallis. Ut a maximus arcu. Sed molestie orci in nibh condimentum tincidunt. Aliquam mi tellus, semper a velit at, gravida aliquam lorem. In sodales venenatis ex, a eleifend nunc accumsan ut. Nullam vitae justo a libero placerat pellentesque non ut nibh. Lorem ipsum dolor sit amet, consectetur adipiscing elit. Aliquam ac molestie libero.</t>
  </si>
  <si>
    <t>https://www.rec0.com/wp-content/uploads/Logo-IndiCold.jpg</t>
  </si>
  <si>
    <t>SolarTree</t>
  </si>
  <si>
    <t>18.</t>
  </si>
  <si>
    <t>solartree.es</t>
  </si>
  <si>
    <t>https://www.instagram.com/solartree_/</t>
  </si>
  <si>
    <t>https://www.linkedin.com/company/solartreegeneraciondistribuida/</t>
  </si>
  <si>
    <t>SOLARTREE RENEWABLES SOCIEDAD LIMITADA.</t>
  </si>
  <si>
    <t>B09890690</t>
  </si>
  <si>
    <t>El Almacen Fotovoltaico</t>
  </si>
  <si>
    <t>19.</t>
  </si>
  <si>
    <t>elalmacenfotovoltaico.com</t>
  </si>
  <si>
    <t>https://www.facebook.com/El-Almacen-Fotovoltaico</t>
  </si>
  <si>
    <t>https://www.instagram.com/elalmacenfotovoltaico/</t>
  </si>
  <si>
    <t>https://www.linkedin.com/company/elalmacenfotovoltaico/</t>
  </si>
  <si>
    <t>https://www.tiktok.com/@elalmacenfotovoltaico</t>
  </si>
  <si>
    <t>El Almacén Fotovoltaico S.L.</t>
  </si>
  <si>
    <t>B67901710</t>
  </si>
  <si>
    <t>Tienda online + tienda física</t>
  </si>
  <si>
    <t>Descuento Solar</t>
  </si>
  <si>
    <t>20.</t>
  </si>
  <si>
    <t>descuentosolar.com</t>
  </si>
  <si>
    <t>https://www.facebook.com/DescuentoSolar</t>
  </si>
  <si>
    <t>https://www.instagram.com/descuentosolar/</t>
  </si>
  <si>
    <t>https://www.linkedin.com/company/descuentosolar/</t>
  </si>
  <si>
    <t>DESCUENTO FOTOVOLTAICO SOLAR, S.L.</t>
  </si>
  <si>
    <t>B02859478</t>
  </si>
  <si>
    <t>Supermercado Solar</t>
  </si>
  <si>
    <t>21.</t>
  </si>
  <si>
    <t>supermercadosolar.es</t>
  </si>
  <si>
    <t>https://www.facebook.com/supermercado.solar/</t>
  </si>
  <si>
    <t>https://www.instagram.com/supermercado_solar/</t>
  </si>
  <si>
    <t>INDUSTRIAS FOTOVOLTAICAS GUIMERA MOLINOS SL</t>
  </si>
  <si>
    <t>B12938023</t>
  </si>
  <si>
    <t>Ecofener</t>
  </si>
  <si>
    <t>22.</t>
  </si>
  <si>
    <t>ecofener.com</t>
  </si>
  <si>
    <t>https://www.facebook.com/EcofenerByWebRenovables</t>
  </si>
  <si>
    <t>https://www.linkedin.com/company/web-renovables-s-l-u-/about/</t>
  </si>
  <si>
    <t>https://twitter.com/ecofener</t>
  </si>
  <si>
    <t>WEB RENOVABLES SOCIEDAD LIMITADA.</t>
  </si>
  <si>
    <t>B55585442</t>
  </si>
  <si>
    <t>Social Energy</t>
  </si>
  <si>
    <t>23.</t>
  </si>
  <si>
    <t>socialenergy.es</t>
  </si>
  <si>
    <t>https://www.facebook.com/socialenergy.es</t>
  </si>
  <si>
    <t>https://www.instagram.com/socialenergy.es/</t>
  </si>
  <si>
    <t>https://www.tiktok.com/@socialenergy.es</t>
  </si>
  <si>
    <t>Directo Telmark S.L..</t>
  </si>
  <si>
    <t>B91918854</t>
  </si>
  <si>
    <t>Solaico</t>
  </si>
  <si>
    <t>24.</t>
  </si>
  <si>
    <t>solaico.com</t>
  </si>
  <si>
    <t>https://www.facebook.com/solaicoespana</t>
  </si>
  <si>
    <t>https://www.instagram.com/solaicoamerica/</t>
  </si>
  <si>
    <t>https://www.linkedin.com/company/solaico/</t>
  </si>
  <si>
    <t>https://twitter.com/solaico</t>
  </si>
  <si>
    <t>UNION COMPOSITES SL</t>
  </si>
  <si>
    <t>B54012711</t>
  </si>
  <si>
    <t>Coelca</t>
  </si>
  <si>
    <t>25.</t>
  </si>
  <si>
    <t>coelca.es</t>
  </si>
  <si>
    <t>https://www.facebook.com/grupocoelca</t>
  </si>
  <si>
    <t>https://www.instagram.com/grupo.coelca/</t>
  </si>
  <si>
    <t>https://www.linkedin.com/company/comercial-el%C3%A9ctrica-canarias-grupo-coelca-/</t>
  </si>
  <si>
    <t>https://www.tiktok.com/@grupocoelca</t>
  </si>
  <si>
    <t>https://twitter.com/grupocoelca</t>
  </si>
  <si>
    <t>COMERCIAL ELECTRICA CANARIAS S.A</t>
  </si>
  <si>
    <t>A38024907</t>
  </si>
  <si>
    <t>Tienda online + 42 tiendas físicas</t>
  </si>
  <si>
    <t>Suministros Orduña</t>
  </si>
  <si>
    <t>26.</t>
  </si>
  <si>
    <t>suministrosorduna.com</t>
  </si>
  <si>
    <t>https://www.facebook.com/SuministrosOrdunaSL/</t>
  </si>
  <si>
    <t>https://www.instagram.com/ordusol/</t>
  </si>
  <si>
    <t>https://www.linkedin.com/company/suministros-ordu-a-s-l-/</t>
  </si>
  <si>
    <t>https://twitter.com/Ordusol</t>
  </si>
  <si>
    <t>SUMINISTROS ORDUÑA S.L.</t>
  </si>
  <si>
    <t>B45639572</t>
  </si>
  <si>
    <t>Tienda online + 2 almacenes</t>
  </si>
  <si>
    <t>Rebacas</t>
  </si>
  <si>
    <t>27.</t>
  </si>
  <si>
    <t>rebacas.com</t>
  </si>
  <si>
    <t>https://www.facebook.com/RebacasEnergia</t>
  </si>
  <si>
    <t>https://www.instagram.com/rebacasrenovables/</t>
  </si>
  <si>
    <t>https://www.linkedin.com/company/rebacas-sl/about/</t>
  </si>
  <si>
    <t>https://twitter.com/rebacas</t>
  </si>
  <si>
    <t>REBACAS, S.L.</t>
  </si>
  <si>
    <t>B12902672</t>
  </si>
  <si>
    <t>Tekno Solar</t>
  </si>
  <si>
    <t>28.</t>
  </si>
  <si>
    <t>teknosolar.com</t>
  </si>
  <si>
    <t>https://www.facebook.com/teknosolar</t>
  </si>
  <si>
    <t>https://www.instagram.com/teknosolar/</t>
  </si>
  <si>
    <t>https://www.linkedin.com/company/teknosolar/about/</t>
  </si>
  <si>
    <t>https://twitter.com/teknosolar</t>
  </si>
  <si>
    <t>TEKNOSOLAR INTERNET SOCIEDAD LIMITADA</t>
  </si>
  <si>
    <t>B97629562</t>
  </si>
  <si>
    <t>Tu tienda Energetica</t>
  </si>
  <si>
    <t>29.</t>
  </si>
  <si>
    <t>tutiendaenergetica.es</t>
  </si>
  <si>
    <t>https://www.facebook.com/tutiendaenergetica.es</t>
  </si>
  <si>
    <t>https://www.instagram.com/tutiendaenergetica.es/</t>
  </si>
  <si>
    <t>https://twitter.com/econscientes</t>
  </si>
  <si>
    <t>Olite Solar XII, S.L.</t>
  </si>
  <si>
    <t>B31961212</t>
  </si>
  <si>
    <t>Comercio Solar</t>
  </si>
  <si>
    <t>30.</t>
  </si>
  <si>
    <t>comerciosolar.es</t>
  </si>
  <si>
    <t>https://www.facebook.com/comerciosolar/</t>
  </si>
  <si>
    <t>https://www.instagram.com/comerciosolar/</t>
  </si>
  <si>
    <t>INDUSTRIAS FOTOVOLTAICAS GUIMERA MOLINOS SL.</t>
  </si>
  <si>
    <t>Tienda online + delegación comercial</t>
  </si>
  <si>
    <t>Suministros del Sol</t>
  </si>
  <si>
    <t>31.</t>
  </si>
  <si>
    <t>suministrosdelsol.com</t>
  </si>
  <si>
    <t>https://www.facebook.com/SuministrosdelSol</t>
  </si>
  <si>
    <t>https://www.instagram.com/suministrosdelsol</t>
  </si>
  <si>
    <t>https://www.linkedin.com/company/suministros-del-sol/about/</t>
  </si>
  <si>
    <t>https://twitter.com/SuministrosDSol</t>
  </si>
  <si>
    <t>GREEN ELECTRONIC COMPONENTS SL.</t>
  </si>
  <si>
    <t>B93698884</t>
  </si>
  <si>
    <t>DIRENERGY</t>
  </si>
  <si>
    <t>32.</t>
  </si>
  <si>
    <t>direnergy.net</t>
  </si>
  <si>
    <t>https://www.facebook.com/direnergy/</t>
  </si>
  <si>
    <t>https://www.instagram.com/direnergy_/</t>
  </si>
  <si>
    <t>https://www.linkedin.com/company/direnergynet/</t>
  </si>
  <si>
    <t>https://twitter.com/direnergy</t>
  </si>
  <si>
    <t>INTERIOR RENOVABLES SOCIEDAD LIMITADA.</t>
  </si>
  <si>
    <t>B67742627</t>
  </si>
  <si>
    <t>DPV Energy</t>
  </si>
  <si>
    <t>33.</t>
  </si>
  <si>
    <t>dpvenergy.com</t>
  </si>
  <si>
    <t>https://www.instagram.com/dpv_energy/</t>
  </si>
  <si>
    <t>https://www.linkedin.com/company/dpv-energy/</t>
  </si>
  <si>
    <t>DEPEUVE SOLAR GROUP SL</t>
  </si>
  <si>
    <t>B40653461</t>
  </si>
  <si>
    <t>Helio Esfera</t>
  </si>
  <si>
    <t>34.</t>
  </si>
  <si>
    <t>helioesfera.com</t>
  </si>
  <si>
    <t>https://www.facebook.com/HelioEsfera</t>
  </si>
  <si>
    <t>https://www.instagram.com/helioesfera/</t>
  </si>
  <si>
    <t>https://www.linkedin.com/company/helioesfera/</t>
  </si>
  <si>
    <t>https://twitter.com/HelioEsfera</t>
  </si>
  <si>
    <t>HELIOESFERA ENERGIAS RENOVABLES SL.</t>
  </si>
  <si>
    <t>B93712297</t>
  </si>
  <si>
    <t>Madrid Solar kWp</t>
  </si>
  <si>
    <t>35.</t>
  </si>
  <si>
    <t>madridsolarkwp.com</t>
  </si>
  <si>
    <t>https://www.facebook.com/Madridsolarkw</t>
  </si>
  <si>
    <t>https://www.instagram.com/madridsolarkwp/</t>
  </si>
  <si>
    <t>https://www.linkedin.com/company/madridsolarkwp/</t>
  </si>
  <si>
    <t>https://twitter.com/madridsolarkwp</t>
  </si>
  <si>
    <t>MADRID SOLAR KWP SL.</t>
  </si>
  <si>
    <t>B67668418</t>
  </si>
  <si>
    <t>https://timeroadshop.com/es-ES</t>
  </si>
  <si>
    <t>https://www.facebook.com/TiendasTimeRoad</t>
  </si>
  <si>
    <t>https://www.instagram.com/tiendastimeroad/</t>
  </si>
  <si>
    <t>https://www.linkedin.com/company/time-road/</t>
  </si>
  <si>
    <t>https://www.youtube.com/@timeroad3218</t>
  </si>
  <si>
    <t>TIME ROAD SL</t>
  </si>
  <si>
    <t>B60838455</t>
  </si>
  <si>
    <t>Tienda online y más de 200 puntos de venta</t>
  </si>
  <si>
    <t>https://www.agatha.es/es_ES</t>
  </si>
  <si>
    <t>https://www.facebook.com/AGATHA/</t>
  </si>
  <si>
    <t>https://www.instagram.com/agathaparisspain/</t>
  </si>
  <si>
    <t>https://www.linkedin.com/company/agathaparis/</t>
  </si>
  <si>
    <t>https://www.tiktok.com/@agatha.paris</t>
  </si>
  <si>
    <t>https://twitter.com/AGATHA</t>
  </si>
  <si>
    <t>https://www.youtube.com/@AGATHAPARIS1</t>
  </si>
  <si>
    <t>AGATHA PARIS SPAIN SL.</t>
  </si>
  <si>
    <t>B59794479</t>
  </si>
  <si>
    <t>Tienda online y más de 26 tiendas físicas</t>
  </si>
  <si>
    <t>https://www.finagarcia.com/</t>
  </si>
  <si>
    <t>https://www.facebook.com/Joyeria.Fina.Garcia</t>
  </si>
  <si>
    <t>https://www.instagram.com/finagarcia_joyerias/</t>
  </si>
  <si>
    <t>https://www.linkedin.com/company/fina-garc%C3%ADa/</t>
  </si>
  <si>
    <t>https://www.youtube.com/@Finagarcia1988</t>
  </si>
  <si>
    <t>FINA GARCIA SA</t>
  </si>
  <si>
    <t>A59066118</t>
  </si>
  <si>
    <t>Tienda online + 22 tiendas físicas</t>
  </si>
  <si>
    <t>https://www.nicols.es/es/</t>
  </si>
  <si>
    <t>https://www.facebook.com/JOYERIANICOLS</t>
  </si>
  <si>
    <t>https://www.instagram.com/joyerianicols/</t>
  </si>
  <si>
    <t>https://www.tiktok.com/@joyeria.nicols</t>
  </si>
  <si>
    <t>https://twitter.com/joyerianicols</t>
  </si>
  <si>
    <t>https://www.youtube.com/@joyerianicols434</t>
  </si>
  <si>
    <t>DANIVI SA</t>
  </si>
  <si>
    <t>A79090791</t>
  </si>
  <si>
    <t>Tienda online + 5 tiendas físicas</t>
  </si>
  <si>
    <t>https://www.luxenter.com/</t>
  </si>
  <si>
    <t>https://www.facebook.com/luxenter</t>
  </si>
  <si>
    <t>https://www.instagram.com/luxenteroficial/</t>
  </si>
  <si>
    <t>https://www.linkedin.com/company/luxenter/</t>
  </si>
  <si>
    <t>https://www.tiktok.com/@luxenteroficial</t>
  </si>
  <si>
    <t>https://www.youtube.com/@LuxenterMadrid</t>
  </si>
  <si>
    <t>FIDHAIL SL.</t>
  </si>
  <si>
    <t>B09627084</t>
  </si>
  <si>
    <t>Tienda online y más de 30 puntos de venta</t>
  </si>
  <si>
    <t>https://www.orovivo.com/es/</t>
  </si>
  <si>
    <t>https://www.facebook.com/OROVIVO.Esp/</t>
  </si>
  <si>
    <t>https://www.instagram.com/orovivo/</t>
  </si>
  <si>
    <t>https://www.linkedin.com/company/oro-vivo-group/</t>
  </si>
  <si>
    <t>https://twitter.com/OroVivoOfficial</t>
  </si>
  <si>
    <t>https://www.youtube.com/@orovivo9967</t>
  </si>
  <si>
    <t>ORO VIVO SA</t>
  </si>
  <si>
    <t>A58971367</t>
  </si>
  <si>
    <t>Tienda online + 63 tiendas físicas</t>
  </si>
  <si>
    <t>https://lavanijewels.com/</t>
  </si>
  <si>
    <t>https://www.facebook.com/lavanijewels</t>
  </si>
  <si>
    <t>https://www.instagram.com/lavani.jewels/</t>
  </si>
  <si>
    <t>https://www.linkedin.com/company/lavanijewels/</t>
  </si>
  <si>
    <t>https://www.tiktok.com/@lavanijewels</t>
  </si>
  <si>
    <t>https://twitter.com/LavaniJewels</t>
  </si>
  <si>
    <t>https://www.youtube.com/@lavanijewels4345</t>
  </si>
  <si>
    <t>LAVANI JEWELS SOCIEDAD DE RESPONSABILIDAD LIMITADA.</t>
  </si>
  <si>
    <t>B98882087</t>
  </si>
  <si>
    <t>Tienda online + 2 tiendas físicas y más de 60 puntos de venta</t>
  </si>
  <si>
    <t>https://mumit.com/es</t>
  </si>
  <si>
    <t>https://www.facebook.com/mumitjewelry/</t>
  </si>
  <si>
    <t>https://www.instagram.com/mumit_jewelry/</t>
  </si>
  <si>
    <t>https://www.linkedin.com/company/mumit/</t>
  </si>
  <si>
    <t>https://www.youtube.com/@mumit6938</t>
  </si>
  <si>
    <t>MUMIT JEWELLERY SOCIEDAD LIMITADA.</t>
  </si>
  <si>
    <t>B16836553</t>
  </si>
  <si>
    <t>Tiendaa online + 11 tiendas físicas</t>
  </si>
  <si>
    <t>https://www.vidal-vidal.com/</t>
  </si>
  <si>
    <t>https://www.facebook.com/vidaljewelry/</t>
  </si>
  <si>
    <t>https://www.instagram.com/vidaljewelry/</t>
  </si>
  <si>
    <t>https://www.linkedin.com/company/vidal&amp;vidal/</t>
  </si>
  <si>
    <t>https://www.tiktok.com/@vidaljewelry</t>
  </si>
  <si>
    <t>https://www.youtube.com/@vidaljewelry</t>
  </si>
  <si>
    <t>GREVE INVEST SL</t>
  </si>
  <si>
    <t>B07839814</t>
  </si>
  <si>
    <t>Tienda online y más de 150 puntos de venta (incluye tiendas propias)</t>
  </si>
  <si>
    <t>https://www.customima.com/</t>
  </si>
  <si>
    <t>https://www.facebook.com/customima/</t>
  </si>
  <si>
    <t>https://www.instagram.com/customima/</t>
  </si>
  <si>
    <t>https://www.linkedin.com/company/customima</t>
  </si>
  <si>
    <t>https://www.tiktok.com/@customima</t>
  </si>
  <si>
    <t>https://www.youtube.com/@customima6550</t>
  </si>
  <si>
    <t>CUSTOMIMA S.L.</t>
  </si>
  <si>
    <t>B02993467</t>
  </si>
  <si>
    <t>Tienda online + 7 puntos de venta</t>
  </si>
  <si>
    <t>https://www.jorgejuanjoyeros.es/</t>
  </si>
  <si>
    <t>https://www.facebook.com/jorgejuanjoyero/</t>
  </si>
  <si>
    <t>https://www.instagram.com/jorgejuanjoyeros/</t>
  </si>
  <si>
    <t>https://www.tiktok.com/@jorgejuanjoyeros</t>
  </si>
  <si>
    <t>https://twitter.com/joyerojorgejuan</t>
  </si>
  <si>
    <t>https://www.youtube.com/@JorgeJuanJoyerosMadrid</t>
  </si>
  <si>
    <t>J K DIAMONDS SUPPLIERS SL</t>
  </si>
  <si>
    <t>B82924424</t>
  </si>
  <si>
    <t>https://dimequemequieres.net/</t>
  </si>
  <si>
    <t>https://www.facebook.com/dimequemequieres.net</t>
  </si>
  <si>
    <t>https://www.instagram.com/dimeqmquieres/</t>
  </si>
  <si>
    <t>https://www.linkedin.com/company/dime-que-me-quieres-jewelry-s-l/</t>
  </si>
  <si>
    <t>https://www.tiktok.com/@dimeqmquieres</t>
  </si>
  <si>
    <t>https://twitter.com/dimeqmquieres</t>
  </si>
  <si>
    <t>https://www.youtube.com/@dimeqmquieres</t>
  </si>
  <si>
    <t>DIME QUE ME QUIERES JEWELRY SL.</t>
  </si>
  <si>
    <t>B87562716</t>
  </si>
  <si>
    <t>Tienda online + 9 tiendas físicas</t>
  </si>
  <si>
    <t>https://www.joyeriasaresso.com/</t>
  </si>
  <si>
    <t>https://www.facebook.com/aressoOfficial</t>
  </si>
  <si>
    <t>https://www.instagram.com/joyeriasigloxxi_official/</t>
  </si>
  <si>
    <t>https://www.linkedin.com/company/aresso-sigloxxi/</t>
  </si>
  <si>
    <t>https://www.youtube.com/@joyeriasaresso4347</t>
  </si>
  <si>
    <t>IMPORTACIONES LEYRA GUTIERREZ SRL</t>
  </si>
  <si>
    <t>B48771943</t>
  </si>
  <si>
    <t>Tienda online + 48 tiendas físicas (21 aresso y 27 siglo XXI)</t>
  </si>
  <si>
    <t>https://joya36.com/</t>
  </si>
  <si>
    <t>https://www.facebook.com/joya36</t>
  </si>
  <si>
    <t>https://www.instagram.com/joya_36/</t>
  </si>
  <si>
    <t>https://twitter.com/Joya36</t>
  </si>
  <si>
    <t>https://www.youtube.com/@36joya36</t>
  </si>
  <si>
    <t>JOYA 36 SA</t>
  </si>
  <si>
    <t>A15219579</t>
  </si>
  <si>
    <t>Tienda online + 16 tiendas físicas</t>
  </si>
  <si>
    <t>https://joyeriamiguelonline.com/</t>
  </si>
  <si>
    <t>https://www.facebook.com/joyeriamiguel</t>
  </si>
  <si>
    <t>https://www.instagram.com/joyeriamiguel/</t>
  </si>
  <si>
    <t>https://www.linkedin.com/company/joyer-a-miguel/</t>
  </si>
  <si>
    <t>https://twitter.com/joyeriamiguel</t>
  </si>
  <si>
    <t>https://www.youtube.com/@JoyeriaMiguelRelojeria</t>
  </si>
  <si>
    <t>JOYERIA MIGUEL E HIJOS SL.</t>
  </si>
  <si>
    <t>B93189892</t>
  </si>
  <si>
    <t>Tienda online + 1 tienda física</t>
  </si>
  <si>
    <t>https://www.joyeriacanovas.com/</t>
  </si>
  <si>
    <t>https://www.facebook.com/joieriacanovas</t>
  </si>
  <si>
    <t>https://www.instagram.com/joyeriacanovas/</t>
  </si>
  <si>
    <t>https://twitter.com/joieriacanovas</t>
  </si>
  <si>
    <t>JOYERIA CANOVAS SL</t>
  </si>
  <si>
    <t>B60207370</t>
  </si>
  <si>
    <t>https://www.perodri.es/</t>
  </si>
  <si>
    <t>https://www.facebook.com/perodrijoyeros</t>
  </si>
  <si>
    <t>https://www.instagram.com/perodrijoyeros/</t>
  </si>
  <si>
    <t>PERODRI JOYEROS SL</t>
  </si>
  <si>
    <t>B48074306</t>
  </si>
  <si>
    <t>https://joyeriasenra.com/</t>
  </si>
  <si>
    <t>https://www.facebook.com/joyeriasenra</t>
  </si>
  <si>
    <t>https://www.instagram.com/joyeriasenra/</t>
  </si>
  <si>
    <t>SENRA BROS SL</t>
  </si>
  <si>
    <t>B95006995</t>
  </si>
  <si>
    <t>https://yanesmadrid.com/es/</t>
  </si>
  <si>
    <t>https://www.facebook.com/joyeriayanes/</t>
  </si>
  <si>
    <t>https://www.instagram.com/joyeriayanes/</t>
  </si>
  <si>
    <t>https://www.linkedin.com/company/joyeria-yanes/</t>
  </si>
  <si>
    <t>https://twitter.com/joyeriayanes</t>
  </si>
  <si>
    <t>https://www.youtube.com/@joyeriayanes9246</t>
  </si>
  <si>
    <t>YANES SPAIN SL</t>
  </si>
  <si>
    <t>B84711738</t>
  </si>
  <si>
    <t>Tienda online + 17 tiendas físicas</t>
  </si>
  <si>
    <t>Decathlon</t>
  </si>
  <si>
    <t>https://www.decathlon.es/es/</t>
  </si>
  <si>
    <t>https://www.facebook.com/decathlonespana</t>
  </si>
  <si>
    <t>https://www.instagram.com/decathlones</t>
  </si>
  <si>
    <t>https://www.linkedin.com/company/decathlon-espa%C3%B1a/</t>
  </si>
  <si>
    <t>https://www.tiktok.com/@decathlon</t>
  </si>
  <si>
    <t>https://twitter.com/decathlones</t>
  </si>
  <si>
    <t>https://www.youtube.com/@decathlones</t>
  </si>
  <si>
    <t>DECATHLON ESPAÑA SAU</t>
  </si>
  <si>
    <t>A79935607</t>
  </si>
  <si>
    <t>mas de 10.001 empleados</t>
  </si>
  <si>
    <t>Madrid</t>
  </si>
  <si>
    <t>tienda online / mas de 170 tiendas fisicas</t>
  </si>
  <si>
    <t>Decathlon, fundada en 1976 en Englos (Francia), es un equipo comprometido con una misión única: ser útil tanto a las personas como al planeta. Convencidos de que el deporte es una fuente de placer y bienestar, se esfuerzan por hacer accesible de manera sostenible los beneficios de la práctica deportiva a un amplio público. En todos los países en los que se encuentran presentes, comparten una cultura empresarial sólida y distintiva, basada en cuatro valores fundamentales: vitalidad, responsabilidad, generosidad y autenticidad. Apuestan firmemente por la innovación en todas las etapas de su cadena de valor, desde la investigación y desarrollo hasta la venta, pasando por la concepción, el diseño, la producción y la logística. Además, buscan crecer de manera responsable con el medio ambiente. Decathlon actúa como diseñador, fabricante y distribuidor de sus propios productos, lo que les permite mantener una revisión constante de su política de precios y la calidad de su oferta, con el objetivo de ofrecer a los usuarios la mejor relación calidad-precio en términos de tecnicidad. A través de sus marcas propias y su red logística, así como de sus apasionados equipos deportistas, brindan acceso a más de 150 disciplinas deportivas.
Sus productos, disponibles exclusivamente en sus tiendas, están dirigidos a todos los amantes del deporte, desde principiantes hasta usuarios experimentados. Actualmente, más de 90.000 colaboradores de más de 80 nacionalidades trabajan incansablemente para hacer que el deporte sea accesible para el mayor número de personas posible.</t>
  </si>
  <si>
    <t>Tradeinn</t>
  </si>
  <si>
    <t>tradeinn.com</t>
  </si>
  <si>
    <t>https://www.tradeinn.com/es</t>
  </si>
  <si>
    <t>https://www.facebook.com/tradeinnSL</t>
  </si>
  <si>
    <t>https://www.instagram.com/tradeinnofficial</t>
  </si>
  <si>
    <t>https://www.linkedin.com/company/tradeinn/</t>
  </si>
  <si>
    <t>https://twitter.com/tradeinnsl</t>
  </si>
  <si>
    <t>https://www.youtube.com/@TradeinnLAB</t>
  </si>
  <si>
    <t>TRADEINN RETAIL SERVICES SL</t>
  </si>
  <si>
    <t>B17527524</t>
  </si>
  <si>
    <t>201-500 empleados</t>
  </si>
  <si>
    <t>Girona</t>
  </si>
  <si>
    <t>tienda online / 1 tienda fisica</t>
  </si>
  <si>
    <t>Sprinter Sports</t>
  </si>
  <si>
    <t>https://www.sprintersports.com/</t>
  </si>
  <si>
    <t>https://www.facebook.com/sprinter.tiendas.deportes</t>
  </si>
  <si>
    <t>https://www.instagram.com/sprinter_ES/</t>
  </si>
  <si>
    <t>https://www.linkedin.com/company/sprinter</t>
  </si>
  <si>
    <t>https://www.youtube.com/@sprinteres</t>
  </si>
  <si>
    <t>SPRINTER MEGACENTROS DEL DEPORTE SL</t>
  </si>
  <si>
    <t>B53404646</t>
  </si>
  <si>
    <t>1001-5000 empleados</t>
  </si>
  <si>
    <t>Alicante</t>
  </si>
  <si>
    <t>tienda online / mas de 180 tiendas fisicas</t>
  </si>
  <si>
    <t>JD Sports</t>
  </si>
  <si>
    <t>https://www.jdsports.es</t>
  </si>
  <si>
    <t>https://www.facebook.com/jdsports</t>
  </si>
  <si>
    <t>https://www.instagram.com/jdsportses/</t>
  </si>
  <si>
    <t>https://www.linkedin.com/company/jd-sports-iberiaa/</t>
  </si>
  <si>
    <t>https://www.tiktok.com/@jdofficial</t>
  </si>
  <si>
    <t>https://twitter.com/JDSports</t>
  </si>
  <si>
    <t>https://www.youtube.com/@JDsportsOfficial</t>
  </si>
  <si>
    <t>JD SPAIN SPORTS FASHION 2010 SL.</t>
  </si>
  <si>
    <t>B54577275</t>
  </si>
  <si>
    <t>5001-10.000 empleados</t>
  </si>
  <si>
    <t>tienda online / 18 tiendas fisicas</t>
  </si>
  <si>
    <t>Deporvillage</t>
  </si>
  <si>
    <t>deporvillage.com</t>
  </si>
  <si>
    <t>https://www.deporvillage.com</t>
  </si>
  <si>
    <t>https://www.facebook.com/deporvillage</t>
  </si>
  <si>
    <t>https://www.instagram.com/deporvillage/</t>
  </si>
  <si>
    <t>https://www.linkedin.com/company/deporvillage/</t>
  </si>
  <si>
    <t>https://twitter.com/deporvillage</t>
  </si>
  <si>
    <t>https://www.youtube.com/@deporvillage</t>
  </si>
  <si>
    <t>DEPORVILLAGE SL</t>
  </si>
  <si>
    <t>B65272742</t>
  </si>
  <si>
    <t>51-200 empleados</t>
  </si>
  <si>
    <t>Barcelona</t>
  </si>
  <si>
    <t>tienda online / 2 tiendas fisicas</t>
  </si>
  <si>
    <t>Foot Locker</t>
  </si>
  <si>
    <t>https://www.footlocker.es/</t>
  </si>
  <si>
    <t>https://www.facebook.com/FootLockerEU/</t>
  </si>
  <si>
    <t>https://www.instagram.com/footlockereu/</t>
  </si>
  <si>
    <t>https://www.tiktok.com/@footlocker</t>
  </si>
  <si>
    <t>https://twitter.com/footlockereu</t>
  </si>
  <si>
    <t>https://www.youtube.com/@footlockerEU</t>
  </si>
  <si>
    <t>FOOT LOCKER EUROPE COM BV</t>
  </si>
  <si>
    <t>N0032410C</t>
  </si>
  <si>
    <t>No Presenta</t>
  </si>
  <si>
    <t>tienda online / 53 tiendas fisicas</t>
  </si>
  <si>
    <t>Forum Sport</t>
  </si>
  <si>
    <t>https://www.forumsport.com/es-es/</t>
  </si>
  <si>
    <t>https://www.facebook.com/forumsport.es</t>
  </si>
  <si>
    <t>https://www.instagram.com/forumsport.es/</t>
  </si>
  <si>
    <t>https://www.linkedin.com/company/forum-sport-s-a-/</t>
  </si>
  <si>
    <t>https://www.tiktok.com/@forumsport</t>
  </si>
  <si>
    <t>https://twitter.com/forumsport</t>
  </si>
  <si>
    <t>https://www.youtube.com/@ForumSportv</t>
  </si>
  <si>
    <t>FORUM SPORT SOCIEDAD ANONIMA</t>
  </si>
  <si>
    <t>A48450456</t>
  </si>
  <si>
    <t>501-1000 empleados</t>
  </si>
  <si>
    <t>Vizcaya</t>
  </si>
  <si>
    <t>tienda online / 50 tiendas fisicas</t>
  </si>
  <si>
    <t>Intersport</t>
  </si>
  <si>
    <t>intersport.es</t>
  </si>
  <si>
    <t>https://www.intersport.es/</t>
  </si>
  <si>
    <t>https://www.facebook.com/Intersport.es/</t>
  </si>
  <si>
    <t>https://www.instagram.com/intersport.es/</t>
  </si>
  <si>
    <t>https://www.linkedin.com/company/intersport-international-corporation/</t>
  </si>
  <si>
    <t>https://twitter.com/intersport_es</t>
  </si>
  <si>
    <t>https://www.youtube.com/@IntersportEspanaOficial</t>
  </si>
  <si>
    <t>INTERSPORT CCS SA</t>
  </si>
  <si>
    <t>A65674806</t>
  </si>
  <si>
    <t>tienda online / 142 tiendas fisicas</t>
  </si>
  <si>
    <t>Decimas</t>
  </si>
  <si>
    <t>decimas.com</t>
  </si>
  <si>
    <t>https://www.decimas.com/es-es/</t>
  </si>
  <si>
    <t>https://www.facebook.com/DecimasOficial</t>
  </si>
  <si>
    <t>https://www.instagram.com/decimas_es/</t>
  </si>
  <si>
    <t>https://www.linkedin.com/company/d%C3%A9cimas/</t>
  </si>
  <si>
    <t>https://www.tiktok.com/@decimas_es</t>
  </si>
  <si>
    <t>https://twitter.com/decimasoficial</t>
  </si>
  <si>
    <t>https://www.youtube.com/@DecimasOficialSpain</t>
  </si>
  <si>
    <t>DECIMAS SLU</t>
  </si>
  <si>
    <t>B78785219</t>
  </si>
  <si>
    <t>tienda online / mas de 300 tiendas fisicas</t>
  </si>
  <si>
    <t>Mas por Menos</t>
  </si>
  <si>
    <t>maspormenos.net</t>
  </si>
  <si>
    <t>https://maspormenos.net/</t>
  </si>
  <si>
    <t>https://www.facebook.com/maspormenosnet</t>
  </si>
  <si>
    <t>https://www.instagram.com/maspormenosnet/</t>
  </si>
  <si>
    <t>https://twitter.com/maspormenosnet</t>
  </si>
  <si>
    <t>DEPORTES PRAYLAS S.L.</t>
  </si>
  <si>
    <t>B26456095</t>
  </si>
  <si>
    <t>15 empleados</t>
  </si>
  <si>
    <t>La Rioja</t>
  </si>
  <si>
    <t>tienda online / 4 tiendas fisicas</t>
  </si>
  <si>
    <t>Futbol Factory</t>
  </si>
  <si>
    <t>https://www.futbolfactory.es/</t>
  </si>
  <si>
    <t>https://www.facebook.com/futbolfactory</t>
  </si>
  <si>
    <t>https://www.linkedin.com/company/futbolfactory/</t>
  </si>
  <si>
    <t>https://www.tiktok.com/@futbolfactoryes</t>
  </si>
  <si>
    <t>https://twitter.com/futbolfactory</t>
  </si>
  <si>
    <t>https://www.youtube.com/@futbolfactory</t>
  </si>
  <si>
    <t>FUTBOL FACTORY SL</t>
  </si>
  <si>
    <t>B82633454</t>
  </si>
  <si>
    <t>tienda online / 7 tiendas fisicas</t>
  </si>
  <si>
    <t>Wala</t>
  </si>
  <si>
    <t>walashop.com</t>
  </si>
  <si>
    <t>https://www.walashop.com/es/</t>
  </si>
  <si>
    <t>https://www.facebook.com/WalaEsports</t>
  </si>
  <si>
    <t>https://www.instagram.com/walasports/</t>
  </si>
  <si>
    <t>https://twitter.com/WalaEsports</t>
  </si>
  <si>
    <t>UNIPREUS SL</t>
  </si>
  <si>
    <t>B25028663</t>
  </si>
  <si>
    <t>307 empleados</t>
  </si>
  <si>
    <t>Lleida</t>
  </si>
  <si>
    <t>Atmosfera Sport</t>
  </si>
  <si>
    <t>https://www.atmosferasport.es</t>
  </si>
  <si>
    <t>https://www.facebook.com/atmosferasportoficial/</t>
  </si>
  <si>
    <t>https://www.instagram.com/atmosferasport_oficial/</t>
  </si>
  <si>
    <t>https://www.linkedin.com/company/atmosfera-sport-oficial/</t>
  </si>
  <si>
    <t>https://www.tiktok.com/@atmosferasport_oficial</t>
  </si>
  <si>
    <t>https://twitter.com/atmosfera_sport</t>
  </si>
  <si>
    <t>https://www.youtube.com/@atmosfera_sport</t>
  </si>
  <si>
    <t>AGRUPACIO DE COMERCIANTS ESPORT DEVAL SL</t>
  </si>
  <si>
    <t>B96393020</t>
  </si>
  <si>
    <t>Valencia</t>
  </si>
  <si>
    <t>tienda online / mas de 270 tiendas fisicas</t>
  </si>
  <si>
    <t>Oteros</t>
  </si>
  <si>
    <t>https://www.oteros.es/es/</t>
  </si>
  <si>
    <t>https://www.facebook.com/OterosOficial</t>
  </si>
  <si>
    <t>https://www.instagram.com/oteros.es</t>
  </si>
  <si>
    <t>https://www.linkedin.com/company/oteros/</t>
  </si>
  <si>
    <t>https://twitter.com/oteros_oficial</t>
  </si>
  <si>
    <t>https://www.youtube.com/@oterostrainingstore3897</t>
  </si>
  <si>
    <t>AZAHARA ONLINE 2014 SL.</t>
  </si>
  <si>
    <t>B87083564</t>
  </si>
  <si>
    <t>Cordoba</t>
  </si>
  <si>
    <t>tienda online / mas de 90 tiendas fisicas</t>
  </si>
  <si>
    <t>Deportes Moya</t>
  </si>
  <si>
    <t>deportesmoya.es</t>
  </si>
  <si>
    <t>https://deportesmoya.es/</t>
  </si>
  <si>
    <t>https://www.facebook.com/deportesmoya</t>
  </si>
  <si>
    <t>https://www.instagram.com/deportesmoya/</t>
  </si>
  <si>
    <t>https://www.tiktok.com/@deportesmoya</t>
  </si>
  <si>
    <t>https://twitter.com/deportesmoya</t>
  </si>
  <si>
    <t>https://www.youtube.com/@deportesmoya</t>
  </si>
  <si>
    <t>HERMOBODY SL</t>
  </si>
  <si>
    <t>B80374275</t>
  </si>
  <si>
    <t>32 empleados</t>
  </si>
  <si>
    <t>Dequip</t>
  </si>
  <si>
    <t>dequip.es</t>
  </si>
  <si>
    <t>https://dequip.es/es/</t>
  </si>
  <si>
    <t>https://www.facebook.com/dequip.deportes/</t>
  </si>
  <si>
    <t>https://www.instagram.com/dequip.deportes/</t>
  </si>
  <si>
    <t>https://www.tiktok.com/@dequip.pontevedra</t>
  </si>
  <si>
    <t>GIRO 180, S.L</t>
  </si>
  <si>
    <t>B36581338</t>
  </si>
  <si>
    <t>2 empleados</t>
  </si>
  <si>
    <t>Pontevedra</t>
  </si>
  <si>
    <t>tienda online / 6 tiendas fisicas</t>
  </si>
  <si>
    <t>Base</t>
  </si>
  <si>
    <t>base.net</t>
  </si>
  <si>
    <t>https://www.base.net</t>
  </si>
  <si>
    <t>https://www.facebook.com/base.somosdeporte</t>
  </si>
  <si>
    <t>https://www.instagram.com/base.somosdeporte/</t>
  </si>
  <si>
    <t>BASE DETALL SPORT SA</t>
  </si>
  <si>
    <t>A58000134</t>
  </si>
  <si>
    <t>31 empleados</t>
  </si>
  <si>
    <t>tienda online / 137 tiendas fisicas</t>
  </si>
  <si>
    <t>Scorer</t>
  </si>
  <si>
    <t>scorer.es</t>
  </si>
  <si>
    <t>https://scorer.es/en</t>
  </si>
  <si>
    <t>https://www.facebook.com/Scorer.es</t>
  </si>
  <si>
    <t>https://www.instagram.com/scorer.es/</t>
  </si>
  <si>
    <t>https://twitter.com/scorer_es</t>
  </si>
  <si>
    <t>HERBE SPORT SA</t>
  </si>
  <si>
    <t>A81069312</t>
  </si>
  <si>
    <t>41 empleados</t>
  </si>
  <si>
    <t>tienda online / 5 tiendas fisicas</t>
  </si>
  <si>
    <t>Be Urban Running</t>
  </si>
  <si>
    <t>beurbanrunning.com</t>
  </si>
  <si>
    <t>https://beurbanrunning.com/es/</t>
  </si>
  <si>
    <t>https://www.facebook.com/beurbanrunning</t>
  </si>
  <si>
    <t>https://www.instagram.com/beurbanrunning</t>
  </si>
  <si>
    <t>https://www.linkedin.com/company/be-urban-running/</t>
  </si>
  <si>
    <t>https://www.tiktok.com/@beurbanrunning</t>
  </si>
  <si>
    <t>https://twitter.com/beurbanrunning</t>
  </si>
  <si>
    <t>https://www.youtube.com/@BeUrbanRunning</t>
  </si>
  <si>
    <t>BND SPORT COMPANY SL.</t>
  </si>
  <si>
    <t>B-84442516</t>
  </si>
  <si>
    <t>44 empleados</t>
  </si>
  <si>
    <t>tienda online / 12 tiendas fisicas</t>
  </si>
  <si>
    <t>Outlet Sport</t>
  </si>
  <si>
    <t>outlet-sport.es</t>
  </si>
  <si>
    <t>https://www.outlet-sport.es/</t>
  </si>
  <si>
    <t>https://www.facebook.com/outletsportspain</t>
  </si>
  <si>
    <t>https://www.instagram.com/outletsport.es/</t>
  </si>
  <si>
    <t>https://twitter.com/Outlet_sport</t>
  </si>
  <si>
    <t>A-65674806</t>
  </si>
  <si>
    <t>55 empleados</t>
  </si>
  <si>
    <t>tienda online / 11 tiendas fisicas</t>
  </si>
  <si>
    <t>Deportes Blanes</t>
  </si>
  <si>
    <t>deportesblanes.com</t>
  </si>
  <si>
    <t>https://deportesblanes.com/</t>
  </si>
  <si>
    <t>https://www.facebook.com/BlanesVera</t>
  </si>
  <si>
    <t>https://www.instagram.com/deportes_blanes/</t>
  </si>
  <si>
    <t>https://www.linkedin.com/company/deportes-y-calzados-blanes/</t>
  </si>
  <si>
    <t>VALSABA PROYECTOS SL</t>
  </si>
  <si>
    <t>B83991620</t>
  </si>
  <si>
    <t>13 empleados</t>
  </si>
  <si>
    <t>Almeria</t>
  </si>
  <si>
    <t>tienda online / 20 tiendas fisicas</t>
  </si>
  <si>
    <t>Deportes Halcon</t>
  </si>
  <si>
    <t>deporteshalcon.net</t>
  </si>
  <si>
    <t>https://deporteshalcon.net</t>
  </si>
  <si>
    <t>https://www.facebook.com/TiendasDeportesHalcon</t>
  </si>
  <si>
    <t>https://www.instagram.com/deporteshalcon/</t>
  </si>
  <si>
    <t>https://www.tiktok.com/@deporteshalcon_net</t>
  </si>
  <si>
    <t>https://twitter.com/halcondeportes</t>
  </si>
  <si>
    <t>https://www.youtube.com/@DeporteshalconNet</t>
  </si>
  <si>
    <t>BEDECAR SA</t>
  </si>
  <si>
    <t>A81069247</t>
  </si>
  <si>
    <t>37 empleados</t>
  </si>
  <si>
    <t>Don Deporte</t>
  </si>
  <si>
    <t>www.dondeporte.com</t>
  </si>
  <si>
    <t>https://www.dondeporte.com/</t>
  </si>
  <si>
    <t>https://www.facebook.com/DonDeporte/</t>
  </si>
  <si>
    <t>https://www.instagram.com/dondeporte</t>
  </si>
  <si>
    <t>https://twitter.com/dondeportecom</t>
  </si>
  <si>
    <t>https://www.youtube.com/@DonDeporte_com</t>
  </si>
  <si>
    <t>PLUSMARKA GLOBAL SL.</t>
  </si>
  <si>
    <t>B-54438643</t>
  </si>
  <si>
    <t>Atleet</t>
  </si>
  <si>
    <t>atleet.store</t>
  </si>
  <si>
    <t>https://atleet.store/</t>
  </si>
  <si>
    <t>https://www.facebook.com/AtleetStores</t>
  </si>
  <si>
    <t>https://www.instagram.com/atleetstores/</t>
  </si>
  <si>
    <t>OXÍGENO IBERSPORT SL</t>
  </si>
  <si>
    <t>B-99350621</t>
  </si>
  <si>
    <t>Zaragoza</t>
  </si>
  <si>
    <t>tienda online / 28 tiendas fisicas</t>
  </si>
  <si>
    <t>Halcon Sportif</t>
  </si>
  <si>
    <t>halcontiendasdedeporte.com</t>
  </si>
  <si>
    <t>https://halcontiendasdedeporte.com/</t>
  </si>
  <si>
    <t>https://www.facebook.com/profile.php</t>
  </si>
  <si>
    <t>https://www.instagram.com/halconsportif/</t>
  </si>
  <si>
    <t>HALCON SPORTIF SA</t>
  </si>
  <si>
    <t>A81069338</t>
  </si>
  <si>
    <t>Alcala Deporte</t>
  </si>
  <si>
    <t>alcaladeporte.com</t>
  </si>
  <si>
    <t>https://alcaladeporte.com/</t>
  </si>
  <si>
    <t>https://www.facebook.com/alcaladeporte/</t>
  </si>
  <si>
    <t>https://www.instagram.com/alcaladeporte</t>
  </si>
  <si>
    <t>https://twitter.com/ALCALADEPORTE</t>
  </si>
  <si>
    <t>GEVAPA ALCALA SL</t>
  </si>
  <si>
    <t>B-14722276</t>
  </si>
  <si>
    <t>Oxigeno Deportes</t>
  </si>
  <si>
    <t>oxigenodeportes.com</t>
  </si>
  <si>
    <t>https://www.oxigenodeportes.com/</t>
  </si>
  <si>
    <t>https://www.facebook.com/oxigenodeportes/</t>
  </si>
  <si>
    <t>https://www.instagram.com/oxigenodeportesoxg/</t>
  </si>
  <si>
    <t>https://twitter.com/OxigenoDeportes</t>
  </si>
  <si>
    <t>OXG DEPORTES SOCIEDAD LIMITADA.</t>
  </si>
  <si>
    <t>B90004656</t>
  </si>
  <si>
    <t>Sevilla</t>
  </si>
  <si>
    <t>Deportes Asturias</t>
  </si>
  <si>
    <t>deportesasturias.com</t>
  </si>
  <si>
    <t>https://deportesasturias.com/</t>
  </si>
  <si>
    <t>https://www.facebook.com/DeportesAsturiasGijon/</t>
  </si>
  <si>
    <t>https://www.instagram.com/deportesasturiasgijon/</t>
  </si>
  <si>
    <t>DEPORTES ASTURIAS SL</t>
  </si>
  <si>
    <t>B33771825</t>
  </si>
  <si>
    <t>Asturias</t>
  </si>
  <si>
    <t>Zappas</t>
  </si>
  <si>
    <t>zappas.com</t>
  </si>
  <si>
    <t>https://www.zappas.com/es/</t>
  </si>
  <si>
    <t>https://www.instagram.com/zappas.shop/</t>
  </si>
  <si>
    <t>B-87083564</t>
  </si>
  <si>
    <t>tienda online / 9 tiendas fisicas</t>
  </si>
  <si>
    <t>Deportes 4C</t>
  </si>
  <si>
    <t>deportes4c.com</t>
  </si>
  <si>
    <t>https://www.deportes4c.com/</t>
  </si>
  <si>
    <t>https://www.facebook.com/deportes4c</t>
  </si>
  <si>
    <t>https://www.instagram.com/deportes4c</t>
  </si>
  <si>
    <t>ALVAREZ PELLO S.L.</t>
  </si>
  <si>
    <t>B33668740</t>
  </si>
  <si>
    <t>asturias</t>
  </si>
  <si>
    <t>Centro Deportivo</t>
  </si>
  <si>
    <t>centrodeportivo.es</t>
  </si>
  <si>
    <t>https://centrodeportivo.es/</t>
  </si>
  <si>
    <t>CENTRO DEPORTIVO SL</t>
  </si>
  <si>
    <t>B15036700</t>
  </si>
  <si>
    <t>Coruña</t>
  </si>
  <si>
    <t>Deportes Cronos</t>
  </si>
  <si>
    <t>deportescronos.com</t>
  </si>
  <si>
    <t>https://deportescronos.com/</t>
  </si>
  <si>
    <t>https://www.facebook.com/GrupoDeportesCronos</t>
  </si>
  <si>
    <t>https://www.instagram.com/grupodeportescronos/</t>
  </si>
  <si>
    <t>https://www.youtube.com/@grupodeportescronos6870</t>
  </si>
  <si>
    <t>DEPORTES CRONOS S.L.</t>
  </si>
  <si>
    <t>B-45034741</t>
  </si>
  <si>
    <t>Toledo</t>
  </si>
  <si>
    <t>tienda online / 3 tiendas fisicas</t>
  </si>
  <si>
    <t>Polos</t>
  </si>
  <si>
    <t>deportespolos.com</t>
  </si>
  <si>
    <t>https://www.deportespolos.com/</t>
  </si>
  <si>
    <t>https://www.facebook.com/deportespolos</t>
  </si>
  <si>
    <t>https://www.instagram.com/deportespolos/</t>
  </si>
  <si>
    <t>https://www.tiktok.com/@deportespolos</t>
  </si>
  <si>
    <t>https://twitter.com/DeportesPolos</t>
  </si>
  <si>
    <t>HANDBALL SUPERHERO SL.</t>
  </si>
  <si>
    <t>B86880739</t>
  </si>
  <si>
    <t>Sports Corner</t>
  </si>
  <si>
    <t>sportscorner.es</t>
  </si>
  <si>
    <t>https://www.sportscorner.es/</t>
  </si>
  <si>
    <t>https://www.facebook.com/tiendasportscorner</t>
  </si>
  <si>
    <t>https://www.instagram.com/sportscornerstore/</t>
  </si>
  <si>
    <t>DIMIMAR TROPICAL 2012 SOCIEDAD LIMITADA.</t>
  </si>
  <si>
    <t>B-18987578</t>
  </si>
  <si>
    <t>Granada</t>
  </si>
  <si>
    <t>Alonsport</t>
  </si>
  <si>
    <t>alonsport.es</t>
  </si>
  <si>
    <t>https://www.alonsport.es/</t>
  </si>
  <si>
    <t>https://www.instagram.com/alonsport/</t>
  </si>
  <si>
    <t>https://www.linkedin.com/company/alonsport</t>
  </si>
  <si>
    <t>https://twitter.com/alonsport2015</t>
  </si>
  <si>
    <t>ALONSPORT 2020 SL.</t>
  </si>
  <si>
    <t>B47804711</t>
  </si>
  <si>
    <t>Valladolid</t>
  </si>
  <si>
    <t>No disponible</t>
  </si>
  <si>
    <t>channelName</t>
  </si>
  <si>
    <t>channelTotalVideos</t>
  </si>
  <si>
    <t>channelTotalViews</t>
  </si>
  <si>
    <t>channelUrl</t>
  </si>
  <si>
    <t>numberOfSubscribers</t>
  </si>
  <si>
    <t>84,878,618</t>
  </si>
  <si>
    <t>https://www.youtube.com/channel/UCWi0H11wmKv1WgjEe-4vHOQ</t>
  </si>
  <si>
    <t>3,817,968</t>
  </si>
  <si>
    <t>https://www.youtube.com/channel/UCGdi9rsUEz9pVHfVpl0-ZDQ</t>
  </si>
  <si>
    <t>222,002,494</t>
  </si>
  <si>
    <t>https://www.youtube.com/channel/UCkBSNLyWZMZcawIHHSDhk0w</t>
  </si>
  <si>
    <t>SINGULARU</t>
  </si>
  <si>
    <t>https://www.youtube.com/channel/UCJKLswAZd_1ppq6jcoJ1P3w</t>
  </si>
  <si>
    <t>https://www.youtube.com/channel/UCJHj7FpfU1EaFbHRiVplxfA</t>
  </si>
  <si>
    <t>Joyeria Sánchez</t>
  </si>
  <si>
    <t>4,689,814</t>
  </si>
  <si>
    <t>https://www.youtube.com/channel/UCuR6Kb5Nw-VSb4xxodIuRfw</t>
  </si>
  <si>
    <t>PDPAOLA Jewelry</t>
  </si>
  <si>
    <t>23,945,145</t>
  </si>
  <si>
    <t>https://www.youtube.com/channel/UCzwRyKSPRmjzz_OlgdgxEvQ</t>
  </si>
  <si>
    <t>San Saru</t>
  </si>
  <si>
    <t>1,088,808</t>
  </si>
  <si>
    <t>https://www.youtube.com/channel/UCvNVe_e2aDCeMHpLSTrhgIg</t>
  </si>
  <si>
    <t>https://www.youtube.com/channel/UCxbHCqKwLcTxRKnte0FgIuw</t>
  </si>
  <si>
    <t>5,042,909</t>
  </si>
  <si>
    <t>https://www.youtube.com/channel/UCn97ZZ2PgNJadUhev-OnGWQ</t>
  </si>
  <si>
    <t>Joyería RABAT - Distribuidor Oficial Rolex</t>
  </si>
  <si>
    <t>3,434,020</t>
  </si>
  <si>
    <t>https://www.youtube.com/channel/UC8xrMaG2E4ohoB4n6iQUfAQ</t>
  </si>
  <si>
    <t>56,199,316</t>
  </si>
  <si>
    <t>https://www.youtube.com/channel/UCBOcmu53qKpPR32ZHZLXtyQ</t>
  </si>
  <si>
    <t>THOMAS SABO</t>
  </si>
  <si>
    <t>2,369,168</t>
  </si>
  <si>
    <t>https://www.youtube.com/channel/UCE1effDtZwQ3je_KkSNl-qA</t>
  </si>
  <si>
    <t>332,604,915</t>
  </si>
  <si>
    <t>https://www.youtube.com/channel/UC-npLjAK1V7KHBGXo5oCrMw</t>
  </si>
  <si>
    <t>Roselin Joyeros</t>
  </si>
  <si>
    <t>https://www.youtube.com/channel/UCMfkYrX2vpN-Za7oSa6-ybQ</t>
  </si>
  <si>
    <t>Dispositivo</t>
  </si>
  <si>
    <t>Eval LCP</t>
  </si>
  <si>
    <t>Eval FID</t>
  </si>
  <si>
    <t>Eval CLS</t>
  </si>
  <si>
    <t>LCP (Origen)</t>
  </si>
  <si>
    <t>FID (Origen)</t>
  </si>
  <si>
    <t>CLS (Origen)</t>
  </si>
  <si>
    <t>FCP (Origen)</t>
  </si>
  <si>
    <t>ITNP (Origen)</t>
  </si>
  <si>
    <t>TTFB (Origen)</t>
  </si>
  <si>
    <t>Rendimiento (Lab)</t>
  </si>
  <si>
    <t>LCP (Lab)</t>
  </si>
  <si>
    <t>FID (Lab)</t>
  </si>
  <si>
    <t>CLS (Lab)</t>
  </si>
  <si>
    <t>FCP (Lab)</t>
  </si>
  <si>
    <t>Interactive (Lab)</t>
  </si>
  <si>
    <t>Speed Index (Lab)</t>
  </si>
  <si>
    <t>Total Blocking Time (Lab)</t>
  </si>
  <si>
    <t>Total Byte Weight (Lab)</t>
  </si>
  <si>
    <t>Desktop</t>
  </si>
  <si>
    <t>FAST</t>
  </si>
  <si>
    <t>Mobile</t>
  </si>
  <si>
    <t>AVERAGE</t>
  </si>
  <si>
    <t>SLOW</t>
  </si>
  <si>
    <t>categories/0</t>
  </si>
  <si>
    <t>categories/1</t>
  </si>
  <si>
    <t>confidence</t>
  </si>
  <si>
    <t>name</t>
  </si>
  <si>
    <t>url</t>
  </si>
  <si>
    <t>Ecommerce</t>
  </si>
  <si>
    <t>Salesforce Commerce Cloud</t>
  </si>
  <si>
    <t>https://www.pandora.net</t>
  </si>
  <si>
    <t xml:space="preserve"> </t>
  </si>
  <si>
    <t>Cart Functionality</t>
  </si>
  <si>
    <t>Webmail</t>
  </si>
  <si>
    <t>Apple iCloud Mail</t>
  </si>
  <si>
    <t>CRM</t>
  </si>
  <si>
    <t>Salesforce</t>
  </si>
  <si>
    <t>Video players</t>
  </si>
  <si>
    <t>VideoJS</t>
  </si>
  <si>
    <t>Brightcove</t>
  </si>
  <si>
    <t>JavaScript frameworks</t>
  </si>
  <si>
    <t>React</t>
  </si>
  <si>
    <t>Payment processors</t>
  </si>
  <si>
    <t>Apple Pay</t>
  </si>
  <si>
    <t>Development</t>
  </si>
  <si>
    <t>styled-components</t>
  </si>
  <si>
    <t>Tag managers</t>
  </si>
  <si>
    <t>A/B Testing</t>
  </si>
  <si>
    <t>Yottaa</t>
  </si>
  <si>
    <t>Customer data platform</t>
  </si>
  <si>
    <t>Tealium</t>
  </si>
  <si>
    <t>Advertising</t>
  </si>
  <si>
    <t>Teads</t>
  </si>
  <si>
    <t>Analytics</t>
  </si>
  <si>
    <t>Security</t>
  </si>
  <si>
    <t>Signifyd</t>
  </si>
  <si>
    <t>Rakuten Advertising</t>
  </si>
  <si>
    <t>Affiliate programs</t>
  </si>
  <si>
    <t>Rakuten</t>
  </si>
  <si>
    <t>Cookie compliance</t>
  </si>
  <si>
    <t>OneTrust</t>
  </si>
  <si>
    <t>Google Analytics</t>
  </si>
  <si>
    <t>Google AdSense</t>
  </si>
  <si>
    <t>CMS</t>
  </si>
  <si>
    <t>Digital asset management</t>
  </si>
  <si>
    <t>CoreMedia Content Cloud</t>
  </si>
  <si>
    <t>Twitter Ads</t>
  </si>
  <si>
    <t>TikTok Pixel</t>
  </si>
  <si>
    <t>Pinterest Conversion Tag</t>
  </si>
  <si>
    <t>PerimeterX</t>
  </si>
  <si>
    <t>Personalisation</t>
  </si>
  <si>
    <t>Movable Ink</t>
  </si>
  <si>
    <t>Monetate</t>
  </si>
  <si>
    <t>Microsoft Advertising</t>
  </si>
  <si>
    <t>Issue trackers</t>
  </si>
  <si>
    <t>Medallia</t>
  </si>
  <si>
    <t>JavaScript libraries</t>
  </si>
  <si>
    <t>Performance</t>
  </si>
  <si>
    <t>LazySizes</t>
  </si>
  <si>
    <t>jQuery</t>
  </si>
  <si>
    <t>Impact</t>
  </si>
  <si>
    <t>Facebook Pixel</t>
  </si>
  <si>
    <t>Exponea</t>
  </si>
  <si>
    <t>core-js</t>
  </si>
  <si>
    <t>Cooladata</t>
  </si>
  <si>
    <t>Contentsquare</t>
  </si>
  <si>
    <t>ClickTale</t>
  </si>
  <si>
    <t>RUM</t>
  </si>
  <si>
    <t>Boomerang</t>
  </si>
  <si>
    <t>Adobe Experience Platform Identity Service</t>
  </si>
  <si>
    <t>Adobe Analytics</t>
  </si>
  <si>
    <t>Swiper</t>
  </si>
  <si>
    <t>SaleCycle</t>
  </si>
  <si>
    <t>Flickity</t>
  </si>
  <si>
    <t>Amazon Advertising</t>
  </si>
  <si>
    <t>Pinterest Ads</t>
  </si>
  <si>
    <t>Skai</t>
  </si>
  <si>
    <t>HSTS</t>
  </si>
  <si>
    <t>CDN</t>
  </si>
  <si>
    <t>Cloudflare</t>
  </si>
  <si>
    <t>Email</t>
  </si>
  <si>
    <t>Sendgrid</t>
  </si>
  <si>
    <t>Microsoft 365</t>
  </si>
  <si>
    <t>Miscellaneous</t>
  </si>
  <si>
    <t>DocuSign</t>
  </si>
  <si>
    <t>https://www.tous.com</t>
  </si>
  <si>
    <t>Search engines</t>
  </si>
  <si>
    <t>Elasticsearch</t>
  </si>
  <si>
    <t>Programming languages</t>
  </si>
  <si>
    <t>Node.js</t>
  </si>
  <si>
    <t>Vue.js</t>
  </si>
  <si>
    <t>Web frameworks</t>
  </si>
  <si>
    <t>Nuxt.js</t>
  </si>
  <si>
    <t>Google Tag Manager</t>
  </si>
  <si>
    <t>Accessibility</t>
  </si>
  <si>
    <t>Nagich</t>
  </si>
  <si>
    <t>Elastic APM</t>
  </si>
  <si>
    <t>SSL/TLS certificate authorities</t>
  </si>
  <si>
    <t>Sectigo</t>
  </si>
  <si>
    <t>Marketing automation</t>
  </si>
  <si>
    <t>MailChimp</t>
  </si>
  <si>
    <t>Webpack</t>
  </si>
  <si>
    <t>PWA</t>
  </si>
  <si>
    <t>Open Graph</t>
  </si>
  <si>
    <t>SAP Commerce Cloud</t>
  </si>
  <si>
    <t>https://www.swarovski.com</t>
  </si>
  <si>
    <t>Java</t>
  </si>
  <si>
    <t>Unpkg</t>
  </si>
  <si>
    <t>Polyfill</t>
  </si>
  <si>
    <t>Google Optimize</t>
  </si>
  <si>
    <t>Akamai Bot Manager</t>
  </si>
  <si>
    <t>web-vitals</t>
  </si>
  <si>
    <t>SweetAlert2</t>
  </si>
  <si>
    <t>Speed Kit</t>
  </si>
  <si>
    <t>Riskified</t>
  </si>
  <si>
    <t>RichRelevance</t>
  </si>
  <si>
    <t>jQuery UI</t>
  </si>
  <si>
    <t>crypto-js</t>
  </si>
  <si>
    <t>UsableNet</t>
  </si>
  <si>
    <t>Font scripts</t>
  </si>
  <si>
    <t>Google Font API</t>
  </si>
  <si>
    <t>Glide.js</t>
  </si>
  <si>
    <t>reCAPTCHA</t>
  </si>
  <si>
    <t>DigiCert</t>
  </si>
  <si>
    <t>Akamai</t>
  </si>
  <si>
    <t>Dropbox</t>
  </si>
  <si>
    <t>Popper</t>
  </si>
  <si>
    <t>https://www.bulgari.com</t>
  </si>
  <si>
    <t>UI frameworks</t>
  </si>
  <si>
    <t>ZURB Foundation</t>
  </si>
  <si>
    <t>GSAP</t>
  </si>
  <si>
    <t>Matomo Analytics</t>
  </si>
  <si>
    <t>Lodash</t>
  </si>
  <si>
    <t>Dynamic Yield</t>
  </si>
  <si>
    <t>Akamai mPulse</t>
  </si>
  <si>
    <t>Live chat</t>
  </si>
  <si>
    <t>WhatsApp Business Chat</t>
  </si>
  <si>
    <t>Cloudinary</t>
  </si>
  <si>
    <t>Babel</t>
  </si>
  <si>
    <t>Module Federation</t>
  </si>
  <si>
    <t>https://www.singularu.com</t>
  </si>
  <si>
    <t>Shopify</t>
  </si>
  <si>
    <t>Doofinder</t>
  </si>
  <si>
    <t>Authentication</t>
  </si>
  <si>
    <t>Oxi Social Login</t>
  </si>
  <si>
    <t>Bootstrap</t>
  </si>
  <si>
    <t>PaaS</t>
  </si>
  <si>
    <t>Amazon Web Services</t>
  </si>
  <si>
    <t>Shopify apps</t>
  </si>
  <si>
    <t>MinMaxify</t>
  </si>
  <si>
    <t>PayPal</t>
  </si>
  <si>
    <t>Translation</t>
  </si>
  <si>
    <t>Weglot</t>
  </si>
  <si>
    <t>RevenueHunt</t>
  </si>
  <si>
    <t>Lucky Orange</t>
  </si>
  <si>
    <t>jsDelivr</t>
  </si>
  <si>
    <t>Google Hosted Libraries</t>
  </si>
  <si>
    <t>Amazon S3</t>
  </si>
  <si>
    <t>Trustpilot</t>
  </si>
  <si>
    <t>Shopify Product Reviews</t>
  </si>
  <si>
    <t>Oct8ne</t>
  </si>
  <si>
    <t>Klaviyo</t>
  </si>
  <si>
    <t>Buy now pay later</t>
  </si>
  <si>
    <t>Klarna Checkout</t>
  </si>
  <si>
    <t>Priority Hints</t>
  </si>
  <si>
    <t>Preact</t>
  </si>
  <si>
    <t>Documentation</t>
  </si>
  <si>
    <t>Zendesk</t>
  </si>
  <si>
    <t>Mailgun</t>
  </si>
  <si>
    <t>Google Workspace</t>
  </si>
  <si>
    <t>HTTP/3</t>
  </si>
  <si>
    <t>https://www.aristocrazy.com</t>
  </si>
  <si>
    <t>Sendinblue</t>
  </si>
  <si>
    <t>Plataforma</t>
  </si>
  <si>
    <t>Perfil</t>
  </si>
  <si>
    <t>Seguidores</t>
  </si>
  <si>
    <t>pageName</t>
  </si>
  <si>
    <t>pageUrl</t>
  </si>
  <si>
    <t>likes</t>
  </si>
  <si>
    <t>followers</t>
  </si>
  <si>
    <t>Tous Jewelry</t>
  </si>
  <si>
    <t>PDPAOLA</t>
  </si>
  <si>
    <t>SWAROVSKI | Wattens</t>
  </si>
  <si>
    <t>Singularu Jewels</t>
  </si>
  <si>
    <t>Joyerías Sánchez</t>
  </si>
  <si>
    <t>Bulgari | Rome</t>
  </si>
  <si>
    <t>Jose Luis Joyerias</t>
  </si>
  <si>
    <t>RABAT Joyas</t>
  </si>
  <si>
    <t>username</t>
  </si>
  <si>
    <t>fullName</t>
  </si>
  <si>
    <t>externalUrl</t>
  </si>
  <si>
    <t>followersCount</t>
  </si>
  <si>
    <t>followsCount</t>
  </si>
  <si>
    <t>highlightReelCount</t>
  </si>
  <si>
    <t>igtvVideoCount</t>
  </si>
  <si>
    <t>postsCount</t>
  </si>
  <si>
    <t>profilePicUrlHD</t>
  </si>
  <si>
    <t>Joyerías Sánchez</t>
  </si>
  <si>
    <t>https://www.instagram.com/joyeriassanchez</t>
  </si>
  <si>
    <t>http://shor.by/JoyeriasSanchez</t>
  </si>
  <si>
    <t>https://instagram.fjdo1-2.fna.fbcdn.net/v/t51.2885-19/134944097_920406272113296_6909750121462031071_n.jpg?stp=dst-jpg_s320x320&amp;_nc_ht=instagram.fjdo1-2.fna.fbcdn.net&amp;_nc_cat=100&amp;_nc_ohc=5IDAWFDjRm4AX8b-gDQ&amp;edm=AOQ1c0wBAAAA&amp;ccb=7-5&amp;oh=00_AfAOzgMQGiZnim1bG4tbAtCni93Gb0IX3_i5_mvzIiE--g&amp;oe=653E9AA5&amp;_nc_sid=8b3546</t>
  </si>
  <si>
    <t>https://www.instagram.com/aristocrazy</t>
  </si>
  <si>
    <t>https://bit.ly/JewelPower</t>
  </si>
  <si>
    <t>https://instagram.fagc1-1.fna.fbcdn.net/v/t51.2885-19/292746297_1949527501921937_3802358017710671533_n.jpg?stp=dst-jpg_s320x320&amp;_nc_ht=instagram.fagc1-1.fna.fbcdn.net&amp;_nc_cat=105&amp;_nc_ohc=3IqBVzWEUHAAX_kxxru&amp;edm=AOQ1c0wBAAAA&amp;ccb=7-5&amp;oh=00_AfB6ShQNuYcIU17GayT2xSzaZJXcR_vYkW44U0KSp_Yn-w&amp;oe=653E359F&amp;_nc_sid=8b3546</t>
  </si>
  <si>
    <t>https://www.instagram.com/tousjewelry</t>
  </si>
  <si>
    <t>http://bit.ly/manifestoimmersive</t>
  </si>
  <si>
    <t>https://instagram.fsdv5-1.fna.fbcdn.net/v/t51.2885-19/371418587_636513231914199_3704455208510827891_n.jpg?stp=dst-jpg_s320x320&amp;_nc_ht=instagram.fsdv5-1.fna.fbcdn.net&amp;_nc_cat=1&amp;_nc_ohc=Vzsx-MhH4zwAX_sGH66&amp;edm=AOQ1c0wBAAAA&amp;ccb=7-5&amp;oh=00_AfBwGvVgCHYnbpYu30AmAjNEfzRFbgrBOUls5JrJ3wiUKw&amp;oe=653DF081&amp;_nc_sid=8b3546</t>
  </si>
  <si>
    <t>San Saru | Jewelry</t>
  </si>
  <si>
    <t>https://www.instagram.com/sansarushop</t>
  </si>
  <si>
    <t>https://www.sansarushop.com/</t>
  </si>
  <si>
    <t>https://instagram.fyei6-5.fna.fbcdn.net/v/t51.2885-19/351837972_1448726895899025_7054462256469291712_n.jpg?stp=dst-jpg_s320x320&amp;_nc_ht=instagram.fyei6-5.fna.fbcdn.net&amp;_nc_cat=1&amp;_nc_ohc=BeKFCmZl_SwAX-v3yyR&amp;edm=AOQ1c0wBAAAA&amp;ccb=7-5&amp;oh=00_AfA2KlTq8ko-L__POP2JjjvR1J2pkqwtzMqnSRmNyIecWA&amp;oe=653E26B0&amp;_nc_sid=8b3546</t>
  </si>
  <si>
    <t>SWAROVSKI</t>
  </si>
  <si>
    <t>https://www.instagram.com/swarovski</t>
  </si>
  <si>
    <t>https://swarovski.com/</t>
  </si>
  <si>
    <t>https://scontent-mia3-2.cdninstagram.com/v/t51.2885-19/392938887_308697998547700_1766768072673283722_n.jpg?stp=dst-jpg_s320x320&amp;_nc_ht=scontent-mia3-2.cdninstagram.com&amp;_nc_cat=1&amp;_nc_ohc=kWCxMLePSNgAX_m5-6f&amp;edm=AOQ1c0wBAAAA&amp;ccb=7-5&amp;oh=00_AfCcggkxCtctaPSiu1vZn-r6ooE30XUKDLrxB6CWCaLOQw&amp;oe=653D7373&amp;_nc_sid=8b3546</t>
  </si>
  <si>
    <t>BVLGARI Official</t>
  </si>
  <si>
    <t>https://www.instagram.com/bulgari</t>
  </si>
  <si>
    <t>https://go.bulgari.com/cabochon</t>
  </si>
  <si>
    <t>https://instagram.fosu2-1.fna.fbcdn.net/v/t51.2885-19/81775094_111858493601875_7135713447882260480_n.jpg?stp=dst-jpg_s320x320&amp;_nc_ht=instagram.fosu2-1.fna.fbcdn.net&amp;_nc_cat=1&amp;_nc_ohc=lLt7rWVGx7UAX8CktHE&amp;edm=AOQ1c0wBAAAA&amp;ccb=7-5&amp;oh=00_AfA8pNeO7A4CezQbvrOQAurcwC5ZFMJqh5HNEDWNJ6vxOg&amp;oe=653D7CCD&amp;_nc_sid=8b3546</t>
  </si>
  <si>
    <t>Suarez</t>
  </si>
  <si>
    <t>https://www.instagram.com/joyeriasuarez</t>
  </si>
  <si>
    <t>https://www.joyeriasuarez.com/es/Home</t>
  </si>
  <si>
    <t>https://scontent-ord5-2.cdninstagram.com/v/t51.2885-19/327315735_569189955132146_2234815754015849065_n.jpg?stp=dst-jpg_s320x320&amp;_nc_ht=scontent-ord5-2.cdninstagram.com&amp;_nc_cat=102&amp;_nc_ohc=JVFdvM2JESwAX_pDUZX&amp;edm=AOQ1c0wBAAAA&amp;ccb=7-5&amp;oh=00_AfAPvXgLE_FwOpBR4O-nZOpNGJtBDtdcKjb_B_LH1iWpOg&amp;oe=653D6B0B&amp;_nc_sid=8b3546</t>
  </si>
  <si>
    <t>RABAT Jewels &amp; Timepieces</t>
  </si>
  <si>
    <t>https://www.instagram.com/rabatjewellery</t>
  </si>
  <si>
    <t>https://bit.ly/RABAT_Magazine</t>
  </si>
  <si>
    <t>https://scontent-ams2-1.cdninstagram.com/v/t51.2885-19/52699061_2096527600431100_1332805996367577088_n.jpg?stp=dst-jpg_s320x320&amp;_nc_ht=scontent-ams2-1.cdninstagram.com&amp;_nc_cat=104&amp;_nc_ohc=AsJ3j-10oJcAX8Hs09V&amp;edm=AOQ1c0wBAAAA&amp;ccb=7-5&amp;oh=00_AfBtU1LcP0zCB53nvq0IZe1bD49tyELP3m31oD-NloOkpg&amp;oe=653E5DDC&amp;_nc_sid=8b3546</t>
  </si>
  <si>
    <t>https://www.instagram.com/pdpaola_jewelry</t>
  </si>
  <si>
    <t>http://pdpaola.com/pages/icons</t>
  </si>
  <si>
    <t>https://instagram.fdiy1-2.fna.fbcdn.net/v/t51.2885-19/276141783_719540576068654_2676764138608235821_n.jpg?stp=dst-jpg_s320x320&amp;_nc_ht=instagram.fdiy1-2.fna.fbcdn.net&amp;_nc_cat=1&amp;_nc_ohc=v3aZFUjdfrMAX9YIHbw&amp;edm=AOQ1c0wBAAAA&amp;ccb=7-5&amp;oh=00_AfCKplcYM_C6bprQwDPDqAmpMC8fc4OK9oRHuP38O-yrtQ&amp;oe=653DA8EA&amp;_nc_sid=8b3546</t>
  </si>
  <si>
    <t>https://www.instagram.com/theofficialpandora</t>
  </si>
  <si>
    <t>http://to.pandora.net/Pandora-ME</t>
  </si>
  <si>
    <t>https://instagram.fbki3-1.fna.fbcdn.net/v/t51.2885-19/308813614_660128889241482_8985978157536798997_n.jpg?stp=dst-jpg_s320x320&amp;_nc_ht=instagram.fbki3-1.fna.fbcdn.net&amp;_nc_cat=1&amp;_nc_ohc=6Y2qBBkSdpQAX8HSDVg&amp;edm=AOQ1c0wBAAAA&amp;ccb=7-5&amp;oh=00_AfDoEFDQHKybgDGzxerdGgESRElOF94oRmam0h_WqU0Z7g&amp;oe=653DD9E2&amp;_nc_sid=8b3546</t>
  </si>
  <si>
    <t>https://www.instagram.com/unode50</t>
  </si>
  <si>
    <t>http://www.unode50.com/</t>
  </si>
  <si>
    <t>https://instagram.fdmm3-2.fna.fbcdn.net/v/t51.2885-19/243055012_1117302889008300_8064945297384161274_n.jpg?stp=dst-jpg_s320x320&amp;_nc_ht=instagram.fdmm3-2.fna.fbcdn.net&amp;_nc_cat=100&amp;_nc_ohc=PUOxBBotrSsAX-DbQPs&amp;edm=AOQ1c0wBAAAA&amp;ccb=7-5&amp;oh=00_AfCalpcvEymmIvLiOr6dD-v8ioXUL4H1cnoNYoztuXsnWg&amp;oe=653DA947&amp;_nc_sid=8b3546</t>
  </si>
  <si>
    <t>https://www.instagram.com/joseluisjoyerias</t>
  </si>
  <si>
    <t>https://linktr.ee/joseluisjoyerias</t>
  </si>
  <si>
    <t>https://scontent-mxp1-1.cdninstagram.com/v/t51.2885-19/356437708_687357026554166_5231869782873202810_n.jpg?stp=dst-jpg_s320x320&amp;_nc_ht=scontent-mxp1-1.cdninstagram.com&amp;_nc_cat=102&amp;_nc_ohc=ILOIEtobAy4AX-U03Xg&amp;edm=AOQ1c0wBAAAA&amp;ccb=7-5&amp;oh=00_AfD7FtZ78S9lVU6jk_OSG85aStFkRg04Kc0dJV2XP6A53g&amp;oe=653D5BD0&amp;_nc_sid=8b3546</t>
  </si>
  <si>
    <t>https://www.instagram.com/roselinjoyeros</t>
  </si>
  <si>
    <t>http://roselin.es/</t>
  </si>
  <si>
    <t>https://scontent-hou1-1.cdninstagram.com/v/t51.2885-19/274127095_243215037886520_5043957628147281916_n.jpg?stp=dst-jpg_s320x320&amp;_nc_ht=scontent-hou1-1.cdninstagram.com&amp;_nc_cat=108&amp;_nc_ohc=y0Xc2kt7Gk4AX9CL6dX&amp;edm=AOQ1c0wBAAAA&amp;ccb=7-5&amp;oh=00_AfB_kWqOcT5pNMWtKPiFTLMTAJJby1ew6mcyk8qCeb1Iaw&amp;oe=653DE9A9&amp;_nc_sid=8b3546</t>
  </si>
  <si>
    <t>https://www.instagram.com/singularu</t>
  </si>
  <si>
    <t>https://bit.ly/singularu_web</t>
  </si>
  <si>
    <t>https://instagram.fsan1-1.fna.fbcdn.net/v/t51.2885-19/356615171_1291462551486968_938215306349813119_n.jpg?stp=dst-jpg_s320x320&amp;_nc_ht=instagram.fsan1-1.fna.fbcdn.net&amp;_nc_cat=1&amp;_nc_ohc=Elo0vdTwfXwAX_q4VZA&amp;edm=AOQ1c0wBAAAA&amp;ccb=7-5&amp;oh=00_AfDkId0-_oW3cDiPc0DxqxMPwYi8oQxnVp2zI3lQWngnTQ&amp;oe=653EA39C&amp;_nc_sid=8b3546</t>
  </si>
  <si>
    <t>https://www.instagram.com/thomassabo</t>
  </si>
  <si>
    <t>https://thomassa.bo/o</t>
  </si>
  <si>
    <t>https://scontent-sjc3-1.cdninstagram.com/v/t51.2885-19/11849120_497793093719950_1210176510_a.jpg?_nc_ht=scontent-sjc3-1.cdninstagram.com&amp;_nc_cat=110&amp;_nc_ohc=MTYEaTrUdJEAX-2HJUX&amp;edm=AOQ1c0wBAAAA&amp;ccb=7-5&amp;oh=00_AfBU-FlaYnemOJaPLX35e9oC-jnVNbWTSuZvkqgRikplpA&amp;oe=653DF202&amp;_nc_sid=8b3546</t>
  </si>
  <si>
    <t>https://www.instagram.com/piaget</t>
  </si>
  <si>
    <t>https://www.piaget.com/</t>
  </si>
  <si>
    <t>https://scontent-den4-1.cdninstagram.com/v/t51.2885-19/142125989_201300531690772_1074914184644284817_n.jpg?stp=dst-jpg_s320x320&amp;_nc_ht=scontent-den4-1.cdninstagram.com&amp;_nc_cat=1&amp;_nc_ohc=oLl9P5jZLJUAX9dn0YW&amp;edm=AOQ1c0wBAAAA&amp;ccb=7-5&amp;oh=00_AfDCr2TqlFXsBp8GoJ6Q73__wM_WR0Aufn2BUCUpv4Um4g&amp;oe=653E7AC1&amp;_nc_sid=8b3546</t>
  </si>
  <si>
    <t>authorMeta/avatar</t>
  </si>
  <si>
    <t>authorMeta/bioLink</t>
  </si>
  <si>
    <t>authorMeta/commerceUserInfo/category</t>
  </si>
  <si>
    <t>authorMeta/commerceUserInfo/categoryButton</t>
  </si>
  <si>
    <t>authorMeta/commerceUserInfo/commerceUser</t>
  </si>
  <si>
    <t>authorMeta/commerceUserInfo/downLoadLink/android</t>
  </si>
  <si>
    <t>authorMeta/commerceUserInfo/downLoadLink/ios</t>
  </si>
  <si>
    <t>authorMeta/digg</t>
  </si>
  <si>
    <t>authorMeta/fans</t>
  </si>
  <si>
    <t>authorMeta/following</t>
  </si>
  <si>
    <t>authorMeta/heart</t>
  </si>
  <si>
    <t>authorMeta/id</t>
  </si>
  <si>
    <t>authorMeta/name</t>
  </si>
  <si>
    <t>authorMeta/nickName</t>
  </si>
  <si>
    <t>authorMeta/privateAccount</t>
  </si>
  <si>
    <t>authorMeta/region</t>
  </si>
  <si>
    <t>authorMeta/roomId</t>
  </si>
  <si>
    <t>authorMeta/signature</t>
  </si>
  <si>
    <t>authorMeta/ttSeller</t>
  </si>
  <si>
    <t>authorMeta/verified</t>
  </si>
  <si>
    <t>authorMeta/video</t>
  </si>
  <si>
    <t>https://p77-sign-va.tiktokcdn.com/tos-maliva-avt-0068/ccbbc1742715266c8d5e4d30f4554840~c5_720x720.jpeg?x-expires=1698418800&amp;x-signature=cTaR%2BYKDUuUPB2GhVGzbe1jmDAk%3D</t>
  </si>
  <si>
    <t>Professional Services</t>
  </si>
  <si>
    <t>7211546779024032774</t>
  </si>
  <si>
    <t>ES</t>
  </si>
  <si>
    <t>💛 Oro 18K 💎 Diamantes 💍 Plata
🌎 Envíos GRATIS desde 50€ (Solo península)</t>
  </si>
  <si>
    <t>https://p77-sign-va.tiktokcdn.com/tos-maliva-avt-0068/209669551ec3bd96fde37ef844c9315c~c5_720x720.jpeg?x-expires=1698418800&amp;x-signature=M1Zb7ZuCeLSfbq%2FsnbaICk0dQd8%3D</t>
  </si>
  <si>
    <t>s.pdpaola.com/icons</t>
  </si>
  <si>
    <t>Fashion</t>
  </si>
  <si>
    <t>6852637085292053510</t>
  </si>
  <si>
    <t>The new Icons | Early access sign up:</t>
  </si>
  <si>
    <t>https://p16-sign-useast2a.tiktokcdn.com/tos-useast2a-avt-0068-euttp/00821da89fb3c8d95232f6aea9cbafe4~c5_720x720.jpeg?x-expires=1698418800&amp;x-signature=ORa1pHDMDSqm58JKtYn2Xx1Sdkw%3D</t>
  </si>
  <si>
    <t>swarovs.ki/TikTok</t>
  </si>
  <si>
    <t>Clothing &amp; Accessories</t>
  </si>
  <si>
    <t>7075712421084496902</t>
  </si>
  <si>
    <t>AT</t>
  </si>
  <si>
    <t>The engineers of wonder since 1895</t>
  </si>
  <si>
    <t>https://p16-sign-useast2a.tiktokcdn.com/tos-useast2a-avt-0068-euttp/2c3cf8c1f0673364ae9267e0be32b99a~c5_720x720.jpeg?x-expires=1698418800&amp;x-signature=H0IbrGfDroYC485EcZKSoSGU1Lk%3D</t>
  </si>
  <si>
    <t>https://bit.ly/singularu-web</t>
  </si>
  <si>
    <t>6849996032487654405</t>
  </si>
  <si>
    <t>💞New in todas las semanas
🔝3 años de garantía
📸 Comparte con #Singularu</t>
  </si>
  <si>
    <t>https://p77-sign-va.tiktokcdn.com/tos-maliva-avt-0068/97beabcf17fee05bf1bfbede9eb351d6~c5_720x720.jpeg?x-expires=1698418800&amp;x-signature=1SrUMQ7w5pEZeMCHpFphItLHIxw%3D</t>
  </si>
  <si>
    <t>7202249127656375301</t>
  </si>
  <si>
    <t>Tendencia y diseño en joyería y relojería.</t>
  </si>
  <si>
    <t>https://p16-sign-useast2a.tiktokcdn.com/tos-useast2a-avt-0068-euttp/5be908bdceb3fe8d70176741615f4f76~c5_720x720.jpeg?x-expires=1698418800&amp;x-signature=i5ggpgjqF8iTW%2Bt1ONEs8q8U4lo%3D</t>
  </si>
  <si>
    <t>www.sansarushop.com</t>
  </si>
  <si>
    <t>6685226537433744389</t>
  </si>
  <si>
    <t>San Saru®</t>
  </si>
  <si>
    <t>✨Tienda online de joyas de plata 925✨
www.sansarushop.com
👇Lo que no se ve👇</t>
  </si>
  <si>
    <t>https://p77-sign-va.tiktokcdn.com/musically-maliva-obj/1659619862165510~c5_720x720.jpeg?x-expires=1698418800&amp;x-signature=7dWUWZwakY5FNwl3Zp3%2FoBuqFrE%3D</t>
  </si>
  <si>
    <t>6797801260617892870</t>
  </si>
  <si>
    <t>Piaget Official</t>
  </si>
  <si>
    <t>CH</t>
  </si>
  <si>
    <t>Welcome to #Piaget, where a watch is first and foremost a piece of jewelry.</t>
  </si>
  <si>
    <t>https://p77-sign-va.tiktokcdn.com/tos-maliva-avt-0068/ff6371cbb23689dafcbe9a768aef8881~c5_720x720.jpeg?x-expires=1698418800&amp;x-signature=OqmPLw7eX6%2Br5In3rurhKXzsoE4%3D</t>
  </si>
  <si>
    <t>6838563762228757509</t>
  </si>
  <si>
    <t>A space for self-expression, freedom and play. 
Come to create a world of joy.</t>
  </si>
  <si>
    <t>https://p16-sign-va.tiktokcdn.com/tos-maliva-avt-0068/cd6ac68eee12019d0a03abd21081e836~c5_720x720.jpeg?x-expires=1698418800&amp;x-signature=iOljoaLBIe%2FJs%2BwtCx1i2KCMWxs%3D</t>
  </si>
  <si>
    <t>www.bulgari.com</t>
  </si>
  <si>
    <t>7172176089400968197</t>
  </si>
  <si>
    <t>IT</t>
  </si>
  <si>
    <t>The Magnificent Roman High Jeweler, icon of contemporary Italian Art of Living.</t>
  </si>
  <si>
    <t>https://p77-sign-va.tiktokcdn.com/tos-maliva-avt-0068/c5132352a0ce9f1f31d8217aad135882~c5_720x720.jpeg?x-expires=1698418800&amp;x-signature=ofvWJq5yusB1dGXS%2BYWtLm3AkeE%3D</t>
  </si>
  <si>
    <t>6864504203790664709</t>
  </si>
  <si>
    <t>Born To Wear Roselin</t>
  </si>
  <si>
    <t>https://p77-sign-va.tiktokcdn.com/musically-maliva-obj/1658255782885381~c5_720x720.jpeg?x-expires=1698418800&amp;x-signature=bawcAKCgQl1JqtP%2B121ARfTDuEs%3D</t>
  </si>
  <si>
    <t>6792208473696814086</t>
  </si>
  <si>
    <t>DE</t>
  </si>
  <si>
    <t>Welcome to the official THOMAS SABO account.
#thomassabo #CHARMISTA</t>
  </si>
  <si>
    <t>decatlon</t>
  </si>
  <si>
    <t>0.36,0.45,0.54,0.54,1.00,0.45,0.24,0.30,0.54,0.30,0.24,0.20</t>
  </si>
  <si>
    <t>decatlhon</t>
  </si>
  <si>
    <t>0.66,0.66,0.66,0.66,0.66,0.20,0.29,0.24,0.20,0.04,0.10,0.13</t>
  </si>
  <si>
    <t>dechatlon</t>
  </si>
  <si>
    <t>0.66,0.66,0.66,0.66,0.66,0.36,0.81,0.29,0.44,0.20,0.16,0.29</t>
  </si>
  <si>
    <t>bici electrica</t>
  </si>
  <si>
    <t>https://www.decathlon.es/es/browse/c0-deportes/c1-ciclismo/c3-bicicletas-electricas/_/N-10qp337</t>
  </si>
  <si>
    <t>0.54,0.54,0.81,1.00,1.00,1.00,0.54,0.44,0.54,0.36,0.44,0.54</t>
  </si>
  <si>
    <t>bicicleta electrica</t>
  </si>
  <si>
    <t>0.54,0.54,0.81,0.66,0.81,1.00,0.81,0.66,0.54,0.54,0.44,0.54</t>
  </si>
  <si>
    <t>bicicletas</t>
  </si>
  <si>
    <t>https://www.decathlon.es/es/browse/c0-deportes/c1-ciclismo/c2-bicicletas/_/N-uuyrx7</t>
  </si>
  <si>
    <t>1.00,0.66,0.81,0.44,0.36,0.20,0.20,0.16,0.16,0.54,0.16,0.24</t>
  </si>
  <si>
    <t>paddle surf</t>
  </si>
  <si>
    <t>https://www.decathlon.es/es/browse/c0-deportes/c1-paddle-surf/c2-tablas/_/N-ej37zx</t>
  </si>
  <si>
    <t>0.20,0.66,0.54,0.81,0.81,0.30,0.24,0.16,0.13,0.16,0.10,0.20</t>
  </si>
  <si>
    <t>bicicleta estatica</t>
  </si>
  <si>
    <t>https://www.decathlon.es/es/browse/c0-deportes/c1-fitness-cardio/c3-bicicletas-estaticas/_/N-jttial</t>
  </si>
  <si>
    <t>0.54,0.54,0.44,0.44,0.44,0.44,0.44,0.54,0.54,0.66,0.54,0.54</t>
  </si>
  <si>
    <t>tienda de campaña</t>
  </si>
  <si>
    <t>https://www.decathlon.es/es/browse/c0-deportes/c1-camping/c2-tiendas-campana/_/N-i8x9j4</t>
  </si>
  <si>
    <t>0.16,0.30,0.44,1.00,0.30,0.54,0.44,0.08,0.16,0.10,0.16,0.16</t>
  </si>
  <si>
    <t>skate</t>
  </si>
  <si>
    <t>https://www.decathlon.es/es/browse/c0-deportes/c1-skate-y-longboard/c2-skateboard/_/N-109jc8o</t>
  </si>
  <si>
    <t>0.54,0.81,0.54,0.81,0.54,0.44,0.67,0.54,0.67,0.67,0.36,0.54</t>
  </si>
</sst>
</file>

<file path=xl/styles.xml><?xml version="1.0" encoding="utf-8"?>
<styleSheet xmlns="http://schemas.openxmlformats.org/spreadsheetml/2006/main" xmlns:x14ac="http://schemas.microsoft.com/office/spreadsheetml/2009/9/ac" xmlns:mc="http://schemas.openxmlformats.org/markup-compatibility/2006">
  <numFmts count="15">
    <numFmt numFmtId="164" formatCode="00,00"/>
    <numFmt numFmtId="165" formatCode="0,0"/>
    <numFmt numFmtId="166" formatCode="mmm yyyy"/>
    <numFmt numFmtId="167" formatCode="d-m"/>
    <numFmt numFmtId="168" formatCode="d/MM/yyyy"/>
    <numFmt numFmtId="169" formatCode="[$€]#,##0"/>
    <numFmt numFmtId="170" formatCode="0.0"/>
    <numFmt numFmtId="171" formatCode="yyyy-mm-dd"/>
    <numFmt numFmtId="172" formatCode="#0 &quot;ms&quot;"/>
    <numFmt numFmtId="173" formatCode="#,##0.00 &quot;s&quot;"/>
    <numFmt numFmtId="174" formatCode="dd/mm/yyyy"/>
    <numFmt numFmtId="175" formatCode="d.m.yyyy"/>
    <numFmt numFmtId="176" formatCode="d.m.yy"/>
    <numFmt numFmtId="177" formatCode="d.m"/>
    <numFmt numFmtId="178" formatCode="##,##0.00"/>
  </numFmts>
  <fonts count="131">
    <font>
      <sz val="10.0"/>
      <color rgb="FF000000"/>
      <name val="Arial"/>
      <scheme val="minor"/>
    </font>
    <font>
      <color theme="1"/>
      <name val="Arial"/>
      <scheme val="minor"/>
    </font>
    <font>
      <sz val="14.0"/>
      <color theme="1"/>
      <name val="Montserrat"/>
    </font>
    <font>
      <sz val="18.0"/>
      <color rgb="FFFFFFFF"/>
      <name val="Montserrat"/>
    </font>
    <font>
      <b/>
      <color rgb="FF193643"/>
      <name val="Montserrat"/>
    </font>
    <font>
      <sz val="14.0"/>
      <color rgb="FFFFFFFF"/>
      <name val="Montserrat"/>
    </font>
    <font>
      <sz val="14.0"/>
      <color rgb="FF434343"/>
      <name val="Montserrat"/>
    </font>
    <font>
      <color theme="1"/>
      <name val="Montserrat"/>
    </font>
    <font>
      <color rgb="FF0000FF"/>
      <name val="Montserrat"/>
    </font>
    <font>
      <sz val="11.0"/>
      <color rgb="FFFFFFFF"/>
      <name val="Montserrat"/>
    </font>
    <font>
      <sz val="12.0"/>
      <color rgb="FFFFFFFF"/>
      <name val="Montserrat"/>
    </font>
    <font>
      <color rgb="FFFFFFFF"/>
      <name val="Montserrat"/>
    </font>
    <font>
      <color rgb="FF193643"/>
      <name val="Montserrat"/>
    </font>
    <font>
      <b/>
      <color theme="1"/>
      <name val="Montserrat"/>
    </font>
    <font>
      <sz val="10.0"/>
      <color theme="1"/>
      <name val="Montserrat"/>
    </font>
    <font>
      <b/>
      <sz val="10.0"/>
      <color rgb="FF193643"/>
      <name val="Montserrat"/>
    </font>
    <font>
      <u/>
      <color rgb="FF0000FF"/>
      <name val="Montserrat"/>
    </font>
    <font>
      <sz val="10.0"/>
      <color rgb="FFFFFFFF"/>
      <name val="Montserrat"/>
    </font>
    <font>
      <sz val="10.0"/>
      <color theme="1"/>
      <name val="Arial"/>
      <scheme val="minor"/>
    </font>
    <font>
      <sz val="10.0"/>
      <color rgb="FF171A22"/>
      <name val="Montserrat"/>
    </font>
    <font>
      <sz val="12.0"/>
      <color rgb="FF171A22"/>
      <name val="Inter"/>
    </font>
    <font>
      <sz val="24.0"/>
      <color rgb="FFFFFFFF"/>
      <name val="Montserrat"/>
    </font>
    <font>
      <u/>
      <sz val="12.0"/>
      <color rgb="FFFFFFFF"/>
      <name val="Montserrat"/>
    </font>
    <font>
      <b/>
      <sz val="12.0"/>
      <color rgb="FFFFFFFF"/>
      <name val="Montserrat"/>
    </font>
    <font>
      <u/>
      <color rgb="FF0000FF"/>
      <name val="Montserrat"/>
    </font>
    <font>
      <u/>
      <color rgb="FF0000FF"/>
      <name val="Montserrat"/>
    </font>
    <font>
      <u/>
      <color rgb="FF0000FF"/>
      <name val="Montserrat"/>
    </font>
    <font>
      <u/>
      <color rgb="FF0000FF"/>
      <name val="Montserrat"/>
    </font>
    <font>
      <u/>
      <color rgb="FF0000FF"/>
      <name val="Montserrat"/>
    </font>
    <font>
      <color rgb="FF008BAD"/>
      <name val="Montserrat"/>
    </font>
    <font>
      <u/>
      <color rgb="FF0000FF"/>
      <name val="Montserrat"/>
    </font>
    <font>
      <u/>
      <color rgb="FF0000FF"/>
      <name val="Montserrat"/>
    </font>
    <font>
      <u/>
      <color rgb="FF0000FF"/>
      <name val="Montserrat"/>
    </font>
    <font>
      <u/>
      <color rgb="FF0000FF"/>
      <name val="Montserrat"/>
    </font>
    <font>
      <sz val="12.0"/>
      <color rgb="FF193643"/>
      <name val="Montserrat"/>
    </font>
    <font>
      <sz val="12.0"/>
      <color rgb="FF008BAD"/>
      <name val="Montserrat"/>
    </font>
    <font>
      <u/>
      <color rgb="FF0000FF"/>
      <name val="Montserrat"/>
    </font>
    <font>
      <u/>
      <color rgb="FF0000FF"/>
      <name val="Montserrat"/>
    </font>
    <font>
      <color theme="1"/>
      <name val="Arial"/>
    </font>
    <font>
      <sz val="14.0"/>
      <color theme="1"/>
      <name val="Arial"/>
      <scheme val="minor"/>
    </font>
    <font>
      <sz val="10.0"/>
      <color rgb="FF008BAD"/>
      <name val="Montserrat"/>
    </font>
    <font>
      <sz val="14.0"/>
      <color rgb="FF008BAD"/>
      <name val="Montserrat"/>
    </font>
    <font>
      <sz val="14.0"/>
      <color rgb="FF008BAD"/>
      <name val="Arial"/>
      <scheme val="minor"/>
    </font>
    <font>
      <u/>
      <color rgb="FF008BAD"/>
      <name val="Montserrat"/>
    </font>
    <font>
      <u/>
      <sz val="11.0"/>
      <color rgb="FF1155CC"/>
      <name val="Montserrat"/>
    </font>
    <font>
      <u/>
      <color rgb="FF1155CC"/>
      <name val="Montserrat"/>
    </font>
    <font>
      <u/>
      <color rgb="FF0000FF"/>
      <name val="Montserrat"/>
    </font>
    <font>
      <u/>
      <color rgb="FF0000FF"/>
      <name val="Montserrat"/>
    </font>
    <font>
      <u/>
      <sz val="11.0"/>
      <color rgb="FF0000FF"/>
      <name val="Montserrat"/>
    </font>
    <font>
      <u/>
      <color rgb="FF0000FF"/>
      <name val="Montserrat"/>
    </font>
    <font>
      <u/>
      <color rgb="FF1155CC"/>
      <name val="Montserrat"/>
    </font>
    <font>
      <sz val="11.0"/>
      <color theme="1"/>
      <name val="Montserrat"/>
    </font>
    <font>
      <u/>
      <sz val="11.0"/>
      <color rgb="FF1155CC"/>
      <name val="Montserrat"/>
    </font>
    <font>
      <u/>
      <color rgb="FF1155CC"/>
      <name val="Montserrat"/>
    </font>
    <font>
      <u/>
      <sz val="11.0"/>
      <color rgb="FF1155CC"/>
      <name val="Montserrat"/>
    </font>
    <font>
      <u/>
      <sz val="10.0"/>
      <color rgb="FF000000"/>
      <name val="Montserrat"/>
    </font>
    <font>
      <u/>
      <color rgb="FF1155CC"/>
      <name val="Montserrat"/>
    </font>
    <font>
      <color rgb="FF000000"/>
      <name val="Montserrat"/>
    </font>
    <font>
      <u/>
      <sz val="11.0"/>
      <color rgb="FF3C78D8"/>
      <name val="Montserrat"/>
    </font>
    <font>
      <u/>
      <color rgb="FF1155CC"/>
      <name val="Montserrat"/>
    </font>
    <font>
      <sz val="9.0"/>
      <color theme="1"/>
      <name val="Montserrat"/>
    </font>
    <font>
      <sz val="11.0"/>
      <color rgb="FF000000"/>
      <name val="Montserrat"/>
    </font>
    <font>
      <u/>
      <color rgb="FF1155CC"/>
      <name val="Montserrat"/>
    </font>
    <font>
      <sz val="10.0"/>
      <color rgb="FF000000"/>
      <name val="Montserrat"/>
    </font>
    <font>
      <sz val="22.0"/>
      <color rgb="FF000000"/>
      <name val="Montserrat"/>
    </font>
    <font>
      <u/>
      <color rgb="FF0000FF"/>
    </font>
    <font>
      <b/>
      <sz val="11.0"/>
      <color theme="1"/>
      <name val="Montserrat"/>
    </font>
    <font>
      <u/>
      <color rgb="FF0000FF"/>
    </font>
    <font>
      <u/>
      <color rgb="FF0000FF"/>
    </font>
    <font>
      <u/>
      <color rgb="FF0000FF"/>
    </font>
    <font>
      <u/>
      <color rgb="FF0000FF"/>
    </font>
    <font>
      <u/>
      <sz val="11.0"/>
      <color rgb="FF1155CC"/>
      <name val="Montserrat"/>
    </font>
    <font>
      <u/>
      <color rgb="FF1155CC"/>
      <name val="Montserrat"/>
    </font>
    <font>
      <u/>
      <color rgb="FF0000FF"/>
      <name val="Montserrat"/>
    </font>
    <font>
      <u/>
      <color rgb="FF1155CC"/>
      <name val="Montserrat"/>
    </font>
    <font>
      <u/>
      <color rgb="FF1155CC"/>
      <name val="Montserrat"/>
    </font>
    <font>
      <u/>
      <sz val="11.0"/>
      <color rgb="FF1155CC"/>
      <name val="Montserrat"/>
    </font>
    <font>
      <u/>
      <color rgb="FF1155CC"/>
      <name val="Montserrat"/>
    </font>
    <font>
      <u/>
      <color rgb="FF0000FF"/>
      <name val="Montserrat"/>
    </font>
    <font>
      <u/>
      <sz val="11.0"/>
      <color rgb="FF1155CC"/>
      <name val="Montserrat"/>
    </font>
    <font>
      <u/>
      <color rgb="FF0000FF"/>
      <name val="Montserrat"/>
    </font>
    <font>
      <u/>
      <color rgb="FF1155CC"/>
      <name val="Montserrat"/>
    </font>
    <font>
      <u/>
      <color rgb="FF0000FF"/>
      <name val="Montserrat"/>
    </font>
    <font>
      <u/>
      <sz val="11.0"/>
      <color rgb="FF0000FF"/>
      <name val="Montserrat"/>
    </font>
    <font>
      <u/>
      <sz val="11.0"/>
      <color rgb="FF3C78D8"/>
      <name val="Montserrat"/>
    </font>
    <font>
      <u/>
      <color rgb="FF1155CC"/>
      <name val="Montserrat"/>
    </font>
    <font>
      <u/>
      <color rgb="FF1155CC"/>
      <name val="Montserrat"/>
    </font>
    <font>
      <u/>
      <color rgb="FF0000FF"/>
      <name val="Montserrat"/>
    </font>
    <font>
      <u/>
      <color rgb="FF1155CC"/>
      <name val="Montserrat"/>
    </font>
    <font>
      <u/>
      <color rgb="FF1155CC"/>
      <name val="Montserrat"/>
    </font>
    <font>
      <u/>
      <color rgb="FF1155CC"/>
      <name val="Montserrat"/>
    </font>
    <font>
      <u/>
      <color rgb="FF1155CC"/>
      <name val="Montserrat"/>
    </font>
    <font>
      <u/>
      <color rgb="FF1155CC"/>
      <name val="Montserrat"/>
    </font>
    <font>
      <u/>
      <color rgb="FF1155CC"/>
      <name val="Montserrat"/>
    </font>
    <font>
      <u/>
      <color rgb="FF1155CC"/>
      <name val="Montserrat"/>
    </font>
    <font>
      <u/>
      <color rgb="FF1155CC"/>
      <name val="Montserrat"/>
    </font>
    <font>
      <u/>
      <sz val="11.0"/>
      <color rgb="FF1155CC"/>
      <name val="Montserrat"/>
    </font>
    <font>
      <u/>
      <color rgb="FF1155CC"/>
      <name val="Arial"/>
    </font>
    <font>
      <u/>
      <color rgb="FF1155CC"/>
      <name val="Arial"/>
    </font>
    <font>
      <u/>
      <color rgb="FF1155CC"/>
      <name val="Montserrat"/>
    </font>
    <font>
      <u/>
      <sz val="11.0"/>
      <color rgb="FF1155CC"/>
      <name val="Montserrat"/>
    </font>
    <font>
      <u/>
      <color rgb="FF1155CC"/>
      <name val="Arial"/>
    </font>
    <font>
      <u/>
      <color rgb="FF1155CC"/>
      <name val="Montserrat"/>
    </font>
    <font>
      <u/>
      <color rgb="FF1155CC"/>
      <name val="Arial"/>
    </font>
    <font>
      <u/>
      <color rgb="FF1155CC"/>
      <name val="Montserrat"/>
    </font>
    <font>
      <u/>
      <color rgb="FF1155CC"/>
      <name val="Arial"/>
    </font>
    <font>
      <u/>
      <color rgb="FF1155CC"/>
      <name val="Montserrat"/>
    </font>
    <font>
      <u/>
      <sz val="11.0"/>
      <color rgb="FF1155CC"/>
      <name val="Montserrat"/>
    </font>
    <font>
      <u/>
      <sz val="11.0"/>
      <color rgb="FF1155CC"/>
      <name val="Montserrat"/>
    </font>
    <font>
      <u/>
      <color rgb="FF1155CC"/>
      <name val="Montserrat"/>
    </font>
    <font>
      <u/>
      <color rgb="FF1155CC"/>
      <name val="Montserrat"/>
    </font>
    <font>
      <u/>
      <color rgb="FF1155CC"/>
      <name val="Montserrat"/>
    </font>
    <font>
      <u/>
      <color rgb="FF1155CC"/>
      <name val="Arial"/>
    </font>
    <font>
      <u/>
      <color rgb="FF1155CC"/>
      <name val="Montserrat"/>
    </font>
    <font>
      <u/>
      <sz val="11.0"/>
      <color rgb="FF1155CC"/>
      <name val="Montserrat"/>
    </font>
    <font>
      <u/>
      <color rgb="FF1155CC"/>
      <name val="Arial"/>
    </font>
    <font>
      <u/>
      <color rgb="FF1155CC"/>
      <name val="Montserrat"/>
    </font>
    <font>
      <u/>
      <sz val="11.0"/>
      <color rgb="FF1155CC"/>
      <name val="Montserrat"/>
    </font>
    <font>
      <u/>
      <color rgb="FF1155CC"/>
      <name val="Montserrat"/>
    </font>
    <font>
      <u/>
      <color rgb="FF1155CC"/>
      <name val="Arial"/>
    </font>
    <font>
      <u/>
      <color rgb="FF1155CC"/>
      <name val="Montserrat"/>
    </font>
    <font>
      <color theme="1"/>
      <name val="&quot;Roboto Mono&quot;"/>
    </font>
    <font>
      <u/>
      <color rgb="FF0000FF"/>
    </font>
    <font>
      <color rgb="FFB31412"/>
      <name val="&quot;Roboto Mono&quot;"/>
    </font>
    <font>
      <u/>
      <color rgb="FF1155CC"/>
      <name val="Montserrat"/>
    </font>
    <font>
      <u/>
      <color rgb="FF0000FF"/>
      <name val="Montserrat"/>
    </font>
    <font>
      <b/>
      <sz val="14.0"/>
      <color rgb="FFE94F46"/>
      <name val="Montserrat"/>
    </font>
    <font>
      <u/>
      <color rgb="FF0000FF"/>
    </font>
    <font>
      <u/>
      <color rgb="FF0000FF"/>
    </font>
    <font>
      <u/>
      <color rgb="FF0000FF"/>
    </font>
    <font>
      <u/>
      <color rgb="FF0000FF"/>
    </font>
  </fonts>
  <fills count="17">
    <fill>
      <patternFill patternType="none"/>
    </fill>
    <fill>
      <patternFill patternType="lightGray"/>
    </fill>
    <fill>
      <patternFill patternType="solid">
        <fgColor rgb="FF193643"/>
        <bgColor rgb="FF193643"/>
      </patternFill>
    </fill>
    <fill>
      <patternFill patternType="solid">
        <fgColor rgb="FF6E46D0"/>
        <bgColor rgb="FF6E46D0"/>
      </patternFill>
    </fill>
    <fill>
      <patternFill patternType="solid">
        <fgColor rgb="FF008BAD"/>
        <bgColor rgb="FF008BAD"/>
      </patternFill>
    </fill>
    <fill>
      <patternFill patternType="solid">
        <fgColor rgb="FFF8CB3E"/>
        <bgColor rgb="FFF8CB3E"/>
      </patternFill>
    </fill>
    <fill>
      <patternFill patternType="solid">
        <fgColor rgb="FFE94F46"/>
        <bgColor rgb="FFE94F46"/>
      </patternFill>
    </fill>
    <fill>
      <patternFill patternType="solid">
        <fgColor rgb="FF18AD84"/>
        <bgColor rgb="FF18AD84"/>
      </patternFill>
    </fill>
    <fill>
      <patternFill patternType="solid">
        <fgColor rgb="FFF08345"/>
        <bgColor rgb="FFF08345"/>
      </patternFill>
    </fill>
    <fill>
      <patternFill patternType="solid">
        <fgColor rgb="FFF3F3F3"/>
        <bgColor rgb="FFF3F3F3"/>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F4CCCC"/>
        <bgColor rgb="FFF4CCCC"/>
      </patternFill>
    </fill>
    <fill>
      <patternFill patternType="solid">
        <fgColor rgb="FFFFFF00"/>
        <bgColor rgb="FFFFFF00"/>
      </patternFill>
    </fill>
    <fill>
      <patternFill patternType="solid">
        <fgColor rgb="FFFFE599"/>
        <bgColor rgb="FFFFE599"/>
      </patternFill>
    </fill>
    <fill>
      <patternFill patternType="solid">
        <fgColor rgb="FFF8F9FA"/>
        <bgColor rgb="FFF8F9FA"/>
      </patternFill>
    </fill>
  </fills>
  <borders count="36">
    <border/>
    <border>
      <left style="thin">
        <color rgb="FF193643"/>
      </left>
      <right style="thin">
        <color rgb="FFCCCCCC"/>
      </right>
      <top style="thin">
        <color rgb="FF193643"/>
      </top>
      <bottom style="thin">
        <color rgb="FFCCCCCC"/>
      </bottom>
    </border>
    <border>
      <left style="thin">
        <color rgb="FFCCCCCC"/>
      </left>
      <right style="thin">
        <color rgb="FF193643"/>
      </right>
      <top style="thin">
        <color rgb="FF193643"/>
      </top>
      <bottom style="thin">
        <color rgb="FFCCCCCC"/>
      </bottom>
    </border>
    <border>
      <left style="thin">
        <color rgb="FF193643"/>
      </left>
      <top style="thin">
        <color rgb="FF193643"/>
      </top>
    </border>
    <border>
      <top style="thin">
        <color rgb="FF193643"/>
      </top>
    </border>
    <border>
      <right style="thin">
        <color rgb="FF193643"/>
      </right>
      <top style="thin">
        <color rgb="FF193643"/>
      </top>
    </border>
    <border>
      <left style="thin">
        <color rgb="FF193643"/>
      </left>
      <right style="thin">
        <color rgb="FFCCCCCC"/>
      </right>
      <top style="thin">
        <color rgb="FFCCCCCC"/>
      </top>
      <bottom style="thin">
        <color rgb="FFCCCCCC"/>
      </bottom>
    </border>
    <border>
      <left style="thin">
        <color rgb="FFCCCCCC"/>
      </left>
      <right style="thin">
        <color rgb="FF193643"/>
      </right>
      <top style="thin">
        <color rgb="FFCCCCCC"/>
      </top>
      <bottom style="thin">
        <color rgb="FFCCCCCC"/>
      </bottom>
    </border>
    <border>
      <left style="thin">
        <color rgb="FF193643"/>
      </left>
    </border>
    <border>
      <right style="thin">
        <color rgb="FF193643"/>
      </right>
    </border>
    <border>
      <left style="thin">
        <color rgb="FF193643"/>
      </left>
      <right style="thin">
        <color rgb="FFCCCCCC"/>
      </right>
      <top style="thin">
        <color rgb="FFCCCCCC"/>
      </top>
      <bottom style="thin">
        <color rgb="FF193643"/>
      </bottom>
    </border>
    <border>
      <left style="thin">
        <color rgb="FFCCCCCC"/>
      </left>
      <right style="thin">
        <color rgb="FF193643"/>
      </right>
      <top style="thin">
        <color rgb="FFCCCCCC"/>
      </top>
      <bottom style="thin">
        <color rgb="FF193643"/>
      </bottom>
    </border>
    <border>
      <left style="thin">
        <color rgb="FF193643"/>
      </left>
      <right style="thin">
        <color rgb="FF193643"/>
      </right>
      <top style="thin">
        <color rgb="FF193643"/>
      </top>
      <bottom style="thin">
        <color rgb="FF193643"/>
      </bottom>
    </border>
    <border>
      <left style="thin">
        <color rgb="FF008BAD"/>
      </left>
      <right style="thin">
        <color rgb="FF008BAD"/>
      </right>
      <top style="thin">
        <color rgb="FF008BAD"/>
      </top>
      <bottom style="thin">
        <color rgb="FF008BAD"/>
      </bottom>
    </border>
    <border>
      <left style="thin">
        <color rgb="FF193643"/>
      </left>
      <bottom style="thin">
        <color rgb="FF193643"/>
      </bottom>
    </border>
    <border>
      <bottom style="thin">
        <color rgb="FF193643"/>
      </bottom>
    </border>
    <border>
      <right style="thin">
        <color rgb="FF193643"/>
      </right>
      <bottom style="thin">
        <color rgb="FF193643"/>
      </bottom>
    </border>
    <border>
      <left style="thin">
        <color rgb="FF008BAD"/>
      </left>
      <top style="thin">
        <color rgb="FF008BAD"/>
      </top>
    </border>
    <border>
      <top style="thin">
        <color rgb="FF008BAD"/>
      </top>
    </border>
    <border>
      <right style="thin">
        <color rgb="FF008BAD"/>
      </right>
      <top style="thin">
        <color rgb="FF008BAD"/>
      </top>
    </border>
    <border>
      <left style="thin">
        <color rgb="FF008BAD"/>
      </left>
    </border>
    <border>
      <right style="thin">
        <color rgb="FF008BAD"/>
      </right>
    </border>
    <border>
      <left style="thin">
        <color rgb="FF008BAD"/>
      </left>
      <bottom style="thin">
        <color rgb="FF008BAD"/>
      </bottom>
    </border>
    <border>
      <bottom style="thin">
        <color rgb="FF008BAD"/>
      </bottom>
    </border>
    <border>
      <right style="thin">
        <color rgb="FF008BAD"/>
      </right>
      <bottom style="thin">
        <color rgb="FF008BAD"/>
      </bottom>
    </border>
    <border>
      <left style="thin">
        <color rgb="FF008BAD"/>
      </left>
      <top style="thin">
        <color rgb="FF008BAD"/>
      </top>
      <bottom style="thin">
        <color rgb="FF008BAD"/>
      </bottom>
    </border>
    <border>
      <top style="thin">
        <color rgb="FF008BAD"/>
      </top>
      <bottom style="thin">
        <color rgb="FF008BAD"/>
      </bottom>
    </border>
    <border>
      <right style="thin">
        <color rgb="FF008BAD"/>
      </right>
      <top style="thin">
        <color rgb="FF008BAD"/>
      </top>
      <bottom style="thin">
        <color rgb="FF008BAD"/>
      </bottom>
    </border>
    <border>
      <left style="thin">
        <color rgb="FFFFFFFF"/>
      </left>
      <right style="thin">
        <color rgb="FFFFFFFF"/>
      </right>
      <top style="thin">
        <color rgb="FFD9D9D9"/>
      </top>
    </border>
    <border>
      <left style="thin">
        <color rgb="FF000000"/>
      </left>
      <bottom style="thin">
        <color rgb="FFD1D6DC"/>
      </bottom>
    </border>
    <border>
      <left style="thin">
        <color rgb="FF000000"/>
      </left>
    </border>
    <border>
      <right style="thin">
        <color rgb="FF000000"/>
      </right>
    </border>
    <border>
      <bottom style="thin">
        <color rgb="FFD1D6DC"/>
      </bottom>
    </border>
    <border>
      <bottom style="thin">
        <color rgb="FFD9D9D9"/>
      </bottom>
    </border>
    <border>
      <right style="thin">
        <color rgb="FFFFFFFF"/>
      </right>
    </border>
    <border>
      <right style="thin">
        <color rgb="FFFFFFFF"/>
      </right>
      <bottom style="thin">
        <color rgb="FFD9D9D9"/>
      </bottom>
    </border>
  </borders>
  <cellStyleXfs count="1">
    <xf borderId="0" fillId="0" fontId="0" numFmtId="0" applyAlignment="1" applyFont="1"/>
  </cellStyleXfs>
  <cellXfs count="447">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vertical="center"/>
    </xf>
    <xf borderId="0" fillId="2" fontId="3" numFmtId="0" xfId="0" applyAlignment="1" applyFill="1" applyFont="1">
      <alignment horizontal="center" readingOrder="0" vertical="center"/>
    </xf>
    <xf borderId="0" fillId="0" fontId="4" numFmtId="0" xfId="0" applyAlignment="1" applyFont="1">
      <alignment horizontal="center" readingOrder="0" vertical="center"/>
    </xf>
    <xf borderId="0" fillId="0" fontId="1" numFmtId="0" xfId="0" applyAlignment="1" applyFont="1">
      <alignment readingOrder="0" shrinkToFit="0" wrapText="1"/>
    </xf>
    <xf quotePrefix="1" borderId="0" fillId="0" fontId="1" numFmtId="0" xfId="0" applyAlignment="1" applyFont="1">
      <alignment readingOrder="0" vertical="center"/>
    </xf>
    <xf borderId="0" fillId="2" fontId="5" numFmtId="0" xfId="0" applyAlignment="1" applyFont="1">
      <alignment horizontal="center" readingOrder="0" vertical="center"/>
    </xf>
    <xf borderId="0" fillId="0" fontId="5" numFmtId="0" xfId="0" applyAlignment="1" applyFont="1">
      <alignment horizontal="center" readingOrder="0" vertical="center"/>
    </xf>
    <xf borderId="0" fillId="3" fontId="5" numFmtId="0" xfId="0" applyAlignment="1" applyFill="1" applyFont="1">
      <alignment horizontal="center" readingOrder="0" vertical="center"/>
    </xf>
    <xf borderId="0" fillId="4" fontId="5" numFmtId="0" xfId="0" applyAlignment="1" applyFill="1" applyFont="1">
      <alignment horizontal="center" readingOrder="0" vertical="center"/>
    </xf>
    <xf borderId="0" fillId="0" fontId="6" numFmtId="0" xfId="0" applyAlignment="1" applyFont="1">
      <alignment horizontal="center" readingOrder="0" vertical="center"/>
    </xf>
    <xf borderId="0" fillId="5" fontId="6" numFmtId="0" xfId="0" applyAlignment="1" applyFill="1" applyFont="1">
      <alignment horizontal="center" readingOrder="0" vertical="center"/>
    </xf>
    <xf borderId="0" fillId="6" fontId="5" numFmtId="0" xfId="0" applyAlignment="1" applyFill="1" applyFont="1">
      <alignment horizontal="center" readingOrder="0" vertical="center"/>
    </xf>
    <xf borderId="0" fillId="7" fontId="5" numFmtId="0" xfId="0" applyAlignment="1" applyFill="1" applyFont="1">
      <alignment horizontal="center" readingOrder="0" vertical="center"/>
    </xf>
    <xf borderId="0" fillId="8" fontId="5" numFmtId="0" xfId="0" applyAlignment="1" applyFill="1" applyFont="1">
      <alignment horizontal="center" readingOrder="0" vertical="center"/>
    </xf>
    <xf borderId="0" fillId="0" fontId="2" numFmtId="0" xfId="0" applyAlignment="1" applyFont="1">
      <alignment horizontal="center" readingOrder="0" vertical="center"/>
    </xf>
    <xf borderId="0" fillId="0" fontId="7" numFmtId="0" xfId="0" applyFont="1"/>
    <xf borderId="0" fillId="0" fontId="7" numFmtId="0" xfId="0" applyAlignment="1" applyFont="1">
      <alignment horizontal="center"/>
    </xf>
    <xf borderId="0" fillId="0" fontId="3" numFmtId="0" xfId="0" applyAlignment="1" applyFont="1">
      <alignment horizontal="center" readingOrder="0" vertical="center"/>
    </xf>
    <xf borderId="0" fillId="0" fontId="8" numFmtId="0" xfId="0" applyAlignment="1" applyFont="1">
      <alignment horizontal="center" readingOrder="0"/>
    </xf>
    <xf borderId="0" fillId="0" fontId="3" numFmtId="0" xfId="0" applyAlignment="1" applyFont="1">
      <alignment horizontal="left" readingOrder="0" vertical="center"/>
    </xf>
    <xf borderId="0" fillId="0" fontId="9" numFmtId="0" xfId="0" applyAlignment="1" applyFont="1">
      <alignment horizontal="center" readingOrder="0" vertical="center"/>
    </xf>
    <xf borderId="0" fillId="0" fontId="10" numFmtId="0" xfId="0" applyAlignment="1" applyFont="1">
      <alignment horizontal="left" readingOrder="0" vertical="center"/>
    </xf>
    <xf borderId="0" fillId="2" fontId="11" numFmtId="0" xfId="0" applyAlignment="1" applyFont="1">
      <alignment readingOrder="0" shrinkToFit="0" wrapText="1"/>
    </xf>
    <xf borderId="0" fillId="2" fontId="11" numFmtId="0" xfId="0" applyAlignment="1" applyFont="1">
      <alignment horizontal="center" readingOrder="0" shrinkToFit="0" wrapText="1"/>
    </xf>
    <xf borderId="0" fillId="0" fontId="12" numFmtId="0" xfId="0" applyAlignment="1" applyFont="1">
      <alignment readingOrder="0"/>
    </xf>
    <xf borderId="0" fillId="0" fontId="12" numFmtId="0" xfId="0" applyAlignment="1" applyFont="1">
      <alignment horizontal="center" readingOrder="0"/>
    </xf>
    <xf borderId="0" fillId="0" fontId="3"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0" fontId="7" numFmtId="0" xfId="0" applyAlignment="1" applyFont="1">
      <alignment readingOrder="0" shrinkToFit="0" vertical="center" wrapText="1"/>
    </xf>
    <xf borderId="0" fillId="0" fontId="13" numFmtId="0" xfId="0" applyAlignment="1" applyFont="1">
      <alignment readingOrder="0" shrinkToFit="0" vertical="center" wrapText="1"/>
    </xf>
    <xf borderId="0" fillId="0" fontId="7" numFmtId="0" xfId="0" applyAlignment="1" applyFont="1">
      <alignment readingOrder="0"/>
    </xf>
    <xf borderId="0" fillId="0" fontId="7" numFmtId="0" xfId="0" applyAlignment="1" applyFont="1">
      <alignment horizontal="center" readingOrder="0"/>
    </xf>
    <xf borderId="0" fillId="0" fontId="1" numFmtId="0" xfId="0" applyAlignment="1" applyFont="1">
      <alignment horizontal="center"/>
    </xf>
    <xf borderId="0" fillId="9" fontId="1" numFmtId="0" xfId="0" applyAlignment="1" applyFill="1" applyFont="1">
      <alignment readingOrder="0" vertical="center"/>
    </xf>
    <xf borderId="0" fillId="9" fontId="1" numFmtId="0" xfId="0" applyAlignment="1" applyFont="1">
      <alignment vertical="center"/>
    </xf>
    <xf borderId="0" fillId="0" fontId="7" numFmtId="0" xfId="0" applyAlignment="1" applyFont="1">
      <alignment horizontal="center" vertical="center"/>
    </xf>
    <xf borderId="0" fillId="0" fontId="7" numFmtId="0" xfId="0" applyAlignment="1" applyFont="1">
      <alignment vertical="center"/>
    </xf>
    <xf borderId="0" fillId="0" fontId="1" numFmtId="0" xfId="0" applyAlignment="1" applyFont="1">
      <alignment shrinkToFit="0" vertical="center" wrapText="1"/>
    </xf>
    <xf borderId="0" fillId="0" fontId="14" numFmtId="0" xfId="0" applyAlignment="1" applyFont="1">
      <alignment vertical="center"/>
    </xf>
    <xf borderId="0" fillId="2" fontId="3" numFmtId="0" xfId="0" applyAlignment="1" applyFont="1">
      <alignment horizontal="center" readingOrder="0" shrinkToFit="0" vertical="center" wrapText="1"/>
    </xf>
    <xf borderId="0" fillId="0" fontId="4" numFmtId="0" xfId="0" applyAlignment="1" applyFont="1">
      <alignment horizontal="left" readingOrder="0" vertical="center"/>
    </xf>
    <xf borderId="0" fillId="0" fontId="15" numFmtId="0" xfId="0" applyAlignment="1" applyFont="1">
      <alignment horizontal="left" readingOrder="0" shrinkToFit="0" vertical="center" wrapText="1"/>
    </xf>
    <xf borderId="0" fillId="9" fontId="4" numFmtId="0" xfId="0" applyAlignment="1" applyFont="1">
      <alignment horizontal="left" readingOrder="0" shrinkToFit="0" vertical="center" wrapText="1"/>
    </xf>
    <xf borderId="0" fillId="9" fontId="1" numFmtId="0" xfId="0" applyAlignment="1" applyFont="1">
      <alignment horizontal="center" readingOrder="0" vertical="center"/>
    </xf>
    <xf borderId="0" fillId="0" fontId="16" numFmtId="0" xfId="0" applyAlignment="1" applyFont="1">
      <alignment readingOrder="0" shrinkToFit="0" vertical="center" wrapText="1"/>
    </xf>
    <xf borderId="0" fillId="0" fontId="7" numFmtId="0" xfId="0" applyAlignment="1" applyFont="1">
      <alignment horizontal="left" readingOrder="0" vertical="center"/>
    </xf>
    <xf borderId="0" fillId="0" fontId="7" numFmtId="0" xfId="0" applyAlignment="1" applyFont="1">
      <alignment horizontal="center" readingOrder="0" vertical="center"/>
    </xf>
    <xf borderId="0" fillId="0" fontId="7" numFmtId="0" xfId="0" applyAlignment="1" applyFont="1">
      <alignment readingOrder="0" vertical="center"/>
    </xf>
    <xf borderId="0" fillId="0" fontId="7" numFmtId="0" xfId="0" applyAlignment="1" applyFont="1">
      <alignment horizontal="center" readingOrder="0" vertical="center"/>
    </xf>
    <xf borderId="0" fillId="0" fontId="1" numFmtId="0" xfId="0" applyAlignment="1" applyFont="1">
      <alignment readingOrder="0" vertical="center"/>
    </xf>
    <xf borderId="0" fillId="0" fontId="1" numFmtId="0" xfId="0" applyAlignment="1" applyFont="1">
      <alignment readingOrder="0" shrinkToFit="0" vertical="center" wrapText="1"/>
    </xf>
    <xf borderId="0" fillId="4" fontId="17" numFmtId="0" xfId="0" applyAlignment="1" applyFont="1">
      <alignment readingOrder="0" vertical="center"/>
    </xf>
    <xf borderId="0" fillId="4" fontId="17" numFmtId="0" xfId="0" applyAlignment="1" applyFont="1">
      <alignment vertical="center"/>
    </xf>
    <xf borderId="0" fillId="0" fontId="18" numFmtId="0" xfId="0" applyFont="1"/>
    <xf borderId="0" fillId="0" fontId="7" numFmtId="0" xfId="0" applyAlignment="1" applyFont="1">
      <alignment horizontal="center" vertical="center"/>
    </xf>
    <xf borderId="0" fillId="0" fontId="1" numFmtId="0" xfId="0" applyAlignment="1" applyFont="1">
      <alignment horizontal="left"/>
    </xf>
    <xf borderId="0" fillId="0" fontId="1" numFmtId="0" xfId="0" applyAlignment="1" applyFont="1">
      <alignment horizontal="left" vertical="center"/>
    </xf>
    <xf borderId="0" fillId="0" fontId="18" numFmtId="0" xfId="0" applyAlignment="1" applyFont="1">
      <alignment readingOrder="0"/>
    </xf>
    <xf quotePrefix="1" borderId="0" fillId="0" fontId="18" numFmtId="0" xfId="0" applyAlignment="1" applyFont="1">
      <alignment readingOrder="0"/>
    </xf>
    <xf borderId="0" fillId="0" fontId="14" numFmtId="0" xfId="0" applyAlignment="1" applyFont="1">
      <alignment readingOrder="0" vertical="center"/>
    </xf>
    <xf borderId="0" fillId="0" fontId="15" numFmtId="0" xfId="0" applyAlignment="1" applyFont="1">
      <alignment horizontal="left" readingOrder="0" vertical="center"/>
    </xf>
    <xf borderId="0" fillId="0" fontId="1" numFmtId="0" xfId="0" applyAlignment="1" applyFont="1">
      <alignment vertical="center"/>
    </xf>
    <xf borderId="0" fillId="0" fontId="19" numFmtId="0" xfId="0" applyAlignment="1" applyFont="1">
      <alignment readingOrder="0" vertical="center"/>
    </xf>
    <xf borderId="0" fillId="9" fontId="20" numFmtId="0" xfId="0" applyAlignment="1" applyFont="1">
      <alignment readingOrder="0" vertical="center"/>
    </xf>
    <xf borderId="0" fillId="0" fontId="20" numFmtId="0" xfId="0" applyAlignment="1" applyFont="1">
      <alignment readingOrder="0" vertical="center"/>
    </xf>
    <xf borderId="0" fillId="0" fontId="7" numFmtId="0" xfId="0" applyAlignment="1" applyFont="1">
      <alignment readingOrder="0" vertical="center"/>
    </xf>
    <xf borderId="0" fillId="0" fontId="1" numFmtId="0" xfId="0" applyAlignment="1" applyFont="1">
      <alignment readingOrder="0"/>
    </xf>
    <xf borderId="0" fillId="0" fontId="1" numFmtId="0" xfId="0" applyFont="1"/>
    <xf borderId="0" fillId="0" fontId="21" numFmtId="0" xfId="0" applyAlignment="1" applyFont="1">
      <alignment horizontal="left" shrinkToFit="0" vertical="center" wrapText="0"/>
    </xf>
    <xf borderId="0" fillId="2" fontId="21" numFmtId="0" xfId="0" applyAlignment="1" applyFont="1">
      <alignment horizontal="left" shrinkToFit="0" vertical="center" wrapText="0"/>
    </xf>
    <xf borderId="0" fillId="2" fontId="3" numFmtId="0" xfId="0" applyAlignment="1" applyFont="1">
      <alignment horizontal="left" readingOrder="0" shrinkToFit="0" vertical="center" wrapText="0"/>
    </xf>
    <xf borderId="0" fillId="2" fontId="3" numFmtId="0" xfId="0" applyAlignment="1" applyFont="1">
      <alignment horizontal="right" readingOrder="0" shrinkToFit="0" vertical="center" wrapText="0"/>
    </xf>
    <xf borderId="0" fillId="0" fontId="10" numFmtId="164" xfId="0" applyAlignment="1" applyFont="1" applyNumberFormat="1">
      <alignment horizontal="center" readingOrder="0" vertical="center"/>
    </xf>
    <xf borderId="0" fillId="0" fontId="22" numFmtId="164" xfId="0" applyAlignment="1" applyFont="1" applyNumberFormat="1">
      <alignment horizontal="center" readingOrder="0" vertical="center"/>
    </xf>
    <xf borderId="0" fillId="0" fontId="10" numFmtId="164" xfId="0" applyAlignment="1" applyFont="1" applyNumberFormat="1">
      <alignment horizontal="right" readingOrder="0" vertical="center"/>
    </xf>
    <xf borderId="0" fillId="0" fontId="7" numFmtId="3" xfId="0" applyFont="1" applyNumberFormat="1"/>
    <xf borderId="0" fillId="8" fontId="23" numFmtId="164" xfId="0" applyAlignment="1" applyFont="1" applyNumberFormat="1">
      <alignment horizontal="center" readingOrder="0" vertical="center"/>
    </xf>
    <xf borderId="0" fillId="7" fontId="23" numFmtId="164" xfId="0" applyAlignment="1" applyFont="1" applyNumberFormat="1">
      <alignment horizontal="center" readingOrder="0" vertical="center"/>
    </xf>
    <xf borderId="0" fillId="2" fontId="10" numFmtId="164" xfId="0" applyAlignment="1" applyFont="1" applyNumberFormat="1">
      <alignment horizontal="left" readingOrder="0" vertical="center"/>
    </xf>
    <xf borderId="0" fillId="2" fontId="10" numFmtId="164" xfId="0" applyAlignment="1" applyFont="1" applyNumberFormat="1">
      <alignment horizontal="right" readingOrder="0" vertical="center"/>
    </xf>
    <xf borderId="0" fillId="2" fontId="10" numFmtId="3" xfId="0" applyAlignment="1" applyFont="1" applyNumberFormat="1">
      <alignment horizontal="right" readingOrder="0" vertical="center"/>
    </xf>
    <xf borderId="0" fillId="2" fontId="10" numFmtId="164" xfId="0" applyAlignment="1" applyFont="1" applyNumberFormat="1">
      <alignment horizontal="center" readingOrder="0" vertical="center"/>
    </xf>
    <xf borderId="1" fillId="0" fontId="24" numFmtId="0" xfId="0" applyAlignment="1" applyBorder="1" applyFont="1">
      <alignment readingOrder="0"/>
    </xf>
    <xf borderId="2" fillId="0" fontId="7" numFmtId="0" xfId="0" applyAlignment="1" applyBorder="1" applyFont="1">
      <alignment readingOrder="0"/>
    </xf>
    <xf borderId="3" fillId="0" fontId="25" numFmtId="0" xfId="0" applyAlignment="1" applyBorder="1" applyFont="1">
      <alignment readingOrder="0"/>
    </xf>
    <xf borderId="4" fillId="0" fontId="26" numFmtId="0" xfId="0" applyAlignment="1" applyBorder="1" applyFont="1">
      <alignment readingOrder="0"/>
    </xf>
    <xf borderId="4" fillId="0" fontId="27" numFmtId="0" xfId="0" applyBorder="1" applyFont="1"/>
    <xf borderId="4" fillId="0" fontId="7" numFmtId="165" xfId="0" applyAlignment="1" applyBorder="1" applyFont="1" applyNumberFormat="1">
      <alignment horizontal="right" readingOrder="0"/>
    </xf>
    <xf borderId="5" fillId="0" fontId="7" numFmtId="165" xfId="0" applyAlignment="1" applyBorder="1" applyFont="1" applyNumberFormat="1">
      <alignment horizontal="right" readingOrder="0"/>
    </xf>
    <xf borderId="3" fillId="0" fontId="28" numFmtId="0" xfId="0" applyBorder="1" applyFont="1"/>
    <xf borderId="4" fillId="0" fontId="7" numFmtId="3" xfId="0" applyBorder="1" applyFont="1" applyNumberFormat="1"/>
    <xf borderId="5" fillId="0" fontId="29" numFmtId="0" xfId="0" applyBorder="1" applyFont="1"/>
    <xf borderId="6" fillId="0" fontId="7" numFmtId="0" xfId="0" applyAlignment="1" applyBorder="1" applyFont="1">
      <alignment readingOrder="0"/>
    </xf>
    <xf borderId="7" fillId="0" fontId="7" numFmtId="0" xfId="0" applyAlignment="1" applyBorder="1" applyFont="1">
      <alignment readingOrder="0"/>
    </xf>
    <xf borderId="8" fillId="0" fontId="30" numFmtId="0" xfId="0" applyAlignment="1" applyBorder="1" applyFont="1">
      <alignment readingOrder="0"/>
    </xf>
    <xf borderId="0" fillId="0" fontId="31" numFmtId="0" xfId="0" applyAlignment="1" applyFont="1">
      <alignment readingOrder="0"/>
    </xf>
    <xf borderId="0" fillId="0" fontId="32" numFmtId="0" xfId="0" applyFont="1"/>
    <xf borderId="0" fillId="0" fontId="7" numFmtId="165" xfId="0" applyAlignment="1" applyFont="1" applyNumberFormat="1">
      <alignment horizontal="right" readingOrder="0"/>
    </xf>
    <xf borderId="9" fillId="0" fontId="7" numFmtId="165" xfId="0" applyAlignment="1" applyBorder="1" applyFont="1" applyNumberFormat="1">
      <alignment horizontal="right" readingOrder="0"/>
    </xf>
    <xf borderId="8" fillId="0" fontId="33" numFmtId="0" xfId="0" applyBorder="1" applyFont="1"/>
    <xf borderId="9" fillId="0" fontId="29" numFmtId="0" xfId="0" applyAlignment="1" applyBorder="1" applyFont="1">
      <alignment readingOrder="0"/>
    </xf>
    <xf borderId="6" fillId="0" fontId="7" numFmtId="0" xfId="0" applyAlignment="1" applyBorder="1" applyFont="1">
      <alignment readingOrder="0"/>
    </xf>
    <xf borderId="6" fillId="0" fontId="7" numFmtId="0" xfId="0" applyBorder="1" applyFont="1"/>
    <xf borderId="7" fillId="0" fontId="7" numFmtId="0" xfId="0" applyBorder="1" applyFont="1"/>
    <xf borderId="10" fillId="0" fontId="7" numFmtId="0" xfId="0" applyBorder="1" applyFont="1"/>
    <xf borderId="11" fillId="0" fontId="7" numFmtId="0" xfId="0" applyBorder="1" applyFont="1"/>
    <xf borderId="12" fillId="0" fontId="34" numFmtId="0" xfId="0" applyAlignment="1" applyBorder="1" applyFont="1">
      <alignment horizontal="center" readingOrder="0"/>
    </xf>
    <xf borderId="13" fillId="0" fontId="35" numFmtId="0" xfId="0" applyAlignment="1" applyBorder="1" applyFont="1">
      <alignment horizontal="center" readingOrder="0" vertical="center"/>
    </xf>
    <xf borderId="8" fillId="0" fontId="7" numFmtId="0" xfId="0" applyAlignment="1" applyBorder="1" applyFont="1">
      <alignment readingOrder="0"/>
    </xf>
    <xf borderId="0" fillId="4" fontId="23" numFmtId="164" xfId="0" applyAlignment="1" applyFont="1" applyNumberFormat="1">
      <alignment horizontal="center" readingOrder="0" vertical="center"/>
    </xf>
    <xf borderId="0" fillId="4" fontId="10" numFmtId="0" xfId="0" applyAlignment="1" applyFont="1">
      <alignment horizontal="center" readingOrder="0"/>
    </xf>
    <xf borderId="0" fillId="4" fontId="10" numFmtId="0" xfId="0" applyAlignment="1" applyFont="1">
      <alignment horizontal="center"/>
    </xf>
    <xf borderId="14" fillId="0" fontId="7" numFmtId="0" xfId="0" applyAlignment="1" applyBorder="1" applyFont="1">
      <alignment readingOrder="0"/>
    </xf>
    <xf borderId="15" fillId="0" fontId="7" numFmtId="0" xfId="0" applyAlignment="1" applyBorder="1" applyFont="1">
      <alignment readingOrder="0"/>
    </xf>
    <xf borderId="15" fillId="0" fontId="36" numFmtId="0" xfId="0" applyBorder="1" applyFont="1"/>
    <xf borderId="15" fillId="0" fontId="7" numFmtId="165" xfId="0" applyAlignment="1" applyBorder="1" applyFont="1" applyNumberFormat="1">
      <alignment horizontal="right" readingOrder="0"/>
    </xf>
    <xf borderId="16" fillId="0" fontId="7" numFmtId="165" xfId="0" applyAlignment="1" applyBorder="1" applyFont="1" applyNumberFormat="1">
      <alignment horizontal="right" readingOrder="0"/>
    </xf>
    <xf borderId="14" fillId="0" fontId="37" numFmtId="0" xfId="0" applyBorder="1" applyFont="1"/>
    <xf borderId="15" fillId="0" fontId="7" numFmtId="3" xfId="0" applyBorder="1" applyFont="1" applyNumberFormat="1"/>
    <xf borderId="16" fillId="0" fontId="29" numFmtId="0" xfId="0" applyAlignment="1" applyBorder="1" applyFont="1">
      <alignment readingOrder="0"/>
    </xf>
    <xf borderId="0" fillId="0" fontId="29" numFmtId="0" xfId="0" applyAlignment="1" applyFont="1">
      <alignment readingOrder="0"/>
    </xf>
    <xf borderId="0" fillId="0" fontId="7" numFmtId="0" xfId="0" applyAlignment="1" applyFont="1">
      <alignment horizontal="right"/>
    </xf>
    <xf borderId="0" fillId="0" fontId="29" numFmtId="0" xfId="0" applyFont="1"/>
    <xf borderId="0" fillId="0" fontId="3" numFmtId="0" xfId="0" applyAlignment="1" applyFont="1">
      <alignment horizontal="left" readingOrder="0" shrinkToFit="0" vertical="center" wrapText="0"/>
    </xf>
    <xf borderId="0" fillId="2" fontId="38" numFmtId="0" xfId="0" applyFont="1"/>
    <xf borderId="0" fillId="2" fontId="38" numFmtId="0" xfId="0" applyAlignment="1" applyFont="1">
      <alignment vertical="center"/>
    </xf>
    <xf borderId="0" fillId="2" fontId="29" numFmtId="0" xfId="0" applyAlignment="1" applyFont="1">
      <alignment vertical="center"/>
    </xf>
    <xf borderId="0" fillId="2" fontId="38" numFmtId="9" xfId="0" applyAlignment="1" applyFont="1" applyNumberFormat="1">
      <alignment vertical="center"/>
    </xf>
    <xf borderId="0" fillId="0" fontId="1" numFmtId="0" xfId="0" applyAlignment="1" applyFont="1">
      <alignment readingOrder="0"/>
    </xf>
    <xf borderId="0" fillId="0" fontId="3" numFmtId="0" xfId="0" applyAlignment="1" applyFont="1">
      <alignment horizontal="center" readingOrder="0"/>
    </xf>
    <xf borderId="0" fillId="0" fontId="38" numFmtId="0" xfId="0" applyAlignment="1" applyFont="1">
      <alignment vertical="bottom"/>
    </xf>
    <xf borderId="0" fillId="0" fontId="38" numFmtId="0" xfId="0" applyAlignment="1" applyFont="1">
      <alignment vertical="center"/>
    </xf>
    <xf borderId="0" fillId="0" fontId="29" numFmtId="0" xfId="0" applyAlignment="1" applyFont="1">
      <alignment vertical="center"/>
    </xf>
    <xf borderId="0" fillId="0" fontId="38" numFmtId="9" xfId="0" applyAlignment="1" applyFont="1" applyNumberFormat="1">
      <alignment vertical="center"/>
    </xf>
    <xf borderId="0" fillId="0" fontId="5" numFmtId="0" xfId="0" applyAlignment="1" applyFont="1">
      <alignment readingOrder="0"/>
    </xf>
    <xf borderId="0" fillId="0" fontId="39" numFmtId="0" xfId="0" applyFont="1"/>
    <xf borderId="0" fillId="2" fontId="5" numFmtId="0" xfId="0" applyAlignment="1" applyFont="1">
      <alignment vertical="bottom"/>
    </xf>
    <xf borderId="0" fillId="2" fontId="5" numFmtId="0" xfId="0" applyAlignment="1" applyFont="1">
      <alignment horizontal="left" readingOrder="0"/>
    </xf>
    <xf borderId="0" fillId="2" fontId="5" numFmtId="0" xfId="0" applyAlignment="1" applyFont="1">
      <alignment horizontal="center" readingOrder="0"/>
    </xf>
    <xf borderId="0" fillId="2" fontId="5" numFmtId="0" xfId="0" applyAlignment="1" applyFont="1">
      <alignment vertical="center"/>
    </xf>
    <xf borderId="0" fillId="0" fontId="40" numFmtId="0" xfId="0" applyAlignment="1" applyFont="1">
      <alignment horizontal="left" readingOrder="0" vertical="center"/>
    </xf>
    <xf borderId="0" fillId="4" fontId="10" numFmtId="0" xfId="0" applyFont="1"/>
    <xf borderId="0" fillId="4" fontId="10" numFmtId="0" xfId="0" applyAlignment="1" applyFont="1">
      <alignment horizontal="center" readingOrder="0" vertical="center"/>
    </xf>
    <xf borderId="0" fillId="0" fontId="10" numFmtId="0" xfId="0" applyAlignment="1" applyFont="1">
      <alignment horizontal="center" readingOrder="0" vertical="center"/>
    </xf>
    <xf borderId="0" fillId="0" fontId="41" numFmtId="0" xfId="0" applyAlignment="1" applyFont="1">
      <alignment horizontal="center" readingOrder="0" vertical="center"/>
    </xf>
    <xf borderId="0" fillId="4" fontId="10" numFmtId="0" xfId="0" applyAlignment="1" applyFont="1">
      <alignment vertical="center"/>
    </xf>
    <xf borderId="0" fillId="4" fontId="29" numFmtId="0" xfId="0" applyAlignment="1" applyFont="1">
      <alignment vertical="center"/>
    </xf>
    <xf borderId="0" fillId="4" fontId="38" numFmtId="9" xfId="0" applyAlignment="1" applyFont="1" applyNumberFormat="1">
      <alignment vertical="center"/>
    </xf>
    <xf borderId="0" fillId="0" fontId="42" numFmtId="0" xfId="0" applyAlignment="1" applyFont="1">
      <alignment vertical="center"/>
    </xf>
    <xf borderId="0" fillId="0" fontId="38" numFmtId="0" xfId="0" applyAlignment="1" applyFont="1">
      <alignment vertical="bottom"/>
    </xf>
    <xf borderId="17" fillId="0" fontId="29" numFmtId="0" xfId="0" applyAlignment="1" applyBorder="1" applyFont="1">
      <alignment vertical="center"/>
    </xf>
    <xf borderId="18" fillId="0" fontId="11" numFmtId="0" xfId="0" applyAlignment="1" applyBorder="1" applyFont="1">
      <alignment vertical="center"/>
    </xf>
    <xf borderId="19" fillId="0" fontId="29" numFmtId="9" xfId="0" applyAlignment="1" applyBorder="1" applyFont="1" applyNumberFormat="1">
      <alignment horizontal="center" readingOrder="0" vertical="center"/>
    </xf>
    <xf borderId="0" fillId="2" fontId="10" numFmtId="0" xfId="0" applyAlignment="1" applyFont="1">
      <alignment horizontal="center" readingOrder="0"/>
    </xf>
    <xf borderId="20" fillId="0" fontId="29" numFmtId="0" xfId="0" applyAlignment="1" applyBorder="1" applyFont="1">
      <alignment vertical="center"/>
    </xf>
    <xf borderId="0" fillId="0" fontId="11" numFmtId="0" xfId="0" applyAlignment="1" applyFont="1">
      <alignment vertical="center"/>
    </xf>
    <xf borderId="21" fillId="0" fontId="29" numFmtId="9" xfId="0" applyAlignment="1" applyBorder="1" applyFont="1" applyNumberFormat="1">
      <alignment horizontal="center" readingOrder="0" vertical="center"/>
    </xf>
    <xf borderId="0" fillId="0" fontId="14" numFmtId="0" xfId="0" applyAlignment="1" applyFont="1">
      <alignment horizontal="left" readingOrder="0" vertical="center"/>
    </xf>
    <xf borderId="21" fillId="4" fontId="10" numFmtId="0" xfId="0" applyAlignment="1" applyBorder="1" applyFont="1">
      <alignment vertical="bottom"/>
    </xf>
    <xf borderId="0" fillId="4" fontId="5" numFmtId="0" xfId="0" applyAlignment="1" applyFont="1">
      <alignment horizontal="center" readingOrder="0"/>
    </xf>
    <xf borderId="20" fillId="0" fontId="29" numFmtId="0" xfId="0" applyAlignment="1" applyBorder="1" applyFont="1">
      <alignment readingOrder="0" vertical="center"/>
    </xf>
    <xf borderId="13" fillId="0" fontId="35" numFmtId="166" xfId="0" applyAlignment="1" applyBorder="1" applyFont="1" applyNumberFormat="1">
      <alignment horizontal="center" readingOrder="0" vertical="center"/>
    </xf>
    <xf borderId="0" fillId="0" fontId="11" numFmtId="0" xfId="0" applyAlignment="1" applyFont="1">
      <alignment vertical="center"/>
    </xf>
    <xf borderId="21" fillId="4" fontId="10" numFmtId="0" xfId="0" applyAlignment="1" applyBorder="1" applyFont="1">
      <alignment readingOrder="0" vertical="bottom"/>
    </xf>
    <xf borderId="20" fillId="0" fontId="29" numFmtId="0" xfId="0" applyAlignment="1" applyBorder="1" applyFont="1">
      <alignment vertical="center"/>
    </xf>
    <xf borderId="22" fillId="0" fontId="29" numFmtId="0" xfId="0" applyAlignment="1" applyBorder="1" applyFont="1">
      <alignment vertical="center"/>
    </xf>
    <xf borderId="23" fillId="0" fontId="11" numFmtId="0" xfId="0" applyAlignment="1" applyBorder="1" applyFont="1">
      <alignment vertical="center"/>
    </xf>
    <xf borderId="24" fillId="0" fontId="29" numFmtId="9" xfId="0" applyAlignment="1" applyBorder="1" applyFont="1" applyNumberFormat="1">
      <alignment horizontal="center" readingOrder="0" vertical="center"/>
    </xf>
    <xf borderId="0" fillId="0" fontId="39" numFmtId="0" xfId="0" applyAlignment="1" applyFont="1">
      <alignment vertical="center"/>
    </xf>
    <xf borderId="25" fillId="0" fontId="29" numFmtId="0" xfId="0" applyAlignment="1" applyBorder="1" applyFont="1">
      <alignment shrinkToFit="0" vertical="center" wrapText="0"/>
    </xf>
    <xf borderId="26" fillId="0" fontId="29" numFmtId="0" xfId="0" applyAlignment="1" applyBorder="1" applyFont="1">
      <alignment vertical="center"/>
    </xf>
    <xf borderId="27" fillId="0" fontId="29" numFmtId="9" xfId="0" applyAlignment="1" applyBorder="1" applyFont="1" applyNumberFormat="1">
      <alignment horizontal="center" readingOrder="0" vertical="center"/>
    </xf>
    <xf borderId="0" fillId="0" fontId="38" numFmtId="0" xfId="0" applyAlignment="1" applyFont="1">
      <alignment vertical="center"/>
    </xf>
    <xf borderId="0" fillId="0" fontId="29" numFmtId="0" xfId="0" applyAlignment="1" applyFont="1">
      <alignment vertical="center"/>
    </xf>
    <xf borderId="0" fillId="4" fontId="10" numFmtId="0" xfId="0" applyAlignment="1" applyFont="1">
      <alignment readingOrder="0" vertical="center"/>
    </xf>
    <xf borderId="17" fillId="0" fontId="29" numFmtId="0" xfId="0" applyAlignment="1" applyBorder="1" applyFont="1">
      <alignment shrinkToFit="0" vertical="center" wrapText="0"/>
    </xf>
    <xf borderId="18" fillId="0" fontId="29" numFmtId="0" xfId="0" applyAlignment="1" applyBorder="1" applyFont="1">
      <alignment vertical="center"/>
    </xf>
    <xf borderId="19" fillId="0" fontId="29" numFmtId="9" xfId="0" applyAlignment="1" applyBorder="1" applyFont="1" applyNumberFormat="1">
      <alignment horizontal="center" readingOrder="0" vertical="center"/>
    </xf>
    <xf borderId="0" fillId="0" fontId="39" numFmtId="0" xfId="0" applyAlignment="1" applyFont="1">
      <alignment readingOrder="0" vertical="center"/>
    </xf>
    <xf borderId="20" fillId="0" fontId="29" numFmtId="0" xfId="0" applyAlignment="1" applyBorder="1" applyFont="1">
      <alignment shrinkToFit="0" vertical="center" wrapText="0"/>
    </xf>
    <xf borderId="0" fillId="0" fontId="40" numFmtId="0" xfId="0" applyAlignment="1" applyFont="1">
      <alignment horizontal="left" vertical="center"/>
    </xf>
    <xf borderId="0" fillId="0" fontId="43" numFmtId="0" xfId="0" applyAlignment="1" applyFont="1">
      <alignment vertical="bottom"/>
    </xf>
    <xf borderId="20" fillId="0" fontId="29" numFmtId="0" xfId="0" applyAlignment="1" applyBorder="1" applyFont="1">
      <alignment readingOrder="0" shrinkToFit="0" vertical="center" wrapText="0"/>
    </xf>
    <xf borderId="22" fillId="0" fontId="29" numFmtId="0" xfId="0" applyAlignment="1" applyBorder="1" applyFont="1">
      <alignment readingOrder="0" shrinkToFit="0" vertical="center" wrapText="0"/>
    </xf>
    <xf borderId="23" fillId="0" fontId="29" numFmtId="0" xfId="0" applyAlignment="1" applyBorder="1" applyFont="1">
      <alignment vertical="center"/>
    </xf>
    <xf borderId="25" fillId="0" fontId="29" numFmtId="0" xfId="0" applyAlignment="1" applyBorder="1" applyFont="1">
      <alignment readingOrder="0" shrinkToFit="0" vertical="center" wrapText="0"/>
    </xf>
    <xf borderId="0" fillId="0" fontId="1" numFmtId="0" xfId="0" applyAlignment="1" applyFont="1">
      <alignment readingOrder="0"/>
    </xf>
    <xf borderId="0" fillId="2" fontId="10" numFmtId="164" xfId="0" applyAlignment="1" applyFont="1" applyNumberFormat="1">
      <alignment horizontal="center" readingOrder="0" shrinkToFit="0" vertical="center" wrapText="1"/>
    </xf>
    <xf borderId="0" fillId="2" fontId="10" numFmtId="164" xfId="0" applyAlignment="1" applyFont="1" applyNumberFormat="1">
      <alignment horizontal="center" readingOrder="0" shrinkToFit="0" vertical="center" wrapText="0"/>
    </xf>
    <xf borderId="0" fillId="2" fontId="7" numFmtId="0" xfId="0" applyAlignment="1" applyFont="1">
      <alignment horizontal="center" vertical="center"/>
    </xf>
    <xf borderId="0" fillId="0" fontId="7" numFmtId="0" xfId="0" applyAlignment="1" applyFont="1">
      <alignment horizontal="left" vertical="center"/>
    </xf>
    <xf borderId="0" fillId="0" fontId="7" numFmtId="0" xfId="0" applyAlignment="1" applyFont="1">
      <alignment horizontal="center" readingOrder="0" shrinkToFit="0" vertical="center" wrapText="1"/>
    </xf>
    <xf borderId="0" fillId="0" fontId="44" numFmtId="0" xfId="0" applyAlignment="1" applyFont="1">
      <alignment horizontal="left" vertical="center"/>
    </xf>
    <xf borderId="0" fillId="0" fontId="45" numFmtId="0" xfId="0" applyAlignment="1" applyFont="1">
      <alignment horizontal="left" readingOrder="0" shrinkToFit="0" vertical="center" wrapText="1"/>
    </xf>
    <xf borderId="0" fillId="0" fontId="46" numFmtId="0" xfId="0" applyAlignment="1" applyFont="1">
      <alignment horizontal="left" readingOrder="0" shrinkToFit="0" vertical="center" wrapText="1"/>
    </xf>
    <xf borderId="0" fillId="0" fontId="47"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7" numFmtId="167" xfId="0" applyAlignment="1" applyFont="1" applyNumberFormat="1">
      <alignment horizontal="left" readingOrder="0" shrinkToFit="0" vertical="center" wrapText="1"/>
    </xf>
    <xf borderId="0" fillId="0" fontId="14" numFmtId="167" xfId="0" applyAlignment="1" applyFont="1" applyNumberFormat="1">
      <alignment horizontal="left" readingOrder="0" vertical="center"/>
    </xf>
    <xf borderId="0" fillId="0" fontId="48" numFmtId="0" xfId="0" applyAlignment="1" applyFont="1">
      <alignment horizontal="left" readingOrder="0" shrinkToFit="0" vertical="center" wrapText="0"/>
    </xf>
    <xf borderId="0" fillId="0" fontId="49"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7" numFmtId="0" xfId="0" applyAlignment="1" applyFont="1">
      <alignment horizontal="left" vertical="center"/>
    </xf>
    <xf borderId="0" fillId="0" fontId="14" numFmtId="0" xfId="0" applyAlignment="1" applyFont="1">
      <alignment horizontal="left" readingOrder="0" vertical="center"/>
    </xf>
    <xf borderId="0" fillId="0" fontId="50" numFmtId="0" xfId="0" applyAlignment="1" applyFont="1">
      <alignment horizontal="left" vertical="center"/>
    </xf>
    <xf borderId="0" fillId="0" fontId="7" numFmtId="1" xfId="0" applyAlignment="1" applyFont="1" applyNumberFormat="1">
      <alignment horizontal="left" vertical="center"/>
    </xf>
    <xf borderId="0" fillId="0" fontId="7" numFmtId="1" xfId="0" applyAlignment="1" applyFont="1" applyNumberFormat="1">
      <alignment horizontal="left" readingOrder="0" shrinkToFit="0" vertical="center" wrapText="1"/>
    </xf>
    <xf borderId="0" fillId="0" fontId="7" numFmtId="0" xfId="0" applyAlignment="1" applyFont="1">
      <alignment horizontal="left" shrinkToFit="0" vertical="center" wrapText="1"/>
    </xf>
    <xf borderId="0" fillId="0" fontId="51" numFmtId="0" xfId="0" applyAlignment="1" applyFont="1">
      <alignment horizontal="left" vertical="center"/>
    </xf>
    <xf borderId="0" fillId="0" fontId="52" numFmtId="0" xfId="0" applyAlignment="1" applyFont="1">
      <alignment horizontal="left" vertical="center"/>
    </xf>
    <xf borderId="0" fillId="0" fontId="7" numFmtId="0" xfId="0" applyAlignment="1" applyFont="1">
      <alignment horizontal="left" shrinkToFit="0" vertical="center" wrapText="1"/>
    </xf>
    <xf borderId="0" fillId="0" fontId="53" numFmtId="0" xfId="0" applyAlignment="1" applyFont="1">
      <alignment horizontal="left" vertical="center"/>
    </xf>
    <xf borderId="0" fillId="0" fontId="51" numFmtId="0" xfId="0" applyAlignment="1" applyFont="1">
      <alignment horizontal="left" readingOrder="0" vertical="center"/>
    </xf>
    <xf borderId="0" fillId="0" fontId="54" numFmtId="0" xfId="0" applyAlignment="1" applyFont="1">
      <alignment horizontal="left" readingOrder="0" shrinkToFit="0" vertical="center" wrapText="1"/>
    </xf>
    <xf borderId="0" fillId="0" fontId="55" numFmtId="0" xfId="0" applyAlignment="1" applyFont="1">
      <alignment horizontal="left" readingOrder="0"/>
    </xf>
    <xf borderId="0" fillId="0" fontId="7" numFmtId="0" xfId="0" applyAlignment="1" applyFont="1">
      <alignment horizontal="center" shrinkToFit="0" vertical="center" wrapText="1"/>
    </xf>
    <xf borderId="0" fillId="0" fontId="51" numFmtId="0" xfId="0" applyAlignment="1" applyFont="1">
      <alignment horizontal="left" readingOrder="0" shrinkToFit="0" vertical="center" wrapText="0"/>
    </xf>
    <xf borderId="0" fillId="0" fontId="7" numFmtId="0" xfId="0" applyAlignment="1" applyFont="1">
      <alignment horizontal="left" readingOrder="0" vertical="center"/>
    </xf>
    <xf borderId="0" fillId="0" fontId="56" numFmtId="1" xfId="0" applyAlignment="1" applyFont="1" applyNumberFormat="1">
      <alignment horizontal="left" readingOrder="0" vertical="center"/>
    </xf>
    <xf borderId="0" fillId="0" fontId="7" numFmtId="1" xfId="0" applyAlignment="1" applyFont="1" applyNumberFormat="1">
      <alignment horizontal="left" shrinkToFit="0" vertical="center" wrapText="1"/>
    </xf>
    <xf borderId="0" fillId="0" fontId="51" numFmtId="0" xfId="0" applyAlignment="1" applyFont="1">
      <alignment horizontal="left" readingOrder="0" shrinkToFit="0" vertical="center" wrapText="1"/>
    </xf>
    <xf borderId="0" fillId="0" fontId="57" numFmtId="0" xfId="0" applyAlignment="1" applyFont="1">
      <alignment horizontal="left" readingOrder="0" shrinkToFit="0" vertical="center" wrapText="1"/>
    </xf>
    <xf borderId="0" fillId="0" fontId="7" numFmtId="9" xfId="0" applyAlignment="1" applyFont="1" applyNumberFormat="1">
      <alignment horizontal="left" vertical="center"/>
    </xf>
    <xf borderId="0" fillId="0" fontId="58" numFmtId="0" xfId="0" applyAlignment="1" applyFont="1">
      <alignment horizontal="left" vertical="center"/>
    </xf>
    <xf borderId="0" fillId="0" fontId="59" numFmtId="1" xfId="0" applyAlignment="1" applyFont="1" applyNumberFormat="1">
      <alignment horizontal="left" readingOrder="0" shrinkToFit="0" vertical="center" wrapText="1"/>
    </xf>
    <xf borderId="0" fillId="0" fontId="60" numFmtId="0" xfId="0" applyAlignment="1" applyFont="1">
      <alignment horizontal="left" readingOrder="0" shrinkToFit="0" vertical="center" wrapText="0"/>
    </xf>
    <xf borderId="0" fillId="0" fontId="61" numFmtId="0" xfId="0" applyAlignment="1" applyFont="1">
      <alignment horizontal="left" readingOrder="0" shrinkToFit="0" vertical="center" wrapText="1"/>
    </xf>
    <xf borderId="0" fillId="0" fontId="62" numFmtId="0" xfId="0" applyAlignment="1" applyFont="1">
      <alignment horizontal="left" readingOrder="0" vertical="center"/>
    </xf>
    <xf borderId="0" fillId="0" fontId="60" numFmtId="0" xfId="0" applyAlignment="1" applyFont="1">
      <alignment horizontal="left" shrinkToFit="0" vertical="center" wrapText="0"/>
    </xf>
    <xf borderId="0" fillId="0" fontId="63" numFmtId="0" xfId="0" applyAlignment="1" applyFont="1">
      <alignment horizontal="left" readingOrder="0"/>
    </xf>
    <xf borderId="0" fillId="0" fontId="64" numFmtId="0" xfId="0" applyAlignment="1" applyFont="1">
      <alignment horizontal="left"/>
    </xf>
    <xf borderId="0" fillId="0" fontId="64" numFmtId="0" xfId="0" applyAlignment="1" applyFont="1">
      <alignment horizontal="left" readingOrder="0"/>
    </xf>
    <xf borderId="0" fillId="2" fontId="10" numFmtId="168" xfId="0" applyAlignment="1" applyFont="1" applyNumberFormat="1">
      <alignment horizontal="center" readingOrder="0" vertical="center"/>
    </xf>
    <xf borderId="0" fillId="0" fontId="1" numFmtId="168" xfId="0" applyAlignment="1" applyFont="1" applyNumberFormat="1">
      <alignment horizontal="center" readingOrder="0"/>
    </xf>
    <xf borderId="0" fillId="10" fontId="13" numFmtId="0" xfId="0" applyAlignment="1" applyFill="1" applyFont="1">
      <alignment horizontal="center" vertical="center"/>
    </xf>
    <xf borderId="28" fillId="0" fontId="7" numFmtId="169" xfId="0" applyAlignment="1" applyBorder="1" applyFont="1" applyNumberFormat="1">
      <alignment vertical="bottom"/>
    </xf>
    <xf borderId="0" fillId="11" fontId="65" numFmtId="0" xfId="0" applyAlignment="1" applyFill="1" applyFont="1">
      <alignment readingOrder="0"/>
    </xf>
    <xf borderId="28" fillId="0" fontId="7" numFmtId="169" xfId="0" applyAlignment="1" applyBorder="1" applyFont="1" applyNumberFormat="1">
      <alignment readingOrder="0" vertical="bottom"/>
    </xf>
    <xf borderId="0" fillId="10" fontId="66" numFmtId="0" xfId="0" applyAlignment="1" applyFont="1">
      <alignment horizontal="center" vertical="center"/>
    </xf>
    <xf borderId="0" fillId="10" fontId="13" numFmtId="0" xfId="0" applyAlignment="1" applyFont="1">
      <alignment horizontal="center" vertical="center"/>
    </xf>
    <xf borderId="0" fillId="10" fontId="13" numFmtId="0" xfId="0" applyAlignment="1" applyFont="1">
      <alignment horizontal="center" readingOrder="0" vertical="center"/>
    </xf>
    <xf borderId="0" fillId="10" fontId="13" numFmtId="0" xfId="0" applyAlignment="1" applyFont="1">
      <alignment horizontal="center" shrinkToFit="0" vertical="center" wrapText="1"/>
    </xf>
    <xf borderId="0" fillId="0" fontId="1" numFmtId="168" xfId="0" applyAlignment="1" applyFont="1" applyNumberFormat="1">
      <alignment horizontal="center"/>
    </xf>
    <xf borderId="0" fillId="0" fontId="1" numFmtId="0" xfId="0" applyAlignment="1" applyFont="1">
      <alignment shrinkToFit="0" wrapText="1"/>
    </xf>
    <xf borderId="0" fillId="0" fontId="67" numFmtId="0" xfId="0" applyAlignment="1" applyFont="1">
      <alignment readingOrder="0" shrinkToFit="0" vertical="center" wrapText="1"/>
    </xf>
    <xf borderId="0" fillId="0" fontId="1" numFmtId="0" xfId="0" applyAlignment="1" applyFont="1">
      <alignment shrinkToFit="0" vertical="center" wrapText="1"/>
    </xf>
    <xf borderId="0" fillId="0" fontId="1" numFmtId="170" xfId="0" applyAlignment="1" applyFont="1" applyNumberFormat="1">
      <alignment horizontal="center"/>
    </xf>
    <xf borderId="0" fillId="0" fontId="1" numFmtId="1" xfId="0" applyFont="1" applyNumberFormat="1"/>
    <xf borderId="0" fillId="0" fontId="68" numFmtId="0" xfId="0" applyAlignment="1" applyFont="1">
      <alignment shrinkToFit="0" vertical="center" wrapText="1"/>
    </xf>
    <xf borderId="0" fillId="0" fontId="69" numFmtId="0" xfId="0" applyFont="1"/>
    <xf borderId="0" fillId="0" fontId="70" numFmtId="0" xfId="0" applyAlignment="1" applyFont="1">
      <alignment shrinkToFit="0" vertical="center" wrapText="1"/>
    </xf>
    <xf borderId="0" fillId="10" fontId="7" numFmtId="0" xfId="0" applyAlignment="1" applyFont="1">
      <alignment horizontal="left" vertical="center"/>
    </xf>
    <xf borderId="0" fillId="10" fontId="71" numFmtId="0" xfId="0" applyAlignment="1" applyFont="1">
      <alignment horizontal="left" vertical="center"/>
    </xf>
    <xf borderId="29" fillId="0" fontId="72" numFmtId="0" xfId="0" applyAlignment="1" applyBorder="1" applyFont="1">
      <alignment horizontal="left" readingOrder="0" shrinkToFit="0" vertical="center" wrapText="1"/>
    </xf>
    <xf borderId="0" fillId="12" fontId="7" numFmtId="0" xfId="0" applyAlignment="1" applyFill="1" applyFont="1">
      <alignment horizontal="left" readingOrder="0" shrinkToFit="0" vertical="center" wrapText="1"/>
    </xf>
    <xf borderId="0" fillId="10" fontId="14" numFmtId="0" xfId="0" applyAlignment="1" applyFont="1">
      <alignment horizontal="left" readingOrder="0" vertical="center"/>
    </xf>
    <xf borderId="0" fillId="11" fontId="73" numFmtId="0" xfId="0" applyAlignment="1" applyFont="1">
      <alignment horizontal="left" readingOrder="0" shrinkToFit="0" vertical="center" wrapText="1"/>
    </xf>
    <xf borderId="30" fillId="0" fontId="74" numFmtId="0" xfId="0" applyAlignment="1" applyBorder="1" applyFont="1">
      <alignment horizontal="left" readingOrder="0" shrinkToFit="0" vertical="center" wrapText="1"/>
    </xf>
    <xf borderId="0" fillId="10" fontId="75" numFmtId="0" xfId="0" applyAlignment="1" applyFont="1">
      <alignment horizontal="left" vertical="center"/>
    </xf>
    <xf borderId="0" fillId="10" fontId="51" numFmtId="0" xfId="0" applyAlignment="1" applyFont="1">
      <alignment horizontal="left" vertical="center"/>
    </xf>
    <xf borderId="0" fillId="10" fontId="76" numFmtId="0" xfId="0" applyAlignment="1" applyFont="1">
      <alignment horizontal="left" vertical="center"/>
    </xf>
    <xf borderId="0" fillId="10" fontId="7" numFmtId="0" xfId="0" applyAlignment="1" applyFont="1">
      <alignment horizontal="left" vertical="center"/>
    </xf>
    <xf borderId="0" fillId="10" fontId="7" numFmtId="0" xfId="0" applyAlignment="1" applyFont="1">
      <alignment horizontal="left" readingOrder="0" vertical="center"/>
    </xf>
    <xf borderId="0" fillId="10" fontId="77" numFmtId="0" xfId="0" applyAlignment="1" applyFont="1">
      <alignment horizontal="left" vertical="center"/>
    </xf>
    <xf borderId="0" fillId="12" fontId="78" numFmtId="0" xfId="0" applyAlignment="1" applyFont="1">
      <alignment horizontal="left" readingOrder="0" shrinkToFit="0" vertical="center" wrapText="1"/>
    </xf>
    <xf borderId="0" fillId="10" fontId="51" numFmtId="0" xfId="0" applyAlignment="1" applyFont="1">
      <alignment horizontal="left" readingOrder="0" vertical="center"/>
    </xf>
    <xf borderId="30" fillId="0" fontId="79" numFmtId="0" xfId="0" applyAlignment="1" applyBorder="1" applyFont="1">
      <alignment horizontal="left" readingOrder="0" shrinkToFit="0" vertical="center" wrapText="1"/>
    </xf>
    <xf borderId="0" fillId="10" fontId="80" numFmtId="0" xfId="0" applyAlignment="1" applyFont="1">
      <alignment horizontal="left" readingOrder="0" vertical="center"/>
    </xf>
    <xf borderId="30" fillId="0" fontId="81" numFmtId="1" xfId="0" applyAlignment="1" applyBorder="1" applyFont="1" applyNumberFormat="1">
      <alignment horizontal="left" readingOrder="0" vertical="center"/>
    </xf>
    <xf borderId="30" fillId="0" fontId="82" numFmtId="0" xfId="0" applyAlignment="1" applyBorder="1" applyFont="1">
      <alignment horizontal="left" readingOrder="0" shrinkToFit="0" vertical="center" wrapText="1"/>
    </xf>
    <xf borderId="30" fillId="0" fontId="83" numFmtId="0" xfId="0" applyAlignment="1" applyBorder="1" applyFont="1">
      <alignment horizontal="left" readingOrder="0" shrinkToFit="0" vertical="center" wrapText="1"/>
    </xf>
    <xf borderId="0" fillId="10" fontId="84" numFmtId="0" xfId="0" applyAlignment="1" applyFont="1">
      <alignment horizontal="left" vertical="center"/>
    </xf>
    <xf borderId="30" fillId="0" fontId="85" numFmtId="1" xfId="0" applyAlignment="1" applyBorder="1" applyFont="1" applyNumberFormat="1">
      <alignment horizontal="left" readingOrder="0" shrinkToFit="0" vertical="center" wrapText="1"/>
    </xf>
    <xf borderId="0" fillId="10" fontId="7" numFmtId="1" xfId="0" applyAlignment="1" applyFont="1" applyNumberFormat="1">
      <alignment horizontal="left" vertical="center"/>
    </xf>
    <xf borderId="0" fillId="10" fontId="7" numFmtId="0" xfId="0" applyAlignment="1" applyFont="1">
      <alignment horizontal="left" shrinkToFit="0" vertical="center" wrapText="1"/>
    </xf>
    <xf borderId="30" fillId="0" fontId="61" numFmtId="0" xfId="0" applyAlignment="1" applyBorder="1" applyFont="1">
      <alignment horizontal="left" readingOrder="0" shrinkToFit="0" vertical="center" wrapText="1"/>
    </xf>
    <xf borderId="30" fillId="0" fontId="86" numFmtId="0" xfId="0" applyAlignment="1" applyBorder="1" applyFont="1">
      <alignment horizontal="left" readingOrder="0" vertical="center"/>
    </xf>
    <xf borderId="0" fillId="12" fontId="7" numFmtId="0" xfId="0" applyAlignment="1" applyFont="1">
      <alignment horizontal="left" shrinkToFit="0" vertical="center" wrapText="1"/>
    </xf>
    <xf borderId="0" fillId="11" fontId="1" numFmtId="0" xfId="0" applyAlignment="1" applyFont="1">
      <alignment readingOrder="0"/>
    </xf>
    <xf borderId="0" fillId="2" fontId="10" numFmtId="164" xfId="0" applyAlignment="1" applyFont="1" applyNumberFormat="1">
      <alignment horizontal="center" shrinkToFit="0" wrapText="1"/>
    </xf>
    <xf borderId="0" fillId="0" fontId="38" numFmtId="0" xfId="0" applyFont="1"/>
    <xf borderId="0" fillId="0" fontId="7" numFmtId="0" xfId="0" applyAlignment="1" applyFont="1">
      <alignment vertical="bottom"/>
    </xf>
    <xf borderId="0" fillId="0" fontId="7" numFmtId="0" xfId="0" applyAlignment="1" applyFont="1">
      <alignment horizontal="center" shrinkToFit="0" wrapText="1"/>
    </xf>
    <xf borderId="0" fillId="0" fontId="87" numFmtId="0" xfId="0" applyAlignment="1" applyFont="1">
      <alignment readingOrder="0"/>
    </xf>
    <xf borderId="31" fillId="0" fontId="88" numFmtId="0" xfId="0" applyAlignment="1" applyBorder="1" applyFont="1">
      <alignment shrinkToFit="0" wrapText="1"/>
    </xf>
    <xf borderId="32" fillId="0" fontId="89" numFmtId="0" xfId="0" applyAlignment="1" applyBorder="1" applyFont="1">
      <alignment shrinkToFit="0" wrapText="1"/>
    </xf>
    <xf borderId="0" fillId="0" fontId="90" numFmtId="0" xfId="0" applyAlignment="1" applyFont="1">
      <alignment shrinkToFit="0" wrapText="1"/>
    </xf>
    <xf borderId="0" fillId="12" fontId="7" numFmtId="0" xfId="0" applyAlignment="1" applyFont="1">
      <alignment shrinkToFit="0" wrapText="1"/>
    </xf>
    <xf borderId="0" fillId="10" fontId="7" numFmtId="0" xfId="0" applyAlignment="1" applyFont="1">
      <alignment shrinkToFit="0" wrapText="1"/>
    </xf>
    <xf borderId="0" fillId="10" fontId="7" numFmtId="0" xfId="0" applyFont="1"/>
    <xf borderId="0" fillId="13" fontId="7" numFmtId="0" xfId="0" applyAlignment="1" applyFill="1" applyFont="1">
      <alignment horizontal="right" shrinkToFit="0" wrapText="1"/>
    </xf>
    <xf borderId="0" fillId="13" fontId="7" numFmtId="167" xfId="0" applyAlignment="1" applyFont="1" applyNumberFormat="1">
      <alignment horizontal="right" shrinkToFit="0" wrapText="1"/>
    </xf>
    <xf borderId="0" fillId="13" fontId="7" numFmtId="0" xfId="0" applyAlignment="1" applyFont="1">
      <alignment shrinkToFit="0" wrapText="1"/>
    </xf>
    <xf borderId="0" fillId="0" fontId="51" numFmtId="0" xfId="0" applyFont="1"/>
    <xf borderId="0" fillId="13" fontId="51" numFmtId="0" xfId="0" applyFont="1"/>
    <xf borderId="0" fillId="11" fontId="91" numFmtId="0" xfId="0" applyAlignment="1" applyFont="1">
      <alignment shrinkToFit="0" wrapText="1"/>
    </xf>
    <xf borderId="0" fillId="0" fontId="92" numFmtId="0" xfId="0" applyAlignment="1" applyFont="1">
      <alignment readingOrder="0"/>
    </xf>
    <xf borderId="0" fillId="0" fontId="7" numFmtId="0" xfId="0" applyFont="1"/>
    <xf borderId="0" fillId="0" fontId="7" numFmtId="1" xfId="0" applyAlignment="1" applyFont="1" applyNumberFormat="1">
      <alignment shrinkToFit="0" wrapText="1"/>
    </xf>
    <xf borderId="0" fillId="0" fontId="7" numFmtId="1" xfId="0" applyFont="1" applyNumberFormat="1"/>
    <xf borderId="0" fillId="0" fontId="51" numFmtId="0" xfId="0" applyAlignment="1" applyFont="1">
      <alignment shrinkToFit="0" wrapText="1"/>
    </xf>
    <xf borderId="0" fillId="0" fontId="7" numFmtId="0" xfId="0" applyAlignment="1" applyFont="1">
      <alignment shrinkToFit="0" vertical="bottom" wrapText="1"/>
    </xf>
    <xf borderId="0" fillId="0" fontId="38" numFmtId="0" xfId="0" applyFont="1"/>
    <xf borderId="0" fillId="10" fontId="7" numFmtId="1" xfId="0" applyAlignment="1" applyFont="1" applyNumberFormat="1">
      <alignment shrinkToFit="0" wrapText="1"/>
    </xf>
    <xf borderId="0" fillId="10" fontId="7" numFmtId="1" xfId="0" applyFont="1" applyNumberFormat="1"/>
    <xf borderId="0" fillId="0" fontId="7" numFmtId="0" xfId="0" applyAlignment="1" applyFont="1">
      <alignment vertical="bottom"/>
    </xf>
    <xf borderId="0" fillId="0" fontId="51" numFmtId="0" xfId="0" applyAlignment="1" applyFont="1">
      <alignment shrinkToFit="0" wrapText="1"/>
    </xf>
    <xf borderId="0" fillId="0" fontId="7" numFmtId="0" xfId="0" applyAlignment="1" applyFont="1">
      <alignment horizontal="center"/>
    </xf>
    <xf borderId="0" fillId="12" fontId="93" numFmtId="0" xfId="0" applyAlignment="1" applyFont="1">
      <alignment shrinkToFit="0" wrapText="1"/>
    </xf>
    <xf borderId="0" fillId="10" fontId="7" numFmtId="0" xfId="0" applyAlignment="1" applyFont="1">
      <alignment shrinkToFit="0" wrapText="1"/>
    </xf>
    <xf borderId="0" fillId="10" fontId="7" numFmtId="0" xfId="0" applyFont="1"/>
    <xf borderId="0" fillId="0" fontId="7" numFmtId="0" xfId="0" applyAlignment="1" applyFont="1">
      <alignment shrinkToFit="0" vertical="bottom" wrapText="1"/>
    </xf>
    <xf borderId="0" fillId="0" fontId="51" numFmtId="0" xfId="0" applyFont="1"/>
    <xf borderId="0" fillId="0" fontId="7" numFmtId="0" xfId="0" applyAlignment="1" applyFont="1">
      <alignment shrinkToFit="0" wrapText="1"/>
    </xf>
    <xf borderId="0" fillId="0" fontId="51" numFmtId="1" xfId="0" applyAlignment="1" applyFont="1" applyNumberFormat="1">
      <alignment shrinkToFit="0" wrapText="1"/>
    </xf>
    <xf borderId="0" fillId="13" fontId="7" numFmtId="0" xfId="0" applyFont="1"/>
    <xf borderId="31" fillId="0" fontId="94" numFmtId="1" xfId="0" applyAlignment="1" applyBorder="1" applyFont="1" applyNumberFormat="1">
      <alignment shrinkToFit="0" wrapText="1"/>
    </xf>
    <xf borderId="0" fillId="0" fontId="95" numFmtId="1" xfId="0" applyAlignment="1" applyFont="1" applyNumberFormat="1">
      <alignment shrinkToFit="0" wrapText="1"/>
    </xf>
    <xf borderId="0" fillId="10" fontId="51" numFmtId="0" xfId="0" applyFont="1"/>
    <xf borderId="0" fillId="10" fontId="7" numFmtId="9" xfId="0" applyFont="1" applyNumberFormat="1"/>
    <xf borderId="0" fillId="0" fontId="51" numFmtId="9" xfId="0" applyFont="1" applyNumberFormat="1"/>
    <xf borderId="0" fillId="0" fontId="7" numFmtId="0" xfId="0" applyAlignment="1" applyFont="1">
      <alignment shrinkToFit="0" wrapText="1"/>
    </xf>
    <xf borderId="0" fillId="0" fontId="51" numFmtId="9" xfId="0" applyAlignment="1" applyFont="1" applyNumberFormat="1">
      <alignment shrinkToFit="0" wrapText="1"/>
    </xf>
    <xf borderId="0" fillId="10" fontId="51" numFmtId="0" xfId="0" applyAlignment="1" applyFont="1">
      <alignment shrinkToFit="0" wrapText="1"/>
    </xf>
    <xf borderId="0" fillId="13" fontId="60" numFmtId="0" xfId="0" applyFont="1"/>
    <xf borderId="0" fillId="0" fontId="96" numFmtId="0" xfId="0" applyAlignment="1" applyFont="1">
      <alignment shrinkToFit="0" wrapText="1"/>
    </xf>
    <xf borderId="0" fillId="12" fontId="38" numFmtId="0" xfId="0" applyFont="1"/>
    <xf borderId="0" fillId="2" fontId="10" numFmtId="168" xfId="0" applyAlignment="1" applyFont="1" applyNumberFormat="1">
      <alignment horizontal="center" vertical="bottom"/>
    </xf>
    <xf borderId="0" fillId="2" fontId="10" numFmtId="164" xfId="0" applyAlignment="1" applyFont="1" applyNumberFormat="1">
      <alignment vertical="bottom"/>
    </xf>
    <xf borderId="33" fillId="2" fontId="10" numFmtId="164" xfId="0" applyAlignment="1" applyBorder="1" applyFont="1" applyNumberFormat="1">
      <alignment vertical="bottom"/>
    </xf>
    <xf borderId="0" fillId="0" fontId="38" numFmtId="168" xfId="0" applyAlignment="1" applyFont="1" applyNumberFormat="1">
      <alignment horizontal="center" vertical="bottom"/>
    </xf>
    <xf borderId="34" fillId="10" fontId="66" numFmtId="0" xfId="0" applyAlignment="1" applyBorder="1" applyFont="1">
      <alignment horizontal="center" vertical="bottom"/>
    </xf>
    <xf borderId="35" fillId="0" fontId="7" numFmtId="169" xfId="0" applyAlignment="1" applyBorder="1" applyFont="1" applyNumberFormat="1">
      <alignment horizontal="right" vertical="bottom"/>
    </xf>
    <xf borderId="0" fillId="11" fontId="97" numFmtId="0" xfId="0" applyAlignment="1" applyFont="1">
      <alignment vertical="bottom"/>
    </xf>
    <xf borderId="0" fillId="0" fontId="7" numFmtId="169" xfId="0" applyAlignment="1" applyFont="1" applyNumberFormat="1">
      <alignment horizontal="right"/>
    </xf>
    <xf borderId="34" fillId="10" fontId="66" numFmtId="0" xfId="0" applyAlignment="1" applyBorder="1" applyFont="1">
      <alignment horizontal="center" vertical="bottom"/>
    </xf>
    <xf borderId="34" fillId="10" fontId="13" numFmtId="0" xfId="0" applyAlignment="1" applyBorder="1" applyFont="1">
      <alignment horizontal="center" vertical="bottom"/>
    </xf>
    <xf borderId="0" fillId="0" fontId="7" numFmtId="169" xfId="0" applyAlignment="1" applyFont="1" applyNumberFormat="1">
      <alignment horizontal="center"/>
    </xf>
    <xf borderId="34" fillId="10" fontId="13" numFmtId="0" xfId="0" applyAlignment="1" applyBorder="1" applyFont="1">
      <alignment horizontal="center" shrinkToFit="0" vertical="bottom" wrapText="1"/>
    </xf>
    <xf borderId="0" fillId="11" fontId="98" numFmtId="0" xfId="0" applyAlignment="1" applyFont="1">
      <alignment shrinkToFit="0" vertical="bottom" wrapText="0"/>
    </xf>
    <xf borderId="0" fillId="0" fontId="38" numFmtId="168" xfId="0" applyAlignment="1" applyFont="1" applyNumberFormat="1">
      <alignment vertical="bottom"/>
    </xf>
    <xf borderId="0" fillId="10" fontId="13" numFmtId="0" xfId="0" applyAlignment="1" applyFont="1">
      <alignment vertical="bottom"/>
    </xf>
    <xf borderId="0" fillId="10" fontId="7" numFmtId="49" xfId="0" applyAlignment="1" applyFont="1" applyNumberFormat="1">
      <alignment horizontal="center" vertical="bottom"/>
    </xf>
    <xf borderId="0" fillId="0" fontId="99" numFmtId="0" xfId="0" applyAlignment="1" applyFont="1">
      <alignment shrinkToFit="0" vertical="bottom" wrapText="1"/>
    </xf>
    <xf borderId="0" fillId="10" fontId="38" numFmtId="0" xfId="0" applyAlignment="1" applyFont="1">
      <alignment shrinkToFit="0" vertical="bottom" wrapText="1"/>
    </xf>
    <xf borderId="0" fillId="10" fontId="7" numFmtId="49" xfId="0" applyAlignment="1" applyFont="1" applyNumberFormat="1">
      <alignment horizontal="center" shrinkToFit="0" vertical="bottom" wrapText="1"/>
    </xf>
    <xf borderId="0" fillId="0" fontId="7" numFmtId="0" xfId="0" applyAlignment="1" applyFont="1">
      <alignment horizontal="right" shrinkToFit="0" wrapText="1"/>
    </xf>
    <xf borderId="0" fillId="0" fontId="7" numFmtId="167" xfId="0" applyAlignment="1" applyFont="1" applyNumberFormat="1">
      <alignment shrinkToFit="0" wrapText="1"/>
    </xf>
    <xf borderId="0" fillId="10" fontId="7" numFmtId="0" xfId="0" applyAlignment="1" applyFont="1">
      <alignment vertical="bottom"/>
    </xf>
    <xf borderId="0" fillId="11" fontId="38" numFmtId="0" xfId="0" applyFont="1"/>
    <xf borderId="0" fillId="0" fontId="100" numFmtId="0" xfId="0" applyAlignment="1" applyFont="1">
      <alignment shrinkToFit="0" vertical="bottom" wrapText="1"/>
    </xf>
    <xf borderId="0" fillId="0" fontId="51" numFmtId="0" xfId="0" applyAlignment="1" applyFont="1">
      <alignment vertical="bottom"/>
    </xf>
    <xf borderId="0" fillId="10" fontId="38" numFmtId="1" xfId="0" applyAlignment="1" applyFont="1" applyNumberFormat="1">
      <alignment shrinkToFit="0" vertical="bottom" wrapText="1"/>
    </xf>
    <xf borderId="0" fillId="0" fontId="7" numFmtId="0" xfId="0" applyAlignment="1" applyFont="1">
      <alignment horizontal="center" readingOrder="0" shrinkToFit="0" wrapText="1"/>
    </xf>
    <xf borderId="0" fillId="0" fontId="101" numFmtId="0" xfId="0" applyAlignment="1" applyFont="1">
      <alignment shrinkToFit="0" vertical="bottom" wrapText="1"/>
    </xf>
    <xf borderId="0" fillId="10" fontId="13" numFmtId="0" xfId="0" applyAlignment="1" applyFont="1">
      <alignment vertical="bottom"/>
    </xf>
    <xf borderId="0" fillId="0" fontId="102" numFmtId="0" xfId="0" applyAlignment="1" applyFont="1">
      <alignment shrinkToFit="0" vertical="bottom" wrapText="1"/>
    </xf>
    <xf borderId="0" fillId="0" fontId="103" numFmtId="0" xfId="0" applyFont="1"/>
    <xf borderId="0" fillId="10" fontId="38" numFmtId="0" xfId="0" applyAlignment="1" applyFont="1">
      <alignment shrinkToFit="0" vertical="bottom" wrapText="1"/>
    </xf>
    <xf borderId="0" fillId="10" fontId="38" numFmtId="0" xfId="0" applyAlignment="1" applyFont="1">
      <alignment vertical="bottom"/>
    </xf>
    <xf borderId="0" fillId="14" fontId="104" numFmtId="0" xfId="0" applyAlignment="1" applyFill="1" applyFont="1">
      <alignment shrinkToFit="0" vertical="bottom" wrapText="1"/>
    </xf>
    <xf borderId="0" fillId="14" fontId="7" numFmtId="0" xfId="0" applyAlignment="1" applyFont="1">
      <alignment vertical="bottom"/>
    </xf>
    <xf borderId="0" fillId="0" fontId="105" numFmtId="0" xfId="0" applyAlignment="1" applyFont="1">
      <alignment shrinkToFit="0" vertical="bottom" wrapText="1"/>
    </xf>
    <xf borderId="0" fillId="10" fontId="106" numFmtId="0" xfId="0" applyAlignment="1" applyFont="1">
      <alignment shrinkToFit="0" vertical="bottom" wrapText="1"/>
    </xf>
    <xf borderId="0" fillId="14" fontId="107" numFmtId="0" xfId="0" applyAlignment="1" applyFont="1">
      <alignment shrinkToFit="0" vertical="bottom" wrapText="1"/>
    </xf>
    <xf borderId="0" fillId="14" fontId="51" numFmtId="0" xfId="0" applyAlignment="1" applyFont="1">
      <alignment vertical="bottom"/>
    </xf>
    <xf borderId="0" fillId="0" fontId="108" numFmtId="0" xfId="0" applyAlignment="1" applyFont="1">
      <alignment shrinkToFit="0" vertical="bottom" wrapText="1"/>
    </xf>
    <xf borderId="0" fillId="15" fontId="13" numFmtId="0" xfId="0" applyAlignment="1" applyFill="1" applyFont="1">
      <alignment vertical="bottom"/>
    </xf>
    <xf borderId="0" fillId="10" fontId="7" numFmtId="0" xfId="0" applyAlignment="1" applyFont="1">
      <alignment horizontal="center" shrinkToFit="0" wrapText="1"/>
    </xf>
    <xf borderId="0" fillId="10" fontId="38" numFmtId="0" xfId="0" applyFont="1"/>
    <xf borderId="0" fillId="0" fontId="109" numFmtId="0" xfId="0" applyAlignment="1" applyFont="1">
      <alignment vertical="bottom"/>
    </xf>
    <xf borderId="32" fillId="10" fontId="110" numFmtId="3" xfId="0" applyAlignment="1" applyBorder="1" applyFont="1" applyNumberFormat="1">
      <alignment horizontal="center" shrinkToFit="0" vertical="bottom" wrapText="1"/>
    </xf>
    <xf borderId="0" fillId="10" fontId="111" numFmtId="0" xfId="0" applyAlignment="1" applyFont="1">
      <alignment shrinkToFit="0" wrapText="1"/>
    </xf>
    <xf borderId="32" fillId="10" fontId="38" numFmtId="3" xfId="0" applyAlignment="1" applyBorder="1" applyFont="1" applyNumberFormat="1">
      <alignment vertical="bottom"/>
    </xf>
    <xf borderId="0" fillId="10" fontId="7" numFmtId="0" xfId="0" applyAlignment="1" applyFont="1">
      <alignment horizontal="right" shrinkToFit="0" wrapText="1"/>
    </xf>
    <xf borderId="0" fillId="0" fontId="112" numFmtId="0" xfId="0" applyAlignment="1" applyFont="1">
      <alignment vertical="bottom"/>
    </xf>
    <xf borderId="0" fillId="0" fontId="38" numFmtId="1" xfId="0" applyAlignment="1" applyFont="1" applyNumberFormat="1">
      <alignment vertical="bottom"/>
    </xf>
    <xf borderId="32" fillId="10" fontId="113" numFmtId="0" xfId="0" applyAlignment="1" applyBorder="1" applyFont="1">
      <alignment shrinkToFit="0" wrapText="1"/>
    </xf>
    <xf borderId="0" fillId="14" fontId="114" numFmtId="0" xfId="0" applyAlignment="1" applyFont="1">
      <alignment vertical="bottom"/>
    </xf>
    <xf borderId="0" fillId="0" fontId="38" numFmtId="1" xfId="0" applyAlignment="1" applyFont="1" applyNumberFormat="1">
      <alignment shrinkToFit="0" vertical="bottom" wrapText="1"/>
    </xf>
    <xf borderId="0" fillId="0" fontId="7" numFmtId="49" xfId="0" applyAlignment="1" applyFont="1" applyNumberFormat="1">
      <alignment horizontal="center" vertical="bottom"/>
    </xf>
    <xf borderId="0" fillId="0" fontId="38" numFmtId="0" xfId="0" applyAlignment="1" applyFont="1">
      <alignment shrinkToFit="0" vertical="bottom" wrapText="1"/>
    </xf>
    <xf borderId="0" fillId="0" fontId="115" numFmtId="0" xfId="0" applyAlignment="1" applyFont="1">
      <alignment vertical="bottom"/>
    </xf>
    <xf borderId="0" fillId="10" fontId="7" numFmtId="0" xfId="0" applyAlignment="1" applyFont="1">
      <alignment vertical="bottom"/>
    </xf>
    <xf borderId="0" fillId="10" fontId="116" numFmtId="0" xfId="0" applyAlignment="1" applyFont="1">
      <alignment horizontal="center" shrinkToFit="0" vertical="bottom" wrapText="1"/>
    </xf>
    <xf borderId="0" fillId="10" fontId="38" numFmtId="0" xfId="0" applyFont="1"/>
    <xf borderId="0" fillId="0" fontId="7" numFmtId="1" xfId="0" applyAlignment="1" applyFont="1" applyNumberFormat="1">
      <alignment vertical="bottom"/>
    </xf>
    <xf borderId="0" fillId="0" fontId="117" numFmtId="0" xfId="0" applyAlignment="1" applyFont="1">
      <alignment vertical="bottom"/>
    </xf>
    <xf borderId="0" fillId="14" fontId="118" numFmtId="0" xfId="0" applyAlignment="1" applyFont="1">
      <alignment vertical="bottom"/>
    </xf>
    <xf borderId="0" fillId="14" fontId="38" numFmtId="0" xfId="0" applyAlignment="1" applyFont="1">
      <alignment shrinkToFit="0" vertical="bottom" wrapText="1"/>
    </xf>
    <xf borderId="0" fillId="14" fontId="7" numFmtId="49" xfId="0" applyAlignment="1" applyFont="1" applyNumberFormat="1">
      <alignment horizontal="center" vertical="bottom"/>
    </xf>
    <xf borderId="0" fillId="14" fontId="119" numFmtId="0" xfId="0" applyAlignment="1" applyFont="1">
      <alignment vertical="bottom"/>
    </xf>
    <xf borderId="0" fillId="14" fontId="38" numFmtId="0" xfId="0" applyAlignment="1" applyFont="1">
      <alignment vertical="bottom"/>
    </xf>
    <xf borderId="0" fillId="10" fontId="120" numFmtId="0" xfId="0" applyAlignment="1" applyFont="1">
      <alignment vertical="bottom"/>
    </xf>
    <xf borderId="0" fillId="10" fontId="38" numFmtId="0" xfId="0" applyAlignment="1" applyFont="1">
      <alignment vertical="bottom"/>
    </xf>
    <xf borderId="0" fillId="10" fontId="38" numFmtId="169" xfId="0" applyAlignment="1" applyFont="1" applyNumberFormat="1">
      <alignment horizontal="right" vertical="bottom"/>
    </xf>
    <xf borderId="35" fillId="10" fontId="7" numFmtId="169" xfId="0" applyAlignment="1" applyBorder="1" applyFont="1" applyNumberFormat="1">
      <alignment horizontal="right" vertical="bottom"/>
    </xf>
    <xf borderId="35" fillId="10" fontId="7" numFmtId="169" xfId="0" applyAlignment="1" applyBorder="1" applyFont="1" applyNumberFormat="1">
      <alignment horizontal="right" readingOrder="0" vertical="bottom"/>
    </xf>
    <xf borderId="0" fillId="10" fontId="38" numFmtId="169" xfId="0" applyAlignment="1" applyFont="1" applyNumberFormat="1">
      <alignment vertical="bottom"/>
    </xf>
    <xf borderId="0" fillId="0" fontId="38" numFmtId="169" xfId="0" applyAlignment="1" applyFont="1" applyNumberFormat="1">
      <alignment vertical="bottom"/>
    </xf>
    <xf borderId="0" fillId="11" fontId="38" numFmtId="0" xfId="0" applyAlignment="1" applyFont="1">
      <alignment vertical="bottom"/>
    </xf>
    <xf borderId="0" fillId="14" fontId="13" numFmtId="0" xfId="0" applyAlignment="1" applyFont="1">
      <alignment vertical="bottom"/>
    </xf>
    <xf borderId="0" fillId="14" fontId="38" numFmtId="169" xfId="0" applyAlignment="1" applyFont="1" applyNumberFormat="1">
      <alignment horizontal="right" vertical="bottom"/>
    </xf>
    <xf borderId="0" fillId="2" fontId="10" numFmtId="164" xfId="0" applyAlignment="1" applyFont="1" applyNumberFormat="1">
      <alignment horizontal="left" readingOrder="0" shrinkToFit="0" vertical="center" wrapText="0"/>
    </xf>
    <xf borderId="0" fillId="0" fontId="1" numFmtId="0" xfId="0" applyAlignment="1" applyFont="1">
      <alignment readingOrder="0" shrinkToFit="0" wrapText="0"/>
    </xf>
    <xf borderId="0" fillId="0" fontId="1" numFmtId="0" xfId="0" applyAlignment="1" applyFont="1">
      <alignment shrinkToFit="0" wrapText="0"/>
    </xf>
    <xf borderId="0" fillId="16" fontId="121" numFmtId="0" xfId="0" applyAlignment="1" applyFill="1" applyFont="1">
      <alignment readingOrder="0"/>
    </xf>
    <xf borderId="0" fillId="0" fontId="122" numFmtId="0" xfId="0" applyAlignment="1" applyFont="1">
      <alignment readingOrder="0" shrinkToFit="0" wrapText="0"/>
    </xf>
    <xf borderId="0" fillId="0" fontId="1" numFmtId="171" xfId="0" applyAlignment="1" applyFont="1" applyNumberFormat="1">
      <alignment readingOrder="0" shrinkToFit="0" wrapText="0"/>
    </xf>
    <xf borderId="0" fillId="0" fontId="1" numFmtId="21" xfId="0" applyAlignment="1" applyFont="1" applyNumberFormat="1">
      <alignment readingOrder="0" shrinkToFit="0" wrapText="0"/>
    </xf>
    <xf borderId="0" fillId="0" fontId="1" numFmtId="0" xfId="0" applyAlignment="1" applyFont="1">
      <alignment readingOrder="0" shrinkToFit="0" wrapText="0"/>
    </xf>
    <xf borderId="0" fillId="16" fontId="123" numFmtId="0" xfId="0" applyFont="1"/>
    <xf borderId="0" fillId="2" fontId="10" numFmtId="168" xfId="0" applyAlignment="1" applyFont="1" applyNumberFormat="1">
      <alignment horizontal="left" readingOrder="0" vertical="center"/>
    </xf>
    <xf borderId="0" fillId="2" fontId="10" numFmtId="0" xfId="0" applyAlignment="1" applyFont="1">
      <alignment horizontal="left" readingOrder="0" vertical="center"/>
    </xf>
    <xf borderId="0" fillId="2" fontId="10" numFmtId="0" xfId="0" applyAlignment="1" applyFont="1">
      <alignment horizontal="center" readingOrder="0" vertical="center"/>
    </xf>
    <xf borderId="0" fillId="2" fontId="10" numFmtId="172" xfId="0" applyAlignment="1" applyFont="1" applyNumberFormat="1">
      <alignment horizontal="center" readingOrder="0" vertical="center"/>
    </xf>
    <xf borderId="0" fillId="2" fontId="10" numFmtId="173" xfId="0" applyAlignment="1" applyFont="1" applyNumberFormat="1">
      <alignment horizontal="left" readingOrder="0" vertical="center"/>
    </xf>
    <xf borderId="0" fillId="2" fontId="10" numFmtId="172" xfId="0" applyAlignment="1" applyFont="1" applyNumberFormat="1">
      <alignment horizontal="left" readingOrder="0" vertical="center"/>
    </xf>
    <xf borderId="0" fillId="2" fontId="10" numFmtId="2" xfId="0" applyAlignment="1" applyFont="1" applyNumberFormat="1">
      <alignment horizontal="center" readingOrder="0" vertical="center"/>
    </xf>
    <xf borderId="0" fillId="0" fontId="7" numFmtId="174" xfId="0" applyAlignment="1" applyFont="1" applyNumberFormat="1">
      <alignment horizontal="right" readingOrder="0" vertical="center"/>
    </xf>
    <xf borderId="0" fillId="0" fontId="124" numFmtId="0" xfId="0" applyAlignment="1" applyFont="1">
      <alignment readingOrder="0" vertical="center"/>
    </xf>
    <xf borderId="0" fillId="0" fontId="125" numFmtId="0" xfId="0" applyAlignment="1" applyFont="1">
      <alignment readingOrder="0" vertical="center"/>
    </xf>
    <xf borderId="0" fillId="0" fontId="126" numFmtId="0" xfId="0" applyAlignment="1" applyFont="1">
      <alignment horizontal="center" readingOrder="0" vertical="center"/>
    </xf>
    <xf borderId="0" fillId="0" fontId="7" numFmtId="172" xfId="0" applyAlignment="1" applyFont="1" applyNumberFormat="1">
      <alignment horizontal="center" readingOrder="0" vertical="center"/>
    </xf>
    <xf borderId="0" fillId="0" fontId="7" numFmtId="2" xfId="0" applyAlignment="1" applyFont="1" applyNumberFormat="1">
      <alignment horizontal="center" readingOrder="0" vertical="center"/>
    </xf>
    <xf borderId="0" fillId="0" fontId="7" numFmtId="0" xfId="0" applyAlignment="1" applyFont="1">
      <alignment readingOrder="0"/>
    </xf>
    <xf borderId="0" fillId="0" fontId="127" numFmtId="0" xfId="0" applyAlignment="1" applyFont="1">
      <alignment readingOrder="0"/>
    </xf>
    <xf borderId="0" fillId="0" fontId="1" numFmtId="175" xfId="0" applyAlignment="1" applyFont="1" applyNumberFormat="1">
      <alignment readingOrder="0"/>
    </xf>
    <xf borderId="0" fillId="0" fontId="1" numFmtId="176" xfId="0" applyAlignment="1" applyFont="1" applyNumberFormat="1">
      <alignment readingOrder="0"/>
    </xf>
    <xf borderId="0" fillId="0" fontId="1" numFmtId="0" xfId="0" applyAlignment="1" applyFont="1">
      <alignment readingOrder="0" shrinkToFit="0" wrapText="0"/>
    </xf>
    <xf borderId="0" fillId="0" fontId="1" numFmtId="0" xfId="0" applyFont="1"/>
    <xf borderId="0" fillId="0" fontId="1" numFmtId="0" xfId="0" applyAlignment="1" applyFont="1">
      <alignment shrinkToFit="0" wrapText="0"/>
    </xf>
    <xf borderId="0" fillId="0" fontId="1" numFmtId="0" xfId="0" applyAlignment="1" applyFont="1">
      <alignment shrinkToFit="0" wrapText="0"/>
    </xf>
    <xf borderId="0" fillId="0" fontId="1" numFmtId="0" xfId="0" applyAlignment="1" applyFont="1">
      <alignment shrinkToFit="0" wrapText="0"/>
    </xf>
    <xf borderId="0" fillId="0" fontId="128" numFmtId="0" xfId="0" applyAlignment="1" applyFont="1">
      <alignment readingOrder="0"/>
    </xf>
    <xf borderId="0" fillId="0" fontId="1" numFmtId="3" xfId="0" applyAlignment="1" applyFont="1" applyNumberFormat="1">
      <alignment readingOrder="0"/>
    </xf>
    <xf borderId="0" fillId="0" fontId="1" numFmtId="177" xfId="0" applyAlignment="1" applyFont="1" applyNumberFormat="1">
      <alignment readingOrder="0"/>
    </xf>
    <xf borderId="0" fillId="2" fontId="10" numFmtId="164" xfId="0" applyAlignment="1" applyFont="1" applyNumberFormat="1">
      <alignment horizontal="left" readingOrder="0" shrinkToFit="0" vertical="center" wrapText="0"/>
    </xf>
    <xf borderId="0" fillId="0" fontId="129" numFmtId="0" xfId="0" applyAlignment="1" applyFont="1">
      <alignment readingOrder="0" shrinkToFit="0" wrapText="0"/>
    </xf>
    <xf borderId="0" fillId="0" fontId="130"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shrinkToFit="0" wrapText="0"/>
    </xf>
    <xf borderId="0" fillId="2" fontId="10" numFmtId="178" xfId="0" applyAlignment="1" applyFont="1" applyNumberFormat="1">
      <alignment horizontal="left" readingOrder="0" vertical="center"/>
    </xf>
    <xf borderId="0" fillId="0" fontId="1" numFmtId="178" xfId="0" applyFont="1" applyNumberFormat="1"/>
  </cellXfs>
  <cellStyles count="1">
    <cellStyle xfId="0" name="Normal" builtinId="0"/>
  </cellStyles>
  <dxfs count="9">
    <dxf>
      <font>
        <color rgb="FF980000"/>
      </font>
      <fill>
        <patternFill patternType="solid">
          <fgColor rgb="FFF4C7C3"/>
          <bgColor rgb="FFF4C7C3"/>
        </patternFill>
      </fill>
      <border/>
    </dxf>
    <dxf>
      <font>
        <color rgb="FFFFFFFF"/>
      </font>
      <fill>
        <patternFill patternType="none"/>
      </fill>
      <border/>
    </dxf>
    <dxf>
      <font>
        <b/>
        <color rgb="FF008BAD"/>
      </font>
      <fill>
        <patternFill patternType="none"/>
      </fill>
      <border/>
    </dxf>
    <dxf>
      <font>
        <b/>
        <color rgb="FFE94F46"/>
      </font>
      <fill>
        <patternFill patternType="none"/>
      </fill>
      <border/>
    </dxf>
    <dxf>
      <font>
        <b/>
        <color rgb="FFFBBC04"/>
      </font>
      <fill>
        <patternFill patternType="none"/>
      </fill>
      <border/>
    </dxf>
    <dxf>
      <font>
        <b/>
        <color rgb="FF18AD84"/>
      </font>
      <fill>
        <patternFill patternType="none"/>
      </fill>
      <border/>
    </dxf>
    <dxf>
      <font/>
      <fill>
        <patternFill patternType="solid">
          <fgColor rgb="FFB6D7A8"/>
          <bgColor rgb="FFB6D7A8"/>
        </patternFill>
      </fill>
      <border/>
    </dxf>
    <dxf>
      <font/>
      <fill>
        <patternFill patternType="solid">
          <fgColor rgb="FFFFE599"/>
          <bgColor rgb="FFFFE599"/>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447800" cy="495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381000</xdr:colOff>
      <xdr:row>0</xdr:row>
      <xdr:rowOff>133350</xdr:rowOff>
    </xdr:from>
    <xdr:ext cx="771525" cy="266700"/>
    <xdr:sp>
      <xdr:nvSpPr>
        <xdr:cNvPr id="3" name="Shape 3"/>
        <xdr:cNvSpPr/>
      </xdr:nvSpPr>
      <xdr:spPr>
        <a:xfrm>
          <a:off x="152400" y="76200"/>
          <a:ext cx="1080000" cy="360000"/>
        </a:xfrm>
        <a:prstGeom prst="roundRect">
          <a:avLst>
            <a:gd fmla="val 15556" name="adj"/>
          </a:avLst>
        </a:prstGeom>
        <a:solidFill>
          <a:srgbClr val="FFFFFF"/>
        </a:solidFill>
        <a:ln>
          <a:noFill/>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600">
              <a:solidFill>
                <a:srgbClr val="193643"/>
              </a:solidFill>
              <a:latin typeface="Montserrat"/>
              <a:ea typeface="Montserrat"/>
              <a:cs typeface="Montserrat"/>
              <a:sym typeface="Montserrat"/>
            </a:rPr>
            <a:t>Ayuda</a:t>
          </a:r>
          <a:endParaRPr sz="1600">
            <a:solidFill>
              <a:srgbClr val="193643"/>
            </a:solidFill>
            <a:latin typeface="Montserrat"/>
            <a:ea typeface="Montserrat"/>
            <a:cs typeface="Montserrat"/>
            <a:sym typeface="Montserrat"/>
          </a:endParaRPr>
        </a:p>
      </xdr:txBody>
    </xdr:sp>
    <xdr:clientData fLocksWithSheet="0"/>
  </xdr:oneCellAnchor>
  <xdr:oneCellAnchor>
    <xdr:from>
      <xdr:col>4</xdr:col>
      <xdr:colOff>0</xdr:colOff>
      <xdr:row>0</xdr:row>
      <xdr:rowOff>0</xdr:rowOff>
    </xdr:from>
    <xdr:ext cx="1590675" cy="5334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echrome.github.io/lighthouse/scorecalc/calc.j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semrush.com/api/"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jdsports.es" TargetMode="External"/><Relationship Id="rId42" Type="http://schemas.openxmlformats.org/officeDocument/2006/relationships/hyperlink" Target="http://jdsports.es" TargetMode="External"/><Relationship Id="rId41" Type="http://schemas.openxmlformats.org/officeDocument/2006/relationships/hyperlink" Target="http://decathlon.es" TargetMode="External"/><Relationship Id="rId44" Type="http://schemas.openxmlformats.org/officeDocument/2006/relationships/hyperlink" Target="http://futbolemotion.com" TargetMode="External"/><Relationship Id="rId43" Type="http://schemas.openxmlformats.org/officeDocument/2006/relationships/hyperlink" Target="http://elcorteingles.es" TargetMode="External"/><Relationship Id="rId46" Type="http://schemas.openxmlformats.org/officeDocument/2006/relationships/hyperlink" Target="http://amazon.es" TargetMode="External"/><Relationship Id="rId45" Type="http://schemas.openxmlformats.org/officeDocument/2006/relationships/hyperlink" Target="http://footlocker.es" TargetMode="External"/><Relationship Id="rId80" Type="http://schemas.openxmlformats.org/officeDocument/2006/relationships/hyperlink" Target="http://almacenesbarcelona.com" TargetMode="External"/><Relationship Id="rId81" Type="http://schemas.openxmlformats.org/officeDocument/2006/relationships/drawing" Target="../drawings/drawing4.xml"/><Relationship Id="rId1" Type="http://schemas.openxmlformats.org/officeDocument/2006/relationships/hyperlink" Target="http://sumidelec.com" TargetMode="External"/><Relationship Id="rId2" Type="http://schemas.openxmlformats.org/officeDocument/2006/relationships/hyperlink" Target="http://elinstaladorelectricista.es" TargetMode="External"/><Relationship Id="rId3" Type="http://schemas.openxmlformats.org/officeDocument/2006/relationships/hyperlink" Target="http://adidas.es/" TargetMode="External"/><Relationship Id="rId4" Type="http://schemas.openxmlformats.org/officeDocument/2006/relationships/hyperlink" Target="http://jdsports.es" TargetMode="External"/><Relationship Id="rId9" Type="http://schemas.openxmlformats.org/officeDocument/2006/relationships/hyperlink" Target="http://elcorteingles.es" TargetMode="External"/><Relationship Id="rId48" Type="http://schemas.openxmlformats.org/officeDocument/2006/relationships/hyperlink" Target="http://futbolemotion.com" TargetMode="External"/><Relationship Id="rId47" Type="http://schemas.openxmlformats.org/officeDocument/2006/relationships/hyperlink" Target="http://zalando.es" TargetMode="External"/><Relationship Id="rId49" Type="http://schemas.openxmlformats.org/officeDocument/2006/relationships/hyperlink" Target="http://oteros.es" TargetMode="External"/><Relationship Id="rId5" Type="http://schemas.openxmlformats.org/officeDocument/2006/relationships/hyperlink" Target="http://elcorteingles.es" TargetMode="External"/><Relationship Id="rId6" Type="http://schemas.openxmlformats.org/officeDocument/2006/relationships/hyperlink" Target="http://amazon.es" TargetMode="External"/><Relationship Id="rId7" Type="http://schemas.openxmlformats.org/officeDocument/2006/relationships/hyperlink" Target="http://futbolmania.com" TargetMode="External"/><Relationship Id="rId8" Type="http://schemas.openxmlformats.org/officeDocument/2006/relationships/hyperlink" Target="http://hm.com" TargetMode="External"/><Relationship Id="rId73" Type="http://schemas.openxmlformats.org/officeDocument/2006/relationships/hyperlink" Target="http://adidas.es" TargetMode="External"/><Relationship Id="rId72" Type="http://schemas.openxmlformats.org/officeDocument/2006/relationships/hyperlink" Target="http://dooerssneakers.com" TargetMode="External"/><Relationship Id="rId31" Type="http://schemas.openxmlformats.org/officeDocument/2006/relationships/hyperlink" Target="http://forumsport.com" TargetMode="External"/><Relationship Id="rId75" Type="http://schemas.openxmlformats.org/officeDocument/2006/relationships/hyperlink" Target="http://almacenesbarcelona.com" TargetMode="External"/><Relationship Id="rId30" Type="http://schemas.openxmlformats.org/officeDocument/2006/relationships/hyperlink" Target="http://lefties.com" TargetMode="External"/><Relationship Id="rId74" Type="http://schemas.openxmlformats.org/officeDocument/2006/relationships/hyperlink" Target="http://bornlivingyoga.com" TargetMode="External"/><Relationship Id="rId33" Type="http://schemas.openxmlformats.org/officeDocument/2006/relationships/hyperlink" Target="http://bornlivingyoga.com" TargetMode="External"/><Relationship Id="rId77" Type="http://schemas.openxmlformats.org/officeDocument/2006/relationships/hyperlink" Target="http://calzadodeseguridadlaboral.com" TargetMode="External"/><Relationship Id="rId32" Type="http://schemas.openxmlformats.org/officeDocument/2006/relationships/hyperlink" Target="http://fabletics.es" TargetMode="External"/><Relationship Id="rId76" Type="http://schemas.openxmlformats.org/officeDocument/2006/relationships/hyperlink" Target="http://calzadodeseguridadlaboral.com" TargetMode="External"/><Relationship Id="rId35" Type="http://schemas.openxmlformats.org/officeDocument/2006/relationships/hyperlink" Target="http://futbolfactory.es" TargetMode="External"/><Relationship Id="rId79" Type="http://schemas.openxmlformats.org/officeDocument/2006/relationships/hyperlink" Target="http://calzadospitillos.com" TargetMode="External"/><Relationship Id="rId34" Type="http://schemas.openxmlformats.org/officeDocument/2006/relationships/hyperlink" Target="http://sprintersports.com" TargetMode="External"/><Relationship Id="rId78" Type="http://schemas.openxmlformats.org/officeDocument/2006/relationships/hyperlink" Target="http://fabletics.es" TargetMode="External"/><Relationship Id="rId71" Type="http://schemas.openxmlformats.org/officeDocument/2006/relationships/hyperlink" Target="http://oteros.es" TargetMode="External"/><Relationship Id="rId70" Type="http://schemas.openxmlformats.org/officeDocument/2006/relationships/hyperlink" Target="http://calzadospitillos.com" TargetMode="External"/><Relationship Id="rId37" Type="http://schemas.openxmlformats.org/officeDocument/2006/relationships/hyperlink" Target="http://dooerssneakers.com" TargetMode="External"/><Relationship Id="rId36" Type="http://schemas.openxmlformats.org/officeDocument/2006/relationships/hyperlink" Target="http://lefties.com" TargetMode="External"/><Relationship Id="rId39" Type="http://schemas.openxmlformats.org/officeDocument/2006/relationships/hyperlink" Target="http://footlocker.es" TargetMode="External"/><Relationship Id="rId38" Type="http://schemas.openxmlformats.org/officeDocument/2006/relationships/hyperlink" Target="http://womensecret.com" TargetMode="External"/><Relationship Id="rId62" Type="http://schemas.openxmlformats.org/officeDocument/2006/relationships/hyperlink" Target="http://lefties.com" TargetMode="External"/><Relationship Id="rId61" Type="http://schemas.openxmlformats.org/officeDocument/2006/relationships/hyperlink" Target="http://adidas.es" TargetMode="External"/><Relationship Id="rId20" Type="http://schemas.openxmlformats.org/officeDocument/2006/relationships/hyperlink" Target="http://decathlon.es" TargetMode="External"/><Relationship Id="rId64" Type="http://schemas.openxmlformats.org/officeDocument/2006/relationships/hyperlink" Target="http://almacenesbarcelona.com" TargetMode="External"/><Relationship Id="rId63" Type="http://schemas.openxmlformats.org/officeDocument/2006/relationships/hyperlink" Target="http://calzadospitillos.com" TargetMode="External"/><Relationship Id="rId22" Type="http://schemas.openxmlformats.org/officeDocument/2006/relationships/hyperlink" Target="http://adidas.es" TargetMode="External"/><Relationship Id="rId66" Type="http://schemas.openxmlformats.org/officeDocument/2006/relationships/hyperlink" Target="http://oteros.es" TargetMode="External"/><Relationship Id="rId21" Type="http://schemas.openxmlformats.org/officeDocument/2006/relationships/hyperlink" Target="http://sprintersports.com" TargetMode="External"/><Relationship Id="rId65" Type="http://schemas.openxmlformats.org/officeDocument/2006/relationships/hyperlink" Target="http://footlocker.es" TargetMode="External"/><Relationship Id="rId24" Type="http://schemas.openxmlformats.org/officeDocument/2006/relationships/hyperlink" Target="http://zalando.es" TargetMode="External"/><Relationship Id="rId68" Type="http://schemas.openxmlformats.org/officeDocument/2006/relationships/hyperlink" Target="http://amazon.es" TargetMode="External"/><Relationship Id="rId23" Type="http://schemas.openxmlformats.org/officeDocument/2006/relationships/hyperlink" Target="http://futbolemotion.com" TargetMode="External"/><Relationship Id="rId67" Type="http://schemas.openxmlformats.org/officeDocument/2006/relationships/hyperlink" Target="http://calzadodeseguridadlaboral.com" TargetMode="External"/><Relationship Id="rId60" Type="http://schemas.openxmlformats.org/officeDocument/2006/relationships/hyperlink" Target="http://futbolfactory.es" TargetMode="External"/><Relationship Id="rId26" Type="http://schemas.openxmlformats.org/officeDocument/2006/relationships/hyperlink" Target="http://hm.com" TargetMode="External"/><Relationship Id="rId25" Type="http://schemas.openxmlformats.org/officeDocument/2006/relationships/hyperlink" Target="http://womensecret.com" TargetMode="External"/><Relationship Id="rId69" Type="http://schemas.openxmlformats.org/officeDocument/2006/relationships/hyperlink" Target="http://atmosferasport.es" TargetMode="External"/><Relationship Id="rId28" Type="http://schemas.openxmlformats.org/officeDocument/2006/relationships/hyperlink" Target="http://elcorteingles.es" TargetMode="External"/><Relationship Id="rId27" Type="http://schemas.openxmlformats.org/officeDocument/2006/relationships/hyperlink" Target="http://courir.es" TargetMode="External"/><Relationship Id="rId29" Type="http://schemas.openxmlformats.org/officeDocument/2006/relationships/hyperlink" Target="http://atmosferasport.es" TargetMode="External"/><Relationship Id="rId51" Type="http://schemas.openxmlformats.org/officeDocument/2006/relationships/hyperlink" Target="http://forumsport.com" TargetMode="External"/><Relationship Id="rId50" Type="http://schemas.openxmlformats.org/officeDocument/2006/relationships/hyperlink" Target="http://courir.es" TargetMode="External"/><Relationship Id="rId53" Type="http://schemas.openxmlformats.org/officeDocument/2006/relationships/hyperlink" Target="http://forumsport.com" TargetMode="External"/><Relationship Id="rId52" Type="http://schemas.openxmlformats.org/officeDocument/2006/relationships/hyperlink" Target="http://zalando.es" TargetMode="External"/><Relationship Id="rId11" Type="http://schemas.openxmlformats.org/officeDocument/2006/relationships/hyperlink" Target="http://sprintersports.com" TargetMode="External"/><Relationship Id="rId55" Type="http://schemas.openxmlformats.org/officeDocument/2006/relationships/hyperlink" Target="http://decathlon.es" TargetMode="External"/><Relationship Id="rId10" Type="http://schemas.openxmlformats.org/officeDocument/2006/relationships/hyperlink" Target="http://elcorteingles.es" TargetMode="External"/><Relationship Id="rId54" Type="http://schemas.openxmlformats.org/officeDocument/2006/relationships/hyperlink" Target="http://futbolmania.com" TargetMode="External"/><Relationship Id="rId13" Type="http://schemas.openxmlformats.org/officeDocument/2006/relationships/hyperlink" Target="http://futbolmania.com" TargetMode="External"/><Relationship Id="rId57" Type="http://schemas.openxmlformats.org/officeDocument/2006/relationships/hyperlink" Target="http://courir.es" TargetMode="External"/><Relationship Id="rId12" Type="http://schemas.openxmlformats.org/officeDocument/2006/relationships/hyperlink" Target="http://womensecret.com" TargetMode="External"/><Relationship Id="rId56" Type="http://schemas.openxmlformats.org/officeDocument/2006/relationships/hyperlink" Target="http://fabletics.es" TargetMode="External"/><Relationship Id="rId15" Type="http://schemas.openxmlformats.org/officeDocument/2006/relationships/hyperlink" Target="http://atmosferasport.es" TargetMode="External"/><Relationship Id="rId59" Type="http://schemas.openxmlformats.org/officeDocument/2006/relationships/hyperlink" Target="http://futbolfactory.es" TargetMode="External"/><Relationship Id="rId14" Type="http://schemas.openxmlformats.org/officeDocument/2006/relationships/hyperlink" Target="http://decathlon.es" TargetMode="External"/><Relationship Id="rId58" Type="http://schemas.openxmlformats.org/officeDocument/2006/relationships/hyperlink" Target="http://sprintersports.com" TargetMode="External"/><Relationship Id="rId17" Type="http://schemas.openxmlformats.org/officeDocument/2006/relationships/hyperlink" Target="http://hm.com" TargetMode="External"/><Relationship Id="rId16" Type="http://schemas.openxmlformats.org/officeDocument/2006/relationships/hyperlink" Target="http://bornlivingyoga.com" TargetMode="External"/><Relationship Id="rId19" Type="http://schemas.openxmlformats.org/officeDocument/2006/relationships/hyperlink" Target="http://dooerssneakers.com" TargetMode="External"/><Relationship Id="rId18" Type="http://schemas.openxmlformats.org/officeDocument/2006/relationships/hyperlink" Target="http://zalando.e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40" Type="http://schemas.openxmlformats.org/officeDocument/2006/relationships/hyperlink" Target="https://drive.google.com/thumbnail?id=14-cB57Og5UfdKnk43-0sy8zzujrlPem9" TargetMode="External"/><Relationship Id="rId42" Type="http://schemas.openxmlformats.org/officeDocument/2006/relationships/hyperlink" Target="https://singularu.com/" TargetMode="External"/><Relationship Id="rId41" Type="http://schemas.openxmlformats.org/officeDocument/2006/relationships/hyperlink" Target="http://singularu.com" TargetMode="External"/><Relationship Id="rId44" Type="http://schemas.openxmlformats.org/officeDocument/2006/relationships/hyperlink" Target="https://www.instagram.com/singularu/" TargetMode="External"/><Relationship Id="rId43" Type="http://schemas.openxmlformats.org/officeDocument/2006/relationships/hyperlink" Target="https://www.facebook.com/Singularu/" TargetMode="External"/><Relationship Id="rId46" Type="http://schemas.openxmlformats.org/officeDocument/2006/relationships/hyperlink" Target="https://www.tiktok.com/@singularu?lang=es" TargetMode="External"/><Relationship Id="rId45" Type="http://schemas.openxmlformats.org/officeDocument/2006/relationships/hyperlink" Target="https://www.linkedin.com/company/singularu/" TargetMode="External"/><Relationship Id="rId107" Type="http://schemas.openxmlformats.org/officeDocument/2006/relationships/hyperlink" Target="https://drive.google.com/thumbnail?id=1qmr9Lb9nv4exus3-mQCOQV7_goOgdQfD" TargetMode="External"/><Relationship Id="rId106" Type="http://schemas.openxmlformats.org/officeDocument/2006/relationships/hyperlink" Target="https://drive.google.com/file/d/1qmr9Lb9nv4exus3-mQCOQV7_goOgdQfD/view?usp=share_link" TargetMode="External"/><Relationship Id="rId105" Type="http://schemas.openxmlformats.org/officeDocument/2006/relationships/hyperlink" Target="https://www.youtube.com/user/JOYERIASUAREZ" TargetMode="External"/><Relationship Id="rId104" Type="http://schemas.openxmlformats.org/officeDocument/2006/relationships/hyperlink" Target="https://twitter.com/joyeriasuarez" TargetMode="External"/><Relationship Id="rId109" Type="http://schemas.openxmlformats.org/officeDocument/2006/relationships/hyperlink" Target="https://www.unode50.com/es/" TargetMode="External"/><Relationship Id="rId108" Type="http://schemas.openxmlformats.org/officeDocument/2006/relationships/hyperlink" Target="http://unode50.com" TargetMode="External"/><Relationship Id="rId48" Type="http://schemas.openxmlformats.org/officeDocument/2006/relationships/hyperlink" Target="https://www.youtube.com/@SingularuOficial" TargetMode="External"/><Relationship Id="rId47" Type="http://schemas.openxmlformats.org/officeDocument/2006/relationships/hyperlink" Target="https://twitter.com/Singularu_es" TargetMode="External"/><Relationship Id="rId49" Type="http://schemas.openxmlformats.org/officeDocument/2006/relationships/hyperlink" Target="https://drive.google.com/file/d/1UK4QV6b1XPKxZ4EVAFiQ0QCU0i_0twuF/view?usp=share_link" TargetMode="External"/><Relationship Id="rId103" Type="http://schemas.openxmlformats.org/officeDocument/2006/relationships/hyperlink" Target="https://www.linkedin.com/company/joyeriasuarez/" TargetMode="External"/><Relationship Id="rId102" Type="http://schemas.openxmlformats.org/officeDocument/2006/relationships/hyperlink" Target="https://www.instagram.com/joyeriasuarez/" TargetMode="External"/><Relationship Id="rId101" Type="http://schemas.openxmlformats.org/officeDocument/2006/relationships/hyperlink" Target="https://www.facebook.com/JoyeriaSuarez" TargetMode="External"/><Relationship Id="rId100" Type="http://schemas.openxmlformats.org/officeDocument/2006/relationships/hyperlink" Target="https://www.joyeriasuarez.com/es/es_ES/Home" TargetMode="External"/><Relationship Id="rId31" Type="http://schemas.openxmlformats.org/officeDocument/2006/relationships/hyperlink" Target="http://bulgari.com" TargetMode="External"/><Relationship Id="rId30" Type="http://schemas.openxmlformats.org/officeDocument/2006/relationships/hyperlink" Target="https://drive.google.com/thumbnail?id=1tl3MFlfoezGfeJl7id5d__OyZMosE7me" TargetMode="External"/><Relationship Id="rId33" Type="http://schemas.openxmlformats.org/officeDocument/2006/relationships/hyperlink" Target="https://www.facebook.com/Bulgari" TargetMode="External"/><Relationship Id="rId32" Type="http://schemas.openxmlformats.org/officeDocument/2006/relationships/hyperlink" Target="https://www.bulgari.com/es-es/" TargetMode="External"/><Relationship Id="rId35" Type="http://schemas.openxmlformats.org/officeDocument/2006/relationships/hyperlink" Target="https://www.linkedin.com/company/bulgari/" TargetMode="External"/><Relationship Id="rId34" Type="http://schemas.openxmlformats.org/officeDocument/2006/relationships/hyperlink" Target="https://www.instagram.com/bulgari/" TargetMode="External"/><Relationship Id="rId37" Type="http://schemas.openxmlformats.org/officeDocument/2006/relationships/hyperlink" Target="https://twitter.com/Bulgariofficial" TargetMode="External"/><Relationship Id="rId36" Type="http://schemas.openxmlformats.org/officeDocument/2006/relationships/hyperlink" Target="https://www.tiktok.com/@bulgari" TargetMode="External"/><Relationship Id="rId39" Type="http://schemas.openxmlformats.org/officeDocument/2006/relationships/hyperlink" Target="https://drive.google.com/file/d/14-cB57Og5UfdKnk43-0sy8zzujrlPem9/view?usp=share_link" TargetMode="External"/><Relationship Id="rId38" Type="http://schemas.openxmlformats.org/officeDocument/2006/relationships/hyperlink" Target="https://www.youtube.com/@bulgari" TargetMode="External"/><Relationship Id="rId20" Type="http://schemas.openxmlformats.org/officeDocument/2006/relationships/hyperlink" Target="https://drive.google.com/thumbnail?id=1TZYZYG-yA_tiZwEtWmA1y4q9t_9urjBs" TargetMode="External"/><Relationship Id="rId22" Type="http://schemas.openxmlformats.org/officeDocument/2006/relationships/hyperlink" Target="https://www.swarovski.com/es-ES/" TargetMode="External"/><Relationship Id="rId21" Type="http://schemas.openxmlformats.org/officeDocument/2006/relationships/hyperlink" Target="http://swarovski.com" TargetMode="External"/><Relationship Id="rId24" Type="http://schemas.openxmlformats.org/officeDocument/2006/relationships/hyperlink" Target="https://www.instagram.com/swarovski/" TargetMode="External"/><Relationship Id="rId23" Type="http://schemas.openxmlformats.org/officeDocument/2006/relationships/hyperlink" Target="https://www.facebook.com/SWAROVSKI.global/" TargetMode="External"/><Relationship Id="rId129" Type="http://schemas.openxmlformats.org/officeDocument/2006/relationships/hyperlink" Target="https://www.facebook.com/piaget/" TargetMode="External"/><Relationship Id="rId128" Type="http://schemas.openxmlformats.org/officeDocument/2006/relationships/hyperlink" Target="https://www.piaget.com/eu-en" TargetMode="External"/><Relationship Id="rId127" Type="http://schemas.openxmlformats.org/officeDocument/2006/relationships/hyperlink" Target="http://piaget.com" TargetMode="External"/><Relationship Id="rId126" Type="http://schemas.openxmlformats.org/officeDocument/2006/relationships/hyperlink" Target="https://drive.google.com/thumbnail?id=1zNhiKSkPk1teTnAm44kFoRw24dwgrDwL" TargetMode="External"/><Relationship Id="rId26" Type="http://schemas.openxmlformats.org/officeDocument/2006/relationships/hyperlink" Target="https://www.tiktok.com/@swarovski" TargetMode="External"/><Relationship Id="rId121" Type="http://schemas.openxmlformats.org/officeDocument/2006/relationships/hyperlink" Target="https://www.instagram.com/rabatjewellery/" TargetMode="External"/><Relationship Id="rId25" Type="http://schemas.openxmlformats.org/officeDocument/2006/relationships/hyperlink" Target="https://www.linkedin.com/company/swarovski/" TargetMode="External"/><Relationship Id="rId120" Type="http://schemas.openxmlformats.org/officeDocument/2006/relationships/hyperlink" Target="https://www.facebook.com/JoyeriaRabat" TargetMode="External"/><Relationship Id="rId28" Type="http://schemas.openxmlformats.org/officeDocument/2006/relationships/hyperlink" Target="https://www.youtube.com/Swarovski" TargetMode="External"/><Relationship Id="rId27" Type="http://schemas.openxmlformats.org/officeDocument/2006/relationships/hyperlink" Target="https://twitter.com/swarovski" TargetMode="External"/><Relationship Id="rId125" Type="http://schemas.openxmlformats.org/officeDocument/2006/relationships/hyperlink" Target="https://drive.google.com/file/d/1zNhiKSkPk1teTnAm44kFoRw24dwgrDwL/view?usp=share_link" TargetMode="External"/><Relationship Id="rId29" Type="http://schemas.openxmlformats.org/officeDocument/2006/relationships/hyperlink" Target="https://drive.google.com/file/d/1tl3MFlfoezGfeJl7id5d__OyZMosE7me/view?usp=share_link" TargetMode="External"/><Relationship Id="rId124" Type="http://schemas.openxmlformats.org/officeDocument/2006/relationships/hyperlink" Target="https://www.youtube.com/@joyeriarabat94" TargetMode="External"/><Relationship Id="rId123" Type="http://schemas.openxmlformats.org/officeDocument/2006/relationships/hyperlink" Target="https://twitter.com/joyeriarabat" TargetMode="External"/><Relationship Id="rId122" Type="http://schemas.openxmlformats.org/officeDocument/2006/relationships/hyperlink" Target="https://www.linkedin.com/company/rabat-joyas/" TargetMode="External"/><Relationship Id="rId95" Type="http://schemas.openxmlformats.org/officeDocument/2006/relationships/hyperlink" Target="https://twitter.com/sansarushop" TargetMode="External"/><Relationship Id="rId94" Type="http://schemas.openxmlformats.org/officeDocument/2006/relationships/hyperlink" Target="https://www.tiktok.com/@sansarushop?" TargetMode="External"/><Relationship Id="rId97" Type="http://schemas.openxmlformats.org/officeDocument/2006/relationships/hyperlink" Target="https://drive.google.com/file/d/1HemIc8JEnMyU1RRyfB04Ko3KUlHfKK1N/view?usp=share_link" TargetMode="External"/><Relationship Id="rId96" Type="http://schemas.openxmlformats.org/officeDocument/2006/relationships/hyperlink" Target="https://www.youtube.com/channel/UCvNVe_e2aDCeMHpLSTrhgIg" TargetMode="External"/><Relationship Id="rId11" Type="http://schemas.openxmlformats.org/officeDocument/2006/relationships/hyperlink" Target="http://tous.com" TargetMode="External"/><Relationship Id="rId99" Type="http://schemas.openxmlformats.org/officeDocument/2006/relationships/hyperlink" Target="http://joyeriasuarez.com" TargetMode="External"/><Relationship Id="rId10" Type="http://schemas.openxmlformats.org/officeDocument/2006/relationships/hyperlink" Target="https://drive.google.com/thumbnail?id=1SDRgkPOSliFR4aGfWkiw2neylLmEcZ_6" TargetMode="External"/><Relationship Id="rId98" Type="http://schemas.openxmlformats.org/officeDocument/2006/relationships/hyperlink" Target="https://drive.google.com/thumbnail?id=1HemIc8JEnMyU1RRyfB04Ko3KUlHfKK1N" TargetMode="External"/><Relationship Id="rId13" Type="http://schemas.openxmlformats.org/officeDocument/2006/relationships/hyperlink" Target="https://www.facebook.com/tousjewelry" TargetMode="External"/><Relationship Id="rId12" Type="http://schemas.openxmlformats.org/officeDocument/2006/relationships/hyperlink" Target="https://www.tous.com/es-es/" TargetMode="External"/><Relationship Id="rId91" Type="http://schemas.openxmlformats.org/officeDocument/2006/relationships/hyperlink" Target="https://www.facebook.com/sansarushop" TargetMode="External"/><Relationship Id="rId90" Type="http://schemas.openxmlformats.org/officeDocument/2006/relationships/hyperlink" Target="https://sansarushop.com/" TargetMode="External"/><Relationship Id="rId93" Type="http://schemas.openxmlformats.org/officeDocument/2006/relationships/hyperlink" Target="https://www.linkedin.com/company/san-saru/" TargetMode="External"/><Relationship Id="rId92" Type="http://schemas.openxmlformats.org/officeDocument/2006/relationships/hyperlink" Target="https://www.instagram.com/sansarushop/" TargetMode="External"/><Relationship Id="rId118" Type="http://schemas.openxmlformats.org/officeDocument/2006/relationships/hyperlink" Target="http://rabat.net" TargetMode="External"/><Relationship Id="rId117" Type="http://schemas.openxmlformats.org/officeDocument/2006/relationships/hyperlink" Target="https://drive.google.com/thumbnail?id=1TWQt3HSw1ISWRb4HyI4u2UtRDO7lR6Q8" TargetMode="External"/><Relationship Id="rId116" Type="http://schemas.openxmlformats.org/officeDocument/2006/relationships/hyperlink" Target="https://drive.google.com/file/d/1TWQt3HSw1ISWRb4HyI4u2UtRDO7lR6Q8/view?usp=share_link" TargetMode="External"/><Relationship Id="rId115" Type="http://schemas.openxmlformats.org/officeDocument/2006/relationships/hyperlink" Target="https://www.youtube.com/channel/UCn97ZZ2PgNJadUhev-OnGWQ" TargetMode="External"/><Relationship Id="rId119" Type="http://schemas.openxmlformats.org/officeDocument/2006/relationships/hyperlink" Target="https://www.rabat.net/es/" TargetMode="External"/><Relationship Id="rId15" Type="http://schemas.openxmlformats.org/officeDocument/2006/relationships/hyperlink" Target="https://www.linkedin.com/company/tous/" TargetMode="External"/><Relationship Id="rId110" Type="http://schemas.openxmlformats.org/officeDocument/2006/relationships/hyperlink" Target="https://www.facebook.com/unode50.global" TargetMode="External"/><Relationship Id="rId14" Type="http://schemas.openxmlformats.org/officeDocument/2006/relationships/hyperlink" Target="https://www.instagram.com/tousjewelry/" TargetMode="External"/><Relationship Id="rId17" Type="http://schemas.openxmlformats.org/officeDocument/2006/relationships/hyperlink" Target="https://twitter.com/tousjewelry" TargetMode="External"/><Relationship Id="rId16" Type="http://schemas.openxmlformats.org/officeDocument/2006/relationships/hyperlink" Target="https://www.tiktok.com/@tousjewelry" TargetMode="External"/><Relationship Id="rId19" Type="http://schemas.openxmlformats.org/officeDocument/2006/relationships/hyperlink" Target="https://drive.google.com/file/d/1TZYZYG-yA_tiZwEtWmA1y4q9t_9urjBs/view?usp=share_link" TargetMode="External"/><Relationship Id="rId114" Type="http://schemas.openxmlformats.org/officeDocument/2006/relationships/hyperlink" Target="https://twitter.com/Unode50_com" TargetMode="External"/><Relationship Id="rId18" Type="http://schemas.openxmlformats.org/officeDocument/2006/relationships/hyperlink" Target="https://www.youtube.com/user/tousjewelry" TargetMode="External"/><Relationship Id="rId113" Type="http://schemas.openxmlformats.org/officeDocument/2006/relationships/hyperlink" Target="https://www.tiktok.com/@unode50_official" TargetMode="External"/><Relationship Id="rId112" Type="http://schemas.openxmlformats.org/officeDocument/2006/relationships/hyperlink" Target="https://www.linkedin.com/company/uno-de-50/" TargetMode="External"/><Relationship Id="rId111" Type="http://schemas.openxmlformats.org/officeDocument/2006/relationships/hyperlink" Target="https://www.instagram.com/unode50/" TargetMode="External"/><Relationship Id="rId84" Type="http://schemas.openxmlformats.org/officeDocument/2006/relationships/hyperlink" Target="https://www.tiktok.com/@pdpaola_jewelry" TargetMode="External"/><Relationship Id="rId83" Type="http://schemas.openxmlformats.org/officeDocument/2006/relationships/hyperlink" Target="https://www.linkedin.com/company/pdpaola/" TargetMode="External"/><Relationship Id="rId86" Type="http://schemas.openxmlformats.org/officeDocument/2006/relationships/hyperlink" Target="https://www.youtube.com/channel/UCzwRyKSPRmjzz_OlgdgxEvQ" TargetMode="External"/><Relationship Id="rId85" Type="http://schemas.openxmlformats.org/officeDocument/2006/relationships/hyperlink" Target="https://twitter.com/PDPAOLA_jewelry" TargetMode="External"/><Relationship Id="rId88" Type="http://schemas.openxmlformats.org/officeDocument/2006/relationships/hyperlink" Target="https://drive.google.com/thumbnail?id=1VeB9i9v8JDJmLLUH_edXHSRu6EsuVu6G" TargetMode="External"/><Relationship Id="rId150" Type="http://schemas.openxmlformats.org/officeDocument/2006/relationships/hyperlink" Target="https://www.instagram.com/roselinjoyeros/" TargetMode="External"/><Relationship Id="rId87" Type="http://schemas.openxmlformats.org/officeDocument/2006/relationships/hyperlink" Target="https://drive.google.com/file/d/1VeB9i9v8JDJmLLUH_edXHSRu6EsuVu6G/view?usp=share_link" TargetMode="External"/><Relationship Id="rId89" Type="http://schemas.openxmlformats.org/officeDocument/2006/relationships/hyperlink" Target="http://sansarushop.com" TargetMode="External"/><Relationship Id="rId80" Type="http://schemas.openxmlformats.org/officeDocument/2006/relationships/hyperlink" Target="https://www.pdpaola.com/" TargetMode="External"/><Relationship Id="rId82" Type="http://schemas.openxmlformats.org/officeDocument/2006/relationships/hyperlink" Target="https://www.instagram.com/pdpaola_jewelry/" TargetMode="External"/><Relationship Id="rId81" Type="http://schemas.openxmlformats.org/officeDocument/2006/relationships/hyperlink" Target="https://www.facebook.com/pdpaolajewelry" TargetMode="External"/><Relationship Id="rId1" Type="http://schemas.openxmlformats.org/officeDocument/2006/relationships/hyperlink" Target="http://pandora.net" TargetMode="External"/><Relationship Id="rId2" Type="http://schemas.openxmlformats.org/officeDocument/2006/relationships/hyperlink" Target="https://es.pandora.net/es/" TargetMode="External"/><Relationship Id="rId3" Type="http://schemas.openxmlformats.org/officeDocument/2006/relationships/hyperlink" Target="https://www.facebook.com/PandoraEspana/?locale=es_LA" TargetMode="External"/><Relationship Id="rId149" Type="http://schemas.openxmlformats.org/officeDocument/2006/relationships/hyperlink" Target="https://www.facebook.com/RoselinJoyeros1949" TargetMode="External"/><Relationship Id="rId4" Type="http://schemas.openxmlformats.org/officeDocument/2006/relationships/hyperlink" Target="https://www.instagram.com/theofficialpandora/" TargetMode="External"/><Relationship Id="rId148" Type="http://schemas.openxmlformats.org/officeDocument/2006/relationships/hyperlink" Target="https://roselin.es/" TargetMode="External"/><Relationship Id="rId9" Type="http://schemas.openxmlformats.org/officeDocument/2006/relationships/hyperlink" Target="https://drive.google.com/file/d/1SDRgkPOSliFR4aGfWkiw2neylLmEcZ_6/view?usp=share_link" TargetMode="External"/><Relationship Id="rId143" Type="http://schemas.openxmlformats.org/officeDocument/2006/relationships/hyperlink" Target="https://twitter.com/THOMASSABO" TargetMode="External"/><Relationship Id="rId142" Type="http://schemas.openxmlformats.org/officeDocument/2006/relationships/hyperlink" Target="https://www.tiktok.com/@thomassabo_official" TargetMode="External"/><Relationship Id="rId141" Type="http://schemas.openxmlformats.org/officeDocument/2006/relationships/hyperlink" Target="https://www.linkedin.com/company/thomassabo/about/" TargetMode="External"/><Relationship Id="rId140" Type="http://schemas.openxmlformats.org/officeDocument/2006/relationships/hyperlink" Target="https://www.instagram.com/thomassabo/" TargetMode="External"/><Relationship Id="rId5" Type="http://schemas.openxmlformats.org/officeDocument/2006/relationships/hyperlink" Target="https://www.linkedin.com/company/pandora-a-s/" TargetMode="External"/><Relationship Id="rId147" Type="http://schemas.openxmlformats.org/officeDocument/2006/relationships/hyperlink" Target="http://roselin.es" TargetMode="External"/><Relationship Id="rId6" Type="http://schemas.openxmlformats.org/officeDocument/2006/relationships/hyperlink" Target="https://www.tiktok.com/@theofficialpandor" TargetMode="External"/><Relationship Id="rId146" Type="http://schemas.openxmlformats.org/officeDocument/2006/relationships/hyperlink" Target="https://drive.google.com/thumbnail?id=1fX7mpPw8cilnrw4zs9NcPde8GhMpjp3r" TargetMode="External"/><Relationship Id="rId7" Type="http://schemas.openxmlformats.org/officeDocument/2006/relationships/hyperlink" Target="https://twitter.com/PANDORA_Corp" TargetMode="External"/><Relationship Id="rId145" Type="http://schemas.openxmlformats.org/officeDocument/2006/relationships/hyperlink" Target="https://drive.google.com/file/d/1fX7mpPw8cilnrw4zs9NcPde8GhMpjp3r/view?usp=share_link" TargetMode="External"/><Relationship Id="rId8" Type="http://schemas.openxmlformats.org/officeDocument/2006/relationships/hyperlink" Target="https://www.youtube.com/user/TheOfficialPandora" TargetMode="External"/><Relationship Id="rId144" Type="http://schemas.openxmlformats.org/officeDocument/2006/relationships/hyperlink" Target="https://www.youtube.com/@thomassabo" TargetMode="External"/><Relationship Id="rId73" Type="http://schemas.openxmlformats.org/officeDocument/2006/relationships/hyperlink" Target="https://www.instagram.com/joseluisjoyerias/" TargetMode="External"/><Relationship Id="rId72" Type="http://schemas.openxmlformats.org/officeDocument/2006/relationships/hyperlink" Target="https://www.facebook.com/joseluisjoyerias" TargetMode="External"/><Relationship Id="rId75" Type="http://schemas.openxmlformats.org/officeDocument/2006/relationships/hyperlink" Target="https://www.tiktok.com/@joseluisjoyerias" TargetMode="External"/><Relationship Id="rId74" Type="http://schemas.openxmlformats.org/officeDocument/2006/relationships/hyperlink" Target="https://www.linkedin.com/company/jose-luis-joyerias/" TargetMode="External"/><Relationship Id="rId77" Type="http://schemas.openxmlformats.org/officeDocument/2006/relationships/hyperlink" Target="https://drive.google.com/file/d/1Nb3CRJUK0pvZrXFCYbyAmgB8GwsfR_Rb/view?usp=share_link" TargetMode="External"/><Relationship Id="rId76" Type="http://schemas.openxmlformats.org/officeDocument/2006/relationships/hyperlink" Target="https://twitter.com/JLUISJOYERIAS" TargetMode="External"/><Relationship Id="rId79" Type="http://schemas.openxmlformats.org/officeDocument/2006/relationships/hyperlink" Target="http://pdpaola.com" TargetMode="External"/><Relationship Id="rId78" Type="http://schemas.openxmlformats.org/officeDocument/2006/relationships/hyperlink" Target="https://drive.google.com/thumbnail?id=1Nb3CRJUK0pvZrXFCYbyAmgB8GwsfR_Rb" TargetMode="External"/><Relationship Id="rId71" Type="http://schemas.openxmlformats.org/officeDocument/2006/relationships/hyperlink" Target="https://www.joseluisjoyerias.com/inicio/" TargetMode="External"/><Relationship Id="rId70" Type="http://schemas.openxmlformats.org/officeDocument/2006/relationships/hyperlink" Target="http://joseluisjoyerias.com" TargetMode="External"/><Relationship Id="rId139" Type="http://schemas.openxmlformats.org/officeDocument/2006/relationships/hyperlink" Target="https://www.facebook.com/THOMASSABOFanpage/?brand_redir=137944856358527" TargetMode="External"/><Relationship Id="rId138" Type="http://schemas.openxmlformats.org/officeDocument/2006/relationships/hyperlink" Target="https://www.thomassabo.com/EU/es_ES/home" TargetMode="External"/><Relationship Id="rId137" Type="http://schemas.openxmlformats.org/officeDocument/2006/relationships/hyperlink" Target="http://thomassabo.com" TargetMode="External"/><Relationship Id="rId132" Type="http://schemas.openxmlformats.org/officeDocument/2006/relationships/hyperlink" Target="https://www.tiktok.com/@piaget" TargetMode="External"/><Relationship Id="rId131" Type="http://schemas.openxmlformats.org/officeDocument/2006/relationships/hyperlink" Target="https://www.linkedin.com/company/piaget/" TargetMode="External"/><Relationship Id="rId130" Type="http://schemas.openxmlformats.org/officeDocument/2006/relationships/hyperlink" Target="https://www.instagram.com/piaget/" TargetMode="External"/><Relationship Id="rId136" Type="http://schemas.openxmlformats.org/officeDocument/2006/relationships/hyperlink" Target="https://drive.google.com/thumbnail?id=1b8pn8-_jj37tBXIBy2ZWCOKt9DerDD8H" TargetMode="External"/><Relationship Id="rId135" Type="http://schemas.openxmlformats.org/officeDocument/2006/relationships/hyperlink" Target="https://drive.google.com/file/d/1b8pn8-_jj37tBXIBy2ZWCOKt9DerDD8H/view?usp=share_link" TargetMode="External"/><Relationship Id="rId134" Type="http://schemas.openxmlformats.org/officeDocument/2006/relationships/hyperlink" Target="https://www.youtube.com/Piaget" TargetMode="External"/><Relationship Id="rId133" Type="http://schemas.openxmlformats.org/officeDocument/2006/relationships/hyperlink" Target="https://twitter.com/Piaget" TargetMode="External"/><Relationship Id="rId62" Type="http://schemas.openxmlformats.org/officeDocument/2006/relationships/hyperlink" Target="https://www.facebook.com/Joyerias.Sanchez" TargetMode="External"/><Relationship Id="rId61" Type="http://schemas.openxmlformats.org/officeDocument/2006/relationships/hyperlink" Target="https://www.joyeriasanchez.com/" TargetMode="External"/><Relationship Id="rId64" Type="http://schemas.openxmlformats.org/officeDocument/2006/relationships/hyperlink" Target="https://www.linkedin.com/company/joyer%C3%ADas-s%C3%A1nchez/" TargetMode="External"/><Relationship Id="rId63" Type="http://schemas.openxmlformats.org/officeDocument/2006/relationships/hyperlink" Target="https://www.instagram.com/joyeriassanchez/" TargetMode="External"/><Relationship Id="rId66" Type="http://schemas.openxmlformats.org/officeDocument/2006/relationships/hyperlink" Target="https://twitter.com/joyeriasanchez" TargetMode="External"/><Relationship Id="rId65" Type="http://schemas.openxmlformats.org/officeDocument/2006/relationships/hyperlink" Target="https://www.tiktok.com/@joyeriassanchez" TargetMode="External"/><Relationship Id="rId68" Type="http://schemas.openxmlformats.org/officeDocument/2006/relationships/hyperlink" Target="https://drive.google.com/file/d/1jakZMnCu8MaK7ANPwU9f_KuxkmWdw8H7/view?usp=share_link" TargetMode="External"/><Relationship Id="rId67" Type="http://schemas.openxmlformats.org/officeDocument/2006/relationships/hyperlink" Target="https://www.youtube.com/channel/UCuR6Kb5Nw-VSb4xxodIuRfw" TargetMode="External"/><Relationship Id="rId60" Type="http://schemas.openxmlformats.org/officeDocument/2006/relationships/hyperlink" Target="http://joyeriasanchez.com" TargetMode="External"/><Relationship Id="rId69" Type="http://schemas.openxmlformats.org/officeDocument/2006/relationships/hyperlink" Target="https://drive.google.com/thumbnail?id=1jakZMnCu8MaK7ANPwU9f_KuxkmWdw8H7" TargetMode="External"/><Relationship Id="rId51" Type="http://schemas.openxmlformats.org/officeDocument/2006/relationships/hyperlink" Target="http://aristocrazy.com" TargetMode="External"/><Relationship Id="rId50" Type="http://schemas.openxmlformats.org/officeDocument/2006/relationships/hyperlink" Target="https://drive.google.com/thumbnail?id=1UK4QV6b1XPKxZ4EVAFiQ0QCU0i_0twuF" TargetMode="External"/><Relationship Id="rId53" Type="http://schemas.openxmlformats.org/officeDocument/2006/relationships/hyperlink" Target="https://www.facebook.com/AristocrazySpain/" TargetMode="External"/><Relationship Id="rId52" Type="http://schemas.openxmlformats.org/officeDocument/2006/relationships/hyperlink" Target="https://www.aristocrazy.com/int/es/Home" TargetMode="External"/><Relationship Id="rId55" Type="http://schemas.openxmlformats.org/officeDocument/2006/relationships/hyperlink" Target="https://www.linkedin.com/company/aristocrazy/" TargetMode="External"/><Relationship Id="rId54" Type="http://schemas.openxmlformats.org/officeDocument/2006/relationships/hyperlink" Target="https://www.instagram.com/aristocrazy/" TargetMode="External"/><Relationship Id="rId57" Type="http://schemas.openxmlformats.org/officeDocument/2006/relationships/hyperlink" Target="https://www.youtube.com/user/AristocrazyChannel" TargetMode="External"/><Relationship Id="rId56" Type="http://schemas.openxmlformats.org/officeDocument/2006/relationships/hyperlink" Target="https://www.tiktok.com/@aristocrazyofficial" TargetMode="External"/><Relationship Id="rId59" Type="http://schemas.openxmlformats.org/officeDocument/2006/relationships/hyperlink" Target="https://drive.google.com/thumbnail?id=1IyxKmV8qnDPnnGodE47oETG4EFdNa040" TargetMode="External"/><Relationship Id="rId154" Type="http://schemas.openxmlformats.org/officeDocument/2006/relationships/hyperlink" Target="https://drive.google.com/file/d/1cmNs29KSolf-aI62hu8uyyfu1a_X0pUT/view?usp=share_link" TargetMode="External"/><Relationship Id="rId58" Type="http://schemas.openxmlformats.org/officeDocument/2006/relationships/hyperlink" Target="https://drive.google.com/file/d/1IyxKmV8qnDPnnGodE47oETG4EFdNa040/view?usp=share_link" TargetMode="External"/><Relationship Id="rId153" Type="http://schemas.openxmlformats.org/officeDocument/2006/relationships/hyperlink" Target="https://www.youtube.com/@roselinjoyeros" TargetMode="External"/><Relationship Id="rId152" Type="http://schemas.openxmlformats.org/officeDocument/2006/relationships/hyperlink" Target="https://www.tiktok.com/@roselinjoyeros" TargetMode="External"/><Relationship Id="rId151" Type="http://schemas.openxmlformats.org/officeDocument/2006/relationships/hyperlink" Target="https://www.linkedin.com/company/roselin-s-l/" TargetMode="External"/><Relationship Id="rId156" Type="http://schemas.openxmlformats.org/officeDocument/2006/relationships/drawing" Target="../drawings/drawing7.xml"/><Relationship Id="rId155" Type="http://schemas.openxmlformats.org/officeDocument/2006/relationships/hyperlink" Target="https://drive.google.com/thumbnail?id=1cmNs29KSolf-aI62hu8uyyfu1a_X0pUT"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ansarushop.com" TargetMode="External"/><Relationship Id="rId42" Type="http://schemas.openxmlformats.org/officeDocument/2006/relationships/hyperlink" Target="http://joyeriasuarez.com" TargetMode="External"/><Relationship Id="rId41" Type="http://schemas.openxmlformats.org/officeDocument/2006/relationships/hyperlink" Target="http://joyeriasuarez.com" TargetMode="External"/><Relationship Id="rId44" Type="http://schemas.openxmlformats.org/officeDocument/2006/relationships/hyperlink" Target="http://joyeriasuarez.com" TargetMode="External"/><Relationship Id="rId43" Type="http://schemas.openxmlformats.org/officeDocument/2006/relationships/hyperlink" Target="http://joyeriasuarez.com" TargetMode="External"/><Relationship Id="rId46" Type="http://schemas.openxmlformats.org/officeDocument/2006/relationships/hyperlink" Target="http://unode50.com" TargetMode="External"/><Relationship Id="rId45" Type="http://schemas.openxmlformats.org/officeDocument/2006/relationships/hyperlink" Target="http://unode50.com" TargetMode="External"/><Relationship Id="rId107" Type="http://schemas.openxmlformats.org/officeDocument/2006/relationships/hyperlink" Target="http://jorgejuanjoyeros.es" TargetMode="External"/><Relationship Id="rId106" Type="http://schemas.openxmlformats.org/officeDocument/2006/relationships/hyperlink" Target="http://jorgejuanjoyeros.es" TargetMode="External"/><Relationship Id="rId105" Type="http://schemas.openxmlformats.org/officeDocument/2006/relationships/hyperlink" Target="http://jorgejuanjoyeros.es" TargetMode="External"/><Relationship Id="rId104" Type="http://schemas.openxmlformats.org/officeDocument/2006/relationships/hyperlink" Target="http://customima.com" TargetMode="External"/><Relationship Id="rId109" Type="http://schemas.openxmlformats.org/officeDocument/2006/relationships/hyperlink" Target="http://dimequemequieres.net" TargetMode="External"/><Relationship Id="rId108" Type="http://schemas.openxmlformats.org/officeDocument/2006/relationships/hyperlink" Target="http://jorgejuanjoyeros.es" TargetMode="External"/><Relationship Id="rId48" Type="http://schemas.openxmlformats.org/officeDocument/2006/relationships/hyperlink" Target="http://unode50.com" TargetMode="External"/><Relationship Id="rId47" Type="http://schemas.openxmlformats.org/officeDocument/2006/relationships/hyperlink" Target="http://unode50.com" TargetMode="External"/><Relationship Id="rId49" Type="http://schemas.openxmlformats.org/officeDocument/2006/relationships/hyperlink" Target="http://rabat.net" TargetMode="External"/><Relationship Id="rId103" Type="http://schemas.openxmlformats.org/officeDocument/2006/relationships/hyperlink" Target="http://customima.com" TargetMode="External"/><Relationship Id="rId102" Type="http://schemas.openxmlformats.org/officeDocument/2006/relationships/hyperlink" Target="http://customima.com" TargetMode="External"/><Relationship Id="rId101" Type="http://schemas.openxmlformats.org/officeDocument/2006/relationships/hyperlink" Target="http://customima.com" TargetMode="External"/><Relationship Id="rId100" Type="http://schemas.openxmlformats.org/officeDocument/2006/relationships/hyperlink" Target="http://vidal-vidal.com" TargetMode="External"/><Relationship Id="rId31" Type="http://schemas.openxmlformats.org/officeDocument/2006/relationships/hyperlink" Target="http://joseluisjoyerias.com" TargetMode="External"/><Relationship Id="rId30" Type="http://schemas.openxmlformats.org/officeDocument/2006/relationships/hyperlink" Target="http://joseluisjoyerias.com" TargetMode="External"/><Relationship Id="rId33" Type="http://schemas.openxmlformats.org/officeDocument/2006/relationships/hyperlink" Target="http://pdpaola.com" TargetMode="External"/><Relationship Id="rId32" Type="http://schemas.openxmlformats.org/officeDocument/2006/relationships/hyperlink" Target="http://joseluisjoyerias.com" TargetMode="External"/><Relationship Id="rId35" Type="http://schemas.openxmlformats.org/officeDocument/2006/relationships/hyperlink" Target="http://pdpaola.com" TargetMode="External"/><Relationship Id="rId34" Type="http://schemas.openxmlformats.org/officeDocument/2006/relationships/hyperlink" Target="http://pdpaola.com" TargetMode="External"/><Relationship Id="rId37" Type="http://schemas.openxmlformats.org/officeDocument/2006/relationships/hyperlink" Target="http://sansarushop.com" TargetMode="External"/><Relationship Id="rId36" Type="http://schemas.openxmlformats.org/officeDocument/2006/relationships/hyperlink" Target="http://pdpaola.com" TargetMode="External"/><Relationship Id="rId39" Type="http://schemas.openxmlformats.org/officeDocument/2006/relationships/hyperlink" Target="http://sansarushop.com" TargetMode="External"/><Relationship Id="rId38" Type="http://schemas.openxmlformats.org/officeDocument/2006/relationships/hyperlink" Target="http://sansarushop.com" TargetMode="External"/><Relationship Id="rId20" Type="http://schemas.openxmlformats.org/officeDocument/2006/relationships/hyperlink" Target="http://singularu.com" TargetMode="External"/><Relationship Id="rId22" Type="http://schemas.openxmlformats.org/officeDocument/2006/relationships/hyperlink" Target="http://aristocrazy.com" TargetMode="External"/><Relationship Id="rId21" Type="http://schemas.openxmlformats.org/officeDocument/2006/relationships/hyperlink" Target="http://aristocrazy.com" TargetMode="External"/><Relationship Id="rId24" Type="http://schemas.openxmlformats.org/officeDocument/2006/relationships/hyperlink" Target="http://aristocrazy.com" TargetMode="External"/><Relationship Id="rId23" Type="http://schemas.openxmlformats.org/officeDocument/2006/relationships/hyperlink" Target="http://aristocrazy.com" TargetMode="External"/><Relationship Id="rId129" Type="http://schemas.openxmlformats.org/officeDocument/2006/relationships/hyperlink" Target="http://perodri.es" TargetMode="External"/><Relationship Id="rId128" Type="http://schemas.openxmlformats.org/officeDocument/2006/relationships/hyperlink" Target="http://joyeriacanovas.com" TargetMode="External"/><Relationship Id="rId127" Type="http://schemas.openxmlformats.org/officeDocument/2006/relationships/hyperlink" Target="http://joyeriacanovas.com" TargetMode="External"/><Relationship Id="rId126" Type="http://schemas.openxmlformats.org/officeDocument/2006/relationships/hyperlink" Target="http://joyeriacanovas.com" TargetMode="External"/><Relationship Id="rId26" Type="http://schemas.openxmlformats.org/officeDocument/2006/relationships/hyperlink" Target="http://joyeriasanchez.com" TargetMode="External"/><Relationship Id="rId121" Type="http://schemas.openxmlformats.org/officeDocument/2006/relationships/hyperlink" Target="http://joyeriamiguelonline.com" TargetMode="External"/><Relationship Id="rId25" Type="http://schemas.openxmlformats.org/officeDocument/2006/relationships/hyperlink" Target="http://joyeriasanchez.com" TargetMode="External"/><Relationship Id="rId120" Type="http://schemas.openxmlformats.org/officeDocument/2006/relationships/hyperlink" Target="http://joya36.com" TargetMode="External"/><Relationship Id="rId28" Type="http://schemas.openxmlformats.org/officeDocument/2006/relationships/hyperlink" Target="http://joyeriasanchez.com" TargetMode="External"/><Relationship Id="rId27" Type="http://schemas.openxmlformats.org/officeDocument/2006/relationships/hyperlink" Target="http://joyeriasanchez.com" TargetMode="External"/><Relationship Id="rId125" Type="http://schemas.openxmlformats.org/officeDocument/2006/relationships/hyperlink" Target="http://joyeriacanovas.com" TargetMode="External"/><Relationship Id="rId29" Type="http://schemas.openxmlformats.org/officeDocument/2006/relationships/hyperlink" Target="http://joseluisjoyerias.com" TargetMode="External"/><Relationship Id="rId124" Type="http://schemas.openxmlformats.org/officeDocument/2006/relationships/hyperlink" Target="http://joyeriamiguelonline.com" TargetMode="External"/><Relationship Id="rId123" Type="http://schemas.openxmlformats.org/officeDocument/2006/relationships/hyperlink" Target="http://joyeriamiguelonline.com" TargetMode="External"/><Relationship Id="rId122" Type="http://schemas.openxmlformats.org/officeDocument/2006/relationships/hyperlink" Target="http://joyeriamiguelonline.com" TargetMode="External"/><Relationship Id="rId95" Type="http://schemas.openxmlformats.org/officeDocument/2006/relationships/hyperlink" Target="http://mumit.com" TargetMode="External"/><Relationship Id="rId94" Type="http://schemas.openxmlformats.org/officeDocument/2006/relationships/hyperlink" Target="http://mumit.com" TargetMode="External"/><Relationship Id="rId97" Type="http://schemas.openxmlformats.org/officeDocument/2006/relationships/hyperlink" Target="http://vidal-vidal.com" TargetMode="External"/><Relationship Id="rId96" Type="http://schemas.openxmlformats.org/officeDocument/2006/relationships/hyperlink" Target="http://mumit.com" TargetMode="External"/><Relationship Id="rId11" Type="http://schemas.openxmlformats.org/officeDocument/2006/relationships/hyperlink" Target="http://swarovski.com" TargetMode="External"/><Relationship Id="rId99" Type="http://schemas.openxmlformats.org/officeDocument/2006/relationships/hyperlink" Target="http://vidal-vidal.com" TargetMode="External"/><Relationship Id="rId10" Type="http://schemas.openxmlformats.org/officeDocument/2006/relationships/hyperlink" Target="http://swarovski.com" TargetMode="External"/><Relationship Id="rId98" Type="http://schemas.openxmlformats.org/officeDocument/2006/relationships/hyperlink" Target="http://vidal-vidal.com" TargetMode="External"/><Relationship Id="rId13" Type="http://schemas.openxmlformats.org/officeDocument/2006/relationships/hyperlink" Target="http://bulgari.com" TargetMode="External"/><Relationship Id="rId12" Type="http://schemas.openxmlformats.org/officeDocument/2006/relationships/hyperlink" Target="http://swarovski.com" TargetMode="External"/><Relationship Id="rId91" Type="http://schemas.openxmlformats.org/officeDocument/2006/relationships/hyperlink" Target="http://lavanijewels.com" TargetMode="External"/><Relationship Id="rId90" Type="http://schemas.openxmlformats.org/officeDocument/2006/relationships/hyperlink" Target="http://lavanijewels.com" TargetMode="External"/><Relationship Id="rId93" Type="http://schemas.openxmlformats.org/officeDocument/2006/relationships/hyperlink" Target="http://mumit.com" TargetMode="External"/><Relationship Id="rId92" Type="http://schemas.openxmlformats.org/officeDocument/2006/relationships/hyperlink" Target="http://lavanijewels.com" TargetMode="External"/><Relationship Id="rId118" Type="http://schemas.openxmlformats.org/officeDocument/2006/relationships/hyperlink" Target="http://joya36.com" TargetMode="External"/><Relationship Id="rId117" Type="http://schemas.openxmlformats.org/officeDocument/2006/relationships/hyperlink" Target="http://joya36.com" TargetMode="External"/><Relationship Id="rId116" Type="http://schemas.openxmlformats.org/officeDocument/2006/relationships/hyperlink" Target="http://joyeriasaresso.com" TargetMode="External"/><Relationship Id="rId115" Type="http://schemas.openxmlformats.org/officeDocument/2006/relationships/hyperlink" Target="http://joyeriasaresso.com" TargetMode="External"/><Relationship Id="rId119" Type="http://schemas.openxmlformats.org/officeDocument/2006/relationships/hyperlink" Target="http://joya36.com" TargetMode="External"/><Relationship Id="rId15" Type="http://schemas.openxmlformats.org/officeDocument/2006/relationships/hyperlink" Target="http://bulgari.com" TargetMode="External"/><Relationship Id="rId110" Type="http://schemas.openxmlformats.org/officeDocument/2006/relationships/hyperlink" Target="http://dimequemequieres.net" TargetMode="External"/><Relationship Id="rId14" Type="http://schemas.openxmlformats.org/officeDocument/2006/relationships/hyperlink" Target="http://bulgari.com" TargetMode="External"/><Relationship Id="rId17" Type="http://schemas.openxmlformats.org/officeDocument/2006/relationships/hyperlink" Target="http://singularu.com" TargetMode="External"/><Relationship Id="rId16" Type="http://schemas.openxmlformats.org/officeDocument/2006/relationships/hyperlink" Target="http://bulgari.com" TargetMode="External"/><Relationship Id="rId19" Type="http://schemas.openxmlformats.org/officeDocument/2006/relationships/hyperlink" Target="http://singularu.com" TargetMode="External"/><Relationship Id="rId114" Type="http://schemas.openxmlformats.org/officeDocument/2006/relationships/hyperlink" Target="http://joyeriasaresso.com" TargetMode="External"/><Relationship Id="rId18" Type="http://schemas.openxmlformats.org/officeDocument/2006/relationships/hyperlink" Target="http://singularu.com" TargetMode="External"/><Relationship Id="rId113" Type="http://schemas.openxmlformats.org/officeDocument/2006/relationships/hyperlink" Target="http://joyeriasaresso.com" TargetMode="External"/><Relationship Id="rId112" Type="http://schemas.openxmlformats.org/officeDocument/2006/relationships/hyperlink" Target="http://dimequemequieres.net" TargetMode="External"/><Relationship Id="rId111" Type="http://schemas.openxmlformats.org/officeDocument/2006/relationships/hyperlink" Target="http://dimequemequieres.net" TargetMode="External"/><Relationship Id="rId84" Type="http://schemas.openxmlformats.org/officeDocument/2006/relationships/hyperlink" Target="http://luxenter.com" TargetMode="External"/><Relationship Id="rId83" Type="http://schemas.openxmlformats.org/officeDocument/2006/relationships/hyperlink" Target="http://luxenter.com" TargetMode="External"/><Relationship Id="rId86" Type="http://schemas.openxmlformats.org/officeDocument/2006/relationships/hyperlink" Target="http://orovivo.com" TargetMode="External"/><Relationship Id="rId85" Type="http://schemas.openxmlformats.org/officeDocument/2006/relationships/hyperlink" Target="http://orovivo.com" TargetMode="External"/><Relationship Id="rId88" Type="http://schemas.openxmlformats.org/officeDocument/2006/relationships/hyperlink" Target="http://orovivo.com" TargetMode="External"/><Relationship Id="rId87" Type="http://schemas.openxmlformats.org/officeDocument/2006/relationships/hyperlink" Target="http://orovivo.com" TargetMode="External"/><Relationship Id="rId89" Type="http://schemas.openxmlformats.org/officeDocument/2006/relationships/hyperlink" Target="http://lavanijewels.com" TargetMode="External"/><Relationship Id="rId80" Type="http://schemas.openxmlformats.org/officeDocument/2006/relationships/hyperlink" Target="http://nicols.es" TargetMode="External"/><Relationship Id="rId82" Type="http://schemas.openxmlformats.org/officeDocument/2006/relationships/hyperlink" Target="http://luxenter.com" TargetMode="External"/><Relationship Id="rId81" Type="http://schemas.openxmlformats.org/officeDocument/2006/relationships/hyperlink" Target="http://luxenter.com" TargetMode="External"/><Relationship Id="rId1" Type="http://schemas.openxmlformats.org/officeDocument/2006/relationships/hyperlink" Target="http://pandora.net" TargetMode="External"/><Relationship Id="rId2" Type="http://schemas.openxmlformats.org/officeDocument/2006/relationships/hyperlink" Target="http://pandora.net" TargetMode="External"/><Relationship Id="rId3" Type="http://schemas.openxmlformats.org/officeDocument/2006/relationships/hyperlink" Target="http://pandora.net" TargetMode="External"/><Relationship Id="rId4" Type="http://schemas.openxmlformats.org/officeDocument/2006/relationships/hyperlink" Target="http://pandora.net" TargetMode="External"/><Relationship Id="rId9" Type="http://schemas.openxmlformats.org/officeDocument/2006/relationships/hyperlink" Target="http://swarovski.com" TargetMode="External"/><Relationship Id="rId141" Type="http://schemas.openxmlformats.org/officeDocument/2006/relationships/drawing" Target="../drawings/drawing8.xml"/><Relationship Id="rId140" Type="http://schemas.openxmlformats.org/officeDocument/2006/relationships/hyperlink" Target="http://yanesmadrid.com" TargetMode="External"/><Relationship Id="rId5" Type="http://schemas.openxmlformats.org/officeDocument/2006/relationships/hyperlink" Target="http://tous.com" TargetMode="External"/><Relationship Id="rId6" Type="http://schemas.openxmlformats.org/officeDocument/2006/relationships/hyperlink" Target="http://tous.com" TargetMode="External"/><Relationship Id="rId7" Type="http://schemas.openxmlformats.org/officeDocument/2006/relationships/hyperlink" Target="http://tous.com" TargetMode="External"/><Relationship Id="rId8" Type="http://schemas.openxmlformats.org/officeDocument/2006/relationships/hyperlink" Target="http://tous.com" TargetMode="External"/><Relationship Id="rId73" Type="http://schemas.openxmlformats.org/officeDocument/2006/relationships/hyperlink" Target="http://finagarcia.com" TargetMode="External"/><Relationship Id="rId72" Type="http://schemas.openxmlformats.org/officeDocument/2006/relationships/hyperlink" Target="http://agatha.es" TargetMode="External"/><Relationship Id="rId75" Type="http://schemas.openxmlformats.org/officeDocument/2006/relationships/hyperlink" Target="http://finagarcia.com" TargetMode="External"/><Relationship Id="rId74" Type="http://schemas.openxmlformats.org/officeDocument/2006/relationships/hyperlink" Target="http://finagarcia.com" TargetMode="External"/><Relationship Id="rId77" Type="http://schemas.openxmlformats.org/officeDocument/2006/relationships/hyperlink" Target="http://nicols.es" TargetMode="External"/><Relationship Id="rId76" Type="http://schemas.openxmlformats.org/officeDocument/2006/relationships/hyperlink" Target="http://finagarcia.com" TargetMode="External"/><Relationship Id="rId79" Type="http://schemas.openxmlformats.org/officeDocument/2006/relationships/hyperlink" Target="http://nicols.es" TargetMode="External"/><Relationship Id="rId78" Type="http://schemas.openxmlformats.org/officeDocument/2006/relationships/hyperlink" Target="http://nicols.es" TargetMode="External"/><Relationship Id="rId71" Type="http://schemas.openxmlformats.org/officeDocument/2006/relationships/hyperlink" Target="http://agatha.es" TargetMode="External"/><Relationship Id="rId70" Type="http://schemas.openxmlformats.org/officeDocument/2006/relationships/hyperlink" Target="http://agatha.es" TargetMode="External"/><Relationship Id="rId139" Type="http://schemas.openxmlformats.org/officeDocument/2006/relationships/hyperlink" Target="http://yanesmadrid.com" TargetMode="External"/><Relationship Id="rId138" Type="http://schemas.openxmlformats.org/officeDocument/2006/relationships/hyperlink" Target="http://yanesmadrid.com" TargetMode="External"/><Relationship Id="rId137" Type="http://schemas.openxmlformats.org/officeDocument/2006/relationships/hyperlink" Target="http://yanesmadrid.com" TargetMode="External"/><Relationship Id="rId132" Type="http://schemas.openxmlformats.org/officeDocument/2006/relationships/hyperlink" Target="http://perodri.es" TargetMode="External"/><Relationship Id="rId131" Type="http://schemas.openxmlformats.org/officeDocument/2006/relationships/hyperlink" Target="http://perodri.es" TargetMode="External"/><Relationship Id="rId130" Type="http://schemas.openxmlformats.org/officeDocument/2006/relationships/hyperlink" Target="http://perodri.es" TargetMode="External"/><Relationship Id="rId136" Type="http://schemas.openxmlformats.org/officeDocument/2006/relationships/hyperlink" Target="http://joyeriasenra.com" TargetMode="External"/><Relationship Id="rId135" Type="http://schemas.openxmlformats.org/officeDocument/2006/relationships/hyperlink" Target="http://joyeriasenra.com" TargetMode="External"/><Relationship Id="rId134" Type="http://schemas.openxmlformats.org/officeDocument/2006/relationships/hyperlink" Target="http://joyeriasenra.com" TargetMode="External"/><Relationship Id="rId133" Type="http://schemas.openxmlformats.org/officeDocument/2006/relationships/hyperlink" Target="http://joyeriasenra.com" TargetMode="External"/><Relationship Id="rId62" Type="http://schemas.openxmlformats.org/officeDocument/2006/relationships/hyperlink" Target="http://roselin.es" TargetMode="External"/><Relationship Id="rId61" Type="http://schemas.openxmlformats.org/officeDocument/2006/relationships/hyperlink" Target="http://roselin.es" TargetMode="External"/><Relationship Id="rId64" Type="http://schemas.openxmlformats.org/officeDocument/2006/relationships/hyperlink" Target="http://roselin.es" TargetMode="External"/><Relationship Id="rId63" Type="http://schemas.openxmlformats.org/officeDocument/2006/relationships/hyperlink" Target="http://roselin.es" TargetMode="External"/><Relationship Id="rId66" Type="http://schemas.openxmlformats.org/officeDocument/2006/relationships/hyperlink" Target="http://timeroadshop.com" TargetMode="External"/><Relationship Id="rId65" Type="http://schemas.openxmlformats.org/officeDocument/2006/relationships/hyperlink" Target="http://timeroadshop.com" TargetMode="External"/><Relationship Id="rId68" Type="http://schemas.openxmlformats.org/officeDocument/2006/relationships/hyperlink" Target="http://timeroadshop.com" TargetMode="External"/><Relationship Id="rId67" Type="http://schemas.openxmlformats.org/officeDocument/2006/relationships/hyperlink" Target="http://timeroadshop.com" TargetMode="External"/><Relationship Id="rId60" Type="http://schemas.openxmlformats.org/officeDocument/2006/relationships/hyperlink" Target="http://thomassabo.com" TargetMode="External"/><Relationship Id="rId69" Type="http://schemas.openxmlformats.org/officeDocument/2006/relationships/hyperlink" Target="http://agatha.es" TargetMode="External"/><Relationship Id="rId51" Type="http://schemas.openxmlformats.org/officeDocument/2006/relationships/hyperlink" Target="http://rabat.net" TargetMode="External"/><Relationship Id="rId50" Type="http://schemas.openxmlformats.org/officeDocument/2006/relationships/hyperlink" Target="http://rabat.net" TargetMode="External"/><Relationship Id="rId53" Type="http://schemas.openxmlformats.org/officeDocument/2006/relationships/hyperlink" Target="http://piaget.com" TargetMode="External"/><Relationship Id="rId52" Type="http://schemas.openxmlformats.org/officeDocument/2006/relationships/hyperlink" Target="http://rabat.net" TargetMode="External"/><Relationship Id="rId55" Type="http://schemas.openxmlformats.org/officeDocument/2006/relationships/hyperlink" Target="http://piaget.com" TargetMode="External"/><Relationship Id="rId54" Type="http://schemas.openxmlformats.org/officeDocument/2006/relationships/hyperlink" Target="http://piaget.com" TargetMode="External"/><Relationship Id="rId57" Type="http://schemas.openxmlformats.org/officeDocument/2006/relationships/hyperlink" Target="http://thomassabo.com" TargetMode="External"/><Relationship Id="rId56" Type="http://schemas.openxmlformats.org/officeDocument/2006/relationships/hyperlink" Target="http://piaget.com" TargetMode="External"/><Relationship Id="rId59" Type="http://schemas.openxmlformats.org/officeDocument/2006/relationships/hyperlink" Target="http://thomassabo.com" TargetMode="External"/><Relationship Id="rId58" Type="http://schemas.openxmlformats.org/officeDocument/2006/relationships/hyperlink" Target="http://thomassabo.com"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joyeriasuarez.com" TargetMode="External"/><Relationship Id="rId10" Type="http://schemas.openxmlformats.org/officeDocument/2006/relationships/hyperlink" Target="http://sansarushop.com" TargetMode="External"/><Relationship Id="rId13" Type="http://schemas.openxmlformats.org/officeDocument/2006/relationships/hyperlink" Target="http://rabat.net" TargetMode="External"/><Relationship Id="rId12" Type="http://schemas.openxmlformats.org/officeDocument/2006/relationships/hyperlink" Target="http://unode50.com" TargetMode="External"/><Relationship Id="rId15" Type="http://schemas.openxmlformats.org/officeDocument/2006/relationships/hyperlink" Target="http://thomassabo.com" TargetMode="External"/><Relationship Id="rId14" Type="http://schemas.openxmlformats.org/officeDocument/2006/relationships/hyperlink" Target="http://piaget.com" TargetMode="External"/><Relationship Id="rId17" Type="http://schemas.openxmlformats.org/officeDocument/2006/relationships/drawing" Target="../drawings/drawing9.xml"/><Relationship Id="rId16" Type="http://schemas.openxmlformats.org/officeDocument/2006/relationships/hyperlink" Target="http://roselin.es" TargetMode="External"/><Relationship Id="rId1" Type="http://schemas.openxmlformats.org/officeDocument/2006/relationships/hyperlink" Target="http://pandora.net" TargetMode="External"/><Relationship Id="rId2" Type="http://schemas.openxmlformats.org/officeDocument/2006/relationships/hyperlink" Target="http://tous.com" TargetMode="External"/><Relationship Id="rId3" Type="http://schemas.openxmlformats.org/officeDocument/2006/relationships/hyperlink" Target="http://swarovski.com" TargetMode="External"/><Relationship Id="rId4" Type="http://schemas.openxmlformats.org/officeDocument/2006/relationships/hyperlink" Target="http://bulgari.com" TargetMode="External"/><Relationship Id="rId9" Type="http://schemas.openxmlformats.org/officeDocument/2006/relationships/hyperlink" Target="http://pdpaola.com" TargetMode="External"/><Relationship Id="rId5" Type="http://schemas.openxmlformats.org/officeDocument/2006/relationships/hyperlink" Target="http://singularu.com" TargetMode="External"/><Relationship Id="rId6" Type="http://schemas.openxmlformats.org/officeDocument/2006/relationships/hyperlink" Target="http://aristocrazy.com" TargetMode="External"/><Relationship Id="rId7" Type="http://schemas.openxmlformats.org/officeDocument/2006/relationships/hyperlink" Target="http://joyeriasanchez.com" TargetMode="External"/><Relationship Id="rId8" Type="http://schemas.openxmlformats.org/officeDocument/2006/relationships/hyperlink" Target="http://joseluisjoyerias.com"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instagram.com/gruponovelec/?hl=es" TargetMode="External"/><Relationship Id="rId190" Type="http://schemas.openxmlformats.org/officeDocument/2006/relationships/hyperlink" Target="https://www.instagram.com/madridsolarkwp/" TargetMode="External"/><Relationship Id="rId42" Type="http://schemas.openxmlformats.org/officeDocument/2006/relationships/hyperlink" Target="https://twitter.com/gruponovelec?lang=es" TargetMode="External"/><Relationship Id="rId41" Type="http://schemas.openxmlformats.org/officeDocument/2006/relationships/hyperlink" Target="https://www.linkedin.com/company/grupo-novelec/" TargetMode="External"/><Relationship Id="rId44" Type="http://schemas.openxmlformats.org/officeDocument/2006/relationships/hyperlink" Target="https://solarte.es/" TargetMode="External"/><Relationship Id="rId194" Type="http://schemas.openxmlformats.org/officeDocument/2006/relationships/drawing" Target="../drawings/drawing10.xml"/><Relationship Id="rId43" Type="http://schemas.openxmlformats.org/officeDocument/2006/relationships/hyperlink" Target="https://drive.google.com/file/d/1jakZMnCu8MaK7ANPwU9f_KuxkmWdw8H7/view?usp=share_link" TargetMode="External"/><Relationship Id="rId193" Type="http://schemas.openxmlformats.org/officeDocument/2006/relationships/hyperlink" Target="https://www.rec0.com/wp-content/uploads/Logo-IndiCold.jpg" TargetMode="External"/><Relationship Id="rId46" Type="http://schemas.openxmlformats.org/officeDocument/2006/relationships/hyperlink" Target="https://www.instagram.com/solarte_vlc/" TargetMode="External"/><Relationship Id="rId192" Type="http://schemas.openxmlformats.org/officeDocument/2006/relationships/hyperlink" Target="https://twitter.com/madridsolarkwp" TargetMode="External"/><Relationship Id="rId45" Type="http://schemas.openxmlformats.org/officeDocument/2006/relationships/hyperlink" Target="https://www.facebook.com/solarte.vlc/" TargetMode="External"/><Relationship Id="rId191" Type="http://schemas.openxmlformats.org/officeDocument/2006/relationships/hyperlink" Target="https://www.linkedin.com/company/madridsolarkwp/" TargetMode="External"/><Relationship Id="rId48" Type="http://schemas.openxmlformats.org/officeDocument/2006/relationships/hyperlink" Target="http://inversolar.es" TargetMode="External"/><Relationship Id="rId187" Type="http://schemas.openxmlformats.org/officeDocument/2006/relationships/hyperlink" Target="https://www.rec0.com/wp-content/uploads/Logo-IndiCold.jpg" TargetMode="External"/><Relationship Id="rId47" Type="http://schemas.openxmlformats.org/officeDocument/2006/relationships/hyperlink" Target="https://drive.google.com/file/d/1Nb3CRJUK0pvZrXFCYbyAmgB8GwsfR_Rb/view?usp=share_link" TargetMode="External"/><Relationship Id="rId186" Type="http://schemas.openxmlformats.org/officeDocument/2006/relationships/hyperlink" Target="https://twitter.com/HelioEsfera" TargetMode="External"/><Relationship Id="rId185" Type="http://schemas.openxmlformats.org/officeDocument/2006/relationships/hyperlink" Target="https://www.linkedin.com/company/helioesfera/" TargetMode="External"/><Relationship Id="rId49" Type="http://schemas.openxmlformats.org/officeDocument/2006/relationships/hyperlink" Target="https://www.facebook.com/inversolar.es" TargetMode="External"/><Relationship Id="rId184" Type="http://schemas.openxmlformats.org/officeDocument/2006/relationships/hyperlink" Target="https://www.instagram.com/helioesfera/" TargetMode="External"/><Relationship Id="rId189" Type="http://schemas.openxmlformats.org/officeDocument/2006/relationships/hyperlink" Target="https://www.facebook.com/Madridsolarkw" TargetMode="External"/><Relationship Id="rId188" Type="http://schemas.openxmlformats.org/officeDocument/2006/relationships/hyperlink" Target="https://madridsolarkwp.com/" TargetMode="External"/><Relationship Id="rId31" Type="http://schemas.openxmlformats.org/officeDocument/2006/relationships/hyperlink" Target="https://www.linkedin.com/company/autosolar/" TargetMode="External"/><Relationship Id="rId30" Type="http://schemas.openxmlformats.org/officeDocument/2006/relationships/hyperlink" Target="https://www.instagram.com/autosolar_es/" TargetMode="External"/><Relationship Id="rId33" Type="http://schemas.openxmlformats.org/officeDocument/2006/relationships/hyperlink" Target="https://drive.google.com/file/d/1UK4QV6b1XPKxZ4EVAFiQ0QCU0i_0twuF/view?usp=share_link" TargetMode="External"/><Relationship Id="rId183" Type="http://schemas.openxmlformats.org/officeDocument/2006/relationships/hyperlink" Target="https://www.facebook.com/HelioEsfera" TargetMode="External"/><Relationship Id="rId32" Type="http://schemas.openxmlformats.org/officeDocument/2006/relationships/hyperlink" Target="https://twitter.com/autosolar_es" TargetMode="External"/><Relationship Id="rId182" Type="http://schemas.openxmlformats.org/officeDocument/2006/relationships/hyperlink" Target="https://www.helioesfera.com/" TargetMode="External"/><Relationship Id="rId35" Type="http://schemas.openxmlformats.org/officeDocument/2006/relationships/hyperlink" Target="https://www.facebook.com/solarlandsl/" TargetMode="External"/><Relationship Id="rId181" Type="http://schemas.openxmlformats.org/officeDocument/2006/relationships/hyperlink" Target="https://www.rec0.com/wp-content/uploads/Logo-IndiCold.jpg" TargetMode="External"/><Relationship Id="rId34" Type="http://schemas.openxmlformats.org/officeDocument/2006/relationships/hyperlink" Target="https://www.solarland.es/" TargetMode="External"/><Relationship Id="rId180" Type="http://schemas.openxmlformats.org/officeDocument/2006/relationships/hyperlink" Target="https://www.linkedin.com/company/dpv-energy/" TargetMode="External"/><Relationship Id="rId37" Type="http://schemas.openxmlformats.org/officeDocument/2006/relationships/hyperlink" Target="https://drive.google.com/file/d/1IyxKmV8qnDPnnGodE47oETG4EFdNa040/view?usp=share_link" TargetMode="External"/><Relationship Id="rId176" Type="http://schemas.openxmlformats.org/officeDocument/2006/relationships/hyperlink" Target="https://twitter.com/direnergy" TargetMode="External"/><Relationship Id="rId36" Type="http://schemas.openxmlformats.org/officeDocument/2006/relationships/hyperlink" Target="https://www.instagram.com/solarland_sl/" TargetMode="External"/><Relationship Id="rId175" Type="http://schemas.openxmlformats.org/officeDocument/2006/relationships/hyperlink" Target="https://www.linkedin.com/company/direnergynet/" TargetMode="External"/><Relationship Id="rId39" Type="http://schemas.openxmlformats.org/officeDocument/2006/relationships/hyperlink" Target="https://www.facebook.com/gruponovelec/" TargetMode="External"/><Relationship Id="rId174" Type="http://schemas.openxmlformats.org/officeDocument/2006/relationships/hyperlink" Target="https://www.instagram.com/direnergy_/" TargetMode="External"/><Relationship Id="rId38" Type="http://schemas.openxmlformats.org/officeDocument/2006/relationships/hyperlink" Target="http://gruponovelec.com/es/" TargetMode="External"/><Relationship Id="rId173" Type="http://schemas.openxmlformats.org/officeDocument/2006/relationships/hyperlink" Target="https://www.facebook.com/direnergy/" TargetMode="External"/><Relationship Id="rId179" Type="http://schemas.openxmlformats.org/officeDocument/2006/relationships/hyperlink" Target="https://www.instagram.com/dpv_energy/" TargetMode="External"/><Relationship Id="rId178" Type="http://schemas.openxmlformats.org/officeDocument/2006/relationships/hyperlink" Target="https://dpvenergy.com/" TargetMode="External"/><Relationship Id="rId177" Type="http://schemas.openxmlformats.org/officeDocument/2006/relationships/hyperlink" Target="https://www.rec0.com/wp-content/uploads/Logo-IndiCold.jpg" TargetMode="External"/><Relationship Id="rId20" Type="http://schemas.openxmlformats.org/officeDocument/2006/relationships/hyperlink" Target="https://www.youtube.com/@edpenergia" TargetMode="External"/><Relationship Id="rId22" Type="http://schemas.openxmlformats.org/officeDocument/2006/relationships/hyperlink" Target="https://www.endesaxstore.com/es/es/e-shop/energia-solar/solar-fotovoltaica" TargetMode="External"/><Relationship Id="rId21" Type="http://schemas.openxmlformats.org/officeDocument/2006/relationships/hyperlink" Target="https://drive.google.com/file/d/1tl3MFlfoezGfeJl7id5d__OyZMosE7me/view?usp=share_link" TargetMode="External"/><Relationship Id="rId24" Type="http://schemas.openxmlformats.org/officeDocument/2006/relationships/hyperlink" Target="https://www.instagram.com/endesax_es/" TargetMode="External"/><Relationship Id="rId23" Type="http://schemas.openxmlformats.org/officeDocument/2006/relationships/hyperlink" Target="https://www.facebook.com/EndesaX" TargetMode="External"/><Relationship Id="rId26" Type="http://schemas.openxmlformats.org/officeDocument/2006/relationships/hyperlink" Target="https://www.youtube.com/@EnelX" TargetMode="External"/><Relationship Id="rId25" Type="http://schemas.openxmlformats.org/officeDocument/2006/relationships/hyperlink" Target="https://www.linkedin.com/company/endesa-x/" TargetMode="External"/><Relationship Id="rId28" Type="http://schemas.openxmlformats.org/officeDocument/2006/relationships/hyperlink" Target="https://autosolar.es/" TargetMode="External"/><Relationship Id="rId27" Type="http://schemas.openxmlformats.org/officeDocument/2006/relationships/hyperlink" Target="https://drive.google.com/file/d/14-cB57Og5UfdKnk43-0sy8zzujrlPem9/view?usp=share_link" TargetMode="External"/><Relationship Id="rId29" Type="http://schemas.openxmlformats.org/officeDocument/2006/relationships/hyperlink" Target="https://www.facebook.com/AutoSolarEnergy" TargetMode="External"/><Relationship Id="rId11" Type="http://schemas.openxmlformats.org/officeDocument/2006/relationships/hyperlink" Target="https://www.instagram.com/efectoled_es/" TargetMode="External"/><Relationship Id="rId10" Type="http://schemas.openxmlformats.org/officeDocument/2006/relationships/hyperlink" Target="https://www.facebook.com/tienda.efectoLED" TargetMode="External"/><Relationship Id="rId13" Type="http://schemas.openxmlformats.org/officeDocument/2006/relationships/hyperlink" Target="https://www.youtube.com/@efectoLED_es_pt" TargetMode="External"/><Relationship Id="rId12" Type="http://schemas.openxmlformats.org/officeDocument/2006/relationships/hyperlink" Target="https://www.linkedin.com/company/grupo-efectoled/" TargetMode="External"/><Relationship Id="rId15" Type="http://schemas.openxmlformats.org/officeDocument/2006/relationships/hyperlink" Target="http://edpenergia.es" TargetMode="External"/><Relationship Id="rId14" Type="http://schemas.openxmlformats.org/officeDocument/2006/relationships/hyperlink" Target="https://drive.google.com/file/d/1TZYZYG-yA_tiZwEtWmA1y4q9t_9urjBs/view?usp=share_link" TargetMode="External"/><Relationship Id="rId17" Type="http://schemas.openxmlformats.org/officeDocument/2006/relationships/hyperlink" Target="https://www.instagram.com/energia.edp/?hl=es" TargetMode="External"/><Relationship Id="rId16" Type="http://schemas.openxmlformats.org/officeDocument/2006/relationships/hyperlink" Target="https://www.facebook.com/EnergiaEDP/" TargetMode="External"/><Relationship Id="rId19" Type="http://schemas.openxmlformats.org/officeDocument/2006/relationships/hyperlink" Target="https://twitter.com/energiaedp?lang=es" TargetMode="External"/><Relationship Id="rId18" Type="http://schemas.openxmlformats.org/officeDocument/2006/relationships/hyperlink" Target="https://www.linkedin.com/company/edpenergia/" TargetMode="External"/><Relationship Id="rId84" Type="http://schemas.openxmlformats.org/officeDocument/2006/relationships/hyperlink" Target="https://www.instagram.com/powergardens.eu/" TargetMode="External"/><Relationship Id="rId83" Type="http://schemas.openxmlformats.org/officeDocument/2006/relationships/hyperlink" Target="https://www.facebook.com/powergardens.eu" TargetMode="External"/><Relationship Id="rId86" Type="http://schemas.openxmlformats.org/officeDocument/2006/relationships/hyperlink" Target="http://albasolar.es" TargetMode="External"/><Relationship Id="rId85" Type="http://schemas.openxmlformats.org/officeDocument/2006/relationships/hyperlink" Target="https://drive.google.com/file/d/1fX7mpPw8cilnrw4zs9NcPde8GhMpjp3r/view?usp=share_link" TargetMode="External"/><Relationship Id="rId88" Type="http://schemas.openxmlformats.org/officeDocument/2006/relationships/hyperlink" Target="https://www.instagram.com/albasolar.es/" TargetMode="External"/><Relationship Id="rId150" Type="http://schemas.openxmlformats.org/officeDocument/2006/relationships/hyperlink" Target="https://www.rec0.com/wp-content/uploads/Logo-IndiCold.jpg" TargetMode="External"/><Relationship Id="rId87" Type="http://schemas.openxmlformats.org/officeDocument/2006/relationships/hyperlink" Target="https://www.facebook.com/AlbasolarFotovoltaica" TargetMode="External"/><Relationship Id="rId89" Type="http://schemas.openxmlformats.org/officeDocument/2006/relationships/hyperlink" Target="https://www.linkedin.com/company/albasolar/" TargetMode="External"/><Relationship Id="rId80" Type="http://schemas.openxmlformats.org/officeDocument/2006/relationships/hyperlink" Target="https://www.linkedin.com/company/bwre-solares/" TargetMode="External"/><Relationship Id="rId82" Type="http://schemas.openxmlformats.org/officeDocument/2006/relationships/hyperlink" Target="https://powergardens.eu/es/main" TargetMode="External"/><Relationship Id="rId81" Type="http://schemas.openxmlformats.org/officeDocument/2006/relationships/hyperlink" Target="https://drive.google.com/file/d/1b8pn8-_jj37tBXIBy2ZWCOKt9DerDD8H/view?usp=share_link" TargetMode="External"/><Relationship Id="rId1" Type="http://schemas.openxmlformats.org/officeDocument/2006/relationships/hyperlink" Target="https://www.domoelectra.com/tiendaonline/paneles-solares-c397" TargetMode="External"/><Relationship Id="rId2" Type="http://schemas.openxmlformats.org/officeDocument/2006/relationships/hyperlink" Target="https://www.facebook.com/DomoElectraTecnicos2.0" TargetMode="External"/><Relationship Id="rId3" Type="http://schemas.openxmlformats.org/officeDocument/2006/relationships/hyperlink" Target="https://www.instagram.com/domoelectra/" TargetMode="External"/><Relationship Id="rId149" Type="http://schemas.openxmlformats.org/officeDocument/2006/relationships/hyperlink" Target="https://twitter.com/rebacas" TargetMode="External"/><Relationship Id="rId4" Type="http://schemas.openxmlformats.org/officeDocument/2006/relationships/hyperlink" Target="https://www.linkedin.com/company/domo-electra-venta-e-instalaciones-t-cnicas/" TargetMode="External"/><Relationship Id="rId148" Type="http://schemas.openxmlformats.org/officeDocument/2006/relationships/hyperlink" Target="https://www.linkedin.com/company/rebacas-sl/about/" TargetMode="External"/><Relationship Id="rId9" Type="http://schemas.openxmlformats.org/officeDocument/2006/relationships/hyperlink" Target="https://www.efectoled.com/es/1052-comprar-paneles-solares" TargetMode="External"/><Relationship Id="rId143" Type="http://schemas.openxmlformats.org/officeDocument/2006/relationships/hyperlink" Target="https://twitter.com/Ordusol" TargetMode="External"/><Relationship Id="rId142" Type="http://schemas.openxmlformats.org/officeDocument/2006/relationships/hyperlink" Target="https://www.linkedin.com/company/suministros-ordu-a-s-l-/" TargetMode="External"/><Relationship Id="rId141" Type="http://schemas.openxmlformats.org/officeDocument/2006/relationships/hyperlink" Target="https://www.instagram.com/ordusol/" TargetMode="External"/><Relationship Id="rId140" Type="http://schemas.openxmlformats.org/officeDocument/2006/relationships/hyperlink" Target="https://www.facebook.com/SuministrosOrdunaSL/" TargetMode="External"/><Relationship Id="rId5" Type="http://schemas.openxmlformats.org/officeDocument/2006/relationships/hyperlink" Target="https://www.tiktok.com/@domoelectra" TargetMode="External"/><Relationship Id="rId147" Type="http://schemas.openxmlformats.org/officeDocument/2006/relationships/hyperlink" Target="https://www.instagram.com/rebacasrenovables/" TargetMode="External"/><Relationship Id="rId6" Type="http://schemas.openxmlformats.org/officeDocument/2006/relationships/hyperlink" Target="https://twitter.com/DomoElectra" TargetMode="External"/><Relationship Id="rId146" Type="http://schemas.openxmlformats.org/officeDocument/2006/relationships/hyperlink" Target="https://www.facebook.com/RebacasEnergia?ref=stream" TargetMode="External"/><Relationship Id="rId7" Type="http://schemas.openxmlformats.org/officeDocument/2006/relationships/hyperlink" Target="https://www.youtube.com/@domoelectra" TargetMode="External"/><Relationship Id="rId145" Type="http://schemas.openxmlformats.org/officeDocument/2006/relationships/hyperlink" Target="http://rebacas.com" TargetMode="External"/><Relationship Id="rId8" Type="http://schemas.openxmlformats.org/officeDocument/2006/relationships/hyperlink" Target="https://drive.google.com/file/d/1SDRgkPOSliFR4aGfWkiw2neylLmEcZ_6/view?usp=share_link" TargetMode="External"/><Relationship Id="rId144" Type="http://schemas.openxmlformats.org/officeDocument/2006/relationships/hyperlink" Target="https://www.rec0.com/wp-content/uploads/Logo-IndiCold.jpg" TargetMode="External"/><Relationship Id="rId73" Type="http://schemas.openxmlformats.org/officeDocument/2006/relationships/hyperlink" Target="https://www.instagram.com/aborasolar/" TargetMode="External"/><Relationship Id="rId72" Type="http://schemas.openxmlformats.org/officeDocument/2006/relationships/hyperlink" Target="https://www.facebook.com/PlanetaAbora/" TargetMode="External"/><Relationship Id="rId75" Type="http://schemas.openxmlformats.org/officeDocument/2006/relationships/hyperlink" Target="https://twitter.com/AboraSolar" TargetMode="External"/><Relationship Id="rId74" Type="http://schemas.openxmlformats.org/officeDocument/2006/relationships/hyperlink" Target="https://www.linkedin.com/company/aborasolar/" TargetMode="External"/><Relationship Id="rId77" Type="http://schemas.openxmlformats.org/officeDocument/2006/relationships/hyperlink" Target="https://solarshop.baywa-re.es/" TargetMode="External"/><Relationship Id="rId76" Type="http://schemas.openxmlformats.org/officeDocument/2006/relationships/hyperlink" Target="https://drive.google.com/file/d/1zNhiKSkPk1teTnAm44kFoRw24dwgrDwL/view?usp=share_link" TargetMode="External"/><Relationship Id="rId79" Type="http://schemas.openxmlformats.org/officeDocument/2006/relationships/hyperlink" Target="https://www.instagram.com/bwre.solares/?hl=es" TargetMode="External"/><Relationship Id="rId78" Type="http://schemas.openxmlformats.org/officeDocument/2006/relationships/hyperlink" Target="https://www.facebook.com/BWRE.SolarES" TargetMode="External"/><Relationship Id="rId71" Type="http://schemas.openxmlformats.org/officeDocument/2006/relationships/hyperlink" Target="https://abora-solar.com/" TargetMode="External"/><Relationship Id="rId70" Type="http://schemas.openxmlformats.org/officeDocument/2006/relationships/hyperlink" Target="https://drive.google.com/file/d/1TWQt3HSw1ISWRb4HyI4u2UtRDO7lR6Q8/view?usp=share_link" TargetMode="External"/><Relationship Id="rId139" Type="http://schemas.openxmlformats.org/officeDocument/2006/relationships/hyperlink" Target="http://suministrosorduna.com" TargetMode="External"/><Relationship Id="rId138" Type="http://schemas.openxmlformats.org/officeDocument/2006/relationships/hyperlink" Target="https://www.rec0.com/wp-content/uploads/Logo-IndiCold.jpg" TargetMode="External"/><Relationship Id="rId137" Type="http://schemas.openxmlformats.org/officeDocument/2006/relationships/hyperlink" Target="https://twitter.com/grupocoelca" TargetMode="External"/><Relationship Id="rId132" Type="http://schemas.openxmlformats.org/officeDocument/2006/relationships/hyperlink" Target="https://coelca.es/186-paneles-solares" TargetMode="External"/><Relationship Id="rId131" Type="http://schemas.openxmlformats.org/officeDocument/2006/relationships/hyperlink" Target="https://www.rec0.com/wp-content/uploads/Logo-IndiCold.jpg" TargetMode="External"/><Relationship Id="rId130" Type="http://schemas.openxmlformats.org/officeDocument/2006/relationships/hyperlink" Target="https://twitter.com/solaico" TargetMode="External"/><Relationship Id="rId136" Type="http://schemas.openxmlformats.org/officeDocument/2006/relationships/hyperlink" Target="https://www.tiktok.com/@grupocoelca" TargetMode="External"/><Relationship Id="rId135" Type="http://schemas.openxmlformats.org/officeDocument/2006/relationships/hyperlink" Target="https://www.linkedin.com/company/comercial-el%C3%A9ctrica-canarias-grupo-coelca-/" TargetMode="External"/><Relationship Id="rId134" Type="http://schemas.openxmlformats.org/officeDocument/2006/relationships/hyperlink" Target="https://www.instagram.com/grupo.coelca/" TargetMode="External"/><Relationship Id="rId133" Type="http://schemas.openxmlformats.org/officeDocument/2006/relationships/hyperlink" Target="https://www.facebook.com/grupocoelca" TargetMode="External"/><Relationship Id="rId62" Type="http://schemas.openxmlformats.org/officeDocument/2006/relationships/hyperlink" Target="https://www.linkedin.com/company/cambioenergetico-com/" TargetMode="External"/><Relationship Id="rId61" Type="http://schemas.openxmlformats.org/officeDocument/2006/relationships/hyperlink" Target="https://www.instagram.com/cambio.energetico/?hl=es" TargetMode="External"/><Relationship Id="rId64" Type="http://schemas.openxmlformats.org/officeDocument/2006/relationships/hyperlink" Target="https://drive.google.com/file/d/1qmr9Lb9nv4exus3-mQCOQV7_goOgdQfD/view?usp=share_link" TargetMode="External"/><Relationship Id="rId63" Type="http://schemas.openxmlformats.org/officeDocument/2006/relationships/hyperlink" Target="https://twitter.com/cambioenergetic" TargetMode="External"/><Relationship Id="rId66" Type="http://schemas.openxmlformats.org/officeDocument/2006/relationships/hyperlink" Target="https://www.facebook.com/atersa.shop/" TargetMode="External"/><Relationship Id="rId172" Type="http://schemas.openxmlformats.org/officeDocument/2006/relationships/hyperlink" Target="http://direnergy.net" TargetMode="External"/><Relationship Id="rId65" Type="http://schemas.openxmlformats.org/officeDocument/2006/relationships/hyperlink" Target="https://atersa.shop/" TargetMode="External"/><Relationship Id="rId171" Type="http://schemas.openxmlformats.org/officeDocument/2006/relationships/hyperlink" Target="https://www.rec0.com/wp-content/uploads/Logo-IndiCold.jpg" TargetMode="External"/><Relationship Id="rId68" Type="http://schemas.openxmlformats.org/officeDocument/2006/relationships/hyperlink" Target="https://www.linkedin.com/company/atersa-shop/" TargetMode="External"/><Relationship Id="rId170" Type="http://schemas.openxmlformats.org/officeDocument/2006/relationships/hyperlink" Target="https://twitter.com/SuministrosDSol?lang=es" TargetMode="External"/><Relationship Id="rId67" Type="http://schemas.openxmlformats.org/officeDocument/2006/relationships/hyperlink" Target="https://www.instagram.com/atersa.shop/" TargetMode="External"/><Relationship Id="rId60" Type="http://schemas.openxmlformats.org/officeDocument/2006/relationships/hyperlink" Target="https://www.facebook.com/CambioEnergetico" TargetMode="External"/><Relationship Id="rId165" Type="http://schemas.openxmlformats.org/officeDocument/2006/relationships/hyperlink" Target="https://www.rec0.com/wp-content/uploads/Logo-IndiCold.jpg" TargetMode="External"/><Relationship Id="rId69" Type="http://schemas.openxmlformats.org/officeDocument/2006/relationships/hyperlink" Target="https://twitter.com/atersashop" TargetMode="External"/><Relationship Id="rId164" Type="http://schemas.openxmlformats.org/officeDocument/2006/relationships/hyperlink" Target="https://www.instagram.com/comerciosolar/" TargetMode="External"/><Relationship Id="rId163" Type="http://schemas.openxmlformats.org/officeDocument/2006/relationships/hyperlink" Target="https://www.facebook.com/comerciosolar/" TargetMode="External"/><Relationship Id="rId162" Type="http://schemas.openxmlformats.org/officeDocument/2006/relationships/hyperlink" Target="http://comerciosolar.es" TargetMode="External"/><Relationship Id="rId169" Type="http://schemas.openxmlformats.org/officeDocument/2006/relationships/hyperlink" Target="https://www.linkedin.com/company/suministros-del-sol/about/" TargetMode="External"/><Relationship Id="rId168" Type="http://schemas.openxmlformats.org/officeDocument/2006/relationships/hyperlink" Target="https://www.instagram.com/suministrosdelsol/?hl=es" TargetMode="External"/><Relationship Id="rId167" Type="http://schemas.openxmlformats.org/officeDocument/2006/relationships/hyperlink" Target="https://www.facebook.com/SuministrosdelSol" TargetMode="External"/><Relationship Id="rId166" Type="http://schemas.openxmlformats.org/officeDocument/2006/relationships/hyperlink" Target="http://suministrosdelsol.com" TargetMode="External"/><Relationship Id="rId51" Type="http://schemas.openxmlformats.org/officeDocument/2006/relationships/hyperlink" Target="https://www.linkedin.com/company/inversolar/" TargetMode="External"/><Relationship Id="rId50" Type="http://schemas.openxmlformats.org/officeDocument/2006/relationships/hyperlink" Target="https://www.instagram.com/inversolar.es/" TargetMode="External"/><Relationship Id="rId53" Type="http://schemas.openxmlformats.org/officeDocument/2006/relationships/hyperlink" Target="https://www.grupoelectrostocks.com/catalogo-material-electrico-ges" TargetMode="External"/><Relationship Id="rId52" Type="http://schemas.openxmlformats.org/officeDocument/2006/relationships/hyperlink" Target="https://drive.google.com/file/d/1VeB9i9v8JDJmLLUH_edXHSRu6EsuVu6G/view?usp=share_link" TargetMode="External"/><Relationship Id="rId55" Type="http://schemas.openxmlformats.org/officeDocument/2006/relationships/hyperlink" Target="https://www.instagram.com/grupoelectrostocks/?hl=es" TargetMode="External"/><Relationship Id="rId161" Type="http://schemas.openxmlformats.org/officeDocument/2006/relationships/hyperlink" Target="https://www.rec0.com/wp-content/uploads/Logo-IndiCold.jpg" TargetMode="External"/><Relationship Id="rId54" Type="http://schemas.openxmlformats.org/officeDocument/2006/relationships/hyperlink" Target="https://www.facebook.com/grupoelectrostocks" TargetMode="External"/><Relationship Id="rId160" Type="http://schemas.openxmlformats.org/officeDocument/2006/relationships/hyperlink" Target="https://twitter.com/econscientes" TargetMode="External"/><Relationship Id="rId57" Type="http://schemas.openxmlformats.org/officeDocument/2006/relationships/hyperlink" Target="https://twitter.com/ElectroStocks" TargetMode="External"/><Relationship Id="rId56" Type="http://schemas.openxmlformats.org/officeDocument/2006/relationships/hyperlink" Target="https://www.linkedin.com/company/grupoelectrostocks/" TargetMode="External"/><Relationship Id="rId159" Type="http://schemas.openxmlformats.org/officeDocument/2006/relationships/hyperlink" Target="https://www.instagram.com/tutiendaenergetica.es/" TargetMode="External"/><Relationship Id="rId59" Type="http://schemas.openxmlformats.org/officeDocument/2006/relationships/hyperlink" Target="http://cambioenergetico.com" TargetMode="External"/><Relationship Id="rId154" Type="http://schemas.openxmlformats.org/officeDocument/2006/relationships/hyperlink" Target="https://www.linkedin.com/company/teknosolar/about/" TargetMode="External"/><Relationship Id="rId58" Type="http://schemas.openxmlformats.org/officeDocument/2006/relationships/hyperlink" Target="https://drive.google.com/file/d/1HemIc8JEnMyU1RRyfB04Ko3KUlHfKK1N/view?usp=share_link" TargetMode="External"/><Relationship Id="rId153" Type="http://schemas.openxmlformats.org/officeDocument/2006/relationships/hyperlink" Target="https://www.instagram.com/teknosolar/" TargetMode="External"/><Relationship Id="rId152" Type="http://schemas.openxmlformats.org/officeDocument/2006/relationships/hyperlink" Target="https://www.facebook.com/teknosolar" TargetMode="External"/><Relationship Id="rId151" Type="http://schemas.openxmlformats.org/officeDocument/2006/relationships/hyperlink" Target="http://teknosolar.com" TargetMode="External"/><Relationship Id="rId158" Type="http://schemas.openxmlformats.org/officeDocument/2006/relationships/hyperlink" Target="https://www.facebook.com/tutiendaenergetica.es" TargetMode="External"/><Relationship Id="rId157" Type="http://schemas.openxmlformats.org/officeDocument/2006/relationships/hyperlink" Target="http://tutiendaenergetica.es" TargetMode="External"/><Relationship Id="rId156" Type="http://schemas.openxmlformats.org/officeDocument/2006/relationships/hyperlink" Target="https://www.rec0.com/wp-content/uploads/Logo-IndiCold.jpg" TargetMode="External"/><Relationship Id="rId155" Type="http://schemas.openxmlformats.org/officeDocument/2006/relationships/hyperlink" Target="https://twitter.com/teknosolar" TargetMode="External"/><Relationship Id="rId107" Type="http://schemas.openxmlformats.org/officeDocument/2006/relationships/hyperlink" Target="http://descuentosolar.com" TargetMode="External"/><Relationship Id="rId106" Type="http://schemas.openxmlformats.org/officeDocument/2006/relationships/hyperlink" Target="https://www.rec0.com/wp-content/uploads/Logo-IndiCold.jpg" TargetMode="External"/><Relationship Id="rId105" Type="http://schemas.openxmlformats.org/officeDocument/2006/relationships/hyperlink" Target="https://www.tiktok.com/@elalmacenfotovoltaico" TargetMode="External"/><Relationship Id="rId104" Type="http://schemas.openxmlformats.org/officeDocument/2006/relationships/hyperlink" Target="https://www.linkedin.com/company/elalmacenfotovoltaico/" TargetMode="External"/><Relationship Id="rId109" Type="http://schemas.openxmlformats.org/officeDocument/2006/relationships/hyperlink" Target="https://www.instagram.com/descuentosolar/" TargetMode="External"/><Relationship Id="rId108" Type="http://schemas.openxmlformats.org/officeDocument/2006/relationships/hyperlink" Target="https://www.facebook.com/DescuentoSolar" TargetMode="External"/><Relationship Id="rId103" Type="http://schemas.openxmlformats.org/officeDocument/2006/relationships/hyperlink" Target="https://www.instagram.com/elalmacenfotovoltaico/" TargetMode="External"/><Relationship Id="rId102" Type="http://schemas.openxmlformats.org/officeDocument/2006/relationships/hyperlink" Target="https://www.facebook.com/El-Almac%C3%A9n-Fotovoltaico-112995303682719" TargetMode="External"/><Relationship Id="rId101" Type="http://schemas.openxmlformats.org/officeDocument/2006/relationships/hyperlink" Target="http://elalmacenfotovoltaico.com" TargetMode="External"/><Relationship Id="rId100" Type="http://schemas.openxmlformats.org/officeDocument/2006/relationships/hyperlink" Target="https://www.rec0.com/wp-content/uploads/Logo-IndiCold.jpg" TargetMode="External"/><Relationship Id="rId129" Type="http://schemas.openxmlformats.org/officeDocument/2006/relationships/hyperlink" Target="https://www.linkedin.com/company/solaico/" TargetMode="External"/><Relationship Id="rId128" Type="http://schemas.openxmlformats.org/officeDocument/2006/relationships/hyperlink" Target="https://www.instagram.com/solaicoamerica/" TargetMode="External"/><Relationship Id="rId127" Type="http://schemas.openxmlformats.org/officeDocument/2006/relationships/hyperlink" Target="https://www.facebook.com/solaicoespana" TargetMode="External"/><Relationship Id="rId126" Type="http://schemas.openxmlformats.org/officeDocument/2006/relationships/hyperlink" Target="http://solaico.com/" TargetMode="External"/><Relationship Id="rId121" Type="http://schemas.openxmlformats.org/officeDocument/2006/relationships/hyperlink" Target="https://www.socialenergy.es/" TargetMode="External"/><Relationship Id="rId120" Type="http://schemas.openxmlformats.org/officeDocument/2006/relationships/hyperlink" Target="https://www.rec0.com/wp-content/uploads/Logo-IndiCold.jpg" TargetMode="External"/><Relationship Id="rId125" Type="http://schemas.openxmlformats.org/officeDocument/2006/relationships/hyperlink" Target="https://www.rec0.com/wp-content/uploads/Logo-IndiCold.jpg" TargetMode="External"/><Relationship Id="rId124" Type="http://schemas.openxmlformats.org/officeDocument/2006/relationships/hyperlink" Target="https://www.tiktok.com/@socialenergy.es" TargetMode="External"/><Relationship Id="rId123" Type="http://schemas.openxmlformats.org/officeDocument/2006/relationships/hyperlink" Target="https://www.instagram.com/socialenergy.es/" TargetMode="External"/><Relationship Id="rId122" Type="http://schemas.openxmlformats.org/officeDocument/2006/relationships/hyperlink" Target="https://www.facebook.com/socialenergy.es" TargetMode="External"/><Relationship Id="rId95" Type="http://schemas.openxmlformats.org/officeDocument/2006/relationships/hyperlink" Target="https://twitter.com/solarcosenergia" TargetMode="External"/><Relationship Id="rId94" Type="http://schemas.openxmlformats.org/officeDocument/2006/relationships/hyperlink" Target="https://www.instagram.com/solarcosenergia/" TargetMode="External"/><Relationship Id="rId97" Type="http://schemas.openxmlformats.org/officeDocument/2006/relationships/hyperlink" Target="https://solartree.es/" TargetMode="External"/><Relationship Id="rId96" Type="http://schemas.openxmlformats.org/officeDocument/2006/relationships/hyperlink" Target="https://www.rec0.com/wp-content/uploads/Logo-IndiCold.jpg" TargetMode="External"/><Relationship Id="rId99" Type="http://schemas.openxmlformats.org/officeDocument/2006/relationships/hyperlink" Target="https://www.linkedin.com/company/solartreegeneraciondistribuida/" TargetMode="External"/><Relationship Id="rId98" Type="http://schemas.openxmlformats.org/officeDocument/2006/relationships/hyperlink" Target="https://www.instagram.com/solartree_/" TargetMode="External"/><Relationship Id="rId91" Type="http://schemas.openxmlformats.org/officeDocument/2006/relationships/hyperlink" Target="https://drive.google.com/file/d/1cmNs29KSolf-aI62hu8uyyfu1a_X0pUT/view?usp=share_link" TargetMode="External"/><Relationship Id="rId90" Type="http://schemas.openxmlformats.org/officeDocument/2006/relationships/hyperlink" Target="https://twitter.com/Albasolar" TargetMode="External"/><Relationship Id="rId93" Type="http://schemas.openxmlformats.org/officeDocument/2006/relationships/hyperlink" Target="https://www.facebook.com/Solarcosenergia" TargetMode="External"/><Relationship Id="rId92" Type="http://schemas.openxmlformats.org/officeDocument/2006/relationships/hyperlink" Target="http://solarcos.com" TargetMode="External"/><Relationship Id="rId118" Type="http://schemas.openxmlformats.org/officeDocument/2006/relationships/hyperlink" Target="https://www.linkedin.com/company/web-renovables-s-l-u-/about/" TargetMode="External"/><Relationship Id="rId117" Type="http://schemas.openxmlformats.org/officeDocument/2006/relationships/hyperlink" Target="https://www.facebook.com/EcofenerByWebRenovables" TargetMode="External"/><Relationship Id="rId116" Type="http://schemas.openxmlformats.org/officeDocument/2006/relationships/hyperlink" Target="http://ecofener.com" TargetMode="External"/><Relationship Id="rId115" Type="http://schemas.openxmlformats.org/officeDocument/2006/relationships/hyperlink" Target="https://www.rec0.com/wp-content/uploads/Logo-IndiCold.jpg" TargetMode="External"/><Relationship Id="rId119" Type="http://schemas.openxmlformats.org/officeDocument/2006/relationships/hyperlink" Target="https://twitter.com/ecofener" TargetMode="External"/><Relationship Id="rId110" Type="http://schemas.openxmlformats.org/officeDocument/2006/relationships/hyperlink" Target="https://www.linkedin.com/company/descuentosolar/" TargetMode="External"/><Relationship Id="rId114" Type="http://schemas.openxmlformats.org/officeDocument/2006/relationships/hyperlink" Target="https://www.instagram.com/supermercado_solar/" TargetMode="External"/><Relationship Id="rId113" Type="http://schemas.openxmlformats.org/officeDocument/2006/relationships/hyperlink" Target="https://www.facebook.com/supermercado.solar/" TargetMode="External"/><Relationship Id="rId112" Type="http://schemas.openxmlformats.org/officeDocument/2006/relationships/hyperlink" Target="http://supermercadosolar.es" TargetMode="External"/><Relationship Id="rId111" Type="http://schemas.openxmlformats.org/officeDocument/2006/relationships/hyperlink" Target="https://www.rec0.com/wp-content/uploads/Logo-IndiCold.jpg"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instagram.com/singularu/" TargetMode="External"/><Relationship Id="rId190" Type="http://schemas.openxmlformats.org/officeDocument/2006/relationships/hyperlink" Target="https://www.instagram.com/lavani.jewels/" TargetMode="External"/><Relationship Id="rId42" Type="http://schemas.openxmlformats.org/officeDocument/2006/relationships/hyperlink" Target="https://www.tiktok.com/@singularu?lang=es" TargetMode="External"/><Relationship Id="rId41" Type="http://schemas.openxmlformats.org/officeDocument/2006/relationships/hyperlink" Target="https://www.linkedin.com/company/singularu/" TargetMode="External"/><Relationship Id="rId44" Type="http://schemas.openxmlformats.org/officeDocument/2006/relationships/hyperlink" Target="https://www.youtube.com/@SingularuOficial" TargetMode="External"/><Relationship Id="rId194" Type="http://schemas.openxmlformats.org/officeDocument/2006/relationships/hyperlink" Target="https://www.youtube.com/@lavanijewels4345" TargetMode="External"/><Relationship Id="rId43" Type="http://schemas.openxmlformats.org/officeDocument/2006/relationships/hyperlink" Target="https://twitter.com/Singularu_es" TargetMode="External"/><Relationship Id="rId193" Type="http://schemas.openxmlformats.org/officeDocument/2006/relationships/hyperlink" Target="https://twitter.com/LavaniJewels" TargetMode="External"/><Relationship Id="rId46" Type="http://schemas.openxmlformats.org/officeDocument/2006/relationships/hyperlink" Target="http://aristocrazy.com" TargetMode="External"/><Relationship Id="rId192" Type="http://schemas.openxmlformats.org/officeDocument/2006/relationships/hyperlink" Target="https://www.tiktok.com/@lavanijewels" TargetMode="External"/><Relationship Id="rId45" Type="http://schemas.openxmlformats.org/officeDocument/2006/relationships/hyperlink" Target="https://drive.google.com/file/d/1UK4QV6b1XPKxZ4EVAFiQ0QCU0i_0twuF/view?usp=share_link" TargetMode="External"/><Relationship Id="rId191" Type="http://schemas.openxmlformats.org/officeDocument/2006/relationships/hyperlink" Target="https://www.linkedin.com/company/lavanijewels/about/" TargetMode="External"/><Relationship Id="rId48" Type="http://schemas.openxmlformats.org/officeDocument/2006/relationships/hyperlink" Target="https://www.facebook.com/AristocrazySpain/" TargetMode="External"/><Relationship Id="rId187" Type="http://schemas.openxmlformats.org/officeDocument/2006/relationships/hyperlink" Target="http://lavanijewels.com" TargetMode="External"/><Relationship Id="rId47" Type="http://schemas.openxmlformats.org/officeDocument/2006/relationships/hyperlink" Target="https://www.aristocrazy.com/int/es/Home" TargetMode="External"/><Relationship Id="rId186" Type="http://schemas.openxmlformats.org/officeDocument/2006/relationships/hyperlink" Target="https://www.rec0.com/wp-content/uploads/Logo-IndiCold.jpg" TargetMode="External"/><Relationship Id="rId185" Type="http://schemas.openxmlformats.org/officeDocument/2006/relationships/hyperlink" Target="https://www.youtube.com/@orovivo9967" TargetMode="External"/><Relationship Id="rId49" Type="http://schemas.openxmlformats.org/officeDocument/2006/relationships/hyperlink" Target="https://www.instagram.com/aristocrazy/" TargetMode="External"/><Relationship Id="rId184" Type="http://schemas.openxmlformats.org/officeDocument/2006/relationships/hyperlink" Target="https://twitter.com/OroVivoOfficial" TargetMode="External"/><Relationship Id="rId189" Type="http://schemas.openxmlformats.org/officeDocument/2006/relationships/hyperlink" Target="https://www.facebook.com/lavanijewels" TargetMode="External"/><Relationship Id="rId188" Type="http://schemas.openxmlformats.org/officeDocument/2006/relationships/hyperlink" Target="https://lavanijewels.com/" TargetMode="External"/><Relationship Id="rId31" Type="http://schemas.openxmlformats.org/officeDocument/2006/relationships/hyperlink" Target="https://www.instagram.com/bulgari/" TargetMode="External"/><Relationship Id="rId30" Type="http://schemas.openxmlformats.org/officeDocument/2006/relationships/hyperlink" Target="https://www.facebook.com/Bulgari" TargetMode="External"/><Relationship Id="rId33" Type="http://schemas.openxmlformats.org/officeDocument/2006/relationships/hyperlink" Target="https://www.tiktok.com/@bulgari" TargetMode="External"/><Relationship Id="rId183" Type="http://schemas.openxmlformats.org/officeDocument/2006/relationships/hyperlink" Target="https://www.linkedin.com/company/oro-vivo-group/" TargetMode="External"/><Relationship Id="rId32" Type="http://schemas.openxmlformats.org/officeDocument/2006/relationships/hyperlink" Target="https://www.linkedin.com/company/bulgari/" TargetMode="External"/><Relationship Id="rId182" Type="http://schemas.openxmlformats.org/officeDocument/2006/relationships/hyperlink" Target="https://www.instagram.com/orovivo/" TargetMode="External"/><Relationship Id="rId35" Type="http://schemas.openxmlformats.org/officeDocument/2006/relationships/hyperlink" Target="https://www.youtube.com/@bulgari" TargetMode="External"/><Relationship Id="rId181" Type="http://schemas.openxmlformats.org/officeDocument/2006/relationships/hyperlink" Target="https://www.facebook.com/OROVIVO.Esp/" TargetMode="External"/><Relationship Id="rId34" Type="http://schemas.openxmlformats.org/officeDocument/2006/relationships/hyperlink" Target="https://twitter.com/Bulgariofficial" TargetMode="External"/><Relationship Id="rId180" Type="http://schemas.openxmlformats.org/officeDocument/2006/relationships/hyperlink" Target="https://www.orovivo.com/es/" TargetMode="External"/><Relationship Id="rId37" Type="http://schemas.openxmlformats.org/officeDocument/2006/relationships/hyperlink" Target="http://singularu.com" TargetMode="External"/><Relationship Id="rId176" Type="http://schemas.openxmlformats.org/officeDocument/2006/relationships/hyperlink" Target="https://www.tiktok.com/@luxenteroficial?lang=es" TargetMode="External"/><Relationship Id="rId36" Type="http://schemas.openxmlformats.org/officeDocument/2006/relationships/hyperlink" Target="https://drive.google.com/file/d/14-cB57Og5UfdKnk43-0sy8zzujrlPem9/view?usp=share_link" TargetMode="External"/><Relationship Id="rId175" Type="http://schemas.openxmlformats.org/officeDocument/2006/relationships/hyperlink" Target="https://www.linkedin.com/company/luxenter/" TargetMode="External"/><Relationship Id="rId39" Type="http://schemas.openxmlformats.org/officeDocument/2006/relationships/hyperlink" Target="https://www.facebook.com/Singularu/" TargetMode="External"/><Relationship Id="rId174" Type="http://schemas.openxmlformats.org/officeDocument/2006/relationships/hyperlink" Target="https://www.instagram.com/luxenteroficial/" TargetMode="External"/><Relationship Id="rId38" Type="http://schemas.openxmlformats.org/officeDocument/2006/relationships/hyperlink" Target="https://singularu.com/" TargetMode="External"/><Relationship Id="rId173" Type="http://schemas.openxmlformats.org/officeDocument/2006/relationships/hyperlink" Target="https://www.facebook.com/luxenter" TargetMode="External"/><Relationship Id="rId179" Type="http://schemas.openxmlformats.org/officeDocument/2006/relationships/hyperlink" Target="http://orovivo.com" TargetMode="External"/><Relationship Id="rId178" Type="http://schemas.openxmlformats.org/officeDocument/2006/relationships/hyperlink" Target="https://www.rec0.com/wp-content/uploads/Logo-IndiCold.jpg" TargetMode="External"/><Relationship Id="rId177" Type="http://schemas.openxmlformats.org/officeDocument/2006/relationships/hyperlink" Target="https://www.youtube.com/channel/UCXxizVzcmjK-THB_4hVd95A" TargetMode="External"/><Relationship Id="rId20" Type="http://schemas.openxmlformats.org/officeDocument/2006/relationships/hyperlink" Target="https://www.swarovski.com/es-ES/" TargetMode="External"/><Relationship Id="rId22" Type="http://schemas.openxmlformats.org/officeDocument/2006/relationships/hyperlink" Target="https://www.instagram.com/swarovski/" TargetMode="External"/><Relationship Id="rId21" Type="http://schemas.openxmlformats.org/officeDocument/2006/relationships/hyperlink" Target="https://www.facebook.com/SWAROVSKI.global/" TargetMode="External"/><Relationship Id="rId24" Type="http://schemas.openxmlformats.org/officeDocument/2006/relationships/hyperlink" Target="https://www.tiktok.com/@swarovski" TargetMode="External"/><Relationship Id="rId23" Type="http://schemas.openxmlformats.org/officeDocument/2006/relationships/hyperlink" Target="https://www.linkedin.com/company/swarovski/" TargetMode="External"/><Relationship Id="rId26" Type="http://schemas.openxmlformats.org/officeDocument/2006/relationships/hyperlink" Target="https://www.youtube.com/Swarovski" TargetMode="External"/><Relationship Id="rId25" Type="http://schemas.openxmlformats.org/officeDocument/2006/relationships/hyperlink" Target="https://twitter.com/swarovski" TargetMode="External"/><Relationship Id="rId28" Type="http://schemas.openxmlformats.org/officeDocument/2006/relationships/hyperlink" Target="http://bulgari.com" TargetMode="External"/><Relationship Id="rId27" Type="http://schemas.openxmlformats.org/officeDocument/2006/relationships/hyperlink" Target="https://drive.google.com/file/d/1tl3MFlfoezGfeJl7id5d__OyZMosE7me/view?usp=share_link" TargetMode="External"/><Relationship Id="rId29" Type="http://schemas.openxmlformats.org/officeDocument/2006/relationships/hyperlink" Target="https://www.bulgari.com/es-es/" TargetMode="External"/><Relationship Id="rId11" Type="http://schemas.openxmlformats.org/officeDocument/2006/relationships/hyperlink" Target="https://www.tous.com/es-es/" TargetMode="External"/><Relationship Id="rId10" Type="http://schemas.openxmlformats.org/officeDocument/2006/relationships/hyperlink" Target="http://tous.com" TargetMode="External"/><Relationship Id="rId13" Type="http://schemas.openxmlformats.org/officeDocument/2006/relationships/hyperlink" Target="https://www.instagram.com/tousjewelry/" TargetMode="External"/><Relationship Id="rId12" Type="http://schemas.openxmlformats.org/officeDocument/2006/relationships/hyperlink" Target="https://www.facebook.com/tousjewelry" TargetMode="External"/><Relationship Id="rId15" Type="http://schemas.openxmlformats.org/officeDocument/2006/relationships/hyperlink" Target="https://www.tiktok.com/@tousjewelry" TargetMode="External"/><Relationship Id="rId198" Type="http://schemas.openxmlformats.org/officeDocument/2006/relationships/hyperlink" Target="https://www.facebook.com/mumitjewelry/" TargetMode="External"/><Relationship Id="rId14" Type="http://schemas.openxmlformats.org/officeDocument/2006/relationships/hyperlink" Target="https://www.linkedin.com/company/tous/" TargetMode="External"/><Relationship Id="rId197" Type="http://schemas.openxmlformats.org/officeDocument/2006/relationships/hyperlink" Target="https://mumit.com/es" TargetMode="External"/><Relationship Id="rId17" Type="http://schemas.openxmlformats.org/officeDocument/2006/relationships/hyperlink" Target="https://www.youtube.com/user/tousjewelry" TargetMode="External"/><Relationship Id="rId196" Type="http://schemas.openxmlformats.org/officeDocument/2006/relationships/hyperlink" Target="http://mumit.com" TargetMode="External"/><Relationship Id="rId16" Type="http://schemas.openxmlformats.org/officeDocument/2006/relationships/hyperlink" Target="https://twitter.com/tousjewelry" TargetMode="External"/><Relationship Id="rId195" Type="http://schemas.openxmlformats.org/officeDocument/2006/relationships/hyperlink" Target="https://www.rec0.com/wp-content/uploads/Logo-IndiCold.jpg" TargetMode="External"/><Relationship Id="rId19" Type="http://schemas.openxmlformats.org/officeDocument/2006/relationships/hyperlink" Target="http://swarovski.com" TargetMode="External"/><Relationship Id="rId18" Type="http://schemas.openxmlformats.org/officeDocument/2006/relationships/hyperlink" Target="https://drive.google.com/file/d/1TZYZYG-yA_tiZwEtWmA1y4q9t_9urjBs/view?usp=share_link" TargetMode="External"/><Relationship Id="rId199" Type="http://schemas.openxmlformats.org/officeDocument/2006/relationships/hyperlink" Target="https://www.instagram.com/mumit_jewelry/" TargetMode="External"/><Relationship Id="rId84" Type="http://schemas.openxmlformats.org/officeDocument/2006/relationships/hyperlink" Target="https://www.linkedin.com/company/san-saru/" TargetMode="External"/><Relationship Id="rId83" Type="http://schemas.openxmlformats.org/officeDocument/2006/relationships/hyperlink" Target="https://www.instagram.com/sansarushop/" TargetMode="External"/><Relationship Id="rId86" Type="http://schemas.openxmlformats.org/officeDocument/2006/relationships/hyperlink" Target="https://twitter.com/sansarushop" TargetMode="External"/><Relationship Id="rId85" Type="http://schemas.openxmlformats.org/officeDocument/2006/relationships/hyperlink" Target="https://www.tiktok.com/@sansarushop?" TargetMode="External"/><Relationship Id="rId88" Type="http://schemas.openxmlformats.org/officeDocument/2006/relationships/hyperlink" Target="https://drive.google.com/file/d/1HemIc8JEnMyU1RRyfB04Ko3KUlHfKK1N/view?usp=share_link" TargetMode="External"/><Relationship Id="rId150" Type="http://schemas.openxmlformats.org/officeDocument/2006/relationships/hyperlink" Target="https://www.instagram.com/agathaparisspain/" TargetMode="External"/><Relationship Id="rId271" Type="http://schemas.openxmlformats.org/officeDocument/2006/relationships/hyperlink" Target="https://www.facebook.com/joyeriasenra" TargetMode="External"/><Relationship Id="rId87" Type="http://schemas.openxmlformats.org/officeDocument/2006/relationships/hyperlink" Target="https://www.youtube.com/channel/UCvNVe_e2aDCeMHpLSTrhgIg" TargetMode="External"/><Relationship Id="rId270" Type="http://schemas.openxmlformats.org/officeDocument/2006/relationships/hyperlink" Target="https://joyeriasenra.com/" TargetMode="External"/><Relationship Id="rId89" Type="http://schemas.openxmlformats.org/officeDocument/2006/relationships/hyperlink" Target="http://joyeriasuarez.com" TargetMode="External"/><Relationship Id="rId80" Type="http://schemas.openxmlformats.org/officeDocument/2006/relationships/hyperlink" Target="http://sansarushop.com" TargetMode="External"/><Relationship Id="rId82" Type="http://schemas.openxmlformats.org/officeDocument/2006/relationships/hyperlink" Target="https://www.facebook.com/sansarushop" TargetMode="External"/><Relationship Id="rId81" Type="http://schemas.openxmlformats.org/officeDocument/2006/relationships/hyperlink" Target="https://sansarushop.com/" TargetMode="External"/><Relationship Id="rId1" Type="http://schemas.openxmlformats.org/officeDocument/2006/relationships/hyperlink" Target="http://pandora.net" TargetMode="External"/><Relationship Id="rId2" Type="http://schemas.openxmlformats.org/officeDocument/2006/relationships/hyperlink" Target="https://es.pandora.net/es/" TargetMode="External"/><Relationship Id="rId3" Type="http://schemas.openxmlformats.org/officeDocument/2006/relationships/hyperlink" Target="https://www.facebook.com/PandoraEspana/?locale=es_LA" TargetMode="External"/><Relationship Id="rId149" Type="http://schemas.openxmlformats.org/officeDocument/2006/relationships/hyperlink" Target="https://www.facebook.com/AGATHA/" TargetMode="External"/><Relationship Id="rId4" Type="http://schemas.openxmlformats.org/officeDocument/2006/relationships/hyperlink" Target="https://www.instagram.com/theofficialpandora/" TargetMode="External"/><Relationship Id="rId148" Type="http://schemas.openxmlformats.org/officeDocument/2006/relationships/hyperlink" Target="https://www.agatha.es/es_ES" TargetMode="External"/><Relationship Id="rId269" Type="http://schemas.openxmlformats.org/officeDocument/2006/relationships/hyperlink" Target="http://joyeriasenra.com" TargetMode="External"/><Relationship Id="rId9" Type="http://schemas.openxmlformats.org/officeDocument/2006/relationships/hyperlink" Target="https://drive.google.com/file/d/1SDRgkPOSliFR4aGfWkiw2neylLmEcZ_6/view?usp=share_link" TargetMode="External"/><Relationship Id="rId143" Type="http://schemas.openxmlformats.org/officeDocument/2006/relationships/hyperlink" Target="https://www.instagram.com/tiendastimeroad/" TargetMode="External"/><Relationship Id="rId264" Type="http://schemas.openxmlformats.org/officeDocument/2006/relationships/hyperlink" Target="http://perodri.es" TargetMode="External"/><Relationship Id="rId142" Type="http://schemas.openxmlformats.org/officeDocument/2006/relationships/hyperlink" Target="https://www.facebook.com/TiendasTimeRoad" TargetMode="External"/><Relationship Id="rId263" Type="http://schemas.openxmlformats.org/officeDocument/2006/relationships/hyperlink" Target="https://www.rec0.com/wp-content/uploads/Logo-IndiCold.jpg" TargetMode="External"/><Relationship Id="rId141" Type="http://schemas.openxmlformats.org/officeDocument/2006/relationships/hyperlink" Target="https://timeroadshop.com/es-ES" TargetMode="External"/><Relationship Id="rId262" Type="http://schemas.openxmlformats.org/officeDocument/2006/relationships/hyperlink" Target="https://twitter.com/joieriacanovas" TargetMode="External"/><Relationship Id="rId140" Type="http://schemas.openxmlformats.org/officeDocument/2006/relationships/hyperlink" Target="http://timeroadshop.com" TargetMode="External"/><Relationship Id="rId261" Type="http://schemas.openxmlformats.org/officeDocument/2006/relationships/hyperlink" Target="https://www.instagram.com/joyeriacanovas/" TargetMode="External"/><Relationship Id="rId5" Type="http://schemas.openxmlformats.org/officeDocument/2006/relationships/hyperlink" Target="https://www.linkedin.com/company/pandora-a-s/" TargetMode="External"/><Relationship Id="rId147" Type="http://schemas.openxmlformats.org/officeDocument/2006/relationships/hyperlink" Target="http://agatha.es" TargetMode="External"/><Relationship Id="rId268" Type="http://schemas.openxmlformats.org/officeDocument/2006/relationships/hyperlink" Target="https://www.rec0.com/wp-content/uploads/Logo-IndiCold.jpg" TargetMode="External"/><Relationship Id="rId6" Type="http://schemas.openxmlformats.org/officeDocument/2006/relationships/hyperlink" Target="https://www.tiktok.com/@theofficialpandor" TargetMode="External"/><Relationship Id="rId146" Type="http://schemas.openxmlformats.org/officeDocument/2006/relationships/hyperlink" Target="https://www.rec0.com/wp-content/uploads/Logo-IndiCold.jpg" TargetMode="External"/><Relationship Id="rId267" Type="http://schemas.openxmlformats.org/officeDocument/2006/relationships/hyperlink" Target="https://www.instagram.com/perodrijoyeros/" TargetMode="External"/><Relationship Id="rId7" Type="http://schemas.openxmlformats.org/officeDocument/2006/relationships/hyperlink" Target="https://twitter.com/PANDORA_Corp" TargetMode="External"/><Relationship Id="rId145" Type="http://schemas.openxmlformats.org/officeDocument/2006/relationships/hyperlink" Target="https://www.youtube.com/@timeroad3218" TargetMode="External"/><Relationship Id="rId266" Type="http://schemas.openxmlformats.org/officeDocument/2006/relationships/hyperlink" Target="https://www.facebook.com/perodrijoyeros" TargetMode="External"/><Relationship Id="rId8" Type="http://schemas.openxmlformats.org/officeDocument/2006/relationships/hyperlink" Target="https://www.youtube.com/user/TheOfficialPandora" TargetMode="External"/><Relationship Id="rId144" Type="http://schemas.openxmlformats.org/officeDocument/2006/relationships/hyperlink" Target="https://www.linkedin.com/company/time-road/" TargetMode="External"/><Relationship Id="rId265" Type="http://schemas.openxmlformats.org/officeDocument/2006/relationships/hyperlink" Target="https://www.perodri.es/" TargetMode="External"/><Relationship Id="rId73" Type="http://schemas.openxmlformats.org/officeDocument/2006/relationships/hyperlink" Target="https://www.facebook.com/pdpaolajewelry" TargetMode="External"/><Relationship Id="rId72" Type="http://schemas.openxmlformats.org/officeDocument/2006/relationships/hyperlink" Target="https://www.pdpaola.com/" TargetMode="External"/><Relationship Id="rId75" Type="http://schemas.openxmlformats.org/officeDocument/2006/relationships/hyperlink" Target="https://www.linkedin.com/company/pdpaola/" TargetMode="External"/><Relationship Id="rId74" Type="http://schemas.openxmlformats.org/officeDocument/2006/relationships/hyperlink" Target="https://www.instagram.com/pdpaola_jewelry/" TargetMode="External"/><Relationship Id="rId77" Type="http://schemas.openxmlformats.org/officeDocument/2006/relationships/hyperlink" Target="https://twitter.com/PDPAOLA_jewelry" TargetMode="External"/><Relationship Id="rId260" Type="http://schemas.openxmlformats.org/officeDocument/2006/relationships/hyperlink" Target="https://www.facebook.com/joieriacanovas" TargetMode="External"/><Relationship Id="rId76" Type="http://schemas.openxmlformats.org/officeDocument/2006/relationships/hyperlink" Target="https://www.tiktok.com/@pdpaola_jewelry" TargetMode="External"/><Relationship Id="rId79" Type="http://schemas.openxmlformats.org/officeDocument/2006/relationships/hyperlink" Target="https://drive.google.com/file/d/1VeB9i9v8JDJmLLUH_edXHSRu6EsuVu6G/view?usp=share_link" TargetMode="External"/><Relationship Id="rId78" Type="http://schemas.openxmlformats.org/officeDocument/2006/relationships/hyperlink" Target="https://www.youtube.com/channel/UCzwRyKSPRmjzz_OlgdgxEvQ" TargetMode="External"/><Relationship Id="rId71" Type="http://schemas.openxmlformats.org/officeDocument/2006/relationships/hyperlink" Target="http://pdpaola.com" TargetMode="External"/><Relationship Id="rId70" Type="http://schemas.openxmlformats.org/officeDocument/2006/relationships/hyperlink" Target="https://drive.google.com/file/d/1Nb3CRJUK0pvZrXFCYbyAmgB8GwsfR_Rb/view?usp=share_link" TargetMode="External"/><Relationship Id="rId139" Type="http://schemas.openxmlformats.org/officeDocument/2006/relationships/hyperlink" Target="https://drive.google.com/file/d/1cmNs29KSolf-aI62hu8uyyfu1a_X0pUT/view?usp=share_link" TargetMode="External"/><Relationship Id="rId138" Type="http://schemas.openxmlformats.org/officeDocument/2006/relationships/hyperlink" Target="https://www.youtube.com/@roselinjoyeros" TargetMode="External"/><Relationship Id="rId259" Type="http://schemas.openxmlformats.org/officeDocument/2006/relationships/hyperlink" Target="https://www.joyeriacanovas.com/" TargetMode="External"/><Relationship Id="rId137" Type="http://schemas.openxmlformats.org/officeDocument/2006/relationships/hyperlink" Target="https://www.tiktok.com/@roselinjoyeros" TargetMode="External"/><Relationship Id="rId258" Type="http://schemas.openxmlformats.org/officeDocument/2006/relationships/hyperlink" Target="http://joyeriacanovas.com" TargetMode="External"/><Relationship Id="rId132" Type="http://schemas.openxmlformats.org/officeDocument/2006/relationships/hyperlink" Target="http://roselin.es" TargetMode="External"/><Relationship Id="rId253" Type="http://schemas.openxmlformats.org/officeDocument/2006/relationships/hyperlink" Target="https://www.instagram.com/joyeriamiguel/" TargetMode="External"/><Relationship Id="rId131" Type="http://schemas.openxmlformats.org/officeDocument/2006/relationships/hyperlink" Target="https://drive.google.com/file/d/1fX7mpPw8cilnrw4zs9NcPde8GhMpjp3r/view?usp=share_link" TargetMode="External"/><Relationship Id="rId252" Type="http://schemas.openxmlformats.org/officeDocument/2006/relationships/hyperlink" Target="https://www.facebook.com/joyeriamiguel" TargetMode="External"/><Relationship Id="rId130" Type="http://schemas.openxmlformats.org/officeDocument/2006/relationships/hyperlink" Target="https://www.youtube.com/@thomassabo" TargetMode="External"/><Relationship Id="rId251" Type="http://schemas.openxmlformats.org/officeDocument/2006/relationships/hyperlink" Target="https://joyeriamiguelonline.com/" TargetMode="External"/><Relationship Id="rId250" Type="http://schemas.openxmlformats.org/officeDocument/2006/relationships/hyperlink" Target="http://joyeriamiguelonline.com" TargetMode="External"/><Relationship Id="rId136" Type="http://schemas.openxmlformats.org/officeDocument/2006/relationships/hyperlink" Target="https://www.linkedin.com/company/roselin-s-l/" TargetMode="External"/><Relationship Id="rId257" Type="http://schemas.openxmlformats.org/officeDocument/2006/relationships/hyperlink" Target="https://www.rec0.com/wp-content/uploads/Logo-IndiCold.jpg" TargetMode="External"/><Relationship Id="rId135" Type="http://schemas.openxmlformats.org/officeDocument/2006/relationships/hyperlink" Target="https://www.instagram.com/roselinjoyeros/" TargetMode="External"/><Relationship Id="rId256" Type="http://schemas.openxmlformats.org/officeDocument/2006/relationships/hyperlink" Target="https://www.youtube.com/@JoyeriaMiguelRelojeria" TargetMode="External"/><Relationship Id="rId134" Type="http://schemas.openxmlformats.org/officeDocument/2006/relationships/hyperlink" Target="https://www.facebook.com/RoselinJoyeros1949" TargetMode="External"/><Relationship Id="rId255" Type="http://schemas.openxmlformats.org/officeDocument/2006/relationships/hyperlink" Target="https://twitter.com/joyeriamiguel" TargetMode="External"/><Relationship Id="rId133" Type="http://schemas.openxmlformats.org/officeDocument/2006/relationships/hyperlink" Target="https://roselin.es/" TargetMode="External"/><Relationship Id="rId254" Type="http://schemas.openxmlformats.org/officeDocument/2006/relationships/hyperlink" Target="https://www.linkedin.com/company/joyer-a-miguel/about/" TargetMode="External"/><Relationship Id="rId62" Type="http://schemas.openxmlformats.org/officeDocument/2006/relationships/hyperlink" Target="https://drive.google.com/file/d/1jakZMnCu8MaK7ANPwU9f_KuxkmWdw8H7/view?usp=share_link" TargetMode="External"/><Relationship Id="rId61" Type="http://schemas.openxmlformats.org/officeDocument/2006/relationships/hyperlink" Target="https://www.youtube.com/channel/UCuR6Kb5Nw-VSb4xxodIuRfw" TargetMode="External"/><Relationship Id="rId64" Type="http://schemas.openxmlformats.org/officeDocument/2006/relationships/hyperlink" Target="https://www.joseluisjoyerias.com/inicio/" TargetMode="External"/><Relationship Id="rId63" Type="http://schemas.openxmlformats.org/officeDocument/2006/relationships/hyperlink" Target="http://joseluisjoyerias.com" TargetMode="External"/><Relationship Id="rId66" Type="http://schemas.openxmlformats.org/officeDocument/2006/relationships/hyperlink" Target="https://www.instagram.com/joseluisjoyerias/" TargetMode="External"/><Relationship Id="rId172" Type="http://schemas.openxmlformats.org/officeDocument/2006/relationships/hyperlink" Target="https://www.luxenter.com/" TargetMode="External"/><Relationship Id="rId65" Type="http://schemas.openxmlformats.org/officeDocument/2006/relationships/hyperlink" Target="https://www.facebook.com/joseluisjoyerias" TargetMode="External"/><Relationship Id="rId171" Type="http://schemas.openxmlformats.org/officeDocument/2006/relationships/hyperlink" Target="http://luxenter.com" TargetMode="External"/><Relationship Id="rId68" Type="http://schemas.openxmlformats.org/officeDocument/2006/relationships/hyperlink" Target="https://www.tiktok.com/@joseluisjoyerias" TargetMode="External"/><Relationship Id="rId170" Type="http://schemas.openxmlformats.org/officeDocument/2006/relationships/hyperlink" Target="https://www.rec0.com/wp-content/uploads/Logo-IndiCold.jpg" TargetMode="External"/><Relationship Id="rId67" Type="http://schemas.openxmlformats.org/officeDocument/2006/relationships/hyperlink" Target="https://www.linkedin.com/company/jose-luis-joyerias/" TargetMode="External"/><Relationship Id="rId60" Type="http://schemas.openxmlformats.org/officeDocument/2006/relationships/hyperlink" Target="https://twitter.com/joyeriasanchez" TargetMode="External"/><Relationship Id="rId165" Type="http://schemas.openxmlformats.org/officeDocument/2006/relationships/hyperlink" Target="https://www.facebook.com/JOYERIANICOLS" TargetMode="External"/><Relationship Id="rId69" Type="http://schemas.openxmlformats.org/officeDocument/2006/relationships/hyperlink" Target="https://twitter.com/JLUISJOYERIAS" TargetMode="External"/><Relationship Id="rId164" Type="http://schemas.openxmlformats.org/officeDocument/2006/relationships/hyperlink" Target="https://www.nicols.es/es/" TargetMode="External"/><Relationship Id="rId163" Type="http://schemas.openxmlformats.org/officeDocument/2006/relationships/hyperlink" Target="http://nicols.es" TargetMode="External"/><Relationship Id="rId162" Type="http://schemas.openxmlformats.org/officeDocument/2006/relationships/hyperlink" Target="https://www.rec0.com/wp-content/uploads/Logo-IndiCold.jpg" TargetMode="External"/><Relationship Id="rId169" Type="http://schemas.openxmlformats.org/officeDocument/2006/relationships/hyperlink" Target="https://www.youtube.com/@joyerianicols434/featured" TargetMode="External"/><Relationship Id="rId168" Type="http://schemas.openxmlformats.org/officeDocument/2006/relationships/hyperlink" Target="https://twitter.com/joyerianicols" TargetMode="External"/><Relationship Id="rId167" Type="http://schemas.openxmlformats.org/officeDocument/2006/relationships/hyperlink" Target="https://www.tiktok.com/@joyeria.nicols" TargetMode="External"/><Relationship Id="rId166" Type="http://schemas.openxmlformats.org/officeDocument/2006/relationships/hyperlink" Target="https://www.instagram.com/joyerianicols/" TargetMode="External"/><Relationship Id="rId51" Type="http://schemas.openxmlformats.org/officeDocument/2006/relationships/hyperlink" Target="https://www.tiktok.com/@aristocrazyofficial" TargetMode="External"/><Relationship Id="rId50" Type="http://schemas.openxmlformats.org/officeDocument/2006/relationships/hyperlink" Target="https://www.linkedin.com/company/aristocrazy/" TargetMode="External"/><Relationship Id="rId53" Type="http://schemas.openxmlformats.org/officeDocument/2006/relationships/hyperlink" Target="https://drive.google.com/file/d/1IyxKmV8qnDPnnGodE47oETG4EFdNa040/view?usp=share_link" TargetMode="External"/><Relationship Id="rId52" Type="http://schemas.openxmlformats.org/officeDocument/2006/relationships/hyperlink" Target="https://www.youtube.com/user/AristocrazyChannel" TargetMode="External"/><Relationship Id="rId55" Type="http://schemas.openxmlformats.org/officeDocument/2006/relationships/hyperlink" Target="https://www.joyeriasanchez.com/" TargetMode="External"/><Relationship Id="rId161" Type="http://schemas.openxmlformats.org/officeDocument/2006/relationships/hyperlink" Target="https://www.youtube.com/@Finagarcia1988" TargetMode="External"/><Relationship Id="rId282" Type="http://schemas.openxmlformats.org/officeDocument/2006/relationships/drawing" Target="../drawings/drawing12.xml"/><Relationship Id="rId54" Type="http://schemas.openxmlformats.org/officeDocument/2006/relationships/hyperlink" Target="http://joyeriasanchez.com" TargetMode="External"/><Relationship Id="rId160" Type="http://schemas.openxmlformats.org/officeDocument/2006/relationships/hyperlink" Target="https://www.linkedin.com/company/fina-garc%C3%ADa/" TargetMode="External"/><Relationship Id="rId281" Type="http://schemas.openxmlformats.org/officeDocument/2006/relationships/hyperlink" Target="https://www.rec0.com/wp-content/uploads/Logo-IndiCold.jpg" TargetMode="External"/><Relationship Id="rId57" Type="http://schemas.openxmlformats.org/officeDocument/2006/relationships/hyperlink" Target="https://www.instagram.com/joyeriassanchez/" TargetMode="External"/><Relationship Id="rId280" Type="http://schemas.openxmlformats.org/officeDocument/2006/relationships/hyperlink" Target="https://www.youtube.com/channel/UCrPXiN8sV8ZtIHlaPeJCwCA" TargetMode="External"/><Relationship Id="rId56" Type="http://schemas.openxmlformats.org/officeDocument/2006/relationships/hyperlink" Target="https://www.facebook.com/Joyerias.Sanchez" TargetMode="External"/><Relationship Id="rId159" Type="http://schemas.openxmlformats.org/officeDocument/2006/relationships/hyperlink" Target="https://www.instagram.com/finagarcia_joyerias/" TargetMode="External"/><Relationship Id="rId59" Type="http://schemas.openxmlformats.org/officeDocument/2006/relationships/hyperlink" Target="https://www.tiktok.com/@joyeriassanchez" TargetMode="External"/><Relationship Id="rId154" Type="http://schemas.openxmlformats.org/officeDocument/2006/relationships/hyperlink" Target="https://www.youtube.com/user/AGATHAPARIS1?" TargetMode="External"/><Relationship Id="rId275" Type="http://schemas.openxmlformats.org/officeDocument/2006/relationships/hyperlink" Target="https://yanesmadrid.com/es/" TargetMode="External"/><Relationship Id="rId58" Type="http://schemas.openxmlformats.org/officeDocument/2006/relationships/hyperlink" Target="https://www.linkedin.com/company/joyer%C3%ADas-s%C3%A1nchez/" TargetMode="External"/><Relationship Id="rId153" Type="http://schemas.openxmlformats.org/officeDocument/2006/relationships/hyperlink" Target="https://twitter.com/AGATHA" TargetMode="External"/><Relationship Id="rId274" Type="http://schemas.openxmlformats.org/officeDocument/2006/relationships/hyperlink" Target="http://yanesmadrid.com" TargetMode="External"/><Relationship Id="rId152" Type="http://schemas.openxmlformats.org/officeDocument/2006/relationships/hyperlink" Target="https://www.tiktok.com/@agatha.paris" TargetMode="External"/><Relationship Id="rId273" Type="http://schemas.openxmlformats.org/officeDocument/2006/relationships/hyperlink" Target="https://www.rec0.com/wp-content/uploads/Logo-IndiCold.jpg" TargetMode="External"/><Relationship Id="rId151" Type="http://schemas.openxmlformats.org/officeDocument/2006/relationships/hyperlink" Target="https://www.linkedin.com/company/agathaparis/" TargetMode="External"/><Relationship Id="rId272" Type="http://schemas.openxmlformats.org/officeDocument/2006/relationships/hyperlink" Target="https://www.instagram.com/joyeriasenra/" TargetMode="External"/><Relationship Id="rId158" Type="http://schemas.openxmlformats.org/officeDocument/2006/relationships/hyperlink" Target="https://www.facebook.com/Joyeria.Fina.Garcia" TargetMode="External"/><Relationship Id="rId279" Type="http://schemas.openxmlformats.org/officeDocument/2006/relationships/hyperlink" Target="https://twitter.com/joyeriayanes" TargetMode="External"/><Relationship Id="rId157" Type="http://schemas.openxmlformats.org/officeDocument/2006/relationships/hyperlink" Target="https://www.finagarcia.com/" TargetMode="External"/><Relationship Id="rId278" Type="http://schemas.openxmlformats.org/officeDocument/2006/relationships/hyperlink" Target="https://www.linkedin.com/company/joyeria-yanes/about/" TargetMode="External"/><Relationship Id="rId156" Type="http://schemas.openxmlformats.org/officeDocument/2006/relationships/hyperlink" Target="http://finagarcia.com" TargetMode="External"/><Relationship Id="rId277" Type="http://schemas.openxmlformats.org/officeDocument/2006/relationships/hyperlink" Target="https://www.instagram.com/joyeriayanes/?hl=es" TargetMode="External"/><Relationship Id="rId155" Type="http://schemas.openxmlformats.org/officeDocument/2006/relationships/hyperlink" Target="https://www.rec0.com/wp-content/uploads/Logo-IndiCold.jpg" TargetMode="External"/><Relationship Id="rId276" Type="http://schemas.openxmlformats.org/officeDocument/2006/relationships/hyperlink" Target="https://www.facebook.com/joyeriayanes/" TargetMode="External"/><Relationship Id="rId107" Type="http://schemas.openxmlformats.org/officeDocument/2006/relationships/hyperlink" Target="https://www.rabat.net/es/" TargetMode="External"/><Relationship Id="rId228" Type="http://schemas.openxmlformats.org/officeDocument/2006/relationships/hyperlink" Target="https://dimequemequieres.net/" TargetMode="External"/><Relationship Id="rId106" Type="http://schemas.openxmlformats.org/officeDocument/2006/relationships/hyperlink" Target="http://rabat.net" TargetMode="External"/><Relationship Id="rId227" Type="http://schemas.openxmlformats.org/officeDocument/2006/relationships/hyperlink" Target="http://dimequemequieres.net" TargetMode="External"/><Relationship Id="rId105" Type="http://schemas.openxmlformats.org/officeDocument/2006/relationships/hyperlink" Target="https://drive.google.com/file/d/1TWQt3HSw1ISWRb4HyI4u2UtRDO7lR6Q8/view?usp=share_link" TargetMode="External"/><Relationship Id="rId226" Type="http://schemas.openxmlformats.org/officeDocument/2006/relationships/hyperlink" Target="https://www.rec0.com/wp-content/uploads/Logo-IndiCold.jpg" TargetMode="External"/><Relationship Id="rId104" Type="http://schemas.openxmlformats.org/officeDocument/2006/relationships/hyperlink" Target="https://www.youtube.com/channel/UCn97ZZ2PgNJadUhev-OnGWQ" TargetMode="External"/><Relationship Id="rId225" Type="http://schemas.openxmlformats.org/officeDocument/2006/relationships/hyperlink" Target="https://www.youtube.com/@JorgeJuanJoyerosMadrid" TargetMode="External"/><Relationship Id="rId109" Type="http://schemas.openxmlformats.org/officeDocument/2006/relationships/hyperlink" Target="https://www.instagram.com/rabatjewellery/" TargetMode="External"/><Relationship Id="rId108" Type="http://schemas.openxmlformats.org/officeDocument/2006/relationships/hyperlink" Target="https://www.facebook.com/JoyeriaRabat" TargetMode="External"/><Relationship Id="rId229" Type="http://schemas.openxmlformats.org/officeDocument/2006/relationships/hyperlink" Target="https://www.facebook.com/dimequemequieres.net" TargetMode="External"/><Relationship Id="rId220" Type="http://schemas.openxmlformats.org/officeDocument/2006/relationships/hyperlink" Target="https://www.jorgejuanjoyeros.es/" TargetMode="External"/><Relationship Id="rId103" Type="http://schemas.openxmlformats.org/officeDocument/2006/relationships/hyperlink" Target="https://twitter.com/Unode50_com" TargetMode="External"/><Relationship Id="rId224" Type="http://schemas.openxmlformats.org/officeDocument/2006/relationships/hyperlink" Target="https://twitter.com/joyerojorgejuan" TargetMode="External"/><Relationship Id="rId102" Type="http://schemas.openxmlformats.org/officeDocument/2006/relationships/hyperlink" Target="https://www.tiktok.com/@unode50_official" TargetMode="External"/><Relationship Id="rId223" Type="http://schemas.openxmlformats.org/officeDocument/2006/relationships/hyperlink" Target="https://www.tiktok.com/@jorgejuanjoyeros" TargetMode="External"/><Relationship Id="rId101" Type="http://schemas.openxmlformats.org/officeDocument/2006/relationships/hyperlink" Target="https://www.linkedin.com/company/uno-de-50/" TargetMode="External"/><Relationship Id="rId222" Type="http://schemas.openxmlformats.org/officeDocument/2006/relationships/hyperlink" Target="https://www.instagram.com/jorgejuanjoyeros/" TargetMode="External"/><Relationship Id="rId100" Type="http://schemas.openxmlformats.org/officeDocument/2006/relationships/hyperlink" Target="https://www.instagram.com/unode50/" TargetMode="External"/><Relationship Id="rId221" Type="http://schemas.openxmlformats.org/officeDocument/2006/relationships/hyperlink" Target="https://www.facebook.com/jorgejuanjoyero/" TargetMode="External"/><Relationship Id="rId217" Type="http://schemas.openxmlformats.org/officeDocument/2006/relationships/hyperlink" Target="https://www.youtube.com/channel/UCe2FPkyzKGKRy8kJfa4Bi0g" TargetMode="External"/><Relationship Id="rId216" Type="http://schemas.openxmlformats.org/officeDocument/2006/relationships/hyperlink" Target="https://www.tiktok.com/@customima" TargetMode="External"/><Relationship Id="rId215" Type="http://schemas.openxmlformats.org/officeDocument/2006/relationships/hyperlink" Target="https://www.linkedin.com/company/customima/about/" TargetMode="External"/><Relationship Id="rId214" Type="http://schemas.openxmlformats.org/officeDocument/2006/relationships/hyperlink" Target="https://www.instagram.com/customima/" TargetMode="External"/><Relationship Id="rId219" Type="http://schemas.openxmlformats.org/officeDocument/2006/relationships/hyperlink" Target="http://jorgejuanjoyeros.es" TargetMode="External"/><Relationship Id="rId218" Type="http://schemas.openxmlformats.org/officeDocument/2006/relationships/hyperlink" Target="https://www.rec0.com/wp-content/uploads/Logo-IndiCold.jpg" TargetMode="External"/><Relationship Id="rId213" Type="http://schemas.openxmlformats.org/officeDocument/2006/relationships/hyperlink" Target="https://www.facebook.com/customima/" TargetMode="External"/><Relationship Id="rId212" Type="http://schemas.openxmlformats.org/officeDocument/2006/relationships/hyperlink" Target="https://www.customima.com/" TargetMode="External"/><Relationship Id="rId211" Type="http://schemas.openxmlformats.org/officeDocument/2006/relationships/hyperlink" Target="http://customima.com" TargetMode="External"/><Relationship Id="rId210" Type="http://schemas.openxmlformats.org/officeDocument/2006/relationships/hyperlink" Target="https://www.rec0.com/wp-content/uploads/Logo-IndiCold.jpg" TargetMode="External"/><Relationship Id="rId129" Type="http://schemas.openxmlformats.org/officeDocument/2006/relationships/hyperlink" Target="https://twitter.com/THOMASSABO" TargetMode="External"/><Relationship Id="rId128" Type="http://schemas.openxmlformats.org/officeDocument/2006/relationships/hyperlink" Target="https://www.tiktok.com/@thomassabo_official" TargetMode="External"/><Relationship Id="rId249" Type="http://schemas.openxmlformats.org/officeDocument/2006/relationships/hyperlink" Target="https://www.rec0.com/wp-content/uploads/Logo-IndiCold.jpg" TargetMode="External"/><Relationship Id="rId127" Type="http://schemas.openxmlformats.org/officeDocument/2006/relationships/hyperlink" Target="https://www.linkedin.com/company/thomassabo/about/" TargetMode="External"/><Relationship Id="rId248" Type="http://schemas.openxmlformats.org/officeDocument/2006/relationships/hyperlink" Target="https://www.youtube.com/@36joya36" TargetMode="External"/><Relationship Id="rId126" Type="http://schemas.openxmlformats.org/officeDocument/2006/relationships/hyperlink" Target="https://www.instagram.com/thomassabo/" TargetMode="External"/><Relationship Id="rId247" Type="http://schemas.openxmlformats.org/officeDocument/2006/relationships/hyperlink" Target="https://twitter.com/Joya36" TargetMode="External"/><Relationship Id="rId121" Type="http://schemas.openxmlformats.org/officeDocument/2006/relationships/hyperlink" Target="https://www.youtube.com/Piaget" TargetMode="External"/><Relationship Id="rId242" Type="http://schemas.openxmlformats.org/officeDocument/2006/relationships/hyperlink" Target="https://www.rec0.com/wp-content/uploads/Logo-IndiCold.jpg" TargetMode="External"/><Relationship Id="rId120" Type="http://schemas.openxmlformats.org/officeDocument/2006/relationships/hyperlink" Target="https://twitter.com/Piaget" TargetMode="External"/><Relationship Id="rId241" Type="http://schemas.openxmlformats.org/officeDocument/2006/relationships/hyperlink" Target="https://www.youtube.com/@joyeriasaresso4347" TargetMode="External"/><Relationship Id="rId240" Type="http://schemas.openxmlformats.org/officeDocument/2006/relationships/hyperlink" Target="https://www.linkedin.com/company/aresso-sigloxxi/" TargetMode="External"/><Relationship Id="rId125" Type="http://schemas.openxmlformats.org/officeDocument/2006/relationships/hyperlink" Target="https://www.facebook.com/THOMASSABOFanpage/?brand_redir=137944856358527" TargetMode="External"/><Relationship Id="rId246" Type="http://schemas.openxmlformats.org/officeDocument/2006/relationships/hyperlink" Target="https://www.instagram.com/joya_36/" TargetMode="External"/><Relationship Id="rId124" Type="http://schemas.openxmlformats.org/officeDocument/2006/relationships/hyperlink" Target="https://www.thomassabo.com/EU/es_ES/home" TargetMode="External"/><Relationship Id="rId245" Type="http://schemas.openxmlformats.org/officeDocument/2006/relationships/hyperlink" Target="https://www.facebook.com/joya36" TargetMode="External"/><Relationship Id="rId123" Type="http://schemas.openxmlformats.org/officeDocument/2006/relationships/hyperlink" Target="http://thomassabo.com" TargetMode="External"/><Relationship Id="rId244" Type="http://schemas.openxmlformats.org/officeDocument/2006/relationships/hyperlink" Target="https://joya36.com/" TargetMode="External"/><Relationship Id="rId122" Type="http://schemas.openxmlformats.org/officeDocument/2006/relationships/hyperlink" Target="https://drive.google.com/file/d/1b8pn8-_jj37tBXIBy2ZWCOKt9DerDD8H/view?usp=share_link" TargetMode="External"/><Relationship Id="rId243" Type="http://schemas.openxmlformats.org/officeDocument/2006/relationships/hyperlink" Target="http://joya36.com" TargetMode="External"/><Relationship Id="rId95" Type="http://schemas.openxmlformats.org/officeDocument/2006/relationships/hyperlink" Target="https://www.youtube.com/user/JOYERIASUAREZ" TargetMode="External"/><Relationship Id="rId94" Type="http://schemas.openxmlformats.org/officeDocument/2006/relationships/hyperlink" Target="https://twitter.com/joyeriasuarez" TargetMode="External"/><Relationship Id="rId97" Type="http://schemas.openxmlformats.org/officeDocument/2006/relationships/hyperlink" Target="http://unode50.com" TargetMode="External"/><Relationship Id="rId96" Type="http://schemas.openxmlformats.org/officeDocument/2006/relationships/hyperlink" Target="https://drive.google.com/file/d/1qmr9Lb9nv4exus3-mQCOQV7_goOgdQfD/view?usp=share_link" TargetMode="External"/><Relationship Id="rId99" Type="http://schemas.openxmlformats.org/officeDocument/2006/relationships/hyperlink" Target="https://www.facebook.com/unode50.global" TargetMode="External"/><Relationship Id="rId98" Type="http://schemas.openxmlformats.org/officeDocument/2006/relationships/hyperlink" Target="https://www.unode50.com/es/" TargetMode="External"/><Relationship Id="rId91" Type="http://schemas.openxmlformats.org/officeDocument/2006/relationships/hyperlink" Target="https://www.facebook.com/JoyeriaSuarez" TargetMode="External"/><Relationship Id="rId90" Type="http://schemas.openxmlformats.org/officeDocument/2006/relationships/hyperlink" Target="https://www.joyeriasuarez.com/es/es_ES/Home" TargetMode="External"/><Relationship Id="rId93" Type="http://schemas.openxmlformats.org/officeDocument/2006/relationships/hyperlink" Target="https://www.linkedin.com/company/joyeriasuarez/" TargetMode="External"/><Relationship Id="rId92" Type="http://schemas.openxmlformats.org/officeDocument/2006/relationships/hyperlink" Target="https://www.instagram.com/joyeriasuarez/" TargetMode="External"/><Relationship Id="rId118" Type="http://schemas.openxmlformats.org/officeDocument/2006/relationships/hyperlink" Target="https://www.linkedin.com/company/piaget/" TargetMode="External"/><Relationship Id="rId239" Type="http://schemas.openxmlformats.org/officeDocument/2006/relationships/hyperlink" Target="https://www.instagram.com/joyeriasigloxxi_official/" TargetMode="External"/><Relationship Id="rId117" Type="http://schemas.openxmlformats.org/officeDocument/2006/relationships/hyperlink" Target="https://www.instagram.com/piaget/" TargetMode="External"/><Relationship Id="rId238" Type="http://schemas.openxmlformats.org/officeDocument/2006/relationships/hyperlink" Target="https://www.facebook.com/aressoOfficial" TargetMode="External"/><Relationship Id="rId116" Type="http://schemas.openxmlformats.org/officeDocument/2006/relationships/hyperlink" Target="https://www.facebook.com/piaget/" TargetMode="External"/><Relationship Id="rId237" Type="http://schemas.openxmlformats.org/officeDocument/2006/relationships/hyperlink" Target="https://www.joyeriasaresso.com/" TargetMode="External"/><Relationship Id="rId115" Type="http://schemas.openxmlformats.org/officeDocument/2006/relationships/hyperlink" Target="https://www.piaget.com/eu-en" TargetMode="External"/><Relationship Id="rId236" Type="http://schemas.openxmlformats.org/officeDocument/2006/relationships/hyperlink" Target="http://joyeriasaresso.com" TargetMode="External"/><Relationship Id="rId119" Type="http://schemas.openxmlformats.org/officeDocument/2006/relationships/hyperlink" Target="https://www.tiktok.com/@piaget" TargetMode="External"/><Relationship Id="rId110" Type="http://schemas.openxmlformats.org/officeDocument/2006/relationships/hyperlink" Target="https://www.linkedin.com/company/rabat-joyas/" TargetMode="External"/><Relationship Id="rId231" Type="http://schemas.openxmlformats.org/officeDocument/2006/relationships/hyperlink" Target="https://www.linkedin.com/company/dime-que-me-quieres-jewelry-s-l/about/" TargetMode="External"/><Relationship Id="rId230" Type="http://schemas.openxmlformats.org/officeDocument/2006/relationships/hyperlink" Target="https://www.instagram.com/dimeqmquieres/" TargetMode="External"/><Relationship Id="rId114" Type="http://schemas.openxmlformats.org/officeDocument/2006/relationships/hyperlink" Target="http://piaget.com" TargetMode="External"/><Relationship Id="rId235" Type="http://schemas.openxmlformats.org/officeDocument/2006/relationships/hyperlink" Target="https://www.rec0.com/wp-content/uploads/Logo-IndiCold.jpg" TargetMode="External"/><Relationship Id="rId113" Type="http://schemas.openxmlformats.org/officeDocument/2006/relationships/hyperlink" Target="https://drive.google.com/file/d/1zNhiKSkPk1teTnAm44kFoRw24dwgrDwL/view?usp=share_link" TargetMode="External"/><Relationship Id="rId234" Type="http://schemas.openxmlformats.org/officeDocument/2006/relationships/hyperlink" Target="https://www.youtube.com/channel/UCy-m8ezKUYvnUtiu6TpMwkg" TargetMode="External"/><Relationship Id="rId112" Type="http://schemas.openxmlformats.org/officeDocument/2006/relationships/hyperlink" Target="https://www.youtube.com/@joyeriarabat94" TargetMode="External"/><Relationship Id="rId233" Type="http://schemas.openxmlformats.org/officeDocument/2006/relationships/hyperlink" Target="https://twitter.com/dimeqmquieres" TargetMode="External"/><Relationship Id="rId111" Type="http://schemas.openxmlformats.org/officeDocument/2006/relationships/hyperlink" Target="https://twitter.com/joyeriarabat" TargetMode="External"/><Relationship Id="rId232" Type="http://schemas.openxmlformats.org/officeDocument/2006/relationships/hyperlink" Target="https://www.tiktok.com/@dimeqmquieres" TargetMode="External"/><Relationship Id="rId206" Type="http://schemas.openxmlformats.org/officeDocument/2006/relationships/hyperlink" Target="https://www.instagram.com/vidaljewelry/" TargetMode="External"/><Relationship Id="rId205" Type="http://schemas.openxmlformats.org/officeDocument/2006/relationships/hyperlink" Target="https://www.facebook.com/vidaljewelry/" TargetMode="External"/><Relationship Id="rId204" Type="http://schemas.openxmlformats.org/officeDocument/2006/relationships/hyperlink" Target="https://www.vidal-vidal.com/" TargetMode="External"/><Relationship Id="rId203" Type="http://schemas.openxmlformats.org/officeDocument/2006/relationships/hyperlink" Target="http://vidal-vidal.com" TargetMode="External"/><Relationship Id="rId209" Type="http://schemas.openxmlformats.org/officeDocument/2006/relationships/hyperlink" Target="https://www.youtube.com/@vidaljewelry" TargetMode="External"/><Relationship Id="rId208" Type="http://schemas.openxmlformats.org/officeDocument/2006/relationships/hyperlink" Target="https://www.tiktok.com/@vidaljewelry" TargetMode="External"/><Relationship Id="rId207" Type="http://schemas.openxmlformats.org/officeDocument/2006/relationships/hyperlink" Target="https://www.linkedin.com/company/vidal&amp;vidal/" TargetMode="External"/><Relationship Id="rId202" Type="http://schemas.openxmlformats.org/officeDocument/2006/relationships/hyperlink" Target="https://www.rec0.com/wp-content/uploads/Logo-IndiCold.jpg" TargetMode="External"/><Relationship Id="rId201" Type="http://schemas.openxmlformats.org/officeDocument/2006/relationships/hyperlink" Target="https://www.youtube.com/@mumit6938" TargetMode="External"/><Relationship Id="rId200" Type="http://schemas.openxmlformats.org/officeDocument/2006/relationships/hyperlink" Target="https://www.linkedin.com/company/mumit/"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40" Type="http://schemas.openxmlformats.org/officeDocument/2006/relationships/hyperlink" Target="https://www.instagram.com/forumsport.es/?utm_source=desktop&amp;utm_medium=display&amp;utm_campaign=Instagram" TargetMode="External"/><Relationship Id="rId42" Type="http://schemas.openxmlformats.org/officeDocument/2006/relationships/hyperlink" Target="https://www.tiktok.com/@forumsport" TargetMode="External"/><Relationship Id="rId41" Type="http://schemas.openxmlformats.org/officeDocument/2006/relationships/hyperlink" Target="https://www.linkedin.com/company/forum-sport-s-a-/" TargetMode="External"/><Relationship Id="rId44" Type="http://schemas.openxmlformats.org/officeDocument/2006/relationships/hyperlink" Target="https://www.youtube.com/@ForumSportv" TargetMode="External"/><Relationship Id="rId43" Type="http://schemas.openxmlformats.org/officeDocument/2006/relationships/hyperlink" Target="https://twitter.com/forumsport/?utm_source=desktop&amp;utm_medium=display&amp;utm_campaign=Twitter" TargetMode="External"/><Relationship Id="rId46" Type="http://schemas.openxmlformats.org/officeDocument/2006/relationships/hyperlink" Target="https://www.facebook.com/Intersport.es/" TargetMode="External"/><Relationship Id="rId45" Type="http://schemas.openxmlformats.org/officeDocument/2006/relationships/hyperlink" Target="http://intersport.es/" TargetMode="External"/><Relationship Id="rId48" Type="http://schemas.openxmlformats.org/officeDocument/2006/relationships/hyperlink" Target="https://www.linkedin.com/company/intersport-international-corporation/" TargetMode="External"/><Relationship Id="rId47" Type="http://schemas.openxmlformats.org/officeDocument/2006/relationships/hyperlink" Target="https://www.instagram.com/intersport.es/" TargetMode="External"/><Relationship Id="rId49" Type="http://schemas.openxmlformats.org/officeDocument/2006/relationships/hyperlink" Target="https://twitter.com/intersport_es?lang=es" TargetMode="External"/><Relationship Id="rId31" Type="http://schemas.openxmlformats.org/officeDocument/2006/relationships/hyperlink" Target="https://www.youtube.com/@deporvillage" TargetMode="External"/><Relationship Id="rId30" Type="http://schemas.openxmlformats.org/officeDocument/2006/relationships/hyperlink" Target="https://twitter.com/deporvillage" TargetMode="External"/><Relationship Id="rId33" Type="http://schemas.openxmlformats.org/officeDocument/2006/relationships/hyperlink" Target="https://www.facebook.com/FootLockerEU/" TargetMode="External"/><Relationship Id="rId32" Type="http://schemas.openxmlformats.org/officeDocument/2006/relationships/hyperlink" Target="http://footlocker.es/" TargetMode="External"/><Relationship Id="rId35" Type="http://schemas.openxmlformats.org/officeDocument/2006/relationships/hyperlink" Target="https://www.tiktok.com/@footlocker" TargetMode="External"/><Relationship Id="rId34" Type="http://schemas.openxmlformats.org/officeDocument/2006/relationships/hyperlink" Target="https://www.instagram.com/footlockereu/" TargetMode="External"/><Relationship Id="rId37" Type="http://schemas.openxmlformats.org/officeDocument/2006/relationships/hyperlink" Target="https://www.youtube.com/@footlockerEU" TargetMode="External"/><Relationship Id="rId36" Type="http://schemas.openxmlformats.org/officeDocument/2006/relationships/hyperlink" Target="https://twitter.com/footlockereu" TargetMode="External"/><Relationship Id="rId39" Type="http://schemas.openxmlformats.org/officeDocument/2006/relationships/hyperlink" Target="https://www.facebook.com/forumsport.es/?utm_source=desktop&amp;utm_medium=display&amp;utm_campaign=Facebook" TargetMode="External"/><Relationship Id="rId38" Type="http://schemas.openxmlformats.org/officeDocument/2006/relationships/hyperlink" Target="http://forumsport.com/" TargetMode="External"/><Relationship Id="rId20" Type="http://schemas.openxmlformats.org/officeDocument/2006/relationships/hyperlink" Target="https://www.facebook.com/jdsports/?brand_redir=295607813824411" TargetMode="External"/><Relationship Id="rId22" Type="http://schemas.openxmlformats.org/officeDocument/2006/relationships/hyperlink" Target="https://www.linkedin.com/company/jd-sports-iberiaa/" TargetMode="External"/><Relationship Id="rId21" Type="http://schemas.openxmlformats.org/officeDocument/2006/relationships/hyperlink" Target="https://www.instagram.com/jdsportses/" TargetMode="External"/><Relationship Id="rId24" Type="http://schemas.openxmlformats.org/officeDocument/2006/relationships/hyperlink" Target="https://twitter.com/JDSports" TargetMode="External"/><Relationship Id="rId23" Type="http://schemas.openxmlformats.org/officeDocument/2006/relationships/hyperlink" Target="https://www.tiktok.com/@jdofficial" TargetMode="External"/><Relationship Id="rId26" Type="http://schemas.openxmlformats.org/officeDocument/2006/relationships/hyperlink" Target="http://deporvillage.com/" TargetMode="External"/><Relationship Id="rId25" Type="http://schemas.openxmlformats.org/officeDocument/2006/relationships/hyperlink" Target="https://www.youtube.com/@JDsportsOfficial" TargetMode="External"/><Relationship Id="rId28" Type="http://schemas.openxmlformats.org/officeDocument/2006/relationships/hyperlink" Target="https://www.instagram.com/deporvillage/" TargetMode="External"/><Relationship Id="rId27" Type="http://schemas.openxmlformats.org/officeDocument/2006/relationships/hyperlink" Target="https://www.facebook.com/deporvillage" TargetMode="External"/><Relationship Id="rId29" Type="http://schemas.openxmlformats.org/officeDocument/2006/relationships/hyperlink" Target="https://www.linkedin.com/company/deporvillage/" TargetMode="External"/><Relationship Id="rId11" Type="http://schemas.openxmlformats.org/officeDocument/2006/relationships/hyperlink" Target="https://www.linkedin.com/company/tradeinn/" TargetMode="External"/><Relationship Id="rId10" Type="http://schemas.openxmlformats.org/officeDocument/2006/relationships/hyperlink" Target="https://www.instagram.com/tradeinnofficial/?hl=es" TargetMode="External"/><Relationship Id="rId13" Type="http://schemas.openxmlformats.org/officeDocument/2006/relationships/hyperlink" Target="https://www.youtube.com/@TradeinnLAB" TargetMode="External"/><Relationship Id="rId12" Type="http://schemas.openxmlformats.org/officeDocument/2006/relationships/hyperlink" Target="https://twitter.com/tradeinnsl" TargetMode="External"/><Relationship Id="rId15" Type="http://schemas.openxmlformats.org/officeDocument/2006/relationships/hyperlink" Target="https://www.facebook.com/sprinter.tiendas.deportes" TargetMode="External"/><Relationship Id="rId14" Type="http://schemas.openxmlformats.org/officeDocument/2006/relationships/hyperlink" Target="http://sprintersports.com/" TargetMode="External"/><Relationship Id="rId17" Type="http://schemas.openxmlformats.org/officeDocument/2006/relationships/hyperlink" Target="https://www.linkedin.com/company/sprinter/?trk=hb_tab_compy_id_983668" TargetMode="External"/><Relationship Id="rId16" Type="http://schemas.openxmlformats.org/officeDocument/2006/relationships/hyperlink" Target="https://www.instagram.com/sprinter_ES/" TargetMode="External"/><Relationship Id="rId19" Type="http://schemas.openxmlformats.org/officeDocument/2006/relationships/hyperlink" Target="http://jdsports.es/" TargetMode="External"/><Relationship Id="rId18" Type="http://schemas.openxmlformats.org/officeDocument/2006/relationships/hyperlink" Target="https://www.youtube.com/@sprinteres" TargetMode="External"/><Relationship Id="rId84" Type="http://schemas.openxmlformats.org/officeDocument/2006/relationships/hyperlink" Target="https://www.youtube.com/@oterostrainingstore3897" TargetMode="External"/><Relationship Id="rId83" Type="http://schemas.openxmlformats.org/officeDocument/2006/relationships/hyperlink" Target="https://twitter.com/oteros_oficial?_ga=2.117478862.675698395.1683053987-1149599379.1682532752" TargetMode="External"/><Relationship Id="rId86" Type="http://schemas.openxmlformats.org/officeDocument/2006/relationships/hyperlink" Target="https://www.facebook.com/deportesmoya" TargetMode="External"/><Relationship Id="rId85" Type="http://schemas.openxmlformats.org/officeDocument/2006/relationships/hyperlink" Target="http://deportesmoya.es/" TargetMode="External"/><Relationship Id="rId88" Type="http://schemas.openxmlformats.org/officeDocument/2006/relationships/hyperlink" Target="https://www.tiktok.com/@deportesmoya?_d=secCgYIASAHKAESPgo8jj%2FX%2FQcFPSNM4eF9x2NxT8zzx8fdzY6%2BGbQnL4Y72Qil7MSoC6Mn09OEI3XlX%2Bt87kXqeeMoNXqUcTnNGgA%3D&amp;language=es&amp;sec_uid=MS4wLjABAAAA7jkC9n8q0D5pm5wfiNSDi4FA2FT0QFWeya-thKuDJYTLURv1gSiLOjDyHEzH3o4M&amp;sec_user_id=MS4wLjABAAAA7jkC9n8q0D5pm5wfiNSDi4FA2FT0QFWeya-thKuDJYTLURv1gSiLOjDyHEzH3o4M&amp;share_app_id=1233&amp;share_author_id=6850042711035675653&amp;share_link_id=9cdd42a2-9ddd-4e55-ab0b-5ddea41d6c07&amp;timestamp=1633541844&amp;u_code=ddd71k2b0cfabb&amp;user_id=6850042711035675653&amp;utm_campaign=client_share&amp;utm_medium=android&amp;utm_source=email&amp;_r=1" TargetMode="External"/><Relationship Id="rId150" Type="http://schemas.openxmlformats.org/officeDocument/2006/relationships/hyperlink" Target="http://deportescronos.com/" TargetMode="External"/><Relationship Id="rId87" Type="http://schemas.openxmlformats.org/officeDocument/2006/relationships/hyperlink" Target="https://www.instagram.com/deportesmoya/" TargetMode="External"/><Relationship Id="rId89" Type="http://schemas.openxmlformats.org/officeDocument/2006/relationships/hyperlink" Target="https://twitter.com/deportesmoya" TargetMode="External"/><Relationship Id="rId80" Type="http://schemas.openxmlformats.org/officeDocument/2006/relationships/hyperlink" Target="https://www.facebook.com/OterosOficial/?_ga=2.117478862.675698395.1683053987-1149599379.1682532752" TargetMode="External"/><Relationship Id="rId82" Type="http://schemas.openxmlformats.org/officeDocument/2006/relationships/hyperlink" Target="https://www.linkedin.com/company/oteros/" TargetMode="External"/><Relationship Id="rId81" Type="http://schemas.openxmlformats.org/officeDocument/2006/relationships/hyperlink" Target="https://www.instagram.com/oteros.es/?_ga=2.117478862.675698395.1683053987-1149599379.1682532752" TargetMode="External"/><Relationship Id="rId1" Type="http://schemas.openxmlformats.org/officeDocument/2006/relationships/hyperlink" Target="http://decathlon.es/" TargetMode="External"/><Relationship Id="rId2" Type="http://schemas.openxmlformats.org/officeDocument/2006/relationships/hyperlink" Target="https://www.facebook.com/decathlonespana" TargetMode="External"/><Relationship Id="rId3" Type="http://schemas.openxmlformats.org/officeDocument/2006/relationships/hyperlink" Target="https://www.instagram.com/decathlones/?hl=en" TargetMode="External"/><Relationship Id="rId149" Type="http://schemas.openxmlformats.org/officeDocument/2006/relationships/hyperlink" Target="http://centrodeportivo.es/" TargetMode="External"/><Relationship Id="rId4" Type="http://schemas.openxmlformats.org/officeDocument/2006/relationships/hyperlink" Target="https://www.linkedin.com/company/decathlon-espa%C3%B1a/" TargetMode="External"/><Relationship Id="rId148" Type="http://schemas.openxmlformats.org/officeDocument/2006/relationships/hyperlink" Target="https://www.instagram.com/deportes4c" TargetMode="External"/><Relationship Id="rId9" Type="http://schemas.openxmlformats.org/officeDocument/2006/relationships/hyperlink" Target="https://www.facebook.com/tradeinnSL" TargetMode="External"/><Relationship Id="rId143" Type="http://schemas.openxmlformats.org/officeDocument/2006/relationships/hyperlink" Target="https://www.instagram.com/deportesasturiasgijon/" TargetMode="External"/><Relationship Id="rId142" Type="http://schemas.openxmlformats.org/officeDocument/2006/relationships/hyperlink" Target="https://www.facebook.com/DeportesAsturiasGijon/" TargetMode="External"/><Relationship Id="rId141" Type="http://schemas.openxmlformats.org/officeDocument/2006/relationships/hyperlink" Target="http://deportesasturias.com/" TargetMode="External"/><Relationship Id="rId140" Type="http://schemas.openxmlformats.org/officeDocument/2006/relationships/hyperlink" Target="https://twitter.com/OxigenoDeportes" TargetMode="External"/><Relationship Id="rId5" Type="http://schemas.openxmlformats.org/officeDocument/2006/relationships/hyperlink" Target="https://www.tiktok.com/@decathlon" TargetMode="External"/><Relationship Id="rId147" Type="http://schemas.openxmlformats.org/officeDocument/2006/relationships/hyperlink" Target="https://www.facebook.com/deportes4c" TargetMode="External"/><Relationship Id="rId6" Type="http://schemas.openxmlformats.org/officeDocument/2006/relationships/hyperlink" Target="https://twitter.com/decathlones" TargetMode="External"/><Relationship Id="rId146" Type="http://schemas.openxmlformats.org/officeDocument/2006/relationships/hyperlink" Target="http://deportes4c.com/" TargetMode="External"/><Relationship Id="rId7" Type="http://schemas.openxmlformats.org/officeDocument/2006/relationships/hyperlink" Target="https://www.youtube.com/@decathlones" TargetMode="External"/><Relationship Id="rId145" Type="http://schemas.openxmlformats.org/officeDocument/2006/relationships/hyperlink" Target="https://www.instagram.com/zappas.shop/" TargetMode="External"/><Relationship Id="rId8" Type="http://schemas.openxmlformats.org/officeDocument/2006/relationships/hyperlink" Target="http://tradeinn.com/" TargetMode="External"/><Relationship Id="rId144" Type="http://schemas.openxmlformats.org/officeDocument/2006/relationships/hyperlink" Target="http://zappas.com/" TargetMode="External"/><Relationship Id="rId73" Type="http://schemas.openxmlformats.org/officeDocument/2006/relationships/hyperlink" Target="https://www.facebook.com/atmosferasportoficial/" TargetMode="External"/><Relationship Id="rId72" Type="http://schemas.openxmlformats.org/officeDocument/2006/relationships/hyperlink" Target="http://atmosferasport.es/" TargetMode="External"/><Relationship Id="rId75" Type="http://schemas.openxmlformats.org/officeDocument/2006/relationships/hyperlink" Target="https://www.linkedin.com/company/atmosfera-sport-oficial/" TargetMode="External"/><Relationship Id="rId74" Type="http://schemas.openxmlformats.org/officeDocument/2006/relationships/hyperlink" Target="https://www.instagram.com/atmosferasport_oficial/" TargetMode="External"/><Relationship Id="rId77" Type="http://schemas.openxmlformats.org/officeDocument/2006/relationships/hyperlink" Target="https://twitter.com/atmosfera_sport" TargetMode="External"/><Relationship Id="rId76" Type="http://schemas.openxmlformats.org/officeDocument/2006/relationships/hyperlink" Target="https://www.tiktok.com/@atmosferasport_oficial" TargetMode="External"/><Relationship Id="rId79" Type="http://schemas.openxmlformats.org/officeDocument/2006/relationships/hyperlink" Target="http://oteros.es/" TargetMode="External"/><Relationship Id="rId78" Type="http://schemas.openxmlformats.org/officeDocument/2006/relationships/hyperlink" Target="https://www.youtube.com/@atmosfera_sport" TargetMode="External"/><Relationship Id="rId71" Type="http://schemas.openxmlformats.org/officeDocument/2006/relationships/hyperlink" Target="https://twitter.com/WalaEsports" TargetMode="External"/><Relationship Id="rId70" Type="http://schemas.openxmlformats.org/officeDocument/2006/relationships/hyperlink" Target="https://www.instagram.com/walasports/" TargetMode="External"/><Relationship Id="rId139" Type="http://schemas.openxmlformats.org/officeDocument/2006/relationships/hyperlink" Target="https://www.instagram.com/oxigenodeportesoxg/" TargetMode="External"/><Relationship Id="rId138" Type="http://schemas.openxmlformats.org/officeDocument/2006/relationships/hyperlink" Target="https://www.facebook.com/oxigenodeportes/" TargetMode="External"/><Relationship Id="rId137" Type="http://schemas.openxmlformats.org/officeDocument/2006/relationships/hyperlink" Target="http://oxigenodeportes.com/" TargetMode="External"/><Relationship Id="rId132" Type="http://schemas.openxmlformats.org/officeDocument/2006/relationships/hyperlink" Target="https://www.instagram.com/halconsportif/" TargetMode="External"/><Relationship Id="rId131" Type="http://schemas.openxmlformats.org/officeDocument/2006/relationships/hyperlink" Target="https://www.facebook.com/profile.php" TargetMode="External"/><Relationship Id="rId130" Type="http://schemas.openxmlformats.org/officeDocument/2006/relationships/hyperlink" Target="http://halcontiendasdedeporte.com/" TargetMode="External"/><Relationship Id="rId136" Type="http://schemas.openxmlformats.org/officeDocument/2006/relationships/hyperlink" Target="https://twitter.com/ALCALADEPORTE" TargetMode="External"/><Relationship Id="rId135" Type="http://schemas.openxmlformats.org/officeDocument/2006/relationships/hyperlink" Target="https://www.instagram.com/alcaladeporte" TargetMode="External"/><Relationship Id="rId134" Type="http://schemas.openxmlformats.org/officeDocument/2006/relationships/hyperlink" Target="https://www.facebook.com/alcaladeporte/" TargetMode="External"/><Relationship Id="rId133" Type="http://schemas.openxmlformats.org/officeDocument/2006/relationships/hyperlink" Target="http://alcaladeporte.com/" TargetMode="External"/><Relationship Id="rId62" Type="http://schemas.openxmlformats.org/officeDocument/2006/relationships/hyperlink" Target="http://futbolfactory.es/" TargetMode="External"/><Relationship Id="rId61" Type="http://schemas.openxmlformats.org/officeDocument/2006/relationships/hyperlink" Target="https://twitter.com/maspormenosnet" TargetMode="External"/><Relationship Id="rId64" Type="http://schemas.openxmlformats.org/officeDocument/2006/relationships/hyperlink" Target="https://www.linkedin.com/company/futbolfactory/" TargetMode="External"/><Relationship Id="rId63" Type="http://schemas.openxmlformats.org/officeDocument/2006/relationships/hyperlink" Target="https://www.facebook.com/futbolfactory" TargetMode="External"/><Relationship Id="rId66" Type="http://schemas.openxmlformats.org/officeDocument/2006/relationships/hyperlink" Target="https://twitter.com/futbolfactory" TargetMode="External"/><Relationship Id="rId65" Type="http://schemas.openxmlformats.org/officeDocument/2006/relationships/hyperlink" Target="https://www.tiktok.com/@futbolfactoryes" TargetMode="External"/><Relationship Id="rId68" Type="http://schemas.openxmlformats.org/officeDocument/2006/relationships/hyperlink" Target="http://walashop.com/" TargetMode="External"/><Relationship Id="rId67" Type="http://schemas.openxmlformats.org/officeDocument/2006/relationships/hyperlink" Target="https://www.youtube.com/@futbolfactory" TargetMode="External"/><Relationship Id="rId60" Type="http://schemas.openxmlformats.org/officeDocument/2006/relationships/hyperlink" Target="https://www.instagram.com/maspormenosnet/" TargetMode="External"/><Relationship Id="rId165" Type="http://schemas.openxmlformats.org/officeDocument/2006/relationships/hyperlink" Target="https://www.linkedin.com/company/alonsport" TargetMode="External"/><Relationship Id="rId69" Type="http://schemas.openxmlformats.org/officeDocument/2006/relationships/hyperlink" Target="https://www.facebook.com/WalaEsports" TargetMode="External"/><Relationship Id="rId164" Type="http://schemas.openxmlformats.org/officeDocument/2006/relationships/hyperlink" Target="https://www.instagram.com/alonsport/" TargetMode="External"/><Relationship Id="rId163" Type="http://schemas.openxmlformats.org/officeDocument/2006/relationships/hyperlink" Target="https://www.facebook.com/profile.php" TargetMode="External"/><Relationship Id="rId162" Type="http://schemas.openxmlformats.org/officeDocument/2006/relationships/hyperlink" Target="http://alonsport.es/" TargetMode="External"/><Relationship Id="rId167" Type="http://schemas.openxmlformats.org/officeDocument/2006/relationships/drawing" Target="../drawings/drawing14.xml"/><Relationship Id="rId166" Type="http://schemas.openxmlformats.org/officeDocument/2006/relationships/hyperlink" Target="https://twitter.com/alonsport2015" TargetMode="External"/><Relationship Id="rId51" Type="http://schemas.openxmlformats.org/officeDocument/2006/relationships/hyperlink" Target="http://decimas.com/" TargetMode="External"/><Relationship Id="rId50" Type="http://schemas.openxmlformats.org/officeDocument/2006/relationships/hyperlink" Target="https://www.youtube.com/@IntersportEspanaOficial" TargetMode="External"/><Relationship Id="rId53" Type="http://schemas.openxmlformats.org/officeDocument/2006/relationships/hyperlink" Target="https://www.instagram.com/decimas_es/" TargetMode="External"/><Relationship Id="rId52" Type="http://schemas.openxmlformats.org/officeDocument/2006/relationships/hyperlink" Target="https://www.facebook.com/DecimasOficial" TargetMode="External"/><Relationship Id="rId55" Type="http://schemas.openxmlformats.org/officeDocument/2006/relationships/hyperlink" Target="https://www.tiktok.com/@decimas_es" TargetMode="External"/><Relationship Id="rId161" Type="http://schemas.openxmlformats.org/officeDocument/2006/relationships/hyperlink" Target="https://www.instagram.com/sportscornerstore/" TargetMode="External"/><Relationship Id="rId54" Type="http://schemas.openxmlformats.org/officeDocument/2006/relationships/hyperlink" Target="https://www.linkedin.com/company/d%C3%A9cimas/" TargetMode="External"/><Relationship Id="rId160" Type="http://schemas.openxmlformats.org/officeDocument/2006/relationships/hyperlink" Target="https://www.facebook.com/tiendasportscorner" TargetMode="External"/><Relationship Id="rId57" Type="http://schemas.openxmlformats.org/officeDocument/2006/relationships/hyperlink" Target="https://www.youtube.com/@DecimasOficialSpain" TargetMode="External"/><Relationship Id="rId56" Type="http://schemas.openxmlformats.org/officeDocument/2006/relationships/hyperlink" Target="https://twitter.com/decimasoficial" TargetMode="External"/><Relationship Id="rId159" Type="http://schemas.openxmlformats.org/officeDocument/2006/relationships/hyperlink" Target="http://sportscorner.es/" TargetMode="External"/><Relationship Id="rId59" Type="http://schemas.openxmlformats.org/officeDocument/2006/relationships/hyperlink" Target="https://www.facebook.com/maspormenosnet" TargetMode="External"/><Relationship Id="rId154" Type="http://schemas.openxmlformats.org/officeDocument/2006/relationships/hyperlink" Target="http://deportespolos.com/" TargetMode="External"/><Relationship Id="rId58" Type="http://schemas.openxmlformats.org/officeDocument/2006/relationships/hyperlink" Target="http://maspormenos.net/" TargetMode="External"/><Relationship Id="rId153" Type="http://schemas.openxmlformats.org/officeDocument/2006/relationships/hyperlink" Target="https://www.youtube.com/@grupodeportescronos6870" TargetMode="External"/><Relationship Id="rId152" Type="http://schemas.openxmlformats.org/officeDocument/2006/relationships/hyperlink" Target="https://www.instagram.com/grupodeportescronos/" TargetMode="External"/><Relationship Id="rId151" Type="http://schemas.openxmlformats.org/officeDocument/2006/relationships/hyperlink" Target="https://www.facebook.com/GrupoDeportesCronos" TargetMode="External"/><Relationship Id="rId158" Type="http://schemas.openxmlformats.org/officeDocument/2006/relationships/hyperlink" Target="https://twitter.com/DeportesPolos" TargetMode="External"/><Relationship Id="rId157" Type="http://schemas.openxmlformats.org/officeDocument/2006/relationships/hyperlink" Target="https://www.tiktok.com/@deportespolos" TargetMode="External"/><Relationship Id="rId156" Type="http://schemas.openxmlformats.org/officeDocument/2006/relationships/hyperlink" Target="https://www.instagram.com/deportespolos/" TargetMode="External"/><Relationship Id="rId155" Type="http://schemas.openxmlformats.org/officeDocument/2006/relationships/hyperlink" Target="https://www.facebook.com/deportespolos" TargetMode="External"/><Relationship Id="rId107" Type="http://schemas.openxmlformats.org/officeDocument/2006/relationships/hyperlink" Target="https://twitter.com/beurbanrunning" TargetMode="External"/><Relationship Id="rId106" Type="http://schemas.openxmlformats.org/officeDocument/2006/relationships/hyperlink" Target="https://www.tiktok.com/@beurbanrunning" TargetMode="External"/><Relationship Id="rId105" Type="http://schemas.openxmlformats.org/officeDocument/2006/relationships/hyperlink" Target="https://www.linkedin.com/company/be-urban-running/" TargetMode="External"/><Relationship Id="rId104" Type="http://schemas.openxmlformats.org/officeDocument/2006/relationships/hyperlink" Target="https://www.instagram.com/beurbanrunning" TargetMode="External"/><Relationship Id="rId109" Type="http://schemas.openxmlformats.org/officeDocument/2006/relationships/hyperlink" Target="http://outlet-sport.es/" TargetMode="External"/><Relationship Id="rId108" Type="http://schemas.openxmlformats.org/officeDocument/2006/relationships/hyperlink" Target="https://www.youtube.com/@BeUrbanRunning" TargetMode="External"/><Relationship Id="rId103" Type="http://schemas.openxmlformats.org/officeDocument/2006/relationships/hyperlink" Target="https://www.facebook.com/beurbanrunning" TargetMode="External"/><Relationship Id="rId102" Type="http://schemas.openxmlformats.org/officeDocument/2006/relationships/hyperlink" Target="http://beurbanrunning.com/" TargetMode="External"/><Relationship Id="rId101" Type="http://schemas.openxmlformats.org/officeDocument/2006/relationships/hyperlink" Target="https://twitter.com/scorer_es" TargetMode="External"/><Relationship Id="rId100" Type="http://schemas.openxmlformats.org/officeDocument/2006/relationships/hyperlink" Target="https://www.instagram.com/scorer.es/" TargetMode="External"/><Relationship Id="rId129" Type="http://schemas.openxmlformats.org/officeDocument/2006/relationships/hyperlink" Target="https://www.instagram.com/atleetstores/" TargetMode="External"/><Relationship Id="rId128" Type="http://schemas.openxmlformats.org/officeDocument/2006/relationships/hyperlink" Target="https://www.facebook.com/AtleetStores" TargetMode="External"/><Relationship Id="rId127" Type="http://schemas.openxmlformats.org/officeDocument/2006/relationships/hyperlink" Target="https://www.youtube.com/@DonDeporte_com" TargetMode="External"/><Relationship Id="rId126" Type="http://schemas.openxmlformats.org/officeDocument/2006/relationships/hyperlink" Target="https://twitter.com/dondeportecom" TargetMode="External"/><Relationship Id="rId121" Type="http://schemas.openxmlformats.org/officeDocument/2006/relationships/hyperlink" Target="https://twitter.com/halcondeportes" TargetMode="External"/><Relationship Id="rId120" Type="http://schemas.openxmlformats.org/officeDocument/2006/relationships/hyperlink" Target="https://www.tiktok.com/@deporteshalcon_net" TargetMode="External"/><Relationship Id="rId125" Type="http://schemas.openxmlformats.org/officeDocument/2006/relationships/hyperlink" Target="https://www.instagram.com/dondeporte" TargetMode="External"/><Relationship Id="rId124" Type="http://schemas.openxmlformats.org/officeDocument/2006/relationships/hyperlink" Target="https://www.facebook.com/DonDeporte/" TargetMode="External"/><Relationship Id="rId123" Type="http://schemas.openxmlformats.org/officeDocument/2006/relationships/hyperlink" Target="http://www.dondeporte.com/" TargetMode="External"/><Relationship Id="rId122" Type="http://schemas.openxmlformats.org/officeDocument/2006/relationships/hyperlink" Target="https://www.youtube.com/@DeporteshalconNet" TargetMode="External"/><Relationship Id="rId95" Type="http://schemas.openxmlformats.org/officeDocument/2006/relationships/hyperlink" Target="http://base.net/" TargetMode="External"/><Relationship Id="rId94" Type="http://schemas.openxmlformats.org/officeDocument/2006/relationships/hyperlink" Target="https://www.tiktok.com/@dequip.pontevedra" TargetMode="External"/><Relationship Id="rId97" Type="http://schemas.openxmlformats.org/officeDocument/2006/relationships/hyperlink" Target="https://www.instagram.com/base.somosdeporte/" TargetMode="External"/><Relationship Id="rId96" Type="http://schemas.openxmlformats.org/officeDocument/2006/relationships/hyperlink" Target="https://www.facebook.com/base.somosdeporte" TargetMode="External"/><Relationship Id="rId99" Type="http://schemas.openxmlformats.org/officeDocument/2006/relationships/hyperlink" Target="https://www.facebook.com/Scorer.es" TargetMode="External"/><Relationship Id="rId98" Type="http://schemas.openxmlformats.org/officeDocument/2006/relationships/hyperlink" Target="http://scorer.es/" TargetMode="External"/><Relationship Id="rId91" Type="http://schemas.openxmlformats.org/officeDocument/2006/relationships/hyperlink" Target="http://dequip.es/" TargetMode="External"/><Relationship Id="rId90" Type="http://schemas.openxmlformats.org/officeDocument/2006/relationships/hyperlink" Target="https://www.youtube.com/@deportesmoya" TargetMode="External"/><Relationship Id="rId93" Type="http://schemas.openxmlformats.org/officeDocument/2006/relationships/hyperlink" Target="https://www.instagram.com/dequip.deportes/" TargetMode="External"/><Relationship Id="rId92" Type="http://schemas.openxmlformats.org/officeDocument/2006/relationships/hyperlink" Target="https://www.facebook.com/dequip.deportes/" TargetMode="External"/><Relationship Id="rId118" Type="http://schemas.openxmlformats.org/officeDocument/2006/relationships/hyperlink" Target="https://www.facebook.com/TiendasDeportesHalcon" TargetMode="External"/><Relationship Id="rId117" Type="http://schemas.openxmlformats.org/officeDocument/2006/relationships/hyperlink" Target="http://deporteshalcon.net/" TargetMode="External"/><Relationship Id="rId116" Type="http://schemas.openxmlformats.org/officeDocument/2006/relationships/hyperlink" Target="https://www.linkedin.com/company/deportes-y-calzados-blanes/" TargetMode="External"/><Relationship Id="rId115" Type="http://schemas.openxmlformats.org/officeDocument/2006/relationships/hyperlink" Target="https://www.instagram.com/deportes_blanes/" TargetMode="External"/><Relationship Id="rId119" Type="http://schemas.openxmlformats.org/officeDocument/2006/relationships/hyperlink" Target="https://www.instagram.com/deporteshalcon/" TargetMode="External"/><Relationship Id="rId110" Type="http://schemas.openxmlformats.org/officeDocument/2006/relationships/hyperlink" Target="https://www.facebook.com/outletsportspain" TargetMode="External"/><Relationship Id="rId114" Type="http://schemas.openxmlformats.org/officeDocument/2006/relationships/hyperlink" Target="https://www.facebook.com/BlanesVera" TargetMode="External"/><Relationship Id="rId113" Type="http://schemas.openxmlformats.org/officeDocument/2006/relationships/hyperlink" Target="http://deportesblanes.com/" TargetMode="External"/><Relationship Id="rId112" Type="http://schemas.openxmlformats.org/officeDocument/2006/relationships/hyperlink" Target="https://twitter.com/Outlet_sport" TargetMode="External"/><Relationship Id="rId111" Type="http://schemas.openxmlformats.org/officeDocument/2006/relationships/hyperlink" Target="https://www.instagram.com/outletsport.es/"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40" Type="http://schemas.openxmlformats.org/officeDocument/2006/relationships/hyperlink" Target="https://www.youtube.com/channel/UCJKLswAZd_1ppq6jcoJ1P3w" TargetMode="External"/><Relationship Id="rId42" Type="http://schemas.openxmlformats.org/officeDocument/2006/relationships/hyperlink" Target="https://www.youtube.com/channel/UCJKLswAZd_1ppq6jcoJ1P3w" TargetMode="External"/><Relationship Id="rId41" Type="http://schemas.openxmlformats.org/officeDocument/2006/relationships/hyperlink" Target="https://www.youtube.com/channel/UCJKLswAZd_1ppq6jcoJ1P3w" TargetMode="External"/><Relationship Id="rId44" Type="http://schemas.openxmlformats.org/officeDocument/2006/relationships/hyperlink" Target="https://www.youtube.com/channel/UCJKLswAZd_1ppq6jcoJ1P3w" TargetMode="External"/><Relationship Id="rId43" Type="http://schemas.openxmlformats.org/officeDocument/2006/relationships/hyperlink" Target="https://www.youtube.com/channel/UCJKLswAZd_1ppq6jcoJ1P3w" TargetMode="External"/><Relationship Id="rId46" Type="http://schemas.openxmlformats.org/officeDocument/2006/relationships/hyperlink" Target="https://www.youtube.com/channel/UCJKLswAZd_1ppq6jcoJ1P3w" TargetMode="External"/><Relationship Id="rId45" Type="http://schemas.openxmlformats.org/officeDocument/2006/relationships/hyperlink" Target="https://www.youtube.com/channel/UCJKLswAZd_1ppq6jcoJ1P3w" TargetMode="External"/><Relationship Id="rId48" Type="http://schemas.openxmlformats.org/officeDocument/2006/relationships/hyperlink" Target="https://www.youtube.com/channel/UCJHj7FpfU1EaFbHRiVplxfA" TargetMode="External"/><Relationship Id="rId47" Type="http://schemas.openxmlformats.org/officeDocument/2006/relationships/hyperlink" Target="https://www.youtube.com/channel/UCJHj7FpfU1EaFbHRiVplxfA" TargetMode="External"/><Relationship Id="rId49" Type="http://schemas.openxmlformats.org/officeDocument/2006/relationships/hyperlink" Target="https://www.youtube.com/channel/UCJHj7FpfU1EaFbHRiVplxfA" TargetMode="External"/><Relationship Id="rId31" Type="http://schemas.openxmlformats.org/officeDocument/2006/relationships/hyperlink" Target="https://www.youtube.com/channel/UCkBSNLyWZMZcawIHHSDhk0w" TargetMode="External"/><Relationship Id="rId30" Type="http://schemas.openxmlformats.org/officeDocument/2006/relationships/hyperlink" Target="https://www.youtube.com/channel/UCkBSNLyWZMZcawIHHSDhk0w" TargetMode="External"/><Relationship Id="rId33" Type="http://schemas.openxmlformats.org/officeDocument/2006/relationships/hyperlink" Target="https://www.youtube.com/channel/UCkBSNLyWZMZcawIHHSDhk0w" TargetMode="External"/><Relationship Id="rId32" Type="http://schemas.openxmlformats.org/officeDocument/2006/relationships/hyperlink" Target="https://www.youtube.com/channel/UCkBSNLyWZMZcawIHHSDhk0w" TargetMode="External"/><Relationship Id="rId35" Type="http://schemas.openxmlformats.org/officeDocument/2006/relationships/hyperlink" Target="https://www.youtube.com/channel/UCkBSNLyWZMZcawIHHSDhk0w" TargetMode="External"/><Relationship Id="rId34" Type="http://schemas.openxmlformats.org/officeDocument/2006/relationships/hyperlink" Target="https://www.youtube.com/channel/UCkBSNLyWZMZcawIHHSDhk0w" TargetMode="External"/><Relationship Id="rId37" Type="http://schemas.openxmlformats.org/officeDocument/2006/relationships/hyperlink" Target="https://www.youtube.com/channel/UCJKLswAZd_1ppq6jcoJ1P3w" TargetMode="External"/><Relationship Id="rId36" Type="http://schemas.openxmlformats.org/officeDocument/2006/relationships/hyperlink" Target="https://www.youtube.com/channel/UCJKLswAZd_1ppq6jcoJ1P3w" TargetMode="External"/><Relationship Id="rId39" Type="http://schemas.openxmlformats.org/officeDocument/2006/relationships/hyperlink" Target="https://www.youtube.com/channel/UCJKLswAZd_1ppq6jcoJ1P3w" TargetMode="External"/><Relationship Id="rId38" Type="http://schemas.openxmlformats.org/officeDocument/2006/relationships/hyperlink" Target="https://www.youtube.com/channel/UCJKLswAZd_1ppq6jcoJ1P3w" TargetMode="External"/><Relationship Id="rId20" Type="http://schemas.openxmlformats.org/officeDocument/2006/relationships/hyperlink" Target="https://www.youtube.com/channel/UCGdi9rsUEz9pVHfVpl0-ZDQ" TargetMode="External"/><Relationship Id="rId22" Type="http://schemas.openxmlformats.org/officeDocument/2006/relationships/hyperlink" Target="https://www.youtube.com/channel/UCkBSNLyWZMZcawIHHSDhk0w" TargetMode="External"/><Relationship Id="rId21" Type="http://schemas.openxmlformats.org/officeDocument/2006/relationships/hyperlink" Target="https://www.youtube.com/channel/UCGdi9rsUEz9pVHfVpl0-ZDQ" TargetMode="External"/><Relationship Id="rId24" Type="http://schemas.openxmlformats.org/officeDocument/2006/relationships/hyperlink" Target="https://www.youtube.com/channel/UCkBSNLyWZMZcawIHHSDhk0w" TargetMode="External"/><Relationship Id="rId23" Type="http://schemas.openxmlformats.org/officeDocument/2006/relationships/hyperlink" Target="https://www.youtube.com/channel/UCkBSNLyWZMZcawIHHSDhk0w" TargetMode="External"/><Relationship Id="rId26" Type="http://schemas.openxmlformats.org/officeDocument/2006/relationships/hyperlink" Target="https://www.youtube.com/channel/UCkBSNLyWZMZcawIHHSDhk0w" TargetMode="External"/><Relationship Id="rId25" Type="http://schemas.openxmlformats.org/officeDocument/2006/relationships/hyperlink" Target="https://www.youtube.com/channel/UCkBSNLyWZMZcawIHHSDhk0w" TargetMode="External"/><Relationship Id="rId28" Type="http://schemas.openxmlformats.org/officeDocument/2006/relationships/hyperlink" Target="https://www.youtube.com/channel/UCkBSNLyWZMZcawIHHSDhk0w" TargetMode="External"/><Relationship Id="rId27" Type="http://schemas.openxmlformats.org/officeDocument/2006/relationships/hyperlink" Target="https://www.youtube.com/channel/UCkBSNLyWZMZcawIHHSDhk0w" TargetMode="External"/><Relationship Id="rId29" Type="http://schemas.openxmlformats.org/officeDocument/2006/relationships/hyperlink" Target="https://www.youtube.com/channel/UCkBSNLyWZMZcawIHHSDhk0w" TargetMode="External"/><Relationship Id="rId11" Type="http://schemas.openxmlformats.org/officeDocument/2006/relationships/hyperlink" Target="https://www.youtube.com/channel/UCWi0H11wmKv1WgjEe-4vHOQ" TargetMode="External"/><Relationship Id="rId10" Type="http://schemas.openxmlformats.org/officeDocument/2006/relationships/hyperlink" Target="https://www.youtube.com/channel/UCWi0H11wmKv1WgjEe-4vHOQ" TargetMode="External"/><Relationship Id="rId13" Type="http://schemas.openxmlformats.org/officeDocument/2006/relationships/hyperlink" Target="https://www.youtube.com/channel/UCGdi9rsUEz9pVHfVpl0-ZDQ" TargetMode="External"/><Relationship Id="rId12" Type="http://schemas.openxmlformats.org/officeDocument/2006/relationships/hyperlink" Target="https://www.youtube.com/channel/UCGdi9rsUEz9pVHfVpl0-ZDQ" TargetMode="External"/><Relationship Id="rId15" Type="http://schemas.openxmlformats.org/officeDocument/2006/relationships/hyperlink" Target="https://www.youtube.com/channel/UCGdi9rsUEz9pVHfVpl0-ZDQ" TargetMode="External"/><Relationship Id="rId14" Type="http://schemas.openxmlformats.org/officeDocument/2006/relationships/hyperlink" Target="https://www.youtube.com/channel/UCGdi9rsUEz9pVHfVpl0-ZDQ" TargetMode="External"/><Relationship Id="rId17" Type="http://schemas.openxmlformats.org/officeDocument/2006/relationships/hyperlink" Target="https://www.youtube.com/channel/UCGdi9rsUEz9pVHfVpl0-ZDQ" TargetMode="External"/><Relationship Id="rId16" Type="http://schemas.openxmlformats.org/officeDocument/2006/relationships/hyperlink" Target="https://www.youtube.com/channel/UCGdi9rsUEz9pVHfVpl0-ZDQ" TargetMode="External"/><Relationship Id="rId19" Type="http://schemas.openxmlformats.org/officeDocument/2006/relationships/hyperlink" Target="https://www.youtube.com/channel/UCGdi9rsUEz9pVHfVpl0-ZDQ" TargetMode="External"/><Relationship Id="rId18" Type="http://schemas.openxmlformats.org/officeDocument/2006/relationships/hyperlink" Target="https://www.youtube.com/channel/UCGdi9rsUEz9pVHfVpl0-ZDQ" TargetMode="External"/><Relationship Id="rId84" Type="http://schemas.openxmlformats.org/officeDocument/2006/relationships/hyperlink" Target="https://www.youtube.com/channel/UCn97ZZ2PgNJadUhev-OnGWQ" TargetMode="External"/><Relationship Id="rId83" Type="http://schemas.openxmlformats.org/officeDocument/2006/relationships/hyperlink" Target="https://www.youtube.com/channel/UCn97ZZ2PgNJadUhev-OnGWQ" TargetMode="External"/><Relationship Id="rId86" Type="http://schemas.openxmlformats.org/officeDocument/2006/relationships/hyperlink" Target="https://www.youtube.com/channel/UC8xrMaG2E4ohoB4n6iQUfAQ" TargetMode="External"/><Relationship Id="rId85" Type="http://schemas.openxmlformats.org/officeDocument/2006/relationships/hyperlink" Target="https://www.youtube.com/channel/UCn97ZZ2PgNJadUhev-OnGWQ" TargetMode="External"/><Relationship Id="rId88" Type="http://schemas.openxmlformats.org/officeDocument/2006/relationships/hyperlink" Target="https://www.youtube.com/channel/UC8xrMaG2E4ohoB4n6iQUfAQ" TargetMode="External"/><Relationship Id="rId87" Type="http://schemas.openxmlformats.org/officeDocument/2006/relationships/hyperlink" Target="https://www.youtube.com/channel/UC8xrMaG2E4ohoB4n6iQUfAQ" TargetMode="External"/><Relationship Id="rId89" Type="http://schemas.openxmlformats.org/officeDocument/2006/relationships/hyperlink" Target="https://www.youtube.com/channel/UC8xrMaG2E4ohoB4n6iQUfAQ" TargetMode="External"/><Relationship Id="rId80" Type="http://schemas.openxmlformats.org/officeDocument/2006/relationships/hyperlink" Target="https://www.youtube.com/channel/UCn97ZZ2PgNJadUhev-OnGWQ" TargetMode="External"/><Relationship Id="rId82" Type="http://schemas.openxmlformats.org/officeDocument/2006/relationships/hyperlink" Target="https://www.youtube.com/channel/UCn97ZZ2PgNJadUhev-OnGWQ" TargetMode="External"/><Relationship Id="rId81" Type="http://schemas.openxmlformats.org/officeDocument/2006/relationships/hyperlink" Target="https://www.youtube.com/channel/UCn97ZZ2PgNJadUhev-OnGWQ" TargetMode="External"/><Relationship Id="rId1" Type="http://schemas.openxmlformats.org/officeDocument/2006/relationships/hyperlink" Target="https://www.youtube.com/channel/UCWi0H11wmKv1WgjEe-4vHOQ" TargetMode="External"/><Relationship Id="rId2" Type="http://schemas.openxmlformats.org/officeDocument/2006/relationships/hyperlink" Target="https://www.youtube.com/channel/UCWi0H11wmKv1WgjEe-4vHOQ" TargetMode="External"/><Relationship Id="rId3" Type="http://schemas.openxmlformats.org/officeDocument/2006/relationships/hyperlink" Target="https://www.youtube.com/channel/UCWi0H11wmKv1WgjEe-4vHOQ" TargetMode="External"/><Relationship Id="rId4" Type="http://schemas.openxmlformats.org/officeDocument/2006/relationships/hyperlink" Target="https://www.youtube.com/channel/UCWi0H11wmKv1WgjEe-4vHOQ" TargetMode="External"/><Relationship Id="rId9" Type="http://schemas.openxmlformats.org/officeDocument/2006/relationships/hyperlink" Target="https://www.youtube.com/channel/UCWi0H11wmKv1WgjEe-4vHOQ" TargetMode="External"/><Relationship Id="rId5" Type="http://schemas.openxmlformats.org/officeDocument/2006/relationships/hyperlink" Target="https://www.youtube.com/channel/UCWi0H11wmKv1WgjEe-4vHOQ" TargetMode="External"/><Relationship Id="rId6" Type="http://schemas.openxmlformats.org/officeDocument/2006/relationships/hyperlink" Target="https://www.youtube.com/channel/UCWi0H11wmKv1WgjEe-4vHOQ" TargetMode="External"/><Relationship Id="rId7" Type="http://schemas.openxmlformats.org/officeDocument/2006/relationships/hyperlink" Target="https://www.youtube.com/channel/UCWi0H11wmKv1WgjEe-4vHOQ" TargetMode="External"/><Relationship Id="rId8" Type="http://schemas.openxmlformats.org/officeDocument/2006/relationships/hyperlink" Target="https://www.youtube.com/channel/UCWi0H11wmKv1WgjEe-4vHOQ" TargetMode="External"/><Relationship Id="rId73" Type="http://schemas.openxmlformats.org/officeDocument/2006/relationships/hyperlink" Target="https://www.youtube.com/channel/UCvNVe_e2aDCeMHpLSTrhgIg" TargetMode="External"/><Relationship Id="rId72" Type="http://schemas.openxmlformats.org/officeDocument/2006/relationships/hyperlink" Target="https://www.youtube.com/channel/UCvNVe_e2aDCeMHpLSTrhgIg" TargetMode="External"/><Relationship Id="rId75" Type="http://schemas.openxmlformats.org/officeDocument/2006/relationships/hyperlink" Target="https://www.youtube.com/channel/UCn97ZZ2PgNJadUhev-OnGWQ" TargetMode="External"/><Relationship Id="rId74" Type="http://schemas.openxmlformats.org/officeDocument/2006/relationships/hyperlink" Target="https://www.youtube.com/channel/UCxbHCqKwLcTxRKnte0FgIuw" TargetMode="External"/><Relationship Id="rId77" Type="http://schemas.openxmlformats.org/officeDocument/2006/relationships/hyperlink" Target="https://www.youtube.com/channel/UCn97ZZ2PgNJadUhev-OnGWQ" TargetMode="External"/><Relationship Id="rId76" Type="http://schemas.openxmlformats.org/officeDocument/2006/relationships/hyperlink" Target="https://www.youtube.com/channel/UCn97ZZ2PgNJadUhev-OnGWQ" TargetMode="External"/><Relationship Id="rId79" Type="http://schemas.openxmlformats.org/officeDocument/2006/relationships/hyperlink" Target="https://www.youtube.com/channel/UCn97ZZ2PgNJadUhev-OnGWQ" TargetMode="External"/><Relationship Id="rId78" Type="http://schemas.openxmlformats.org/officeDocument/2006/relationships/hyperlink" Target="https://www.youtube.com/channel/UCn97ZZ2PgNJadUhev-OnGWQ" TargetMode="External"/><Relationship Id="rId71" Type="http://schemas.openxmlformats.org/officeDocument/2006/relationships/hyperlink" Target="https://www.youtube.com/channel/UCvNVe_e2aDCeMHpLSTrhgIg" TargetMode="External"/><Relationship Id="rId70" Type="http://schemas.openxmlformats.org/officeDocument/2006/relationships/hyperlink" Target="https://www.youtube.com/channel/UCvNVe_e2aDCeMHpLSTrhgIg" TargetMode="External"/><Relationship Id="rId62" Type="http://schemas.openxmlformats.org/officeDocument/2006/relationships/hyperlink" Target="https://www.youtube.com/channel/UCzwRyKSPRmjzz_OlgdgxEvQ" TargetMode="External"/><Relationship Id="rId61" Type="http://schemas.openxmlformats.org/officeDocument/2006/relationships/hyperlink" Target="https://www.youtube.com/channel/UCzwRyKSPRmjzz_OlgdgxEvQ" TargetMode="External"/><Relationship Id="rId64" Type="http://schemas.openxmlformats.org/officeDocument/2006/relationships/hyperlink" Target="https://www.youtube.com/channel/UCvNVe_e2aDCeMHpLSTrhgIg" TargetMode="External"/><Relationship Id="rId63" Type="http://schemas.openxmlformats.org/officeDocument/2006/relationships/hyperlink" Target="https://www.youtube.com/channel/UCvNVe_e2aDCeMHpLSTrhgIg" TargetMode="External"/><Relationship Id="rId66" Type="http://schemas.openxmlformats.org/officeDocument/2006/relationships/hyperlink" Target="https://www.youtube.com/channel/UCvNVe_e2aDCeMHpLSTrhgIg" TargetMode="External"/><Relationship Id="rId65" Type="http://schemas.openxmlformats.org/officeDocument/2006/relationships/hyperlink" Target="https://www.youtube.com/channel/UCvNVe_e2aDCeMHpLSTrhgIg" TargetMode="External"/><Relationship Id="rId68" Type="http://schemas.openxmlformats.org/officeDocument/2006/relationships/hyperlink" Target="https://www.youtube.com/channel/UCvNVe_e2aDCeMHpLSTrhgIg" TargetMode="External"/><Relationship Id="rId67" Type="http://schemas.openxmlformats.org/officeDocument/2006/relationships/hyperlink" Target="https://www.youtube.com/channel/UCvNVe_e2aDCeMHpLSTrhgIg" TargetMode="External"/><Relationship Id="rId60" Type="http://schemas.openxmlformats.org/officeDocument/2006/relationships/hyperlink" Target="https://www.youtube.com/channel/UCzwRyKSPRmjzz_OlgdgxEvQ" TargetMode="External"/><Relationship Id="rId69" Type="http://schemas.openxmlformats.org/officeDocument/2006/relationships/hyperlink" Target="https://www.youtube.com/channel/UCvNVe_e2aDCeMHpLSTrhgIg" TargetMode="External"/><Relationship Id="rId51" Type="http://schemas.openxmlformats.org/officeDocument/2006/relationships/hyperlink" Target="https://www.youtube.com/channel/UCuR6Kb5Nw-VSb4xxodIuRfw" TargetMode="External"/><Relationship Id="rId50" Type="http://schemas.openxmlformats.org/officeDocument/2006/relationships/hyperlink" Target="https://www.youtube.com/channel/UCJHj7FpfU1EaFbHRiVplxfA" TargetMode="External"/><Relationship Id="rId53" Type="http://schemas.openxmlformats.org/officeDocument/2006/relationships/hyperlink" Target="https://www.youtube.com/channel/UCzwRyKSPRmjzz_OlgdgxEvQ" TargetMode="External"/><Relationship Id="rId52" Type="http://schemas.openxmlformats.org/officeDocument/2006/relationships/hyperlink" Target="https://www.youtube.com/channel/UCzwRyKSPRmjzz_OlgdgxEvQ" TargetMode="External"/><Relationship Id="rId55" Type="http://schemas.openxmlformats.org/officeDocument/2006/relationships/hyperlink" Target="https://www.youtube.com/channel/UCzwRyKSPRmjzz_OlgdgxEvQ" TargetMode="External"/><Relationship Id="rId54" Type="http://schemas.openxmlformats.org/officeDocument/2006/relationships/hyperlink" Target="https://www.youtube.com/channel/UCzwRyKSPRmjzz_OlgdgxEvQ" TargetMode="External"/><Relationship Id="rId57" Type="http://schemas.openxmlformats.org/officeDocument/2006/relationships/hyperlink" Target="https://www.youtube.com/channel/UCzwRyKSPRmjzz_OlgdgxEvQ" TargetMode="External"/><Relationship Id="rId56" Type="http://schemas.openxmlformats.org/officeDocument/2006/relationships/hyperlink" Target="https://www.youtube.com/channel/UCzwRyKSPRmjzz_OlgdgxEvQ" TargetMode="External"/><Relationship Id="rId59" Type="http://schemas.openxmlformats.org/officeDocument/2006/relationships/hyperlink" Target="https://www.youtube.com/channel/UCzwRyKSPRmjzz_OlgdgxEvQ" TargetMode="External"/><Relationship Id="rId58" Type="http://schemas.openxmlformats.org/officeDocument/2006/relationships/hyperlink" Target="https://www.youtube.com/channel/UCzwRyKSPRmjzz_OlgdgxEvQ" TargetMode="External"/><Relationship Id="rId107" Type="http://schemas.openxmlformats.org/officeDocument/2006/relationships/hyperlink" Target="https://www.youtube.com/channel/UC-npLjAK1V7KHBGXo5oCrMw" TargetMode="External"/><Relationship Id="rId106" Type="http://schemas.openxmlformats.org/officeDocument/2006/relationships/hyperlink" Target="https://www.youtube.com/channel/UC-npLjAK1V7KHBGXo5oCrMw" TargetMode="External"/><Relationship Id="rId105" Type="http://schemas.openxmlformats.org/officeDocument/2006/relationships/hyperlink" Target="https://www.youtube.com/channel/UC-npLjAK1V7KHBGXo5oCrMw" TargetMode="External"/><Relationship Id="rId104" Type="http://schemas.openxmlformats.org/officeDocument/2006/relationships/hyperlink" Target="https://www.youtube.com/channel/UC-npLjAK1V7KHBGXo5oCrMw" TargetMode="External"/><Relationship Id="rId109" Type="http://schemas.openxmlformats.org/officeDocument/2006/relationships/hyperlink" Target="https://www.youtube.com/channel/UC-npLjAK1V7KHBGXo5oCrMw" TargetMode="External"/><Relationship Id="rId108" Type="http://schemas.openxmlformats.org/officeDocument/2006/relationships/hyperlink" Target="https://www.youtube.com/channel/UC-npLjAK1V7KHBGXo5oCrMw" TargetMode="External"/><Relationship Id="rId103" Type="http://schemas.openxmlformats.org/officeDocument/2006/relationships/hyperlink" Target="https://www.youtube.com/channel/UC-npLjAK1V7KHBGXo5oCrMw" TargetMode="External"/><Relationship Id="rId102" Type="http://schemas.openxmlformats.org/officeDocument/2006/relationships/hyperlink" Target="https://www.youtube.com/channel/UC-npLjAK1V7KHBGXo5oCrMw" TargetMode="External"/><Relationship Id="rId101" Type="http://schemas.openxmlformats.org/officeDocument/2006/relationships/hyperlink" Target="https://www.youtube.com/channel/UC-npLjAK1V7KHBGXo5oCrMw" TargetMode="External"/><Relationship Id="rId100" Type="http://schemas.openxmlformats.org/officeDocument/2006/relationships/hyperlink" Target="https://www.youtube.com/channel/UC-npLjAK1V7KHBGXo5oCrMw" TargetMode="External"/><Relationship Id="rId121" Type="http://schemas.openxmlformats.org/officeDocument/2006/relationships/hyperlink" Target="https://www.youtube.com/channel/UC8xrMaG2E4ohoB4n6iQUfAQ" TargetMode="External"/><Relationship Id="rId120" Type="http://schemas.openxmlformats.org/officeDocument/2006/relationships/hyperlink" Target="https://www.youtube.com/channel/UCuR6Kb5Nw-VSb4xxodIuRfw" TargetMode="External"/><Relationship Id="rId123" Type="http://schemas.openxmlformats.org/officeDocument/2006/relationships/drawing" Target="../drawings/drawing16.xml"/><Relationship Id="rId122" Type="http://schemas.openxmlformats.org/officeDocument/2006/relationships/hyperlink" Target="https://www.youtube.com/channel/UCMfkYrX2vpN-Za7oSa6-ybQ" TargetMode="External"/><Relationship Id="rId95" Type="http://schemas.openxmlformats.org/officeDocument/2006/relationships/hyperlink" Target="https://www.youtube.com/channel/UCE1effDtZwQ3je_KkSNl-qA" TargetMode="External"/><Relationship Id="rId94" Type="http://schemas.openxmlformats.org/officeDocument/2006/relationships/hyperlink" Target="https://www.youtube.com/channel/UCBOcmu53qKpPR32ZHZLXtyQ" TargetMode="External"/><Relationship Id="rId97" Type="http://schemas.openxmlformats.org/officeDocument/2006/relationships/hyperlink" Target="https://www.youtube.com/channel/UCE1effDtZwQ3je_KkSNl-qA" TargetMode="External"/><Relationship Id="rId96" Type="http://schemas.openxmlformats.org/officeDocument/2006/relationships/hyperlink" Target="https://www.youtube.com/channel/UCE1effDtZwQ3je_KkSNl-qA" TargetMode="External"/><Relationship Id="rId99" Type="http://schemas.openxmlformats.org/officeDocument/2006/relationships/hyperlink" Target="https://www.youtube.com/channel/UC-npLjAK1V7KHBGXo5oCrMw" TargetMode="External"/><Relationship Id="rId98" Type="http://schemas.openxmlformats.org/officeDocument/2006/relationships/hyperlink" Target="https://www.youtube.com/channel/UCE1effDtZwQ3je_KkSNl-qA" TargetMode="External"/><Relationship Id="rId91" Type="http://schemas.openxmlformats.org/officeDocument/2006/relationships/hyperlink" Target="https://www.youtube.com/channel/UC8xrMaG2E4ohoB4n6iQUfAQ" TargetMode="External"/><Relationship Id="rId90" Type="http://schemas.openxmlformats.org/officeDocument/2006/relationships/hyperlink" Target="https://www.youtube.com/channel/UC8xrMaG2E4ohoB4n6iQUfAQ" TargetMode="External"/><Relationship Id="rId93" Type="http://schemas.openxmlformats.org/officeDocument/2006/relationships/hyperlink" Target="https://www.youtube.com/channel/UC8xrMaG2E4ohoB4n6iQUfAQ" TargetMode="External"/><Relationship Id="rId92" Type="http://schemas.openxmlformats.org/officeDocument/2006/relationships/hyperlink" Target="https://www.youtube.com/channel/UC8xrMaG2E4ohoB4n6iQUfAQ" TargetMode="External"/><Relationship Id="rId118" Type="http://schemas.openxmlformats.org/officeDocument/2006/relationships/hyperlink" Target="https://www.youtube.com/channel/UCuR6Kb5Nw-VSb4xxodIuRfw" TargetMode="External"/><Relationship Id="rId117" Type="http://schemas.openxmlformats.org/officeDocument/2006/relationships/hyperlink" Target="https://www.youtube.com/channel/UCuR6Kb5Nw-VSb4xxodIuRfw" TargetMode="External"/><Relationship Id="rId116" Type="http://schemas.openxmlformats.org/officeDocument/2006/relationships/hyperlink" Target="https://www.youtube.com/channel/UCuR6Kb5Nw-VSb4xxodIuRfw" TargetMode="External"/><Relationship Id="rId115" Type="http://schemas.openxmlformats.org/officeDocument/2006/relationships/hyperlink" Target="https://www.youtube.com/channel/UCuR6Kb5Nw-VSb4xxodIuRfw" TargetMode="External"/><Relationship Id="rId119" Type="http://schemas.openxmlformats.org/officeDocument/2006/relationships/hyperlink" Target="https://www.youtube.com/channel/UCuR6Kb5Nw-VSb4xxodIuRfw" TargetMode="External"/><Relationship Id="rId110" Type="http://schemas.openxmlformats.org/officeDocument/2006/relationships/hyperlink" Target="https://www.youtube.com/channel/UCJHj7FpfU1EaFbHRiVplxfA" TargetMode="External"/><Relationship Id="rId114" Type="http://schemas.openxmlformats.org/officeDocument/2006/relationships/hyperlink" Target="https://www.youtube.com/channel/UCuR6Kb5Nw-VSb4xxodIuRfw" TargetMode="External"/><Relationship Id="rId113" Type="http://schemas.openxmlformats.org/officeDocument/2006/relationships/hyperlink" Target="https://www.youtube.com/channel/UCuR6Kb5Nw-VSb4xxodIuRfw" TargetMode="External"/><Relationship Id="rId112" Type="http://schemas.openxmlformats.org/officeDocument/2006/relationships/hyperlink" Target="https://www.youtube.com/channel/UCuR6Kb5Nw-VSb4xxodIuRfw" TargetMode="External"/><Relationship Id="rId111" Type="http://schemas.openxmlformats.org/officeDocument/2006/relationships/hyperlink" Target="https://www.youtube.com/channel/UCuR6Kb5Nw-VSb4xxodIuRfw" TargetMode="External"/></Relationships>
</file>

<file path=xl/worksheets/_rels/sheet17.xml.rels><?xml version="1.0" encoding="UTF-8" standalone="yes"?><Relationships xmlns="http://schemas.openxmlformats.org/package/2006/relationships"><Relationship Id="rId40" Type="http://schemas.openxmlformats.org/officeDocument/2006/relationships/hyperlink" Target="http://sansarushop.com" TargetMode="External"/><Relationship Id="rId42" Type="http://schemas.openxmlformats.org/officeDocument/2006/relationships/hyperlink" Target="http://joyeriasuarez.com" TargetMode="External"/><Relationship Id="rId41" Type="http://schemas.openxmlformats.org/officeDocument/2006/relationships/hyperlink" Target="https://www.joyeriasuarez.com/es/es_ES/Home" TargetMode="External"/><Relationship Id="rId44" Type="http://schemas.openxmlformats.org/officeDocument/2006/relationships/hyperlink" Target="http://joyeriasuarez.com" TargetMode="External"/><Relationship Id="rId43" Type="http://schemas.openxmlformats.org/officeDocument/2006/relationships/hyperlink" Target="https://www.joyeriasuarez.com/es/es_ES/Home" TargetMode="External"/><Relationship Id="rId46" Type="http://schemas.openxmlformats.org/officeDocument/2006/relationships/hyperlink" Target="http://unode50.com" TargetMode="External"/><Relationship Id="rId45" Type="http://schemas.openxmlformats.org/officeDocument/2006/relationships/hyperlink" Target="https://www.unode50.com/es/" TargetMode="External"/><Relationship Id="rId48" Type="http://schemas.openxmlformats.org/officeDocument/2006/relationships/hyperlink" Target="http://unode50.com" TargetMode="External"/><Relationship Id="rId47" Type="http://schemas.openxmlformats.org/officeDocument/2006/relationships/hyperlink" Target="https://www.unode50.com/es/" TargetMode="External"/><Relationship Id="rId49" Type="http://schemas.openxmlformats.org/officeDocument/2006/relationships/hyperlink" Target="https://www.rabat.net/es/" TargetMode="External"/><Relationship Id="rId31" Type="http://schemas.openxmlformats.org/officeDocument/2006/relationships/hyperlink" Target="https://www.joseluisjoyerias.com/inicio/" TargetMode="External"/><Relationship Id="rId30" Type="http://schemas.openxmlformats.org/officeDocument/2006/relationships/hyperlink" Target="http://joseluisjoyerias.com" TargetMode="External"/><Relationship Id="rId33" Type="http://schemas.openxmlformats.org/officeDocument/2006/relationships/hyperlink" Target="https://www.pdpaola.com/" TargetMode="External"/><Relationship Id="rId32" Type="http://schemas.openxmlformats.org/officeDocument/2006/relationships/hyperlink" Target="http://joseluisjoyerias.com" TargetMode="External"/><Relationship Id="rId35" Type="http://schemas.openxmlformats.org/officeDocument/2006/relationships/hyperlink" Target="https://www.pdpaola.com/" TargetMode="External"/><Relationship Id="rId34" Type="http://schemas.openxmlformats.org/officeDocument/2006/relationships/hyperlink" Target="http://pdpaola.com" TargetMode="External"/><Relationship Id="rId37" Type="http://schemas.openxmlformats.org/officeDocument/2006/relationships/hyperlink" Target="https://sansarushop.com/" TargetMode="External"/><Relationship Id="rId36" Type="http://schemas.openxmlformats.org/officeDocument/2006/relationships/hyperlink" Target="http://pdpaola.com" TargetMode="External"/><Relationship Id="rId39" Type="http://schemas.openxmlformats.org/officeDocument/2006/relationships/hyperlink" Target="https://sansarushop.com/" TargetMode="External"/><Relationship Id="rId38" Type="http://schemas.openxmlformats.org/officeDocument/2006/relationships/hyperlink" Target="http://sansarushop.com" TargetMode="External"/><Relationship Id="rId20" Type="http://schemas.openxmlformats.org/officeDocument/2006/relationships/hyperlink" Target="http://singularu.com" TargetMode="External"/><Relationship Id="rId22" Type="http://schemas.openxmlformats.org/officeDocument/2006/relationships/hyperlink" Target="http://aristocrazy.com" TargetMode="External"/><Relationship Id="rId21" Type="http://schemas.openxmlformats.org/officeDocument/2006/relationships/hyperlink" Target="https://www.aristocrazy.com/int/es/Home" TargetMode="External"/><Relationship Id="rId24" Type="http://schemas.openxmlformats.org/officeDocument/2006/relationships/hyperlink" Target="http://aristocrazy.com" TargetMode="External"/><Relationship Id="rId23" Type="http://schemas.openxmlformats.org/officeDocument/2006/relationships/hyperlink" Target="https://www.aristocrazy.com/int/es/Home" TargetMode="External"/><Relationship Id="rId26" Type="http://schemas.openxmlformats.org/officeDocument/2006/relationships/hyperlink" Target="http://joyeriasanchez.com" TargetMode="External"/><Relationship Id="rId25" Type="http://schemas.openxmlformats.org/officeDocument/2006/relationships/hyperlink" Target="https://www.joyeriasanchez.com/" TargetMode="External"/><Relationship Id="rId28" Type="http://schemas.openxmlformats.org/officeDocument/2006/relationships/hyperlink" Target="http://joyeriasanchez.com" TargetMode="External"/><Relationship Id="rId27" Type="http://schemas.openxmlformats.org/officeDocument/2006/relationships/hyperlink" Target="https://www.joyeriasanchez.com/" TargetMode="External"/><Relationship Id="rId29" Type="http://schemas.openxmlformats.org/officeDocument/2006/relationships/hyperlink" Target="https://www.joseluisjoyerias.com/inicio/" TargetMode="External"/><Relationship Id="rId11" Type="http://schemas.openxmlformats.org/officeDocument/2006/relationships/hyperlink" Target="https://www.swarovski.com/es-ES/" TargetMode="External"/><Relationship Id="rId10" Type="http://schemas.openxmlformats.org/officeDocument/2006/relationships/hyperlink" Target="http://swarovski.com" TargetMode="External"/><Relationship Id="rId13" Type="http://schemas.openxmlformats.org/officeDocument/2006/relationships/hyperlink" Target="https://www.bulgari.com/es-es/" TargetMode="External"/><Relationship Id="rId12" Type="http://schemas.openxmlformats.org/officeDocument/2006/relationships/hyperlink" Target="http://swarovski.com" TargetMode="External"/><Relationship Id="rId15" Type="http://schemas.openxmlformats.org/officeDocument/2006/relationships/hyperlink" Target="https://www.bulgari.com/es-es/" TargetMode="External"/><Relationship Id="rId14" Type="http://schemas.openxmlformats.org/officeDocument/2006/relationships/hyperlink" Target="http://bulgari.com" TargetMode="External"/><Relationship Id="rId17" Type="http://schemas.openxmlformats.org/officeDocument/2006/relationships/hyperlink" Target="https://singularu.com/" TargetMode="External"/><Relationship Id="rId16" Type="http://schemas.openxmlformats.org/officeDocument/2006/relationships/hyperlink" Target="http://bulgari.com" TargetMode="External"/><Relationship Id="rId19" Type="http://schemas.openxmlformats.org/officeDocument/2006/relationships/hyperlink" Target="https://singularu.com/" TargetMode="External"/><Relationship Id="rId18" Type="http://schemas.openxmlformats.org/officeDocument/2006/relationships/hyperlink" Target="http://singularu.com" TargetMode="External"/><Relationship Id="rId1" Type="http://schemas.openxmlformats.org/officeDocument/2006/relationships/hyperlink" Target="https://es.pandora.net/es/" TargetMode="External"/><Relationship Id="rId2" Type="http://schemas.openxmlformats.org/officeDocument/2006/relationships/hyperlink" Target="http://pandora.net" TargetMode="External"/><Relationship Id="rId3" Type="http://schemas.openxmlformats.org/officeDocument/2006/relationships/hyperlink" Target="https://es.pandora.net/es/" TargetMode="External"/><Relationship Id="rId4" Type="http://schemas.openxmlformats.org/officeDocument/2006/relationships/hyperlink" Target="http://pandora.net" TargetMode="External"/><Relationship Id="rId9" Type="http://schemas.openxmlformats.org/officeDocument/2006/relationships/hyperlink" Target="https://www.swarovski.com/es-ES/" TargetMode="External"/><Relationship Id="rId5" Type="http://schemas.openxmlformats.org/officeDocument/2006/relationships/hyperlink" Target="https://www.tous.com/es-es/" TargetMode="External"/><Relationship Id="rId6" Type="http://schemas.openxmlformats.org/officeDocument/2006/relationships/hyperlink" Target="http://tous.com" TargetMode="External"/><Relationship Id="rId7" Type="http://schemas.openxmlformats.org/officeDocument/2006/relationships/hyperlink" Target="https://www.tous.com/es-es/" TargetMode="External"/><Relationship Id="rId8" Type="http://schemas.openxmlformats.org/officeDocument/2006/relationships/hyperlink" Target="http://tous.com" TargetMode="External"/><Relationship Id="rId62" Type="http://schemas.openxmlformats.org/officeDocument/2006/relationships/hyperlink" Target="http://roselin.es" TargetMode="External"/><Relationship Id="rId61" Type="http://schemas.openxmlformats.org/officeDocument/2006/relationships/hyperlink" Target="https://roselin.es/" TargetMode="External"/><Relationship Id="rId64" Type="http://schemas.openxmlformats.org/officeDocument/2006/relationships/hyperlink" Target="http://roselin.es" TargetMode="External"/><Relationship Id="rId63" Type="http://schemas.openxmlformats.org/officeDocument/2006/relationships/hyperlink" Target="https://roselin.es/" TargetMode="External"/><Relationship Id="rId65" Type="http://schemas.openxmlformats.org/officeDocument/2006/relationships/drawing" Target="../drawings/drawing17.xml"/><Relationship Id="rId60" Type="http://schemas.openxmlformats.org/officeDocument/2006/relationships/hyperlink" Target="http://thomassabo.com" TargetMode="External"/><Relationship Id="rId51" Type="http://schemas.openxmlformats.org/officeDocument/2006/relationships/hyperlink" Target="https://www.rabat.net/es/" TargetMode="External"/><Relationship Id="rId50" Type="http://schemas.openxmlformats.org/officeDocument/2006/relationships/hyperlink" Target="http://rabat.net" TargetMode="External"/><Relationship Id="rId53" Type="http://schemas.openxmlformats.org/officeDocument/2006/relationships/hyperlink" Target="https://www.piaget.com/eu-en" TargetMode="External"/><Relationship Id="rId52" Type="http://schemas.openxmlformats.org/officeDocument/2006/relationships/hyperlink" Target="http://rabat.net" TargetMode="External"/><Relationship Id="rId55" Type="http://schemas.openxmlformats.org/officeDocument/2006/relationships/hyperlink" Target="https://www.piaget.com/eu-en" TargetMode="External"/><Relationship Id="rId54" Type="http://schemas.openxmlformats.org/officeDocument/2006/relationships/hyperlink" Target="http://piaget.com" TargetMode="External"/><Relationship Id="rId57" Type="http://schemas.openxmlformats.org/officeDocument/2006/relationships/hyperlink" Target="https://www.thomassabo.com/EU/es_ES/home" TargetMode="External"/><Relationship Id="rId56" Type="http://schemas.openxmlformats.org/officeDocument/2006/relationships/hyperlink" Target="http://piaget.com" TargetMode="External"/><Relationship Id="rId59" Type="http://schemas.openxmlformats.org/officeDocument/2006/relationships/hyperlink" Target="https://www.thomassabo.com/EU/es_ES/home" TargetMode="External"/><Relationship Id="rId58" Type="http://schemas.openxmlformats.org/officeDocument/2006/relationships/hyperlink" Target="http://thomassabo.com" TargetMode="External"/></Relationships>
</file>

<file path=xl/worksheets/_rels/sheet18.xml.rels><?xml version="1.0" encoding="UTF-8" standalone="yes"?><Relationships xmlns="http://schemas.openxmlformats.org/package/2006/relationships"><Relationship Id="rId40" Type="http://schemas.openxmlformats.org/officeDocument/2006/relationships/hyperlink" Target="https://www.pandora.net" TargetMode="External"/><Relationship Id="rId190" Type="http://schemas.openxmlformats.org/officeDocument/2006/relationships/hyperlink" Target="https://www.swarovski.com" TargetMode="External"/><Relationship Id="rId42" Type="http://schemas.openxmlformats.org/officeDocument/2006/relationships/hyperlink" Target="https://www.pandora.net" TargetMode="External"/><Relationship Id="rId41" Type="http://schemas.openxmlformats.org/officeDocument/2006/relationships/hyperlink" Target="http://pandora.net" TargetMode="External"/><Relationship Id="rId44" Type="http://schemas.openxmlformats.org/officeDocument/2006/relationships/hyperlink" Target="https://www.pandora.net" TargetMode="External"/><Relationship Id="rId194" Type="http://schemas.openxmlformats.org/officeDocument/2006/relationships/hyperlink" Target="https://www.bulgari.com" TargetMode="External"/><Relationship Id="rId43" Type="http://schemas.openxmlformats.org/officeDocument/2006/relationships/hyperlink" Target="http://pandora.net" TargetMode="External"/><Relationship Id="rId193" Type="http://schemas.openxmlformats.org/officeDocument/2006/relationships/hyperlink" Target="http://bulgari.com" TargetMode="External"/><Relationship Id="rId46" Type="http://schemas.openxmlformats.org/officeDocument/2006/relationships/hyperlink" Target="https://www.pandora.net" TargetMode="External"/><Relationship Id="rId192" Type="http://schemas.openxmlformats.org/officeDocument/2006/relationships/hyperlink" Target="https://www.swarovski.com" TargetMode="External"/><Relationship Id="rId45" Type="http://schemas.openxmlformats.org/officeDocument/2006/relationships/hyperlink" Target="http://pandora.net" TargetMode="External"/><Relationship Id="rId191" Type="http://schemas.openxmlformats.org/officeDocument/2006/relationships/hyperlink" Target="http://swarovski.com" TargetMode="External"/><Relationship Id="rId48" Type="http://schemas.openxmlformats.org/officeDocument/2006/relationships/hyperlink" Target="https://www.pandora.net" TargetMode="External"/><Relationship Id="rId187" Type="http://schemas.openxmlformats.org/officeDocument/2006/relationships/hyperlink" Target="http://swarovski.com" TargetMode="External"/><Relationship Id="rId47" Type="http://schemas.openxmlformats.org/officeDocument/2006/relationships/hyperlink" Target="http://pandora.net" TargetMode="External"/><Relationship Id="rId186" Type="http://schemas.openxmlformats.org/officeDocument/2006/relationships/hyperlink" Target="https://www.swarovski.com" TargetMode="External"/><Relationship Id="rId185" Type="http://schemas.openxmlformats.org/officeDocument/2006/relationships/hyperlink" Target="http://swarovski.com" TargetMode="External"/><Relationship Id="rId49" Type="http://schemas.openxmlformats.org/officeDocument/2006/relationships/hyperlink" Target="http://pandora.net" TargetMode="External"/><Relationship Id="rId184" Type="http://schemas.openxmlformats.org/officeDocument/2006/relationships/hyperlink" Target="https://www.swarovski.com" TargetMode="External"/><Relationship Id="rId189" Type="http://schemas.openxmlformats.org/officeDocument/2006/relationships/hyperlink" Target="http://swarovski.com" TargetMode="External"/><Relationship Id="rId188" Type="http://schemas.openxmlformats.org/officeDocument/2006/relationships/hyperlink" Target="https://www.swarovski.com" TargetMode="External"/><Relationship Id="rId31" Type="http://schemas.openxmlformats.org/officeDocument/2006/relationships/hyperlink" Target="http://pandora.net" TargetMode="External"/><Relationship Id="rId30" Type="http://schemas.openxmlformats.org/officeDocument/2006/relationships/hyperlink" Target="https://www.pandora.net" TargetMode="External"/><Relationship Id="rId33" Type="http://schemas.openxmlformats.org/officeDocument/2006/relationships/hyperlink" Target="http://pandora.net" TargetMode="External"/><Relationship Id="rId183" Type="http://schemas.openxmlformats.org/officeDocument/2006/relationships/hyperlink" Target="http://swarovski.com" TargetMode="External"/><Relationship Id="rId32" Type="http://schemas.openxmlformats.org/officeDocument/2006/relationships/hyperlink" Target="https://www.pandora.net" TargetMode="External"/><Relationship Id="rId182" Type="http://schemas.openxmlformats.org/officeDocument/2006/relationships/hyperlink" Target="https://www.swarovski.com" TargetMode="External"/><Relationship Id="rId35" Type="http://schemas.openxmlformats.org/officeDocument/2006/relationships/hyperlink" Target="http://pandora.net" TargetMode="External"/><Relationship Id="rId181" Type="http://schemas.openxmlformats.org/officeDocument/2006/relationships/hyperlink" Target="http://swarovski.com" TargetMode="External"/><Relationship Id="rId34" Type="http://schemas.openxmlformats.org/officeDocument/2006/relationships/hyperlink" Target="https://www.pandora.net" TargetMode="External"/><Relationship Id="rId180" Type="http://schemas.openxmlformats.org/officeDocument/2006/relationships/hyperlink" Target="https://www.swarovski.com" TargetMode="External"/><Relationship Id="rId37" Type="http://schemas.openxmlformats.org/officeDocument/2006/relationships/hyperlink" Target="http://pandora.net" TargetMode="External"/><Relationship Id="rId176" Type="http://schemas.openxmlformats.org/officeDocument/2006/relationships/hyperlink" Target="https://www.swarovski.com" TargetMode="External"/><Relationship Id="rId297" Type="http://schemas.openxmlformats.org/officeDocument/2006/relationships/hyperlink" Target="http://singularu.com" TargetMode="External"/><Relationship Id="rId36" Type="http://schemas.openxmlformats.org/officeDocument/2006/relationships/hyperlink" Target="https://www.pandora.net" TargetMode="External"/><Relationship Id="rId175" Type="http://schemas.openxmlformats.org/officeDocument/2006/relationships/hyperlink" Target="http://swarovski.com" TargetMode="External"/><Relationship Id="rId296" Type="http://schemas.openxmlformats.org/officeDocument/2006/relationships/hyperlink" Target="https://www.singularu.com" TargetMode="External"/><Relationship Id="rId39" Type="http://schemas.openxmlformats.org/officeDocument/2006/relationships/hyperlink" Target="http://pandora.net" TargetMode="External"/><Relationship Id="rId174" Type="http://schemas.openxmlformats.org/officeDocument/2006/relationships/hyperlink" Target="https://www.swarovski.com" TargetMode="External"/><Relationship Id="rId295" Type="http://schemas.openxmlformats.org/officeDocument/2006/relationships/hyperlink" Target="http://singularu.com" TargetMode="External"/><Relationship Id="rId38" Type="http://schemas.openxmlformats.org/officeDocument/2006/relationships/hyperlink" Target="https://www.pandora.net" TargetMode="External"/><Relationship Id="rId173" Type="http://schemas.openxmlformats.org/officeDocument/2006/relationships/hyperlink" Target="http://swarovski.com" TargetMode="External"/><Relationship Id="rId294" Type="http://schemas.openxmlformats.org/officeDocument/2006/relationships/hyperlink" Target="https://www.singularu.com" TargetMode="External"/><Relationship Id="rId179" Type="http://schemas.openxmlformats.org/officeDocument/2006/relationships/hyperlink" Target="http://swarovski.com" TargetMode="External"/><Relationship Id="rId178" Type="http://schemas.openxmlformats.org/officeDocument/2006/relationships/hyperlink" Target="https://www.swarovski.com" TargetMode="External"/><Relationship Id="rId299" Type="http://schemas.openxmlformats.org/officeDocument/2006/relationships/hyperlink" Target="http://singularu.com" TargetMode="External"/><Relationship Id="rId177" Type="http://schemas.openxmlformats.org/officeDocument/2006/relationships/hyperlink" Target="http://swarovski.com" TargetMode="External"/><Relationship Id="rId298" Type="http://schemas.openxmlformats.org/officeDocument/2006/relationships/hyperlink" Target="https://www.singularu.com" TargetMode="External"/><Relationship Id="rId20" Type="http://schemas.openxmlformats.org/officeDocument/2006/relationships/hyperlink" Target="https://www.pandora.net" TargetMode="External"/><Relationship Id="rId22" Type="http://schemas.openxmlformats.org/officeDocument/2006/relationships/hyperlink" Target="https://www.pandora.net" TargetMode="External"/><Relationship Id="rId21" Type="http://schemas.openxmlformats.org/officeDocument/2006/relationships/hyperlink" Target="http://pandora.net" TargetMode="External"/><Relationship Id="rId24" Type="http://schemas.openxmlformats.org/officeDocument/2006/relationships/hyperlink" Target="https://www.pandora.net" TargetMode="External"/><Relationship Id="rId23" Type="http://schemas.openxmlformats.org/officeDocument/2006/relationships/hyperlink" Target="http://pandora.net" TargetMode="External"/><Relationship Id="rId26" Type="http://schemas.openxmlformats.org/officeDocument/2006/relationships/hyperlink" Target="https://www.pandora.net" TargetMode="External"/><Relationship Id="rId25" Type="http://schemas.openxmlformats.org/officeDocument/2006/relationships/hyperlink" Target="http://pandora.net" TargetMode="External"/><Relationship Id="rId28" Type="http://schemas.openxmlformats.org/officeDocument/2006/relationships/hyperlink" Target="https://www.pandora.net" TargetMode="External"/><Relationship Id="rId27" Type="http://schemas.openxmlformats.org/officeDocument/2006/relationships/hyperlink" Target="http://pandora.net" TargetMode="External"/><Relationship Id="rId29" Type="http://schemas.openxmlformats.org/officeDocument/2006/relationships/hyperlink" Target="http://pandora.net" TargetMode="External"/><Relationship Id="rId11" Type="http://schemas.openxmlformats.org/officeDocument/2006/relationships/hyperlink" Target="http://pandora.net" TargetMode="External"/><Relationship Id="rId10" Type="http://schemas.openxmlformats.org/officeDocument/2006/relationships/hyperlink" Target="https://www.pandora.net" TargetMode="External"/><Relationship Id="rId13" Type="http://schemas.openxmlformats.org/officeDocument/2006/relationships/hyperlink" Target="http://pandora.net" TargetMode="External"/><Relationship Id="rId12" Type="http://schemas.openxmlformats.org/officeDocument/2006/relationships/hyperlink" Target="https://www.pandora.net" TargetMode="External"/><Relationship Id="rId15" Type="http://schemas.openxmlformats.org/officeDocument/2006/relationships/hyperlink" Target="http://pandora.net" TargetMode="External"/><Relationship Id="rId198" Type="http://schemas.openxmlformats.org/officeDocument/2006/relationships/hyperlink" Target="https://www.bulgari.com" TargetMode="External"/><Relationship Id="rId14" Type="http://schemas.openxmlformats.org/officeDocument/2006/relationships/hyperlink" Target="https://www.pandora.net" TargetMode="External"/><Relationship Id="rId197" Type="http://schemas.openxmlformats.org/officeDocument/2006/relationships/hyperlink" Target="http://bulgari.com" TargetMode="External"/><Relationship Id="rId17" Type="http://schemas.openxmlformats.org/officeDocument/2006/relationships/hyperlink" Target="http://pandora.net" TargetMode="External"/><Relationship Id="rId196" Type="http://schemas.openxmlformats.org/officeDocument/2006/relationships/hyperlink" Target="https://www.bulgari.com" TargetMode="External"/><Relationship Id="rId16" Type="http://schemas.openxmlformats.org/officeDocument/2006/relationships/hyperlink" Target="https://www.pandora.net" TargetMode="External"/><Relationship Id="rId195" Type="http://schemas.openxmlformats.org/officeDocument/2006/relationships/hyperlink" Target="http://bulgari.com" TargetMode="External"/><Relationship Id="rId19" Type="http://schemas.openxmlformats.org/officeDocument/2006/relationships/hyperlink" Target="http://pandora.net" TargetMode="External"/><Relationship Id="rId18" Type="http://schemas.openxmlformats.org/officeDocument/2006/relationships/hyperlink" Target="https://www.pandora.net" TargetMode="External"/><Relationship Id="rId199" Type="http://schemas.openxmlformats.org/officeDocument/2006/relationships/hyperlink" Target="http://bulgari.com" TargetMode="External"/><Relationship Id="rId84" Type="http://schemas.openxmlformats.org/officeDocument/2006/relationships/hyperlink" Target="https://www.pandora.net" TargetMode="External"/><Relationship Id="rId83" Type="http://schemas.openxmlformats.org/officeDocument/2006/relationships/hyperlink" Target="http://pandora.net" TargetMode="External"/><Relationship Id="rId86" Type="http://schemas.openxmlformats.org/officeDocument/2006/relationships/hyperlink" Target="https://www.pandora.net" TargetMode="External"/><Relationship Id="rId85" Type="http://schemas.openxmlformats.org/officeDocument/2006/relationships/hyperlink" Target="http://pandora.net" TargetMode="External"/><Relationship Id="rId88" Type="http://schemas.openxmlformats.org/officeDocument/2006/relationships/hyperlink" Target="https://www.pandora.net" TargetMode="External"/><Relationship Id="rId150" Type="http://schemas.openxmlformats.org/officeDocument/2006/relationships/hyperlink" Target="https://www.swarovski.com" TargetMode="External"/><Relationship Id="rId271" Type="http://schemas.openxmlformats.org/officeDocument/2006/relationships/hyperlink" Target="http://singularu.com" TargetMode="External"/><Relationship Id="rId87" Type="http://schemas.openxmlformats.org/officeDocument/2006/relationships/hyperlink" Target="http://pandora.net" TargetMode="External"/><Relationship Id="rId270" Type="http://schemas.openxmlformats.org/officeDocument/2006/relationships/hyperlink" Target="https://www.singularu.com" TargetMode="External"/><Relationship Id="rId89" Type="http://schemas.openxmlformats.org/officeDocument/2006/relationships/hyperlink" Target="http://pandora.net" TargetMode="External"/><Relationship Id="rId80" Type="http://schemas.openxmlformats.org/officeDocument/2006/relationships/hyperlink" Target="https://www.pandora.net" TargetMode="External"/><Relationship Id="rId82" Type="http://schemas.openxmlformats.org/officeDocument/2006/relationships/hyperlink" Target="https://www.pandora.net" TargetMode="External"/><Relationship Id="rId81" Type="http://schemas.openxmlformats.org/officeDocument/2006/relationships/hyperlink" Target="http://pandora.net" TargetMode="External"/><Relationship Id="rId1" Type="http://schemas.openxmlformats.org/officeDocument/2006/relationships/hyperlink" Target="http://pandora.net" TargetMode="External"/><Relationship Id="rId2" Type="http://schemas.openxmlformats.org/officeDocument/2006/relationships/hyperlink" Target="https://www.pandora.net" TargetMode="External"/><Relationship Id="rId3" Type="http://schemas.openxmlformats.org/officeDocument/2006/relationships/hyperlink" Target="http://pandora.net" TargetMode="External"/><Relationship Id="rId149" Type="http://schemas.openxmlformats.org/officeDocument/2006/relationships/hyperlink" Target="http://swarovski.com" TargetMode="External"/><Relationship Id="rId4" Type="http://schemas.openxmlformats.org/officeDocument/2006/relationships/hyperlink" Target="https://www.pandora.net" TargetMode="External"/><Relationship Id="rId148" Type="http://schemas.openxmlformats.org/officeDocument/2006/relationships/hyperlink" Target="https://www.swarovski.com" TargetMode="External"/><Relationship Id="rId269" Type="http://schemas.openxmlformats.org/officeDocument/2006/relationships/hyperlink" Target="http://singularu.com" TargetMode="External"/><Relationship Id="rId9" Type="http://schemas.openxmlformats.org/officeDocument/2006/relationships/hyperlink" Target="http://pandora.net" TargetMode="External"/><Relationship Id="rId143" Type="http://schemas.openxmlformats.org/officeDocument/2006/relationships/hyperlink" Target="http://swarovski.com" TargetMode="External"/><Relationship Id="rId264" Type="http://schemas.openxmlformats.org/officeDocument/2006/relationships/hyperlink" Target="https://www.singularu.com" TargetMode="External"/><Relationship Id="rId142" Type="http://schemas.openxmlformats.org/officeDocument/2006/relationships/hyperlink" Target="https://www.swarovski.com" TargetMode="External"/><Relationship Id="rId263" Type="http://schemas.openxmlformats.org/officeDocument/2006/relationships/hyperlink" Target="http://singularu.com" TargetMode="External"/><Relationship Id="rId141" Type="http://schemas.openxmlformats.org/officeDocument/2006/relationships/hyperlink" Target="http://swarovski.com" TargetMode="External"/><Relationship Id="rId262" Type="http://schemas.openxmlformats.org/officeDocument/2006/relationships/hyperlink" Target="https://www.singularu.com" TargetMode="External"/><Relationship Id="rId140" Type="http://schemas.openxmlformats.org/officeDocument/2006/relationships/hyperlink" Target="https://www.swarovski.com" TargetMode="External"/><Relationship Id="rId261" Type="http://schemas.openxmlformats.org/officeDocument/2006/relationships/hyperlink" Target="http://singularu.com" TargetMode="External"/><Relationship Id="rId5" Type="http://schemas.openxmlformats.org/officeDocument/2006/relationships/hyperlink" Target="http://pandora.net" TargetMode="External"/><Relationship Id="rId147" Type="http://schemas.openxmlformats.org/officeDocument/2006/relationships/hyperlink" Target="http://swarovski.com" TargetMode="External"/><Relationship Id="rId268" Type="http://schemas.openxmlformats.org/officeDocument/2006/relationships/hyperlink" Target="https://www.singularu.com" TargetMode="External"/><Relationship Id="rId6" Type="http://schemas.openxmlformats.org/officeDocument/2006/relationships/hyperlink" Target="https://www.pandora.net" TargetMode="External"/><Relationship Id="rId146" Type="http://schemas.openxmlformats.org/officeDocument/2006/relationships/hyperlink" Target="https://www.swarovski.com" TargetMode="External"/><Relationship Id="rId267" Type="http://schemas.openxmlformats.org/officeDocument/2006/relationships/hyperlink" Target="http://singularu.com" TargetMode="External"/><Relationship Id="rId7" Type="http://schemas.openxmlformats.org/officeDocument/2006/relationships/hyperlink" Target="http://pandora.net" TargetMode="External"/><Relationship Id="rId145" Type="http://schemas.openxmlformats.org/officeDocument/2006/relationships/hyperlink" Target="http://swarovski.com" TargetMode="External"/><Relationship Id="rId266" Type="http://schemas.openxmlformats.org/officeDocument/2006/relationships/hyperlink" Target="https://www.singularu.com" TargetMode="External"/><Relationship Id="rId8" Type="http://schemas.openxmlformats.org/officeDocument/2006/relationships/hyperlink" Target="https://www.pandora.net" TargetMode="External"/><Relationship Id="rId144" Type="http://schemas.openxmlformats.org/officeDocument/2006/relationships/hyperlink" Target="https://www.swarovski.com" TargetMode="External"/><Relationship Id="rId265" Type="http://schemas.openxmlformats.org/officeDocument/2006/relationships/hyperlink" Target="http://singularu.com" TargetMode="External"/><Relationship Id="rId73" Type="http://schemas.openxmlformats.org/officeDocument/2006/relationships/hyperlink" Target="http://pandora.net" TargetMode="External"/><Relationship Id="rId72" Type="http://schemas.openxmlformats.org/officeDocument/2006/relationships/hyperlink" Target="https://www.pandora.net" TargetMode="External"/><Relationship Id="rId75" Type="http://schemas.openxmlformats.org/officeDocument/2006/relationships/hyperlink" Target="http://pandora.net" TargetMode="External"/><Relationship Id="rId74" Type="http://schemas.openxmlformats.org/officeDocument/2006/relationships/hyperlink" Target="https://www.pandora.net" TargetMode="External"/><Relationship Id="rId77" Type="http://schemas.openxmlformats.org/officeDocument/2006/relationships/hyperlink" Target="http://pandora.net" TargetMode="External"/><Relationship Id="rId260" Type="http://schemas.openxmlformats.org/officeDocument/2006/relationships/hyperlink" Target="https://www.singularu.com" TargetMode="External"/><Relationship Id="rId76" Type="http://schemas.openxmlformats.org/officeDocument/2006/relationships/hyperlink" Target="https://www.pandora.net" TargetMode="External"/><Relationship Id="rId79" Type="http://schemas.openxmlformats.org/officeDocument/2006/relationships/hyperlink" Target="http://pandora.net" TargetMode="External"/><Relationship Id="rId78" Type="http://schemas.openxmlformats.org/officeDocument/2006/relationships/hyperlink" Target="https://www.pandora.net" TargetMode="External"/><Relationship Id="rId71" Type="http://schemas.openxmlformats.org/officeDocument/2006/relationships/hyperlink" Target="http://pandora.net" TargetMode="External"/><Relationship Id="rId70" Type="http://schemas.openxmlformats.org/officeDocument/2006/relationships/hyperlink" Target="https://www.pandora.net" TargetMode="External"/><Relationship Id="rId139" Type="http://schemas.openxmlformats.org/officeDocument/2006/relationships/hyperlink" Target="http://swarovski.com" TargetMode="External"/><Relationship Id="rId138" Type="http://schemas.openxmlformats.org/officeDocument/2006/relationships/hyperlink" Target="https://www.swarovski.com" TargetMode="External"/><Relationship Id="rId259" Type="http://schemas.openxmlformats.org/officeDocument/2006/relationships/hyperlink" Target="http://singularu.com" TargetMode="External"/><Relationship Id="rId137" Type="http://schemas.openxmlformats.org/officeDocument/2006/relationships/hyperlink" Target="http://swarovski.com" TargetMode="External"/><Relationship Id="rId258" Type="http://schemas.openxmlformats.org/officeDocument/2006/relationships/hyperlink" Target="https://www.bulgari.com" TargetMode="External"/><Relationship Id="rId132" Type="http://schemas.openxmlformats.org/officeDocument/2006/relationships/hyperlink" Target="https://www.tous.com" TargetMode="External"/><Relationship Id="rId253" Type="http://schemas.openxmlformats.org/officeDocument/2006/relationships/hyperlink" Target="http://bulgari.com" TargetMode="External"/><Relationship Id="rId131" Type="http://schemas.openxmlformats.org/officeDocument/2006/relationships/hyperlink" Target="http://tous.com" TargetMode="External"/><Relationship Id="rId252" Type="http://schemas.openxmlformats.org/officeDocument/2006/relationships/hyperlink" Target="https://www.bulgari.com" TargetMode="External"/><Relationship Id="rId130" Type="http://schemas.openxmlformats.org/officeDocument/2006/relationships/hyperlink" Target="https://www.tous.com" TargetMode="External"/><Relationship Id="rId251" Type="http://schemas.openxmlformats.org/officeDocument/2006/relationships/hyperlink" Target="http://bulgari.com" TargetMode="External"/><Relationship Id="rId250" Type="http://schemas.openxmlformats.org/officeDocument/2006/relationships/hyperlink" Target="https://www.bulgari.com" TargetMode="External"/><Relationship Id="rId136" Type="http://schemas.openxmlformats.org/officeDocument/2006/relationships/hyperlink" Target="https://www.swarovski.com" TargetMode="External"/><Relationship Id="rId257" Type="http://schemas.openxmlformats.org/officeDocument/2006/relationships/hyperlink" Target="http://bulgari.com" TargetMode="External"/><Relationship Id="rId135" Type="http://schemas.openxmlformats.org/officeDocument/2006/relationships/hyperlink" Target="http://swarovski.com" TargetMode="External"/><Relationship Id="rId256" Type="http://schemas.openxmlformats.org/officeDocument/2006/relationships/hyperlink" Target="https://www.bulgari.com" TargetMode="External"/><Relationship Id="rId134" Type="http://schemas.openxmlformats.org/officeDocument/2006/relationships/hyperlink" Target="https://www.swarovski.com" TargetMode="External"/><Relationship Id="rId255" Type="http://schemas.openxmlformats.org/officeDocument/2006/relationships/hyperlink" Target="http://bulgari.com" TargetMode="External"/><Relationship Id="rId133" Type="http://schemas.openxmlformats.org/officeDocument/2006/relationships/hyperlink" Target="http://swarovski.com" TargetMode="External"/><Relationship Id="rId254" Type="http://schemas.openxmlformats.org/officeDocument/2006/relationships/hyperlink" Target="https://www.bulgari.com" TargetMode="External"/><Relationship Id="rId62" Type="http://schemas.openxmlformats.org/officeDocument/2006/relationships/hyperlink" Target="https://www.pandora.net" TargetMode="External"/><Relationship Id="rId61" Type="http://schemas.openxmlformats.org/officeDocument/2006/relationships/hyperlink" Target="http://pandora.net" TargetMode="External"/><Relationship Id="rId64" Type="http://schemas.openxmlformats.org/officeDocument/2006/relationships/hyperlink" Target="https://www.pandora.net" TargetMode="External"/><Relationship Id="rId63" Type="http://schemas.openxmlformats.org/officeDocument/2006/relationships/hyperlink" Target="http://pandora.net" TargetMode="External"/><Relationship Id="rId66" Type="http://schemas.openxmlformats.org/officeDocument/2006/relationships/hyperlink" Target="https://www.pandora.net" TargetMode="External"/><Relationship Id="rId172" Type="http://schemas.openxmlformats.org/officeDocument/2006/relationships/hyperlink" Target="https://www.swarovski.com" TargetMode="External"/><Relationship Id="rId293" Type="http://schemas.openxmlformats.org/officeDocument/2006/relationships/hyperlink" Target="http://singularu.com" TargetMode="External"/><Relationship Id="rId65" Type="http://schemas.openxmlformats.org/officeDocument/2006/relationships/hyperlink" Target="http://pandora.net" TargetMode="External"/><Relationship Id="rId171" Type="http://schemas.openxmlformats.org/officeDocument/2006/relationships/hyperlink" Target="http://swarovski.com" TargetMode="External"/><Relationship Id="rId292" Type="http://schemas.openxmlformats.org/officeDocument/2006/relationships/hyperlink" Target="https://www.singularu.com" TargetMode="External"/><Relationship Id="rId68" Type="http://schemas.openxmlformats.org/officeDocument/2006/relationships/hyperlink" Target="https://www.pandora.net" TargetMode="External"/><Relationship Id="rId170" Type="http://schemas.openxmlformats.org/officeDocument/2006/relationships/hyperlink" Target="https://www.swarovski.com" TargetMode="External"/><Relationship Id="rId291" Type="http://schemas.openxmlformats.org/officeDocument/2006/relationships/hyperlink" Target="http://singularu.com" TargetMode="External"/><Relationship Id="rId67" Type="http://schemas.openxmlformats.org/officeDocument/2006/relationships/hyperlink" Target="http://pandora.net" TargetMode="External"/><Relationship Id="rId290" Type="http://schemas.openxmlformats.org/officeDocument/2006/relationships/hyperlink" Target="https://www.singularu.com" TargetMode="External"/><Relationship Id="rId60" Type="http://schemas.openxmlformats.org/officeDocument/2006/relationships/hyperlink" Target="https://www.pandora.net" TargetMode="External"/><Relationship Id="rId165" Type="http://schemas.openxmlformats.org/officeDocument/2006/relationships/hyperlink" Target="http://swarovski.com" TargetMode="External"/><Relationship Id="rId286" Type="http://schemas.openxmlformats.org/officeDocument/2006/relationships/hyperlink" Target="https://www.singularu.com" TargetMode="External"/><Relationship Id="rId69" Type="http://schemas.openxmlformats.org/officeDocument/2006/relationships/hyperlink" Target="http://pandora.net" TargetMode="External"/><Relationship Id="rId164" Type="http://schemas.openxmlformats.org/officeDocument/2006/relationships/hyperlink" Target="https://www.swarovski.com" TargetMode="External"/><Relationship Id="rId285" Type="http://schemas.openxmlformats.org/officeDocument/2006/relationships/hyperlink" Target="http://singularu.com" TargetMode="External"/><Relationship Id="rId163" Type="http://schemas.openxmlformats.org/officeDocument/2006/relationships/hyperlink" Target="http://swarovski.com" TargetMode="External"/><Relationship Id="rId284" Type="http://schemas.openxmlformats.org/officeDocument/2006/relationships/hyperlink" Target="https://www.singularu.com" TargetMode="External"/><Relationship Id="rId162" Type="http://schemas.openxmlformats.org/officeDocument/2006/relationships/hyperlink" Target="https://www.swarovski.com" TargetMode="External"/><Relationship Id="rId283" Type="http://schemas.openxmlformats.org/officeDocument/2006/relationships/hyperlink" Target="http://singularu.com" TargetMode="External"/><Relationship Id="rId169" Type="http://schemas.openxmlformats.org/officeDocument/2006/relationships/hyperlink" Target="http://swarovski.com" TargetMode="External"/><Relationship Id="rId168" Type="http://schemas.openxmlformats.org/officeDocument/2006/relationships/hyperlink" Target="https://www.swarovski.com" TargetMode="External"/><Relationship Id="rId289" Type="http://schemas.openxmlformats.org/officeDocument/2006/relationships/hyperlink" Target="http://singularu.com" TargetMode="External"/><Relationship Id="rId167" Type="http://schemas.openxmlformats.org/officeDocument/2006/relationships/hyperlink" Target="http://swarovski.com" TargetMode="External"/><Relationship Id="rId288" Type="http://schemas.openxmlformats.org/officeDocument/2006/relationships/hyperlink" Target="https://www.singularu.com" TargetMode="External"/><Relationship Id="rId166" Type="http://schemas.openxmlformats.org/officeDocument/2006/relationships/hyperlink" Target="https://www.swarovski.com" TargetMode="External"/><Relationship Id="rId287" Type="http://schemas.openxmlformats.org/officeDocument/2006/relationships/hyperlink" Target="http://singularu.com" TargetMode="External"/><Relationship Id="rId51" Type="http://schemas.openxmlformats.org/officeDocument/2006/relationships/hyperlink" Target="http://pandora.net" TargetMode="External"/><Relationship Id="rId50" Type="http://schemas.openxmlformats.org/officeDocument/2006/relationships/hyperlink" Target="https://www.pandora.net" TargetMode="External"/><Relationship Id="rId53" Type="http://schemas.openxmlformats.org/officeDocument/2006/relationships/hyperlink" Target="http://pandora.net" TargetMode="External"/><Relationship Id="rId52" Type="http://schemas.openxmlformats.org/officeDocument/2006/relationships/hyperlink" Target="https://www.pandora.net" TargetMode="External"/><Relationship Id="rId55" Type="http://schemas.openxmlformats.org/officeDocument/2006/relationships/hyperlink" Target="http://pandora.net" TargetMode="External"/><Relationship Id="rId161" Type="http://schemas.openxmlformats.org/officeDocument/2006/relationships/hyperlink" Target="http://swarovski.com" TargetMode="External"/><Relationship Id="rId282" Type="http://schemas.openxmlformats.org/officeDocument/2006/relationships/hyperlink" Target="https://www.singularu.com" TargetMode="External"/><Relationship Id="rId54" Type="http://schemas.openxmlformats.org/officeDocument/2006/relationships/hyperlink" Target="https://www.pandora.net" TargetMode="External"/><Relationship Id="rId160" Type="http://schemas.openxmlformats.org/officeDocument/2006/relationships/hyperlink" Target="https://www.swarovski.com" TargetMode="External"/><Relationship Id="rId281" Type="http://schemas.openxmlformats.org/officeDocument/2006/relationships/hyperlink" Target="http://singularu.com" TargetMode="External"/><Relationship Id="rId57" Type="http://schemas.openxmlformats.org/officeDocument/2006/relationships/hyperlink" Target="http://pandora.net" TargetMode="External"/><Relationship Id="rId280" Type="http://schemas.openxmlformats.org/officeDocument/2006/relationships/hyperlink" Target="https://www.singularu.com" TargetMode="External"/><Relationship Id="rId56" Type="http://schemas.openxmlformats.org/officeDocument/2006/relationships/hyperlink" Target="https://www.pandora.net" TargetMode="External"/><Relationship Id="rId159" Type="http://schemas.openxmlformats.org/officeDocument/2006/relationships/hyperlink" Target="http://swarovski.com" TargetMode="External"/><Relationship Id="rId59" Type="http://schemas.openxmlformats.org/officeDocument/2006/relationships/hyperlink" Target="http://pandora.net" TargetMode="External"/><Relationship Id="rId154" Type="http://schemas.openxmlformats.org/officeDocument/2006/relationships/hyperlink" Target="https://www.swarovski.com" TargetMode="External"/><Relationship Id="rId275" Type="http://schemas.openxmlformats.org/officeDocument/2006/relationships/hyperlink" Target="http://singularu.com" TargetMode="External"/><Relationship Id="rId58" Type="http://schemas.openxmlformats.org/officeDocument/2006/relationships/hyperlink" Target="https://www.pandora.net" TargetMode="External"/><Relationship Id="rId153" Type="http://schemas.openxmlformats.org/officeDocument/2006/relationships/hyperlink" Target="http://swarovski.com" TargetMode="External"/><Relationship Id="rId274" Type="http://schemas.openxmlformats.org/officeDocument/2006/relationships/hyperlink" Target="https://www.singularu.com" TargetMode="External"/><Relationship Id="rId152" Type="http://schemas.openxmlformats.org/officeDocument/2006/relationships/hyperlink" Target="https://www.swarovski.com" TargetMode="External"/><Relationship Id="rId273" Type="http://schemas.openxmlformats.org/officeDocument/2006/relationships/hyperlink" Target="http://singularu.com" TargetMode="External"/><Relationship Id="rId151" Type="http://schemas.openxmlformats.org/officeDocument/2006/relationships/hyperlink" Target="http://swarovski.com" TargetMode="External"/><Relationship Id="rId272" Type="http://schemas.openxmlformats.org/officeDocument/2006/relationships/hyperlink" Target="https://www.singularu.com" TargetMode="External"/><Relationship Id="rId158" Type="http://schemas.openxmlformats.org/officeDocument/2006/relationships/hyperlink" Target="https://www.swarovski.com" TargetMode="External"/><Relationship Id="rId279" Type="http://schemas.openxmlformats.org/officeDocument/2006/relationships/hyperlink" Target="http://singularu.com" TargetMode="External"/><Relationship Id="rId157" Type="http://schemas.openxmlformats.org/officeDocument/2006/relationships/hyperlink" Target="http://swarovski.com" TargetMode="External"/><Relationship Id="rId278" Type="http://schemas.openxmlformats.org/officeDocument/2006/relationships/hyperlink" Target="https://www.singularu.com" TargetMode="External"/><Relationship Id="rId156" Type="http://schemas.openxmlformats.org/officeDocument/2006/relationships/hyperlink" Target="https://www.swarovski.com" TargetMode="External"/><Relationship Id="rId277" Type="http://schemas.openxmlformats.org/officeDocument/2006/relationships/hyperlink" Target="http://singularu.com" TargetMode="External"/><Relationship Id="rId155" Type="http://schemas.openxmlformats.org/officeDocument/2006/relationships/hyperlink" Target="http://swarovski.com" TargetMode="External"/><Relationship Id="rId276" Type="http://schemas.openxmlformats.org/officeDocument/2006/relationships/hyperlink" Target="https://www.singularu.com" TargetMode="External"/><Relationship Id="rId107" Type="http://schemas.openxmlformats.org/officeDocument/2006/relationships/hyperlink" Target="http://tous.com" TargetMode="External"/><Relationship Id="rId228" Type="http://schemas.openxmlformats.org/officeDocument/2006/relationships/hyperlink" Target="https://www.bulgari.com" TargetMode="External"/><Relationship Id="rId349" Type="http://schemas.openxmlformats.org/officeDocument/2006/relationships/hyperlink" Target="http://aristocrazy.com" TargetMode="External"/><Relationship Id="rId106" Type="http://schemas.openxmlformats.org/officeDocument/2006/relationships/hyperlink" Target="https://www.tous.com" TargetMode="External"/><Relationship Id="rId227" Type="http://schemas.openxmlformats.org/officeDocument/2006/relationships/hyperlink" Target="http://bulgari.com" TargetMode="External"/><Relationship Id="rId348" Type="http://schemas.openxmlformats.org/officeDocument/2006/relationships/hyperlink" Target="https://www.aristocrazy.com" TargetMode="External"/><Relationship Id="rId105" Type="http://schemas.openxmlformats.org/officeDocument/2006/relationships/hyperlink" Target="http://tous.com" TargetMode="External"/><Relationship Id="rId226" Type="http://schemas.openxmlformats.org/officeDocument/2006/relationships/hyperlink" Target="https://www.bulgari.com" TargetMode="External"/><Relationship Id="rId347" Type="http://schemas.openxmlformats.org/officeDocument/2006/relationships/hyperlink" Target="http://aristocrazy.com" TargetMode="External"/><Relationship Id="rId104" Type="http://schemas.openxmlformats.org/officeDocument/2006/relationships/hyperlink" Target="https://www.tous.com" TargetMode="External"/><Relationship Id="rId225" Type="http://schemas.openxmlformats.org/officeDocument/2006/relationships/hyperlink" Target="http://bulgari.com" TargetMode="External"/><Relationship Id="rId346" Type="http://schemas.openxmlformats.org/officeDocument/2006/relationships/hyperlink" Target="https://www.aristocrazy.com" TargetMode="External"/><Relationship Id="rId109" Type="http://schemas.openxmlformats.org/officeDocument/2006/relationships/hyperlink" Target="http://tous.com" TargetMode="External"/><Relationship Id="rId108" Type="http://schemas.openxmlformats.org/officeDocument/2006/relationships/hyperlink" Target="https://www.tous.com" TargetMode="External"/><Relationship Id="rId229" Type="http://schemas.openxmlformats.org/officeDocument/2006/relationships/hyperlink" Target="http://bulgari.com" TargetMode="External"/><Relationship Id="rId220" Type="http://schemas.openxmlformats.org/officeDocument/2006/relationships/hyperlink" Target="https://www.bulgari.com" TargetMode="External"/><Relationship Id="rId341" Type="http://schemas.openxmlformats.org/officeDocument/2006/relationships/hyperlink" Target="http://singularu.com" TargetMode="External"/><Relationship Id="rId340" Type="http://schemas.openxmlformats.org/officeDocument/2006/relationships/hyperlink" Target="https://www.singularu.com" TargetMode="External"/><Relationship Id="rId103" Type="http://schemas.openxmlformats.org/officeDocument/2006/relationships/hyperlink" Target="http://tous.com" TargetMode="External"/><Relationship Id="rId224" Type="http://schemas.openxmlformats.org/officeDocument/2006/relationships/hyperlink" Target="https://www.bulgari.com" TargetMode="External"/><Relationship Id="rId345" Type="http://schemas.openxmlformats.org/officeDocument/2006/relationships/hyperlink" Target="http://aristocrazy.com" TargetMode="External"/><Relationship Id="rId102" Type="http://schemas.openxmlformats.org/officeDocument/2006/relationships/hyperlink" Target="https://www.tous.com" TargetMode="External"/><Relationship Id="rId223" Type="http://schemas.openxmlformats.org/officeDocument/2006/relationships/hyperlink" Target="http://bulgari.com" TargetMode="External"/><Relationship Id="rId344" Type="http://schemas.openxmlformats.org/officeDocument/2006/relationships/hyperlink" Target="https://www.singularu.com" TargetMode="External"/><Relationship Id="rId101" Type="http://schemas.openxmlformats.org/officeDocument/2006/relationships/hyperlink" Target="http://tous.com" TargetMode="External"/><Relationship Id="rId222" Type="http://schemas.openxmlformats.org/officeDocument/2006/relationships/hyperlink" Target="https://www.bulgari.com" TargetMode="External"/><Relationship Id="rId343" Type="http://schemas.openxmlformats.org/officeDocument/2006/relationships/hyperlink" Target="http://singularu.com" TargetMode="External"/><Relationship Id="rId100" Type="http://schemas.openxmlformats.org/officeDocument/2006/relationships/hyperlink" Target="https://www.pandora.net" TargetMode="External"/><Relationship Id="rId221" Type="http://schemas.openxmlformats.org/officeDocument/2006/relationships/hyperlink" Target="http://bulgari.com" TargetMode="External"/><Relationship Id="rId342" Type="http://schemas.openxmlformats.org/officeDocument/2006/relationships/hyperlink" Target="https://www.singularu.com" TargetMode="External"/><Relationship Id="rId217" Type="http://schemas.openxmlformats.org/officeDocument/2006/relationships/hyperlink" Target="http://bulgari.com" TargetMode="External"/><Relationship Id="rId338" Type="http://schemas.openxmlformats.org/officeDocument/2006/relationships/hyperlink" Target="https://www.singularu.com" TargetMode="External"/><Relationship Id="rId216" Type="http://schemas.openxmlformats.org/officeDocument/2006/relationships/hyperlink" Target="https://www.bulgari.com" TargetMode="External"/><Relationship Id="rId337" Type="http://schemas.openxmlformats.org/officeDocument/2006/relationships/hyperlink" Target="http://singularu.com" TargetMode="External"/><Relationship Id="rId215" Type="http://schemas.openxmlformats.org/officeDocument/2006/relationships/hyperlink" Target="http://bulgari.com" TargetMode="External"/><Relationship Id="rId336" Type="http://schemas.openxmlformats.org/officeDocument/2006/relationships/hyperlink" Target="https://www.singularu.com" TargetMode="External"/><Relationship Id="rId214" Type="http://schemas.openxmlformats.org/officeDocument/2006/relationships/hyperlink" Target="https://www.bulgari.com" TargetMode="External"/><Relationship Id="rId335" Type="http://schemas.openxmlformats.org/officeDocument/2006/relationships/hyperlink" Target="http://singularu.com" TargetMode="External"/><Relationship Id="rId219" Type="http://schemas.openxmlformats.org/officeDocument/2006/relationships/hyperlink" Target="http://bulgari.com" TargetMode="External"/><Relationship Id="rId218" Type="http://schemas.openxmlformats.org/officeDocument/2006/relationships/hyperlink" Target="https://www.bulgari.com" TargetMode="External"/><Relationship Id="rId339" Type="http://schemas.openxmlformats.org/officeDocument/2006/relationships/hyperlink" Target="http://singularu.com" TargetMode="External"/><Relationship Id="rId330" Type="http://schemas.openxmlformats.org/officeDocument/2006/relationships/hyperlink" Target="https://www.singularu.com" TargetMode="External"/><Relationship Id="rId213" Type="http://schemas.openxmlformats.org/officeDocument/2006/relationships/hyperlink" Target="http://bulgari.com" TargetMode="External"/><Relationship Id="rId334" Type="http://schemas.openxmlformats.org/officeDocument/2006/relationships/hyperlink" Target="https://www.singularu.com" TargetMode="External"/><Relationship Id="rId212" Type="http://schemas.openxmlformats.org/officeDocument/2006/relationships/hyperlink" Target="https://www.bulgari.com" TargetMode="External"/><Relationship Id="rId333" Type="http://schemas.openxmlformats.org/officeDocument/2006/relationships/hyperlink" Target="http://singularu.com" TargetMode="External"/><Relationship Id="rId211" Type="http://schemas.openxmlformats.org/officeDocument/2006/relationships/hyperlink" Target="http://bulgari.com" TargetMode="External"/><Relationship Id="rId332" Type="http://schemas.openxmlformats.org/officeDocument/2006/relationships/hyperlink" Target="https://www.singularu.com" TargetMode="External"/><Relationship Id="rId210" Type="http://schemas.openxmlformats.org/officeDocument/2006/relationships/hyperlink" Target="https://www.bulgari.com" TargetMode="External"/><Relationship Id="rId331" Type="http://schemas.openxmlformats.org/officeDocument/2006/relationships/hyperlink" Target="http://singularu.com" TargetMode="External"/><Relationship Id="rId129" Type="http://schemas.openxmlformats.org/officeDocument/2006/relationships/hyperlink" Target="http://tous.com" TargetMode="External"/><Relationship Id="rId128" Type="http://schemas.openxmlformats.org/officeDocument/2006/relationships/hyperlink" Target="https://www.tous.com" TargetMode="External"/><Relationship Id="rId249" Type="http://schemas.openxmlformats.org/officeDocument/2006/relationships/hyperlink" Target="http://bulgari.com" TargetMode="External"/><Relationship Id="rId127" Type="http://schemas.openxmlformats.org/officeDocument/2006/relationships/hyperlink" Target="http://tous.com" TargetMode="External"/><Relationship Id="rId248" Type="http://schemas.openxmlformats.org/officeDocument/2006/relationships/hyperlink" Target="https://www.bulgari.com" TargetMode="External"/><Relationship Id="rId126" Type="http://schemas.openxmlformats.org/officeDocument/2006/relationships/hyperlink" Target="https://www.tous.com" TargetMode="External"/><Relationship Id="rId247" Type="http://schemas.openxmlformats.org/officeDocument/2006/relationships/hyperlink" Target="http://bulgari.com" TargetMode="External"/><Relationship Id="rId121" Type="http://schemas.openxmlformats.org/officeDocument/2006/relationships/hyperlink" Target="http://tous.com" TargetMode="External"/><Relationship Id="rId242" Type="http://schemas.openxmlformats.org/officeDocument/2006/relationships/hyperlink" Target="https://www.bulgari.com" TargetMode="External"/><Relationship Id="rId363" Type="http://schemas.openxmlformats.org/officeDocument/2006/relationships/hyperlink" Target="http://aristocrazy.com" TargetMode="External"/><Relationship Id="rId120" Type="http://schemas.openxmlformats.org/officeDocument/2006/relationships/hyperlink" Target="https://www.tous.com" TargetMode="External"/><Relationship Id="rId241" Type="http://schemas.openxmlformats.org/officeDocument/2006/relationships/hyperlink" Target="http://bulgari.com" TargetMode="External"/><Relationship Id="rId362" Type="http://schemas.openxmlformats.org/officeDocument/2006/relationships/hyperlink" Target="https://www.aristocrazy.com" TargetMode="External"/><Relationship Id="rId240" Type="http://schemas.openxmlformats.org/officeDocument/2006/relationships/hyperlink" Target="https://www.bulgari.com" TargetMode="External"/><Relationship Id="rId361" Type="http://schemas.openxmlformats.org/officeDocument/2006/relationships/hyperlink" Target="http://aristocrazy.com" TargetMode="External"/><Relationship Id="rId360" Type="http://schemas.openxmlformats.org/officeDocument/2006/relationships/hyperlink" Target="https://www.aristocrazy.com" TargetMode="External"/><Relationship Id="rId125" Type="http://schemas.openxmlformats.org/officeDocument/2006/relationships/hyperlink" Target="http://tous.com" TargetMode="External"/><Relationship Id="rId246" Type="http://schemas.openxmlformats.org/officeDocument/2006/relationships/hyperlink" Target="https://www.bulgari.com" TargetMode="External"/><Relationship Id="rId367" Type="http://schemas.openxmlformats.org/officeDocument/2006/relationships/drawing" Target="../drawings/drawing18.xml"/><Relationship Id="rId124" Type="http://schemas.openxmlformats.org/officeDocument/2006/relationships/hyperlink" Target="https://www.tous.com" TargetMode="External"/><Relationship Id="rId245" Type="http://schemas.openxmlformats.org/officeDocument/2006/relationships/hyperlink" Target="http://bulgari.com" TargetMode="External"/><Relationship Id="rId366" Type="http://schemas.openxmlformats.org/officeDocument/2006/relationships/hyperlink" Target="https://www.aristocrazy.com" TargetMode="External"/><Relationship Id="rId123" Type="http://schemas.openxmlformats.org/officeDocument/2006/relationships/hyperlink" Target="http://tous.com" TargetMode="External"/><Relationship Id="rId244" Type="http://schemas.openxmlformats.org/officeDocument/2006/relationships/hyperlink" Target="https://www.bulgari.com" TargetMode="External"/><Relationship Id="rId365" Type="http://schemas.openxmlformats.org/officeDocument/2006/relationships/hyperlink" Target="http://aristocrazy.com" TargetMode="External"/><Relationship Id="rId122" Type="http://schemas.openxmlformats.org/officeDocument/2006/relationships/hyperlink" Target="https://www.tous.com" TargetMode="External"/><Relationship Id="rId243" Type="http://schemas.openxmlformats.org/officeDocument/2006/relationships/hyperlink" Target="http://bulgari.com" TargetMode="External"/><Relationship Id="rId364" Type="http://schemas.openxmlformats.org/officeDocument/2006/relationships/hyperlink" Target="https://www.aristocrazy.com" TargetMode="External"/><Relationship Id="rId95" Type="http://schemas.openxmlformats.org/officeDocument/2006/relationships/hyperlink" Target="http://pandora.net" TargetMode="External"/><Relationship Id="rId94" Type="http://schemas.openxmlformats.org/officeDocument/2006/relationships/hyperlink" Target="https://www.pandora.net" TargetMode="External"/><Relationship Id="rId97" Type="http://schemas.openxmlformats.org/officeDocument/2006/relationships/hyperlink" Target="http://pandora.net" TargetMode="External"/><Relationship Id="rId96" Type="http://schemas.openxmlformats.org/officeDocument/2006/relationships/hyperlink" Target="https://www.pandora.net" TargetMode="External"/><Relationship Id="rId99" Type="http://schemas.openxmlformats.org/officeDocument/2006/relationships/hyperlink" Target="http://pandora.net" TargetMode="External"/><Relationship Id="rId98" Type="http://schemas.openxmlformats.org/officeDocument/2006/relationships/hyperlink" Target="https://www.pandora.net" TargetMode="External"/><Relationship Id="rId91" Type="http://schemas.openxmlformats.org/officeDocument/2006/relationships/hyperlink" Target="http://pandora.net" TargetMode="External"/><Relationship Id="rId90" Type="http://schemas.openxmlformats.org/officeDocument/2006/relationships/hyperlink" Target="https://www.pandora.net" TargetMode="External"/><Relationship Id="rId93" Type="http://schemas.openxmlformats.org/officeDocument/2006/relationships/hyperlink" Target="http://pandora.net" TargetMode="External"/><Relationship Id="rId92" Type="http://schemas.openxmlformats.org/officeDocument/2006/relationships/hyperlink" Target="https://www.pandora.net" TargetMode="External"/><Relationship Id="rId118" Type="http://schemas.openxmlformats.org/officeDocument/2006/relationships/hyperlink" Target="https://www.tous.com" TargetMode="External"/><Relationship Id="rId239" Type="http://schemas.openxmlformats.org/officeDocument/2006/relationships/hyperlink" Target="http://bulgari.com" TargetMode="External"/><Relationship Id="rId117" Type="http://schemas.openxmlformats.org/officeDocument/2006/relationships/hyperlink" Target="http://tous.com" TargetMode="External"/><Relationship Id="rId238" Type="http://schemas.openxmlformats.org/officeDocument/2006/relationships/hyperlink" Target="https://www.bulgari.com" TargetMode="External"/><Relationship Id="rId359" Type="http://schemas.openxmlformats.org/officeDocument/2006/relationships/hyperlink" Target="http://aristocrazy.com" TargetMode="External"/><Relationship Id="rId116" Type="http://schemas.openxmlformats.org/officeDocument/2006/relationships/hyperlink" Target="https://www.tous.com" TargetMode="External"/><Relationship Id="rId237" Type="http://schemas.openxmlformats.org/officeDocument/2006/relationships/hyperlink" Target="http://bulgari.com" TargetMode="External"/><Relationship Id="rId358" Type="http://schemas.openxmlformats.org/officeDocument/2006/relationships/hyperlink" Target="https://www.aristocrazy.com" TargetMode="External"/><Relationship Id="rId115" Type="http://schemas.openxmlformats.org/officeDocument/2006/relationships/hyperlink" Target="http://tous.com" TargetMode="External"/><Relationship Id="rId236" Type="http://schemas.openxmlformats.org/officeDocument/2006/relationships/hyperlink" Target="https://www.bulgari.com" TargetMode="External"/><Relationship Id="rId357" Type="http://schemas.openxmlformats.org/officeDocument/2006/relationships/hyperlink" Target="http://aristocrazy.com" TargetMode="External"/><Relationship Id="rId119" Type="http://schemas.openxmlformats.org/officeDocument/2006/relationships/hyperlink" Target="http://tous.com" TargetMode="External"/><Relationship Id="rId110" Type="http://schemas.openxmlformats.org/officeDocument/2006/relationships/hyperlink" Target="https://www.tous.com" TargetMode="External"/><Relationship Id="rId231" Type="http://schemas.openxmlformats.org/officeDocument/2006/relationships/hyperlink" Target="http://bulgari.com" TargetMode="External"/><Relationship Id="rId352" Type="http://schemas.openxmlformats.org/officeDocument/2006/relationships/hyperlink" Target="https://www.aristocrazy.com" TargetMode="External"/><Relationship Id="rId230" Type="http://schemas.openxmlformats.org/officeDocument/2006/relationships/hyperlink" Target="https://www.bulgari.com" TargetMode="External"/><Relationship Id="rId351" Type="http://schemas.openxmlformats.org/officeDocument/2006/relationships/hyperlink" Target="http://aristocrazy.com" TargetMode="External"/><Relationship Id="rId350" Type="http://schemas.openxmlformats.org/officeDocument/2006/relationships/hyperlink" Target="https://www.aristocrazy.com" TargetMode="External"/><Relationship Id="rId114" Type="http://schemas.openxmlformats.org/officeDocument/2006/relationships/hyperlink" Target="https://www.tous.com" TargetMode="External"/><Relationship Id="rId235" Type="http://schemas.openxmlformats.org/officeDocument/2006/relationships/hyperlink" Target="http://bulgari.com" TargetMode="External"/><Relationship Id="rId356" Type="http://schemas.openxmlformats.org/officeDocument/2006/relationships/hyperlink" Target="https://www.aristocrazy.com" TargetMode="External"/><Relationship Id="rId113" Type="http://schemas.openxmlformats.org/officeDocument/2006/relationships/hyperlink" Target="http://tous.com" TargetMode="External"/><Relationship Id="rId234" Type="http://schemas.openxmlformats.org/officeDocument/2006/relationships/hyperlink" Target="https://www.bulgari.com" TargetMode="External"/><Relationship Id="rId355" Type="http://schemas.openxmlformats.org/officeDocument/2006/relationships/hyperlink" Target="http://aristocrazy.com" TargetMode="External"/><Relationship Id="rId112" Type="http://schemas.openxmlformats.org/officeDocument/2006/relationships/hyperlink" Target="https://www.tous.com" TargetMode="External"/><Relationship Id="rId233" Type="http://schemas.openxmlformats.org/officeDocument/2006/relationships/hyperlink" Target="http://bulgari.com" TargetMode="External"/><Relationship Id="rId354" Type="http://schemas.openxmlformats.org/officeDocument/2006/relationships/hyperlink" Target="https://www.aristocrazy.com" TargetMode="External"/><Relationship Id="rId111" Type="http://schemas.openxmlformats.org/officeDocument/2006/relationships/hyperlink" Target="http://tous.com" TargetMode="External"/><Relationship Id="rId232" Type="http://schemas.openxmlformats.org/officeDocument/2006/relationships/hyperlink" Target="https://www.bulgari.com" TargetMode="External"/><Relationship Id="rId353" Type="http://schemas.openxmlformats.org/officeDocument/2006/relationships/hyperlink" Target="http://aristocrazy.com" TargetMode="External"/><Relationship Id="rId305" Type="http://schemas.openxmlformats.org/officeDocument/2006/relationships/hyperlink" Target="http://singularu.com" TargetMode="External"/><Relationship Id="rId304" Type="http://schemas.openxmlformats.org/officeDocument/2006/relationships/hyperlink" Target="https://www.singularu.com" TargetMode="External"/><Relationship Id="rId303" Type="http://schemas.openxmlformats.org/officeDocument/2006/relationships/hyperlink" Target="http://singularu.com" TargetMode="External"/><Relationship Id="rId302" Type="http://schemas.openxmlformats.org/officeDocument/2006/relationships/hyperlink" Target="https://www.singularu.com" TargetMode="External"/><Relationship Id="rId309" Type="http://schemas.openxmlformats.org/officeDocument/2006/relationships/hyperlink" Target="http://singularu.com" TargetMode="External"/><Relationship Id="rId308" Type="http://schemas.openxmlformats.org/officeDocument/2006/relationships/hyperlink" Target="https://www.singularu.com" TargetMode="External"/><Relationship Id="rId307" Type="http://schemas.openxmlformats.org/officeDocument/2006/relationships/hyperlink" Target="http://singularu.com" TargetMode="External"/><Relationship Id="rId306" Type="http://schemas.openxmlformats.org/officeDocument/2006/relationships/hyperlink" Target="https://www.singularu.com" TargetMode="External"/><Relationship Id="rId301" Type="http://schemas.openxmlformats.org/officeDocument/2006/relationships/hyperlink" Target="http://singularu.com" TargetMode="External"/><Relationship Id="rId300" Type="http://schemas.openxmlformats.org/officeDocument/2006/relationships/hyperlink" Target="https://www.singularu.com" TargetMode="External"/><Relationship Id="rId206" Type="http://schemas.openxmlformats.org/officeDocument/2006/relationships/hyperlink" Target="https://www.bulgari.com" TargetMode="External"/><Relationship Id="rId327" Type="http://schemas.openxmlformats.org/officeDocument/2006/relationships/hyperlink" Target="http://singularu.com" TargetMode="External"/><Relationship Id="rId205" Type="http://schemas.openxmlformats.org/officeDocument/2006/relationships/hyperlink" Target="http://bulgari.com" TargetMode="External"/><Relationship Id="rId326" Type="http://schemas.openxmlformats.org/officeDocument/2006/relationships/hyperlink" Target="https://www.singularu.com" TargetMode="External"/><Relationship Id="rId204" Type="http://schemas.openxmlformats.org/officeDocument/2006/relationships/hyperlink" Target="https://www.bulgari.com" TargetMode="External"/><Relationship Id="rId325" Type="http://schemas.openxmlformats.org/officeDocument/2006/relationships/hyperlink" Target="http://singularu.com" TargetMode="External"/><Relationship Id="rId203" Type="http://schemas.openxmlformats.org/officeDocument/2006/relationships/hyperlink" Target="http://bulgari.com" TargetMode="External"/><Relationship Id="rId324" Type="http://schemas.openxmlformats.org/officeDocument/2006/relationships/hyperlink" Target="https://www.singularu.com" TargetMode="External"/><Relationship Id="rId209" Type="http://schemas.openxmlformats.org/officeDocument/2006/relationships/hyperlink" Target="http://bulgari.com" TargetMode="External"/><Relationship Id="rId208" Type="http://schemas.openxmlformats.org/officeDocument/2006/relationships/hyperlink" Target="https://www.bulgari.com" TargetMode="External"/><Relationship Id="rId329" Type="http://schemas.openxmlformats.org/officeDocument/2006/relationships/hyperlink" Target="http://singularu.com" TargetMode="External"/><Relationship Id="rId207" Type="http://schemas.openxmlformats.org/officeDocument/2006/relationships/hyperlink" Target="http://bulgari.com" TargetMode="External"/><Relationship Id="rId328" Type="http://schemas.openxmlformats.org/officeDocument/2006/relationships/hyperlink" Target="https://www.singularu.com" TargetMode="External"/><Relationship Id="rId202" Type="http://schemas.openxmlformats.org/officeDocument/2006/relationships/hyperlink" Target="https://www.bulgari.com" TargetMode="External"/><Relationship Id="rId323" Type="http://schemas.openxmlformats.org/officeDocument/2006/relationships/hyperlink" Target="http://singularu.com" TargetMode="External"/><Relationship Id="rId201" Type="http://schemas.openxmlformats.org/officeDocument/2006/relationships/hyperlink" Target="http://bulgari.com" TargetMode="External"/><Relationship Id="rId322" Type="http://schemas.openxmlformats.org/officeDocument/2006/relationships/hyperlink" Target="https://www.singularu.com" TargetMode="External"/><Relationship Id="rId200" Type="http://schemas.openxmlformats.org/officeDocument/2006/relationships/hyperlink" Target="https://www.bulgari.com" TargetMode="External"/><Relationship Id="rId321" Type="http://schemas.openxmlformats.org/officeDocument/2006/relationships/hyperlink" Target="http://singularu.com" TargetMode="External"/><Relationship Id="rId320" Type="http://schemas.openxmlformats.org/officeDocument/2006/relationships/hyperlink" Target="https://www.singularu.com" TargetMode="External"/><Relationship Id="rId316" Type="http://schemas.openxmlformats.org/officeDocument/2006/relationships/hyperlink" Target="https://www.singularu.com" TargetMode="External"/><Relationship Id="rId315" Type="http://schemas.openxmlformats.org/officeDocument/2006/relationships/hyperlink" Target="http://singularu.com" TargetMode="External"/><Relationship Id="rId314" Type="http://schemas.openxmlformats.org/officeDocument/2006/relationships/hyperlink" Target="https://www.singularu.com" TargetMode="External"/><Relationship Id="rId313" Type="http://schemas.openxmlformats.org/officeDocument/2006/relationships/hyperlink" Target="http://singularu.com" TargetMode="External"/><Relationship Id="rId319" Type="http://schemas.openxmlformats.org/officeDocument/2006/relationships/hyperlink" Target="http://singularu.com" TargetMode="External"/><Relationship Id="rId318" Type="http://schemas.openxmlformats.org/officeDocument/2006/relationships/hyperlink" Target="https://www.singularu.com" TargetMode="External"/><Relationship Id="rId317" Type="http://schemas.openxmlformats.org/officeDocument/2006/relationships/hyperlink" Target="http://singularu.com" TargetMode="External"/><Relationship Id="rId312" Type="http://schemas.openxmlformats.org/officeDocument/2006/relationships/hyperlink" Target="https://www.singularu.com" TargetMode="External"/><Relationship Id="rId311" Type="http://schemas.openxmlformats.org/officeDocument/2006/relationships/hyperlink" Target="http://singularu.com" TargetMode="External"/><Relationship Id="rId310" Type="http://schemas.openxmlformats.org/officeDocument/2006/relationships/hyperlink" Target="https://www.singularu.com"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31" Type="http://schemas.openxmlformats.org/officeDocument/2006/relationships/hyperlink" Target="http://pandora.net" TargetMode="External"/><Relationship Id="rId30" Type="http://schemas.openxmlformats.org/officeDocument/2006/relationships/hyperlink" Target="https://www.facebook.com/THOMASSABOFanpage/" TargetMode="External"/><Relationship Id="rId33" Type="http://schemas.openxmlformats.org/officeDocument/2006/relationships/drawing" Target="../drawings/drawing20.xml"/><Relationship Id="rId32" Type="http://schemas.openxmlformats.org/officeDocument/2006/relationships/hyperlink" Target="https://www.facebook.com/PandoraEspana/" TargetMode="External"/><Relationship Id="rId20" Type="http://schemas.openxmlformats.org/officeDocument/2006/relationships/hyperlink" Target="https://www.facebook.com/joseluisjoyerias" TargetMode="External"/><Relationship Id="rId22" Type="http://schemas.openxmlformats.org/officeDocument/2006/relationships/hyperlink" Target="https://www.facebook.com/piaget/" TargetMode="External"/><Relationship Id="rId21" Type="http://schemas.openxmlformats.org/officeDocument/2006/relationships/hyperlink" Target="http://piaget.com" TargetMode="External"/><Relationship Id="rId24" Type="http://schemas.openxmlformats.org/officeDocument/2006/relationships/hyperlink" Target="https://www.facebook.com/unode50.global" TargetMode="External"/><Relationship Id="rId23" Type="http://schemas.openxmlformats.org/officeDocument/2006/relationships/hyperlink" Target="http://unode50.com" TargetMode="External"/><Relationship Id="rId26" Type="http://schemas.openxmlformats.org/officeDocument/2006/relationships/hyperlink" Target="https://www.facebook.com/RoselinJoyeros1949" TargetMode="External"/><Relationship Id="rId25" Type="http://schemas.openxmlformats.org/officeDocument/2006/relationships/hyperlink" Target="http://roselin.es" TargetMode="External"/><Relationship Id="rId28" Type="http://schemas.openxmlformats.org/officeDocument/2006/relationships/hyperlink" Target="https://www.facebook.com/JoyeriaRabat" TargetMode="External"/><Relationship Id="rId27" Type="http://schemas.openxmlformats.org/officeDocument/2006/relationships/hyperlink" Target="http://rabat.net" TargetMode="External"/><Relationship Id="rId29" Type="http://schemas.openxmlformats.org/officeDocument/2006/relationships/hyperlink" Target="http://thomassabo.com" TargetMode="External"/><Relationship Id="rId11" Type="http://schemas.openxmlformats.org/officeDocument/2006/relationships/hyperlink" Target="http://singularu.com" TargetMode="External"/><Relationship Id="rId10" Type="http://schemas.openxmlformats.org/officeDocument/2006/relationships/hyperlink" Target="https://www.facebook.com/SWAROVSKI.global/" TargetMode="External"/><Relationship Id="rId13" Type="http://schemas.openxmlformats.org/officeDocument/2006/relationships/hyperlink" Target="http://joyeriasanchez.com" TargetMode="External"/><Relationship Id="rId12" Type="http://schemas.openxmlformats.org/officeDocument/2006/relationships/hyperlink" Target="https://www.facebook.com/Singularu/" TargetMode="External"/><Relationship Id="rId15" Type="http://schemas.openxmlformats.org/officeDocument/2006/relationships/hyperlink" Target="http://bulgari.com" TargetMode="External"/><Relationship Id="rId14" Type="http://schemas.openxmlformats.org/officeDocument/2006/relationships/hyperlink" Target="https://www.facebook.com/Joyerias.Sanchez" TargetMode="External"/><Relationship Id="rId17" Type="http://schemas.openxmlformats.org/officeDocument/2006/relationships/hyperlink" Target="http://joyeriasuarez.com" TargetMode="External"/><Relationship Id="rId16" Type="http://schemas.openxmlformats.org/officeDocument/2006/relationships/hyperlink" Target="https://www.facebook.com/Bulgari" TargetMode="External"/><Relationship Id="rId19" Type="http://schemas.openxmlformats.org/officeDocument/2006/relationships/hyperlink" Target="http://joseluisjoyerias.com" TargetMode="External"/><Relationship Id="rId18" Type="http://schemas.openxmlformats.org/officeDocument/2006/relationships/hyperlink" Target="https://www.facebook.com/JoyeriaSuarez" TargetMode="External"/><Relationship Id="rId1" Type="http://schemas.openxmlformats.org/officeDocument/2006/relationships/hyperlink" Target="http://tous.com" TargetMode="External"/><Relationship Id="rId2" Type="http://schemas.openxmlformats.org/officeDocument/2006/relationships/hyperlink" Target="https://www.facebook.com/tousjewelry" TargetMode="External"/><Relationship Id="rId3" Type="http://schemas.openxmlformats.org/officeDocument/2006/relationships/hyperlink" Target="http://aristocrazy.com" TargetMode="External"/><Relationship Id="rId4" Type="http://schemas.openxmlformats.org/officeDocument/2006/relationships/hyperlink" Target="https://www.facebook.com/AristocrazySpain/" TargetMode="External"/><Relationship Id="rId9" Type="http://schemas.openxmlformats.org/officeDocument/2006/relationships/hyperlink" Target="http://swarovski.com" TargetMode="External"/><Relationship Id="rId5" Type="http://schemas.openxmlformats.org/officeDocument/2006/relationships/hyperlink" Target="http://sansarushop.com" TargetMode="External"/><Relationship Id="rId6" Type="http://schemas.openxmlformats.org/officeDocument/2006/relationships/hyperlink" Target="https://www.facebook.com/sansarushop" TargetMode="External"/><Relationship Id="rId7" Type="http://schemas.openxmlformats.org/officeDocument/2006/relationships/hyperlink" Target="http://pdpaola.com" TargetMode="External"/><Relationship Id="rId8" Type="http://schemas.openxmlformats.org/officeDocument/2006/relationships/hyperlink" Target="https://www.facebook.com/pdpaolajewelry" TargetMode="External"/></Relationships>
</file>

<file path=xl/worksheets/_rels/sheet21.xml.rels><?xml version="1.0" encoding="UTF-8" standalone="yes"?><Relationships xmlns="http://schemas.openxmlformats.org/package/2006/relationships"><Relationship Id="rId40" Type="http://schemas.openxmlformats.org/officeDocument/2006/relationships/hyperlink" Target="https://instagram.fbki3-1.fna.fbcdn.net/v/t51.2885-19/308813614_660128889241482_8985978157536798997_n.jpg?stp=dst-jpg_s320x320&amp;_nc_ht=instagram.fbki3-1.fna.fbcdn.net&amp;_nc_cat=1&amp;_nc_ohc=6Y2qBBkSdpQAX8HSDVg&amp;edm=AOQ1c0wBAAAA&amp;ccb=7-5&amp;oh=00_AfDoEFDQHKybgDGzxerdGgESRElOF94oRmam0h_WqU0Z7g&amp;oe=653DD9E2&amp;_nc_sid=8b3546" TargetMode="External"/><Relationship Id="rId42" Type="http://schemas.openxmlformats.org/officeDocument/2006/relationships/hyperlink" Target="https://www.instagram.com/unode50" TargetMode="External"/><Relationship Id="rId41" Type="http://schemas.openxmlformats.org/officeDocument/2006/relationships/hyperlink" Target="http://unode50.com" TargetMode="External"/><Relationship Id="rId44" Type="http://schemas.openxmlformats.org/officeDocument/2006/relationships/hyperlink" Target="https://instagram.fdmm3-2.fna.fbcdn.net/v/t51.2885-19/243055012_1117302889008300_8064945297384161274_n.jpg?stp=dst-jpg_s320x320&amp;_nc_ht=instagram.fdmm3-2.fna.fbcdn.net&amp;_nc_cat=100&amp;_nc_ohc=PUOxBBotrSsAX-DbQPs&amp;edm=AOQ1c0wBAAAA&amp;ccb=7-5&amp;oh=00_AfCalpcvEymmIvLiOr6dD-v8ioXUL4H1cnoNYoztuXsnWg&amp;oe=653DA947&amp;_nc_sid=8b3546" TargetMode="External"/><Relationship Id="rId43" Type="http://schemas.openxmlformats.org/officeDocument/2006/relationships/hyperlink" Target="http://www.unode50.com/" TargetMode="External"/><Relationship Id="rId46" Type="http://schemas.openxmlformats.org/officeDocument/2006/relationships/hyperlink" Target="https://www.instagram.com/joseluisjoyerias" TargetMode="External"/><Relationship Id="rId45" Type="http://schemas.openxmlformats.org/officeDocument/2006/relationships/hyperlink" Target="http://joseluisjoyerias.com" TargetMode="External"/><Relationship Id="rId48" Type="http://schemas.openxmlformats.org/officeDocument/2006/relationships/hyperlink" Target="https://scontent-mxp1-1.cdninstagram.com/v/t51.2885-19/356437708_687357026554166_5231869782873202810_n.jpg?stp=dst-jpg_s320x320&amp;_nc_ht=scontent-mxp1-1.cdninstagram.com&amp;_nc_cat=102&amp;_nc_ohc=ILOIEtobAy4AX-U03Xg&amp;edm=AOQ1c0wBAAAA&amp;ccb=7-5&amp;oh=00_AfD7FtZ78S9lVU6jk_OSG85aStFkRg04Kc0dJV2XP6A53g&amp;oe=653D5BD0&amp;_nc_sid=8b3546" TargetMode="External"/><Relationship Id="rId47" Type="http://schemas.openxmlformats.org/officeDocument/2006/relationships/hyperlink" Target="https://linktr.ee/joseluisjoyerias" TargetMode="External"/><Relationship Id="rId49" Type="http://schemas.openxmlformats.org/officeDocument/2006/relationships/hyperlink" Target="http://roselin.es" TargetMode="External"/><Relationship Id="rId31" Type="http://schemas.openxmlformats.org/officeDocument/2006/relationships/hyperlink" Target="https://bit.ly/RABAT_Magazine" TargetMode="External"/><Relationship Id="rId30" Type="http://schemas.openxmlformats.org/officeDocument/2006/relationships/hyperlink" Target="https://www.instagram.com/rabatjewellery" TargetMode="External"/><Relationship Id="rId33" Type="http://schemas.openxmlformats.org/officeDocument/2006/relationships/hyperlink" Target="http://pdpaola.com" TargetMode="External"/><Relationship Id="rId32" Type="http://schemas.openxmlformats.org/officeDocument/2006/relationships/hyperlink" Target="https://scontent-ams2-1.cdninstagram.com/v/t51.2885-19/52699061_2096527600431100_1332805996367577088_n.jpg?stp=dst-jpg_s320x320&amp;_nc_ht=scontent-ams2-1.cdninstagram.com&amp;_nc_cat=104&amp;_nc_ohc=AsJ3j-10oJcAX8Hs09V&amp;edm=AOQ1c0wBAAAA&amp;ccb=7-5&amp;oh=00_AfBtU1LcP0zCB53nvq0IZe1bD49tyELP3m31oD-NloOkpg&amp;oe=653E5DDC&amp;_nc_sid=8b3546" TargetMode="External"/><Relationship Id="rId35" Type="http://schemas.openxmlformats.org/officeDocument/2006/relationships/hyperlink" Target="http://pdpaola.com/pages/icons" TargetMode="External"/><Relationship Id="rId34" Type="http://schemas.openxmlformats.org/officeDocument/2006/relationships/hyperlink" Target="https://www.instagram.com/pdpaola_jewelry" TargetMode="External"/><Relationship Id="rId37" Type="http://schemas.openxmlformats.org/officeDocument/2006/relationships/hyperlink" Target="http://pandora.net" TargetMode="External"/><Relationship Id="rId36" Type="http://schemas.openxmlformats.org/officeDocument/2006/relationships/hyperlink" Target="https://instagram.fdiy1-2.fna.fbcdn.net/v/t51.2885-19/276141783_719540576068654_2676764138608235821_n.jpg?stp=dst-jpg_s320x320&amp;_nc_ht=instagram.fdiy1-2.fna.fbcdn.net&amp;_nc_cat=1&amp;_nc_ohc=v3aZFUjdfrMAX9YIHbw&amp;edm=AOQ1c0wBAAAA&amp;ccb=7-5&amp;oh=00_AfCKplcYM_C6bprQwDPDqAmpMC8fc4OK9oRHuP38O-yrtQ&amp;oe=653DA8EA&amp;_nc_sid=8b3546" TargetMode="External"/><Relationship Id="rId39" Type="http://schemas.openxmlformats.org/officeDocument/2006/relationships/hyperlink" Target="http://to.pandora.net/Pandora-ME" TargetMode="External"/><Relationship Id="rId38" Type="http://schemas.openxmlformats.org/officeDocument/2006/relationships/hyperlink" Target="https://www.instagram.com/theofficialpandora" TargetMode="External"/><Relationship Id="rId20" Type="http://schemas.openxmlformats.org/officeDocument/2006/relationships/hyperlink" Target="https://scontent-mia3-2.cdninstagram.com/v/t51.2885-19/392938887_308697998547700_1766768072673283722_n.jpg?stp=dst-jpg_s320x320&amp;_nc_ht=scontent-mia3-2.cdninstagram.com&amp;_nc_cat=1&amp;_nc_ohc=kWCxMLePSNgAX_m5-6f&amp;edm=AOQ1c0wBAAAA&amp;ccb=7-5&amp;oh=00_AfCcggkxCtctaPSiu1vZn-r6ooE30XUKDLrxB6CWCaLOQw&amp;oe=653D7373&amp;_nc_sid=8b3546" TargetMode="External"/><Relationship Id="rId22" Type="http://schemas.openxmlformats.org/officeDocument/2006/relationships/hyperlink" Target="https://www.instagram.com/bulgari" TargetMode="External"/><Relationship Id="rId21" Type="http://schemas.openxmlformats.org/officeDocument/2006/relationships/hyperlink" Target="http://bulgari.com" TargetMode="External"/><Relationship Id="rId24" Type="http://schemas.openxmlformats.org/officeDocument/2006/relationships/hyperlink" Target="https://instagram.fosu2-1.fna.fbcdn.net/v/t51.2885-19/81775094_111858493601875_7135713447882260480_n.jpg?stp=dst-jpg_s320x320&amp;_nc_ht=instagram.fosu2-1.fna.fbcdn.net&amp;_nc_cat=1&amp;_nc_ohc=lLt7rWVGx7UAX8CktHE&amp;edm=AOQ1c0wBAAAA&amp;ccb=7-5&amp;oh=00_AfA8pNeO7A4CezQbvrOQAurcwC5ZFMJqh5HNEDWNJ6vxOg&amp;oe=653D7CCD&amp;_nc_sid=8b3546" TargetMode="External"/><Relationship Id="rId23" Type="http://schemas.openxmlformats.org/officeDocument/2006/relationships/hyperlink" Target="https://go.bulgari.com/cabochon" TargetMode="External"/><Relationship Id="rId26" Type="http://schemas.openxmlformats.org/officeDocument/2006/relationships/hyperlink" Target="https://www.instagram.com/joyeriasuarez" TargetMode="External"/><Relationship Id="rId25" Type="http://schemas.openxmlformats.org/officeDocument/2006/relationships/hyperlink" Target="http://joyeriasuarez.com" TargetMode="External"/><Relationship Id="rId28" Type="http://schemas.openxmlformats.org/officeDocument/2006/relationships/hyperlink" Target="https://scontent-ord5-2.cdninstagram.com/v/t51.2885-19/327315735_569189955132146_2234815754015849065_n.jpg?stp=dst-jpg_s320x320&amp;_nc_ht=scontent-ord5-2.cdninstagram.com&amp;_nc_cat=102&amp;_nc_ohc=JVFdvM2JESwAX_pDUZX&amp;edm=AOQ1c0wBAAAA&amp;ccb=7-5&amp;oh=00_AfAPvXgLE_FwOpBR4O-nZOpNGJtBDtdcKjb_B_LH1iWpOg&amp;oe=653D6B0B&amp;_nc_sid=8b3546" TargetMode="External"/><Relationship Id="rId27" Type="http://schemas.openxmlformats.org/officeDocument/2006/relationships/hyperlink" Target="https://www.joyeriasuarez.com/es/Home" TargetMode="External"/><Relationship Id="rId29" Type="http://schemas.openxmlformats.org/officeDocument/2006/relationships/hyperlink" Target="http://rabat.net" TargetMode="External"/><Relationship Id="rId11" Type="http://schemas.openxmlformats.org/officeDocument/2006/relationships/hyperlink" Target="http://bit.ly/manifestoimmersive" TargetMode="External"/><Relationship Id="rId10" Type="http://schemas.openxmlformats.org/officeDocument/2006/relationships/hyperlink" Target="https://www.instagram.com/tousjewelry" TargetMode="External"/><Relationship Id="rId13" Type="http://schemas.openxmlformats.org/officeDocument/2006/relationships/hyperlink" Target="http://sansarushop.com" TargetMode="External"/><Relationship Id="rId12" Type="http://schemas.openxmlformats.org/officeDocument/2006/relationships/hyperlink" Target="https://instagram.fsdv5-1.fna.fbcdn.net/v/t51.2885-19/371418587_636513231914199_3704455208510827891_n.jpg?stp=dst-jpg_s320x320&amp;_nc_ht=instagram.fsdv5-1.fna.fbcdn.net&amp;_nc_cat=1&amp;_nc_ohc=Vzsx-MhH4zwAX_sGH66&amp;edm=AOQ1c0wBAAAA&amp;ccb=7-5&amp;oh=00_AfBwGvVgCHYnbpYu30AmAjNEfzRFbgrBOUls5JrJ3wiUKw&amp;oe=653DF081&amp;_nc_sid=8b3546" TargetMode="External"/><Relationship Id="rId15" Type="http://schemas.openxmlformats.org/officeDocument/2006/relationships/hyperlink" Target="https://www.sansarushop.com/" TargetMode="External"/><Relationship Id="rId14" Type="http://schemas.openxmlformats.org/officeDocument/2006/relationships/hyperlink" Target="https://www.instagram.com/sansarushop" TargetMode="External"/><Relationship Id="rId17" Type="http://schemas.openxmlformats.org/officeDocument/2006/relationships/hyperlink" Target="http://swarovski.com" TargetMode="External"/><Relationship Id="rId16" Type="http://schemas.openxmlformats.org/officeDocument/2006/relationships/hyperlink" Target="https://instagram.fyei6-5.fna.fbcdn.net/v/t51.2885-19/351837972_1448726895899025_7054462256469291712_n.jpg?stp=dst-jpg_s320x320&amp;_nc_ht=instagram.fyei6-5.fna.fbcdn.net&amp;_nc_cat=1&amp;_nc_ohc=BeKFCmZl_SwAX-v3yyR&amp;edm=AOQ1c0wBAAAA&amp;ccb=7-5&amp;oh=00_AfA2KlTq8ko-L__POP2JjjvR1J2pkqwtzMqnSRmNyIecWA&amp;oe=653E26B0&amp;_nc_sid=8b3546" TargetMode="External"/><Relationship Id="rId19" Type="http://schemas.openxmlformats.org/officeDocument/2006/relationships/hyperlink" Target="https://swarovski.com/" TargetMode="External"/><Relationship Id="rId18" Type="http://schemas.openxmlformats.org/officeDocument/2006/relationships/hyperlink" Target="https://www.instagram.com/swarovski" TargetMode="External"/><Relationship Id="rId1" Type="http://schemas.openxmlformats.org/officeDocument/2006/relationships/hyperlink" Target="http://joyeriasanchez.com" TargetMode="External"/><Relationship Id="rId2" Type="http://schemas.openxmlformats.org/officeDocument/2006/relationships/hyperlink" Target="https://www.instagram.com/joyeriassanchez" TargetMode="External"/><Relationship Id="rId3" Type="http://schemas.openxmlformats.org/officeDocument/2006/relationships/hyperlink" Target="http://shor.by/JoyeriasSanchez" TargetMode="External"/><Relationship Id="rId4" Type="http://schemas.openxmlformats.org/officeDocument/2006/relationships/hyperlink" Target="https://instagram.fjdo1-2.fna.fbcdn.net/v/t51.2885-19/134944097_920406272113296_6909750121462031071_n.jpg?stp=dst-jpg_s320x320&amp;_nc_ht=instagram.fjdo1-2.fna.fbcdn.net&amp;_nc_cat=100&amp;_nc_ohc=5IDAWFDjRm4AX8b-gDQ&amp;edm=AOQ1c0wBAAAA&amp;ccb=7-5&amp;oh=00_AfAOzgMQGiZnim1bG4tbAtCni93Gb0IX3_i5_mvzIiE--g&amp;oe=653E9AA5&amp;_nc_sid=8b3546" TargetMode="External"/><Relationship Id="rId9" Type="http://schemas.openxmlformats.org/officeDocument/2006/relationships/hyperlink" Target="http://tous.com" TargetMode="External"/><Relationship Id="rId5" Type="http://schemas.openxmlformats.org/officeDocument/2006/relationships/hyperlink" Target="http://aristocrazy.com" TargetMode="External"/><Relationship Id="rId6" Type="http://schemas.openxmlformats.org/officeDocument/2006/relationships/hyperlink" Target="https://www.instagram.com/aristocrazy" TargetMode="External"/><Relationship Id="rId7" Type="http://schemas.openxmlformats.org/officeDocument/2006/relationships/hyperlink" Target="https://bit.ly/JewelPower" TargetMode="External"/><Relationship Id="rId8" Type="http://schemas.openxmlformats.org/officeDocument/2006/relationships/hyperlink" Target="https://instagram.fagc1-1.fna.fbcdn.net/v/t51.2885-19/292746297_1949527501921937_3802358017710671533_n.jpg?stp=dst-jpg_s320x320&amp;_nc_ht=instagram.fagc1-1.fna.fbcdn.net&amp;_nc_cat=105&amp;_nc_ohc=3IqBVzWEUHAAX_kxxru&amp;edm=AOQ1c0wBAAAA&amp;ccb=7-5&amp;oh=00_AfB6ShQNuYcIU17GayT2xSzaZJXcR_vYkW44U0KSp_Yn-w&amp;oe=653E359F&amp;_nc_sid=8b3546" TargetMode="External"/><Relationship Id="rId62" Type="http://schemas.openxmlformats.org/officeDocument/2006/relationships/hyperlink" Target="https://www.instagram.com/piaget" TargetMode="External"/><Relationship Id="rId61" Type="http://schemas.openxmlformats.org/officeDocument/2006/relationships/hyperlink" Target="http://piaget.com" TargetMode="External"/><Relationship Id="rId64" Type="http://schemas.openxmlformats.org/officeDocument/2006/relationships/hyperlink" Target="https://scontent-den4-1.cdninstagram.com/v/t51.2885-19/142125989_201300531690772_1074914184644284817_n.jpg?stp=dst-jpg_s320x320&amp;_nc_ht=scontent-den4-1.cdninstagram.com&amp;_nc_cat=1&amp;_nc_ohc=oLl9P5jZLJUAX9dn0YW&amp;edm=AOQ1c0wBAAAA&amp;ccb=7-5&amp;oh=00_AfDCr2TqlFXsBp8GoJ6Q73__wM_WR0Aufn2BUCUpv4Um4g&amp;oe=653E7AC1&amp;_nc_sid=8b3546" TargetMode="External"/><Relationship Id="rId63" Type="http://schemas.openxmlformats.org/officeDocument/2006/relationships/hyperlink" Target="https://www.piaget.com/" TargetMode="External"/><Relationship Id="rId65" Type="http://schemas.openxmlformats.org/officeDocument/2006/relationships/drawing" Target="../drawings/drawing21.xml"/><Relationship Id="rId60" Type="http://schemas.openxmlformats.org/officeDocument/2006/relationships/hyperlink" Target="https://scontent-sjc3-1.cdninstagram.com/v/t51.2885-19/11849120_497793093719950_1210176510_a.jpg?_nc_ht=scontent-sjc3-1.cdninstagram.com&amp;_nc_cat=110&amp;_nc_ohc=MTYEaTrUdJEAX-2HJUX&amp;edm=AOQ1c0wBAAAA&amp;ccb=7-5&amp;oh=00_AfBU-FlaYnemOJaPLX35e9oC-jnVNbWTSuZvkqgRikplpA&amp;oe=653DF202&amp;_nc_sid=8b3546" TargetMode="External"/><Relationship Id="rId51" Type="http://schemas.openxmlformats.org/officeDocument/2006/relationships/hyperlink" Target="http://roselin.es/" TargetMode="External"/><Relationship Id="rId50" Type="http://schemas.openxmlformats.org/officeDocument/2006/relationships/hyperlink" Target="https://www.instagram.com/roselinjoyeros" TargetMode="External"/><Relationship Id="rId53" Type="http://schemas.openxmlformats.org/officeDocument/2006/relationships/hyperlink" Target="http://singularu.com" TargetMode="External"/><Relationship Id="rId52" Type="http://schemas.openxmlformats.org/officeDocument/2006/relationships/hyperlink" Target="https://scontent-hou1-1.cdninstagram.com/v/t51.2885-19/274127095_243215037886520_5043957628147281916_n.jpg?stp=dst-jpg_s320x320&amp;_nc_ht=scontent-hou1-1.cdninstagram.com&amp;_nc_cat=108&amp;_nc_ohc=y0Xc2kt7Gk4AX9CL6dX&amp;edm=AOQ1c0wBAAAA&amp;ccb=7-5&amp;oh=00_AfB_kWqOcT5pNMWtKPiFTLMTAJJby1ew6mcyk8qCeb1Iaw&amp;oe=653DE9A9&amp;_nc_sid=8b3546" TargetMode="External"/><Relationship Id="rId55" Type="http://schemas.openxmlformats.org/officeDocument/2006/relationships/hyperlink" Target="https://bit.ly/singularu_web" TargetMode="External"/><Relationship Id="rId54" Type="http://schemas.openxmlformats.org/officeDocument/2006/relationships/hyperlink" Target="https://www.instagram.com/singularu" TargetMode="External"/><Relationship Id="rId57" Type="http://schemas.openxmlformats.org/officeDocument/2006/relationships/hyperlink" Target="http://thomassabo.com" TargetMode="External"/><Relationship Id="rId56" Type="http://schemas.openxmlformats.org/officeDocument/2006/relationships/hyperlink" Target="https://instagram.fsan1-1.fna.fbcdn.net/v/t51.2885-19/356615171_1291462551486968_938215306349813119_n.jpg?stp=dst-jpg_s320x320&amp;_nc_ht=instagram.fsan1-1.fna.fbcdn.net&amp;_nc_cat=1&amp;_nc_ohc=Elo0vdTwfXwAX_q4VZA&amp;edm=AOQ1c0wBAAAA&amp;ccb=7-5&amp;oh=00_AfDkId0-_oW3cDiPc0DxqxMPwYi8oQxnVp2zI3lQWngnTQ&amp;oe=653EA39C&amp;_nc_sid=8b3546" TargetMode="External"/><Relationship Id="rId59" Type="http://schemas.openxmlformats.org/officeDocument/2006/relationships/hyperlink" Target="https://thomassa.bo/o" TargetMode="External"/><Relationship Id="rId58" Type="http://schemas.openxmlformats.org/officeDocument/2006/relationships/hyperlink" Target="https://www.instagram.com/thomassabo" TargetMode="Externa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1" Type="http://schemas.openxmlformats.org/officeDocument/2006/relationships/hyperlink" Target="https://p77-sign-va.tiktokcdn.com/musically-maliva-obj/1659619862165510~c5_720x720.jpeg?x-expires=1698418800&amp;x-signature=7dWUWZwakY5FNwl3Zp3%2FoBuqFrE%3D" TargetMode="External"/><Relationship Id="rId10" Type="http://schemas.openxmlformats.org/officeDocument/2006/relationships/hyperlink" Target="http://www.sansarushop.com" TargetMode="External"/><Relationship Id="rId13" Type="http://schemas.openxmlformats.org/officeDocument/2006/relationships/hyperlink" Target="https://www.tous.com" TargetMode="External"/><Relationship Id="rId12" Type="http://schemas.openxmlformats.org/officeDocument/2006/relationships/hyperlink" Target="https://p77-sign-va.tiktokcdn.com/tos-maliva-avt-0068/ff6371cbb23689dafcbe9a768aef8881~c5_720x720.jpeg?x-expires=1698418800&amp;x-signature=OqmPLw7eX6%2Br5In3rurhKXzsoE4%3D" TargetMode="External"/><Relationship Id="rId15" Type="http://schemas.openxmlformats.org/officeDocument/2006/relationships/hyperlink" Target="http://www.bulgari.com" TargetMode="External"/><Relationship Id="rId14" Type="http://schemas.openxmlformats.org/officeDocument/2006/relationships/hyperlink" Target="https://p16-sign-va.tiktokcdn.com/tos-maliva-avt-0068/cd6ac68eee12019d0a03abd21081e836~c5_720x720.jpeg?x-expires=1698418800&amp;x-signature=iOljoaLBIe%2FJs%2BwtCx1i2KCMWxs%3D" TargetMode="External"/><Relationship Id="rId17" Type="http://schemas.openxmlformats.org/officeDocument/2006/relationships/hyperlink" Target="http://roselin.es" TargetMode="External"/><Relationship Id="rId16" Type="http://schemas.openxmlformats.org/officeDocument/2006/relationships/hyperlink" Target="https://p77-sign-va.tiktokcdn.com/tos-maliva-avt-0068/c5132352a0ce9f1f31d8217aad135882~c5_720x720.jpeg?x-expires=1698418800&amp;x-signature=ofvWJq5yusB1dGXS%2BYWtLm3AkeE%3D" TargetMode="External"/><Relationship Id="rId19" Type="http://schemas.openxmlformats.org/officeDocument/2006/relationships/drawing" Target="../drawings/drawing23.xml"/><Relationship Id="rId18" Type="http://schemas.openxmlformats.org/officeDocument/2006/relationships/hyperlink" Target="https://p77-sign-va.tiktokcdn.com/musically-maliva-obj/1658255782885381~c5_720x720.jpeg?x-expires=1698418800&amp;x-signature=bawcAKCgQl1JqtP%2B121ARfTDuEs%3D" TargetMode="External"/><Relationship Id="rId1" Type="http://schemas.openxmlformats.org/officeDocument/2006/relationships/hyperlink" Target="https://p77-sign-va.tiktokcdn.com/tos-maliva-avt-0068/ccbbc1742715266c8d5e4d30f4554840~c5_720x720.jpeg?x-expires=1698418800&amp;x-signature=cTaR%2BYKDUuUPB2GhVGzbe1jmDAk%3D" TargetMode="External"/><Relationship Id="rId2" Type="http://schemas.openxmlformats.org/officeDocument/2006/relationships/hyperlink" Target="https://p77-sign-va.tiktokcdn.com/tos-maliva-avt-0068/209669551ec3bd96fde37ef844c9315c~c5_720x720.jpeg?x-expires=1698418800&amp;x-signature=M1Zb7ZuCeLSfbq%2FsnbaICk0dQd8%3D" TargetMode="External"/><Relationship Id="rId3" Type="http://schemas.openxmlformats.org/officeDocument/2006/relationships/hyperlink" Target="http://s.pdpaola.com/icons" TargetMode="External"/><Relationship Id="rId4" Type="http://schemas.openxmlformats.org/officeDocument/2006/relationships/hyperlink" Target="https://p16-sign-useast2a.tiktokcdn.com/tos-useast2a-avt-0068-euttp/00821da89fb3c8d95232f6aea9cbafe4~c5_720x720.jpeg?x-expires=1698418800&amp;x-signature=ORa1pHDMDSqm58JKtYn2Xx1Sdkw%3D" TargetMode="External"/><Relationship Id="rId9" Type="http://schemas.openxmlformats.org/officeDocument/2006/relationships/hyperlink" Target="https://p16-sign-useast2a.tiktokcdn.com/tos-useast2a-avt-0068-euttp/5be908bdceb3fe8d70176741615f4f76~c5_720x720.jpeg?x-expires=1698418800&amp;x-signature=i5ggpgjqF8iTW%2Bt1ONEs8q8U4lo%3D" TargetMode="External"/><Relationship Id="rId5" Type="http://schemas.openxmlformats.org/officeDocument/2006/relationships/hyperlink" Target="http://swarovs.ki/TikTok" TargetMode="External"/><Relationship Id="rId6" Type="http://schemas.openxmlformats.org/officeDocument/2006/relationships/hyperlink" Target="https://p16-sign-useast2a.tiktokcdn.com/tos-useast2a-avt-0068-euttp/2c3cf8c1f0673364ae9267e0be32b99a~c5_720x720.jpeg?x-expires=1698418800&amp;x-signature=H0IbrGfDroYC485EcZKSoSGU1Lk%3D" TargetMode="External"/><Relationship Id="rId7" Type="http://schemas.openxmlformats.org/officeDocument/2006/relationships/hyperlink" Target="https://bit.ly/singularu-web" TargetMode="External"/><Relationship Id="rId8" Type="http://schemas.openxmlformats.org/officeDocument/2006/relationships/hyperlink" Target="https://p77-sign-va.tiktokcdn.com/tos-maliva-avt-0068/97beabcf17fee05bf1bfbede9eb351d6~c5_720x720.jpeg?x-expires=1698418800&amp;x-signature=1SrUMQ7w5pEZeMCHpFphItLHIxw%3D" TargetMode="Externa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40" Type="http://schemas.openxmlformats.org/officeDocument/2006/relationships/hyperlink" Target="http://joseluisjoyerias.com" TargetMode="External"/><Relationship Id="rId42" Type="http://schemas.openxmlformats.org/officeDocument/2006/relationships/hyperlink" Target="http://pdpaola.com" TargetMode="External"/><Relationship Id="rId41" Type="http://schemas.openxmlformats.org/officeDocument/2006/relationships/hyperlink" Target="http://pdpaola.com" TargetMode="External"/><Relationship Id="rId44" Type="http://schemas.openxmlformats.org/officeDocument/2006/relationships/hyperlink" Target="http://pdpaola.com" TargetMode="External"/><Relationship Id="rId43" Type="http://schemas.openxmlformats.org/officeDocument/2006/relationships/hyperlink" Target="http://pdpaola.com" TargetMode="External"/><Relationship Id="rId46" Type="http://schemas.openxmlformats.org/officeDocument/2006/relationships/hyperlink" Target="http://sansarushop.com" TargetMode="External"/><Relationship Id="rId45" Type="http://schemas.openxmlformats.org/officeDocument/2006/relationships/hyperlink" Target="http://pdpaola.com" TargetMode="External"/><Relationship Id="rId48" Type="http://schemas.openxmlformats.org/officeDocument/2006/relationships/hyperlink" Target="http://sansarushop.com" TargetMode="External"/><Relationship Id="rId47" Type="http://schemas.openxmlformats.org/officeDocument/2006/relationships/hyperlink" Target="http://sansarushop.com" TargetMode="External"/><Relationship Id="rId49" Type="http://schemas.openxmlformats.org/officeDocument/2006/relationships/hyperlink" Target="http://sansarushop.com" TargetMode="External"/><Relationship Id="rId31" Type="http://schemas.openxmlformats.org/officeDocument/2006/relationships/hyperlink" Target="http://joyeriasanchez.com" TargetMode="External"/><Relationship Id="rId30" Type="http://schemas.openxmlformats.org/officeDocument/2006/relationships/hyperlink" Target="http://aristocrazy.com" TargetMode="External"/><Relationship Id="rId33" Type="http://schemas.openxmlformats.org/officeDocument/2006/relationships/hyperlink" Target="http://joyeriasanchez.com" TargetMode="External"/><Relationship Id="rId32" Type="http://schemas.openxmlformats.org/officeDocument/2006/relationships/hyperlink" Target="http://joyeriasanchez.com" TargetMode="External"/><Relationship Id="rId35" Type="http://schemas.openxmlformats.org/officeDocument/2006/relationships/hyperlink" Target="http://joyeriasanchez.com" TargetMode="External"/><Relationship Id="rId34" Type="http://schemas.openxmlformats.org/officeDocument/2006/relationships/hyperlink" Target="http://joyeriasanchez.com" TargetMode="External"/><Relationship Id="rId37" Type="http://schemas.openxmlformats.org/officeDocument/2006/relationships/hyperlink" Target="http://joseluisjoyerias.com" TargetMode="External"/><Relationship Id="rId36" Type="http://schemas.openxmlformats.org/officeDocument/2006/relationships/hyperlink" Target="http://joseluisjoyerias.com" TargetMode="External"/><Relationship Id="rId39" Type="http://schemas.openxmlformats.org/officeDocument/2006/relationships/hyperlink" Target="http://joseluisjoyerias.com" TargetMode="External"/><Relationship Id="rId38" Type="http://schemas.openxmlformats.org/officeDocument/2006/relationships/hyperlink" Target="http://joseluisjoyerias.com" TargetMode="External"/><Relationship Id="rId20" Type="http://schemas.openxmlformats.org/officeDocument/2006/relationships/hyperlink" Target="http://bulgari.com" TargetMode="External"/><Relationship Id="rId22" Type="http://schemas.openxmlformats.org/officeDocument/2006/relationships/hyperlink" Target="http://singularu.com" TargetMode="External"/><Relationship Id="rId21" Type="http://schemas.openxmlformats.org/officeDocument/2006/relationships/hyperlink" Target="http://singularu.com" TargetMode="External"/><Relationship Id="rId24" Type="http://schemas.openxmlformats.org/officeDocument/2006/relationships/hyperlink" Target="http://singularu.com" TargetMode="External"/><Relationship Id="rId23" Type="http://schemas.openxmlformats.org/officeDocument/2006/relationships/hyperlink" Target="http://singularu.com" TargetMode="External"/><Relationship Id="rId26" Type="http://schemas.openxmlformats.org/officeDocument/2006/relationships/hyperlink" Target="http://aristocrazy.com" TargetMode="External"/><Relationship Id="rId25" Type="http://schemas.openxmlformats.org/officeDocument/2006/relationships/hyperlink" Target="http://singularu.com" TargetMode="External"/><Relationship Id="rId28" Type="http://schemas.openxmlformats.org/officeDocument/2006/relationships/hyperlink" Target="http://aristocrazy.com" TargetMode="External"/><Relationship Id="rId27" Type="http://schemas.openxmlformats.org/officeDocument/2006/relationships/hyperlink" Target="http://aristocrazy.com" TargetMode="External"/><Relationship Id="rId29" Type="http://schemas.openxmlformats.org/officeDocument/2006/relationships/hyperlink" Target="http://aristocrazy.com" TargetMode="External"/><Relationship Id="rId11" Type="http://schemas.openxmlformats.org/officeDocument/2006/relationships/hyperlink" Target="http://swarovski.com" TargetMode="External"/><Relationship Id="rId10" Type="http://schemas.openxmlformats.org/officeDocument/2006/relationships/hyperlink" Target="http://tous.com" TargetMode="External"/><Relationship Id="rId13" Type="http://schemas.openxmlformats.org/officeDocument/2006/relationships/hyperlink" Target="http://swarovski.com" TargetMode="External"/><Relationship Id="rId12" Type="http://schemas.openxmlformats.org/officeDocument/2006/relationships/hyperlink" Target="http://swarovski.com" TargetMode="External"/><Relationship Id="rId15" Type="http://schemas.openxmlformats.org/officeDocument/2006/relationships/hyperlink" Target="http://swarovski.com" TargetMode="External"/><Relationship Id="rId14" Type="http://schemas.openxmlformats.org/officeDocument/2006/relationships/hyperlink" Target="http://swarovski.com" TargetMode="External"/><Relationship Id="rId17" Type="http://schemas.openxmlformats.org/officeDocument/2006/relationships/hyperlink" Target="http://bulgari.com" TargetMode="External"/><Relationship Id="rId16" Type="http://schemas.openxmlformats.org/officeDocument/2006/relationships/hyperlink" Target="http://bulgari.com" TargetMode="External"/><Relationship Id="rId19" Type="http://schemas.openxmlformats.org/officeDocument/2006/relationships/hyperlink" Target="http://bulgari.com" TargetMode="External"/><Relationship Id="rId18" Type="http://schemas.openxmlformats.org/officeDocument/2006/relationships/hyperlink" Target="http://bulgari.com" TargetMode="External"/><Relationship Id="rId80" Type="http://schemas.openxmlformats.org/officeDocument/2006/relationships/hyperlink" Target="http://roselin.es" TargetMode="External"/><Relationship Id="rId81" Type="http://schemas.openxmlformats.org/officeDocument/2006/relationships/drawing" Target="../drawings/drawing26.xml"/><Relationship Id="rId1" Type="http://schemas.openxmlformats.org/officeDocument/2006/relationships/hyperlink" Target="http://pandora.net" TargetMode="External"/><Relationship Id="rId2" Type="http://schemas.openxmlformats.org/officeDocument/2006/relationships/hyperlink" Target="http://pandora.net" TargetMode="External"/><Relationship Id="rId3" Type="http://schemas.openxmlformats.org/officeDocument/2006/relationships/hyperlink" Target="http://pandora.net" TargetMode="External"/><Relationship Id="rId4" Type="http://schemas.openxmlformats.org/officeDocument/2006/relationships/hyperlink" Target="http://pandora.net" TargetMode="External"/><Relationship Id="rId9" Type="http://schemas.openxmlformats.org/officeDocument/2006/relationships/hyperlink" Target="http://tous.com" TargetMode="External"/><Relationship Id="rId5" Type="http://schemas.openxmlformats.org/officeDocument/2006/relationships/hyperlink" Target="http://pandora.net" TargetMode="External"/><Relationship Id="rId6" Type="http://schemas.openxmlformats.org/officeDocument/2006/relationships/hyperlink" Target="http://tous.com" TargetMode="External"/><Relationship Id="rId7" Type="http://schemas.openxmlformats.org/officeDocument/2006/relationships/hyperlink" Target="http://tous.com" TargetMode="External"/><Relationship Id="rId8" Type="http://schemas.openxmlformats.org/officeDocument/2006/relationships/hyperlink" Target="http://tous.com" TargetMode="External"/><Relationship Id="rId73" Type="http://schemas.openxmlformats.org/officeDocument/2006/relationships/hyperlink" Target="http://thomassabo.com" TargetMode="External"/><Relationship Id="rId72" Type="http://schemas.openxmlformats.org/officeDocument/2006/relationships/hyperlink" Target="http://thomassabo.com" TargetMode="External"/><Relationship Id="rId75" Type="http://schemas.openxmlformats.org/officeDocument/2006/relationships/hyperlink" Target="http://thomassabo.com" TargetMode="External"/><Relationship Id="rId74" Type="http://schemas.openxmlformats.org/officeDocument/2006/relationships/hyperlink" Target="http://thomassabo.com" TargetMode="External"/><Relationship Id="rId77" Type="http://schemas.openxmlformats.org/officeDocument/2006/relationships/hyperlink" Target="http://roselin.es" TargetMode="External"/><Relationship Id="rId76" Type="http://schemas.openxmlformats.org/officeDocument/2006/relationships/hyperlink" Target="http://roselin.es" TargetMode="External"/><Relationship Id="rId79" Type="http://schemas.openxmlformats.org/officeDocument/2006/relationships/hyperlink" Target="http://roselin.es" TargetMode="External"/><Relationship Id="rId78" Type="http://schemas.openxmlformats.org/officeDocument/2006/relationships/hyperlink" Target="http://roselin.es" TargetMode="External"/><Relationship Id="rId71" Type="http://schemas.openxmlformats.org/officeDocument/2006/relationships/hyperlink" Target="http://thomassabo.com" TargetMode="External"/><Relationship Id="rId70" Type="http://schemas.openxmlformats.org/officeDocument/2006/relationships/hyperlink" Target="http://piaget.com" TargetMode="External"/><Relationship Id="rId62" Type="http://schemas.openxmlformats.org/officeDocument/2006/relationships/hyperlink" Target="http://rabat.net" TargetMode="External"/><Relationship Id="rId61" Type="http://schemas.openxmlformats.org/officeDocument/2006/relationships/hyperlink" Target="http://rabat.net" TargetMode="External"/><Relationship Id="rId64" Type="http://schemas.openxmlformats.org/officeDocument/2006/relationships/hyperlink" Target="http://rabat.net" TargetMode="External"/><Relationship Id="rId63" Type="http://schemas.openxmlformats.org/officeDocument/2006/relationships/hyperlink" Target="http://rabat.net" TargetMode="External"/><Relationship Id="rId66" Type="http://schemas.openxmlformats.org/officeDocument/2006/relationships/hyperlink" Target="http://piaget.com" TargetMode="External"/><Relationship Id="rId65" Type="http://schemas.openxmlformats.org/officeDocument/2006/relationships/hyperlink" Target="http://rabat.net" TargetMode="External"/><Relationship Id="rId68" Type="http://schemas.openxmlformats.org/officeDocument/2006/relationships/hyperlink" Target="http://piaget.com" TargetMode="External"/><Relationship Id="rId67" Type="http://schemas.openxmlformats.org/officeDocument/2006/relationships/hyperlink" Target="http://piaget.com" TargetMode="External"/><Relationship Id="rId60" Type="http://schemas.openxmlformats.org/officeDocument/2006/relationships/hyperlink" Target="http://unode50.com" TargetMode="External"/><Relationship Id="rId69" Type="http://schemas.openxmlformats.org/officeDocument/2006/relationships/hyperlink" Target="http://piaget.com" TargetMode="External"/><Relationship Id="rId51" Type="http://schemas.openxmlformats.org/officeDocument/2006/relationships/hyperlink" Target="http://joyeriasuarez.com" TargetMode="External"/><Relationship Id="rId50" Type="http://schemas.openxmlformats.org/officeDocument/2006/relationships/hyperlink" Target="http://sansarushop.com" TargetMode="External"/><Relationship Id="rId53" Type="http://schemas.openxmlformats.org/officeDocument/2006/relationships/hyperlink" Target="http://joyeriasuarez.com" TargetMode="External"/><Relationship Id="rId52" Type="http://schemas.openxmlformats.org/officeDocument/2006/relationships/hyperlink" Target="http://joyeriasuarez.com" TargetMode="External"/><Relationship Id="rId55" Type="http://schemas.openxmlformats.org/officeDocument/2006/relationships/hyperlink" Target="http://joyeriasuarez.com" TargetMode="External"/><Relationship Id="rId54" Type="http://schemas.openxmlformats.org/officeDocument/2006/relationships/hyperlink" Target="http://joyeriasuarez.com" TargetMode="External"/><Relationship Id="rId57" Type="http://schemas.openxmlformats.org/officeDocument/2006/relationships/hyperlink" Target="http://unode50.com" TargetMode="External"/><Relationship Id="rId56" Type="http://schemas.openxmlformats.org/officeDocument/2006/relationships/hyperlink" Target="http://unode50.com" TargetMode="External"/><Relationship Id="rId59" Type="http://schemas.openxmlformats.org/officeDocument/2006/relationships/hyperlink" Target="http://unode50.com" TargetMode="External"/><Relationship Id="rId58" Type="http://schemas.openxmlformats.org/officeDocument/2006/relationships/hyperlink" Target="http://unode50.com" TargetMode="External"/></Relationships>
</file>

<file path=xl/worksheets/_rels/sheet27.xml.rels><?xml version="1.0" encoding="UTF-8" standalone="yes"?><Relationships xmlns="http://schemas.openxmlformats.org/package/2006/relationships"><Relationship Id="rId11" Type="http://schemas.openxmlformats.org/officeDocument/2006/relationships/hyperlink" Target="http://joyeriasuarez.com" TargetMode="External"/><Relationship Id="rId10" Type="http://schemas.openxmlformats.org/officeDocument/2006/relationships/hyperlink" Target="http://sansarushop.com" TargetMode="External"/><Relationship Id="rId13" Type="http://schemas.openxmlformats.org/officeDocument/2006/relationships/hyperlink" Target="http://rabat.net" TargetMode="External"/><Relationship Id="rId12" Type="http://schemas.openxmlformats.org/officeDocument/2006/relationships/hyperlink" Target="http://unode50.com" TargetMode="External"/><Relationship Id="rId15" Type="http://schemas.openxmlformats.org/officeDocument/2006/relationships/hyperlink" Target="http://thomassabo.com" TargetMode="External"/><Relationship Id="rId14" Type="http://schemas.openxmlformats.org/officeDocument/2006/relationships/hyperlink" Target="http://piaget.com" TargetMode="External"/><Relationship Id="rId17" Type="http://schemas.openxmlformats.org/officeDocument/2006/relationships/drawing" Target="../drawings/drawing27.xml"/><Relationship Id="rId16" Type="http://schemas.openxmlformats.org/officeDocument/2006/relationships/hyperlink" Target="http://roselin.es" TargetMode="External"/><Relationship Id="rId1" Type="http://schemas.openxmlformats.org/officeDocument/2006/relationships/hyperlink" Target="http://pandora.net" TargetMode="External"/><Relationship Id="rId2" Type="http://schemas.openxmlformats.org/officeDocument/2006/relationships/hyperlink" Target="http://tous.com" TargetMode="External"/><Relationship Id="rId3" Type="http://schemas.openxmlformats.org/officeDocument/2006/relationships/hyperlink" Target="http://swarovski.com" TargetMode="External"/><Relationship Id="rId4" Type="http://schemas.openxmlformats.org/officeDocument/2006/relationships/hyperlink" Target="http://bulgari.com" TargetMode="External"/><Relationship Id="rId9" Type="http://schemas.openxmlformats.org/officeDocument/2006/relationships/hyperlink" Target="http://pdpaola.com" TargetMode="External"/><Relationship Id="rId5" Type="http://schemas.openxmlformats.org/officeDocument/2006/relationships/hyperlink" Target="http://singularu.com" TargetMode="External"/><Relationship Id="rId6" Type="http://schemas.openxmlformats.org/officeDocument/2006/relationships/hyperlink" Target="http://aristocrazy.com" TargetMode="External"/><Relationship Id="rId7" Type="http://schemas.openxmlformats.org/officeDocument/2006/relationships/hyperlink" Target="http://joyeriasanchez.com" TargetMode="External"/><Relationship Id="rId8" Type="http://schemas.openxmlformats.org/officeDocument/2006/relationships/hyperlink" Target="http://joseluisjoyerias.com" TargetMode="External"/></Relationships>
</file>

<file path=xl/worksheets/_rels/sheet28.xml.rels><?xml version="1.0" encoding="UTF-8" standalone="yes"?><Relationships xmlns="http://schemas.openxmlformats.org/package/2006/relationships"><Relationship Id="rId190" Type="http://schemas.openxmlformats.org/officeDocument/2006/relationships/hyperlink" Target="http://joseluisjoyerias.com" TargetMode="External"/><Relationship Id="rId194" Type="http://schemas.openxmlformats.org/officeDocument/2006/relationships/hyperlink" Target="http://pdpaola.com" TargetMode="External"/><Relationship Id="rId193" Type="http://schemas.openxmlformats.org/officeDocument/2006/relationships/hyperlink" Target="http://pdpaola.com" TargetMode="External"/><Relationship Id="rId192" Type="http://schemas.openxmlformats.org/officeDocument/2006/relationships/hyperlink" Target="http://joseluisjoyerias.com" TargetMode="External"/><Relationship Id="rId191" Type="http://schemas.openxmlformats.org/officeDocument/2006/relationships/hyperlink" Target="http://joseluisjoyerias.com" TargetMode="External"/><Relationship Id="rId187" Type="http://schemas.openxmlformats.org/officeDocument/2006/relationships/hyperlink" Target="http://joseluisjoyerias.com" TargetMode="External"/><Relationship Id="rId186" Type="http://schemas.openxmlformats.org/officeDocument/2006/relationships/hyperlink" Target="http://joseluisjoyerias.com" TargetMode="External"/><Relationship Id="rId185" Type="http://schemas.openxmlformats.org/officeDocument/2006/relationships/hyperlink" Target="http://joseluisjoyerias.com" TargetMode="External"/><Relationship Id="rId184" Type="http://schemas.openxmlformats.org/officeDocument/2006/relationships/hyperlink" Target="http://joseluisjoyerias.com" TargetMode="External"/><Relationship Id="rId189" Type="http://schemas.openxmlformats.org/officeDocument/2006/relationships/hyperlink" Target="http://joseluisjoyerias.com" TargetMode="External"/><Relationship Id="rId188" Type="http://schemas.openxmlformats.org/officeDocument/2006/relationships/hyperlink" Target="http://joseluisjoyerias.com" TargetMode="External"/><Relationship Id="rId183" Type="http://schemas.openxmlformats.org/officeDocument/2006/relationships/hyperlink" Target="http://joseluisjoyerias.com" TargetMode="External"/><Relationship Id="rId182" Type="http://schemas.openxmlformats.org/officeDocument/2006/relationships/hyperlink" Target="http://joseluisjoyerias.com" TargetMode="External"/><Relationship Id="rId181" Type="http://schemas.openxmlformats.org/officeDocument/2006/relationships/hyperlink" Target="http://joseluisjoyerias.com" TargetMode="External"/><Relationship Id="rId180" Type="http://schemas.openxmlformats.org/officeDocument/2006/relationships/hyperlink" Target="http://joseluisjoyerias.com" TargetMode="External"/><Relationship Id="rId176" Type="http://schemas.openxmlformats.org/officeDocument/2006/relationships/hyperlink" Target="http://joseluisjoyerias.com" TargetMode="External"/><Relationship Id="rId297" Type="http://schemas.openxmlformats.org/officeDocument/2006/relationships/hyperlink" Target="http://rabat.net" TargetMode="External"/><Relationship Id="rId175" Type="http://schemas.openxmlformats.org/officeDocument/2006/relationships/hyperlink" Target="http://joseluisjoyerias.com" TargetMode="External"/><Relationship Id="rId296" Type="http://schemas.openxmlformats.org/officeDocument/2006/relationships/hyperlink" Target="http://rabat.net" TargetMode="External"/><Relationship Id="rId174" Type="http://schemas.openxmlformats.org/officeDocument/2006/relationships/hyperlink" Target="http://joseluisjoyerias.com" TargetMode="External"/><Relationship Id="rId295" Type="http://schemas.openxmlformats.org/officeDocument/2006/relationships/hyperlink" Target="http://rabat.net" TargetMode="External"/><Relationship Id="rId173" Type="http://schemas.openxmlformats.org/officeDocument/2006/relationships/hyperlink" Target="http://joseluisjoyerias.com" TargetMode="External"/><Relationship Id="rId294" Type="http://schemas.openxmlformats.org/officeDocument/2006/relationships/hyperlink" Target="http://rabat.net" TargetMode="External"/><Relationship Id="rId179" Type="http://schemas.openxmlformats.org/officeDocument/2006/relationships/hyperlink" Target="http://joseluisjoyerias.com" TargetMode="External"/><Relationship Id="rId178" Type="http://schemas.openxmlformats.org/officeDocument/2006/relationships/hyperlink" Target="http://joseluisjoyerias.com" TargetMode="External"/><Relationship Id="rId299" Type="http://schemas.openxmlformats.org/officeDocument/2006/relationships/hyperlink" Target="http://rabat.net" TargetMode="External"/><Relationship Id="rId177" Type="http://schemas.openxmlformats.org/officeDocument/2006/relationships/hyperlink" Target="http://joseluisjoyerias.com" TargetMode="External"/><Relationship Id="rId298" Type="http://schemas.openxmlformats.org/officeDocument/2006/relationships/hyperlink" Target="http://rabat.net" TargetMode="External"/><Relationship Id="rId198" Type="http://schemas.openxmlformats.org/officeDocument/2006/relationships/hyperlink" Target="http://pdpaola.com" TargetMode="External"/><Relationship Id="rId197" Type="http://schemas.openxmlformats.org/officeDocument/2006/relationships/hyperlink" Target="http://pdpaola.com" TargetMode="External"/><Relationship Id="rId196" Type="http://schemas.openxmlformats.org/officeDocument/2006/relationships/hyperlink" Target="http://pdpaola.com" TargetMode="External"/><Relationship Id="rId195" Type="http://schemas.openxmlformats.org/officeDocument/2006/relationships/hyperlink" Target="http://pdpaola.com" TargetMode="External"/><Relationship Id="rId199" Type="http://schemas.openxmlformats.org/officeDocument/2006/relationships/hyperlink" Target="http://pdpaola.com" TargetMode="External"/><Relationship Id="rId150" Type="http://schemas.openxmlformats.org/officeDocument/2006/relationships/hyperlink" Target="http://joyeriasanchez.com" TargetMode="External"/><Relationship Id="rId271" Type="http://schemas.openxmlformats.org/officeDocument/2006/relationships/hyperlink" Target="http://unode50.com" TargetMode="External"/><Relationship Id="rId270" Type="http://schemas.openxmlformats.org/officeDocument/2006/relationships/hyperlink" Target="http://unode50.com" TargetMode="External"/><Relationship Id="rId1" Type="http://schemas.openxmlformats.org/officeDocument/2006/relationships/hyperlink" Target="http://pandora.net" TargetMode="External"/><Relationship Id="rId2" Type="http://schemas.openxmlformats.org/officeDocument/2006/relationships/hyperlink" Target="http://pandora.net" TargetMode="External"/><Relationship Id="rId3" Type="http://schemas.openxmlformats.org/officeDocument/2006/relationships/hyperlink" Target="http://pandora.net" TargetMode="External"/><Relationship Id="rId149" Type="http://schemas.openxmlformats.org/officeDocument/2006/relationships/hyperlink" Target="http://joyeriasanchez.com" TargetMode="External"/><Relationship Id="rId4" Type="http://schemas.openxmlformats.org/officeDocument/2006/relationships/hyperlink" Target="http://pandora.net" TargetMode="External"/><Relationship Id="rId148" Type="http://schemas.openxmlformats.org/officeDocument/2006/relationships/hyperlink" Target="http://joyeriasanchez.com" TargetMode="External"/><Relationship Id="rId269" Type="http://schemas.openxmlformats.org/officeDocument/2006/relationships/hyperlink" Target="http://unode50.com" TargetMode="External"/><Relationship Id="rId9" Type="http://schemas.openxmlformats.org/officeDocument/2006/relationships/hyperlink" Target="http://pandora.net" TargetMode="External"/><Relationship Id="rId143" Type="http://schemas.openxmlformats.org/officeDocument/2006/relationships/hyperlink" Target="http://aristocrazy.com" TargetMode="External"/><Relationship Id="rId264" Type="http://schemas.openxmlformats.org/officeDocument/2006/relationships/hyperlink" Target="http://joyeriasuarez.com" TargetMode="External"/><Relationship Id="rId385" Type="http://schemas.openxmlformats.org/officeDocument/2006/relationships/drawing" Target="../drawings/drawing28.xml"/><Relationship Id="rId142" Type="http://schemas.openxmlformats.org/officeDocument/2006/relationships/hyperlink" Target="http://aristocrazy.com" TargetMode="External"/><Relationship Id="rId263" Type="http://schemas.openxmlformats.org/officeDocument/2006/relationships/hyperlink" Target="http://joyeriasuarez.com" TargetMode="External"/><Relationship Id="rId384" Type="http://schemas.openxmlformats.org/officeDocument/2006/relationships/hyperlink" Target="http://roselin.es" TargetMode="External"/><Relationship Id="rId141" Type="http://schemas.openxmlformats.org/officeDocument/2006/relationships/hyperlink" Target="http://aristocrazy.com" TargetMode="External"/><Relationship Id="rId262" Type="http://schemas.openxmlformats.org/officeDocument/2006/relationships/hyperlink" Target="http://joyeriasuarez.com" TargetMode="External"/><Relationship Id="rId383" Type="http://schemas.openxmlformats.org/officeDocument/2006/relationships/hyperlink" Target="http://roselin.es" TargetMode="External"/><Relationship Id="rId140" Type="http://schemas.openxmlformats.org/officeDocument/2006/relationships/hyperlink" Target="http://aristocrazy.com" TargetMode="External"/><Relationship Id="rId261" Type="http://schemas.openxmlformats.org/officeDocument/2006/relationships/hyperlink" Target="http://joyeriasuarez.com" TargetMode="External"/><Relationship Id="rId382" Type="http://schemas.openxmlformats.org/officeDocument/2006/relationships/hyperlink" Target="http://roselin.es" TargetMode="External"/><Relationship Id="rId5" Type="http://schemas.openxmlformats.org/officeDocument/2006/relationships/hyperlink" Target="http://pandora.net" TargetMode="External"/><Relationship Id="rId147" Type="http://schemas.openxmlformats.org/officeDocument/2006/relationships/hyperlink" Target="http://joyeriasanchez.com" TargetMode="External"/><Relationship Id="rId268" Type="http://schemas.openxmlformats.org/officeDocument/2006/relationships/hyperlink" Target="http://unode50.com" TargetMode="External"/><Relationship Id="rId6" Type="http://schemas.openxmlformats.org/officeDocument/2006/relationships/hyperlink" Target="http://pandora.net" TargetMode="External"/><Relationship Id="rId146" Type="http://schemas.openxmlformats.org/officeDocument/2006/relationships/hyperlink" Target="http://joyeriasanchez.com" TargetMode="External"/><Relationship Id="rId267" Type="http://schemas.openxmlformats.org/officeDocument/2006/relationships/hyperlink" Target="http://unode50.com" TargetMode="External"/><Relationship Id="rId7" Type="http://schemas.openxmlformats.org/officeDocument/2006/relationships/hyperlink" Target="http://pandora.net" TargetMode="External"/><Relationship Id="rId145" Type="http://schemas.openxmlformats.org/officeDocument/2006/relationships/hyperlink" Target="http://joyeriasanchez.com" TargetMode="External"/><Relationship Id="rId266" Type="http://schemas.openxmlformats.org/officeDocument/2006/relationships/hyperlink" Target="http://unode50.com" TargetMode="External"/><Relationship Id="rId8" Type="http://schemas.openxmlformats.org/officeDocument/2006/relationships/hyperlink" Target="http://pandora.net" TargetMode="External"/><Relationship Id="rId144" Type="http://schemas.openxmlformats.org/officeDocument/2006/relationships/hyperlink" Target="http://aristocrazy.com" TargetMode="External"/><Relationship Id="rId265" Type="http://schemas.openxmlformats.org/officeDocument/2006/relationships/hyperlink" Target="http://unode50.com" TargetMode="External"/><Relationship Id="rId260" Type="http://schemas.openxmlformats.org/officeDocument/2006/relationships/hyperlink" Target="http://joyeriasuarez.com" TargetMode="External"/><Relationship Id="rId381" Type="http://schemas.openxmlformats.org/officeDocument/2006/relationships/hyperlink" Target="http://roselin.es" TargetMode="External"/><Relationship Id="rId380" Type="http://schemas.openxmlformats.org/officeDocument/2006/relationships/hyperlink" Target="http://roselin.es" TargetMode="External"/><Relationship Id="rId139" Type="http://schemas.openxmlformats.org/officeDocument/2006/relationships/hyperlink" Target="http://aristocrazy.com" TargetMode="External"/><Relationship Id="rId138" Type="http://schemas.openxmlformats.org/officeDocument/2006/relationships/hyperlink" Target="http://aristocrazy.com" TargetMode="External"/><Relationship Id="rId259" Type="http://schemas.openxmlformats.org/officeDocument/2006/relationships/hyperlink" Target="http://joyeriasuarez.com" TargetMode="External"/><Relationship Id="rId137" Type="http://schemas.openxmlformats.org/officeDocument/2006/relationships/hyperlink" Target="http://aristocrazy.com" TargetMode="External"/><Relationship Id="rId258" Type="http://schemas.openxmlformats.org/officeDocument/2006/relationships/hyperlink" Target="http://joyeriasuarez.com" TargetMode="External"/><Relationship Id="rId379" Type="http://schemas.openxmlformats.org/officeDocument/2006/relationships/hyperlink" Target="http://roselin.es" TargetMode="External"/><Relationship Id="rId132" Type="http://schemas.openxmlformats.org/officeDocument/2006/relationships/hyperlink" Target="http://aristocrazy.com" TargetMode="External"/><Relationship Id="rId253" Type="http://schemas.openxmlformats.org/officeDocument/2006/relationships/hyperlink" Target="http://joyeriasuarez.com" TargetMode="External"/><Relationship Id="rId374" Type="http://schemas.openxmlformats.org/officeDocument/2006/relationships/hyperlink" Target="http://roselin.es" TargetMode="External"/><Relationship Id="rId131" Type="http://schemas.openxmlformats.org/officeDocument/2006/relationships/hyperlink" Target="http://aristocrazy.com" TargetMode="External"/><Relationship Id="rId252" Type="http://schemas.openxmlformats.org/officeDocument/2006/relationships/hyperlink" Target="http://joyeriasuarez.com" TargetMode="External"/><Relationship Id="rId373" Type="http://schemas.openxmlformats.org/officeDocument/2006/relationships/hyperlink" Target="http://roselin.es" TargetMode="External"/><Relationship Id="rId130" Type="http://schemas.openxmlformats.org/officeDocument/2006/relationships/hyperlink" Target="http://aristocrazy.com" TargetMode="External"/><Relationship Id="rId251" Type="http://schemas.openxmlformats.org/officeDocument/2006/relationships/hyperlink" Target="http://joyeriasuarez.com" TargetMode="External"/><Relationship Id="rId372" Type="http://schemas.openxmlformats.org/officeDocument/2006/relationships/hyperlink" Target="http://roselin.es" TargetMode="External"/><Relationship Id="rId250" Type="http://schemas.openxmlformats.org/officeDocument/2006/relationships/hyperlink" Target="http://joyeriasuarez.com" TargetMode="External"/><Relationship Id="rId371" Type="http://schemas.openxmlformats.org/officeDocument/2006/relationships/hyperlink" Target="http://roselin.es" TargetMode="External"/><Relationship Id="rId136" Type="http://schemas.openxmlformats.org/officeDocument/2006/relationships/hyperlink" Target="http://aristocrazy.com" TargetMode="External"/><Relationship Id="rId257" Type="http://schemas.openxmlformats.org/officeDocument/2006/relationships/hyperlink" Target="http://joyeriasuarez.com" TargetMode="External"/><Relationship Id="rId378" Type="http://schemas.openxmlformats.org/officeDocument/2006/relationships/hyperlink" Target="http://roselin.es" TargetMode="External"/><Relationship Id="rId135" Type="http://schemas.openxmlformats.org/officeDocument/2006/relationships/hyperlink" Target="http://aristocrazy.com" TargetMode="External"/><Relationship Id="rId256" Type="http://schemas.openxmlformats.org/officeDocument/2006/relationships/hyperlink" Target="http://joyeriasuarez.com" TargetMode="External"/><Relationship Id="rId377" Type="http://schemas.openxmlformats.org/officeDocument/2006/relationships/hyperlink" Target="http://roselin.es" TargetMode="External"/><Relationship Id="rId134" Type="http://schemas.openxmlformats.org/officeDocument/2006/relationships/hyperlink" Target="http://aristocrazy.com" TargetMode="External"/><Relationship Id="rId255" Type="http://schemas.openxmlformats.org/officeDocument/2006/relationships/hyperlink" Target="http://joyeriasuarez.com" TargetMode="External"/><Relationship Id="rId376" Type="http://schemas.openxmlformats.org/officeDocument/2006/relationships/hyperlink" Target="http://roselin.es" TargetMode="External"/><Relationship Id="rId133" Type="http://schemas.openxmlformats.org/officeDocument/2006/relationships/hyperlink" Target="http://aristocrazy.com" TargetMode="External"/><Relationship Id="rId254" Type="http://schemas.openxmlformats.org/officeDocument/2006/relationships/hyperlink" Target="http://joyeriasuarez.com" TargetMode="External"/><Relationship Id="rId375" Type="http://schemas.openxmlformats.org/officeDocument/2006/relationships/hyperlink" Target="http://roselin.es" TargetMode="External"/><Relationship Id="rId172" Type="http://schemas.openxmlformats.org/officeDocument/2006/relationships/hyperlink" Target="http://joseluisjoyerias.com" TargetMode="External"/><Relationship Id="rId293" Type="http://schemas.openxmlformats.org/officeDocument/2006/relationships/hyperlink" Target="http://rabat.net" TargetMode="External"/><Relationship Id="rId171" Type="http://schemas.openxmlformats.org/officeDocument/2006/relationships/hyperlink" Target="http://joseluisjoyerias.com" TargetMode="External"/><Relationship Id="rId292" Type="http://schemas.openxmlformats.org/officeDocument/2006/relationships/hyperlink" Target="http://rabat.net" TargetMode="External"/><Relationship Id="rId170" Type="http://schemas.openxmlformats.org/officeDocument/2006/relationships/hyperlink" Target="http://joseluisjoyerias.com" TargetMode="External"/><Relationship Id="rId291" Type="http://schemas.openxmlformats.org/officeDocument/2006/relationships/hyperlink" Target="http://rabat.net" TargetMode="External"/><Relationship Id="rId290" Type="http://schemas.openxmlformats.org/officeDocument/2006/relationships/hyperlink" Target="http://rabat.net" TargetMode="External"/><Relationship Id="rId165" Type="http://schemas.openxmlformats.org/officeDocument/2006/relationships/hyperlink" Target="http://joyeriasanchez.com" TargetMode="External"/><Relationship Id="rId286" Type="http://schemas.openxmlformats.org/officeDocument/2006/relationships/hyperlink" Target="http://unode50.com" TargetMode="External"/><Relationship Id="rId164" Type="http://schemas.openxmlformats.org/officeDocument/2006/relationships/hyperlink" Target="http://joyeriasanchez.com" TargetMode="External"/><Relationship Id="rId285" Type="http://schemas.openxmlformats.org/officeDocument/2006/relationships/hyperlink" Target="http://unode50.com" TargetMode="External"/><Relationship Id="rId163" Type="http://schemas.openxmlformats.org/officeDocument/2006/relationships/hyperlink" Target="http://joyeriasanchez.com" TargetMode="External"/><Relationship Id="rId284" Type="http://schemas.openxmlformats.org/officeDocument/2006/relationships/hyperlink" Target="http://unode50.com" TargetMode="External"/><Relationship Id="rId162" Type="http://schemas.openxmlformats.org/officeDocument/2006/relationships/hyperlink" Target="http://joyeriasanchez.com" TargetMode="External"/><Relationship Id="rId283" Type="http://schemas.openxmlformats.org/officeDocument/2006/relationships/hyperlink" Target="http://unode50.com" TargetMode="External"/><Relationship Id="rId169" Type="http://schemas.openxmlformats.org/officeDocument/2006/relationships/hyperlink" Target="http://joseluisjoyerias.com" TargetMode="External"/><Relationship Id="rId168" Type="http://schemas.openxmlformats.org/officeDocument/2006/relationships/hyperlink" Target="http://joyeriasanchez.com" TargetMode="External"/><Relationship Id="rId289" Type="http://schemas.openxmlformats.org/officeDocument/2006/relationships/hyperlink" Target="http://rabat.net" TargetMode="External"/><Relationship Id="rId167" Type="http://schemas.openxmlformats.org/officeDocument/2006/relationships/hyperlink" Target="http://joyeriasanchez.com" TargetMode="External"/><Relationship Id="rId288" Type="http://schemas.openxmlformats.org/officeDocument/2006/relationships/hyperlink" Target="http://unode50.com" TargetMode="External"/><Relationship Id="rId166" Type="http://schemas.openxmlformats.org/officeDocument/2006/relationships/hyperlink" Target="http://joyeriasanchez.com" TargetMode="External"/><Relationship Id="rId287" Type="http://schemas.openxmlformats.org/officeDocument/2006/relationships/hyperlink" Target="http://unode50.com" TargetMode="External"/><Relationship Id="rId161" Type="http://schemas.openxmlformats.org/officeDocument/2006/relationships/hyperlink" Target="http://joyeriasanchez.com" TargetMode="External"/><Relationship Id="rId282" Type="http://schemas.openxmlformats.org/officeDocument/2006/relationships/hyperlink" Target="http://unode50.com" TargetMode="External"/><Relationship Id="rId160" Type="http://schemas.openxmlformats.org/officeDocument/2006/relationships/hyperlink" Target="http://joyeriasanchez.com" TargetMode="External"/><Relationship Id="rId281" Type="http://schemas.openxmlformats.org/officeDocument/2006/relationships/hyperlink" Target="http://unode50.com" TargetMode="External"/><Relationship Id="rId280" Type="http://schemas.openxmlformats.org/officeDocument/2006/relationships/hyperlink" Target="http://unode50.com" TargetMode="External"/><Relationship Id="rId159" Type="http://schemas.openxmlformats.org/officeDocument/2006/relationships/hyperlink" Target="http://joyeriasanchez.com" TargetMode="External"/><Relationship Id="rId154" Type="http://schemas.openxmlformats.org/officeDocument/2006/relationships/hyperlink" Target="http://joyeriasanchez.com" TargetMode="External"/><Relationship Id="rId275" Type="http://schemas.openxmlformats.org/officeDocument/2006/relationships/hyperlink" Target="http://unode50.com" TargetMode="External"/><Relationship Id="rId153" Type="http://schemas.openxmlformats.org/officeDocument/2006/relationships/hyperlink" Target="http://joyeriasanchez.com" TargetMode="External"/><Relationship Id="rId274" Type="http://schemas.openxmlformats.org/officeDocument/2006/relationships/hyperlink" Target="http://unode50.com" TargetMode="External"/><Relationship Id="rId152" Type="http://schemas.openxmlformats.org/officeDocument/2006/relationships/hyperlink" Target="http://joyeriasanchez.com" TargetMode="External"/><Relationship Id="rId273" Type="http://schemas.openxmlformats.org/officeDocument/2006/relationships/hyperlink" Target="http://unode50.com" TargetMode="External"/><Relationship Id="rId151" Type="http://schemas.openxmlformats.org/officeDocument/2006/relationships/hyperlink" Target="http://joyeriasanchez.com" TargetMode="External"/><Relationship Id="rId272" Type="http://schemas.openxmlformats.org/officeDocument/2006/relationships/hyperlink" Target="http://unode50.com" TargetMode="External"/><Relationship Id="rId158" Type="http://schemas.openxmlformats.org/officeDocument/2006/relationships/hyperlink" Target="http://joyeriasanchez.com" TargetMode="External"/><Relationship Id="rId279" Type="http://schemas.openxmlformats.org/officeDocument/2006/relationships/hyperlink" Target="http://unode50.com" TargetMode="External"/><Relationship Id="rId157" Type="http://schemas.openxmlformats.org/officeDocument/2006/relationships/hyperlink" Target="http://joyeriasanchez.com" TargetMode="External"/><Relationship Id="rId278" Type="http://schemas.openxmlformats.org/officeDocument/2006/relationships/hyperlink" Target="http://unode50.com" TargetMode="External"/><Relationship Id="rId156" Type="http://schemas.openxmlformats.org/officeDocument/2006/relationships/hyperlink" Target="http://joyeriasanchez.com" TargetMode="External"/><Relationship Id="rId277" Type="http://schemas.openxmlformats.org/officeDocument/2006/relationships/hyperlink" Target="http://unode50.com" TargetMode="External"/><Relationship Id="rId155" Type="http://schemas.openxmlformats.org/officeDocument/2006/relationships/hyperlink" Target="http://joyeriasanchez.com" TargetMode="External"/><Relationship Id="rId276" Type="http://schemas.openxmlformats.org/officeDocument/2006/relationships/hyperlink" Target="http://unode50.com" TargetMode="External"/><Relationship Id="rId40" Type="http://schemas.openxmlformats.org/officeDocument/2006/relationships/hyperlink" Target="http://tous.com" TargetMode="External"/><Relationship Id="rId42" Type="http://schemas.openxmlformats.org/officeDocument/2006/relationships/hyperlink" Target="http://tous.com" TargetMode="External"/><Relationship Id="rId41" Type="http://schemas.openxmlformats.org/officeDocument/2006/relationships/hyperlink" Target="http://tous.com" TargetMode="External"/><Relationship Id="rId44" Type="http://schemas.openxmlformats.org/officeDocument/2006/relationships/hyperlink" Target="http://tous.com" TargetMode="External"/><Relationship Id="rId43" Type="http://schemas.openxmlformats.org/officeDocument/2006/relationships/hyperlink" Target="http://tous.com" TargetMode="External"/><Relationship Id="rId46" Type="http://schemas.openxmlformats.org/officeDocument/2006/relationships/hyperlink" Target="http://tous.com" TargetMode="External"/><Relationship Id="rId45" Type="http://schemas.openxmlformats.org/officeDocument/2006/relationships/hyperlink" Target="http://tous.com" TargetMode="External"/><Relationship Id="rId48" Type="http://schemas.openxmlformats.org/officeDocument/2006/relationships/hyperlink" Target="http://tous.com" TargetMode="External"/><Relationship Id="rId47" Type="http://schemas.openxmlformats.org/officeDocument/2006/relationships/hyperlink" Target="http://tous.com" TargetMode="External"/><Relationship Id="rId49" Type="http://schemas.openxmlformats.org/officeDocument/2006/relationships/hyperlink" Target="http://swarovski.com" TargetMode="External"/><Relationship Id="rId31" Type="http://schemas.openxmlformats.org/officeDocument/2006/relationships/hyperlink" Target="http://tous.com" TargetMode="External"/><Relationship Id="rId30" Type="http://schemas.openxmlformats.org/officeDocument/2006/relationships/hyperlink" Target="http://tous.com" TargetMode="External"/><Relationship Id="rId33" Type="http://schemas.openxmlformats.org/officeDocument/2006/relationships/hyperlink" Target="http://tous.com" TargetMode="External"/><Relationship Id="rId32" Type="http://schemas.openxmlformats.org/officeDocument/2006/relationships/hyperlink" Target="http://tous.com" TargetMode="External"/><Relationship Id="rId35" Type="http://schemas.openxmlformats.org/officeDocument/2006/relationships/hyperlink" Target="http://tous.com" TargetMode="External"/><Relationship Id="rId34" Type="http://schemas.openxmlformats.org/officeDocument/2006/relationships/hyperlink" Target="http://tous.com" TargetMode="External"/><Relationship Id="rId37" Type="http://schemas.openxmlformats.org/officeDocument/2006/relationships/hyperlink" Target="http://tous.com" TargetMode="External"/><Relationship Id="rId36" Type="http://schemas.openxmlformats.org/officeDocument/2006/relationships/hyperlink" Target="http://tous.com" TargetMode="External"/><Relationship Id="rId39" Type="http://schemas.openxmlformats.org/officeDocument/2006/relationships/hyperlink" Target="http://tous.com" TargetMode="External"/><Relationship Id="rId38" Type="http://schemas.openxmlformats.org/officeDocument/2006/relationships/hyperlink" Target="http://tous.com" TargetMode="External"/><Relationship Id="rId20" Type="http://schemas.openxmlformats.org/officeDocument/2006/relationships/hyperlink" Target="http://pandora.net" TargetMode="External"/><Relationship Id="rId22" Type="http://schemas.openxmlformats.org/officeDocument/2006/relationships/hyperlink" Target="http://pandora.net" TargetMode="External"/><Relationship Id="rId21" Type="http://schemas.openxmlformats.org/officeDocument/2006/relationships/hyperlink" Target="http://pandora.net" TargetMode="External"/><Relationship Id="rId24" Type="http://schemas.openxmlformats.org/officeDocument/2006/relationships/hyperlink" Target="http://pandora.net" TargetMode="External"/><Relationship Id="rId23" Type="http://schemas.openxmlformats.org/officeDocument/2006/relationships/hyperlink" Target="http://pandora.net" TargetMode="External"/><Relationship Id="rId26" Type="http://schemas.openxmlformats.org/officeDocument/2006/relationships/hyperlink" Target="http://tous.com" TargetMode="External"/><Relationship Id="rId25" Type="http://schemas.openxmlformats.org/officeDocument/2006/relationships/hyperlink" Target="http://tous.com" TargetMode="External"/><Relationship Id="rId28" Type="http://schemas.openxmlformats.org/officeDocument/2006/relationships/hyperlink" Target="http://tous.com" TargetMode="External"/><Relationship Id="rId27" Type="http://schemas.openxmlformats.org/officeDocument/2006/relationships/hyperlink" Target="http://tous.com" TargetMode="External"/><Relationship Id="rId29" Type="http://schemas.openxmlformats.org/officeDocument/2006/relationships/hyperlink" Target="http://tous.com" TargetMode="External"/><Relationship Id="rId11" Type="http://schemas.openxmlformats.org/officeDocument/2006/relationships/hyperlink" Target="http://pandora.net" TargetMode="External"/><Relationship Id="rId10" Type="http://schemas.openxmlformats.org/officeDocument/2006/relationships/hyperlink" Target="http://pandora.net" TargetMode="External"/><Relationship Id="rId13" Type="http://schemas.openxmlformats.org/officeDocument/2006/relationships/hyperlink" Target="http://pandora.net" TargetMode="External"/><Relationship Id="rId12" Type="http://schemas.openxmlformats.org/officeDocument/2006/relationships/hyperlink" Target="http://pandora.net" TargetMode="External"/><Relationship Id="rId15" Type="http://schemas.openxmlformats.org/officeDocument/2006/relationships/hyperlink" Target="http://pandora.net" TargetMode="External"/><Relationship Id="rId14" Type="http://schemas.openxmlformats.org/officeDocument/2006/relationships/hyperlink" Target="http://pandora.net" TargetMode="External"/><Relationship Id="rId17" Type="http://schemas.openxmlformats.org/officeDocument/2006/relationships/hyperlink" Target="http://pandora.net" TargetMode="External"/><Relationship Id="rId16" Type="http://schemas.openxmlformats.org/officeDocument/2006/relationships/hyperlink" Target="http://pandora.net" TargetMode="External"/><Relationship Id="rId19" Type="http://schemas.openxmlformats.org/officeDocument/2006/relationships/hyperlink" Target="http://pandora.net" TargetMode="External"/><Relationship Id="rId18" Type="http://schemas.openxmlformats.org/officeDocument/2006/relationships/hyperlink" Target="http://pandora.net" TargetMode="External"/><Relationship Id="rId84" Type="http://schemas.openxmlformats.org/officeDocument/2006/relationships/hyperlink" Target="http://bulgari.com" TargetMode="External"/><Relationship Id="rId83" Type="http://schemas.openxmlformats.org/officeDocument/2006/relationships/hyperlink" Target="http://bulgari.com" TargetMode="External"/><Relationship Id="rId86" Type="http://schemas.openxmlformats.org/officeDocument/2006/relationships/hyperlink" Target="http://bulgari.com" TargetMode="External"/><Relationship Id="rId85" Type="http://schemas.openxmlformats.org/officeDocument/2006/relationships/hyperlink" Target="http://bulgari.com" TargetMode="External"/><Relationship Id="rId88" Type="http://schemas.openxmlformats.org/officeDocument/2006/relationships/hyperlink" Target="http://bulgari.com" TargetMode="External"/><Relationship Id="rId87" Type="http://schemas.openxmlformats.org/officeDocument/2006/relationships/hyperlink" Target="http://bulgari.com" TargetMode="External"/><Relationship Id="rId89" Type="http://schemas.openxmlformats.org/officeDocument/2006/relationships/hyperlink" Target="http://bulgari.com" TargetMode="External"/><Relationship Id="rId80" Type="http://schemas.openxmlformats.org/officeDocument/2006/relationships/hyperlink" Target="http://bulgari.com" TargetMode="External"/><Relationship Id="rId82" Type="http://schemas.openxmlformats.org/officeDocument/2006/relationships/hyperlink" Target="http://bulgari.com" TargetMode="External"/><Relationship Id="rId81" Type="http://schemas.openxmlformats.org/officeDocument/2006/relationships/hyperlink" Target="http://bulgari.com" TargetMode="External"/><Relationship Id="rId73" Type="http://schemas.openxmlformats.org/officeDocument/2006/relationships/hyperlink" Target="http://bulgari.com" TargetMode="External"/><Relationship Id="rId72" Type="http://schemas.openxmlformats.org/officeDocument/2006/relationships/hyperlink" Target="http://swarovski.com" TargetMode="External"/><Relationship Id="rId75" Type="http://schemas.openxmlformats.org/officeDocument/2006/relationships/hyperlink" Target="http://bulgari.com" TargetMode="External"/><Relationship Id="rId74" Type="http://schemas.openxmlformats.org/officeDocument/2006/relationships/hyperlink" Target="http://bulgari.com" TargetMode="External"/><Relationship Id="rId77" Type="http://schemas.openxmlformats.org/officeDocument/2006/relationships/hyperlink" Target="http://bulgari.com" TargetMode="External"/><Relationship Id="rId76" Type="http://schemas.openxmlformats.org/officeDocument/2006/relationships/hyperlink" Target="http://bulgari.com" TargetMode="External"/><Relationship Id="rId79" Type="http://schemas.openxmlformats.org/officeDocument/2006/relationships/hyperlink" Target="http://bulgari.com" TargetMode="External"/><Relationship Id="rId78" Type="http://schemas.openxmlformats.org/officeDocument/2006/relationships/hyperlink" Target="http://bulgari.com" TargetMode="External"/><Relationship Id="rId71" Type="http://schemas.openxmlformats.org/officeDocument/2006/relationships/hyperlink" Target="http://swarovski.com" TargetMode="External"/><Relationship Id="rId70" Type="http://schemas.openxmlformats.org/officeDocument/2006/relationships/hyperlink" Target="http://swarovski.com" TargetMode="External"/><Relationship Id="rId62" Type="http://schemas.openxmlformats.org/officeDocument/2006/relationships/hyperlink" Target="http://swarovski.com" TargetMode="External"/><Relationship Id="rId61" Type="http://schemas.openxmlformats.org/officeDocument/2006/relationships/hyperlink" Target="http://swarovski.com" TargetMode="External"/><Relationship Id="rId64" Type="http://schemas.openxmlformats.org/officeDocument/2006/relationships/hyperlink" Target="http://swarovski.com" TargetMode="External"/><Relationship Id="rId63" Type="http://schemas.openxmlformats.org/officeDocument/2006/relationships/hyperlink" Target="http://swarovski.com" TargetMode="External"/><Relationship Id="rId66" Type="http://schemas.openxmlformats.org/officeDocument/2006/relationships/hyperlink" Target="http://swarovski.com" TargetMode="External"/><Relationship Id="rId65" Type="http://schemas.openxmlformats.org/officeDocument/2006/relationships/hyperlink" Target="http://swarovski.com" TargetMode="External"/><Relationship Id="rId68" Type="http://schemas.openxmlformats.org/officeDocument/2006/relationships/hyperlink" Target="http://swarovski.com" TargetMode="External"/><Relationship Id="rId67" Type="http://schemas.openxmlformats.org/officeDocument/2006/relationships/hyperlink" Target="http://swarovski.com" TargetMode="External"/><Relationship Id="rId60" Type="http://schemas.openxmlformats.org/officeDocument/2006/relationships/hyperlink" Target="http://swarovski.com" TargetMode="External"/><Relationship Id="rId69" Type="http://schemas.openxmlformats.org/officeDocument/2006/relationships/hyperlink" Target="http://swarovski.com" TargetMode="External"/><Relationship Id="rId51" Type="http://schemas.openxmlformats.org/officeDocument/2006/relationships/hyperlink" Target="http://swarovski.com" TargetMode="External"/><Relationship Id="rId50" Type="http://schemas.openxmlformats.org/officeDocument/2006/relationships/hyperlink" Target="http://swarovski.com" TargetMode="External"/><Relationship Id="rId53" Type="http://schemas.openxmlformats.org/officeDocument/2006/relationships/hyperlink" Target="http://swarovski.com" TargetMode="External"/><Relationship Id="rId52" Type="http://schemas.openxmlformats.org/officeDocument/2006/relationships/hyperlink" Target="http://swarovski.com" TargetMode="External"/><Relationship Id="rId55" Type="http://schemas.openxmlformats.org/officeDocument/2006/relationships/hyperlink" Target="http://swarovski.com" TargetMode="External"/><Relationship Id="rId54" Type="http://schemas.openxmlformats.org/officeDocument/2006/relationships/hyperlink" Target="http://swarovski.com" TargetMode="External"/><Relationship Id="rId57" Type="http://schemas.openxmlformats.org/officeDocument/2006/relationships/hyperlink" Target="http://swarovski.com" TargetMode="External"/><Relationship Id="rId56" Type="http://schemas.openxmlformats.org/officeDocument/2006/relationships/hyperlink" Target="http://swarovski.com" TargetMode="External"/><Relationship Id="rId59" Type="http://schemas.openxmlformats.org/officeDocument/2006/relationships/hyperlink" Target="http://swarovski.com" TargetMode="External"/><Relationship Id="rId58" Type="http://schemas.openxmlformats.org/officeDocument/2006/relationships/hyperlink" Target="http://swarovski.com" TargetMode="External"/><Relationship Id="rId107" Type="http://schemas.openxmlformats.org/officeDocument/2006/relationships/hyperlink" Target="http://singularu.com" TargetMode="External"/><Relationship Id="rId228" Type="http://schemas.openxmlformats.org/officeDocument/2006/relationships/hyperlink" Target="http://sansarushop.com" TargetMode="External"/><Relationship Id="rId349" Type="http://schemas.openxmlformats.org/officeDocument/2006/relationships/hyperlink" Target="http://thomassabo.com" TargetMode="External"/><Relationship Id="rId106" Type="http://schemas.openxmlformats.org/officeDocument/2006/relationships/hyperlink" Target="http://singularu.com" TargetMode="External"/><Relationship Id="rId227" Type="http://schemas.openxmlformats.org/officeDocument/2006/relationships/hyperlink" Target="http://sansarushop.com" TargetMode="External"/><Relationship Id="rId348" Type="http://schemas.openxmlformats.org/officeDocument/2006/relationships/hyperlink" Target="http://thomassabo.com" TargetMode="External"/><Relationship Id="rId105" Type="http://schemas.openxmlformats.org/officeDocument/2006/relationships/hyperlink" Target="http://singularu.com" TargetMode="External"/><Relationship Id="rId226" Type="http://schemas.openxmlformats.org/officeDocument/2006/relationships/hyperlink" Target="http://sansarushop.com" TargetMode="External"/><Relationship Id="rId347" Type="http://schemas.openxmlformats.org/officeDocument/2006/relationships/hyperlink" Target="http://thomassabo.com" TargetMode="External"/><Relationship Id="rId104" Type="http://schemas.openxmlformats.org/officeDocument/2006/relationships/hyperlink" Target="http://singularu.com" TargetMode="External"/><Relationship Id="rId225" Type="http://schemas.openxmlformats.org/officeDocument/2006/relationships/hyperlink" Target="http://sansarushop.com" TargetMode="External"/><Relationship Id="rId346" Type="http://schemas.openxmlformats.org/officeDocument/2006/relationships/hyperlink" Target="http://thomassabo.com" TargetMode="External"/><Relationship Id="rId109" Type="http://schemas.openxmlformats.org/officeDocument/2006/relationships/hyperlink" Target="http://singularu.com" TargetMode="External"/><Relationship Id="rId108" Type="http://schemas.openxmlformats.org/officeDocument/2006/relationships/hyperlink" Target="http://singularu.com" TargetMode="External"/><Relationship Id="rId229" Type="http://schemas.openxmlformats.org/officeDocument/2006/relationships/hyperlink" Target="http://sansarushop.com" TargetMode="External"/><Relationship Id="rId220" Type="http://schemas.openxmlformats.org/officeDocument/2006/relationships/hyperlink" Target="http://sansarushop.com" TargetMode="External"/><Relationship Id="rId341" Type="http://schemas.openxmlformats.org/officeDocument/2006/relationships/hyperlink" Target="http://thomassabo.com" TargetMode="External"/><Relationship Id="rId340" Type="http://schemas.openxmlformats.org/officeDocument/2006/relationships/hyperlink" Target="http://thomassabo.com" TargetMode="External"/><Relationship Id="rId103" Type="http://schemas.openxmlformats.org/officeDocument/2006/relationships/hyperlink" Target="http://singularu.com" TargetMode="External"/><Relationship Id="rId224" Type="http://schemas.openxmlformats.org/officeDocument/2006/relationships/hyperlink" Target="http://sansarushop.com" TargetMode="External"/><Relationship Id="rId345" Type="http://schemas.openxmlformats.org/officeDocument/2006/relationships/hyperlink" Target="http://thomassabo.com" TargetMode="External"/><Relationship Id="rId102" Type="http://schemas.openxmlformats.org/officeDocument/2006/relationships/hyperlink" Target="http://singularu.com" TargetMode="External"/><Relationship Id="rId223" Type="http://schemas.openxmlformats.org/officeDocument/2006/relationships/hyperlink" Target="http://sansarushop.com" TargetMode="External"/><Relationship Id="rId344" Type="http://schemas.openxmlformats.org/officeDocument/2006/relationships/hyperlink" Target="http://thomassabo.com" TargetMode="External"/><Relationship Id="rId101" Type="http://schemas.openxmlformats.org/officeDocument/2006/relationships/hyperlink" Target="http://singularu.com" TargetMode="External"/><Relationship Id="rId222" Type="http://schemas.openxmlformats.org/officeDocument/2006/relationships/hyperlink" Target="http://sansarushop.com" TargetMode="External"/><Relationship Id="rId343" Type="http://schemas.openxmlformats.org/officeDocument/2006/relationships/hyperlink" Target="http://thomassabo.com" TargetMode="External"/><Relationship Id="rId100" Type="http://schemas.openxmlformats.org/officeDocument/2006/relationships/hyperlink" Target="http://singularu.com" TargetMode="External"/><Relationship Id="rId221" Type="http://schemas.openxmlformats.org/officeDocument/2006/relationships/hyperlink" Target="http://sansarushop.com" TargetMode="External"/><Relationship Id="rId342" Type="http://schemas.openxmlformats.org/officeDocument/2006/relationships/hyperlink" Target="http://thomassabo.com" TargetMode="External"/><Relationship Id="rId217" Type="http://schemas.openxmlformats.org/officeDocument/2006/relationships/hyperlink" Target="http://sansarushop.com" TargetMode="External"/><Relationship Id="rId338" Type="http://schemas.openxmlformats.org/officeDocument/2006/relationships/hyperlink" Target="http://thomassabo.com" TargetMode="External"/><Relationship Id="rId216" Type="http://schemas.openxmlformats.org/officeDocument/2006/relationships/hyperlink" Target="http://pdpaola.com" TargetMode="External"/><Relationship Id="rId337" Type="http://schemas.openxmlformats.org/officeDocument/2006/relationships/hyperlink" Target="http://thomassabo.com" TargetMode="External"/><Relationship Id="rId215" Type="http://schemas.openxmlformats.org/officeDocument/2006/relationships/hyperlink" Target="http://pdpaola.com" TargetMode="External"/><Relationship Id="rId336" Type="http://schemas.openxmlformats.org/officeDocument/2006/relationships/hyperlink" Target="http://piaget.com" TargetMode="External"/><Relationship Id="rId214" Type="http://schemas.openxmlformats.org/officeDocument/2006/relationships/hyperlink" Target="http://pdpaola.com" TargetMode="External"/><Relationship Id="rId335" Type="http://schemas.openxmlformats.org/officeDocument/2006/relationships/hyperlink" Target="http://piaget.com" TargetMode="External"/><Relationship Id="rId219" Type="http://schemas.openxmlformats.org/officeDocument/2006/relationships/hyperlink" Target="http://sansarushop.com" TargetMode="External"/><Relationship Id="rId218" Type="http://schemas.openxmlformats.org/officeDocument/2006/relationships/hyperlink" Target="http://sansarushop.com" TargetMode="External"/><Relationship Id="rId339" Type="http://schemas.openxmlformats.org/officeDocument/2006/relationships/hyperlink" Target="http://thomassabo.com" TargetMode="External"/><Relationship Id="rId330" Type="http://schemas.openxmlformats.org/officeDocument/2006/relationships/hyperlink" Target="http://piaget.com" TargetMode="External"/><Relationship Id="rId213" Type="http://schemas.openxmlformats.org/officeDocument/2006/relationships/hyperlink" Target="http://pdpaola.com" TargetMode="External"/><Relationship Id="rId334" Type="http://schemas.openxmlformats.org/officeDocument/2006/relationships/hyperlink" Target="http://piaget.com" TargetMode="External"/><Relationship Id="rId212" Type="http://schemas.openxmlformats.org/officeDocument/2006/relationships/hyperlink" Target="http://pdpaola.com" TargetMode="External"/><Relationship Id="rId333" Type="http://schemas.openxmlformats.org/officeDocument/2006/relationships/hyperlink" Target="http://piaget.com" TargetMode="External"/><Relationship Id="rId211" Type="http://schemas.openxmlformats.org/officeDocument/2006/relationships/hyperlink" Target="http://pdpaola.com" TargetMode="External"/><Relationship Id="rId332" Type="http://schemas.openxmlformats.org/officeDocument/2006/relationships/hyperlink" Target="http://piaget.com" TargetMode="External"/><Relationship Id="rId210" Type="http://schemas.openxmlformats.org/officeDocument/2006/relationships/hyperlink" Target="http://pdpaola.com" TargetMode="External"/><Relationship Id="rId331" Type="http://schemas.openxmlformats.org/officeDocument/2006/relationships/hyperlink" Target="http://piaget.com" TargetMode="External"/><Relationship Id="rId370" Type="http://schemas.openxmlformats.org/officeDocument/2006/relationships/hyperlink" Target="http://roselin.es" TargetMode="External"/><Relationship Id="rId129" Type="http://schemas.openxmlformats.org/officeDocument/2006/relationships/hyperlink" Target="http://aristocrazy.com" TargetMode="External"/><Relationship Id="rId128" Type="http://schemas.openxmlformats.org/officeDocument/2006/relationships/hyperlink" Target="http://aristocrazy.com" TargetMode="External"/><Relationship Id="rId249" Type="http://schemas.openxmlformats.org/officeDocument/2006/relationships/hyperlink" Target="http://joyeriasuarez.com" TargetMode="External"/><Relationship Id="rId127" Type="http://schemas.openxmlformats.org/officeDocument/2006/relationships/hyperlink" Target="http://aristocrazy.com" TargetMode="External"/><Relationship Id="rId248" Type="http://schemas.openxmlformats.org/officeDocument/2006/relationships/hyperlink" Target="http://joyeriasuarez.com" TargetMode="External"/><Relationship Id="rId369" Type="http://schemas.openxmlformats.org/officeDocument/2006/relationships/hyperlink" Target="http://roselin.es" TargetMode="External"/><Relationship Id="rId126" Type="http://schemas.openxmlformats.org/officeDocument/2006/relationships/hyperlink" Target="http://aristocrazy.com" TargetMode="External"/><Relationship Id="rId247" Type="http://schemas.openxmlformats.org/officeDocument/2006/relationships/hyperlink" Target="http://joyeriasuarez.com" TargetMode="External"/><Relationship Id="rId368" Type="http://schemas.openxmlformats.org/officeDocument/2006/relationships/hyperlink" Target="http://roselin.es" TargetMode="External"/><Relationship Id="rId121" Type="http://schemas.openxmlformats.org/officeDocument/2006/relationships/hyperlink" Target="http://aristocrazy.com" TargetMode="External"/><Relationship Id="rId242" Type="http://schemas.openxmlformats.org/officeDocument/2006/relationships/hyperlink" Target="http://joyeriasuarez.com" TargetMode="External"/><Relationship Id="rId363" Type="http://schemas.openxmlformats.org/officeDocument/2006/relationships/hyperlink" Target="http://roselin.es" TargetMode="External"/><Relationship Id="rId120" Type="http://schemas.openxmlformats.org/officeDocument/2006/relationships/hyperlink" Target="http://singularu.com" TargetMode="External"/><Relationship Id="rId241" Type="http://schemas.openxmlformats.org/officeDocument/2006/relationships/hyperlink" Target="http://joyeriasuarez.com" TargetMode="External"/><Relationship Id="rId362" Type="http://schemas.openxmlformats.org/officeDocument/2006/relationships/hyperlink" Target="http://roselin.es" TargetMode="External"/><Relationship Id="rId240" Type="http://schemas.openxmlformats.org/officeDocument/2006/relationships/hyperlink" Target="http://sansarushop.com" TargetMode="External"/><Relationship Id="rId361" Type="http://schemas.openxmlformats.org/officeDocument/2006/relationships/hyperlink" Target="http://roselin.es" TargetMode="External"/><Relationship Id="rId360" Type="http://schemas.openxmlformats.org/officeDocument/2006/relationships/hyperlink" Target="http://thomassabo.com" TargetMode="External"/><Relationship Id="rId125" Type="http://schemas.openxmlformats.org/officeDocument/2006/relationships/hyperlink" Target="http://aristocrazy.com" TargetMode="External"/><Relationship Id="rId246" Type="http://schemas.openxmlformats.org/officeDocument/2006/relationships/hyperlink" Target="http://joyeriasuarez.com" TargetMode="External"/><Relationship Id="rId367" Type="http://schemas.openxmlformats.org/officeDocument/2006/relationships/hyperlink" Target="http://roselin.es" TargetMode="External"/><Relationship Id="rId124" Type="http://schemas.openxmlformats.org/officeDocument/2006/relationships/hyperlink" Target="http://aristocrazy.com" TargetMode="External"/><Relationship Id="rId245" Type="http://schemas.openxmlformats.org/officeDocument/2006/relationships/hyperlink" Target="http://joyeriasuarez.com" TargetMode="External"/><Relationship Id="rId366" Type="http://schemas.openxmlformats.org/officeDocument/2006/relationships/hyperlink" Target="http://roselin.es" TargetMode="External"/><Relationship Id="rId123" Type="http://schemas.openxmlformats.org/officeDocument/2006/relationships/hyperlink" Target="http://aristocrazy.com" TargetMode="External"/><Relationship Id="rId244" Type="http://schemas.openxmlformats.org/officeDocument/2006/relationships/hyperlink" Target="http://joyeriasuarez.com" TargetMode="External"/><Relationship Id="rId365" Type="http://schemas.openxmlformats.org/officeDocument/2006/relationships/hyperlink" Target="http://roselin.es" TargetMode="External"/><Relationship Id="rId122" Type="http://schemas.openxmlformats.org/officeDocument/2006/relationships/hyperlink" Target="http://aristocrazy.com" TargetMode="External"/><Relationship Id="rId243" Type="http://schemas.openxmlformats.org/officeDocument/2006/relationships/hyperlink" Target="http://joyeriasuarez.com" TargetMode="External"/><Relationship Id="rId364" Type="http://schemas.openxmlformats.org/officeDocument/2006/relationships/hyperlink" Target="http://roselin.es" TargetMode="External"/><Relationship Id="rId95" Type="http://schemas.openxmlformats.org/officeDocument/2006/relationships/hyperlink" Target="http://bulgari.com" TargetMode="External"/><Relationship Id="rId94" Type="http://schemas.openxmlformats.org/officeDocument/2006/relationships/hyperlink" Target="http://bulgari.com" TargetMode="External"/><Relationship Id="rId97" Type="http://schemas.openxmlformats.org/officeDocument/2006/relationships/hyperlink" Target="http://singularu.com" TargetMode="External"/><Relationship Id="rId96" Type="http://schemas.openxmlformats.org/officeDocument/2006/relationships/hyperlink" Target="http://bulgari.com" TargetMode="External"/><Relationship Id="rId99" Type="http://schemas.openxmlformats.org/officeDocument/2006/relationships/hyperlink" Target="http://singularu.com" TargetMode="External"/><Relationship Id="rId98" Type="http://schemas.openxmlformats.org/officeDocument/2006/relationships/hyperlink" Target="http://singularu.com" TargetMode="External"/><Relationship Id="rId91" Type="http://schemas.openxmlformats.org/officeDocument/2006/relationships/hyperlink" Target="http://bulgari.com" TargetMode="External"/><Relationship Id="rId90" Type="http://schemas.openxmlformats.org/officeDocument/2006/relationships/hyperlink" Target="http://bulgari.com" TargetMode="External"/><Relationship Id="rId93" Type="http://schemas.openxmlformats.org/officeDocument/2006/relationships/hyperlink" Target="http://bulgari.com" TargetMode="External"/><Relationship Id="rId92" Type="http://schemas.openxmlformats.org/officeDocument/2006/relationships/hyperlink" Target="http://bulgari.com" TargetMode="External"/><Relationship Id="rId118" Type="http://schemas.openxmlformats.org/officeDocument/2006/relationships/hyperlink" Target="http://singularu.com" TargetMode="External"/><Relationship Id="rId239" Type="http://schemas.openxmlformats.org/officeDocument/2006/relationships/hyperlink" Target="http://sansarushop.com" TargetMode="External"/><Relationship Id="rId117" Type="http://schemas.openxmlformats.org/officeDocument/2006/relationships/hyperlink" Target="http://singularu.com" TargetMode="External"/><Relationship Id="rId238" Type="http://schemas.openxmlformats.org/officeDocument/2006/relationships/hyperlink" Target="http://sansarushop.com" TargetMode="External"/><Relationship Id="rId359" Type="http://schemas.openxmlformats.org/officeDocument/2006/relationships/hyperlink" Target="http://thomassabo.com" TargetMode="External"/><Relationship Id="rId116" Type="http://schemas.openxmlformats.org/officeDocument/2006/relationships/hyperlink" Target="http://singularu.com" TargetMode="External"/><Relationship Id="rId237" Type="http://schemas.openxmlformats.org/officeDocument/2006/relationships/hyperlink" Target="http://sansarushop.com" TargetMode="External"/><Relationship Id="rId358" Type="http://schemas.openxmlformats.org/officeDocument/2006/relationships/hyperlink" Target="http://thomassabo.com" TargetMode="External"/><Relationship Id="rId115" Type="http://schemas.openxmlformats.org/officeDocument/2006/relationships/hyperlink" Target="http://singularu.com" TargetMode="External"/><Relationship Id="rId236" Type="http://schemas.openxmlformats.org/officeDocument/2006/relationships/hyperlink" Target="http://sansarushop.com" TargetMode="External"/><Relationship Id="rId357" Type="http://schemas.openxmlformats.org/officeDocument/2006/relationships/hyperlink" Target="http://thomassabo.com" TargetMode="External"/><Relationship Id="rId119" Type="http://schemas.openxmlformats.org/officeDocument/2006/relationships/hyperlink" Target="http://singularu.com" TargetMode="External"/><Relationship Id="rId110" Type="http://schemas.openxmlformats.org/officeDocument/2006/relationships/hyperlink" Target="http://singularu.com" TargetMode="External"/><Relationship Id="rId231" Type="http://schemas.openxmlformats.org/officeDocument/2006/relationships/hyperlink" Target="http://sansarushop.com" TargetMode="External"/><Relationship Id="rId352" Type="http://schemas.openxmlformats.org/officeDocument/2006/relationships/hyperlink" Target="http://thomassabo.com" TargetMode="External"/><Relationship Id="rId230" Type="http://schemas.openxmlformats.org/officeDocument/2006/relationships/hyperlink" Target="http://sansarushop.com" TargetMode="External"/><Relationship Id="rId351" Type="http://schemas.openxmlformats.org/officeDocument/2006/relationships/hyperlink" Target="http://thomassabo.com" TargetMode="External"/><Relationship Id="rId350" Type="http://schemas.openxmlformats.org/officeDocument/2006/relationships/hyperlink" Target="http://thomassabo.com" TargetMode="External"/><Relationship Id="rId114" Type="http://schemas.openxmlformats.org/officeDocument/2006/relationships/hyperlink" Target="http://singularu.com" TargetMode="External"/><Relationship Id="rId235" Type="http://schemas.openxmlformats.org/officeDocument/2006/relationships/hyperlink" Target="http://sansarushop.com" TargetMode="External"/><Relationship Id="rId356" Type="http://schemas.openxmlformats.org/officeDocument/2006/relationships/hyperlink" Target="http://thomassabo.com" TargetMode="External"/><Relationship Id="rId113" Type="http://schemas.openxmlformats.org/officeDocument/2006/relationships/hyperlink" Target="http://singularu.com" TargetMode="External"/><Relationship Id="rId234" Type="http://schemas.openxmlformats.org/officeDocument/2006/relationships/hyperlink" Target="http://sansarushop.com" TargetMode="External"/><Relationship Id="rId355" Type="http://schemas.openxmlformats.org/officeDocument/2006/relationships/hyperlink" Target="http://thomassabo.com" TargetMode="External"/><Relationship Id="rId112" Type="http://schemas.openxmlformats.org/officeDocument/2006/relationships/hyperlink" Target="http://singularu.com" TargetMode="External"/><Relationship Id="rId233" Type="http://schemas.openxmlformats.org/officeDocument/2006/relationships/hyperlink" Target="http://sansarushop.com" TargetMode="External"/><Relationship Id="rId354" Type="http://schemas.openxmlformats.org/officeDocument/2006/relationships/hyperlink" Target="http://thomassabo.com" TargetMode="External"/><Relationship Id="rId111" Type="http://schemas.openxmlformats.org/officeDocument/2006/relationships/hyperlink" Target="http://singularu.com" TargetMode="External"/><Relationship Id="rId232" Type="http://schemas.openxmlformats.org/officeDocument/2006/relationships/hyperlink" Target="http://sansarushop.com" TargetMode="External"/><Relationship Id="rId353" Type="http://schemas.openxmlformats.org/officeDocument/2006/relationships/hyperlink" Target="http://thomassabo.com" TargetMode="External"/><Relationship Id="rId305" Type="http://schemas.openxmlformats.org/officeDocument/2006/relationships/hyperlink" Target="http://rabat.net" TargetMode="External"/><Relationship Id="rId304" Type="http://schemas.openxmlformats.org/officeDocument/2006/relationships/hyperlink" Target="http://rabat.net" TargetMode="External"/><Relationship Id="rId303" Type="http://schemas.openxmlformats.org/officeDocument/2006/relationships/hyperlink" Target="http://rabat.net" TargetMode="External"/><Relationship Id="rId302" Type="http://schemas.openxmlformats.org/officeDocument/2006/relationships/hyperlink" Target="http://rabat.net" TargetMode="External"/><Relationship Id="rId309" Type="http://schemas.openxmlformats.org/officeDocument/2006/relationships/hyperlink" Target="http://rabat.net" TargetMode="External"/><Relationship Id="rId308" Type="http://schemas.openxmlformats.org/officeDocument/2006/relationships/hyperlink" Target="http://rabat.net" TargetMode="External"/><Relationship Id="rId307" Type="http://schemas.openxmlformats.org/officeDocument/2006/relationships/hyperlink" Target="http://rabat.net" TargetMode="External"/><Relationship Id="rId306" Type="http://schemas.openxmlformats.org/officeDocument/2006/relationships/hyperlink" Target="http://rabat.net" TargetMode="External"/><Relationship Id="rId301" Type="http://schemas.openxmlformats.org/officeDocument/2006/relationships/hyperlink" Target="http://rabat.net" TargetMode="External"/><Relationship Id="rId300" Type="http://schemas.openxmlformats.org/officeDocument/2006/relationships/hyperlink" Target="http://rabat.net" TargetMode="External"/><Relationship Id="rId206" Type="http://schemas.openxmlformats.org/officeDocument/2006/relationships/hyperlink" Target="http://pdpaola.com" TargetMode="External"/><Relationship Id="rId327" Type="http://schemas.openxmlformats.org/officeDocument/2006/relationships/hyperlink" Target="http://piaget.com" TargetMode="External"/><Relationship Id="rId205" Type="http://schemas.openxmlformats.org/officeDocument/2006/relationships/hyperlink" Target="http://pdpaola.com" TargetMode="External"/><Relationship Id="rId326" Type="http://schemas.openxmlformats.org/officeDocument/2006/relationships/hyperlink" Target="http://piaget.com" TargetMode="External"/><Relationship Id="rId204" Type="http://schemas.openxmlformats.org/officeDocument/2006/relationships/hyperlink" Target="http://pdpaola.com" TargetMode="External"/><Relationship Id="rId325" Type="http://schemas.openxmlformats.org/officeDocument/2006/relationships/hyperlink" Target="http://piaget.com" TargetMode="External"/><Relationship Id="rId203" Type="http://schemas.openxmlformats.org/officeDocument/2006/relationships/hyperlink" Target="http://pdpaola.com" TargetMode="External"/><Relationship Id="rId324" Type="http://schemas.openxmlformats.org/officeDocument/2006/relationships/hyperlink" Target="http://piaget.com" TargetMode="External"/><Relationship Id="rId209" Type="http://schemas.openxmlformats.org/officeDocument/2006/relationships/hyperlink" Target="http://pdpaola.com" TargetMode="External"/><Relationship Id="rId208" Type="http://schemas.openxmlformats.org/officeDocument/2006/relationships/hyperlink" Target="http://pdpaola.com" TargetMode="External"/><Relationship Id="rId329" Type="http://schemas.openxmlformats.org/officeDocument/2006/relationships/hyperlink" Target="http://piaget.com" TargetMode="External"/><Relationship Id="rId207" Type="http://schemas.openxmlformats.org/officeDocument/2006/relationships/hyperlink" Target="http://pdpaola.com" TargetMode="External"/><Relationship Id="rId328" Type="http://schemas.openxmlformats.org/officeDocument/2006/relationships/hyperlink" Target="http://piaget.com" TargetMode="External"/><Relationship Id="rId202" Type="http://schemas.openxmlformats.org/officeDocument/2006/relationships/hyperlink" Target="http://pdpaola.com" TargetMode="External"/><Relationship Id="rId323" Type="http://schemas.openxmlformats.org/officeDocument/2006/relationships/hyperlink" Target="http://piaget.com" TargetMode="External"/><Relationship Id="rId201" Type="http://schemas.openxmlformats.org/officeDocument/2006/relationships/hyperlink" Target="http://pdpaola.com" TargetMode="External"/><Relationship Id="rId322" Type="http://schemas.openxmlformats.org/officeDocument/2006/relationships/hyperlink" Target="http://piaget.com" TargetMode="External"/><Relationship Id="rId200" Type="http://schemas.openxmlformats.org/officeDocument/2006/relationships/hyperlink" Target="http://pdpaola.com" TargetMode="External"/><Relationship Id="rId321" Type="http://schemas.openxmlformats.org/officeDocument/2006/relationships/hyperlink" Target="http://piaget.com" TargetMode="External"/><Relationship Id="rId320" Type="http://schemas.openxmlformats.org/officeDocument/2006/relationships/hyperlink" Target="http://piaget.com" TargetMode="External"/><Relationship Id="rId316" Type="http://schemas.openxmlformats.org/officeDocument/2006/relationships/hyperlink" Target="http://piaget.com" TargetMode="External"/><Relationship Id="rId315" Type="http://schemas.openxmlformats.org/officeDocument/2006/relationships/hyperlink" Target="http://piaget.com" TargetMode="External"/><Relationship Id="rId314" Type="http://schemas.openxmlformats.org/officeDocument/2006/relationships/hyperlink" Target="http://piaget.com" TargetMode="External"/><Relationship Id="rId313" Type="http://schemas.openxmlformats.org/officeDocument/2006/relationships/hyperlink" Target="http://piaget.com" TargetMode="External"/><Relationship Id="rId319" Type="http://schemas.openxmlformats.org/officeDocument/2006/relationships/hyperlink" Target="http://piaget.com" TargetMode="External"/><Relationship Id="rId318" Type="http://schemas.openxmlformats.org/officeDocument/2006/relationships/hyperlink" Target="http://piaget.com" TargetMode="External"/><Relationship Id="rId317" Type="http://schemas.openxmlformats.org/officeDocument/2006/relationships/hyperlink" Target="http://piaget.com" TargetMode="External"/><Relationship Id="rId312" Type="http://schemas.openxmlformats.org/officeDocument/2006/relationships/hyperlink" Target="http://rabat.net" TargetMode="External"/><Relationship Id="rId311" Type="http://schemas.openxmlformats.org/officeDocument/2006/relationships/hyperlink" Target="http://rabat.net" TargetMode="External"/><Relationship Id="rId310" Type="http://schemas.openxmlformats.org/officeDocument/2006/relationships/hyperlink" Target="http://rabat.net"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decathlon.es/es/" TargetMode="External"/><Relationship Id="rId2" Type="http://schemas.openxmlformats.org/officeDocument/2006/relationships/hyperlink" Target="https://www.decathlon.es/es/" TargetMode="External"/><Relationship Id="rId3" Type="http://schemas.openxmlformats.org/officeDocument/2006/relationships/hyperlink" Target="https://www.decathlon.es/es/" TargetMode="External"/><Relationship Id="rId4" Type="http://schemas.openxmlformats.org/officeDocument/2006/relationships/hyperlink" Target="https://www.decathlon.es/es/browse/c0-deportes/c1-ciclismo/c3-bicicletas-electricas/_/N-10qp337" TargetMode="External"/><Relationship Id="rId9" Type="http://schemas.openxmlformats.org/officeDocument/2006/relationships/hyperlink" Target="https://www.decathlon.es/es/browse/c0-deportes/c1-camping/c2-tiendas-campana/_/N-i8x9j4" TargetMode="External"/><Relationship Id="rId5" Type="http://schemas.openxmlformats.org/officeDocument/2006/relationships/hyperlink" Target="https://www.decathlon.es/es/browse/c0-deportes/c1-ciclismo/c3-bicicletas-electricas/_/N-10qp337" TargetMode="External"/><Relationship Id="rId6" Type="http://schemas.openxmlformats.org/officeDocument/2006/relationships/hyperlink" Target="https://www.decathlon.es/es/browse/c0-deportes/c1-ciclismo/c2-bicicletas/_/N-uuyrx7" TargetMode="External"/><Relationship Id="rId7" Type="http://schemas.openxmlformats.org/officeDocument/2006/relationships/hyperlink" Target="https://www.decathlon.es/es/browse/c0-deportes/c1-paddle-surf/c2-tablas/_/N-ej37zx" TargetMode="External"/><Relationship Id="rId8" Type="http://schemas.openxmlformats.org/officeDocument/2006/relationships/hyperlink" Target="https://www.decathlon.es/es/browse/c0-deportes/c1-fitness-cardio/c3-bicicletas-estaticas/_/N-jttial" TargetMode="External"/><Relationship Id="rId11" Type="http://schemas.openxmlformats.org/officeDocument/2006/relationships/drawing" Target="../drawings/drawing29.xml"/><Relationship Id="rId10" Type="http://schemas.openxmlformats.org/officeDocument/2006/relationships/hyperlink" Target="https://www.decathlon.es/es/browse/c0-deportes/c1-skate-y-longboard/c2-skateboard/_/N-109jc8o"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printersports.com" TargetMode="External"/><Relationship Id="rId2" Type="http://schemas.openxmlformats.org/officeDocument/2006/relationships/hyperlink" Target="http://deporvillage.com" TargetMode="External"/><Relationship Id="rId3" Type="http://schemas.openxmlformats.org/officeDocument/2006/relationships/hyperlink" Target="http://decathlon.es" TargetMode="External"/><Relationship Id="rId4"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pandora.net" TargetMode="External"/><Relationship Id="rId2" Type="http://schemas.openxmlformats.org/officeDocument/2006/relationships/hyperlink" Target="http://tous.com" TargetMode="External"/><Relationship Id="rId3" Type="http://schemas.openxmlformats.org/officeDocument/2006/relationships/hyperlink" Target="http://swarovski.com" TargetMode="External"/><Relationship Id="rId4" Type="http://schemas.openxmlformats.org/officeDocument/2006/relationships/hyperlink" Target="http://bulgari.com" TargetMode="External"/><Relationship Id="rId9" Type="http://schemas.openxmlformats.org/officeDocument/2006/relationships/hyperlink" Target="http://pdpaola.com" TargetMode="External"/><Relationship Id="rId5" Type="http://schemas.openxmlformats.org/officeDocument/2006/relationships/hyperlink" Target="http://singularu.com" TargetMode="External"/><Relationship Id="rId6" Type="http://schemas.openxmlformats.org/officeDocument/2006/relationships/hyperlink" Target="http://aristocrazy.com" TargetMode="External"/><Relationship Id="rId7" Type="http://schemas.openxmlformats.org/officeDocument/2006/relationships/hyperlink" Target="http://joyeriasanchez.com" TargetMode="External"/><Relationship Id="rId8" Type="http://schemas.openxmlformats.org/officeDocument/2006/relationships/hyperlink" Target="http://joseluisjoyerias.com" TargetMode="External"/><Relationship Id="rId11" Type="http://schemas.openxmlformats.org/officeDocument/2006/relationships/hyperlink" Target="http://joyeriasuarez.com" TargetMode="External"/><Relationship Id="rId10" Type="http://schemas.openxmlformats.org/officeDocument/2006/relationships/hyperlink" Target="http://sansarushop.com" TargetMode="External"/><Relationship Id="rId13" Type="http://schemas.openxmlformats.org/officeDocument/2006/relationships/hyperlink" Target="http://rabat.net" TargetMode="External"/><Relationship Id="rId12" Type="http://schemas.openxmlformats.org/officeDocument/2006/relationships/hyperlink" Target="http://unode50.com" TargetMode="External"/><Relationship Id="rId15" Type="http://schemas.openxmlformats.org/officeDocument/2006/relationships/hyperlink" Target="http://thomassabo.com" TargetMode="External"/><Relationship Id="rId14" Type="http://schemas.openxmlformats.org/officeDocument/2006/relationships/hyperlink" Target="http://piaget.com" TargetMode="External"/><Relationship Id="rId17" Type="http://schemas.openxmlformats.org/officeDocument/2006/relationships/drawing" Target="../drawings/drawing31.xml"/><Relationship Id="rId16" Type="http://schemas.openxmlformats.org/officeDocument/2006/relationships/hyperlink" Target="http://roselin.es" TargetMode="External"/></Relationships>
</file>

<file path=xl/worksheets/_rels/sheet32.xml.rels><?xml version="1.0" encoding="UTF-8" standalone="yes"?><Relationships xmlns="http://schemas.openxmlformats.org/package/2006/relationships"><Relationship Id="rId190" Type="http://schemas.openxmlformats.org/officeDocument/2006/relationships/hyperlink" Target="http://tous.com" TargetMode="External"/><Relationship Id="rId194" Type="http://schemas.openxmlformats.org/officeDocument/2006/relationships/hyperlink" Target="http://tous.com" TargetMode="External"/><Relationship Id="rId193" Type="http://schemas.openxmlformats.org/officeDocument/2006/relationships/hyperlink" Target="http://tous.com" TargetMode="External"/><Relationship Id="rId192" Type="http://schemas.openxmlformats.org/officeDocument/2006/relationships/hyperlink" Target="http://tous.com" TargetMode="External"/><Relationship Id="rId191" Type="http://schemas.openxmlformats.org/officeDocument/2006/relationships/hyperlink" Target="http://tous.com" TargetMode="External"/><Relationship Id="rId187" Type="http://schemas.openxmlformats.org/officeDocument/2006/relationships/hyperlink" Target="http://tous.com" TargetMode="External"/><Relationship Id="rId186" Type="http://schemas.openxmlformats.org/officeDocument/2006/relationships/hyperlink" Target="http://tous.com" TargetMode="External"/><Relationship Id="rId185" Type="http://schemas.openxmlformats.org/officeDocument/2006/relationships/hyperlink" Target="http://tous.com" TargetMode="External"/><Relationship Id="rId184" Type="http://schemas.openxmlformats.org/officeDocument/2006/relationships/hyperlink" Target="http://tous.com" TargetMode="External"/><Relationship Id="rId189" Type="http://schemas.openxmlformats.org/officeDocument/2006/relationships/hyperlink" Target="http://tous.com" TargetMode="External"/><Relationship Id="rId188" Type="http://schemas.openxmlformats.org/officeDocument/2006/relationships/hyperlink" Target="http://tous.com" TargetMode="External"/><Relationship Id="rId183" Type="http://schemas.openxmlformats.org/officeDocument/2006/relationships/hyperlink" Target="http://tous.com" TargetMode="External"/><Relationship Id="rId182" Type="http://schemas.openxmlformats.org/officeDocument/2006/relationships/hyperlink" Target="http://tous.com" TargetMode="External"/><Relationship Id="rId181" Type="http://schemas.openxmlformats.org/officeDocument/2006/relationships/hyperlink" Target="http://tous.com" TargetMode="External"/><Relationship Id="rId180" Type="http://schemas.openxmlformats.org/officeDocument/2006/relationships/hyperlink" Target="http://tous.com" TargetMode="External"/><Relationship Id="rId176" Type="http://schemas.openxmlformats.org/officeDocument/2006/relationships/hyperlink" Target="http://tous.com" TargetMode="External"/><Relationship Id="rId175" Type="http://schemas.openxmlformats.org/officeDocument/2006/relationships/hyperlink" Target="http://tous.com" TargetMode="External"/><Relationship Id="rId174" Type="http://schemas.openxmlformats.org/officeDocument/2006/relationships/hyperlink" Target="http://tous.com" TargetMode="External"/><Relationship Id="rId173" Type="http://schemas.openxmlformats.org/officeDocument/2006/relationships/hyperlink" Target="http://tous.com" TargetMode="External"/><Relationship Id="rId179" Type="http://schemas.openxmlformats.org/officeDocument/2006/relationships/hyperlink" Target="http://tous.com" TargetMode="External"/><Relationship Id="rId178" Type="http://schemas.openxmlformats.org/officeDocument/2006/relationships/hyperlink" Target="http://tous.com" TargetMode="External"/><Relationship Id="rId177" Type="http://schemas.openxmlformats.org/officeDocument/2006/relationships/hyperlink" Target="http://tous.com" TargetMode="External"/><Relationship Id="rId198" Type="http://schemas.openxmlformats.org/officeDocument/2006/relationships/hyperlink" Target="http://tous.com" TargetMode="External"/><Relationship Id="rId197" Type="http://schemas.openxmlformats.org/officeDocument/2006/relationships/hyperlink" Target="http://tous.com" TargetMode="External"/><Relationship Id="rId196" Type="http://schemas.openxmlformats.org/officeDocument/2006/relationships/hyperlink" Target="http://tous.com" TargetMode="External"/><Relationship Id="rId195" Type="http://schemas.openxmlformats.org/officeDocument/2006/relationships/hyperlink" Target="http://tous.com" TargetMode="External"/><Relationship Id="rId199" Type="http://schemas.openxmlformats.org/officeDocument/2006/relationships/hyperlink" Target="http://swarovski.com" TargetMode="External"/><Relationship Id="rId150" Type="http://schemas.openxmlformats.org/officeDocument/2006/relationships/hyperlink" Target="http://tous.com" TargetMode="External"/><Relationship Id="rId392" Type="http://schemas.openxmlformats.org/officeDocument/2006/relationships/hyperlink" Target="http://bulgari.com" TargetMode="External"/><Relationship Id="rId391" Type="http://schemas.openxmlformats.org/officeDocument/2006/relationships/hyperlink" Target="http://bulgari.com" TargetMode="External"/><Relationship Id="rId390" Type="http://schemas.openxmlformats.org/officeDocument/2006/relationships/hyperlink" Target="http://bulgari.com" TargetMode="External"/><Relationship Id="rId1" Type="http://schemas.openxmlformats.org/officeDocument/2006/relationships/hyperlink" Target="http://pandora.net" TargetMode="External"/><Relationship Id="rId2" Type="http://schemas.openxmlformats.org/officeDocument/2006/relationships/hyperlink" Target="http://pandora.net" TargetMode="External"/><Relationship Id="rId3" Type="http://schemas.openxmlformats.org/officeDocument/2006/relationships/hyperlink" Target="http://pandora.net" TargetMode="External"/><Relationship Id="rId149" Type="http://schemas.openxmlformats.org/officeDocument/2006/relationships/hyperlink" Target="http://tous.com" TargetMode="External"/><Relationship Id="rId4" Type="http://schemas.openxmlformats.org/officeDocument/2006/relationships/hyperlink" Target="http://pandora.net" TargetMode="External"/><Relationship Id="rId148" Type="http://schemas.openxmlformats.org/officeDocument/2006/relationships/hyperlink" Target="http://tous.com" TargetMode="External"/><Relationship Id="rId1090" Type="http://schemas.openxmlformats.org/officeDocument/2006/relationships/hyperlink" Target="http://rabat.net" TargetMode="External"/><Relationship Id="rId1091" Type="http://schemas.openxmlformats.org/officeDocument/2006/relationships/hyperlink" Target="http://rabat.net" TargetMode="External"/><Relationship Id="rId1092" Type="http://schemas.openxmlformats.org/officeDocument/2006/relationships/hyperlink" Target="http://rabat.net" TargetMode="External"/><Relationship Id="rId1093" Type="http://schemas.openxmlformats.org/officeDocument/2006/relationships/hyperlink" Target="http://rabat.net" TargetMode="External"/><Relationship Id="rId1094" Type="http://schemas.openxmlformats.org/officeDocument/2006/relationships/hyperlink" Target="http://rabat.net" TargetMode="External"/><Relationship Id="rId9" Type="http://schemas.openxmlformats.org/officeDocument/2006/relationships/hyperlink" Target="http://pandora.net" TargetMode="External"/><Relationship Id="rId143" Type="http://schemas.openxmlformats.org/officeDocument/2006/relationships/hyperlink" Target="http://tous.com" TargetMode="External"/><Relationship Id="rId385" Type="http://schemas.openxmlformats.org/officeDocument/2006/relationships/hyperlink" Target="http://bulgari.com" TargetMode="External"/><Relationship Id="rId1095" Type="http://schemas.openxmlformats.org/officeDocument/2006/relationships/hyperlink" Target="http://rabat.net" TargetMode="External"/><Relationship Id="rId142" Type="http://schemas.openxmlformats.org/officeDocument/2006/relationships/hyperlink" Target="http://tous.com" TargetMode="External"/><Relationship Id="rId384" Type="http://schemas.openxmlformats.org/officeDocument/2006/relationships/hyperlink" Target="http://bulgari.com" TargetMode="External"/><Relationship Id="rId1096" Type="http://schemas.openxmlformats.org/officeDocument/2006/relationships/hyperlink" Target="http://rabat.net" TargetMode="External"/><Relationship Id="rId141" Type="http://schemas.openxmlformats.org/officeDocument/2006/relationships/hyperlink" Target="http://tous.com" TargetMode="External"/><Relationship Id="rId383" Type="http://schemas.openxmlformats.org/officeDocument/2006/relationships/hyperlink" Target="http://bulgari.com" TargetMode="External"/><Relationship Id="rId1097" Type="http://schemas.openxmlformats.org/officeDocument/2006/relationships/hyperlink" Target="http://rabat.net" TargetMode="External"/><Relationship Id="rId140" Type="http://schemas.openxmlformats.org/officeDocument/2006/relationships/hyperlink" Target="http://tous.com" TargetMode="External"/><Relationship Id="rId382" Type="http://schemas.openxmlformats.org/officeDocument/2006/relationships/hyperlink" Target="http://bulgari.com" TargetMode="External"/><Relationship Id="rId1098" Type="http://schemas.openxmlformats.org/officeDocument/2006/relationships/hyperlink" Target="http://rabat.net" TargetMode="External"/><Relationship Id="rId5" Type="http://schemas.openxmlformats.org/officeDocument/2006/relationships/hyperlink" Target="http://pandora.net" TargetMode="External"/><Relationship Id="rId147" Type="http://schemas.openxmlformats.org/officeDocument/2006/relationships/hyperlink" Target="http://tous.com" TargetMode="External"/><Relationship Id="rId389" Type="http://schemas.openxmlformats.org/officeDocument/2006/relationships/hyperlink" Target="http://bulgari.com" TargetMode="External"/><Relationship Id="rId1099" Type="http://schemas.openxmlformats.org/officeDocument/2006/relationships/hyperlink" Target="http://rabat.net" TargetMode="External"/><Relationship Id="rId6" Type="http://schemas.openxmlformats.org/officeDocument/2006/relationships/hyperlink" Target="http://pandora.net" TargetMode="External"/><Relationship Id="rId146" Type="http://schemas.openxmlformats.org/officeDocument/2006/relationships/hyperlink" Target="http://tous.com" TargetMode="External"/><Relationship Id="rId388" Type="http://schemas.openxmlformats.org/officeDocument/2006/relationships/hyperlink" Target="http://bulgari.com" TargetMode="External"/><Relationship Id="rId7" Type="http://schemas.openxmlformats.org/officeDocument/2006/relationships/hyperlink" Target="http://pandora.net" TargetMode="External"/><Relationship Id="rId145" Type="http://schemas.openxmlformats.org/officeDocument/2006/relationships/hyperlink" Target="http://tous.com" TargetMode="External"/><Relationship Id="rId387" Type="http://schemas.openxmlformats.org/officeDocument/2006/relationships/hyperlink" Target="http://bulgari.com" TargetMode="External"/><Relationship Id="rId8" Type="http://schemas.openxmlformats.org/officeDocument/2006/relationships/hyperlink" Target="http://pandora.net" TargetMode="External"/><Relationship Id="rId144" Type="http://schemas.openxmlformats.org/officeDocument/2006/relationships/hyperlink" Target="http://tous.com" TargetMode="External"/><Relationship Id="rId386" Type="http://schemas.openxmlformats.org/officeDocument/2006/relationships/hyperlink" Target="http://bulgari.com" TargetMode="External"/><Relationship Id="rId381" Type="http://schemas.openxmlformats.org/officeDocument/2006/relationships/hyperlink" Target="http://bulgari.com" TargetMode="External"/><Relationship Id="rId380" Type="http://schemas.openxmlformats.org/officeDocument/2006/relationships/hyperlink" Target="http://bulgari.com" TargetMode="External"/><Relationship Id="rId139" Type="http://schemas.openxmlformats.org/officeDocument/2006/relationships/hyperlink" Target="http://tous.com" TargetMode="External"/><Relationship Id="rId138" Type="http://schemas.openxmlformats.org/officeDocument/2006/relationships/hyperlink" Target="http://tous.com" TargetMode="External"/><Relationship Id="rId137" Type="http://schemas.openxmlformats.org/officeDocument/2006/relationships/hyperlink" Target="http://tous.com" TargetMode="External"/><Relationship Id="rId379" Type="http://schemas.openxmlformats.org/officeDocument/2006/relationships/hyperlink" Target="http://bulgari.com" TargetMode="External"/><Relationship Id="rId1080" Type="http://schemas.openxmlformats.org/officeDocument/2006/relationships/hyperlink" Target="http://rabat.net" TargetMode="External"/><Relationship Id="rId1081" Type="http://schemas.openxmlformats.org/officeDocument/2006/relationships/hyperlink" Target="http://rabat.net" TargetMode="External"/><Relationship Id="rId1082" Type="http://schemas.openxmlformats.org/officeDocument/2006/relationships/hyperlink" Target="http://rabat.net" TargetMode="External"/><Relationship Id="rId1083" Type="http://schemas.openxmlformats.org/officeDocument/2006/relationships/hyperlink" Target="http://rabat.net" TargetMode="External"/><Relationship Id="rId132" Type="http://schemas.openxmlformats.org/officeDocument/2006/relationships/hyperlink" Target="http://tous.com" TargetMode="External"/><Relationship Id="rId374" Type="http://schemas.openxmlformats.org/officeDocument/2006/relationships/hyperlink" Target="http://bulgari.com" TargetMode="External"/><Relationship Id="rId1084" Type="http://schemas.openxmlformats.org/officeDocument/2006/relationships/hyperlink" Target="http://rabat.net" TargetMode="External"/><Relationship Id="rId131" Type="http://schemas.openxmlformats.org/officeDocument/2006/relationships/hyperlink" Target="http://tous.com" TargetMode="External"/><Relationship Id="rId373" Type="http://schemas.openxmlformats.org/officeDocument/2006/relationships/hyperlink" Target="http://bulgari.com" TargetMode="External"/><Relationship Id="rId1085" Type="http://schemas.openxmlformats.org/officeDocument/2006/relationships/hyperlink" Target="http://rabat.net" TargetMode="External"/><Relationship Id="rId130" Type="http://schemas.openxmlformats.org/officeDocument/2006/relationships/hyperlink" Target="http://tous.com" TargetMode="External"/><Relationship Id="rId372" Type="http://schemas.openxmlformats.org/officeDocument/2006/relationships/hyperlink" Target="http://bulgari.com" TargetMode="External"/><Relationship Id="rId1086" Type="http://schemas.openxmlformats.org/officeDocument/2006/relationships/hyperlink" Target="http://rabat.net" TargetMode="External"/><Relationship Id="rId371" Type="http://schemas.openxmlformats.org/officeDocument/2006/relationships/hyperlink" Target="http://bulgari.com" TargetMode="External"/><Relationship Id="rId1087" Type="http://schemas.openxmlformats.org/officeDocument/2006/relationships/hyperlink" Target="http://rabat.net" TargetMode="External"/><Relationship Id="rId136" Type="http://schemas.openxmlformats.org/officeDocument/2006/relationships/hyperlink" Target="http://tous.com" TargetMode="External"/><Relationship Id="rId378" Type="http://schemas.openxmlformats.org/officeDocument/2006/relationships/hyperlink" Target="http://bulgari.com" TargetMode="External"/><Relationship Id="rId1088" Type="http://schemas.openxmlformats.org/officeDocument/2006/relationships/hyperlink" Target="http://rabat.net" TargetMode="External"/><Relationship Id="rId135" Type="http://schemas.openxmlformats.org/officeDocument/2006/relationships/hyperlink" Target="http://tous.com" TargetMode="External"/><Relationship Id="rId377" Type="http://schemas.openxmlformats.org/officeDocument/2006/relationships/hyperlink" Target="http://bulgari.com" TargetMode="External"/><Relationship Id="rId1089" Type="http://schemas.openxmlformats.org/officeDocument/2006/relationships/hyperlink" Target="http://rabat.net" TargetMode="External"/><Relationship Id="rId134" Type="http://schemas.openxmlformats.org/officeDocument/2006/relationships/hyperlink" Target="http://tous.com" TargetMode="External"/><Relationship Id="rId376" Type="http://schemas.openxmlformats.org/officeDocument/2006/relationships/hyperlink" Target="http://bulgari.com" TargetMode="External"/><Relationship Id="rId133" Type="http://schemas.openxmlformats.org/officeDocument/2006/relationships/hyperlink" Target="http://tous.com" TargetMode="External"/><Relationship Id="rId375" Type="http://schemas.openxmlformats.org/officeDocument/2006/relationships/hyperlink" Target="http://bulgari.com" TargetMode="External"/><Relationship Id="rId172" Type="http://schemas.openxmlformats.org/officeDocument/2006/relationships/hyperlink" Target="http://tous.com" TargetMode="External"/><Relationship Id="rId171" Type="http://schemas.openxmlformats.org/officeDocument/2006/relationships/hyperlink" Target="http://tous.com" TargetMode="External"/><Relationship Id="rId170" Type="http://schemas.openxmlformats.org/officeDocument/2006/relationships/hyperlink" Target="http://tous.com" TargetMode="External"/><Relationship Id="rId165" Type="http://schemas.openxmlformats.org/officeDocument/2006/relationships/hyperlink" Target="http://tous.com" TargetMode="External"/><Relationship Id="rId164" Type="http://schemas.openxmlformats.org/officeDocument/2006/relationships/hyperlink" Target="http://tous.com" TargetMode="External"/><Relationship Id="rId163" Type="http://schemas.openxmlformats.org/officeDocument/2006/relationships/hyperlink" Target="http://tous.com" TargetMode="External"/><Relationship Id="rId162" Type="http://schemas.openxmlformats.org/officeDocument/2006/relationships/hyperlink" Target="http://tous.com" TargetMode="External"/><Relationship Id="rId169" Type="http://schemas.openxmlformats.org/officeDocument/2006/relationships/hyperlink" Target="http://tous.com" TargetMode="External"/><Relationship Id="rId168" Type="http://schemas.openxmlformats.org/officeDocument/2006/relationships/hyperlink" Target="http://tous.com" TargetMode="External"/><Relationship Id="rId167" Type="http://schemas.openxmlformats.org/officeDocument/2006/relationships/hyperlink" Target="http://tous.com" TargetMode="External"/><Relationship Id="rId166" Type="http://schemas.openxmlformats.org/officeDocument/2006/relationships/hyperlink" Target="http://tous.com" TargetMode="External"/><Relationship Id="rId161" Type="http://schemas.openxmlformats.org/officeDocument/2006/relationships/hyperlink" Target="http://tous.com" TargetMode="External"/><Relationship Id="rId160" Type="http://schemas.openxmlformats.org/officeDocument/2006/relationships/hyperlink" Target="http://tous.com" TargetMode="External"/><Relationship Id="rId159" Type="http://schemas.openxmlformats.org/officeDocument/2006/relationships/hyperlink" Target="http://tous.com" TargetMode="External"/><Relationship Id="rId154" Type="http://schemas.openxmlformats.org/officeDocument/2006/relationships/hyperlink" Target="http://tous.com" TargetMode="External"/><Relationship Id="rId396" Type="http://schemas.openxmlformats.org/officeDocument/2006/relationships/hyperlink" Target="http://bulgari.com" TargetMode="External"/><Relationship Id="rId153" Type="http://schemas.openxmlformats.org/officeDocument/2006/relationships/hyperlink" Target="http://tous.com" TargetMode="External"/><Relationship Id="rId395" Type="http://schemas.openxmlformats.org/officeDocument/2006/relationships/hyperlink" Target="http://bulgari.com" TargetMode="External"/><Relationship Id="rId152" Type="http://schemas.openxmlformats.org/officeDocument/2006/relationships/hyperlink" Target="http://tous.com" TargetMode="External"/><Relationship Id="rId394" Type="http://schemas.openxmlformats.org/officeDocument/2006/relationships/hyperlink" Target="http://bulgari.com" TargetMode="External"/><Relationship Id="rId151" Type="http://schemas.openxmlformats.org/officeDocument/2006/relationships/hyperlink" Target="http://tous.com" TargetMode="External"/><Relationship Id="rId393" Type="http://schemas.openxmlformats.org/officeDocument/2006/relationships/hyperlink" Target="http://bulgari.com" TargetMode="External"/><Relationship Id="rId158" Type="http://schemas.openxmlformats.org/officeDocument/2006/relationships/hyperlink" Target="http://tous.com" TargetMode="External"/><Relationship Id="rId157" Type="http://schemas.openxmlformats.org/officeDocument/2006/relationships/hyperlink" Target="http://tous.com" TargetMode="External"/><Relationship Id="rId399" Type="http://schemas.openxmlformats.org/officeDocument/2006/relationships/hyperlink" Target="http://bulgari.com" TargetMode="External"/><Relationship Id="rId156" Type="http://schemas.openxmlformats.org/officeDocument/2006/relationships/hyperlink" Target="http://tous.com" TargetMode="External"/><Relationship Id="rId398" Type="http://schemas.openxmlformats.org/officeDocument/2006/relationships/hyperlink" Target="http://bulgari.com" TargetMode="External"/><Relationship Id="rId155" Type="http://schemas.openxmlformats.org/officeDocument/2006/relationships/hyperlink" Target="http://tous.com" TargetMode="External"/><Relationship Id="rId397" Type="http://schemas.openxmlformats.org/officeDocument/2006/relationships/hyperlink" Target="http://bulgari.com" TargetMode="External"/><Relationship Id="rId808" Type="http://schemas.openxmlformats.org/officeDocument/2006/relationships/hyperlink" Target="http://sansarushop.com" TargetMode="External"/><Relationship Id="rId807" Type="http://schemas.openxmlformats.org/officeDocument/2006/relationships/hyperlink" Target="http://sansarushop.com" TargetMode="External"/><Relationship Id="rId806" Type="http://schemas.openxmlformats.org/officeDocument/2006/relationships/hyperlink" Target="http://sansarushop.com" TargetMode="External"/><Relationship Id="rId805" Type="http://schemas.openxmlformats.org/officeDocument/2006/relationships/hyperlink" Target="http://sansarushop.com" TargetMode="External"/><Relationship Id="rId809" Type="http://schemas.openxmlformats.org/officeDocument/2006/relationships/hyperlink" Target="http://sansarushop.com" TargetMode="External"/><Relationship Id="rId800" Type="http://schemas.openxmlformats.org/officeDocument/2006/relationships/hyperlink" Target="http://pdpaola.com" TargetMode="External"/><Relationship Id="rId804" Type="http://schemas.openxmlformats.org/officeDocument/2006/relationships/hyperlink" Target="http://pdpaola.com" TargetMode="External"/><Relationship Id="rId803" Type="http://schemas.openxmlformats.org/officeDocument/2006/relationships/hyperlink" Target="http://pdpaola.com" TargetMode="External"/><Relationship Id="rId802" Type="http://schemas.openxmlformats.org/officeDocument/2006/relationships/hyperlink" Target="http://pdpaola.com" TargetMode="External"/><Relationship Id="rId801" Type="http://schemas.openxmlformats.org/officeDocument/2006/relationships/hyperlink" Target="http://pdpaola.com" TargetMode="External"/><Relationship Id="rId40" Type="http://schemas.openxmlformats.org/officeDocument/2006/relationships/hyperlink" Target="http://pandora.net" TargetMode="External"/><Relationship Id="rId1334" Type="http://schemas.openxmlformats.org/officeDocument/2006/relationships/hyperlink" Target="http://thomassabo.com" TargetMode="External"/><Relationship Id="rId1335" Type="http://schemas.openxmlformats.org/officeDocument/2006/relationships/hyperlink" Target="http://thomassabo.com" TargetMode="External"/><Relationship Id="rId42" Type="http://schemas.openxmlformats.org/officeDocument/2006/relationships/hyperlink" Target="http://pandora.net" TargetMode="External"/><Relationship Id="rId1336" Type="http://schemas.openxmlformats.org/officeDocument/2006/relationships/hyperlink" Target="http://thomassabo.com" TargetMode="External"/><Relationship Id="rId41" Type="http://schemas.openxmlformats.org/officeDocument/2006/relationships/hyperlink" Target="http://pandora.net" TargetMode="External"/><Relationship Id="rId1337" Type="http://schemas.openxmlformats.org/officeDocument/2006/relationships/hyperlink" Target="http://thomassabo.com" TargetMode="External"/><Relationship Id="rId44" Type="http://schemas.openxmlformats.org/officeDocument/2006/relationships/hyperlink" Target="http://pandora.net" TargetMode="External"/><Relationship Id="rId1338" Type="http://schemas.openxmlformats.org/officeDocument/2006/relationships/hyperlink" Target="http://thomassabo.com" TargetMode="External"/><Relationship Id="rId43" Type="http://schemas.openxmlformats.org/officeDocument/2006/relationships/hyperlink" Target="http://pandora.net" TargetMode="External"/><Relationship Id="rId1339" Type="http://schemas.openxmlformats.org/officeDocument/2006/relationships/hyperlink" Target="http://thomassabo.com" TargetMode="External"/><Relationship Id="rId46" Type="http://schemas.openxmlformats.org/officeDocument/2006/relationships/hyperlink" Target="http://pandora.net" TargetMode="External"/><Relationship Id="rId45" Type="http://schemas.openxmlformats.org/officeDocument/2006/relationships/hyperlink" Target="http://pandora.net" TargetMode="External"/><Relationship Id="rId509" Type="http://schemas.openxmlformats.org/officeDocument/2006/relationships/hyperlink" Target="http://aristocrazy.com" TargetMode="External"/><Relationship Id="rId508" Type="http://schemas.openxmlformats.org/officeDocument/2006/relationships/hyperlink" Target="http://aristocrazy.com" TargetMode="External"/><Relationship Id="rId503" Type="http://schemas.openxmlformats.org/officeDocument/2006/relationships/hyperlink" Target="http://aristocrazy.com" TargetMode="External"/><Relationship Id="rId745" Type="http://schemas.openxmlformats.org/officeDocument/2006/relationships/hyperlink" Target="http://pdpaola.com" TargetMode="External"/><Relationship Id="rId987" Type="http://schemas.openxmlformats.org/officeDocument/2006/relationships/hyperlink" Target="http://unode50.com" TargetMode="External"/><Relationship Id="rId502" Type="http://schemas.openxmlformats.org/officeDocument/2006/relationships/hyperlink" Target="http://aristocrazy.com" TargetMode="External"/><Relationship Id="rId744" Type="http://schemas.openxmlformats.org/officeDocument/2006/relationships/hyperlink" Target="http://pdpaola.com" TargetMode="External"/><Relationship Id="rId986" Type="http://schemas.openxmlformats.org/officeDocument/2006/relationships/hyperlink" Target="http://unode50.com" TargetMode="External"/><Relationship Id="rId501" Type="http://schemas.openxmlformats.org/officeDocument/2006/relationships/hyperlink" Target="http://aristocrazy.com" TargetMode="External"/><Relationship Id="rId743" Type="http://schemas.openxmlformats.org/officeDocument/2006/relationships/hyperlink" Target="http://pdpaola.com" TargetMode="External"/><Relationship Id="rId985" Type="http://schemas.openxmlformats.org/officeDocument/2006/relationships/hyperlink" Target="http://unode50.com" TargetMode="External"/><Relationship Id="rId500" Type="http://schemas.openxmlformats.org/officeDocument/2006/relationships/hyperlink" Target="http://aristocrazy.com" TargetMode="External"/><Relationship Id="rId742" Type="http://schemas.openxmlformats.org/officeDocument/2006/relationships/hyperlink" Target="http://pdpaola.com" TargetMode="External"/><Relationship Id="rId984" Type="http://schemas.openxmlformats.org/officeDocument/2006/relationships/hyperlink" Target="http://unode50.com" TargetMode="External"/><Relationship Id="rId507" Type="http://schemas.openxmlformats.org/officeDocument/2006/relationships/hyperlink" Target="http://aristocrazy.com" TargetMode="External"/><Relationship Id="rId749" Type="http://schemas.openxmlformats.org/officeDocument/2006/relationships/hyperlink" Target="http://pdpaola.com" TargetMode="External"/><Relationship Id="rId506" Type="http://schemas.openxmlformats.org/officeDocument/2006/relationships/hyperlink" Target="http://aristocrazy.com" TargetMode="External"/><Relationship Id="rId748" Type="http://schemas.openxmlformats.org/officeDocument/2006/relationships/hyperlink" Target="http://pdpaola.com" TargetMode="External"/><Relationship Id="rId505" Type="http://schemas.openxmlformats.org/officeDocument/2006/relationships/hyperlink" Target="http://aristocrazy.com" TargetMode="External"/><Relationship Id="rId747" Type="http://schemas.openxmlformats.org/officeDocument/2006/relationships/hyperlink" Target="http://pdpaola.com" TargetMode="External"/><Relationship Id="rId989" Type="http://schemas.openxmlformats.org/officeDocument/2006/relationships/hyperlink" Target="http://unode50.com" TargetMode="External"/><Relationship Id="rId504" Type="http://schemas.openxmlformats.org/officeDocument/2006/relationships/hyperlink" Target="http://aristocrazy.com" TargetMode="External"/><Relationship Id="rId746" Type="http://schemas.openxmlformats.org/officeDocument/2006/relationships/hyperlink" Target="http://pdpaola.com" TargetMode="External"/><Relationship Id="rId988" Type="http://schemas.openxmlformats.org/officeDocument/2006/relationships/hyperlink" Target="http://unode50.com" TargetMode="External"/><Relationship Id="rId48" Type="http://schemas.openxmlformats.org/officeDocument/2006/relationships/hyperlink" Target="http://pandora.net" TargetMode="External"/><Relationship Id="rId47" Type="http://schemas.openxmlformats.org/officeDocument/2006/relationships/hyperlink" Target="http://pandora.net" TargetMode="External"/><Relationship Id="rId49" Type="http://schemas.openxmlformats.org/officeDocument/2006/relationships/hyperlink" Target="http://pandora.net" TargetMode="External"/><Relationship Id="rId741" Type="http://schemas.openxmlformats.org/officeDocument/2006/relationships/hyperlink" Target="http://pdpaola.com" TargetMode="External"/><Relationship Id="rId983" Type="http://schemas.openxmlformats.org/officeDocument/2006/relationships/hyperlink" Target="http://unode50.com" TargetMode="External"/><Relationship Id="rId1330" Type="http://schemas.openxmlformats.org/officeDocument/2006/relationships/hyperlink" Target="http://thomassabo.com" TargetMode="External"/><Relationship Id="rId740" Type="http://schemas.openxmlformats.org/officeDocument/2006/relationships/hyperlink" Target="http://pdpaola.com" TargetMode="External"/><Relationship Id="rId982" Type="http://schemas.openxmlformats.org/officeDocument/2006/relationships/hyperlink" Target="http://unode50.com" TargetMode="External"/><Relationship Id="rId1331" Type="http://schemas.openxmlformats.org/officeDocument/2006/relationships/hyperlink" Target="http://thomassabo.com" TargetMode="External"/><Relationship Id="rId981" Type="http://schemas.openxmlformats.org/officeDocument/2006/relationships/hyperlink" Target="http://unode50.com" TargetMode="External"/><Relationship Id="rId1332" Type="http://schemas.openxmlformats.org/officeDocument/2006/relationships/hyperlink" Target="http://thomassabo.com" TargetMode="External"/><Relationship Id="rId980" Type="http://schemas.openxmlformats.org/officeDocument/2006/relationships/hyperlink" Target="http://unode50.com" TargetMode="External"/><Relationship Id="rId1333" Type="http://schemas.openxmlformats.org/officeDocument/2006/relationships/hyperlink" Target="http://thomassabo.com" TargetMode="External"/><Relationship Id="rId1323" Type="http://schemas.openxmlformats.org/officeDocument/2006/relationships/hyperlink" Target="http://thomassabo.com" TargetMode="External"/><Relationship Id="rId1324" Type="http://schemas.openxmlformats.org/officeDocument/2006/relationships/hyperlink" Target="http://thomassabo.com" TargetMode="External"/><Relationship Id="rId31" Type="http://schemas.openxmlformats.org/officeDocument/2006/relationships/hyperlink" Target="http://pandora.net" TargetMode="External"/><Relationship Id="rId1325" Type="http://schemas.openxmlformats.org/officeDocument/2006/relationships/hyperlink" Target="http://thomassabo.com" TargetMode="External"/><Relationship Id="rId30" Type="http://schemas.openxmlformats.org/officeDocument/2006/relationships/hyperlink" Target="http://pandora.net" TargetMode="External"/><Relationship Id="rId1326" Type="http://schemas.openxmlformats.org/officeDocument/2006/relationships/hyperlink" Target="http://thomassabo.com" TargetMode="External"/><Relationship Id="rId33" Type="http://schemas.openxmlformats.org/officeDocument/2006/relationships/hyperlink" Target="http://pandora.net" TargetMode="External"/><Relationship Id="rId1327" Type="http://schemas.openxmlformats.org/officeDocument/2006/relationships/hyperlink" Target="http://thomassabo.com" TargetMode="External"/><Relationship Id="rId32" Type="http://schemas.openxmlformats.org/officeDocument/2006/relationships/hyperlink" Target="http://pandora.net" TargetMode="External"/><Relationship Id="rId1328" Type="http://schemas.openxmlformats.org/officeDocument/2006/relationships/hyperlink" Target="http://thomassabo.com" TargetMode="External"/><Relationship Id="rId35" Type="http://schemas.openxmlformats.org/officeDocument/2006/relationships/hyperlink" Target="http://pandora.net" TargetMode="External"/><Relationship Id="rId1329" Type="http://schemas.openxmlformats.org/officeDocument/2006/relationships/hyperlink" Target="http://thomassabo.com" TargetMode="External"/><Relationship Id="rId34" Type="http://schemas.openxmlformats.org/officeDocument/2006/relationships/hyperlink" Target="http://pandora.net" TargetMode="External"/><Relationship Id="rId739" Type="http://schemas.openxmlformats.org/officeDocument/2006/relationships/hyperlink" Target="http://pdpaola.com" TargetMode="External"/><Relationship Id="rId734" Type="http://schemas.openxmlformats.org/officeDocument/2006/relationships/hyperlink" Target="http://pdpaola.com" TargetMode="External"/><Relationship Id="rId976" Type="http://schemas.openxmlformats.org/officeDocument/2006/relationships/hyperlink" Target="http://unode50.com" TargetMode="External"/><Relationship Id="rId733" Type="http://schemas.openxmlformats.org/officeDocument/2006/relationships/hyperlink" Target="http://pdpaola.com" TargetMode="External"/><Relationship Id="rId975" Type="http://schemas.openxmlformats.org/officeDocument/2006/relationships/hyperlink" Target="http://unode50.com" TargetMode="External"/><Relationship Id="rId732" Type="http://schemas.openxmlformats.org/officeDocument/2006/relationships/hyperlink" Target="http://pdpaola.com" TargetMode="External"/><Relationship Id="rId974" Type="http://schemas.openxmlformats.org/officeDocument/2006/relationships/hyperlink" Target="http://unode50.com" TargetMode="External"/><Relationship Id="rId731" Type="http://schemas.openxmlformats.org/officeDocument/2006/relationships/hyperlink" Target="http://pdpaola.com" TargetMode="External"/><Relationship Id="rId973" Type="http://schemas.openxmlformats.org/officeDocument/2006/relationships/hyperlink" Target="http://unode50.com" TargetMode="External"/><Relationship Id="rId738" Type="http://schemas.openxmlformats.org/officeDocument/2006/relationships/hyperlink" Target="http://pdpaola.com" TargetMode="External"/><Relationship Id="rId737" Type="http://schemas.openxmlformats.org/officeDocument/2006/relationships/hyperlink" Target="http://pdpaola.com" TargetMode="External"/><Relationship Id="rId979" Type="http://schemas.openxmlformats.org/officeDocument/2006/relationships/hyperlink" Target="http://unode50.com" TargetMode="External"/><Relationship Id="rId736" Type="http://schemas.openxmlformats.org/officeDocument/2006/relationships/hyperlink" Target="http://pdpaola.com" TargetMode="External"/><Relationship Id="rId978" Type="http://schemas.openxmlformats.org/officeDocument/2006/relationships/hyperlink" Target="http://unode50.com" TargetMode="External"/><Relationship Id="rId735" Type="http://schemas.openxmlformats.org/officeDocument/2006/relationships/hyperlink" Target="http://pdpaola.com" TargetMode="External"/><Relationship Id="rId977" Type="http://schemas.openxmlformats.org/officeDocument/2006/relationships/hyperlink" Target="http://unode50.com" TargetMode="External"/><Relationship Id="rId37" Type="http://schemas.openxmlformats.org/officeDocument/2006/relationships/hyperlink" Target="http://pandora.net" TargetMode="External"/><Relationship Id="rId36" Type="http://schemas.openxmlformats.org/officeDocument/2006/relationships/hyperlink" Target="http://pandora.net" TargetMode="External"/><Relationship Id="rId39" Type="http://schemas.openxmlformats.org/officeDocument/2006/relationships/hyperlink" Target="http://pandora.net" TargetMode="External"/><Relationship Id="rId38" Type="http://schemas.openxmlformats.org/officeDocument/2006/relationships/hyperlink" Target="http://pandora.net" TargetMode="External"/><Relationship Id="rId730" Type="http://schemas.openxmlformats.org/officeDocument/2006/relationships/hyperlink" Target="http://pdpaola.com" TargetMode="External"/><Relationship Id="rId972" Type="http://schemas.openxmlformats.org/officeDocument/2006/relationships/hyperlink" Target="http://unode50.com" TargetMode="External"/><Relationship Id="rId971" Type="http://schemas.openxmlformats.org/officeDocument/2006/relationships/hyperlink" Target="http://unode50.com" TargetMode="External"/><Relationship Id="rId1320" Type="http://schemas.openxmlformats.org/officeDocument/2006/relationships/hyperlink" Target="http://thomassabo.com" TargetMode="External"/><Relationship Id="rId970" Type="http://schemas.openxmlformats.org/officeDocument/2006/relationships/hyperlink" Target="http://unode50.com" TargetMode="External"/><Relationship Id="rId1321" Type="http://schemas.openxmlformats.org/officeDocument/2006/relationships/hyperlink" Target="http://thomassabo.com" TargetMode="External"/><Relationship Id="rId1322" Type="http://schemas.openxmlformats.org/officeDocument/2006/relationships/hyperlink" Target="http://thomassabo.com" TargetMode="External"/><Relationship Id="rId1114" Type="http://schemas.openxmlformats.org/officeDocument/2006/relationships/hyperlink" Target="http://rabat.net" TargetMode="External"/><Relationship Id="rId1356" Type="http://schemas.openxmlformats.org/officeDocument/2006/relationships/hyperlink" Target="http://roselin.es" TargetMode="External"/><Relationship Id="rId1115" Type="http://schemas.openxmlformats.org/officeDocument/2006/relationships/hyperlink" Target="http://rabat.net" TargetMode="External"/><Relationship Id="rId1357" Type="http://schemas.openxmlformats.org/officeDocument/2006/relationships/hyperlink" Target="http://roselin.es" TargetMode="External"/><Relationship Id="rId20" Type="http://schemas.openxmlformats.org/officeDocument/2006/relationships/hyperlink" Target="http://pandora.net" TargetMode="External"/><Relationship Id="rId1116" Type="http://schemas.openxmlformats.org/officeDocument/2006/relationships/hyperlink" Target="http://rabat.net" TargetMode="External"/><Relationship Id="rId1358" Type="http://schemas.openxmlformats.org/officeDocument/2006/relationships/hyperlink" Target="http://roselin.es" TargetMode="External"/><Relationship Id="rId1117" Type="http://schemas.openxmlformats.org/officeDocument/2006/relationships/hyperlink" Target="http://rabat.net" TargetMode="External"/><Relationship Id="rId1359" Type="http://schemas.openxmlformats.org/officeDocument/2006/relationships/hyperlink" Target="http://roselin.es" TargetMode="External"/><Relationship Id="rId22" Type="http://schemas.openxmlformats.org/officeDocument/2006/relationships/hyperlink" Target="http://pandora.net" TargetMode="External"/><Relationship Id="rId1118" Type="http://schemas.openxmlformats.org/officeDocument/2006/relationships/hyperlink" Target="http://rabat.net" TargetMode="External"/><Relationship Id="rId21" Type="http://schemas.openxmlformats.org/officeDocument/2006/relationships/hyperlink" Target="http://pandora.net" TargetMode="External"/><Relationship Id="rId1119" Type="http://schemas.openxmlformats.org/officeDocument/2006/relationships/hyperlink" Target="http://rabat.net" TargetMode="External"/><Relationship Id="rId24" Type="http://schemas.openxmlformats.org/officeDocument/2006/relationships/hyperlink" Target="http://pandora.net" TargetMode="External"/><Relationship Id="rId23" Type="http://schemas.openxmlformats.org/officeDocument/2006/relationships/hyperlink" Target="http://pandora.net" TargetMode="External"/><Relationship Id="rId525" Type="http://schemas.openxmlformats.org/officeDocument/2006/relationships/hyperlink" Target="http://aristocrazy.com" TargetMode="External"/><Relationship Id="rId767" Type="http://schemas.openxmlformats.org/officeDocument/2006/relationships/hyperlink" Target="http://pdpaola.com" TargetMode="External"/><Relationship Id="rId524" Type="http://schemas.openxmlformats.org/officeDocument/2006/relationships/hyperlink" Target="http://aristocrazy.com" TargetMode="External"/><Relationship Id="rId766" Type="http://schemas.openxmlformats.org/officeDocument/2006/relationships/hyperlink" Target="http://pdpaola.com" TargetMode="External"/><Relationship Id="rId523" Type="http://schemas.openxmlformats.org/officeDocument/2006/relationships/hyperlink" Target="http://aristocrazy.com" TargetMode="External"/><Relationship Id="rId765" Type="http://schemas.openxmlformats.org/officeDocument/2006/relationships/hyperlink" Target="http://pdpaola.com" TargetMode="External"/><Relationship Id="rId522" Type="http://schemas.openxmlformats.org/officeDocument/2006/relationships/hyperlink" Target="http://aristocrazy.com" TargetMode="External"/><Relationship Id="rId764" Type="http://schemas.openxmlformats.org/officeDocument/2006/relationships/hyperlink" Target="http://pdpaola.com" TargetMode="External"/><Relationship Id="rId529" Type="http://schemas.openxmlformats.org/officeDocument/2006/relationships/hyperlink" Target="http://aristocrazy.com" TargetMode="External"/><Relationship Id="rId528" Type="http://schemas.openxmlformats.org/officeDocument/2006/relationships/hyperlink" Target="http://aristocrazy.com" TargetMode="External"/><Relationship Id="rId527" Type="http://schemas.openxmlformats.org/officeDocument/2006/relationships/hyperlink" Target="http://aristocrazy.com" TargetMode="External"/><Relationship Id="rId769" Type="http://schemas.openxmlformats.org/officeDocument/2006/relationships/hyperlink" Target="http://pdpaola.com" TargetMode="External"/><Relationship Id="rId526" Type="http://schemas.openxmlformats.org/officeDocument/2006/relationships/hyperlink" Target="http://aristocrazy.com" TargetMode="External"/><Relationship Id="rId768" Type="http://schemas.openxmlformats.org/officeDocument/2006/relationships/hyperlink" Target="http://pdpaola.com" TargetMode="External"/><Relationship Id="rId26" Type="http://schemas.openxmlformats.org/officeDocument/2006/relationships/hyperlink" Target="http://pandora.net" TargetMode="External"/><Relationship Id="rId25" Type="http://schemas.openxmlformats.org/officeDocument/2006/relationships/hyperlink" Target="http://pandora.net" TargetMode="External"/><Relationship Id="rId28" Type="http://schemas.openxmlformats.org/officeDocument/2006/relationships/hyperlink" Target="http://pandora.net" TargetMode="External"/><Relationship Id="rId1350" Type="http://schemas.openxmlformats.org/officeDocument/2006/relationships/hyperlink" Target="http://roselin.es" TargetMode="External"/><Relationship Id="rId27" Type="http://schemas.openxmlformats.org/officeDocument/2006/relationships/hyperlink" Target="http://pandora.net" TargetMode="External"/><Relationship Id="rId1351" Type="http://schemas.openxmlformats.org/officeDocument/2006/relationships/hyperlink" Target="http://roselin.es" TargetMode="External"/><Relationship Id="rId521" Type="http://schemas.openxmlformats.org/officeDocument/2006/relationships/hyperlink" Target="http://aristocrazy.com" TargetMode="External"/><Relationship Id="rId763" Type="http://schemas.openxmlformats.org/officeDocument/2006/relationships/hyperlink" Target="http://pdpaola.com" TargetMode="External"/><Relationship Id="rId1110" Type="http://schemas.openxmlformats.org/officeDocument/2006/relationships/hyperlink" Target="http://rabat.net" TargetMode="External"/><Relationship Id="rId1352" Type="http://schemas.openxmlformats.org/officeDocument/2006/relationships/hyperlink" Target="http://roselin.es" TargetMode="External"/><Relationship Id="rId29" Type="http://schemas.openxmlformats.org/officeDocument/2006/relationships/hyperlink" Target="http://pandora.net" TargetMode="External"/><Relationship Id="rId520" Type="http://schemas.openxmlformats.org/officeDocument/2006/relationships/hyperlink" Target="http://aristocrazy.com" TargetMode="External"/><Relationship Id="rId762" Type="http://schemas.openxmlformats.org/officeDocument/2006/relationships/hyperlink" Target="http://pdpaola.com" TargetMode="External"/><Relationship Id="rId1111" Type="http://schemas.openxmlformats.org/officeDocument/2006/relationships/hyperlink" Target="http://rabat.net" TargetMode="External"/><Relationship Id="rId1353" Type="http://schemas.openxmlformats.org/officeDocument/2006/relationships/hyperlink" Target="http://roselin.es" TargetMode="External"/><Relationship Id="rId761" Type="http://schemas.openxmlformats.org/officeDocument/2006/relationships/hyperlink" Target="http://pdpaola.com" TargetMode="External"/><Relationship Id="rId1112" Type="http://schemas.openxmlformats.org/officeDocument/2006/relationships/hyperlink" Target="http://rabat.net" TargetMode="External"/><Relationship Id="rId1354" Type="http://schemas.openxmlformats.org/officeDocument/2006/relationships/hyperlink" Target="http://roselin.es" TargetMode="External"/><Relationship Id="rId760" Type="http://schemas.openxmlformats.org/officeDocument/2006/relationships/hyperlink" Target="http://pdpaola.com" TargetMode="External"/><Relationship Id="rId1113" Type="http://schemas.openxmlformats.org/officeDocument/2006/relationships/hyperlink" Target="http://rabat.net" TargetMode="External"/><Relationship Id="rId1355" Type="http://schemas.openxmlformats.org/officeDocument/2006/relationships/hyperlink" Target="http://roselin.es" TargetMode="External"/><Relationship Id="rId1103" Type="http://schemas.openxmlformats.org/officeDocument/2006/relationships/hyperlink" Target="http://rabat.net" TargetMode="External"/><Relationship Id="rId1345" Type="http://schemas.openxmlformats.org/officeDocument/2006/relationships/hyperlink" Target="http://roselin.es" TargetMode="External"/><Relationship Id="rId1104" Type="http://schemas.openxmlformats.org/officeDocument/2006/relationships/hyperlink" Target="http://rabat.net" TargetMode="External"/><Relationship Id="rId1346" Type="http://schemas.openxmlformats.org/officeDocument/2006/relationships/hyperlink" Target="http://roselin.es" TargetMode="External"/><Relationship Id="rId1105" Type="http://schemas.openxmlformats.org/officeDocument/2006/relationships/hyperlink" Target="http://rabat.net" TargetMode="External"/><Relationship Id="rId1347" Type="http://schemas.openxmlformats.org/officeDocument/2006/relationships/hyperlink" Target="http://roselin.es" TargetMode="External"/><Relationship Id="rId1106" Type="http://schemas.openxmlformats.org/officeDocument/2006/relationships/hyperlink" Target="http://rabat.net" TargetMode="External"/><Relationship Id="rId1348" Type="http://schemas.openxmlformats.org/officeDocument/2006/relationships/hyperlink" Target="http://roselin.es" TargetMode="External"/><Relationship Id="rId11" Type="http://schemas.openxmlformats.org/officeDocument/2006/relationships/hyperlink" Target="http://pandora.net" TargetMode="External"/><Relationship Id="rId1107" Type="http://schemas.openxmlformats.org/officeDocument/2006/relationships/hyperlink" Target="http://rabat.net" TargetMode="External"/><Relationship Id="rId1349" Type="http://schemas.openxmlformats.org/officeDocument/2006/relationships/hyperlink" Target="http://roselin.es" TargetMode="External"/><Relationship Id="rId10" Type="http://schemas.openxmlformats.org/officeDocument/2006/relationships/hyperlink" Target="http://pandora.net" TargetMode="External"/><Relationship Id="rId1108" Type="http://schemas.openxmlformats.org/officeDocument/2006/relationships/hyperlink" Target="http://rabat.net" TargetMode="External"/><Relationship Id="rId13" Type="http://schemas.openxmlformats.org/officeDocument/2006/relationships/hyperlink" Target="http://pandora.net" TargetMode="External"/><Relationship Id="rId1109" Type="http://schemas.openxmlformats.org/officeDocument/2006/relationships/hyperlink" Target="http://rabat.net" TargetMode="External"/><Relationship Id="rId12" Type="http://schemas.openxmlformats.org/officeDocument/2006/relationships/hyperlink" Target="http://pandora.net" TargetMode="External"/><Relationship Id="rId519" Type="http://schemas.openxmlformats.org/officeDocument/2006/relationships/hyperlink" Target="http://aristocrazy.com" TargetMode="External"/><Relationship Id="rId514" Type="http://schemas.openxmlformats.org/officeDocument/2006/relationships/hyperlink" Target="http://aristocrazy.com" TargetMode="External"/><Relationship Id="rId756" Type="http://schemas.openxmlformats.org/officeDocument/2006/relationships/hyperlink" Target="http://pdpaola.com" TargetMode="External"/><Relationship Id="rId998" Type="http://schemas.openxmlformats.org/officeDocument/2006/relationships/hyperlink" Target="http://unode50.com" TargetMode="External"/><Relationship Id="rId513" Type="http://schemas.openxmlformats.org/officeDocument/2006/relationships/hyperlink" Target="http://aristocrazy.com" TargetMode="External"/><Relationship Id="rId755" Type="http://schemas.openxmlformats.org/officeDocument/2006/relationships/hyperlink" Target="http://pdpaola.com" TargetMode="External"/><Relationship Id="rId997" Type="http://schemas.openxmlformats.org/officeDocument/2006/relationships/hyperlink" Target="http://unode50.com" TargetMode="External"/><Relationship Id="rId512" Type="http://schemas.openxmlformats.org/officeDocument/2006/relationships/hyperlink" Target="http://aristocrazy.com" TargetMode="External"/><Relationship Id="rId754" Type="http://schemas.openxmlformats.org/officeDocument/2006/relationships/hyperlink" Target="http://pdpaola.com" TargetMode="External"/><Relationship Id="rId996" Type="http://schemas.openxmlformats.org/officeDocument/2006/relationships/hyperlink" Target="http://unode50.com" TargetMode="External"/><Relationship Id="rId511" Type="http://schemas.openxmlformats.org/officeDocument/2006/relationships/hyperlink" Target="http://aristocrazy.com" TargetMode="External"/><Relationship Id="rId753" Type="http://schemas.openxmlformats.org/officeDocument/2006/relationships/hyperlink" Target="http://pdpaola.com" TargetMode="External"/><Relationship Id="rId995" Type="http://schemas.openxmlformats.org/officeDocument/2006/relationships/hyperlink" Target="http://unode50.com" TargetMode="External"/><Relationship Id="rId518" Type="http://schemas.openxmlformats.org/officeDocument/2006/relationships/hyperlink" Target="http://aristocrazy.com" TargetMode="External"/><Relationship Id="rId517" Type="http://schemas.openxmlformats.org/officeDocument/2006/relationships/hyperlink" Target="http://aristocrazy.com" TargetMode="External"/><Relationship Id="rId759" Type="http://schemas.openxmlformats.org/officeDocument/2006/relationships/hyperlink" Target="http://pdpaola.com" TargetMode="External"/><Relationship Id="rId516" Type="http://schemas.openxmlformats.org/officeDocument/2006/relationships/hyperlink" Target="http://aristocrazy.com" TargetMode="External"/><Relationship Id="rId758" Type="http://schemas.openxmlformats.org/officeDocument/2006/relationships/hyperlink" Target="http://pdpaola.com" TargetMode="External"/><Relationship Id="rId515" Type="http://schemas.openxmlformats.org/officeDocument/2006/relationships/hyperlink" Target="http://aristocrazy.com" TargetMode="External"/><Relationship Id="rId757" Type="http://schemas.openxmlformats.org/officeDocument/2006/relationships/hyperlink" Target="http://pdpaola.com" TargetMode="External"/><Relationship Id="rId999" Type="http://schemas.openxmlformats.org/officeDocument/2006/relationships/hyperlink" Target="http://unode50.com" TargetMode="External"/><Relationship Id="rId15" Type="http://schemas.openxmlformats.org/officeDocument/2006/relationships/hyperlink" Target="http://pandora.net" TargetMode="External"/><Relationship Id="rId990" Type="http://schemas.openxmlformats.org/officeDocument/2006/relationships/hyperlink" Target="http://unode50.com" TargetMode="External"/><Relationship Id="rId14" Type="http://schemas.openxmlformats.org/officeDocument/2006/relationships/hyperlink" Target="http://pandora.net" TargetMode="External"/><Relationship Id="rId17" Type="http://schemas.openxmlformats.org/officeDocument/2006/relationships/hyperlink" Target="http://pandora.net" TargetMode="External"/><Relationship Id="rId16" Type="http://schemas.openxmlformats.org/officeDocument/2006/relationships/hyperlink" Target="http://pandora.net" TargetMode="External"/><Relationship Id="rId1340" Type="http://schemas.openxmlformats.org/officeDocument/2006/relationships/hyperlink" Target="http://roselin.es" TargetMode="External"/><Relationship Id="rId19" Type="http://schemas.openxmlformats.org/officeDocument/2006/relationships/hyperlink" Target="http://pandora.net" TargetMode="External"/><Relationship Id="rId510" Type="http://schemas.openxmlformats.org/officeDocument/2006/relationships/hyperlink" Target="http://aristocrazy.com" TargetMode="External"/><Relationship Id="rId752" Type="http://schemas.openxmlformats.org/officeDocument/2006/relationships/hyperlink" Target="http://pdpaola.com" TargetMode="External"/><Relationship Id="rId994" Type="http://schemas.openxmlformats.org/officeDocument/2006/relationships/hyperlink" Target="http://unode50.com" TargetMode="External"/><Relationship Id="rId1341" Type="http://schemas.openxmlformats.org/officeDocument/2006/relationships/hyperlink" Target="http://roselin.es" TargetMode="External"/><Relationship Id="rId18" Type="http://schemas.openxmlformats.org/officeDocument/2006/relationships/hyperlink" Target="http://pandora.net" TargetMode="External"/><Relationship Id="rId751" Type="http://schemas.openxmlformats.org/officeDocument/2006/relationships/hyperlink" Target="http://pdpaola.com" TargetMode="External"/><Relationship Id="rId993" Type="http://schemas.openxmlformats.org/officeDocument/2006/relationships/hyperlink" Target="http://unode50.com" TargetMode="External"/><Relationship Id="rId1100" Type="http://schemas.openxmlformats.org/officeDocument/2006/relationships/hyperlink" Target="http://rabat.net" TargetMode="External"/><Relationship Id="rId1342" Type="http://schemas.openxmlformats.org/officeDocument/2006/relationships/hyperlink" Target="http://roselin.es" TargetMode="External"/><Relationship Id="rId750" Type="http://schemas.openxmlformats.org/officeDocument/2006/relationships/hyperlink" Target="http://pdpaola.com" TargetMode="External"/><Relationship Id="rId992" Type="http://schemas.openxmlformats.org/officeDocument/2006/relationships/hyperlink" Target="http://unode50.com" TargetMode="External"/><Relationship Id="rId1101" Type="http://schemas.openxmlformats.org/officeDocument/2006/relationships/hyperlink" Target="http://rabat.net" TargetMode="External"/><Relationship Id="rId1343" Type="http://schemas.openxmlformats.org/officeDocument/2006/relationships/hyperlink" Target="http://roselin.es" TargetMode="External"/><Relationship Id="rId991" Type="http://schemas.openxmlformats.org/officeDocument/2006/relationships/hyperlink" Target="http://unode50.com" TargetMode="External"/><Relationship Id="rId1102" Type="http://schemas.openxmlformats.org/officeDocument/2006/relationships/hyperlink" Target="http://rabat.net" TargetMode="External"/><Relationship Id="rId1344" Type="http://schemas.openxmlformats.org/officeDocument/2006/relationships/hyperlink" Target="http://roselin.es" TargetMode="External"/><Relationship Id="rId84" Type="http://schemas.openxmlformats.org/officeDocument/2006/relationships/hyperlink" Target="http://pandora.net" TargetMode="External"/><Relationship Id="rId83" Type="http://schemas.openxmlformats.org/officeDocument/2006/relationships/hyperlink" Target="http://pandora.net" TargetMode="External"/><Relationship Id="rId86" Type="http://schemas.openxmlformats.org/officeDocument/2006/relationships/hyperlink" Target="http://pandora.net" TargetMode="External"/><Relationship Id="rId85" Type="http://schemas.openxmlformats.org/officeDocument/2006/relationships/hyperlink" Target="http://pandora.net" TargetMode="External"/><Relationship Id="rId88" Type="http://schemas.openxmlformats.org/officeDocument/2006/relationships/hyperlink" Target="http://pandora.net" TargetMode="External"/><Relationship Id="rId87" Type="http://schemas.openxmlformats.org/officeDocument/2006/relationships/hyperlink" Target="http://pandora.net" TargetMode="External"/><Relationship Id="rId89" Type="http://schemas.openxmlformats.org/officeDocument/2006/relationships/hyperlink" Target="http://pandora.net" TargetMode="External"/><Relationship Id="rId709" Type="http://schemas.openxmlformats.org/officeDocument/2006/relationships/hyperlink" Target="http://joseluisjoyerias.com" TargetMode="External"/><Relationship Id="rId708" Type="http://schemas.openxmlformats.org/officeDocument/2006/relationships/hyperlink" Target="http://joseluisjoyerias.com" TargetMode="External"/><Relationship Id="rId707" Type="http://schemas.openxmlformats.org/officeDocument/2006/relationships/hyperlink" Target="http://joseluisjoyerias.com" TargetMode="External"/><Relationship Id="rId949" Type="http://schemas.openxmlformats.org/officeDocument/2006/relationships/hyperlink" Target="http://joyeriasuarez.com" TargetMode="External"/><Relationship Id="rId706" Type="http://schemas.openxmlformats.org/officeDocument/2006/relationships/hyperlink" Target="http://joseluisjoyerias.com" TargetMode="External"/><Relationship Id="rId948" Type="http://schemas.openxmlformats.org/officeDocument/2006/relationships/hyperlink" Target="http://joyeriasuarez.com" TargetMode="External"/><Relationship Id="rId80" Type="http://schemas.openxmlformats.org/officeDocument/2006/relationships/hyperlink" Target="http://pandora.net" TargetMode="External"/><Relationship Id="rId82" Type="http://schemas.openxmlformats.org/officeDocument/2006/relationships/hyperlink" Target="http://pandora.net" TargetMode="External"/><Relationship Id="rId81" Type="http://schemas.openxmlformats.org/officeDocument/2006/relationships/hyperlink" Target="http://pandora.net" TargetMode="External"/><Relationship Id="rId701" Type="http://schemas.openxmlformats.org/officeDocument/2006/relationships/hyperlink" Target="http://joseluisjoyerias.com" TargetMode="External"/><Relationship Id="rId943" Type="http://schemas.openxmlformats.org/officeDocument/2006/relationships/hyperlink" Target="http://joyeriasuarez.com" TargetMode="External"/><Relationship Id="rId700" Type="http://schemas.openxmlformats.org/officeDocument/2006/relationships/hyperlink" Target="http://joseluisjoyerias.com" TargetMode="External"/><Relationship Id="rId942" Type="http://schemas.openxmlformats.org/officeDocument/2006/relationships/hyperlink" Target="http://joyeriasuarez.com" TargetMode="External"/><Relationship Id="rId941" Type="http://schemas.openxmlformats.org/officeDocument/2006/relationships/hyperlink" Target="http://joyeriasuarez.com" TargetMode="External"/><Relationship Id="rId940" Type="http://schemas.openxmlformats.org/officeDocument/2006/relationships/hyperlink" Target="http://joyeriasuarez.com" TargetMode="External"/><Relationship Id="rId705" Type="http://schemas.openxmlformats.org/officeDocument/2006/relationships/hyperlink" Target="http://joseluisjoyerias.com" TargetMode="External"/><Relationship Id="rId947" Type="http://schemas.openxmlformats.org/officeDocument/2006/relationships/hyperlink" Target="http://joyeriasuarez.com" TargetMode="External"/><Relationship Id="rId704" Type="http://schemas.openxmlformats.org/officeDocument/2006/relationships/hyperlink" Target="http://joseluisjoyerias.com" TargetMode="External"/><Relationship Id="rId946" Type="http://schemas.openxmlformats.org/officeDocument/2006/relationships/hyperlink" Target="http://joyeriasuarez.com" TargetMode="External"/><Relationship Id="rId703" Type="http://schemas.openxmlformats.org/officeDocument/2006/relationships/hyperlink" Target="http://joseluisjoyerias.com" TargetMode="External"/><Relationship Id="rId945" Type="http://schemas.openxmlformats.org/officeDocument/2006/relationships/hyperlink" Target="http://joyeriasuarez.com" TargetMode="External"/><Relationship Id="rId702" Type="http://schemas.openxmlformats.org/officeDocument/2006/relationships/hyperlink" Target="http://joseluisjoyerias.com" TargetMode="External"/><Relationship Id="rId944" Type="http://schemas.openxmlformats.org/officeDocument/2006/relationships/hyperlink" Target="http://joyeriasuarez.com" TargetMode="External"/><Relationship Id="rId73" Type="http://schemas.openxmlformats.org/officeDocument/2006/relationships/hyperlink" Target="http://pandora.net" TargetMode="External"/><Relationship Id="rId72" Type="http://schemas.openxmlformats.org/officeDocument/2006/relationships/hyperlink" Target="http://pandora.net" TargetMode="External"/><Relationship Id="rId75" Type="http://schemas.openxmlformats.org/officeDocument/2006/relationships/hyperlink" Target="http://pandora.net" TargetMode="External"/><Relationship Id="rId74" Type="http://schemas.openxmlformats.org/officeDocument/2006/relationships/hyperlink" Target="http://pandora.net" TargetMode="External"/><Relationship Id="rId77" Type="http://schemas.openxmlformats.org/officeDocument/2006/relationships/hyperlink" Target="http://pandora.net" TargetMode="External"/><Relationship Id="rId76" Type="http://schemas.openxmlformats.org/officeDocument/2006/relationships/hyperlink" Target="http://pandora.net" TargetMode="External"/><Relationship Id="rId79" Type="http://schemas.openxmlformats.org/officeDocument/2006/relationships/hyperlink" Target="http://pandora.net" TargetMode="External"/><Relationship Id="rId78" Type="http://schemas.openxmlformats.org/officeDocument/2006/relationships/hyperlink" Target="http://pandora.net" TargetMode="External"/><Relationship Id="rId939" Type="http://schemas.openxmlformats.org/officeDocument/2006/relationships/hyperlink" Target="http://joyeriasuarez.com" TargetMode="External"/><Relationship Id="rId938" Type="http://schemas.openxmlformats.org/officeDocument/2006/relationships/hyperlink" Target="http://joyeriasuarez.com" TargetMode="External"/><Relationship Id="rId937" Type="http://schemas.openxmlformats.org/officeDocument/2006/relationships/hyperlink" Target="http://joyeriasuarez.com" TargetMode="External"/><Relationship Id="rId71" Type="http://schemas.openxmlformats.org/officeDocument/2006/relationships/hyperlink" Target="http://pandora.net" TargetMode="External"/><Relationship Id="rId70" Type="http://schemas.openxmlformats.org/officeDocument/2006/relationships/hyperlink" Target="http://pandora.net" TargetMode="External"/><Relationship Id="rId932" Type="http://schemas.openxmlformats.org/officeDocument/2006/relationships/hyperlink" Target="http://joyeriasuarez.com" TargetMode="External"/><Relationship Id="rId931" Type="http://schemas.openxmlformats.org/officeDocument/2006/relationships/hyperlink" Target="http://joyeriasuarez.com" TargetMode="External"/><Relationship Id="rId930" Type="http://schemas.openxmlformats.org/officeDocument/2006/relationships/hyperlink" Target="http://joyeriasuarez.com" TargetMode="External"/><Relationship Id="rId936" Type="http://schemas.openxmlformats.org/officeDocument/2006/relationships/hyperlink" Target="http://joyeriasuarez.com" TargetMode="External"/><Relationship Id="rId935" Type="http://schemas.openxmlformats.org/officeDocument/2006/relationships/hyperlink" Target="http://joyeriasuarez.com" TargetMode="External"/><Relationship Id="rId934" Type="http://schemas.openxmlformats.org/officeDocument/2006/relationships/hyperlink" Target="http://joyeriasuarez.com" TargetMode="External"/><Relationship Id="rId933" Type="http://schemas.openxmlformats.org/officeDocument/2006/relationships/hyperlink" Target="http://joyeriasuarez.com" TargetMode="External"/><Relationship Id="rId62" Type="http://schemas.openxmlformats.org/officeDocument/2006/relationships/hyperlink" Target="http://pandora.net" TargetMode="External"/><Relationship Id="rId1312" Type="http://schemas.openxmlformats.org/officeDocument/2006/relationships/hyperlink" Target="http://thomassabo.com" TargetMode="External"/><Relationship Id="rId61" Type="http://schemas.openxmlformats.org/officeDocument/2006/relationships/hyperlink" Target="http://pandora.net" TargetMode="External"/><Relationship Id="rId1313" Type="http://schemas.openxmlformats.org/officeDocument/2006/relationships/hyperlink" Target="http://thomassabo.com" TargetMode="External"/><Relationship Id="rId64" Type="http://schemas.openxmlformats.org/officeDocument/2006/relationships/hyperlink" Target="http://pandora.net" TargetMode="External"/><Relationship Id="rId1314" Type="http://schemas.openxmlformats.org/officeDocument/2006/relationships/hyperlink" Target="http://thomassabo.com" TargetMode="External"/><Relationship Id="rId63" Type="http://schemas.openxmlformats.org/officeDocument/2006/relationships/hyperlink" Target="http://pandora.net" TargetMode="External"/><Relationship Id="rId1315" Type="http://schemas.openxmlformats.org/officeDocument/2006/relationships/hyperlink" Target="http://thomassabo.com" TargetMode="External"/><Relationship Id="rId66" Type="http://schemas.openxmlformats.org/officeDocument/2006/relationships/hyperlink" Target="http://pandora.net" TargetMode="External"/><Relationship Id="rId1316" Type="http://schemas.openxmlformats.org/officeDocument/2006/relationships/hyperlink" Target="http://thomassabo.com" TargetMode="External"/><Relationship Id="rId65" Type="http://schemas.openxmlformats.org/officeDocument/2006/relationships/hyperlink" Target="http://pandora.net" TargetMode="External"/><Relationship Id="rId1317" Type="http://schemas.openxmlformats.org/officeDocument/2006/relationships/hyperlink" Target="http://thomassabo.com" TargetMode="External"/><Relationship Id="rId68" Type="http://schemas.openxmlformats.org/officeDocument/2006/relationships/hyperlink" Target="http://pandora.net" TargetMode="External"/><Relationship Id="rId1318" Type="http://schemas.openxmlformats.org/officeDocument/2006/relationships/hyperlink" Target="http://thomassabo.com" TargetMode="External"/><Relationship Id="rId67" Type="http://schemas.openxmlformats.org/officeDocument/2006/relationships/hyperlink" Target="http://pandora.net" TargetMode="External"/><Relationship Id="rId1319" Type="http://schemas.openxmlformats.org/officeDocument/2006/relationships/hyperlink" Target="http://thomassabo.com" TargetMode="External"/><Relationship Id="rId729" Type="http://schemas.openxmlformats.org/officeDocument/2006/relationships/hyperlink" Target="http://pdpaola.com" TargetMode="External"/><Relationship Id="rId728" Type="http://schemas.openxmlformats.org/officeDocument/2006/relationships/hyperlink" Target="http://pdpaola.com" TargetMode="External"/><Relationship Id="rId60" Type="http://schemas.openxmlformats.org/officeDocument/2006/relationships/hyperlink" Target="http://pandora.net" TargetMode="External"/><Relationship Id="rId723" Type="http://schemas.openxmlformats.org/officeDocument/2006/relationships/hyperlink" Target="http://pdpaola.com" TargetMode="External"/><Relationship Id="rId965" Type="http://schemas.openxmlformats.org/officeDocument/2006/relationships/hyperlink" Target="http://unode50.com" TargetMode="External"/><Relationship Id="rId722" Type="http://schemas.openxmlformats.org/officeDocument/2006/relationships/hyperlink" Target="http://pdpaola.com" TargetMode="External"/><Relationship Id="rId964" Type="http://schemas.openxmlformats.org/officeDocument/2006/relationships/hyperlink" Target="http://unode50.com" TargetMode="External"/><Relationship Id="rId721" Type="http://schemas.openxmlformats.org/officeDocument/2006/relationships/hyperlink" Target="http://pdpaola.com" TargetMode="External"/><Relationship Id="rId963" Type="http://schemas.openxmlformats.org/officeDocument/2006/relationships/hyperlink" Target="http://unode50.com" TargetMode="External"/><Relationship Id="rId720" Type="http://schemas.openxmlformats.org/officeDocument/2006/relationships/hyperlink" Target="http://pdpaola.com" TargetMode="External"/><Relationship Id="rId962" Type="http://schemas.openxmlformats.org/officeDocument/2006/relationships/hyperlink" Target="http://unode50.com" TargetMode="External"/><Relationship Id="rId727" Type="http://schemas.openxmlformats.org/officeDocument/2006/relationships/hyperlink" Target="http://pdpaola.com" TargetMode="External"/><Relationship Id="rId969" Type="http://schemas.openxmlformats.org/officeDocument/2006/relationships/hyperlink" Target="http://unode50.com" TargetMode="External"/><Relationship Id="rId726" Type="http://schemas.openxmlformats.org/officeDocument/2006/relationships/hyperlink" Target="http://pdpaola.com" TargetMode="External"/><Relationship Id="rId968" Type="http://schemas.openxmlformats.org/officeDocument/2006/relationships/hyperlink" Target="http://unode50.com" TargetMode="External"/><Relationship Id="rId725" Type="http://schemas.openxmlformats.org/officeDocument/2006/relationships/hyperlink" Target="http://pdpaola.com" TargetMode="External"/><Relationship Id="rId967" Type="http://schemas.openxmlformats.org/officeDocument/2006/relationships/hyperlink" Target="http://unode50.com" TargetMode="External"/><Relationship Id="rId724" Type="http://schemas.openxmlformats.org/officeDocument/2006/relationships/hyperlink" Target="http://pdpaola.com" TargetMode="External"/><Relationship Id="rId966" Type="http://schemas.openxmlformats.org/officeDocument/2006/relationships/hyperlink" Target="http://unode50.com" TargetMode="External"/><Relationship Id="rId69" Type="http://schemas.openxmlformats.org/officeDocument/2006/relationships/hyperlink" Target="http://pandora.net" TargetMode="External"/><Relationship Id="rId961" Type="http://schemas.openxmlformats.org/officeDocument/2006/relationships/hyperlink" Target="http://unode50.com" TargetMode="External"/><Relationship Id="rId960" Type="http://schemas.openxmlformats.org/officeDocument/2006/relationships/hyperlink" Target="http://unode50.com" TargetMode="External"/><Relationship Id="rId1310" Type="http://schemas.openxmlformats.org/officeDocument/2006/relationships/hyperlink" Target="http://thomassabo.com" TargetMode="External"/><Relationship Id="rId1311" Type="http://schemas.openxmlformats.org/officeDocument/2006/relationships/hyperlink" Target="http://thomassabo.com" TargetMode="External"/><Relationship Id="rId51" Type="http://schemas.openxmlformats.org/officeDocument/2006/relationships/hyperlink" Target="http://pandora.net" TargetMode="External"/><Relationship Id="rId1301" Type="http://schemas.openxmlformats.org/officeDocument/2006/relationships/hyperlink" Target="http://thomassabo.com" TargetMode="External"/><Relationship Id="rId50" Type="http://schemas.openxmlformats.org/officeDocument/2006/relationships/hyperlink" Target="http://pandora.net" TargetMode="External"/><Relationship Id="rId1302" Type="http://schemas.openxmlformats.org/officeDocument/2006/relationships/hyperlink" Target="http://thomassabo.com" TargetMode="External"/><Relationship Id="rId53" Type="http://schemas.openxmlformats.org/officeDocument/2006/relationships/hyperlink" Target="http://pandora.net" TargetMode="External"/><Relationship Id="rId1303" Type="http://schemas.openxmlformats.org/officeDocument/2006/relationships/hyperlink" Target="http://thomassabo.com" TargetMode="External"/><Relationship Id="rId52" Type="http://schemas.openxmlformats.org/officeDocument/2006/relationships/hyperlink" Target="http://pandora.net" TargetMode="External"/><Relationship Id="rId1304" Type="http://schemas.openxmlformats.org/officeDocument/2006/relationships/hyperlink" Target="http://thomassabo.com" TargetMode="External"/><Relationship Id="rId55" Type="http://schemas.openxmlformats.org/officeDocument/2006/relationships/hyperlink" Target="http://pandora.net" TargetMode="External"/><Relationship Id="rId1305" Type="http://schemas.openxmlformats.org/officeDocument/2006/relationships/hyperlink" Target="http://thomassabo.com" TargetMode="External"/><Relationship Id="rId54" Type="http://schemas.openxmlformats.org/officeDocument/2006/relationships/hyperlink" Target="http://pandora.net" TargetMode="External"/><Relationship Id="rId1306" Type="http://schemas.openxmlformats.org/officeDocument/2006/relationships/hyperlink" Target="http://thomassabo.com" TargetMode="External"/><Relationship Id="rId57" Type="http://schemas.openxmlformats.org/officeDocument/2006/relationships/hyperlink" Target="http://pandora.net" TargetMode="External"/><Relationship Id="rId1307" Type="http://schemas.openxmlformats.org/officeDocument/2006/relationships/hyperlink" Target="http://thomassabo.com" TargetMode="External"/><Relationship Id="rId56" Type="http://schemas.openxmlformats.org/officeDocument/2006/relationships/hyperlink" Target="http://pandora.net" TargetMode="External"/><Relationship Id="rId1308" Type="http://schemas.openxmlformats.org/officeDocument/2006/relationships/hyperlink" Target="http://thomassabo.com" TargetMode="External"/><Relationship Id="rId1309" Type="http://schemas.openxmlformats.org/officeDocument/2006/relationships/hyperlink" Target="http://thomassabo.com" TargetMode="External"/><Relationship Id="rId719" Type="http://schemas.openxmlformats.org/officeDocument/2006/relationships/hyperlink" Target="http://pdpaola.com" TargetMode="External"/><Relationship Id="rId718" Type="http://schemas.openxmlformats.org/officeDocument/2006/relationships/hyperlink" Target="http://pdpaola.com" TargetMode="External"/><Relationship Id="rId717" Type="http://schemas.openxmlformats.org/officeDocument/2006/relationships/hyperlink" Target="http://pdpaola.com" TargetMode="External"/><Relationship Id="rId959" Type="http://schemas.openxmlformats.org/officeDocument/2006/relationships/hyperlink" Target="http://joyeriasuarez.com" TargetMode="External"/><Relationship Id="rId712" Type="http://schemas.openxmlformats.org/officeDocument/2006/relationships/hyperlink" Target="http://pdpaola.com" TargetMode="External"/><Relationship Id="rId954" Type="http://schemas.openxmlformats.org/officeDocument/2006/relationships/hyperlink" Target="http://joyeriasuarez.com" TargetMode="External"/><Relationship Id="rId711" Type="http://schemas.openxmlformats.org/officeDocument/2006/relationships/hyperlink" Target="http://pdpaola.com" TargetMode="External"/><Relationship Id="rId953" Type="http://schemas.openxmlformats.org/officeDocument/2006/relationships/hyperlink" Target="http://joyeriasuarez.com" TargetMode="External"/><Relationship Id="rId710" Type="http://schemas.openxmlformats.org/officeDocument/2006/relationships/hyperlink" Target="http://pdpaola.com" TargetMode="External"/><Relationship Id="rId952" Type="http://schemas.openxmlformats.org/officeDocument/2006/relationships/hyperlink" Target="http://joyeriasuarez.com" TargetMode="External"/><Relationship Id="rId951" Type="http://schemas.openxmlformats.org/officeDocument/2006/relationships/hyperlink" Target="http://joyeriasuarez.com" TargetMode="External"/><Relationship Id="rId716" Type="http://schemas.openxmlformats.org/officeDocument/2006/relationships/hyperlink" Target="http://pdpaola.com" TargetMode="External"/><Relationship Id="rId958" Type="http://schemas.openxmlformats.org/officeDocument/2006/relationships/hyperlink" Target="http://joyeriasuarez.com" TargetMode="External"/><Relationship Id="rId715" Type="http://schemas.openxmlformats.org/officeDocument/2006/relationships/hyperlink" Target="http://pdpaola.com" TargetMode="External"/><Relationship Id="rId957" Type="http://schemas.openxmlformats.org/officeDocument/2006/relationships/hyperlink" Target="http://joyeriasuarez.com" TargetMode="External"/><Relationship Id="rId714" Type="http://schemas.openxmlformats.org/officeDocument/2006/relationships/hyperlink" Target="http://pdpaola.com" TargetMode="External"/><Relationship Id="rId956" Type="http://schemas.openxmlformats.org/officeDocument/2006/relationships/hyperlink" Target="http://joyeriasuarez.com" TargetMode="External"/><Relationship Id="rId713" Type="http://schemas.openxmlformats.org/officeDocument/2006/relationships/hyperlink" Target="http://pdpaola.com" TargetMode="External"/><Relationship Id="rId955" Type="http://schemas.openxmlformats.org/officeDocument/2006/relationships/hyperlink" Target="http://joyeriasuarez.com" TargetMode="External"/><Relationship Id="rId59" Type="http://schemas.openxmlformats.org/officeDocument/2006/relationships/hyperlink" Target="http://pandora.net" TargetMode="External"/><Relationship Id="rId58" Type="http://schemas.openxmlformats.org/officeDocument/2006/relationships/hyperlink" Target="http://pandora.net" TargetMode="External"/><Relationship Id="rId950" Type="http://schemas.openxmlformats.org/officeDocument/2006/relationships/hyperlink" Target="http://joyeriasuarez.com" TargetMode="External"/><Relationship Id="rId1300" Type="http://schemas.openxmlformats.org/officeDocument/2006/relationships/hyperlink" Target="http://thomassabo.com" TargetMode="External"/><Relationship Id="rId590" Type="http://schemas.openxmlformats.org/officeDocument/2006/relationships/hyperlink" Target="http://joyeriasanchez.com" TargetMode="External"/><Relationship Id="rId107" Type="http://schemas.openxmlformats.org/officeDocument/2006/relationships/hyperlink" Target="http://tous.com" TargetMode="External"/><Relationship Id="rId349" Type="http://schemas.openxmlformats.org/officeDocument/2006/relationships/hyperlink" Target="http://bulgari.com" TargetMode="External"/><Relationship Id="rId106" Type="http://schemas.openxmlformats.org/officeDocument/2006/relationships/hyperlink" Target="http://tous.com" TargetMode="External"/><Relationship Id="rId348" Type="http://schemas.openxmlformats.org/officeDocument/2006/relationships/hyperlink" Target="http://bulgari.com" TargetMode="External"/><Relationship Id="rId105" Type="http://schemas.openxmlformats.org/officeDocument/2006/relationships/hyperlink" Target="http://tous.com" TargetMode="External"/><Relationship Id="rId347" Type="http://schemas.openxmlformats.org/officeDocument/2006/relationships/hyperlink" Target="http://bulgari.com" TargetMode="External"/><Relationship Id="rId589" Type="http://schemas.openxmlformats.org/officeDocument/2006/relationships/hyperlink" Target="http://joyeriasanchez.com" TargetMode="External"/><Relationship Id="rId104" Type="http://schemas.openxmlformats.org/officeDocument/2006/relationships/hyperlink" Target="http://tous.com" TargetMode="External"/><Relationship Id="rId346" Type="http://schemas.openxmlformats.org/officeDocument/2006/relationships/hyperlink" Target="http://bulgari.com" TargetMode="External"/><Relationship Id="rId588" Type="http://schemas.openxmlformats.org/officeDocument/2006/relationships/hyperlink" Target="http://joyeriasanchez.com" TargetMode="External"/><Relationship Id="rId109" Type="http://schemas.openxmlformats.org/officeDocument/2006/relationships/hyperlink" Target="http://tous.com" TargetMode="External"/><Relationship Id="rId1170" Type="http://schemas.openxmlformats.org/officeDocument/2006/relationships/hyperlink" Target="http://piaget.com" TargetMode="External"/><Relationship Id="rId108" Type="http://schemas.openxmlformats.org/officeDocument/2006/relationships/hyperlink" Target="http://tous.com" TargetMode="External"/><Relationship Id="rId1171" Type="http://schemas.openxmlformats.org/officeDocument/2006/relationships/hyperlink" Target="http://piaget.com" TargetMode="External"/><Relationship Id="rId341" Type="http://schemas.openxmlformats.org/officeDocument/2006/relationships/hyperlink" Target="http://bulgari.com" TargetMode="External"/><Relationship Id="rId583" Type="http://schemas.openxmlformats.org/officeDocument/2006/relationships/hyperlink" Target="http://joyeriasanchez.com" TargetMode="External"/><Relationship Id="rId1172" Type="http://schemas.openxmlformats.org/officeDocument/2006/relationships/hyperlink" Target="http://piaget.com" TargetMode="External"/><Relationship Id="rId340" Type="http://schemas.openxmlformats.org/officeDocument/2006/relationships/hyperlink" Target="http://bulgari.com" TargetMode="External"/><Relationship Id="rId582" Type="http://schemas.openxmlformats.org/officeDocument/2006/relationships/hyperlink" Target="http://joyeriasanchez.com" TargetMode="External"/><Relationship Id="rId1173" Type="http://schemas.openxmlformats.org/officeDocument/2006/relationships/hyperlink" Target="http://piaget.com" TargetMode="External"/><Relationship Id="rId581" Type="http://schemas.openxmlformats.org/officeDocument/2006/relationships/hyperlink" Target="http://joyeriasanchez.com" TargetMode="External"/><Relationship Id="rId1174" Type="http://schemas.openxmlformats.org/officeDocument/2006/relationships/hyperlink" Target="http://piaget.com" TargetMode="External"/><Relationship Id="rId580" Type="http://schemas.openxmlformats.org/officeDocument/2006/relationships/hyperlink" Target="http://joyeriasanchez.com" TargetMode="External"/><Relationship Id="rId1175" Type="http://schemas.openxmlformats.org/officeDocument/2006/relationships/hyperlink" Target="http://piaget.com" TargetMode="External"/><Relationship Id="rId103" Type="http://schemas.openxmlformats.org/officeDocument/2006/relationships/hyperlink" Target="http://tous.com" TargetMode="External"/><Relationship Id="rId345" Type="http://schemas.openxmlformats.org/officeDocument/2006/relationships/hyperlink" Target="http://bulgari.com" TargetMode="External"/><Relationship Id="rId587" Type="http://schemas.openxmlformats.org/officeDocument/2006/relationships/hyperlink" Target="http://joyeriasanchez.com" TargetMode="External"/><Relationship Id="rId1176" Type="http://schemas.openxmlformats.org/officeDocument/2006/relationships/hyperlink" Target="http://piaget.com" TargetMode="External"/><Relationship Id="rId102" Type="http://schemas.openxmlformats.org/officeDocument/2006/relationships/hyperlink" Target="http://tous.com" TargetMode="External"/><Relationship Id="rId344" Type="http://schemas.openxmlformats.org/officeDocument/2006/relationships/hyperlink" Target="http://bulgari.com" TargetMode="External"/><Relationship Id="rId586" Type="http://schemas.openxmlformats.org/officeDocument/2006/relationships/hyperlink" Target="http://joyeriasanchez.com" TargetMode="External"/><Relationship Id="rId1177" Type="http://schemas.openxmlformats.org/officeDocument/2006/relationships/hyperlink" Target="http://piaget.com" TargetMode="External"/><Relationship Id="rId101" Type="http://schemas.openxmlformats.org/officeDocument/2006/relationships/hyperlink" Target="http://pandora.net" TargetMode="External"/><Relationship Id="rId343" Type="http://schemas.openxmlformats.org/officeDocument/2006/relationships/hyperlink" Target="http://bulgari.com" TargetMode="External"/><Relationship Id="rId585" Type="http://schemas.openxmlformats.org/officeDocument/2006/relationships/hyperlink" Target="http://joyeriasanchez.com" TargetMode="External"/><Relationship Id="rId1178" Type="http://schemas.openxmlformats.org/officeDocument/2006/relationships/hyperlink" Target="http://piaget.com" TargetMode="External"/><Relationship Id="rId100" Type="http://schemas.openxmlformats.org/officeDocument/2006/relationships/hyperlink" Target="http://pandora.net" TargetMode="External"/><Relationship Id="rId342" Type="http://schemas.openxmlformats.org/officeDocument/2006/relationships/hyperlink" Target="http://bulgari.com" TargetMode="External"/><Relationship Id="rId584" Type="http://schemas.openxmlformats.org/officeDocument/2006/relationships/hyperlink" Target="http://joyeriasanchez.com" TargetMode="External"/><Relationship Id="rId1179" Type="http://schemas.openxmlformats.org/officeDocument/2006/relationships/hyperlink" Target="http://piaget.com" TargetMode="External"/><Relationship Id="rId1169" Type="http://schemas.openxmlformats.org/officeDocument/2006/relationships/hyperlink" Target="http://piaget.com" TargetMode="External"/><Relationship Id="rId338" Type="http://schemas.openxmlformats.org/officeDocument/2006/relationships/hyperlink" Target="http://bulgari.com" TargetMode="External"/><Relationship Id="rId337" Type="http://schemas.openxmlformats.org/officeDocument/2006/relationships/hyperlink" Target="http://bulgari.com" TargetMode="External"/><Relationship Id="rId579" Type="http://schemas.openxmlformats.org/officeDocument/2006/relationships/hyperlink" Target="http://joyeriasanchez.com" TargetMode="External"/><Relationship Id="rId336" Type="http://schemas.openxmlformats.org/officeDocument/2006/relationships/hyperlink" Target="http://bulgari.com" TargetMode="External"/><Relationship Id="rId578" Type="http://schemas.openxmlformats.org/officeDocument/2006/relationships/hyperlink" Target="http://joyeriasanchez.com" TargetMode="External"/><Relationship Id="rId335" Type="http://schemas.openxmlformats.org/officeDocument/2006/relationships/hyperlink" Target="http://bulgari.com" TargetMode="External"/><Relationship Id="rId577" Type="http://schemas.openxmlformats.org/officeDocument/2006/relationships/hyperlink" Target="http://joyeriasanchez.com" TargetMode="External"/><Relationship Id="rId339" Type="http://schemas.openxmlformats.org/officeDocument/2006/relationships/hyperlink" Target="http://bulgari.com" TargetMode="External"/><Relationship Id="rId1160" Type="http://schemas.openxmlformats.org/officeDocument/2006/relationships/hyperlink" Target="http://piaget.com" TargetMode="External"/><Relationship Id="rId330" Type="http://schemas.openxmlformats.org/officeDocument/2006/relationships/hyperlink" Target="http://bulgari.com" TargetMode="External"/><Relationship Id="rId572" Type="http://schemas.openxmlformats.org/officeDocument/2006/relationships/hyperlink" Target="http://aristocrazy.com" TargetMode="External"/><Relationship Id="rId1161" Type="http://schemas.openxmlformats.org/officeDocument/2006/relationships/hyperlink" Target="http://piaget.com" TargetMode="External"/><Relationship Id="rId571" Type="http://schemas.openxmlformats.org/officeDocument/2006/relationships/hyperlink" Target="http://aristocrazy.com" TargetMode="External"/><Relationship Id="rId1162" Type="http://schemas.openxmlformats.org/officeDocument/2006/relationships/hyperlink" Target="http://piaget.com" TargetMode="External"/><Relationship Id="rId570" Type="http://schemas.openxmlformats.org/officeDocument/2006/relationships/hyperlink" Target="http://aristocrazy.com" TargetMode="External"/><Relationship Id="rId1163" Type="http://schemas.openxmlformats.org/officeDocument/2006/relationships/hyperlink" Target="http://piaget.com" TargetMode="External"/><Relationship Id="rId1164" Type="http://schemas.openxmlformats.org/officeDocument/2006/relationships/hyperlink" Target="http://piaget.com" TargetMode="External"/><Relationship Id="rId334" Type="http://schemas.openxmlformats.org/officeDocument/2006/relationships/hyperlink" Target="http://bulgari.com" TargetMode="External"/><Relationship Id="rId576" Type="http://schemas.openxmlformats.org/officeDocument/2006/relationships/hyperlink" Target="http://aristocrazy.com" TargetMode="External"/><Relationship Id="rId1165" Type="http://schemas.openxmlformats.org/officeDocument/2006/relationships/hyperlink" Target="http://piaget.com" TargetMode="External"/><Relationship Id="rId333" Type="http://schemas.openxmlformats.org/officeDocument/2006/relationships/hyperlink" Target="http://bulgari.com" TargetMode="External"/><Relationship Id="rId575" Type="http://schemas.openxmlformats.org/officeDocument/2006/relationships/hyperlink" Target="http://aristocrazy.com" TargetMode="External"/><Relationship Id="rId1166" Type="http://schemas.openxmlformats.org/officeDocument/2006/relationships/hyperlink" Target="http://piaget.com" TargetMode="External"/><Relationship Id="rId332" Type="http://schemas.openxmlformats.org/officeDocument/2006/relationships/hyperlink" Target="http://bulgari.com" TargetMode="External"/><Relationship Id="rId574" Type="http://schemas.openxmlformats.org/officeDocument/2006/relationships/hyperlink" Target="http://aristocrazy.com" TargetMode="External"/><Relationship Id="rId1167" Type="http://schemas.openxmlformats.org/officeDocument/2006/relationships/hyperlink" Target="http://piaget.com" TargetMode="External"/><Relationship Id="rId331" Type="http://schemas.openxmlformats.org/officeDocument/2006/relationships/hyperlink" Target="http://bulgari.com" TargetMode="External"/><Relationship Id="rId573" Type="http://schemas.openxmlformats.org/officeDocument/2006/relationships/hyperlink" Target="http://aristocrazy.com" TargetMode="External"/><Relationship Id="rId1168" Type="http://schemas.openxmlformats.org/officeDocument/2006/relationships/hyperlink" Target="http://piaget.com" TargetMode="External"/><Relationship Id="rId370" Type="http://schemas.openxmlformats.org/officeDocument/2006/relationships/hyperlink" Target="http://bulgari.com" TargetMode="External"/><Relationship Id="rId129" Type="http://schemas.openxmlformats.org/officeDocument/2006/relationships/hyperlink" Target="http://tous.com" TargetMode="External"/><Relationship Id="rId128" Type="http://schemas.openxmlformats.org/officeDocument/2006/relationships/hyperlink" Target="http://tous.com" TargetMode="External"/><Relationship Id="rId127" Type="http://schemas.openxmlformats.org/officeDocument/2006/relationships/hyperlink" Target="http://tous.com" TargetMode="External"/><Relationship Id="rId369" Type="http://schemas.openxmlformats.org/officeDocument/2006/relationships/hyperlink" Target="http://bulgari.com" TargetMode="External"/><Relationship Id="rId126" Type="http://schemas.openxmlformats.org/officeDocument/2006/relationships/hyperlink" Target="http://tous.com" TargetMode="External"/><Relationship Id="rId368" Type="http://schemas.openxmlformats.org/officeDocument/2006/relationships/hyperlink" Target="http://bulgari.com" TargetMode="External"/><Relationship Id="rId1190" Type="http://schemas.openxmlformats.org/officeDocument/2006/relationships/hyperlink" Target="http://piaget.com" TargetMode="External"/><Relationship Id="rId1191" Type="http://schemas.openxmlformats.org/officeDocument/2006/relationships/hyperlink" Target="http://piaget.com" TargetMode="External"/><Relationship Id="rId1192" Type="http://schemas.openxmlformats.org/officeDocument/2006/relationships/hyperlink" Target="http://piaget.com" TargetMode="External"/><Relationship Id="rId1193" Type="http://schemas.openxmlformats.org/officeDocument/2006/relationships/hyperlink" Target="http://piaget.com" TargetMode="External"/><Relationship Id="rId121" Type="http://schemas.openxmlformats.org/officeDocument/2006/relationships/hyperlink" Target="http://tous.com" TargetMode="External"/><Relationship Id="rId363" Type="http://schemas.openxmlformats.org/officeDocument/2006/relationships/hyperlink" Target="http://bulgari.com" TargetMode="External"/><Relationship Id="rId1194" Type="http://schemas.openxmlformats.org/officeDocument/2006/relationships/hyperlink" Target="http://piaget.com" TargetMode="External"/><Relationship Id="rId120" Type="http://schemas.openxmlformats.org/officeDocument/2006/relationships/hyperlink" Target="http://tous.com" TargetMode="External"/><Relationship Id="rId362" Type="http://schemas.openxmlformats.org/officeDocument/2006/relationships/hyperlink" Target="http://bulgari.com" TargetMode="External"/><Relationship Id="rId1195" Type="http://schemas.openxmlformats.org/officeDocument/2006/relationships/hyperlink" Target="http://piaget.com" TargetMode="External"/><Relationship Id="rId361" Type="http://schemas.openxmlformats.org/officeDocument/2006/relationships/hyperlink" Target="http://bulgari.com" TargetMode="External"/><Relationship Id="rId1196" Type="http://schemas.openxmlformats.org/officeDocument/2006/relationships/hyperlink" Target="http://piaget.com" TargetMode="External"/><Relationship Id="rId360" Type="http://schemas.openxmlformats.org/officeDocument/2006/relationships/hyperlink" Target="http://bulgari.com" TargetMode="External"/><Relationship Id="rId1197" Type="http://schemas.openxmlformats.org/officeDocument/2006/relationships/hyperlink" Target="http://piaget.com" TargetMode="External"/><Relationship Id="rId125" Type="http://schemas.openxmlformats.org/officeDocument/2006/relationships/hyperlink" Target="http://tous.com" TargetMode="External"/><Relationship Id="rId367" Type="http://schemas.openxmlformats.org/officeDocument/2006/relationships/hyperlink" Target="http://bulgari.com" TargetMode="External"/><Relationship Id="rId1198" Type="http://schemas.openxmlformats.org/officeDocument/2006/relationships/hyperlink" Target="http://piaget.com" TargetMode="External"/><Relationship Id="rId124" Type="http://schemas.openxmlformats.org/officeDocument/2006/relationships/hyperlink" Target="http://tous.com" TargetMode="External"/><Relationship Id="rId366" Type="http://schemas.openxmlformats.org/officeDocument/2006/relationships/hyperlink" Target="http://bulgari.com" TargetMode="External"/><Relationship Id="rId1199" Type="http://schemas.openxmlformats.org/officeDocument/2006/relationships/hyperlink" Target="http://piaget.com" TargetMode="External"/><Relationship Id="rId123" Type="http://schemas.openxmlformats.org/officeDocument/2006/relationships/hyperlink" Target="http://tous.com" TargetMode="External"/><Relationship Id="rId365" Type="http://schemas.openxmlformats.org/officeDocument/2006/relationships/hyperlink" Target="http://bulgari.com" TargetMode="External"/><Relationship Id="rId122" Type="http://schemas.openxmlformats.org/officeDocument/2006/relationships/hyperlink" Target="http://tous.com" TargetMode="External"/><Relationship Id="rId364" Type="http://schemas.openxmlformats.org/officeDocument/2006/relationships/hyperlink" Target="http://bulgari.com" TargetMode="External"/><Relationship Id="rId95" Type="http://schemas.openxmlformats.org/officeDocument/2006/relationships/hyperlink" Target="http://pandora.net" TargetMode="External"/><Relationship Id="rId94" Type="http://schemas.openxmlformats.org/officeDocument/2006/relationships/hyperlink" Target="http://pandora.net" TargetMode="External"/><Relationship Id="rId97" Type="http://schemas.openxmlformats.org/officeDocument/2006/relationships/hyperlink" Target="http://pandora.net" TargetMode="External"/><Relationship Id="rId96" Type="http://schemas.openxmlformats.org/officeDocument/2006/relationships/hyperlink" Target="http://pandora.net" TargetMode="External"/><Relationship Id="rId99" Type="http://schemas.openxmlformats.org/officeDocument/2006/relationships/hyperlink" Target="http://pandora.net" TargetMode="External"/><Relationship Id="rId98" Type="http://schemas.openxmlformats.org/officeDocument/2006/relationships/hyperlink" Target="http://pandora.net" TargetMode="External"/><Relationship Id="rId91" Type="http://schemas.openxmlformats.org/officeDocument/2006/relationships/hyperlink" Target="http://pandora.net" TargetMode="External"/><Relationship Id="rId90" Type="http://schemas.openxmlformats.org/officeDocument/2006/relationships/hyperlink" Target="http://pandora.net" TargetMode="External"/><Relationship Id="rId93" Type="http://schemas.openxmlformats.org/officeDocument/2006/relationships/hyperlink" Target="http://pandora.net" TargetMode="External"/><Relationship Id="rId92" Type="http://schemas.openxmlformats.org/officeDocument/2006/relationships/hyperlink" Target="http://pandora.net" TargetMode="External"/><Relationship Id="rId118" Type="http://schemas.openxmlformats.org/officeDocument/2006/relationships/hyperlink" Target="http://tous.com" TargetMode="External"/><Relationship Id="rId117" Type="http://schemas.openxmlformats.org/officeDocument/2006/relationships/hyperlink" Target="http://tous.com" TargetMode="External"/><Relationship Id="rId359" Type="http://schemas.openxmlformats.org/officeDocument/2006/relationships/hyperlink" Target="http://bulgari.com" TargetMode="External"/><Relationship Id="rId116" Type="http://schemas.openxmlformats.org/officeDocument/2006/relationships/hyperlink" Target="http://tous.com" TargetMode="External"/><Relationship Id="rId358" Type="http://schemas.openxmlformats.org/officeDocument/2006/relationships/hyperlink" Target="http://bulgari.com" TargetMode="External"/><Relationship Id="rId115" Type="http://schemas.openxmlformats.org/officeDocument/2006/relationships/hyperlink" Target="http://tous.com" TargetMode="External"/><Relationship Id="rId357" Type="http://schemas.openxmlformats.org/officeDocument/2006/relationships/hyperlink" Target="http://bulgari.com" TargetMode="External"/><Relationship Id="rId599" Type="http://schemas.openxmlformats.org/officeDocument/2006/relationships/hyperlink" Target="http://joyeriasanchez.com" TargetMode="External"/><Relationship Id="rId1180" Type="http://schemas.openxmlformats.org/officeDocument/2006/relationships/hyperlink" Target="http://piaget.com" TargetMode="External"/><Relationship Id="rId1181" Type="http://schemas.openxmlformats.org/officeDocument/2006/relationships/hyperlink" Target="http://piaget.com" TargetMode="External"/><Relationship Id="rId119" Type="http://schemas.openxmlformats.org/officeDocument/2006/relationships/hyperlink" Target="http://tous.com" TargetMode="External"/><Relationship Id="rId1182" Type="http://schemas.openxmlformats.org/officeDocument/2006/relationships/hyperlink" Target="http://piaget.com" TargetMode="External"/><Relationship Id="rId110" Type="http://schemas.openxmlformats.org/officeDocument/2006/relationships/hyperlink" Target="http://tous.com" TargetMode="External"/><Relationship Id="rId352" Type="http://schemas.openxmlformats.org/officeDocument/2006/relationships/hyperlink" Target="http://bulgari.com" TargetMode="External"/><Relationship Id="rId594" Type="http://schemas.openxmlformats.org/officeDocument/2006/relationships/hyperlink" Target="http://joyeriasanchez.com" TargetMode="External"/><Relationship Id="rId1183" Type="http://schemas.openxmlformats.org/officeDocument/2006/relationships/hyperlink" Target="http://piaget.com" TargetMode="External"/><Relationship Id="rId351" Type="http://schemas.openxmlformats.org/officeDocument/2006/relationships/hyperlink" Target="http://bulgari.com" TargetMode="External"/><Relationship Id="rId593" Type="http://schemas.openxmlformats.org/officeDocument/2006/relationships/hyperlink" Target="http://joyeriasanchez.com" TargetMode="External"/><Relationship Id="rId1184" Type="http://schemas.openxmlformats.org/officeDocument/2006/relationships/hyperlink" Target="http://piaget.com" TargetMode="External"/><Relationship Id="rId350" Type="http://schemas.openxmlformats.org/officeDocument/2006/relationships/hyperlink" Target="http://bulgari.com" TargetMode="External"/><Relationship Id="rId592" Type="http://schemas.openxmlformats.org/officeDocument/2006/relationships/hyperlink" Target="http://joyeriasanchez.com" TargetMode="External"/><Relationship Id="rId1185" Type="http://schemas.openxmlformats.org/officeDocument/2006/relationships/hyperlink" Target="http://piaget.com" TargetMode="External"/><Relationship Id="rId591" Type="http://schemas.openxmlformats.org/officeDocument/2006/relationships/hyperlink" Target="http://joyeriasanchez.com" TargetMode="External"/><Relationship Id="rId1186" Type="http://schemas.openxmlformats.org/officeDocument/2006/relationships/hyperlink" Target="http://piaget.com" TargetMode="External"/><Relationship Id="rId114" Type="http://schemas.openxmlformats.org/officeDocument/2006/relationships/hyperlink" Target="http://tous.com" TargetMode="External"/><Relationship Id="rId356" Type="http://schemas.openxmlformats.org/officeDocument/2006/relationships/hyperlink" Target="http://bulgari.com" TargetMode="External"/><Relationship Id="rId598" Type="http://schemas.openxmlformats.org/officeDocument/2006/relationships/hyperlink" Target="http://joyeriasanchez.com" TargetMode="External"/><Relationship Id="rId1187" Type="http://schemas.openxmlformats.org/officeDocument/2006/relationships/hyperlink" Target="http://piaget.com" TargetMode="External"/><Relationship Id="rId113" Type="http://schemas.openxmlformats.org/officeDocument/2006/relationships/hyperlink" Target="http://tous.com" TargetMode="External"/><Relationship Id="rId355" Type="http://schemas.openxmlformats.org/officeDocument/2006/relationships/hyperlink" Target="http://bulgari.com" TargetMode="External"/><Relationship Id="rId597" Type="http://schemas.openxmlformats.org/officeDocument/2006/relationships/hyperlink" Target="http://joyeriasanchez.com" TargetMode="External"/><Relationship Id="rId1188" Type="http://schemas.openxmlformats.org/officeDocument/2006/relationships/hyperlink" Target="http://piaget.com" TargetMode="External"/><Relationship Id="rId112" Type="http://schemas.openxmlformats.org/officeDocument/2006/relationships/hyperlink" Target="http://tous.com" TargetMode="External"/><Relationship Id="rId354" Type="http://schemas.openxmlformats.org/officeDocument/2006/relationships/hyperlink" Target="http://bulgari.com" TargetMode="External"/><Relationship Id="rId596" Type="http://schemas.openxmlformats.org/officeDocument/2006/relationships/hyperlink" Target="http://joyeriasanchez.com" TargetMode="External"/><Relationship Id="rId1189" Type="http://schemas.openxmlformats.org/officeDocument/2006/relationships/hyperlink" Target="http://piaget.com" TargetMode="External"/><Relationship Id="rId111" Type="http://schemas.openxmlformats.org/officeDocument/2006/relationships/hyperlink" Target="http://tous.com" TargetMode="External"/><Relationship Id="rId353" Type="http://schemas.openxmlformats.org/officeDocument/2006/relationships/hyperlink" Target="http://bulgari.com" TargetMode="External"/><Relationship Id="rId595" Type="http://schemas.openxmlformats.org/officeDocument/2006/relationships/hyperlink" Target="http://joyeriasanchez.com" TargetMode="External"/><Relationship Id="rId1136" Type="http://schemas.openxmlformats.org/officeDocument/2006/relationships/hyperlink" Target="http://rabat.net" TargetMode="External"/><Relationship Id="rId1378" Type="http://schemas.openxmlformats.org/officeDocument/2006/relationships/hyperlink" Target="http://roselin.es" TargetMode="External"/><Relationship Id="rId1137" Type="http://schemas.openxmlformats.org/officeDocument/2006/relationships/hyperlink" Target="http://rabat.net" TargetMode="External"/><Relationship Id="rId1379" Type="http://schemas.openxmlformats.org/officeDocument/2006/relationships/hyperlink" Target="http://roselin.es" TargetMode="External"/><Relationship Id="rId1138" Type="http://schemas.openxmlformats.org/officeDocument/2006/relationships/hyperlink" Target="http://rabat.net" TargetMode="External"/><Relationship Id="rId1139" Type="http://schemas.openxmlformats.org/officeDocument/2006/relationships/hyperlink" Target="http://rabat.net" TargetMode="External"/><Relationship Id="rId305" Type="http://schemas.openxmlformats.org/officeDocument/2006/relationships/hyperlink" Target="http://bulgari.com" TargetMode="External"/><Relationship Id="rId547" Type="http://schemas.openxmlformats.org/officeDocument/2006/relationships/hyperlink" Target="http://aristocrazy.com" TargetMode="External"/><Relationship Id="rId789" Type="http://schemas.openxmlformats.org/officeDocument/2006/relationships/hyperlink" Target="http://pdpaola.com" TargetMode="External"/><Relationship Id="rId304" Type="http://schemas.openxmlformats.org/officeDocument/2006/relationships/hyperlink" Target="http://bulgari.com" TargetMode="External"/><Relationship Id="rId546" Type="http://schemas.openxmlformats.org/officeDocument/2006/relationships/hyperlink" Target="http://aristocrazy.com" TargetMode="External"/><Relationship Id="rId788" Type="http://schemas.openxmlformats.org/officeDocument/2006/relationships/hyperlink" Target="http://pdpaola.com" TargetMode="External"/><Relationship Id="rId303" Type="http://schemas.openxmlformats.org/officeDocument/2006/relationships/hyperlink" Target="http://bulgari.com" TargetMode="External"/><Relationship Id="rId545" Type="http://schemas.openxmlformats.org/officeDocument/2006/relationships/hyperlink" Target="http://aristocrazy.com" TargetMode="External"/><Relationship Id="rId787" Type="http://schemas.openxmlformats.org/officeDocument/2006/relationships/hyperlink" Target="http://pdpaola.com" TargetMode="External"/><Relationship Id="rId302" Type="http://schemas.openxmlformats.org/officeDocument/2006/relationships/hyperlink" Target="http://bulgari.com" TargetMode="External"/><Relationship Id="rId544" Type="http://schemas.openxmlformats.org/officeDocument/2006/relationships/hyperlink" Target="http://aristocrazy.com" TargetMode="External"/><Relationship Id="rId786" Type="http://schemas.openxmlformats.org/officeDocument/2006/relationships/hyperlink" Target="http://pdpaola.com" TargetMode="External"/><Relationship Id="rId309" Type="http://schemas.openxmlformats.org/officeDocument/2006/relationships/hyperlink" Target="http://bulgari.com" TargetMode="External"/><Relationship Id="rId308" Type="http://schemas.openxmlformats.org/officeDocument/2006/relationships/hyperlink" Target="http://bulgari.com" TargetMode="External"/><Relationship Id="rId307" Type="http://schemas.openxmlformats.org/officeDocument/2006/relationships/hyperlink" Target="http://bulgari.com" TargetMode="External"/><Relationship Id="rId549" Type="http://schemas.openxmlformats.org/officeDocument/2006/relationships/hyperlink" Target="http://aristocrazy.com" TargetMode="External"/><Relationship Id="rId306" Type="http://schemas.openxmlformats.org/officeDocument/2006/relationships/hyperlink" Target="http://bulgari.com" TargetMode="External"/><Relationship Id="rId548" Type="http://schemas.openxmlformats.org/officeDocument/2006/relationships/hyperlink" Target="http://aristocrazy.com" TargetMode="External"/><Relationship Id="rId781" Type="http://schemas.openxmlformats.org/officeDocument/2006/relationships/hyperlink" Target="http://pdpaola.com" TargetMode="External"/><Relationship Id="rId1370" Type="http://schemas.openxmlformats.org/officeDocument/2006/relationships/hyperlink" Target="http://roselin.es" TargetMode="External"/><Relationship Id="rId780" Type="http://schemas.openxmlformats.org/officeDocument/2006/relationships/hyperlink" Target="http://pdpaola.com" TargetMode="External"/><Relationship Id="rId1371" Type="http://schemas.openxmlformats.org/officeDocument/2006/relationships/hyperlink" Target="http://roselin.es" TargetMode="External"/><Relationship Id="rId1130" Type="http://schemas.openxmlformats.org/officeDocument/2006/relationships/hyperlink" Target="http://rabat.net" TargetMode="External"/><Relationship Id="rId1372" Type="http://schemas.openxmlformats.org/officeDocument/2006/relationships/hyperlink" Target="http://roselin.es" TargetMode="External"/><Relationship Id="rId1131" Type="http://schemas.openxmlformats.org/officeDocument/2006/relationships/hyperlink" Target="http://rabat.net" TargetMode="External"/><Relationship Id="rId1373" Type="http://schemas.openxmlformats.org/officeDocument/2006/relationships/hyperlink" Target="http://roselin.es" TargetMode="External"/><Relationship Id="rId301" Type="http://schemas.openxmlformats.org/officeDocument/2006/relationships/hyperlink" Target="http://bulgari.com" TargetMode="External"/><Relationship Id="rId543" Type="http://schemas.openxmlformats.org/officeDocument/2006/relationships/hyperlink" Target="http://aristocrazy.com" TargetMode="External"/><Relationship Id="rId785" Type="http://schemas.openxmlformats.org/officeDocument/2006/relationships/hyperlink" Target="http://pdpaola.com" TargetMode="External"/><Relationship Id="rId1132" Type="http://schemas.openxmlformats.org/officeDocument/2006/relationships/hyperlink" Target="http://rabat.net" TargetMode="External"/><Relationship Id="rId1374" Type="http://schemas.openxmlformats.org/officeDocument/2006/relationships/hyperlink" Target="http://roselin.es" TargetMode="External"/><Relationship Id="rId300" Type="http://schemas.openxmlformats.org/officeDocument/2006/relationships/hyperlink" Target="http://bulgari.com" TargetMode="External"/><Relationship Id="rId542" Type="http://schemas.openxmlformats.org/officeDocument/2006/relationships/hyperlink" Target="http://aristocrazy.com" TargetMode="External"/><Relationship Id="rId784" Type="http://schemas.openxmlformats.org/officeDocument/2006/relationships/hyperlink" Target="http://pdpaola.com" TargetMode="External"/><Relationship Id="rId1133" Type="http://schemas.openxmlformats.org/officeDocument/2006/relationships/hyperlink" Target="http://rabat.net" TargetMode="External"/><Relationship Id="rId1375" Type="http://schemas.openxmlformats.org/officeDocument/2006/relationships/hyperlink" Target="http://roselin.es" TargetMode="External"/><Relationship Id="rId541" Type="http://schemas.openxmlformats.org/officeDocument/2006/relationships/hyperlink" Target="http://aristocrazy.com" TargetMode="External"/><Relationship Id="rId783" Type="http://schemas.openxmlformats.org/officeDocument/2006/relationships/hyperlink" Target="http://pdpaola.com" TargetMode="External"/><Relationship Id="rId1134" Type="http://schemas.openxmlformats.org/officeDocument/2006/relationships/hyperlink" Target="http://rabat.net" TargetMode="External"/><Relationship Id="rId1376" Type="http://schemas.openxmlformats.org/officeDocument/2006/relationships/hyperlink" Target="http://roselin.es" TargetMode="External"/><Relationship Id="rId540" Type="http://schemas.openxmlformats.org/officeDocument/2006/relationships/hyperlink" Target="http://aristocrazy.com" TargetMode="External"/><Relationship Id="rId782" Type="http://schemas.openxmlformats.org/officeDocument/2006/relationships/hyperlink" Target="http://pdpaola.com" TargetMode="External"/><Relationship Id="rId1135" Type="http://schemas.openxmlformats.org/officeDocument/2006/relationships/hyperlink" Target="http://rabat.net" TargetMode="External"/><Relationship Id="rId1377" Type="http://schemas.openxmlformats.org/officeDocument/2006/relationships/hyperlink" Target="http://roselin.es" TargetMode="External"/><Relationship Id="rId1125" Type="http://schemas.openxmlformats.org/officeDocument/2006/relationships/hyperlink" Target="http://rabat.net" TargetMode="External"/><Relationship Id="rId1367" Type="http://schemas.openxmlformats.org/officeDocument/2006/relationships/hyperlink" Target="http://roselin.es" TargetMode="External"/><Relationship Id="rId1126" Type="http://schemas.openxmlformats.org/officeDocument/2006/relationships/hyperlink" Target="http://rabat.net" TargetMode="External"/><Relationship Id="rId1368" Type="http://schemas.openxmlformats.org/officeDocument/2006/relationships/hyperlink" Target="http://roselin.es" TargetMode="External"/><Relationship Id="rId1127" Type="http://schemas.openxmlformats.org/officeDocument/2006/relationships/hyperlink" Target="http://rabat.net" TargetMode="External"/><Relationship Id="rId1369" Type="http://schemas.openxmlformats.org/officeDocument/2006/relationships/hyperlink" Target="http://roselin.es" TargetMode="External"/><Relationship Id="rId1128" Type="http://schemas.openxmlformats.org/officeDocument/2006/relationships/hyperlink" Target="http://rabat.net" TargetMode="External"/><Relationship Id="rId1129" Type="http://schemas.openxmlformats.org/officeDocument/2006/relationships/hyperlink" Target="http://rabat.net" TargetMode="External"/><Relationship Id="rId536" Type="http://schemas.openxmlformats.org/officeDocument/2006/relationships/hyperlink" Target="http://aristocrazy.com" TargetMode="External"/><Relationship Id="rId778" Type="http://schemas.openxmlformats.org/officeDocument/2006/relationships/hyperlink" Target="http://pdpaola.com" TargetMode="External"/><Relationship Id="rId535" Type="http://schemas.openxmlformats.org/officeDocument/2006/relationships/hyperlink" Target="http://aristocrazy.com" TargetMode="External"/><Relationship Id="rId777" Type="http://schemas.openxmlformats.org/officeDocument/2006/relationships/hyperlink" Target="http://pdpaola.com" TargetMode="External"/><Relationship Id="rId534" Type="http://schemas.openxmlformats.org/officeDocument/2006/relationships/hyperlink" Target="http://aristocrazy.com" TargetMode="External"/><Relationship Id="rId776" Type="http://schemas.openxmlformats.org/officeDocument/2006/relationships/hyperlink" Target="http://pdpaola.com" TargetMode="External"/><Relationship Id="rId533" Type="http://schemas.openxmlformats.org/officeDocument/2006/relationships/hyperlink" Target="http://aristocrazy.com" TargetMode="External"/><Relationship Id="rId775" Type="http://schemas.openxmlformats.org/officeDocument/2006/relationships/hyperlink" Target="http://pdpaola.com" TargetMode="External"/><Relationship Id="rId539" Type="http://schemas.openxmlformats.org/officeDocument/2006/relationships/hyperlink" Target="http://aristocrazy.com" TargetMode="External"/><Relationship Id="rId538" Type="http://schemas.openxmlformats.org/officeDocument/2006/relationships/hyperlink" Target="http://aristocrazy.com" TargetMode="External"/><Relationship Id="rId537" Type="http://schemas.openxmlformats.org/officeDocument/2006/relationships/hyperlink" Target="http://aristocrazy.com" TargetMode="External"/><Relationship Id="rId779" Type="http://schemas.openxmlformats.org/officeDocument/2006/relationships/hyperlink" Target="http://pdpaola.com" TargetMode="External"/><Relationship Id="rId770" Type="http://schemas.openxmlformats.org/officeDocument/2006/relationships/hyperlink" Target="http://pdpaola.com" TargetMode="External"/><Relationship Id="rId1360" Type="http://schemas.openxmlformats.org/officeDocument/2006/relationships/hyperlink" Target="http://roselin.es" TargetMode="External"/><Relationship Id="rId1361" Type="http://schemas.openxmlformats.org/officeDocument/2006/relationships/hyperlink" Target="http://roselin.es" TargetMode="External"/><Relationship Id="rId1120" Type="http://schemas.openxmlformats.org/officeDocument/2006/relationships/hyperlink" Target="http://rabat.net" TargetMode="External"/><Relationship Id="rId1362" Type="http://schemas.openxmlformats.org/officeDocument/2006/relationships/hyperlink" Target="http://roselin.es" TargetMode="External"/><Relationship Id="rId532" Type="http://schemas.openxmlformats.org/officeDocument/2006/relationships/hyperlink" Target="http://aristocrazy.com" TargetMode="External"/><Relationship Id="rId774" Type="http://schemas.openxmlformats.org/officeDocument/2006/relationships/hyperlink" Target="http://pdpaola.com" TargetMode="External"/><Relationship Id="rId1121" Type="http://schemas.openxmlformats.org/officeDocument/2006/relationships/hyperlink" Target="http://rabat.net" TargetMode="External"/><Relationship Id="rId1363" Type="http://schemas.openxmlformats.org/officeDocument/2006/relationships/hyperlink" Target="http://roselin.es" TargetMode="External"/><Relationship Id="rId531" Type="http://schemas.openxmlformats.org/officeDocument/2006/relationships/hyperlink" Target="http://aristocrazy.com" TargetMode="External"/><Relationship Id="rId773" Type="http://schemas.openxmlformats.org/officeDocument/2006/relationships/hyperlink" Target="http://pdpaola.com" TargetMode="External"/><Relationship Id="rId1122" Type="http://schemas.openxmlformats.org/officeDocument/2006/relationships/hyperlink" Target="http://rabat.net" TargetMode="External"/><Relationship Id="rId1364" Type="http://schemas.openxmlformats.org/officeDocument/2006/relationships/hyperlink" Target="http://roselin.es" TargetMode="External"/><Relationship Id="rId530" Type="http://schemas.openxmlformats.org/officeDocument/2006/relationships/hyperlink" Target="http://aristocrazy.com" TargetMode="External"/><Relationship Id="rId772" Type="http://schemas.openxmlformats.org/officeDocument/2006/relationships/hyperlink" Target="http://pdpaola.com" TargetMode="External"/><Relationship Id="rId1123" Type="http://schemas.openxmlformats.org/officeDocument/2006/relationships/hyperlink" Target="http://rabat.net" TargetMode="External"/><Relationship Id="rId1365" Type="http://schemas.openxmlformats.org/officeDocument/2006/relationships/hyperlink" Target="http://roselin.es" TargetMode="External"/><Relationship Id="rId771" Type="http://schemas.openxmlformats.org/officeDocument/2006/relationships/hyperlink" Target="http://pdpaola.com" TargetMode="External"/><Relationship Id="rId1124" Type="http://schemas.openxmlformats.org/officeDocument/2006/relationships/hyperlink" Target="http://rabat.net" TargetMode="External"/><Relationship Id="rId1366" Type="http://schemas.openxmlformats.org/officeDocument/2006/relationships/hyperlink" Target="http://roselin.es" TargetMode="External"/><Relationship Id="rId1158" Type="http://schemas.openxmlformats.org/officeDocument/2006/relationships/hyperlink" Target="http://piaget.com" TargetMode="External"/><Relationship Id="rId1159" Type="http://schemas.openxmlformats.org/officeDocument/2006/relationships/hyperlink" Target="http://piaget.com" TargetMode="External"/><Relationship Id="rId327" Type="http://schemas.openxmlformats.org/officeDocument/2006/relationships/hyperlink" Target="http://bulgari.com" TargetMode="External"/><Relationship Id="rId569" Type="http://schemas.openxmlformats.org/officeDocument/2006/relationships/hyperlink" Target="http://aristocrazy.com" TargetMode="External"/><Relationship Id="rId326" Type="http://schemas.openxmlformats.org/officeDocument/2006/relationships/hyperlink" Target="http://bulgari.com" TargetMode="External"/><Relationship Id="rId568" Type="http://schemas.openxmlformats.org/officeDocument/2006/relationships/hyperlink" Target="http://aristocrazy.com" TargetMode="External"/><Relationship Id="rId325" Type="http://schemas.openxmlformats.org/officeDocument/2006/relationships/hyperlink" Target="http://bulgari.com" TargetMode="External"/><Relationship Id="rId567" Type="http://schemas.openxmlformats.org/officeDocument/2006/relationships/hyperlink" Target="http://aristocrazy.com" TargetMode="External"/><Relationship Id="rId324" Type="http://schemas.openxmlformats.org/officeDocument/2006/relationships/hyperlink" Target="http://bulgari.com" TargetMode="External"/><Relationship Id="rId566" Type="http://schemas.openxmlformats.org/officeDocument/2006/relationships/hyperlink" Target="http://aristocrazy.com" TargetMode="External"/><Relationship Id="rId329" Type="http://schemas.openxmlformats.org/officeDocument/2006/relationships/hyperlink" Target="http://bulgari.com" TargetMode="External"/><Relationship Id="rId1390" Type="http://schemas.openxmlformats.org/officeDocument/2006/relationships/hyperlink" Target="http://roselin.es" TargetMode="External"/><Relationship Id="rId328" Type="http://schemas.openxmlformats.org/officeDocument/2006/relationships/hyperlink" Target="http://bulgari.com" TargetMode="External"/><Relationship Id="rId1391" Type="http://schemas.openxmlformats.org/officeDocument/2006/relationships/hyperlink" Target="http://roselin.es" TargetMode="External"/><Relationship Id="rId561" Type="http://schemas.openxmlformats.org/officeDocument/2006/relationships/hyperlink" Target="http://aristocrazy.com" TargetMode="External"/><Relationship Id="rId1150" Type="http://schemas.openxmlformats.org/officeDocument/2006/relationships/hyperlink" Target="http://piaget.com" TargetMode="External"/><Relationship Id="rId1392" Type="http://schemas.openxmlformats.org/officeDocument/2006/relationships/hyperlink" Target="http://roselin.es" TargetMode="External"/><Relationship Id="rId560" Type="http://schemas.openxmlformats.org/officeDocument/2006/relationships/hyperlink" Target="http://aristocrazy.com" TargetMode="External"/><Relationship Id="rId1151" Type="http://schemas.openxmlformats.org/officeDocument/2006/relationships/hyperlink" Target="http://piaget.com" TargetMode="External"/><Relationship Id="rId1393" Type="http://schemas.openxmlformats.org/officeDocument/2006/relationships/hyperlink" Target="http://roselin.es" TargetMode="External"/><Relationship Id="rId1152" Type="http://schemas.openxmlformats.org/officeDocument/2006/relationships/hyperlink" Target="http://piaget.com" TargetMode="External"/><Relationship Id="rId1394" Type="http://schemas.openxmlformats.org/officeDocument/2006/relationships/hyperlink" Target="http://roselin.es" TargetMode="External"/><Relationship Id="rId1153" Type="http://schemas.openxmlformats.org/officeDocument/2006/relationships/hyperlink" Target="http://piaget.com" TargetMode="External"/><Relationship Id="rId1395" Type="http://schemas.openxmlformats.org/officeDocument/2006/relationships/hyperlink" Target="http://roselin.es" TargetMode="External"/><Relationship Id="rId323" Type="http://schemas.openxmlformats.org/officeDocument/2006/relationships/hyperlink" Target="http://bulgari.com" TargetMode="External"/><Relationship Id="rId565" Type="http://schemas.openxmlformats.org/officeDocument/2006/relationships/hyperlink" Target="http://aristocrazy.com" TargetMode="External"/><Relationship Id="rId1154" Type="http://schemas.openxmlformats.org/officeDocument/2006/relationships/hyperlink" Target="http://piaget.com" TargetMode="External"/><Relationship Id="rId1396" Type="http://schemas.openxmlformats.org/officeDocument/2006/relationships/hyperlink" Target="http://roselin.es" TargetMode="External"/><Relationship Id="rId322" Type="http://schemas.openxmlformats.org/officeDocument/2006/relationships/hyperlink" Target="http://bulgari.com" TargetMode="External"/><Relationship Id="rId564" Type="http://schemas.openxmlformats.org/officeDocument/2006/relationships/hyperlink" Target="http://aristocrazy.com" TargetMode="External"/><Relationship Id="rId1155" Type="http://schemas.openxmlformats.org/officeDocument/2006/relationships/hyperlink" Target="http://piaget.com" TargetMode="External"/><Relationship Id="rId1397" Type="http://schemas.openxmlformats.org/officeDocument/2006/relationships/hyperlink" Target="http://roselin.es" TargetMode="External"/><Relationship Id="rId321" Type="http://schemas.openxmlformats.org/officeDocument/2006/relationships/hyperlink" Target="http://bulgari.com" TargetMode="External"/><Relationship Id="rId563" Type="http://schemas.openxmlformats.org/officeDocument/2006/relationships/hyperlink" Target="http://aristocrazy.com" TargetMode="External"/><Relationship Id="rId1156" Type="http://schemas.openxmlformats.org/officeDocument/2006/relationships/hyperlink" Target="http://piaget.com" TargetMode="External"/><Relationship Id="rId1398" Type="http://schemas.openxmlformats.org/officeDocument/2006/relationships/drawing" Target="../drawings/drawing32.xml"/><Relationship Id="rId320" Type="http://schemas.openxmlformats.org/officeDocument/2006/relationships/hyperlink" Target="http://bulgari.com" TargetMode="External"/><Relationship Id="rId562" Type="http://schemas.openxmlformats.org/officeDocument/2006/relationships/hyperlink" Target="http://aristocrazy.com" TargetMode="External"/><Relationship Id="rId1157" Type="http://schemas.openxmlformats.org/officeDocument/2006/relationships/hyperlink" Target="http://piaget.com" TargetMode="External"/><Relationship Id="rId1147" Type="http://schemas.openxmlformats.org/officeDocument/2006/relationships/hyperlink" Target="http://piaget.com" TargetMode="External"/><Relationship Id="rId1389" Type="http://schemas.openxmlformats.org/officeDocument/2006/relationships/hyperlink" Target="http://roselin.es" TargetMode="External"/><Relationship Id="rId1148" Type="http://schemas.openxmlformats.org/officeDocument/2006/relationships/hyperlink" Target="http://piaget.com" TargetMode="External"/><Relationship Id="rId1149" Type="http://schemas.openxmlformats.org/officeDocument/2006/relationships/hyperlink" Target="http://piaget.com" TargetMode="External"/><Relationship Id="rId316" Type="http://schemas.openxmlformats.org/officeDocument/2006/relationships/hyperlink" Target="http://bulgari.com" TargetMode="External"/><Relationship Id="rId558" Type="http://schemas.openxmlformats.org/officeDocument/2006/relationships/hyperlink" Target="http://aristocrazy.com" TargetMode="External"/><Relationship Id="rId315" Type="http://schemas.openxmlformats.org/officeDocument/2006/relationships/hyperlink" Target="http://bulgari.com" TargetMode="External"/><Relationship Id="rId557" Type="http://schemas.openxmlformats.org/officeDocument/2006/relationships/hyperlink" Target="http://aristocrazy.com" TargetMode="External"/><Relationship Id="rId799" Type="http://schemas.openxmlformats.org/officeDocument/2006/relationships/hyperlink" Target="http://pdpaola.com" TargetMode="External"/><Relationship Id="rId314" Type="http://schemas.openxmlformats.org/officeDocument/2006/relationships/hyperlink" Target="http://bulgari.com" TargetMode="External"/><Relationship Id="rId556" Type="http://schemas.openxmlformats.org/officeDocument/2006/relationships/hyperlink" Target="http://aristocrazy.com" TargetMode="External"/><Relationship Id="rId798" Type="http://schemas.openxmlformats.org/officeDocument/2006/relationships/hyperlink" Target="http://pdpaola.com" TargetMode="External"/><Relationship Id="rId313" Type="http://schemas.openxmlformats.org/officeDocument/2006/relationships/hyperlink" Target="http://bulgari.com" TargetMode="External"/><Relationship Id="rId555" Type="http://schemas.openxmlformats.org/officeDocument/2006/relationships/hyperlink" Target="http://aristocrazy.com" TargetMode="External"/><Relationship Id="rId797" Type="http://schemas.openxmlformats.org/officeDocument/2006/relationships/hyperlink" Target="http://pdpaola.com" TargetMode="External"/><Relationship Id="rId319" Type="http://schemas.openxmlformats.org/officeDocument/2006/relationships/hyperlink" Target="http://bulgari.com" TargetMode="External"/><Relationship Id="rId318" Type="http://schemas.openxmlformats.org/officeDocument/2006/relationships/hyperlink" Target="http://bulgari.com" TargetMode="External"/><Relationship Id="rId317" Type="http://schemas.openxmlformats.org/officeDocument/2006/relationships/hyperlink" Target="http://bulgari.com" TargetMode="External"/><Relationship Id="rId559" Type="http://schemas.openxmlformats.org/officeDocument/2006/relationships/hyperlink" Target="http://aristocrazy.com" TargetMode="External"/><Relationship Id="rId1380" Type="http://schemas.openxmlformats.org/officeDocument/2006/relationships/hyperlink" Target="http://roselin.es" TargetMode="External"/><Relationship Id="rId550" Type="http://schemas.openxmlformats.org/officeDocument/2006/relationships/hyperlink" Target="http://aristocrazy.com" TargetMode="External"/><Relationship Id="rId792" Type="http://schemas.openxmlformats.org/officeDocument/2006/relationships/hyperlink" Target="http://pdpaola.com" TargetMode="External"/><Relationship Id="rId1381" Type="http://schemas.openxmlformats.org/officeDocument/2006/relationships/hyperlink" Target="http://roselin.es" TargetMode="External"/><Relationship Id="rId791" Type="http://schemas.openxmlformats.org/officeDocument/2006/relationships/hyperlink" Target="http://pdpaola.com" TargetMode="External"/><Relationship Id="rId1140" Type="http://schemas.openxmlformats.org/officeDocument/2006/relationships/hyperlink" Target="http://piaget.com" TargetMode="External"/><Relationship Id="rId1382" Type="http://schemas.openxmlformats.org/officeDocument/2006/relationships/hyperlink" Target="http://roselin.es" TargetMode="External"/><Relationship Id="rId790" Type="http://schemas.openxmlformats.org/officeDocument/2006/relationships/hyperlink" Target="http://pdpaola.com" TargetMode="External"/><Relationship Id="rId1141" Type="http://schemas.openxmlformats.org/officeDocument/2006/relationships/hyperlink" Target="http://piaget.com" TargetMode="External"/><Relationship Id="rId1383" Type="http://schemas.openxmlformats.org/officeDocument/2006/relationships/hyperlink" Target="http://roselin.es" TargetMode="External"/><Relationship Id="rId1142" Type="http://schemas.openxmlformats.org/officeDocument/2006/relationships/hyperlink" Target="http://piaget.com" TargetMode="External"/><Relationship Id="rId1384" Type="http://schemas.openxmlformats.org/officeDocument/2006/relationships/hyperlink" Target="http://roselin.es" TargetMode="External"/><Relationship Id="rId312" Type="http://schemas.openxmlformats.org/officeDocument/2006/relationships/hyperlink" Target="http://bulgari.com" TargetMode="External"/><Relationship Id="rId554" Type="http://schemas.openxmlformats.org/officeDocument/2006/relationships/hyperlink" Target="http://aristocrazy.com" TargetMode="External"/><Relationship Id="rId796" Type="http://schemas.openxmlformats.org/officeDocument/2006/relationships/hyperlink" Target="http://pdpaola.com" TargetMode="External"/><Relationship Id="rId1143" Type="http://schemas.openxmlformats.org/officeDocument/2006/relationships/hyperlink" Target="http://piaget.com" TargetMode="External"/><Relationship Id="rId1385" Type="http://schemas.openxmlformats.org/officeDocument/2006/relationships/hyperlink" Target="http://roselin.es" TargetMode="External"/><Relationship Id="rId311" Type="http://schemas.openxmlformats.org/officeDocument/2006/relationships/hyperlink" Target="http://bulgari.com" TargetMode="External"/><Relationship Id="rId553" Type="http://schemas.openxmlformats.org/officeDocument/2006/relationships/hyperlink" Target="http://aristocrazy.com" TargetMode="External"/><Relationship Id="rId795" Type="http://schemas.openxmlformats.org/officeDocument/2006/relationships/hyperlink" Target="http://pdpaola.com" TargetMode="External"/><Relationship Id="rId1144" Type="http://schemas.openxmlformats.org/officeDocument/2006/relationships/hyperlink" Target="http://piaget.com" TargetMode="External"/><Relationship Id="rId1386" Type="http://schemas.openxmlformats.org/officeDocument/2006/relationships/hyperlink" Target="http://roselin.es" TargetMode="External"/><Relationship Id="rId310" Type="http://schemas.openxmlformats.org/officeDocument/2006/relationships/hyperlink" Target="http://bulgari.com" TargetMode="External"/><Relationship Id="rId552" Type="http://schemas.openxmlformats.org/officeDocument/2006/relationships/hyperlink" Target="http://aristocrazy.com" TargetMode="External"/><Relationship Id="rId794" Type="http://schemas.openxmlformats.org/officeDocument/2006/relationships/hyperlink" Target="http://pdpaola.com" TargetMode="External"/><Relationship Id="rId1145" Type="http://schemas.openxmlformats.org/officeDocument/2006/relationships/hyperlink" Target="http://piaget.com" TargetMode="External"/><Relationship Id="rId1387" Type="http://schemas.openxmlformats.org/officeDocument/2006/relationships/hyperlink" Target="http://roselin.es" TargetMode="External"/><Relationship Id="rId551" Type="http://schemas.openxmlformats.org/officeDocument/2006/relationships/hyperlink" Target="http://aristocrazy.com" TargetMode="External"/><Relationship Id="rId793" Type="http://schemas.openxmlformats.org/officeDocument/2006/relationships/hyperlink" Target="http://pdpaola.com" TargetMode="External"/><Relationship Id="rId1146" Type="http://schemas.openxmlformats.org/officeDocument/2006/relationships/hyperlink" Target="http://piaget.com" TargetMode="External"/><Relationship Id="rId1388" Type="http://schemas.openxmlformats.org/officeDocument/2006/relationships/hyperlink" Target="http://roselin.es" TargetMode="External"/><Relationship Id="rId297" Type="http://schemas.openxmlformats.org/officeDocument/2006/relationships/hyperlink" Target="http://swarovski.com" TargetMode="External"/><Relationship Id="rId296" Type="http://schemas.openxmlformats.org/officeDocument/2006/relationships/hyperlink" Target="http://swarovski.com" TargetMode="External"/><Relationship Id="rId295" Type="http://schemas.openxmlformats.org/officeDocument/2006/relationships/hyperlink" Target="http://swarovski.com" TargetMode="External"/><Relationship Id="rId294" Type="http://schemas.openxmlformats.org/officeDocument/2006/relationships/hyperlink" Target="http://swarovski.com" TargetMode="External"/><Relationship Id="rId299" Type="http://schemas.openxmlformats.org/officeDocument/2006/relationships/hyperlink" Target="http://swarovski.com" TargetMode="External"/><Relationship Id="rId298" Type="http://schemas.openxmlformats.org/officeDocument/2006/relationships/hyperlink" Target="http://swarovski.com" TargetMode="External"/><Relationship Id="rId271" Type="http://schemas.openxmlformats.org/officeDocument/2006/relationships/hyperlink" Target="http://swarovski.com" TargetMode="External"/><Relationship Id="rId270" Type="http://schemas.openxmlformats.org/officeDocument/2006/relationships/hyperlink" Target="http://swarovski.com" TargetMode="External"/><Relationship Id="rId269" Type="http://schemas.openxmlformats.org/officeDocument/2006/relationships/hyperlink" Target="http://swarovski.com" TargetMode="External"/><Relationship Id="rId264" Type="http://schemas.openxmlformats.org/officeDocument/2006/relationships/hyperlink" Target="http://swarovski.com" TargetMode="External"/><Relationship Id="rId263" Type="http://schemas.openxmlformats.org/officeDocument/2006/relationships/hyperlink" Target="http://swarovski.com" TargetMode="External"/><Relationship Id="rId262" Type="http://schemas.openxmlformats.org/officeDocument/2006/relationships/hyperlink" Target="http://swarovski.com" TargetMode="External"/><Relationship Id="rId261" Type="http://schemas.openxmlformats.org/officeDocument/2006/relationships/hyperlink" Target="http://swarovski.com" TargetMode="External"/><Relationship Id="rId268" Type="http://schemas.openxmlformats.org/officeDocument/2006/relationships/hyperlink" Target="http://swarovski.com" TargetMode="External"/><Relationship Id="rId267" Type="http://schemas.openxmlformats.org/officeDocument/2006/relationships/hyperlink" Target="http://swarovski.com" TargetMode="External"/><Relationship Id="rId266" Type="http://schemas.openxmlformats.org/officeDocument/2006/relationships/hyperlink" Target="http://swarovski.com" TargetMode="External"/><Relationship Id="rId265" Type="http://schemas.openxmlformats.org/officeDocument/2006/relationships/hyperlink" Target="http://swarovski.com" TargetMode="External"/><Relationship Id="rId260" Type="http://schemas.openxmlformats.org/officeDocument/2006/relationships/hyperlink" Target="http://swarovski.com" TargetMode="External"/><Relationship Id="rId259" Type="http://schemas.openxmlformats.org/officeDocument/2006/relationships/hyperlink" Target="http://swarovski.com" TargetMode="External"/><Relationship Id="rId258" Type="http://schemas.openxmlformats.org/officeDocument/2006/relationships/hyperlink" Target="http://swarovski.com" TargetMode="External"/><Relationship Id="rId253" Type="http://schemas.openxmlformats.org/officeDocument/2006/relationships/hyperlink" Target="http://swarovski.com" TargetMode="External"/><Relationship Id="rId495" Type="http://schemas.openxmlformats.org/officeDocument/2006/relationships/hyperlink" Target="http://aristocrazy.com" TargetMode="External"/><Relationship Id="rId252" Type="http://schemas.openxmlformats.org/officeDocument/2006/relationships/hyperlink" Target="http://swarovski.com" TargetMode="External"/><Relationship Id="rId494" Type="http://schemas.openxmlformats.org/officeDocument/2006/relationships/hyperlink" Target="http://aristocrazy.com" TargetMode="External"/><Relationship Id="rId251" Type="http://schemas.openxmlformats.org/officeDocument/2006/relationships/hyperlink" Target="http://swarovski.com" TargetMode="External"/><Relationship Id="rId493" Type="http://schemas.openxmlformats.org/officeDocument/2006/relationships/hyperlink" Target="http://aristocrazy.com" TargetMode="External"/><Relationship Id="rId250" Type="http://schemas.openxmlformats.org/officeDocument/2006/relationships/hyperlink" Target="http://swarovski.com" TargetMode="External"/><Relationship Id="rId492" Type="http://schemas.openxmlformats.org/officeDocument/2006/relationships/hyperlink" Target="http://aristocrazy.com" TargetMode="External"/><Relationship Id="rId257" Type="http://schemas.openxmlformats.org/officeDocument/2006/relationships/hyperlink" Target="http://swarovski.com" TargetMode="External"/><Relationship Id="rId499" Type="http://schemas.openxmlformats.org/officeDocument/2006/relationships/hyperlink" Target="http://aristocrazy.com" TargetMode="External"/><Relationship Id="rId256" Type="http://schemas.openxmlformats.org/officeDocument/2006/relationships/hyperlink" Target="http://swarovski.com" TargetMode="External"/><Relationship Id="rId498" Type="http://schemas.openxmlformats.org/officeDocument/2006/relationships/hyperlink" Target="http://aristocrazy.com" TargetMode="External"/><Relationship Id="rId255" Type="http://schemas.openxmlformats.org/officeDocument/2006/relationships/hyperlink" Target="http://swarovski.com" TargetMode="External"/><Relationship Id="rId497" Type="http://schemas.openxmlformats.org/officeDocument/2006/relationships/hyperlink" Target="http://aristocrazy.com" TargetMode="External"/><Relationship Id="rId254" Type="http://schemas.openxmlformats.org/officeDocument/2006/relationships/hyperlink" Target="http://swarovski.com" TargetMode="External"/><Relationship Id="rId496" Type="http://schemas.openxmlformats.org/officeDocument/2006/relationships/hyperlink" Target="http://aristocrazy.com" TargetMode="External"/><Relationship Id="rId293" Type="http://schemas.openxmlformats.org/officeDocument/2006/relationships/hyperlink" Target="http://swarovski.com" TargetMode="External"/><Relationship Id="rId292" Type="http://schemas.openxmlformats.org/officeDocument/2006/relationships/hyperlink" Target="http://swarovski.com" TargetMode="External"/><Relationship Id="rId291" Type="http://schemas.openxmlformats.org/officeDocument/2006/relationships/hyperlink" Target="http://swarovski.com" TargetMode="External"/><Relationship Id="rId290" Type="http://schemas.openxmlformats.org/officeDocument/2006/relationships/hyperlink" Target="http://swarovski.com" TargetMode="External"/><Relationship Id="rId286" Type="http://schemas.openxmlformats.org/officeDocument/2006/relationships/hyperlink" Target="http://swarovski.com" TargetMode="External"/><Relationship Id="rId285" Type="http://schemas.openxmlformats.org/officeDocument/2006/relationships/hyperlink" Target="http://swarovski.com" TargetMode="External"/><Relationship Id="rId284" Type="http://schemas.openxmlformats.org/officeDocument/2006/relationships/hyperlink" Target="http://swarovski.com" TargetMode="External"/><Relationship Id="rId283" Type="http://schemas.openxmlformats.org/officeDocument/2006/relationships/hyperlink" Target="http://swarovski.com" TargetMode="External"/><Relationship Id="rId289" Type="http://schemas.openxmlformats.org/officeDocument/2006/relationships/hyperlink" Target="http://swarovski.com" TargetMode="External"/><Relationship Id="rId288" Type="http://schemas.openxmlformats.org/officeDocument/2006/relationships/hyperlink" Target="http://swarovski.com" TargetMode="External"/><Relationship Id="rId287" Type="http://schemas.openxmlformats.org/officeDocument/2006/relationships/hyperlink" Target="http://swarovski.com" TargetMode="External"/><Relationship Id="rId282" Type="http://schemas.openxmlformats.org/officeDocument/2006/relationships/hyperlink" Target="http://swarovski.com" TargetMode="External"/><Relationship Id="rId281" Type="http://schemas.openxmlformats.org/officeDocument/2006/relationships/hyperlink" Target="http://swarovski.com" TargetMode="External"/><Relationship Id="rId280" Type="http://schemas.openxmlformats.org/officeDocument/2006/relationships/hyperlink" Target="http://swarovski.com" TargetMode="External"/><Relationship Id="rId275" Type="http://schemas.openxmlformats.org/officeDocument/2006/relationships/hyperlink" Target="http://swarovski.com" TargetMode="External"/><Relationship Id="rId274" Type="http://schemas.openxmlformats.org/officeDocument/2006/relationships/hyperlink" Target="http://swarovski.com" TargetMode="External"/><Relationship Id="rId273" Type="http://schemas.openxmlformats.org/officeDocument/2006/relationships/hyperlink" Target="http://swarovski.com" TargetMode="External"/><Relationship Id="rId272" Type="http://schemas.openxmlformats.org/officeDocument/2006/relationships/hyperlink" Target="http://swarovski.com" TargetMode="External"/><Relationship Id="rId279" Type="http://schemas.openxmlformats.org/officeDocument/2006/relationships/hyperlink" Target="http://swarovski.com" TargetMode="External"/><Relationship Id="rId278" Type="http://schemas.openxmlformats.org/officeDocument/2006/relationships/hyperlink" Target="http://swarovski.com" TargetMode="External"/><Relationship Id="rId277" Type="http://schemas.openxmlformats.org/officeDocument/2006/relationships/hyperlink" Target="http://swarovski.com" TargetMode="External"/><Relationship Id="rId276" Type="http://schemas.openxmlformats.org/officeDocument/2006/relationships/hyperlink" Target="http://swarovski.com" TargetMode="External"/><Relationship Id="rId907" Type="http://schemas.openxmlformats.org/officeDocument/2006/relationships/hyperlink" Target="http://joyeriasuarez.com" TargetMode="External"/><Relationship Id="rId906" Type="http://schemas.openxmlformats.org/officeDocument/2006/relationships/hyperlink" Target="http://joyeriasuarez.com" TargetMode="External"/><Relationship Id="rId905" Type="http://schemas.openxmlformats.org/officeDocument/2006/relationships/hyperlink" Target="http://joyeriasuarez.com" TargetMode="External"/><Relationship Id="rId904" Type="http://schemas.openxmlformats.org/officeDocument/2006/relationships/hyperlink" Target="http://joyeriasuarez.com" TargetMode="External"/><Relationship Id="rId909" Type="http://schemas.openxmlformats.org/officeDocument/2006/relationships/hyperlink" Target="http://joyeriasuarez.com" TargetMode="External"/><Relationship Id="rId908" Type="http://schemas.openxmlformats.org/officeDocument/2006/relationships/hyperlink" Target="http://joyeriasuarez.com" TargetMode="External"/><Relationship Id="rId903" Type="http://schemas.openxmlformats.org/officeDocument/2006/relationships/hyperlink" Target="http://joyeriasuarez.com" TargetMode="External"/><Relationship Id="rId902" Type="http://schemas.openxmlformats.org/officeDocument/2006/relationships/hyperlink" Target="http://joyeriasuarez.com" TargetMode="External"/><Relationship Id="rId901" Type="http://schemas.openxmlformats.org/officeDocument/2006/relationships/hyperlink" Target="http://joyeriasuarez.com" TargetMode="External"/><Relationship Id="rId900" Type="http://schemas.openxmlformats.org/officeDocument/2006/relationships/hyperlink" Target="http://joyeriasuarez.com" TargetMode="External"/><Relationship Id="rId929" Type="http://schemas.openxmlformats.org/officeDocument/2006/relationships/hyperlink" Target="http://joyeriasuarez.com" TargetMode="External"/><Relationship Id="rId928" Type="http://schemas.openxmlformats.org/officeDocument/2006/relationships/hyperlink" Target="http://joyeriasuarez.com" TargetMode="External"/><Relationship Id="rId927" Type="http://schemas.openxmlformats.org/officeDocument/2006/relationships/hyperlink" Target="http://joyeriasuarez.com" TargetMode="External"/><Relationship Id="rId926" Type="http://schemas.openxmlformats.org/officeDocument/2006/relationships/hyperlink" Target="http://joyeriasuarez.com" TargetMode="External"/><Relationship Id="rId921" Type="http://schemas.openxmlformats.org/officeDocument/2006/relationships/hyperlink" Target="http://joyeriasuarez.com" TargetMode="External"/><Relationship Id="rId920" Type="http://schemas.openxmlformats.org/officeDocument/2006/relationships/hyperlink" Target="http://joyeriasuarez.com" TargetMode="External"/><Relationship Id="rId925" Type="http://schemas.openxmlformats.org/officeDocument/2006/relationships/hyperlink" Target="http://joyeriasuarez.com" TargetMode="External"/><Relationship Id="rId924" Type="http://schemas.openxmlformats.org/officeDocument/2006/relationships/hyperlink" Target="http://joyeriasuarez.com" TargetMode="External"/><Relationship Id="rId923" Type="http://schemas.openxmlformats.org/officeDocument/2006/relationships/hyperlink" Target="http://joyeriasuarez.com" TargetMode="External"/><Relationship Id="rId922" Type="http://schemas.openxmlformats.org/officeDocument/2006/relationships/hyperlink" Target="http://joyeriasuarez.com" TargetMode="External"/><Relationship Id="rId918" Type="http://schemas.openxmlformats.org/officeDocument/2006/relationships/hyperlink" Target="http://joyeriasuarez.com" TargetMode="External"/><Relationship Id="rId917" Type="http://schemas.openxmlformats.org/officeDocument/2006/relationships/hyperlink" Target="http://joyeriasuarez.com" TargetMode="External"/><Relationship Id="rId916" Type="http://schemas.openxmlformats.org/officeDocument/2006/relationships/hyperlink" Target="http://joyeriasuarez.com" TargetMode="External"/><Relationship Id="rId915" Type="http://schemas.openxmlformats.org/officeDocument/2006/relationships/hyperlink" Target="http://joyeriasuarez.com" TargetMode="External"/><Relationship Id="rId919" Type="http://schemas.openxmlformats.org/officeDocument/2006/relationships/hyperlink" Target="http://joyeriasuarez.com" TargetMode="External"/><Relationship Id="rId910" Type="http://schemas.openxmlformats.org/officeDocument/2006/relationships/hyperlink" Target="http://joyeriasuarez.com" TargetMode="External"/><Relationship Id="rId914" Type="http://schemas.openxmlformats.org/officeDocument/2006/relationships/hyperlink" Target="http://joyeriasuarez.com" TargetMode="External"/><Relationship Id="rId913" Type="http://schemas.openxmlformats.org/officeDocument/2006/relationships/hyperlink" Target="http://joyeriasuarez.com" TargetMode="External"/><Relationship Id="rId912" Type="http://schemas.openxmlformats.org/officeDocument/2006/relationships/hyperlink" Target="http://joyeriasuarez.com" TargetMode="External"/><Relationship Id="rId911" Type="http://schemas.openxmlformats.org/officeDocument/2006/relationships/hyperlink" Target="http://joyeriasuarez.com" TargetMode="External"/><Relationship Id="rId1213" Type="http://schemas.openxmlformats.org/officeDocument/2006/relationships/hyperlink" Target="http://piaget.com" TargetMode="External"/><Relationship Id="rId1214" Type="http://schemas.openxmlformats.org/officeDocument/2006/relationships/hyperlink" Target="http://piaget.com" TargetMode="External"/><Relationship Id="rId1215" Type="http://schemas.openxmlformats.org/officeDocument/2006/relationships/hyperlink" Target="http://piaget.com" TargetMode="External"/><Relationship Id="rId1216" Type="http://schemas.openxmlformats.org/officeDocument/2006/relationships/hyperlink" Target="http://piaget.com" TargetMode="External"/><Relationship Id="rId1217" Type="http://schemas.openxmlformats.org/officeDocument/2006/relationships/hyperlink" Target="http://piaget.com" TargetMode="External"/><Relationship Id="rId1218" Type="http://schemas.openxmlformats.org/officeDocument/2006/relationships/hyperlink" Target="http://piaget.com" TargetMode="External"/><Relationship Id="rId1219" Type="http://schemas.openxmlformats.org/officeDocument/2006/relationships/hyperlink" Target="http://piaget.com" TargetMode="External"/><Relationship Id="rId629" Type="http://schemas.openxmlformats.org/officeDocument/2006/relationships/hyperlink" Target="http://joyeriasanchez.com" TargetMode="External"/><Relationship Id="rId624" Type="http://schemas.openxmlformats.org/officeDocument/2006/relationships/hyperlink" Target="http://joyeriasanchez.com" TargetMode="External"/><Relationship Id="rId866" Type="http://schemas.openxmlformats.org/officeDocument/2006/relationships/hyperlink" Target="http://sansarushop.com" TargetMode="External"/><Relationship Id="rId623" Type="http://schemas.openxmlformats.org/officeDocument/2006/relationships/hyperlink" Target="http://joyeriasanchez.com" TargetMode="External"/><Relationship Id="rId865" Type="http://schemas.openxmlformats.org/officeDocument/2006/relationships/hyperlink" Target="http://sansarushop.com" TargetMode="External"/><Relationship Id="rId622" Type="http://schemas.openxmlformats.org/officeDocument/2006/relationships/hyperlink" Target="http://joyeriasanchez.com" TargetMode="External"/><Relationship Id="rId864" Type="http://schemas.openxmlformats.org/officeDocument/2006/relationships/hyperlink" Target="http://sansarushop.com" TargetMode="External"/><Relationship Id="rId621" Type="http://schemas.openxmlformats.org/officeDocument/2006/relationships/hyperlink" Target="http://joyeriasanchez.com" TargetMode="External"/><Relationship Id="rId863" Type="http://schemas.openxmlformats.org/officeDocument/2006/relationships/hyperlink" Target="http://sansarushop.com" TargetMode="External"/><Relationship Id="rId628" Type="http://schemas.openxmlformats.org/officeDocument/2006/relationships/hyperlink" Target="http://joyeriasanchez.com" TargetMode="External"/><Relationship Id="rId627" Type="http://schemas.openxmlformats.org/officeDocument/2006/relationships/hyperlink" Target="http://joyeriasanchez.com" TargetMode="External"/><Relationship Id="rId869" Type="http://schemas.openxmlformats.org/officeDocument/2006/relationships/hyperlink" Target="http://sansarushop.com" TargetMode="External"/><Relationship Id="rId626" Type="http://schemas.openxmlformats.org/officeDocument/2006/relationships/hyperlink" Target="http://joyeriasanchez.com" TargetMode="External"/><Relationship Id="rId868" Type="http://schemas.openxmlformats.org/officeDocument/2006/relationships/hyperlink" Target="http://sansarushop.com" TargetMode="External"/><Relationship Id="rId625" Type="http://schemas.openxmlformats.org/officeDocument/2006/relationships/hyperlink" Target="http://joyeriasanchez.com" TargetMode="External"/><Relationship Id="rId867" Type="http://schemas.openxmlformats.org/officeDocument/2006/relationships/hyperlink" Target="http://sansarushop.com" TargetMode="External"/><Relationship Id="rId620" Type="http://schemas.openxmlformats.org/officeDocument/2006/relationships/hyperlink" Target="http://joyeriasanchez.com" TargetMode="External"/><Relationship Id="rId862" Type="http://schemas.openxmlformats.org/officeDocument/2006/relationships/hyperlink" Target="http://sansarushop.com" TargetMode="External"/><Relationship Id="rId861" Type="http://schemas.openxmlformats.org/officeDocument/2006/relationships/hyperlink" Target="http://sansarushop.com" TargetMode="External"/><Relationship Id="rId1210" Type="http://schemas.openxmlformats.org/officeDocument/2006/relationships/hyperlink" Target="http://piaget.com" TargetMode="External"/><Relationship Id="rId860" Type="http://schemas.openxmlformats.org/officeDocument/2006/relationships/hyperlink" Target="http://sansarushop.com" TargetMode="External"/><Relationship Id="rId1211" Type="http://schemas.openxmlformats.org/officeDocument/2006/relationships/hyperlink" Target="http://piaget.com" TargetMode="External"/><Relationship Id="rId1212" Type="http://schemas.openxmlformats.org/officeDocument/2006/relationships/hyperlink" Target="http://piaget.com" TargetMode="External"/><Relationship Id="rId1202" Type="http://schemas.openxmlformats.org/officeDocument/2006/relationships/hyperlink" Target="http://piaget.com" TargetMode="External"/><Relationship Id="rId1203" Type="http://schemas.openxmlformats.org/officeDocument/2006/relationships/hyperlink" Target="http://piaget.com" TargetMode="External"/><Relationship Id="rId1204" Type="http://schemas.openxmlformats.org/officeDocument/2006/relationships/hyperlink" Target="http://piaget.com" TargetMode="External"/><Relationship Id="rId1205" Type="http://schemas.openxmlformats.org/officeDocument/2006/relationships/hyperlink" Target="http://piaget.com" TargetMode="External"/><Relationship Id="rId1206" Type="http://schemas.openxmlformats.org/officeDocument/2006/relationships/hyperlink" Target="http://piaget.com" TargetMode="External"/><Relationship Id="rId1207" Type="http://schemas.openxmlformats.org/officeDocument/2006/relationships/hyperlink" Target="http://piaget.com" TargetMode="External"/><Relationship Id="rId1208" Type="http://schemas.openxmlformats.org/officeDocument/2006/relationships/hyperlink" Target="http://piaget.com" TargetMode="External"/><Relationship Id="rId1209" Type="http://schemas.openxmlformats.org/officeDocument/2006/relationships/hyperlink" Target="http://piaget.com" TargetMode="External"/><Relationship Id="rId619" Type="http://schemas.openxmlformats.org/officeDocument/2006/relationships/hyperlink" Target="http://joyeriasanchez.com" TargetMode="External"/><Relationship Id="rId618" Type="http://schemas.openxmlformats.org/officeDocument/2006/relationships/hyperlink" Target="http://joyeriasanchez.com" TargetMode="External"/><Relationship Id="rId613" Type="http://schemas.openxmlformats.org/officeDocument/2006/relationships/hyperlink" Target="http://joyeriasanchez.com" TargetMode="External"/><Relationship Id="rId855" Type="http://schemas.openxmlformats.org/officeDocument/2006/relationships/hyperlink" Target="http://sansarushop.com" TargetMode="External"/><Relationship Id="rId612" Type="http://schemas.openxmlformats.org/officeDocument/2006/relationships/hyperlink" Target="http://joyeriasanchez.com" TargetMode="External"/><Relationship Id="rId854" Type="http://schemas.openxmlformats.org/officeDocument/2006/relationships/hyperlink" Target="http://sansarushop.com" TargetMode="External"/><Relationship Id="rId611" Type="http://schemas.openxmlformats.org/officeDocument/2006/relationships/hyperlink" Target="http://joyeriasanchez.com" TargetMode="External"/><Relationship Id="rId853" Type="http://schemas.openxmlformats.org/officeDocument/2006/relationships/hyperlink" Target="http://sansarushop.com" TargetMode="External"/><Relationship Id="rId610" Type="http://schemas.openxmlformats.org/officeDocument/2006/relationships/hyperlink" Target="http://joyeriasanchez.com" TargetMode="External"/><Relationship Id="rId852" Type="http://schemas.openxmlformats.org/officeDocument/2006/relationships/hyperlink" Target="http://sansarushop.com" TargetMode="External"/><Relationship Id="rId617" Type="http://schemas.openxmlformats.org/officeDocument/2006/relationships/hyperlink" Target="http://joyeriasanchez.com" TargetMode="External"/><Relationship Id="rId859" Type="http://schemas.openxmlformats.org/officeDocument/2006/relationships/hyperlink" Target="http://sansarushop.com" TargetMode="External"/><Relationship Id="rId616" Type="http://schemas.openxmlformats.org/officeDocument/2006/relationships/hyperlink" Target="http://joyeriasanchez.com" TargetMode="External"/><Relationship Id="rId858" Type="http://schemas.openxmlformats.org/officeDocument/2006/relationships/hyperlink" Target="http://sansarushop.com" TargetMode="External"/><Relationship Id="rId615" Type="http://schemas.openxmlformats.org/officeDocument/2006/relationships/hyperlink" Target="http://joyeriasanchez.com" TargetMode="External"/><Relationship Id="rId857" Type="http://schemas.openxmlformats.org/officeDocument/2006/relationships/hyperlink" Target="http://sansarushop.com" TargetMode="External"/><Relationship Id="rId614" Type="http://schemas.openxmlformats.org/officeDocument/2006/relationships/hyperlink" Target="http://joyeriasanchez.com" TargetMode="External"/><Relationship Id="rId856" Type="http://schemas.openxmlformats.org/officeDocument/2006/relationships/hyperlink" Target="http://sansarushop.com" TargetMode="External"/><Relationship Id="rId851" Type="http://schemas.openxmlformats.org/officeDocument/2006/relationships/hyperlink" Target="http://sansarushop.com" TargetMode="External"/><Relationship Id="rId850" Type="http://schemas.openxmlformats.org/officeDocument/2006/relationships/hyperlink" Target="http://sansarushop.com" TargetMode="External"/><Relationship Id="rId1200" Type="http://schemas.openxmlformats.org/officeDocument/2006/relationships/hyperlink" Target="http://piaget.com" TargetMode="External"/><Relationship Id="rId1201" Type="http://schemas.openxmlformats.org/officeDocument/2006/relationships/hyperlink" Target="http://piaget.com" TargetMode="External"/><Relationship Id="rId1235" Type="http://schemas.openxmlformats.org/officeDocument/2006/relationships/hyperlink" Target="http://piaget.com" TargetMode="External"/><Relationship Id="rId1236" Type="http://schemas.openxmlformats.org/officeDocument/2006/relationships/hyperlink" Target="http://piaget.com" TargetMode="External"/><Relationship Id="rId1237" Type="http://schemas.openxmlformats.org/officeDocument/2006/relationships/hyperlink" Target="http://piaget.com" TargetMode="External"/><Relationship Id="rId1238" Type="http://schemas.openxmlformats.org/officeDocument/2006/relationships/hyperlink" Target="http://piaget.com" TargetMode="External"/><Relationship Id="rId1239" Type="http://schemas.openxmlformats.org/officeDocument/2006/relationships/hyperlink" Target="http://piaget.com" TargetMode="External"/><Relationship Id="rId409" Type="http://schemas.openxmlformats.org/officeDocument/2006/relationships/hyperlink" Target="http://singularu.com" TargetMode="External"/><Relationship Id="rId404" Type="http://schemas.openxmlformats.org/officeDocument/2006/relationships/hyperlink" Target="http://singularu.com" TargetMode="External"/><Relationship Id="rId646" Type="http://schemas.openxmlformats.org/officeDocument/2006/relationships/hyperlink" Target="http://joseluisjoyerias.com" TargetMode="External"/><Relationship Id="rId888" Type="http://schemas.openxmlformats.org/officeDocument/2006/relationships/hyperlink" Target="http://joyeriasuarez.com" TargetMode="External"/><Relationship Id="rId403" Type="http://schemas.openxmlformats.org/officeDocument/2006/relationships/hyperlink" Target="http://singularu.com" TargetMode="External"/><Relationship Id="rId645" Type="http://schemas.openxmlformats.org/officeDocument/2006/relationships/hyperlink" Target="http://joseluisjoyerias.com" TargetMode="External"/><Relationship Id="rId887" Type="http://schemas.openxmlformats.org/officeDocument/2006/relationships/hyperlink" Target="http://joyeriasuarez.com" TargetMode="External"/><Relationship Id="rId402" Type="http://schemas.openxmlformats.org/officeDocument/2006/relationships/hyperlink" Target="http://singularu.com" TargetMode="External"/><Relationship Id="rId644" Type="http://schemas.openxmlformats.org/officeDocument/2006/relationships/hyperlink" Target="http://joseluisjoyerias.com" TargetMode="External"/><Relationship Id="rId886" Type="http://schemas.openxmlformats.org/officeDocument/2006/relationships/hyperlink" Target="http://joyeriasuarez.com" TargetMode="External"/><Relationship Id="rId401" Type="http://schemas.openxmlformats.org/officeDocument/2006/relationships/hyperlink" Target="http://singularu.com" TargetMode="External"/><Relationship Id="rId643" Type="http://schemas.openxmlformats.org/officeDocument/2006/relationships/hyperlink" Target="http://joyeriasanchez.com" TargetMode="External"/><Relationship Id="rId885" Type="http://schemas.openxmlformats.org/officeDocument/2006/relationships/hyperlink" Target="http://joyeriasuarez.com" TargetMode="External"/><Relationship Id="rId408" Type="http://schemas.openxmlformats.org/officeDocument/2006/relationships/hyperlink" Target="http://singularu.com" TargetMode="External"/><Relationship Id="rId407" Type="http://schemas.openxmlformats.org/officeDocument/2006/relationships/hyperlink" Target="http://singularu.com" TargetMode="External"/><Relationship Id="rId649" Type="http://schemas.openxmlformats.org/officeDocument/2006/relationships/hyperlink" Target="http://joseluisjoyerias.com" TargetMode="External"/><Relationship Id="rId406" Type="http://schemas.openxmlformats.org/officeDocument/2006/relationships/hyperlink" Target="http://singularu.com" TargetMode="External"/><Relationship Id="rId648" Type="http://schemas.openxmlformats.org/officeDocument/2006/relationships/hyperlink" Target="http://joseluisjoyerias.com" TargetMode="External"/><Relationship Id="rId405" Type="http://schemas.openxmlformats.org/officeDocument/2006/relationships/hyperlink" Target="http://singularu.com" TargetMode="External"/><Relationship Id="rId647" Type="http://schemas.openxmlformats.org/officeDocument/2006/relationships/hyperlink" Target="http://joseluisjoyerias.com" TargetMode="External"/><Relationship Id="rId889" Type="http://schemas.openxmlformats.org/officeDocument/2006/relationships/hyperlink" Target="http://joyeriasuarez.com" TargetMode="External"/><Relationship Id="rId880" Type="http://schemas.openxmlformats.org/officeDocument/2006/relationships/hyperlink" Target="http://joyeriasuarez.com" TargetMode="External"/><Relationship Id="rId1230" Type="http://schemas.openxmlformats.org/officeDocument/2006/relationships/hyperlink" Target="http://piaget.com" TargetMode="External"/><Relationship Id="rId400" Type="http://schemas.openxmlformats.org/officeDocument/2006/relationships/hyperlink" Target="http://bulgari.com" TargetMode="External"/><Relationship Id="rId642" Type="http://schemas.openxmlformats.org/officeDocument/2006/relationships/hyperlink" Target="http://joyeriasanchez.com" TargetMode="External"/><Relationship Id="rId884" Type="http://schemas.openxmlformats.org/officeDocument/2006/relationships/hyperlink" Target="http://joyeriasuarez.com" TargetMode="External"/><Relationship Id="rId1231" Type="http://schemas.openxmlformats.org/officeDocument/2006/relationships/hyperlink" Target="http://piaget.com" TargetMode="External"/><Relationship Id="rId641" Type="http://schemas.openxmlformats.org/officeDocument/2006/relationships/hyperlink" Target="http://joyeriasanchez.com" TargetMode="External"/><Relationship Id="rId883" Type="http://schemas.openxmlformats.org/officeDocument/2006/relationships/hyperlink" Target="http://joyeriasuarez.com" TargetMode="External"/><Relationship Id="rId1232" Type="http://schemas.openxmlformats.org/officeDocument/2006/relationships/hyperlink" Target="http://piaget.com" TargetMode="External"/><Relationship Id="rId640" Type="http://schemas.openxmlformats.org/officeDocument/2006/relationships/hyperlink" Target="http://joyeriasanchez.com" TargetMode="External"/><Relationship Id="rId882" Type="http://schemas.openxmlformats.org/officeDocument/2006/relationships/hyperlink" Target="http://joyeriasuarez.com" TargetMode="External"/><Relationship Id="rId1233" Type="http://schemas.openxmlformats.org/officeDocument/2006/relationships/hyperlink" Target="http://piaget.com" TargetMode="External"/><Relationship Id="rId881" Type="http://schemas.openxmlformats.org/officeDocument/2006/relationships/hyperlink" Target="http://joyeriasuarez.com" TargetMode="External"/><Relationship Id="rId1234" Type="http://schemas.openxmlformats.org/officeDocument/2006/relationships/hyperlink" Target="http://piaget.com" TargetMode="External"/><Relationship Id="rId1224" Type="http://schemas.openxmlformats.org/officeDocument/2006/relationships/hyperlink" Target="http://piaget.com" TargetMode="External"/><Relationship Id="rId1225" Type="http://schemas.openxmlformats.org/officeDocument/2006/relationships/hyperlink" Target="http://piaget.com" TargetMode="External"/><Relationship Id="rId1226" Type="http://schemas.openxmlformats.org/officeDocument/2006/relationships/hyperlink" Target="http://piaget.com" TargetMode="External"/><Relationship Id="rId1227" Type="http://schemas.openxmlformats.org/officeDocument/2006/relationships/hyperlink" Target="http://piaget.com" TargetMode="External"/><Relationship Id="rId1228" Type="http://schemas.openxmlformats.org/officeDocument/2006/relationships/hyperlink" Target="http://piaget.com" TargetMode="External"/><Relationship Id="rId1229" Type="http://schemas.openxmlformats.org/officeDocument/2006/relationships/hyperlink" Target="http://piaget.com" TargetMode="External"/><Relationship Id="rId635" Type="http://schemas.openxmlformats.org/officeDocument/2006/relationships/hyperlink" Target="http://joyeriasanchez.com" TargetMode="External"/><Relationship Id="rId877" Type="http://schemas.openxmlformats.org/officeDocument/2006/relationships/hyperlink" Target="http://joyeriasuarez.com" TargetMode="External"/><Relationship Id="rId634" Type="http://schemas.openxmlformats.org/officeDocument/2006/relationships/hyperlink" Target="http://joyeriasanchez.com" TargetMode="External"/><Relationship Id="rId876" Type="http://schemas.openxmlformats.org/officeDocument/2006/relationships/hyperlink" Target="http://joyeriasuarez.com" TargetMode="External"/><Relationship Id="rId633" Type="http://schemas.openxmlformats.org/officeDocument/2006/relationships/hyperlink" Target="http://joyeriasanchez.com" TargetMode="External"/><Relationship Id="rId875" Type="http://schemas.openxmlformats.org/officeDocument/2006/relationships/hyperlink" Target="http://joyeriasuarez.com" TargetMode="External"/><Relationship Id="rId632" Type="http://schemas.openxmlformats.org/officeDocument/2006/relationships/hyperlink" Target="http://joyeriasanchez.com" TargetMode="External"/><Relationship Id="rId874" Type="http://schemas.openxmlformats.org/officeDocument/2006/relationships/hyperlink" Target="http://sansarushop.com" TargetMode="External"/><Relationship Id="rId639" Type="http://schemas.openxmlformats.org/officeDocument/2006/relationships/hyperlink" Target="http://joyeriasanchez.com" TargetMode="External"/><Relationship Id="rId638" Type="http://schemas.openxmlformats.org/officeDocument/2006/relationships/hyperlink" Target="http://joyeriasanchez.com" TargetMode="External"/><Relationship Id="rId637" Type="http://schemas.openxmlformats.org/officeDocument/2006/relationships/hyperlink" Target="http://joyeriasanchez.com" TargetMode="External"/><Relationship Id="rId879" Type="http://schemas.openxmlformats.org/officeDocument/2006/relationships/hyperlink" Target="http://joyeriasuarez.com" TargetMode="External"/><Relationship Id="rId636" Type="http://schemas.openxmlformats.org/officeDocument/2006/relationships/hyperlink" Target="http://joyeriasanchez.com" TargetMode="External"/><Relationship Id="rId878" Type="http://schemas.openxmlformats.org/officeDocument/2006/relationships/hyperlink" Target="http://joyeriasuarez.com" TargetMode="External"/><Relationship Id="rId631" Type="http://schemas.openxmlformats.org/officeDocument/2006/relationships/hyperlink" Target="http://joyeriasanchez.com" TargetMode="External"/><Relationship Id="rId873" Type="http://schemas.openxmlformats.org/officeDocument/2006/relationships/hyperlink" Target="http://sansarushop.com" TargetMode="External"/><Relationship Id="rId1220" Type="http://schemas.openxmlformats.org/officeDocument/2006/relationships/hyperlink" Target="http://piaget.com" TargetMode="External"/><Relationship Id="rId630" Type="http://schemas.openxmlformats.org/officeDocument/2006/relationships/hyperlink" Target="http://joyeriasanchez.com" TargetMode="External"/><Relationship Id="rId872" Type="http://schemas.openxmlformats.org/officeDocument/2006/relationships/hyperlink" Target="http://sansarushop.com" TargetMode="External"/><Relationship Id="rId1221" Type="http://schemas.openxmlformats.org/officeDocument/2006/relationships/hyperlink" Target="http://piaget.com" TargetMode="External"/><Relationship Id="rId871" Type="http://schemas.openxmlformats.org/officeDocument/2006/relationships/hyperlink" Target="http://sansarushop.com" TargetMode="External"/><Relationship Id="rId1222" Type="http://schemas.openxmlformats.org/officeDocument/2006/relationships/hyperlink" Target="http://piaget.com" TargetMode="External"/><Relationship Id="rId870" Type="http://schemas.openxmlformats.org/officeDocument/2006/relationships/hyperlink" Target="http://sansarushop.com" TargetMode="External"/><Relationship Id="rId1223" Type="http://schemas.openxmlformats.org/officeDocument/2006/relationships/hyperlink" Target="http://piaget.com" TargetMode="External"/><Relationship Id="rId829" Type="http://schemas.openxmlformats.org/officeDocument/2006/relationships/hyperlink" Target="http://sansarushop.com" TargetMode="External"/><Relationship Id="rId828" Type="http://schemas.openxmlformats.org/officeDocument/2006/relationships/hyperlink" Target="http://sansarushop.com" TargetMode="External"/><Relationship Id="rId827" Type="http://schemas.openxmlformats.org/officeDocument/2006/relationships/hyperlink" Target="http://sansarushop.com" TargetMode="External"/><Relationship Id="rId822" Type="http://schemas.openxmlformats.org/officeDocument/2006/relationships/hyperlink" Target="http://sansarushop.com" TargetMode="External"/><Relationship Id="rId821" Type="http://schemas.openxmlformats.org/officeDocument/2006/relationships/hyperlink" Target="http://sansarushop.com" TargetMode="External"/><Relationship Id="rId820" Type="http://schemas.openxmlformats.org/officeDocument/2006/relationships/hyperlink" Target="http://sansarushop.com" TargetMode="External"/><Relationship Id="rId826" Type="http://schemas.openxmlformats.org/officeDocument/2006/relationships/hyperlink" Target="http://sansarushop.com" TargetMode="External"/><Relationship Id="rId825" Type="http://schemas.openxmlformats.org/officeDocument/2006/relationships/hyperlink" Target="http://sansarushop.com" TargetMode="External"/><Relationship Id="rId824" Type="http://schemas.openxmlformats.org/officeDocument/2006/relationships/hyperlink" Target="http://sansarushop.com" TargetMode="External"/><Relationship Id="rId823" Type="http://schemas.openxmlformats.org/officeDocument/2006/relationships/hyperlink" Target="http://sansarushop.com" TargetMode="External"/><Relationship Id="rId819" Type="http://schemas.openxmlformats.org/officeDocument/2006/relationships/hyperlink" Target="http://sansarushop.com" TargetMode="External"/><Relationship Id="rId818" Type="http://schemas.openxmlformats.org/officeDocument/2006/relationships/hyperlink" Target="http://sansarushop.com" TargetMode="External"/><Relationship Id="rId817" Type="http://schemas.openxmlformats.org/officeDocument/2006/relationships/hyperlink" Target="http://sansarushop.com" TargetMode="External"/><Relationship Id="rId816" Type="http://schemas.openxmlformats.org/officeDocument/2006/relationships/hyperlink" Target="http://sansarushop.com" TargetMode="External"/><Relationship Id="rId811" Type="http://schemas.openxmlformats.org/officeDocument/2006/relationships/hyperlink" Target="http://sansarushop.com" TargetMode="External"/><Relationship Id="rId810" Type="http://schemas.openxmlformats.org/officeDocument/2006/relationships/hyperlink" Target="http://sansarushop.com" TargetMode="External"/><Relationship Id="rId815" Type="http://schemas.openxmlformats.org/officeDocument/2006/relationships/hyperlink" Target="http://sansarushop.com" TargetMode="External"/><Relationship Id="rId814" Type="http://schemas.openxmlformats.org/officeDocument/2006/relationships/hyperlink" Target="http://sansarushop.com" TargetMode="External"/><Relationship Id="rId813" Type="http://schemas.openxmlformats.org/officeDocument/2006/relationships/hyperlink" Target="http://sansarushop.com" TargetMode="External"/><Relationship Id="rId812" Type="http://schemas.openxmlformats.org/officeDocument/2006/relationships/hyperlink" Target="http://sansarushop.com" TargetMode="External"/><Relationship Id="rId609" Type="http://schemas.openxmlformats.org/officeDocument/2006/relationships/hyperlink" Target="http://joyeriasanchez.com" TargetMode="External"/><Relationship Id="rId608" Type="http://schemas.openxmlformats.org/officeDocument/2006/relationships/hyperlink" Target="http://joyeriasanchez.com" TargetMode="External"/><Relationship Id="rId607" Type="http://schemas.openxmlformats.org/officeDocument/2006/relationships/hyperlink" Target="http://joyeriasanchez.com" TargetMode="External"/><Relationship Id="rId849" Type="http://schemas.openxmlformats.org/officeDocument/2006/relationships/hyperlink" Target="http://sansarushop.com" TargetMode="External"/><Relationship Id="rId602" Type="http://schemas.openxmlformats.org/officeDocument/2006/relationships/hyperlink" Target="http://joyeriasanchez.com" TargetMode="External"/><Relationship Id="rId844" Type="http://schemas.openxmlformats.org/officeDocument/2006/relationships/hyperlink" Target="http://sansarushop.com" TargetMode="External"/><Relationship Id="rId601" Type="http://schemas.openxmlformats.org/officeDocument/2006/relationships/hyperlink" Target="http://joyeriasanchez.com" TargetMode="External"/><Relationship Id="rId843" Type="http://schemas.openxmlformats.org/officeDocument/2006/relationships/hyperlink" Target="http://sansarushop.com" TargetMode="External"/><Relationship Id="rId600" Type="http://schemas.openxmlformats.org/officeDocument/2006/relationships/hyperlink" Target="http://joyeriasanchez.com" TargetMode="External"/><Relationship Id="rId842" Type="http://schemas.openxmlformats.org/officeDocument/2006/relationships/hyperlink" Target="http://sansarushop.com" TargetMode="External"/><Relationship Id="rId841" Type="http://schemas.openxmlformats.org/officeDocument/2006/relationships/hyperlink" Target="http://sansarushop.com" TargetMode="External"/><Relationship Id="rId606" Type="http://schemas.openxmlformats.org/officeDocument/2006/relationships/hyperlink" Target="http://joyeriasanchez.com" TargetMode="External"/><Relationship Id="rId848" Type="http://schemas.openxmlformats.org/officeDocument/2006/relationships/hyperlink" Target="http://sansarushop.com" TargetMode="External"/><Relationship Id="rId605" Type="http://schemas.openxmlformats.org/officeDocument/2006/relationships/hyperlink" Target="http://joyeriasanchez.com" TargetMode="External"/><Relationship Id="rId847" Type="http://schemas.openxmlformats.org/officeDocument/2006/relationships/hyperlink" Target="http://sansarushop.com" TargetMode="External"/><Relationship Id="rId604" Type="http://schemas.openxmlformats.org/officeDocument/2006/relationships/hyperlink" Target="http://joyeriasanchez.com" TargetMode="External"/><Relationship Id="rId846" Type="http://schemas.openxmlformats.org/officeDocument/2006/relationships/hyperlink" Target="http://sansarushop.com" TargetMode="External"/><Relationship Id="rId603" Type="http://schemas.openxmlformats.org/officeDocument/2006/relationships/hyperlink" Target="http://joyeriasanchez.com" TargetMode="External"/><Relationship Id="rId845" Type="http://schemas.openxmlformats.org/officeDocument/2006/relationships/hyperlink" Target="http://sansarushop.com" TargetMode="External"/><Relationship Id="rId840" Type="http://schemas.openxmlformats.org/officeDocument/2006/relationships/hyperlink" Target="http://sansarushop.com" TargetMode="External"/><Relationship Id="rId839" Type="http://schemas.openxmlformats.org/officeDocument/2006/relationships/hyperlink" Target="http://sansarushop.com" TargetMode="External"/><Relationship Id="rId838" Type="http://schemas.openxmlformats.org/officeDocument/2006/relationships/hyperlink" Target="http://sansarushop.com" TargetMode="External"/><Relationship Id="rId833" Type="http://schemas.openxmlformats.org/officeDocument/2006/relationships/hyperlink" Target="http://sansarushop.com" TargetMode="External"/><Relationship Id="rId832" Type="http://schemas.openxmlformats.org/officeDocument/2006/relationships/hyperlink" Target="http://sansarushop.com" TargetMode="External"/><Relationship Id="rId831" Type="http://schemas.openxmlformats.org/officeDocument/2006/relationships/hyperlink" Target="http://sansarushop.com" TargetMode="External"/><Relationship Id="rId830" Type="http://schemas.openxmlformats.org/officeDocument/2006/relationships/hyperlink" Target="http://sansarushop.com" TargetMode="External"/><Relationship Id="rId837" Type="http://schemas.openxmlformats.org/officeDocument/2006/relationships/hyperlink" Target="http://sansarushop.com" TargetMode="External"/><Relationship Id="rId836" Type="http://schemas.openxmlformats.org/officeDocument/2006/relationships/hyperlink" Target="http://sansarushop.com" TargetMode="External"/><Relationship Id="rId835" Type="http://schemas.openxmlformats.org/officeDocument/2006/relationships/hyperlink" Target="http://sansarushop.com" TargetMode="External"/><Relationship Id="rId834" Type="http://schemas.openxmlformats.org/officeDocument/2006/relationships/hyperlink" Target="http://sansarushop.com" TargetMode="External"/><Relationship Id="rId1059" Type="http://schemas.openxmlformats.org/officeDocument/2006/relationships/hyperlink" Target="http://rabat.net" TargetMode="External"/><Relationship Id="rId228" Type="http://schemas.openxmlformats.org/officeDocument/2006/relationships/hyperlink" Target="http://swarovski.com" TargetMode="External"/><Relationship Id="rId227" Type="http://schemas.openxmlformats.org/officeDocument/2006/relationships/hyperlink" Target="http://swarovski.com" TargetMode="External"/><Relationship Id="rId469" Type="http://schemas.openxmlformats.org/officeDocument/2006/relationships/hyperlink" Target="http://singularu.com" TargetMode="External"/><Relationship Id="rId226" Type="http://schemas.openxmlformats.org/officeDocument/2006/relationships/hyperlink" Target="http://swarovski.com" TargetMode="External"/><Relationship Id="rId468" Type="http://schemas.openxmlformats.org/officeDocument/2006/relationships/hyperlink" Target="http://singularu.com" TargetMode="External"/><Relationship Id="rId225" Type="http://schemas.openxmlformats.org/officeDocument/2006/relationships/hyperlink" Target="http://swarovski.com" TargetMode="External"/><Relationship Id="rId467" Type="http://schemas.openxmlformats.org/officeDocument/2006/relationships/hyperlink" Target="http://singularu.com" TargetMode="External"/><Relationship Id="rId1290" Type="http://schemas.openxmlformats.org/officeDocument/2006/relationships/hyperlink" Target="http://thomassabo.com" TargetMode="External"/><Relationship Id="rId1291" Type="http://schemas.openxmlformats.org/officeDocument/2006/relationships/hyperlink" Target="http://thomassabo.com" TargetMode="External"/><Relationship Id="rId229" Type="http://schemas.openxmlformats.org/officeDocument/2006/relationships/hyperlink" Target="http://swarovski.com" TargetMode="External"/><Relationship Id="rId1050" Type="http://schemas.openxmlformats.org/officeDocument/2006/relationships/hyperlink" Target="http://unode50.com" TargetMode="External"/><Relationship Id="rId1292" Type="http://schemas.openxmlformats.org/officeDocument/2006/relationships/hyperlink" Target="http://thomassabo.com" TargetMode="External"/><Relationship Id="rId220" Type="http://schemas.openxmlformats.org/officeDocument/2006/relationships/hyperlink" Target="http://swarovski.com" TargetMode="External"/><Relationship Id="rId462" Type="http://schemas.openxmlformats.org/officeDocument/2006/relationships/hyperlink" Target="http://singularu.com" TargetMode="External"/><Relationship Id="rId1051" Type="http://schemas.openxmlformats.org/officeDocument/2006/relationships/hyperlink" Target="http://unode50.com" TargetMode="External"/><Relationship Id="rId1293" Type="http://schemas.openxmlformats.org/officeDocument/2006/relationships/hyperlink" Target="http://thomassabo.com" TargetMode="External"/><Relationship Id="rId461" Type="http://schemas.openxmlformats.org/officeDocument/2006/relationships/hyperlink" Target="http://singularu.com" TargetMode="External"/><Relationship Id="rId1052" Type="http://schemas.openxmlformats.org/officeDocument/2006/relationships/hyperlink" Target="http://unode50.com" TargetMode="External"/><Relationship Id="rId1294" Type="http://schemas.openxmlformats.org/officeDocument/2006/relationships/hyperlink" Target="http://thomassabo.com" TargetMode="External"/><Relationship Id="rId460" Type="http://schemas.openxmlformats.org/officeDocument/2006/relationships/hyperlink" Target="http://singularu.com" TargetMode="External"/><Relationship Id="rId1053" Type="http://schemas.openxmlformats.org/officeDocument/2006/relationships/hyperlink" Target="http://unode50.com" TargetMode="External"/><Relationship Id="rId1295" Type="http://schemas.openxmlformats.org/officeDocument/2006/relationships/hyperlink" Target="http://thomassabo.com" TargetMode="External"/><Relationship Id="rId1054" Type="http://schemas.openxmlformats.org/officeDocument/2006/relationships/hyperlink" Target="http://unode50.com" TargetMode="External"/><Relationship Id="rId1296" Type="http://schemas.openxmlformats.org/officeDocument/2006/relationships/hyperlink" Target="http://thomassabo.com" TargetMode="External"/><Relationship Id="rId224" Type="http://schemas.openxmlformats.org/officeDocument/2006/relationships/hyperlink" Target="http://swarovski.com" TargetMode="External"/><Relationship Id="rId466" Type="http://schemas.openxmlformats.org/officeDocument/2006/relationships/hyperlink" Target="http://singularu.com" TargetMode="External"/><Relationship Id="rId1055" Type="http://schemas.openxmlformats.org/officeDocument/2006/relationships/hyperlink" Target="http://unode50.com" TargetMode="External"/><Relationship Id="rId1297" Type="http://schemas.openxmlformats.org/officeDocument/2006/relationships/hyperlink" Target="http://thomassabo.com" TargetMode="External"/><Relationship Id="rId223" Type="http://schemas.openxmlformats.org/officeDocument/2006/relationships/hyperlink" Target="http://swarovski.com" TargetMode="External"/><Relationship Id="rId465" Type="http://schemas.openxmlformats.org/officeDocument/2006/relationships/hyperlink" Target="http://singularu.com" TargetMode="External"/><Relationship Id="rId1056" Type="http://schemas.openxmlformats.org/officeDocument/2006/relationships/hyperlink" Target="http://rabat.net" TargetMode="External"/><Relationship Id="rId1298" Type="http://schemas.openxmlformats.org/officeDocument/2006/relationships/hyperlink" Target="http://thomassabo.com" TargetMode="External"/><Relationship Id="rId222" Type="http://schemas.openxmlformats.org/officeDocument/2006/relationships/hyperlink" Target="http://swarovski.com" TargetMode="External"/><Relationship Id="rId464" Type="http://schemas.openxmlformats.org/officeDocument/2006/relationships/hyperlink" Target="http://singularu.com" TargetMode="External"/><Relationship Id="rId1057" Type="http://schemas.openxmlformats.org/officeDocument/2006/relationships/hyperlink" Target="http://rabat.net" TargetMode="External"/><Relationship Id="rId1299" Type="http://schemas.openxmlformats.org/officeDocument/2006/relationships/hyperlink" Target="http://thomassabo.com" TargetMode="External"/><Relationship Id="rId221" Type="http://schemas.openxmlformats.org/officeDocument/2006/relationships/hyperlink" Target="http://swarovski.com" TargetMode="External"/><Relationship Id="rId463" Type="http://schemas.openxmlformats.org/officeDocument/2006/relationships/hyperlink" Target="http://singularu.com" TargetMode="External"/><Relationship Id="rId1058" Type="http://schemas.openxmlformats.org/officeDocument/2006/relationships/hyperlink" Target="http://rabat.net" TargetMode="External"/><Relationship Id="rId1048" Type="http://schemas.openxmlformats.org/officeDocument/2006/relationships/hyperlink" Target="http://unode50.com" TargetMode="External"/><Relationship Id="rId1049" Type="http://schemas.openxmlformats.org/officeDocument/2006/relationships/hyperlink" Target="http://unode50.com" TargetMode="External"/><Relationship Id="rId217" Type="http://schemas.openxmlformats.org/officeDocument/2006/relationships/hyperlink" Target="http://swarovski.com" TargetMode="External"/><Relationship Id="rId459" Type="http://schemas.openxmlformats.org/officeDocument/2006/relationships/hyperlink" Target="http://singularu.com" TargetMode="External"/><Relationship Id="rId216" Type="http://schemas.openxmlformats.org/officeDocument/2006/relationships/hyperlink" Target="http://swarovski.com" TargetMode="External"/><Relationship Id="rId458" Type="http://schemas.openxmlformats.org/officeDocument/2006/relationships/hyperlink" Target="http://singularu.com" TargetMode="External"/><Relationship Id="rId215" Type="http://schemas.openxmlformats.org/officeDocument/2006/relationships/hyperlink" Target="http://swarovski.com" TargetMode="External"/><Relationship Id="rId457" Type="http://schemas.openxmlformats.org/officeDocument/2006/relationships/hyperlink" Target="http://singularu.com" TargetMode="External"/><Relationship Id="rId699" Type="http://schemas.openxmlformats.org/officeDocument/2006/relationships/hyperlink" Target="http://joseluisjoyerias.com" TargetMode="External"/><Relationship Id="rId214" Type="http://schemas.openxmlformats.org/officeDocument/2006/relationships/hyperlink" Target="http://swarovski.com" TargetMode="External"/><Relationship Id="rId456" Type="http://schemas.openxmlformats.org/officeDocument/2006/relationships/hyperlink" Target="http://singularu.com" TargetMode="External"/><Relationship Id="rId698" Type="http://schemas.openxmlformats.org/officeDocument/2006/relationships/hyperlink" Target="http://joseluisjoyerias.com" TargetMode="External"/><Relationship Id="rId219" Type="http://schemas.openxmlformats.org/officeDocument/2006/relationships/hyperlink" Target="http://swarovski.com" TargetMode="External"/><Relationship Id="rId1280" Type="http://schemas.openxmlformats.org/officeDocument/2006/relationships/hyperlink" Target="http://thomassabo.com" TargetMode="External"/><Relationship Id="rId218" Type="http://schemas.openxmlformats.org/officeDocument/2006/relationships/hyperlink" Target="http://swarovski.com" TargetMode="External"/><Relationship Id="rId1281" Type="http://schemas.openxmlformats.org/officeDocument/2006/relationships/hyperlink" Target="http://thomassabo.com" TargetMode="External"/><Relationship Id="rId451" Type="http://schemas.openxmlformats.org/officeDocument/2006/relationships/hyperlink" Target="http://singularu.com" TargetMode="External"/><Relationship Id="rId693" Type="http://schemas.openxmlformats.org/officeDocument/2006/relationships/hyperlink" Target="http://joseluisjoyerias.com" TargetMode="External"/><Relationship Id="rId1040" Type="http://schemas.openxmlformats.org/officeDocument/2006/relationships/hyperlink" Target="http://unode50.com" TargetMode="External"/><Relationship Id="rId1282" Type="http://schemas.openxmlformats.org/officeDocument/2006/relationships/hyperlink" Target="http://thomassabo.com" TargetMode="External"/><Relationship Id="rId450" Type="http://schemas.openxmlformats.org/officeDocument/2006/relationships/hyperlink" Target="http://singularu.com" TargetMode="External"/><Relationship Id="rId692" Type="http://schemas.openxmlformats.org/officeDocument/2006/relationships/hyperlink" Target="http://joseluisjoyerias.com" TargetMode="External"/><Relationship Id="rId1041" Type="http://schemas.openxmlformats.org/officeDocument/2006/relationships/hyperlink" Target="http://unode50.com" TargetMode="External"/><Relationship Id="rId1283" Type="http://schemas.openxmlformats.org/officeDocument/2006/relationships/hyperlink" Target="http://thomassabo.com" TargetMode="External"/><Relationship Id="rId691" Type="http://schemas.openxmlformats.org/officeDocument/2006/relationships/hyperlink" Target="http://joseluisjoyerias.com" TargetMode="External"/><Relationship Id="rId1042" Type="http://schemas.openxmlformats.org/officeDocument/2006/relationships/hyperlink" Target="http://unode50.com" TargetMode="External"/><Relationship Id="rId1284" Type="http://schemas.openxmlformats.org/officeDocument/2006/relationships/hyperlink" Target="http://thomassabo.com" TargetMode="External"/><Relationship Id="rId690" Type="http://schemas.openxmlformats.org/officeDocument/2006/relationships/hyperlink" Target="http://joseluisjoyerias.com" TargetMode="External"/><Relationship Id="rId1043" Type="http://schemas.openxmlformats.org/officeDocument/2006/relationships/hyperlink" Target="http://unode50.com" TargetMode="External"/><Relationship Id="rId1285" Type="http://schemas.openxmlformats.org/officeDocument/2006/relationships/hyperlink" Target="http://thomassabo.com" TargetMode="External"/><Relationship Id="rId213" Type="http://schemas.openxmlformats.org/officeDocument/2006/relationships/hyperlink" Target="http://swarovski.com" TargetMode="External"/><Relationship Id="rId455" Type="http://schemas.openxmlformats.org/officeDocument/2006/relationships/hyperlink" Target="http://singularu.com" TargetMode="External"/><Relationship Id="rId697" Type="http://schemas.openxmlformats.org/officeDocument/2006/relationships/hyperlink" Target="http://joseluisjoyerias.com" TargetMode="External"/><Relationship Id="rId1044" Type="http://schemas.openxmlformats.org/officeDocument/2006/relationships/hyperlink" Target="http://unode50.com" TargetMode="External"/><Relationship Id="rId1286" Type="http://schemas.openxmlformats.org/officeDocument/2006/relationships/hyperlink" Target="http://thomassabo.com" TargetMode="External"/><Relationship Id="rId212" Type="http://schemas.openxmlformats.org/officeDocument/2006/relationships/hyperlink" Target="http://swarovski.com" TargetMode="External"/><Relationship Id="rId454" Type="http://schemas.openxmlformats.org/officeDocument/2006/relationships/hyperlink" Target="http://singularu.com" TargetMode="External"/><Relationship Id="rId696" Type="http://schemas.openxmlformats.org/officeDocument/2006/relationships/hyperlink" Target="http://joseluisjoyerias.com" TargetMode="External"/><Relationship Id="rId1045" Type="http://schemas.openxmlformats.org/officeDocument/2006/relationships/hyperlink" Target="http://unode50.com" TargetMode="External"/><Relationship Id="rId1287" Type="http://schemas.openxmlformats.org/officeDocument/2006/relationships/hyperlink" Target="http://thomassabo.com" TargetMode="External"/><Relationship Id="rId211" Type="http://schemas.openxmlformats.org/officeDocument/2006/relationships/hyperlink" Target="http://swarovski.com" TargetMode="External"/><Relationship Id="rId453" Type="http://schemas.openxmlformats.org/officeDocument/2006/relationships/hyperlink" Target="http://singularu.com" TargetMode="External"/><Relationship Id="rId695" Type="http://schemas.openxmlformats.org/officeDocument/2006/relationships/hyperlink" Target="http://joseluisjoyerias.com" TargetMode="External"/><Relationship Id="rId1046" Type="http://schemas.openxmlformats.org/officeDocument/2006/relationships/hyperlink" Target="http://unode50.com" TargetMode="External"/><Relationship Id="rId1288" Type="http://schemas.openxmlformats.org/officeDocument/2006/relationships/hyperlink" Target="http://thomassabo.com" TargetMode="External"/><Relationship Id="rId210" Type="http://schemas.openxmlformats.org/officeDocument/2006/relationships/hyperlink" Target="http://swarovski.com" TargetMode="External"/><Relationship Id="rId452" Type="http://schemas.openxmlformats.org/officeDocument/2006/relationships/hyperlink" Target="http://singularu.com" TargetMode="External"/><Relationship Id="rId694" Type="http://schemas.openxmlformats.org/officeDocument/2006/relationships/hyperlink" Target="http://joseluisjoyerias.com" TargetMode="External"/><Relationship Id="rId1047" Type="http://schemas.openxmlformats.org/officeDocument/2006/relationships/hyperlink" Target="http://unode50.com" TargetMode="External"/><Relationship Id="rId1289" Type="http://schemas.openxmlformats.org/officeDocument/2006/relationships/hyperlink" Target="http://thomassabo.com" TargetMode="External"/><Relationship Id="rId491" Type="http://schemas.openxmlformats.org/officeDocument/2006/relationships/hyperlink" Target="http://aristocrazy.com" TargetMode="External"/><Relationship Id="rId490" Type="http://schemas.openxmlformats.org/officeDocument/2006/relationships/hyperlink" Target="http://aristocrazy.com" TargetMode="External"/><Relationship Id="rId249" Type="http://schemas.openxmlformats.org/officeDocument/2006/relationships/hyperlink" Target="http://swarovski.com" TargetMode="External"/><Relationship Id="rId248" Type="http://schemas.openxmlformats.org/officeDocument/2006/relationships/hyperlink" Target="http://swarovski.com" TargetMode="External"/><Relationship Id="rId247" Type="http://schemas.openxmlformats.org/officeDocument/2006/relationships/hyperlink" Target="http://swarovski.com" TargetMode="External"/><Relationship Id="rId489" Type="http://schemas.openxmlformats.org/officeDocument/2006/relationships/hyperlink" Target="http://aristocrazy.com" TargetMode="External"/><Relationship Id="rId1070" Type="http://schemas.openxmlformats.org/officeDocument/2006/relationships/hyperlink" Target="http://rabat.net" TargetMode="External"/><Relationship Id="rId1071" Type="http://schemas.openxmlformats.org/officeDocument/2006/relationships/hyperlink" Target="http://rabat.net" TargetMode="External"/><Relationship Id="rId1072" Type="http://schemas.openxmlformats.org/officeDocument/2006/relationships/hyperlink" Target="http://rabat.net" TargetMode="External"/><Relationship Id="rId242" Type="http://schemas.openxmlformats.org/officeDocument/2006/relationships/hyperlink" Target="http://swarovski.com" TargetMode="External"/><Relationship Id="rId484" Type="http://schemas.openxmlformats.org/officeDocument/2006/relationships/hyperlink" Target="http://aristocrazy.com" TargetMode="External"/><Relationship Id="rId1073" Type="http://schemas.openxmlformats.org/officeDocument/2006/relationships/hyperlink" Target="http://rabat.net" TargetMode="External"/><Relationship Id="rId241" Type="http://schemas.openxmlformats.org/officeDocument/2006/relationships/hyperlink" Target="http://swarovski.com" TargetMode="External"/><Relationship Id="rId483" Type="http://schemas.openxmlformats.org/officeDocument/2006/relationships/hyperlink" Target="http://aristocrazy.com" TargetMode="External"/><Relationship Id="rId1074" Type="http://schemas.openxmlformats.org/officeDocument/2006/relationships/hyperlink" Target="http://rabat.net" TargetMode="External"/><Relationship Id="rId240" Type="http://schemas.openxmlformats.org/officeDocument/2006/relationships/hyperlink" Target="http://swarovski.com" TargetMode="External"/><Relationship Id="rId482" Type="http://schemas.openxmlformats.org/officeDocument/2006/relationships/hyperlink" Target="http://aristocrazy.com" TargetMode="External"/><Relationship Id="rId1075" Type="http://schemas.openxmlformats.org/officeDocument/2006/relationships/hyperlink" Target="http://rabat.net" TargetMode="External"/><Relationship Id="rId481" Type="http://schemas.openxmlformats.org/officeDocument/2006/relationships/hyperlink" Target="http://singularu.com" TargetMode="External"/><Relationship Id="rId1076" Type="http://schemas.openxmlformats.org/officeDocument/2006/relationships/hyperlink" Target="http://rabat.net" TargetMode="External"/><Relationship Id="rId246" Type="http://schemas.openxmlformats.org/officeDocument/2006/relationships/hyperlink" Target="http://swarovski.com" TargetMode="External"/><Relationship Id="rId488" Type="http://schemas.openxmlformats.org/officeDocument/2006/relationships/hyperlink" Target="http://aristocrazy.com" TargetMode="External"/><Relationship Id="rId1077" Type="http://schemas.openxmlformats.org/officeDocument/2006/relationships/hyperlink" Target="http://rabat.net" TargetMode="External"/><Relationship Id="rId245" Type="http://schemas.openxmlformats.org/officeDocument/2006/relationships/hyperlink" Target="http://swarovski.com" TargetMode="External"/><Relationship Id="rId487" Type="http://schemas.openxmlformats.org/officeDocument/2006/relationships/hyperlink" Target="http://aristocrazy.com" TargetMode="External"/><Relationship Id="rId1078" Type="http://schemas.openxmlformats.org/officeDocument/2006/relationships/hyperlink" Target="http://rabat.net" TargetMode="External"/><Relationship Id="rId244" Type="http://schemas.openxmlformats.org/officeDocument/2006/relationships/hyperlink" Target="http://swarovski.com" TargetMode="External"/><Relationship Id="rId486" Type="http://schemas.openxmlformats.org/officeDocument/2006/relationships/hyperlink" Target="http://aristocrazy.com" TargetMode="External"/><Relationship Id="rId1079" Type="http://schemas.openxmlformats.org/officeDocument/2006/relationships/hyperlink" Target="http://rabat.net" TargetMode="External"/><Relationship Id="rId243" Type="http://schemas.openxmlformats.org/officeDocument/2006/relationships/hyperlink" Target="http://swarovski.com" TargetMode="External"/><Relationship Id="rId485" Type="http://schemas.openxmlformats.org/officeDocument/2006/relationships/hyperlink" Target="http://aristocrazy.com" TargetMode="External"/><Relationship Id="rId480" Type="http://schemas.openxmlformats.org/officeDocument/2006/relationships/hyperlink" Target="http://singularu.com" TargetMode="External"/><Relationship Id="rId239" Type="http://schemas.openxmlformats.org/officeDocument/2006/relationships/hyperlink" Target="http://swarovski.com" TargetMode="External"/><Relationship Id="rId238" Type="http://schemas.openxmlformats.org/officeDocument/2006/relationships/hyperlink" Target="http://swarovski.com" TargetMode="External"/><Relationship Id="rId237" Type="http://schemas.openxmlformats.org/officeDocument/2006/relationships/hyperlink" Target="http://swarovski.com" TargetMode="External"/><Relationship Id="rId479" Type="http://schemas.openxmlformats.org/officeDocument/2006/relationships/hyperlink" Target="http://singularu.com" TargetMode="External"/><Relationship Id="rId236" Type="http://schemas.openxmlformats.org/officeDocument/2006/relationships/hyperlink" Target="http://swarovski.com" TargetMode="External"/><Relationship Id="rId478" Type="http://schemas.openxmlformats.org/officeDocument/2006/relationships/hyperlink" Target="http://singularu.com" TargetMode="External"/><Relationship Id="rId1060" Type="http://schemas.openxmlformats.org/officeDocument/2006/relationships/hyperlink" Target="http://rabat.net" TargetMode="External"/><Relationship Id="rId1061" Type="http://schemas.openxmlformats.org/officeDocument/2006/relationships/hyperlink" Target="http://rabat.net" TargetMode="External"/><Relationship Id="rId231" Type="http://schemas.openxmlformats.org/officeDocument/2006/relationships/hyperlink" Target="http://swarovski.com" TargetMode="External"/><Relationship Id="rId473" Type="http://schemas.openxmlformats.org/officeDocument/2006/relationships/hyperlink" Target="http://singularu.com" TargetMode="External"/><Relationship Id="rId1062" Type="http://schemas.openxmlformats.org/officeDocument/2006/relationships/hyperlink" Target="http://rabat.net" TargetMode="External"/><Relationship Id="rId230" Type="http://schemas.openxmlformats.org/officeDocument/2006/relationships/hyperlink" Target="http://swarovski.com" TargetMode="External"/><Relationship Id="rId472" Type="http://schemas.openxmlformats.org/officeDocument/2006/relationships/hyperlink" Target="http://singularu.com" TargetMode="External"/><Relationship Id="rId1063" Type="http://schemas.openxmlformats.org/officeDocument/2006/relationships/hyperlink" Target="http://rabat.net" TargetMode="External"/><Relationship Id="rId471" Type="http://schemas.openxmlformats.org/officeDocument/2006/relationships/hyperlink" Target="http://singularu.com" TargetMode="External"/><Relationship Id="rId1064" Type="http://schemas.openxmlformats.org/officeDocument/2006/relationships/hyperlink" Target="http://rabat.net" TargetMode="External"/><Relationship Id="rId470" Type="http://schemas.openxmlformats.org/officeDocument/2006/relationships/hyperlink" Target="http://singularu.com" TargetMode="External"/><Relationship Id="rId1065" Type="http://schemas.openxmlformats.org/officeDocument/2006/relationships/hyperlink" Target="http://rabat.net" TargetMode="External"/><Relationship Id="rId235" Type="http://schemas.openxmlformats.org/officeDocument/2006/relationships/hyperlink" Target="http://swarovski.com" TargetMode="External"/><Relationship Id="rId477" Type="http://schemas.openxmlformats.org/officeDocument/2006/relationships/hyperlink" Target="http://singularu.com" TargetMode="External"/><Relationship Id="rId1066" Type="http://schemas.openxmlformats.org/officeDocument/2006/relationships/hyperlink" Target="http://rabat.net" TargetMode="External"/><Relationship Id="rId234" Type="http://schemas.openxmlformats.org/officeDocument/2006/relationships/hyperlink" Target="http://swarovski.com" TargetMode="External"/><Relationship Id="rId476" Type="http://schemas.openxmlformats.org/officeDocument/2006/relationships/hyperlink" Target="http://singularu.com" TargetMode="External"/><Relationship Id="rId1067" Type="http://schemas.openxmlformats.org/officeDocument/2006/relationships/hyperlink" Target="http://rabat.net" TargetMode="External"/><Relationship Id="rId233" Type="http://schemas.openxmlformats.org/officeDocument/2006/relationships/hyperlink" Target="http://swarovski.com" TargetMode="External"/><Relationship Id="rId475" Type="http://schemas.openxmlformats.org/officeDocument/2006/relationships/hyperlink" Target="http://singularu.com" TargetMode="External"/><Relationship Id="rId1068" Type="http://schemas.openxmlformats.org/officeDocument/2006/relationships/hyperlink" Target="http://rabat.net" TargetMode="External"/><Relationship Id="rId232" Type="http://schemas.openxmlformats.org/officeDocument/2006/relationships/hyperlink" Target="http://swarovski.com" TargetMode="External"/><Relationship Id="rId474" Type="http://schemas.openxmlformats.org/officeDocument/2006/relationships/hyperlink" Target="http://singularu.com" TargetMode="External"/><Relationship Id="rId1069" Type="http://schemas.openxmlformats.org/officeDocument/2006/relationships/hyperlink" Target="http://rabat.net" TargetMode="External"/><Relationship Id="rId1015" Type="http://schemas.openxmlformats.org/officeDocument/2006/relationships/hyperlink" Target="http://unode50.com" TargetMode="External"/><Relationship Id="rId1257" Type="http://schemas.openxmlformats.org/officeDocument/2006/relationships/hyperlink" Target="http://thomassabo.com" TargetMode="External"/><Relationship Id="rId1016" Type="http://schemas.openxmlformats.org/officeDocument/2006/relationships/hyperlink" Target="http://unode50.com" TargetMode="External"/><Relationship Id="rId1258" Type="http://schemas.openxmlformats.org/officeDocument/2006/relationships/hyperlink" Target="http://thomassabo.com" TargetMode="External"/><Relationship Id="rId1017" Type="http://schemas.openxmlformats.org/officeDocument/2006/relationships/hyperlink" Target="http://unode50.com" TargetMode="External"/><Relationship Id="rId1259" Type="http://schemas.openxmlformats.org/officeDocument/2006/relationships/hyperlink" Target="http://thomassabo.com" TargetMode="External"/><Relationship Id="rId1018" Type="http://schemas.openxmlformats.org/officeDocument/2006/relationships/hyperlink" Target="http://unode50.com" TargetMode="External"/><Relationship Id="rId1019" Type="http://schemas.openxmlformats.org/officeDocument/2006/relationships/hyperlink" Target="http://unode50.com" TargetMode="External"/><Relationship Id="rId426" Type="http://schemas.openxmlformats.org/officeDocument/2006/relationships/hyperlink" Target="http://singularu.com" TargetMode="External"/><Relationship Id="rId668" Type="http://schemas.openxmlformats.org/officeDocument/2006/relationships/hyperlink" Target="http://joseluisjoyerias.com" TargetMode="External"/><Relationship Id="rId425" Type="http://schemas.openxmlformats.org/officeDocument/2006/relationships/hyperlink" Target="http://singularu.com" TargetMode="External"/><Relationship Id="rId667" Type="http://schemas.openxmlformats.org/officeDocument/2006/relationships/hyperlink" Target="http://joseluisjoyerias.com" TargetMode="External"/><Relationship Id="rId424" Type="http://schemas.openxmlformats.org/officeDocument/2006/relationships/hyperlink" Target="http://singularu.com" TargetMode="External"/><Relationship Id="rId666" Type="http://schemas.openxmlformats.org/officeDocument/2006/relationships/hyperlink" Target="http://joseluisjoyerias.com" TargetMode="External"/><Relationship Id="rId423" Type="http://schemas.openxmlformats.org/officeDocument/2006/relationships/hyperlink" Target="http://singularu.com" TargetMode="External"/><Relationship Id="rId665" Type="http://schemas.openxmlformats.org/officeDocument/2006/relationships/hyperlink" Target="http://joseluisjoyerias.com" TargetMode="External"/><Relationship Id="rId429" Type="http://schemas.openxmlformats.org/officeDocument/2006/relationships/hyperlink" Target="http://singularu.com" TargetMode="External"/><Relationship Id="rId428" Type="http://schemas.openxmlformats.org/officeDocument/2006/relationships/hyperlink" Target="http://singularu.com" TargetMode="External"/><Relationship Id="rId427" Type="http://schemas.openxmlformats.org/officeDocument/2006/relationships/hyperlink" Target="http://singularu.com" TargetMode="External"/><Relationship Id="rId669" Type="http://schemas.openxmlformats.org/officeDocument/2006/relationships/hyperlink" Target="http://joseluisjoyerias.com" TargetMode="External"/><Relationship Id="rId660" Type="http://schemas.openxmlformats.org/officeDocument/2006/relationships/hyperlink" Target="http://joseluisjoyerias.com" TargetMode="External"/><Relationship Id="rId1250" Type="http://schemas.openxmlformats.org/officeDocument/2006/relationships/hyperlink" Target="http://thomassabo.com" TargetMode="External"/><Relationship Id="rId1251" Type="http://schemas.openxmlformats.org/officeDocument/2006/relationships/hyperlink" Target="http://thomassabo.com" TargetMode="External"/><Relationship Id="rId1010" Type="http://schemas.openxmlformats.org/officeDocument/2006/relationships/hyperlink" Target="http://unode50.com" TargetMode="External"/><Relationship Id="rId1252" Type="http://schemas.openxmlformats.org/officeDocument/2006/relationships/hyperlink" Target="http://thomassabo.com" TargetMode="External"/><Relationship Id="rId422" Type="http://schemas.openxmlformats.org/officeDocument/2006/relationships/hyperlink" Target="http://singularu.com" TargetMode="External"/><Relationship Id="rId664" Type="http://schemas.openxmlformats.org/officeDocument/2006/relationships/hyperlink" Target="http://joseluisjoyerias.com" TargetMode="External"/><Relationship Id="rId1011" Type="http://schemas.openxmlformats.org/officeDocument/2006/relationships/hyperlink" Target="http://unode50.com" TargetMode="External"/><Relationship Id="rId1253" Type="http://schemas.openxmlformats.org/officeDocument/2006/relationships/hyperlink" Target="http://thomassabo.com" TargetMode="External"/><Relationship Id="rId421" Type="http://schemas.openxmlformats.org/officeDocument/2006/relationships/hyperlink" Target="http://singularu.com" TargetMode="External"/><Relationship Id="rId663" Type="http://schemas.openxmlformats.org/officeDocument/2006/relationships/hyperlink" Target="http://joseluisjoyerias.com" TargetMode="External"/><Relationship Id="rId1012" Type="http://schemas.openxmlformats.org/officeDocument/2006/relationships/hyperlink" Target="http://unode50.com" TargetMode="External"/><Relationship Id="rId1254" Type="http://schemas.openxmlformats.org/officeDocument/2006/relationships/hyperlink" Target="http://thomassabo.com" TargetMode="External"/><Relationship Id="rId420" Type="http://schemas.openxmlformats.org/officeDocument/2006/relationships/hyperlink" Target="http://singularu.com" TargetMode="External"/><Relationship Id="rId662" Type="http://schemas.openxmlformats.org/officeDocument/2006/relationships/hyperlink" Target="http://joseluisjoyerias.com" TargetMode="External"/><Relationship Id="rId1013" Type="http://schemas.openxmlformats.org/officeDocument/2006/relationships/hyperlink" Target="http://unode50.com" TargetMode="External"/><Relationship Id="rId1255" Type="http://schemas.openxmlformats.org/officeDocument/2006/relationships/hyperlink" Target="http://thomassabo.com" TargetMode="External"/><Relationship Id="rId661" Type="http://schemas.openxmlformats.org/officeDocument/2006/relationships/hyperlink" Target="http://joseluisjoyerias.com" TargetMode="External"/><Relationship Id="rId1014" Type="http://schemas.openxmlformats.org/officeDocument/2006/relationships/hyperlink" Target="http://unode50.com" TargetMode="External"/><Relationship Id="rId1256" Type="http://schemas.openxmlformats.org/officeDocument/2006/relationships/hyperlink" Target="http://thomassabo.com" TargetMode="External"/><Relationship Id="rId1004" Type="http://schemas.openxmlformats.org/officeDocument/2006/relationships/hyperlink" Target="http://unode50.com" TargetMode="External"/><Relationship Id="rId1246" Type="http://schemas.openxmlformats.org/officeDocument/2006/relationships/hyperlink" Target="http://thomassabo.com" TargetMode="External"/><Relationship Id="rId1005" Type="http://schemas.openxmlformats.org/officeDocument/2006/relationships/hyperlink" Target="http://unode50.com" TargetMode="External"/><Relationship Id="rId1247" Type="http://schemas.openxmlformats.org/officeDocument/2006/relationships/hyperlink" Target="http://thomassabo.com" TargetMode="External"/><Relationship Id="rId1006" Type="http://schemas.openxmlformats.org/officeDocument/2006/relationships/hyperlink" Target="http://unode50.com" TargetMode="External"/><Relationship Id="rId1248" Type="http://schemas.openxmlformats.org/officeDocument/2006/relationships/hyperlink" Target="http://thomassabo.com" TargetMode="External"/><Relationship Id="rId1007" Type="http://schemas.openxmlformats.org/officeDocument/2006/relationships/hyperlink" Target="http://unode50.com" TargetMode="External"/><Relationship Id="rId1249" Type="http://schemas.openxmlformats.org/officeDocument/2006/relationships/hyperlink" Target="http://thomassabo.com" TargetMode="External"/><Relationship Id="rId1008" Type="http://schemas.openxmlformats.org/officeDocument/2006/relationships/hyperlink" Target="http://unode50.com" TargetMode="External"/><Relationship Id="rId1009" Type="http://schemas.openxmlformats.org/officeDocument/2006/relationships/hyperlink" Target="http://unode50.com" TargetMode="External"/><Relationship Id="rId415" Type="http://schemas.openxmlformats.org/officeDocument/2006/relationships/hyperlink" Target="http://singularu.com" TargetMode="External"/><Relationship Id="rId657" Type="http://schemas.openxmlformats.org/officeDocument/2006/relationships/hyperlink" Target="http://joseluisjoyerias.com" TargetMode="External"/><Relationship Id="rId899" Type="http://schemas.openxmlformats.org/officeDocument/2006/relationships/hyperlink" Target="http://joyeriasuarez.com" TargetMode="External"/><Relationship Id="rId414" Type="http://schemas.openxmlformats.org/officeDocument/2006/relationships/hyperlink" Target="http://singularu.com" TargetMode="External"/><Relationship Id="rId656" Type="http://schemas.openxmlformats.org/officeDocument/2006/relationships/hyperlink" Target="http://joseluisjoyerias.com" TargetMode="External"/><Relationship Id="rId898" Type="http://schemas.openxmlformats.org/officeDocument/2006/relationships/hyperlink" Target="http://joyeriasuarez.com" TargetMode="External"/><Relationship Id="rId413" Type="http://schemas.openxmlformats.org/officeDocument/2006/relationships/hyperlink" Target="http://singularu.com" TargetMode="External"/><Relationship Id="rId655" Type="http://schemas.openxmlformats.org/officeDocument/2006/relationships/hyperlink" Target="http://joseluisjoyerias.com" TargetMode="External"/><Relationship Id="rId897" Type="http://schemas.openxmlformats.org/officeDocument/2006/relationships/hyperlink" Target="http://joyeriasuarez.com" TargetMode="External"/><Relationship Id="rId412" Type="http://schemas.openxmlformats.org/officeDocument/2006/relationships/hyperlink" Target="http://singularu.com" TargetMode="External"/><Relationship Id="rId654" Type="http://schemas.openxmlformats.org/officeDocument/2006/relationships/hyperlink" Target="http://joseluisjoyerias.com" TargetMode="External"/><Relationship Id="rId896" Type="http://schemas.openxmlformats.org/officeDocument/2006/relationships/hyperlink" Target="http://joyeriasuarez.com" TargetMode="External"/><Relationship Id="rId419" Type="http://schemas.openxmlformats.org/officeDocument/2006/relationships/hyperlink" Target="http://singularu.com" TargetMode="External"/><Relationship Id="rId418" Type="http://schemas.openxmlformats.org/officeDocument/2006/relationships/hyperlink" Target="http://singularu.com" TargetMode="External"/><Relationship Id="rId417" Type="http://schemas.openxmlformats.org/officeDocument/2006/relationships/hyperlink" Target="http://singularu.com" TargetMode="External"/><Relationship Id="rId659" Type="http://schemas.openxmlformats.org/officeDocument/2006/relationships/hyperlink" Target="http://joseluisjoyerias.com" TargetMode="External"/><Relationship Id="rId416" Type="http://schemas.openxmlformats.org/officeDocument/2006/relationships/hyperlink" Target="http://singularu.com" TargetMode="External"/><Relationship Id="rId658" Type="http://schemas.openxmlformats.org/officeDocument/2006/relationships/hyperlink" Target="http://joseluisjoyerias.com" TargetMode="External"/><Relationship Id="rId891" Type="http://schemas.openxmlformats.org/officeDocument/2006/relationships/hyperlink" Target="http://joyeriasuarez.com" TargetMode="External"/><Relationship Id="rId890" Type="http://schemas.openxmlformats.org/officeDocument/2006/relationships/hyperlink" Target="http://joyeriasuarez.com" TargetMode="External"/><Relationship Id="rId1240" Type="http://schemas.openxmlformats.org/officeDocument/2006/relationships/hyperlink" Target="http://piaget.com" TargetMode="External"/><Relationship Id="rId1241" Type="http://schemas.openxmlformats.org/officeDocument/2006/relationships/hyperlink" Target="http://thomassabo.com" TargetMode="External"/><Relationship Id="rId411" Type="http://schemas.openxmlformats.org/officeDocument/2006/relationships/hyperlink" Target="http://singularu.com" TargetMode="External"/><Relationship Id="rId653" Type="http://schemas.openxmlformats.org/officeDocument/2006/relationships/hyperlink" Target="http://joseluisjoyerias.com" TargetMode="External"/><Relationship Id="rId895" Type="http://schemas.openxmlformats.org/officeDocument/2006/relationships/hyperlink" Target="http://joyeriasuarez.com" TargetMode="External"/><Relationship Id="rId1000" Type="http://schemas.openxmlformats.org/officeDocument/2006/relationships/hyperlink" Target="http://unode50.com" TargetMode="External"/><Relationship Id="rId1242" Type="http://schemas.openxmlformats.org/officeDocument/2006/relationships/hyperlink" Target="http://thomassabo.com" TargetMode="External"/><Relationship Id="rId410" Type="http://schemas.openxmlformats.org/officeDocument/2006/relationships/hyperlink" Target="http://singularu.com" TargetMode="External"/><Relationship Id="rId652" Type="http://schemas.openxmlformats.org/officeDocument/2006/relationships/hyperlink" Target="http://joseluisjoyerias.com" TargetMode="External"/><Relationship Id="rId894" Type="http://schemas.openxmlformats.org/officeDocument/2006/relationships/hyperlink" Target="http://joyeriasuarez.com" TargetMode="External"/><Relationship Id="rId1001" Type="http://schemas.openxmlformats.org/officeDocument/2006/relationships/hyperlink" Target="http://unode50.com" TargetMode="External"/><Relationship Id="rId1243" Type="http://schemas.openxmlformats.org/officeDocument/2006/relationships/hyperlink" Target="http://thomassabo.com" TargetMode="External"/><Relationship Id="rId651" Type="http://schemas.openxmlformats.org/officeDocument/2006/relationships/hyperlink" Target="http://joseluisjoyerias.com" TargetMode="External"/><Relationship Id="rId893" Type="http://schemas.openxmlformats.org/officeDocument/2006/relationships/hyperlink" Target="http://joyeriasuarez.com" TargetMode="External"/><Relationship Id="rId1002" Type="http://schemas.openxmlformats.org/officeDocument/2006/relationships/hyperlink" Target="http://unode50.com" TargetMode="External"/><Relationship Id="rId1244" Type="http://schemas.openxmlformats.org/officeDocument/2006/relationships/hyperlink" Target="http://thomassabo.com" TargetMode="External"/><Relationship Id="rId650" Type="http://schemas.openxmlformats.org/officeDocument/2006/relationships/hyperlink" Target="http://joseluisjoyerias.com" TargetMode="External"/><Relationship Id="rId892" Type="http://schemas.openxmlformats.org/officeDocument/2006/relationships/hyperlink" Target="http://joyeriasuarez.com" TargetMode="External"/><Relationship Id="rId1003" Type="http://schemas.openxmlformats.org/officeDocument/2006/relationships/hyperlink" Target="http://unode50.com" TargetMode="External"/><Relationship Id="rId1245" Type="http://schemas.openxmlformats.org/officeDocument/2006/relationships/hyperlink" Target="http://thomassabo.com" TargetMode="External"/><Relationship Id="rId1037" Type="http://schemas.openxmlformats.org/officeDocument/2006/relationships/hyperlink" Target="http://unode50.com" TargetMode="External"/><Relationship Id="rId1279" Type="http://schemas.openxmlformats.org/officeDocument/2006/relationships/hyperlink" Target="http://thomassabo.com" TargetMode="External"/><Relationship Id="rId1038" Type="http://schemas.openxmlformats.org/officeDocument/2006/relationships/hyperlink" Target="http://unode50.com" TargetMode="External"/><Relationship Id="rId1039" Type="http://schemas.openxmlformats.org/officeDocument/2006/relationships/hyperlink" Target="http://unode50.com" TargetMode="External"/><Relationship Id="rId206" Type="http://schemas.openxmlformats.org/officeDocument/2006/relationships/hyperlink" Target="http://swarovski.com" TargetMode="External"/><Relationship Id="rId448" Type="http://schemas.openxmlformats.org/officeDocument/2006/relationships/hyperlink" Target="http://singularu.com" TargetMode="External"/><Relationship Id="rId205" Type="http://schemas.openxmlformats.org/officeDocument/2006/relationships/hyperlink" Target="http://swarovski.com" TargetMode="External"/><Relationship Id="rId447" Type="http://schemas.openxmlformats.org/officeDocument/2006/relationships/hyperlink" Target="http://singularu.com" TargetMode="External"/><Relationship Id="rId689" Type="http://schemas.openxmlformats.org/officeDocument/2006/relationships/hyperlink" Target="http://joseluisjoyerias.com" TargetMode="External"/><Relationship Id="rId204" Type="http://schemas.openxmlformats.org/officeDocument/2006/relationships/hyperlink" Target="http://swarovski.com" TargetMode="External"/><Relationship Id="rId446" Type="http://schemas.openxmlformats.org/officeDocument/2006/relationships/hyperlink" Target="http://singularu.com" TargetMode="External"/><Relationship Id="rId688" Type="http://schemas.openxmlformats.org/officeDocument/2006/relationships/hyperlink" Target="http://joseluisjoyerias.com" TargetMode="External"/><Relationship Id="rId203" Type="http://schemas.openxmlformats.org/officeDocument/2006/relationships/hyperlink" Target="http://swarovski.com" TargetMode="External"/><Relationship Id="rId445" Type="http://schemas.openxmlformats.org/officeDocument/2006/relationships/hyperlink" Target="http://singularu.com" TargetMode="External"/><Relationship Id="rId687" Type="http://schemas.openxmlformats.org/officeDocument/2006/relationships/hyperlink" Target="http://joseluisjoyerias.com" TargetMode="External"/><Relationship Id="rId209" Type="http://schemas.openxmlformats.org/officeDocument/2006/relationships/hyperlink" Target="http://swarovski.com" TargetMode="External"/><Relationship Id="rId208" Type="http://schemas.openxmlformats.org/officeDocument/2006/relationships/hyperlink" Target="http://swarovski.com" TargetMode="External"/><Relationship Id="rId207" Type="http://schemas.openxmlformats.org/officeDocument/2006/relationships/hyperlink" Target="http://swarovski.com" TargetMode="External"/><Relationship Id="rId449" Type="http://schemas.openxmlformats.org/officeDocument/2006/relationships/hyperlink" Target="http://singularu.com" TargetMode="External"/><Relationship Id="rId1270" Type="http://schemas.openxmlformats.org/officeDocument/2006/relationships/hyperlink" Target="http://thomassabo.com" TargetMode="External"/><Relationship Id="rId440" Type="http://schemas.openxmlformats.org/officeDocument/2006/relationships/hyperlink" Target="http://singularu.com" TargetMode="External"/><Relationship Id="rId682" Type="http://schemas.openxmlformats.org/officeDocument/2006/relationships/hyperlink" Target="http://joseluisjoyerias.com" TargetMode="External"/><Relationship Id="rId1271" Type="http://schemas.openxmlformats.org/officeDocument/2006/relationships/hyperlink" Target="http://thomassabo.com" TargetMode="External"/><Relationship Id="rId681" Type="http://schemas.openxmlformats.org/officeDocument/2006/relationships/hyperlink" Target="http://joseluisjoyerias.com" TargetMode="External"/><Relationship Id="rId1030" Type="http://schemas.openxmlformats.org/officeDocument/2006/relationships/hyperlink" Target="http://unode50.com" TargetMode="External"/><Relationship Id="rId1272" Type="http://schemas.openxmlformats.org/officeDocument/2006/relationships/hyperlink" Target="http://thomassabo.com" TargetMode="External"/><Relationship Id="rId680" Type="http://schemas.openxmlformats.org/officeDocument/2006/relationships/hyperlink" Target="http://joseluisjoyerias.com" TargetMode="External"/><Relationship Id="rId1031" Type="http://schemas.openxmlformats.org/officeDocument/2006/relationships/hyperlink" Target="http://unode50.com" TargetMode="External"/><Relationship Id="rId1273" Type="http://schemas.openxmlformats.org/officeDocument/2006/relationships/hyperlink" Target="http://thomassabo.com" TargetMode="External"/><Relationship Id="rId1032" Type="http://schemas.openxmlformats.org/officeDocument/2006/relationships/hyperlink" Target="http://unode50.com" TargetMode="External"/><Relationship Id="rId1274" Type="http://schemas.openxmlformats.org/officeDocument/2006/relationships/hyperlink" Target="http://thomassabo.com" TargetMode="External"/><Relationship Id="rId202" Type="http://schemas.openxmlformats.org/officeDocument/2006/relationships/hyperlink" Target="http://swarovski.com" TargetMode="External"/><Relationship Id="rId444" Type="http://schemas.openxmlformats.org/officeDocument/2006/relationships/hyperlink" Target="http://singularu.com" TargetMode="External"/><Relationship Id="rId686" Type="http://schemas.openxmlformats.org/officeDocument/2006/relationships/hyperlink" Target="http://joseluisjoyerias.com" TargetMode="External"/><Relationship Id="rId1033" Type="http://schemas.openxmlformats.org/officeDocument/2006/relationships/hyperlink" Target="http://unode50.com" TargetMode="External"/><Relationship Id="rId1275" Type="http://schemas.openxmlformats.org/officeDocument/2006/relationships/hyperlink" Target="http://thomassabo.com" TargetMode="External"/><Relationship Id="rId201" Type="http://schemas.openxmlformats.org/officeDocument/2006/relationships/hyperlink" Target="http://swarovski.com" TargetMode="External"/><Relationship Id="rId443" Type="http://schemas.openxmlformats.org/officeDocument/2006/relationships/hyperlink" Target="http://singularu.com" TargetMode="External"/><Relationship Id="rId685" Type="http://schemas.openxmlformats.org/officeDocument/2006/relationships/hyperlink" Target="http://joseluisjoyerias.com" TargetMode="External"/><Relationship Id="rId1034" Type="http://schemas.openxmlformats.org/officeDocument/2006/relationships/hyperlink" Target="http://unode50.com" TargetMode="External"/><Relationship Id="rId1276" Type="http://schemas.openxmlformats.org/officeDocument/2006/relationships/hyperlink" Target="http://thomassabo.com" TargetMode="External"/><Relationship Id="rId200" Type="http://schemas.openxmlformats.org/officeDocument/2006/relationships/hyperlink" Target="http://swarovski.com" TargetMode="External"/><Relationship Id="rId442" Type="http://schemas.openxmlformats.org/officeDocument/2006/relationships/hyperlink" Target="http://singularu.com" TargetMode="External"/><Relationship Id="rId684" Type="http://schemas.openxmlformats.org/officeDocument/2006/relationships/hyperlink" Target="http://joseluisjoyerias.com" TargetMode="External"/><Relationship Id="rId1035" Type="http://schemas.openxmlformats.org/officeDocument/2006/relationships/hyperlink" Target="http://unode50.com" TargetMode="External"/><Relationship Id="rId1277" Type="http://schemas.openxmlformats.org/officeDocument/2006/relationships/hyperlink" Target="http://thomassabo.com" TargetMode="External"/><Relationship Id="rId441" Type="http://schemas.openxmlformats.org/officeDocument/2006/relationships/hyperlink" Target="http://singularu.com" TargetMode="External"/><Relationship Id="rId683" Type="http://schemas.openxmlformats.org/officeDocument/2006/relationships/hyperlink" Target="http://joseluisjoyerias.com" TargetMode="External"/><Relationship Id="rId1036" Type="http://schemas.openxmlformats.org/officeDocument/2006/relationships/hyperlink" Target="http://unode50.com" TargetMode="External"/><Relationship Id="rId1278" Type="http://schemas.openxmlformats.org/officeDocument/2006/relationships/hyperlink" Target="http://thomassabo.com" TargetMode="External"/><Relationship Id="rId1026" Type="http://schemas.openxmlformats.org/officeDocument/2006/relationships/hyperlink" Target="http://unode50.com" TargetMode="External"/><Relationship Id="rId1268" Type="http://schemas.openxmlformats.org/officeDocument/2006/relationships/hyperlink" Target="http://thomassabo.com" TargetMode="External"/><Relationship Id="rId1027" Type="http://schemas.openxmlformats.org/officeDocument/2006/relationships/hyperlink" Target="http://unode50.com" TargetMode="External"/><Relationship Id="rId1269" Type="http://schemas.openxmlformats.org/officeDocument/2006/relationships/hyperlink" Target="http://thomassabo.com" TargetMode="External"/><Relationship Id="rId1028" Type="http://schemas.openxmlformats.org/officeDocument/2006/relationships/hyperlink" Target="http://unode50.com" TargetMode="External"/><Relationship Id="rId1029" Type="http://schemas.openxmlformats.org/officeDocument/2006/relationships/hyperlink" Target="http://unode50.com" TargetMode="External"/><Relationship Id="rId437" Type="http://schemas.openxmlformats.org/officeDocument/2006/relationships/hyperlink" Target="http://singularu.com" TargetMode="External"/><Relationship Id="rId679" Type="http://schemas.openxmlformats.org/officeDocument/2006/relationships/hyperlink" Target="http://joseluisjoyerias.com" TargetMode="External"/><Relationship Id="rId436" Type="http://schemas.openxmlformats.org/officeDocument/2006/relationships/hyperlink" Target="http://singularu.com" TargetMode="External"/><Relationship Id="rId678" Type="http://schemas.openxmlformats.org/officeDocument/2006/relationships/hyperlink" Target="http://joseluisjoyerias.com" TargetMode="External"/><Relationship Id="rId435" Type="http://schemas.openxmlformats.org/officeDocument/2006/relationships/hyperlink" Target="http://singularu.com" TargetMode="External"/><Relationship Id="rId677" Type="http://schemas.openxmlformats.org/officeDocument/2006/relationships/hyperlink" Target="http://joseluisjoyerias.com" TargetMode="External"/><Relationship Id="rId434" Type="http://schemas.openxmlformats.org/officeDocument/2006/relationships/hyperlink" Target="http://singularu.com" TargetMode="External"/><Relationship Id="rId676" Type="http://schemas.openxmlformats.org/officeDocument/2006/relationships/hyperlink" Target="http://joseluisjoyerias.com" TargetMode="External"/><Relationship Id="rId439" Type="http://schemas.openxmlformats.org/officeDocument/2006/relationships/hyperlink" Target="http://singularu.com" TargetMode="External"/><Relationship Id="rId438" Type="http://schemas.openxmlformats.org/officeDocument/2006/relationships/hyperlink" Target="http://singularu.com" TargetMode="External"/><Relationship Id="rId671" Type="http://schemas.openxmlformats.org/officeDocument/2006/relationships/hyperlink" Target="http://joseluisjoyerias.com" TargetMode="External"/><Relationship Id="rId1260" Type="http://schemas.openxmlformats.org/officeDocument/2006/relationships/hyperlink" Target="http://thomassabo.com" TargetMode="External"/><Relationship Id="rId670" Type="http://schemas.openxmlformats.org/officeDocument/2006/relationships/hyperlink" Target="http://joseluisjoyerias.com" TargetMode="External"/><Relationship Id="rId1261" Type="http://schemas.openxmlformats.org/officeDocument/2006/relationships/hyperlink" Target="http://thomassabo.com" TargetMode="External"/><Relationship Id="rId1020" Type="http://schemas.openxmlformats.org/officeDocument/2006/relationships/hyperlink" Target="http://unode50.com" TargetMode="External"/><Relationship Id="rId1262" Type="http://schemas.openxmlformats.org/officeDocument/2006/relationships/hyperlink" Target="http://thomassabo.com" TargetMode="External"/><Relationship Id="rId1021" Type="http://schemas.openxmlformats.org/officeDocument/2006/relationships/hyperlink" Target="http://unode50.com" TargetMode="External"/><Relationship Id="rId1263" Type="http://schemas.openxmlformats.org/officeDocument/2006/relationships/hyperlink" Target="http://thomassabo.com" TargetMode="External"/><Relationship Id="rId433" Type="http://schemas.openxmlformats.org/officeDocument/2006/relationships/hyperlink" Target="http://singularu.com" TargetMode="External"/><Relationship Id="rId675" Type="http://schemas.openxmlformats.org/officeDocument/2006/relationships/hyperlink" Target="http://joseluisjoyerias.com" TargetMode="External"/><Relationship Id="rId1022" Type="http://schemas.openxmlformats.org/officeDocument/2006/relationships/hyperlink" Target="http://unode50.com" TargetMode="External"/><Relationship Id="rId1264" Type="http://schemas.openxmlformats.org/officeDocument/2006/relationships/hyperlink" Target="http://thomassabo.com" TargetMode="External"/><Relationship Id="rId432" Type="http://schemas.openxmlformats.org/officeDocument/2006/relationships/hyperlink" Target="http://singularu.com" TargetMode="External"/><Relationship Id="rId674" Type="http://schemas.openxmlformats.org/officeDocument/2006/relationships/hyperlink" Target="http://joseluisjoyerias.com" TargetMode="External"/><Relationship Id="rId1023" Type="http://schemas.openxmlformats.org/officeDocument/2006/relationships/hyperlink" Target="http://unode50.com" TargetMode="External"/><Relationship Id="rId1265" Type="http://schemas.openxmlformats.org/officeDocument/2006/relationships/hyperlink" Target="http://thomassabo.com" TargetMode="External"/><Relationship Id="rId431" Type="http://schemas.openxmlformats.org/officeDocument/2006/relationships/hyperlink" Target="http://singularu.com" TargetMode="External"/><Relationship Id="rId673" Type="http://schemas.openxmlformats.org/officeDocument/2006/relationships/hyperlink" Target="http://joseluisjoyerias.com" TargetMode="External"/><Relationship Id="rId1024" Type="http://schemas.openxmlformats.org/officeDocument/2006/relationships/hyperlink" Target="http://unode50.com" TargetMode="External"/><Relationship Id="rId1266" Type="http://schemas.openxmlformats.org/officeDocument/2006/relationships/hyperlink" Target="http://thomassabo.com" TargetMode="External"/><Relationship Id="rId430" Type="http://schemas.openxmlformats.org/officeDocument/2006/relationships/hyperlink" Target="http://singularu.com" TargetMode="External"/><Relationship Id="rId672" Type="http://schemas.openxmlformats.org/officeDocument/2006/relationships/hyperlink" Target="http://joseluisjoyerias.com" TargetMode="External"/><Relationship Id="rId1025" Type="http://schemas.openxmlformats.org/officeDocument/2006/relationships/hyperlink" Target="http://unode50.com" TargetMode="External"/><Relationship Id="rId1267" Type="http://schemas.openxmlformats.org/officeDocument/2006/relationships/hyperlink" Target="http://thomassab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5"/>
    <col customWidth="1" min="2" max="2" width="16.13"/>
    <col customWidth="1" min="3" max="3" width="3.25"/>
    <col customWidth="1" min="4" max="4" width="16.13"/>
    <col customWidth="1" min="5" max="5" width="5.5"/>
    <col customWidth="1" min="6" max="6" width="5.88"/>
    <col customWidth="1" min="7" max="7" width="3.63"/>
    <col customWidth="1" min="8" max="8" width="33.0"/>
  </cols>
  <sheetData>
    <row r="1">
      <c r="A1" s="1"/>
      <c r="B1" s="2"/>
      <c r="C1" s="1"/>
      <c r="D1" s="1"/>
      <c r="E1" s="1"/>
      <c r="F1" s="1"/>
      <c r="G1" s="1"/>
      <c r="H1" s="1"/>
      <c r="I1" s="1"/>
      <c r="J1" s="1"/>
      <c r="K1" s="1"/>
      <c r="L1" s="1"/>
      <c r="M1" s="1"/>
      <c r="N1" s="1"/>
    </row>
    <row r="2" ht="34.5" customHeight="1">
      <c r="A2" s="1"/>
      <c r="B2" s="3" t="s">
        <v>0</v>
      </c>
      <c r="E2" s="1"/>
      <c r="F2" s="1"/>
      <c r="G2" s="1"/>
      <c r="H2" s="3" t="s">
        <v>1</v>
      </c>
      <c r="K2" s="1"/>
      <c r="L2" s="1"/>
      <c r="M2" s="1"/>
      <c r="N2" s="1"/>
    </row>
    <row r="3" ht="34.5" customHeight="1">
      <c r="A3" s="1"/>
      <c r="B3" s="4" t="s">
        <v>2</v>
      </c>
      <c r="C3" s="4"/>
      <c r="D3" s="4" t="s">
        <v>3</v>
      </c>
      <c r="E3" s="1"/>
      <c r="F3" s="1"/>
      <c r="G3" s="1"/>
      <c r="H3" s="5" t="s">
        <v>4</v>
      </c>
      <c r="I3" s="6" t="s">
        <v>5</v>
      </c>
      <c r="J3" s="1"/>
      <c r="K3" s="1"/>
      <c r="L3" s="1"/>
      <c r="M3" s="1"/>
      <c r="N3" s="1"/>
    </row>
    <row r="4" ht="34.5" customHeight="1">
      <c r="A4" s="1"/>
      <c r="B4" s="7" t="s">
        <v>6</v>
      </c>
      <c r="C4" s="8"/>
      <c r="D4" s="9" t="s">
        <v>7</v>
      </c>
      <c r="E4" s="1"/>
      <c r="F4" s="1"/>
      <c r="G4" s="1"/>
      <c r="H4" s="1"/>
      <c r="I4" s="1"/>
      <c r="J4" s="1"/>
      <c r="K4" s="1"/>
      <c r="L4" s="1"/>
      <c r="M4" s="1"/>
      <c r="N4" s="1"/>
    </row>
    <row r="5" ht="34.5" customHeight="1">
      <c r="A5" s="1"/>
      <c r="B5" s="10" t="s">
        <v>8</v>
      </c>
      <c r="C5" s="11"/>
      <c r="D5" s="12" t="s">
        <v>9</v>
      </c>
      <c r="E5" s="1"/>
      <c r="F5" s="1"/>
      <c r="G5" s="1"/>
      <c r="H5" s="1"/>
      <c r="I5" s="1"/>
      <c r="J5" s="1"/>
      <c r="K5" s="1"/>
      <c r="L5" s="1"/>
      <c r="M5" s="1"/>
      <c r="N5" s="1"/>
    </row>
    <row r="6" ht="34.5" customHeight="1">
      <c r="A6" s="1"/>
      <c r="B6" s="13" t="s">
        <v>10</v>
      </c>
      <c r="C6" s="8"/>
      <c r="D6" s="14" t="s">
        <v>11</v>
      </c>
      <c r="E6" s="1"/>
      <c r="F6" s="1"/>
      <c r="G6" s="1"/>
      <c r="H6" s="1"/>
      <c r="I6" s="1"/>
      <c r="J6" s="1"/>
      <c r="K6" s="1"/>
      <c r="L6" s="1"/>
      <c r="M6" s="1"/>
      <c r="N6" s="1"/>
    </row>
    <row r="7" ht="34.5" customHeight="1">
      <c r="A7" s="1"/>
      <c r="B7" s="15" t="s">
        <v>12</v>
      </c>
      <c r="C7" s="1"/>
      <c r="D7" s="1"/>
      <c r="E7" s="1"/>
      <c r="F7" s="1"/>
      <c r="G7" s="1"/>
      <c r="H7" s="1"/>
      <c r="I7" s="1"/>
      <c r="J7" s="1"/>
      <c r="K7" s="1"/>
      <c r="L7" s="1"/>
      <c r="M7" s="1"/>
      <c r="N7" s="1"/>
    </row>
    <row r="8" ht="34.5" customHeight="1">
      <c r="A8" s="1"/>
      <c r="B8" s="16" t="s">
        <v>13</v>
      </c>
      <c r="C8" s="1"/>
      <c r="D8" s="1"/>
      <c r="E8" s="1"/>
      <c r="F8" s="1"/>
      <c r="G8" s="1"/>
      <c r="H8" s="1"/>
      <c r="I8" s="1"/>
      <c r="J8" s="1"/>
      <c r="K8" s="1"/>
      <c r="L8" s="1"/>
      <c r="M8" s="1"/>
      <c r="N8" s="1"/>
    </row>
    <row r="9">
      <c r="A9" s="1"/>
      <c r="B9" s="2"/>
      <c r="C9" s="1"/>
      <c r="D9" s="1"/>
      <c r="E9" s="1"/>
      <c r="F9" s="1"/>
      <c r="G9" s="1"/>
      <c r="H9" s="1"/>
      <c r="I9" s="1"/>
      <c r="J9" s="1"/>
      <c r="K9" s="1"/>
      <c r="L9" s="1"/>
      <c r="M9" s="1"/>
      <c r="N9" s="1"/>
    </row>
    <row r="10">
      <c r="A10" s="1"/>
      <c r="B10" s="2"/>
      <c r="C10" s="1"/>
      <c r="D10" s="1"/>
      <c r="E10" s="1"/>
      <c r="F10" s="1"/>
      <c r="G10" s="1"/>
      <c r="H10" s="1"/>
      <c r="I10" s="1"/>
      <c r="J10" s="1"/>
      <c r="K10" s="1"/>
      <c r="L10" s="1"/>
      <c r="M10" s="1"/>
      <c r="N10" s="1"/>
    </row>
    <row r="11">
      <c r="A11" s="1"/>
      <c r="B11" s="2"/>
      <c r="C11" s="1"/>
      <c r="D11" s="1"/>
      <c r="E11" s="1"/>
      <c r="G11" s="1"/>
      <c r="H11" s="1"/>
      <c r="I11" s="1"/>
      <c r="J11" s="1"/>
      <c r="K11" s="1"/>
      <c r="L11" s="1"/>
      <c r="M11" s="1"/>
      <c r="N11" s="1"/>
    </row>
    <row r="12">
      <c r="A12" s="1"/>
      <c r="B12" s="2"/>
      <c r="C12" s="1"/>
      <c r="D12" s="1"/>
      <c r="E12" s="1"/>
      <c r="G12" s="1"/>
      <c r="H12" s="1"/>
      <c r="I12" s="1"/>
      <c r="J12" s="1"/>
      <c r="K12" s="1"/>
      <c r="L12" s="1"/>
      <c r="M12" s="1"/>
      <c r="N12" s="1"/>
    </row>
    <row r="13">
      <c r="A13" s="1"/>
      <c r="B13" s="2"/>
      <c r="C13" s="1"/>
      <c r="D13" s="1"/>
      <c r="E13" s="1"/>
      <c r="F13" s="1"/>
      <c r="G13" s="1"/>
      <c r="H13" s="1"/>
      <c r="I13" s="1"/>
      <c r="J13" s="1"/>
      <c r="K13" s="1"/>
      <c r="L13" s="1"/>
      <c r="M13" s="1"/>
      <c r="N13" s="1"/>
    </row>
    <row r="14">
      <c r="A14" s="1"/>
      <c r="B14" s="2"/>
      <c r="C14" s="1"/>
      <c r="D14" s="1"/>
      <c r="E14" s="1"/>
      <c r="F14" s="1"/>
      <c r="G14" s="1"/>
      <c r="H14" s="1"/>
      <c r="I14" s="1"/>
      <c r="J14" s="1"/>
      <c r="K14" s="1"/>
      <c r="L14" s="1"/>
      <c r="M14" s="1"/>
      <c r="N14" s="1"/>
    </row>
    <row r="15">
      <c r="A15" s="1"/>
      <c r="B15" s="2"/>
      <c r="C15" s="1"/>
      <c r="D15" s="1"/>
      <c r="E15" s="1"/>
      <c r="F15" s="1"/>
      <c r="G15" s="1"/>
      <c r="H15" s="1"/>
      <c r="I15" s="1"/>
      <c r="J15" s="1"/>
      <c r="K15" s="1"/>
      <c r="L15" s="1"/>
      <c r="M15" s="1"/>
      <c r="N15" s="1"/>
    </row>
    <row r="16">
      <c r="A16" s="1"/>
      <c r="B16" s="2"/>
      <c r="C16" s="1"/>
      <c r="D16" s="1"/>
      <c r="E16" s="1"/>
      <c r="F16" s="1"/>
      <c r="G16" s="1"/>
      <c r="H16" s="1"/>
      <c r="I16" s="1"/>
      <c r="J16" s="1"/>
      <c r="K16" s="1"/>
      <c r="L16" s="1"/>
      <c r="M16" s="1"/>
      <c r="N16" s="1"/>
    </row>
    <row r="17">
      <c r="A17" s="1"/>
      <c r="B17" s="2"/>
      <c r="C17" s="1"/>
      <c r="D17" s="1"/>
      <c r="E17" s="1"/>
      <c r="F17" s="1"/>
      <c r="G17" s="1"/>
      <c r="H17" s="1"/>
      <c r="I17" s="1"/>
      <c r="J17" s="1"/>
      <c r="K17" s="1"/>
      <c r="L17" s="1"/>
      <c r="M17" s="1"/>
      <c r="N17" s="1"/>
    </row>
    <row r="18">
      <c r="A18" s="1"/>
      <c r="B18" s="2"/>
      <c r="C18" s="1"/>
      <c r="D18" s="1"/>
      <c r="E18" s="1"/>
      <c r="F18" s="1"/>
      <c r="G18" s="1"/>
      <c r="H18" s="1"/>
      <c r="I18" s="1"/>
      <c r="J18" s="1"/>
      <c r="K18" s="1"/>
      <c r="L18" s="1"/>
      <c r="M18" s="1"/>
      <c r="N18" s="1"/>
    </row>
    <row r="19">
      <c r="A19" s="1"/>
      <c r="B19" s="2"/>
      <c r="C19" s="1"/>
      <c r="D19" s="1"/>
      <c r="E19" s="1"/>
      <c r="F19" s="1"/>
      <c r="G19" s="1"/>
      <c r="H19" s="1"/>
      <c r="I19" s="1"/>
      <c r="J19" s="1"/>
      <c r="K19" s="1"/>
      <c r="L19" s="1"/>
      <c r="M19" s="1"/>
      <c r="N19" s="1"/>
    </row>
    <row r="20">
      <c r="A20" s="1"/>
      <c r="B20" s="2"/>
      <c r="C20" s="1"/>
      <c r="D20" s="1"/>
      <c r="E20" s="1"/>
      <c r="F20" s="1"/>
      <c r="G20" s="1"/>
      <c r="H20" s="1"/>
      <c r="I20" s="1"/>
      <c r="J20" s="1"/>
      <c r="K20" s="1"/>
      <c r="L20" s="1"/>
      <c r="M20" s="1"/>
      <c r="N20" s="1"/>
    </row>
    <row r="21">
      <c r="A21" s="1"/>
      <c r="B21" s="2"/>
      <c r="C21" s="1"/>
      <c r="D21" s="1"/>
      <c r="E21" s="1"/>
      <c r="F21" s="1"/>
      <c r="G21" s="1"/>
      <c r="H21" s="1"/>
      <c r="I21" s="1"/>
      <c r="J21" s="1"/>
      <c r="K21" s="1"/>
      <c r="L21" s="1"/>
      <c r="M21" s="1"/>
      <c r="N21" s="1"/>
    </row>
    <row r="22">
      <c r="A22" s="1"/>
      <c r="B22" s="2"/>
      <c r="C22" s="1"/>
      <c r="D22" s="1"/>
      <c r="E22" s="1"/>
      <c r="F22" s="1"/>
      <c r="G22" s="1"/>
      <c r="H22" s="1"/>
      <c r="I22" s="1"/>
      <c r="J22" s="1"/>
      <c r="K22" s="1"/>
      <c r="L22" s="1"/>
      <c r="M22" s="1"/>
      <c r="N22" s="1"/>
    </row>
    <row r="23">
      <c r="A23" s="1"/>
      <c r="B23" s="2"/>
      <c r="C23" s="1"/>
      <c r="D23" s="1"/>
      <c r="E23" s="1"/>
      <c r="F23" s="1"/>
      <c r="G23" s="1"/>
      <c r="H23" s="1"/>
      <c r="I23" s="1"/>
      <c r="J23" s="1"/>
      <c r="K23" s="1"/>
      <c r="L23" s="1"/>
      <c r="M23" s="1"/>
      <c r="N23" s="1"/>
    </row>
    <row r="24">
      <c r="A24" s="1"/>
      <c r="B24" s="2"/>
      <c r="C24" s="1"/>
      <c r="D24" s="1"/>
      <c r="E24" s="1"/>
      <c r="F24" s="1"/>
      <c r="G24" s="1"/>
      <c r="H24" s="1"/>
      <c r="I24" s="1"/>
      <c r="J24" s="1"/>
      <c r="K24" s="1"/>
      <c r="L24" s="1"/>
      <c r="M24" s="1"/>
      <c r="N24" s="1"/>
    </row>
    <row r="25">
      <c r="A25" s="1"/>
      <c r="B25" s="2"/>
      <c r="C25" s="1"/>
      <c r="D25" s="1"/>
      <c r="E25" s="1"/>
      <c r="F25" s="1"/>
      <c r="G25" s="1"/>
      <c r="H25" s="1"/>
      <c r="I25" s="1"/>
      <c r="J25" s="1"/>
      <c r="K25" s="1"/>
      <c r="L25" s="1"/>
      <c r="M25" s="1"/>
      <c r="N25" s="1"/>
    </row>
    <row r="26">
      <c r="A26" s="1"/>
      <c r="B26" s="2"/>
      <c r="C26" s="1"/>
      <c r="D26" s="1"/>
      <c r="E26" s="1"/>
      <c r="F26" s="1"/>
      <c r="G26" s="1"/>
      <c r="H26" s="1"/>
      <c r="I26" s="1"/>
      <c r="J26" s="1"/>
      <c r="K26" s="1"/>
      <c r="L26" s="1"/>
      <c r="M26" s="1"/>
      <c r="N26" s="1"/>
    </row>
    <row r="27">
      <c r="A27" s="1"/>
      <c r="B27" s="2"/>
      <c r="C27" s="1"/>
      <c r="D27" s="1"/>
      <c r="E27" s="1"/>
      <c r="F27" s="1"/>
      <c r="G27" s="1"/>
      <c r="H27" s="1"/>
      <c r="I27" s="1"/>
      <c r="J27" s="1"/>
      <c r="K27" s="1"/>
      <c r="L27" s="1"/>
      <c r="M27" s="1"/>
      <c r="N27" s="1"/>
    </row>
    <row r="28">
      <c r="A28" s="1"/>
      <c r="B28" s="2"/>
      <c r="C28" s="1"/>
      <c r="D28" s="1"/>
      <c r="E28" s="1"/>
      <c r="F28" s="1"/>
      <c r="G28" s="1"/>
      <c r="H28" s="1"/>
      <c r="I28" s="1"/>
      <c r="J28" s="1"/>
      <c r="K28" s="1"/>
      <c r="L28" s="1"/>
      <c r="M28" s="1"/>
      <c r="N28" s="1"/>
    </row>
    <row r="29">
      <c r="A29" s="1"/>
      <c r="B29" s="2"/>
      <c r="C29" s="1"/>
      <c r="D29" s="1"/>
      <c r="E29" s="1"/>
      <c r="F29" s="1"/>
      <c r="G29" s="1"/>
      <c r="H29" s="1"/>
      <c r="I29" s="1"/>
      <c r="J29" s="1"/>
      <c r="K29" s="1"/>
      <c r="L29" s="1"/>
      <c r="M29" s="1"/>
      <c r="N29" s="1"/>
    </row>
    <row r="30">
      <c r="A30" s="1"/>
      <c r="B30" s="2"/>
      <c r="C30" s="1"/>
      <c r="D30" s="1"/>
      <c r="E30" s="1"/>
      <c r="F30" s="1"/>
      <c r="G30" s="1"/>
      <c r="H30" s="1"/>
      <c r="I30" s="1"/>
      <c r="J30" s="1"/>
      <c r="K30" s="1"/>
      <c r="L30" s="1"/>
      <c r="M30" s="1"/>
      <c r="N30" s="1"/>
    </row>
    <row r="31">
      <c r="A31" s="1"/>
      <c r="B31" s="2"/>
      <c r="C31" s="1"/>
      <c r="D31" s="1"/>
      <c r="E31" s="1"/>
      <c r="F31" s="1"/>
      <c r="G31" s="1"/>
      <c r="H31" s="1"/>
      <c r="I31" s="1"/>
      <c r="J31" s="1"/>
      <c r="K31" s="1"/>
      <c r="L31" s="1"/>
      <c r="M31" s="1"/>
      <c r="N31" s="1"/>
    </row>
    <row r="32">
      <c r="A32" s="1"/>
      <c r="B32" s="2"/>
      <c r="C32" s="1"/>
      <c r="D32" s="1"/>
      <c r="E32" s="1"/>
      <c r="F32" s="1"/>
      <c r="G32" s="1"/>
      <c r="H32" s="1"/>
      <c r="I32" s="1"/>
      <c r="J32" s="1"/>
      <c r="K32" s="1"/>
      <c r="L32" s="1"/>
      <c r="M32" s="1"/>
      <c r="N32" s="1"/>
    </row>
    <row r="33">
      <c r="A33" s="1"/>
      <c r="B33" s="2"/>
      <c r="C33" s="1"/>
      <c r="D33" s="1"/>
      <c r="E33" s="1"/>
      <c r="F33" s="1"/>
      <c r="G33" s="1"/>
      <c r="H33" s="1"/>
      <c r="I33" s="1"/>
      <c r="J33" s="1"/>
      <c r="K33" s="1"/>
      <c r="L33" s="1"/>
      <c r="M33" s="1"/>
      <c r="N33" s="1"/>
    </row>
    <row r="34">
      <c r="A34" s="1"/>
      <c r="B34" s="2"/>
      <c r="C34" s="1"/>
      <c r="D34" s="1"/>
      <c r="E34" s="1"/>
      <c r="F34" s="1"/>
      <c r="G34" s="1"/>
      <c r="H34" s="1"/>
      <c r="I34" s="1"/>
      <c r="J34" s="1"/>
      <c r="K34" s="1"/>
      <c r="L34" s="1"/>
      <c r="M34" s="1"/>
      <c r="N34" s="1"/>
    </row>
    <row r="35">
      <c r="A35" s="1"/>
      <c r="B35" s="2"/>
      <c r="C35" s="1"/>
      <c r="D35" s="1"/>
      <c r="E35" s="1"/>
      <c r="F35" s="1"/>
      <c r="G35" s="1"/>
      <c r="H35" s="1"/>
      <c r="I35" s="1"/>
      <c r="J35" s="1"/>
      <c r="K35" s="1"/>
      <c r="L35" s="1"/>
      <c r="M35" s="1"/>
      <c r="N35" s="1"/>
    </row>
    <row r="36">
      <c r="A36" s="1"/>
      <c r="B36" s="2"/>
      <c r="C36" s="1"/>
      <c r="D36" s="1"/>
      <c r="E36" s="1"/>
      <c r="F36" s="1"/>
      <c r="G36" s="1"/>
      <c r="H36" s="1"/>
      <c r="I36" s="1"/>
      <c r="J36" s="1"/>
      <c r="K36" s="1"/>
      <c r="L36" s="1"/>
      <c r="M36" s="1"/>
      <c r="N36" s="1"/>
    </row>
    <row r="37">
      <c r="A37" s="1"/>
      <c r="B37" s="2"/>
      <c r="C37" s="1"/>
      <c r="D37" s="1"/>
      <c r="E37" s="1"/>
      <c r="F37" s="1"/>
      <c r="G37" s="1"/>
      <c r="H37" s="1"/>
      <c r="I37" s="1"/>
      <c r="J37" s="1"/>
      <c r="K37" s="1"/>
      <c r="L37" s="1"/>
      <c r="M37" s="1"/>
      <c r="N37" s="1"/>
    </row>
    <row r="38">
      <c r="A38" s="1"/>
      <c r="B38" s="2"/>
      <c r="C38" s="1"/>
      <c r="D38" s="1"/>
      <c r="E38" s="1"/>
      <c r="F38" s="1"/>
      <c r="G38" s="1"/>
      <c r="H38" s="1"/>
      <c r="I38" s="1"/>
      <c r="J38" s="1"/>
      <c r="K38" s="1"/>
      <c r="L38" s="1"/>
      <c r="M38" s="1"/>
      <c r="N38" s="1"/>
    </row>
    <row r="39">
      <c r="A39" s="1"/>
      <c r="B39" s="2"/>
      <c r="C39" s="1"/>
      <c r="D39" s="1"/>
      <c r="E39" s="1"/>
      <c r="F39" s="1"/>
      <c r="G39" s="1"/>
      <c r="H39" s="1"/>
      <c r="I39" s="1"/>
      <c r="J39" s="1"/>
      <c r="K39" s="1"/>
      <c r="L39" s="1"/>
      <c r="M39" s="1"/>
      <c r="N39" s="1"/>
    </row>
    <row r="40">
      <c r="A40" s="1"/>
      <c r="B40" s="2"/>
      <c r="C40" s="1"/>
      <c r="D40" s="1"/>
      <c r="E40" s="1"/>
      <c r="F40" s="1"/>
      <c r="G40" s="1"/>
      <c r="H40" s="1"/>
      <c r="I40" s="1"/>
      <c r="J40" s="1"/>
      <c r="K40" s="1"/>
      <c r="L40" s="1"/>
      <c r="M40" s="1"/>
      <c r="N40" s="1"/>
    </row>
    <row r="41">
      <c r="A41" s="1"/>
      <c r="B41" s="2"/>
      <c r="C41" s="1"/>
      <c r="D41" s="1"/>
      <c r="E41" s="1"/>
      <c r="F41" s="1"/>
      <c r="G41" s="1"/>
      <c r="H41" s="1"/>
      <c r="I41" s="1"/>
      <c r="J41" s="1"/>
      <c r="K41" s="1"/>
      <c r="L41" s="1"/>
      <c r="M41" s="1"/>
      <c r="N41" s="1"/>
    </row>
    <row r="42">
      <c r="A42" s="1"/>
      <c r="B42" s="2"/>
      <c r="C42" s="1"/>
      <c r="D42" s="1"/>
      <c r="E42" s="1"/>
      <c r="F42" s="1"/>
      <c r="G42" s="1"/>
      <c r="H42" s="1"/>
      <c r="I42" s="1"/>
      <c r="J42" s="1"/>
      <c r="K42" s="1"/>
      <c r="L42" s="1"/>
      <c r="M42" s="1"/>
      <c r="N42" s="1"/>
    </row>
    <row r="43">
      <c r="A43" s="1"/>
      <c r="B43" s="2"/>
      <c r="C43" s="1"/>
      <c r="D43" s="1"/>
      <c r="E43" s="1"/>
      <c r="F43" s="1"/>
      <c r="G43" s="1"/>
      <c r="H43" s="1"/>
      <c r="I43" s="1"/>
      <c r="J43" s="1"/>
      <c r="K43" s="1"/>
      <c r="L43" s="1"/>
      <c r="M43" s="1"/>
      <c r="N43" s="1"/>
    </row>
    <row r="44">
      <c r="A44" s="1"/>
      <c r="B44" s="2"/>
      <c r="C44" s="1"/>
      <c r="D44" s="1"/>
      <c r="E44" s="1"/>
      <c r="F44" s="1"/>
      <c r="G44" s="1"/>
      <c r="H44" s="1"/>
      <c r="I44" s="1"/>
      <c r="J44" s="1"/>
      <c r="K44" s="1"/>
      <c r="L44" s="1"/>
      <c r="M44" s="1"/>
      <c r="N44" s="1"/>
    </row>
    <row r="45">
      <c r="A45" s="1"/>
      <c r="B45" s="2"/>
      <c r="C45" s="1"/>
      <c r="D45" s="1"/>
      <c r="E45" s="1"/>
      <c r="F45" s="1"/>
      <c r="G45" s="1"/>
      <c r="H45" s="1"/>
      <c r="I45" s="1"/>
      <c r="J45" s="1"/>
      <c r="K45" s="1"/>
      <c r="L45" s="1"/>
      <c r="M45" s="1"/>
      <c r="N45" s="1"/>
    </row>
    <row r="46">
      <c r="A46" s="1"/>
      <c r="B46" s="2"/>
      <c r="C46" s="1"/>
      <c r="D46" s="1"/>
      <c r="E46" s="1"/>
      <c r="F46" s="1"/>
      <c r="G46" s="1"/>
      <c r="H46" s="1"/>
      <c r="I46" s="1"/>
      <c r="J46" s="1"/>
      <c r="K46" s="1"/>
      <c r="L46" s="1"/>
      <c r="M46" s="1"/>
      <c r="N46" s="1"/>
    </row>
    <row r="47">
      <c r="A47" s="1"/>
      <c r="B47" s="2"/>
      <c r="C47" s="1"/>
      <c r="D47" s="1"/>
      <c r="E47" s="1"/>
      <c r="F47" s="1"/>
      <c r="G47" s="1"/>
      <c r="H47" s="1"/>
      <c r="I47" s="1"/>
      <c r="J47" s="1"/>
      <c r="K47" s="1"/>
      <c r="L47" s="1"/>
      <c r="M47" s="1"/>
      <c r="N47" s="1"/>
    </row>
    <row r="48">
      <c r="A48" s="1"/>
      <c r="B48" s="2"/>
      <c r="C48" s="1"/>
      <c r="D48" s="1"/>
      <c r="E48" s="1"/>
      <c r="F48" s="1"/>
      <c r="G48" s="1"/>
      <c r="H48" s="1"/>
      <c r="I48" s="1"/>
      <c r="J48" s="1"/>
      <c r="K48" s="1"/>
      <c r="L48" s="1"/>
      <c r="M48" s="1"/>
      <c r="N48" s="1"/>
    </row>
    <row r="49">
      <c r="A49" s="1"/>
      <c r="B49" s="2"/>
      <c r="C49" s="1"/>
      <c r="D49" s="1"/>
      <c r="E49" s="1"/>
      <c r="F49" s="1"/>
      <c r="G49" s="1"/>
      <c r="H49" s="1"/>
      <c r="I49" s="1"/>
      <c r="J49" s="1"/>
      <c r="K49" s="1"/>
      <c r="L49" s="1"/>
      <c r="M49" s="1"/>
      <c r="N49" s="1"/>
    </row>
    <row r="50">
      <c r="A50" s="1"/>
      <c r="B50" s="2"/>
      <c r="C50" s="1"/>
      <c r="D50" s="1"/>
      <c r="E50" s="1"/>
      <c r="F50" s="1"/>
      <c r="G50" s="1"/>
      <c r="H50" s="1"/>
      <c r="I50" s="1"/>
      <c r="J50" s="1"/>
      <c r="K50" s="1"/>
      <c r="L50" s="1"/>
      <c r="M50" s="1"/>
      <c r="N50" s="1"/>
    </row>
    <row r="51">
      <c r="A51" s="1"/>
      <c r="B51" s="2"/>
      <c r="C51" s="1"/>
      <c r="D51" s="1"/>
      <c r="E51" s="1"/>
      <c r="F51" s="1"/>
      <c r="G51" s="1"/>
      <c r="H51" s="1"/>
      <c r="I51" s="1"/>
      <c r="J51" s="1"/>
      <c r="K51" s="1"/>
      <c r="L51" s="1"/>
      <c r="M51" s="1"/>
      <c r="N51" s="1"/>
    </row>
    <row r="52">
      <c r="A52" s="1"/>
      <c r="B52" s="2"/>
      <c r="C52" s="1"/>
      <c r="D52" s="1"/>
      <c r="E52" s="1"/>
      <c r="F52" s="1"/>
      <c r="G52" s="1"/>
      <c r="H52" s="1"/>
      <c r="I52" s="1"/>
      <c r="J52" s="1"/>
      <c r="K52" s="1"/>
      <c r="L52" s="1"/>
      <c r="M52" s="1"/>
      <c r="N52" s="1"/>
    </row>
    <row r="53">
      <c r="A53" s="1"/>
      <c r="B53" s="2"/>
      <c r="C53" s="1"/>
      <c r="D53" s="1"/>
      <c r="E53" s="1"/>
      <c r="F53" s="1"/>
      <c r="G53" s="1"/>
      <c r="H53" s="1"/>
      <c r="I53" s="1"/>
      <c r="J53" s="1"/>
      <c r="K53" s="1"/>
      <c r="L53" s="1"/>
      <c r="M53" s="1"/>
      <c r="N53" s="1"/>
    </row>
    <row r="54">
      <c r="A54" s="1"/>
      <c r="B54" s="2"/>
      <c r="C54" s="1"/>
      <c r="D54" s="1"/>
      <c r="E54" s="1"/>
      <c r="F54" s="1"/>
      <c r="G54" s="1"/>
      <c r="H54" s="1"/>
      <c r="I54" s="1"/>
      <c r="J54" s="1"/>
      <c r="K54" s="1"/>
      <c r="L54" s="1"/>
      <c r="M54" s="1"/>
      <c r="N54" s="1"/>
    </row>
    <row r="55">
      <c r="A55" s="1"/>
      <c r="B55" s="2"/>
      <c r="C55" s="1"/>
      <c r="D55" s="1"/>
      <c r="E55" s="1"/>
      <c r="F55" s="1"/>
      <c r="G55" s="1"/>
      <c r="H55" s="1"/>
      <c r="I55" s="1"/>
      <c r="J55" s="1"/>
      <c r="K55" s="1"/>
      <c r="L55" s="1"/>
      <c r="M55" s="1"/>
      <c r="N55" s="1"/>
    </row>
    <row r="56">
      <c r="A56" s="1"/>
      <c r="B56" s="2"/>
      <c r="C56" s="1"/>
      <c r="D56" s="1"/>
      <c r="E56" s="1"/>
      <c r="F56" s="1"/>
      <c r="G56" s="1"/>
      <c r="H56" s="1"/>
      <c r="I56" s="1"/>
      <c r="J56" s="1"/>
      <c r="K56" s="1"/>
      <c r="L56" s="1"/>
      <c r="M56" s="1"/>
      <c r="N56" s="1"/>
    </row>
    <row r="57">
      <c r="A57" s="1"/>
      <c r="B57" s="2"/>
      <c r="C57" s="1"/>
      <c r="D57" s="1"/>
      <c r="E57" s="1"/>
      <c r="F57" s="1"/>
      <c r="G57" s="1"/>
      <c r="H57" s="1"/>
      <c r="I57" s="1"/>
      <c r="J57" s="1"/>
      <c r="K57" s="1"/>
      <c r="L57" s="1"/>
      <c r="M57" s="1"/>
      <c r="N57" s="1"/>
    </row>
    <row r="58">
      <c r="A58" s="1"/>
      <c r="B58" s="2"/>
      <c r="C58" s="1"/>
      <c r="D58" s="1"/>
      <c r="E58" s="1"/>
      <c r="F58" s="1"/>
      <c r="G58" s="1"/>
      <c r="H58" s="1"/>
      <c r="I58" s="1"/>
      <c r="J58" s="1"/>
      <c r="K58" s="1"/>
      <c r="L58" s="1"/>
      <c r="M58" s="1"/>
      <c r="N58" s="1"/>
    </row>
    <row r="59">
      <c r="A59" s="1"/>
      <c r="B59" s="2"/>
      <c r="C59" s="1"/>
      <c r="D59" s="1"/>
      <c r="E59" s="1"/>
      <c r="F59" s="1"/>
      <c r="G59" s="1"/>
      <c r="H59" s="1"/>
      <c r="I59" s="1"/>
      <c r="J59" s="1"/>
      <c r="K59" s="1"/>
      <c r="L59" s="1"/>
      <c r="M59" s="1"/>
      <c r="N59" s="1"/>
    </row>
    <row r="60">
      <c r="A60" s="1"/>
      <c r="B60" s="2"/>
      <c r="C60" s="1"/>
      <c r="D60" s="1"/>
      <c r="E60" s="1"/>
      <c r="F60" s="1"/>
      <c r="G60" s="1"/>
      <c r="H60" s="1"/>
      <c r="I60" s="1"/>
      <c r="J60" s="1"/>
      <c r="K60" s="1"/>
      <c r="L60" s="1"/>
      <c r="M60" s="1"/>
      <c r="N60" s="1"/>
    </row>
    <row r="61">
      <c r="A61" s="1"/>
      <c r="B61" s="2"/>
      <c r="C61" s="1"/>
      <c r="D61" s="1"/>
      <c r="E61" s="1"/>
      <c r="F61" s="1"/>
      <c r="G61" s="1"/>
      <c r="H61" s="1"/>
      <c r="I61" s="1"/>
      <c r="J61" s="1"/>
      <c r="K61" s="1"/>
      <c r="L61" s="1"/>
      <c r="M61" s="1"/>
      <c r="N61" s="1"/>
    </row>
    <row r="62">
      <c r="A62" s="1"/>
      <c r="B62" s="2"/>
      <c r="C62" s="1"/>
      <c r="D62" s="1"/>
      <c r="E62" s="1"/>
      <c r="F62" s="1"/>
      <c r="G62" s="1"/>
      <c r="H62" s="1"/>
      <c r="I62" s="1"/>
      <c r="J62" s="1"/>
      <c r="K62" s="1"/>
      <c r="L62" s="1"/>
      <c r="M62" s="1"/>
      <c r="N62" s="1"/>
    </row>
    <row r="63">
      <c r="A63" s="1"/>
      <c r="B63" s="2"/>
      <c r="C63" s="1"/>
      <c r="D63" s="1"/>
      <c r="E63" s="1"/>
      <c r="F63" s="1"/>
      <c r="G63" s="1"/>
      <c r="H63" s="1"/>
      <c r="I63" s="1"/>
      <c r="J63" s="1"/>
      <c r="K63" s="1"/>
      <c r="L63" s="1"/>
      <c r="M63" s="1"/>
      <c r="N63" s="1"/>
    </row>
    <row r="64">
      <c r="A64" s="1"/>
      <c r="B64" s="2"/>
      <c r="C64" s="1"/>
      <c r="D64" s="1"/>
      <c r="E64" s="1"/>
      <c r="F64" s="1"/>
      <c r="G64" s="1"/>
      <c r="H64" s="1"/>
      <c r="I64" s="1"/>
      <c r="J64" s="1"/>
      <c r="K64" s="1"/>
      <c r="L64" s="1"/>
      <c r="M64" s="1"/>
      <c r="N64" s="1"/>
    </row>
    <row r="65">
      <c r="A65" s="1"/>
      <c r="B65" s="2"/>
      <c r="C65" s="1"/>
      <c r="D65" s="1"/>
      <c r="E65" s="1"/>
      <c r="F65" s="1"/>
      <c r="G65" s="1"/>
      <c r="H65" s="1"/>
      <c r="I65" s="1"/>
      <c r="J65" s="1"/>
      <c r="K65" s="1"/>
      <c r="L65" s="1"/>
      <c r="M65" s="1"/>
      <c r="N65" s="1"/>
    </row>
    <row r="66">
      <c r="A66" s="1"/>
      <c r="B66" s="2"/>
      <c r="C66" s="1"/>
      <c r="D66" s="1"/>
      <c r="E66" s="1"/>
      <c r="F66" s="1"/>
      <c r="G66" s="1"/>
      <c r="H66" s="1"/>
      <c r="I66" s="1"/>
      <c r="J66" s="1"/>
      <c r="K66" s="1"/>
      <c r="L66" s="1"/>
      <c r="M66" s="1"/>
      <c r="N66" s="1"/>
    </row>
    <row r="67">
      <c r="A67" s="1"/>
      <c r="B67" s="2"/>
      <c r="C67" s="1"/>
      <c r="D67" s="1"/>
      <c r="E67" s="1"/>
      <c r="F67" s="1"/>
      <c r="G67" s="1"/>
      <c r="H67" s="1"/>
      <c r="I67" s="1"/>
      <c r="J67" s="1"/>
      <c r="K67" s="1"/>
      <c r="L67" s="1"/>
      <c r="M67" s="1"/>
      <c r="N67" s="1"/>
    </row>
    <row r="68">
      <c r="A68" s="1"/>
      <c r="B68" s="2"/>
      <c r="C68" s="1"/>
      <c r="D68" s="1"/>
      <c r="E68" s="1"/>
      <c r="F68" s="1"/>
      <c r="G68" s="1"/>
      <c r="H68" s="1"/>
      <c r="I68" s="1"/>
      <c r="J68" s="1"/>
      <c r="K68" s="1"/>
      <c r="L68" s="1"/>
      <c r="M68" s="1"/>
      <c r="N68" s="1"/>
    </row>
    <row r="69">
      <c r="A69" s="1"/>
      <c r="B69" s="2"/>
      <c r="C69" s="1"/>
      <c r="D69" s="1"/>
      <c r="E69" s="1"/>
      <c r="F69" s="1"/>
      <c r="G69" s="1"/>
      <c r="H69" s="1"/>
      <c r="I69" s="1"/>
      <c r="J69" s="1"/>
      <c r="K69" s="1"/>
      <c r="L69" s="1"/>
      <c r="M69" s="1"/>
      <c r="N69" s="1"/>
    </row>
    <row r="70">
      <c r="A70" s="1"/>
      <c r="B70" s="2"/>
      <c r="C70" s="1"/>
      <c r="D70" s="1"/>
      <c r="E70" s="1"/>
      <c r="F70" s="1"/>
      <c r="G70" s="1"/>
      <c r="H70" s="1"/>
      <c r="I70" s="1"/>
      <c r="J70" s="1"/>
      <c r="K70" s="1"/>
      <c r="L70" s="1"/>
      <c r="M70" s="1"/>
      <c r="N70" s="1"/>
    </row>
    <row r="71">
      <c r="A71" s="1"/>
      <c r="B71" s="2"/>
      <c r="C71" s="1"/>
      <c r="D71" s="1"/>
      <c r="E71" s="1"/>
      <c r="F71" s="1"/>
      <c r="G71" s="1"/>
      <c r="H71" s="1"/>
      <c r="I71" s="1"/>
      <c r="J71" s="1"/>
      <c r="K71" s="1"/>
      <c r="L71" s="1"/>
      <c r="M71" s="1"/>
      <c r="N71" s="1"/>
    </row>
    <row r="72">
      <c r="A72" s="1"/>
      <c r="B72" s="2"/>
      <c r="C72" s="1"/>
      <c r="D72" s="1"/>
      <c r="E72" s="1"/>
      <c r="F72" s="1"/>
      <c r="G72" s="1"/>
      <c r="H72" s="1"/>
      <c r="I72" s="1"/>
      <c r="J72" s="1"/>
      <c r="K72" s="1"/>
      <c r="L72" s="1"/>
      <c r="M72" s="1"/>
      <c r="N72" s="1"/>
    </row>
    <row r="73">
      <c r="A73" s="1"/>
      <c r="B73" s="2"/>
      <c r="C73" s="1"/>
      <c r="D73" s="1"/>
      <c r="E73" s="1"/>
      <c r="F73" s="1"/>
      <c r="G73" s="1"/>
      <c r="H73" s="1"/>
      <c r="I73" s="1"/>
      <c r="J73" s="1"/>
      <c r="K73" s="1"/>
      <c r="L73" s="1"/>
      <c r="M73" s="1"/>
      <c r="N73" s="1"/>
    </row>
    <row r="74">
      <c r="A74" s="1"/>
      <c r="B74" s="2"/>
      <c r="C74" s="1"/>
      <c r="D74" s="1"/>
      <c r="E74" s="1"/>
      <c r="F74" s="1"/>
      <c r="G74" s="1"/>
      <c r="H74" s="1"/>
      <c r="I74" s="1"/>
      <c r="J74" s="1"/>
      <c r="K74" s="1"/>
      <c r="L74" s="1"/>
      <c r="M74" s="1"/>
      <c r="N74" s="1"/>
    </row>
    <row r="75">
      <c r="A75" s="1"/>
      <c r="B75" s="2"/>
      <c r="C75" s="1"/>
      <c r="D75" s="1"/>
      <c r="E75" s="1"/>
      <c r="F75" s="1"/>
      <c r="G75" s="1"/>
      <c r="H75" s="1"/>
      <c r="I75" s="1"/>
      <c r="J75" s="1"/>
      <c r="K75" s="1"/>
      <c r="L75" s="1"/>
      <c r="M75" s="1"/>
      <c r="N75" s="1"/>
    </row>
    <row r="76">
      <c r="A76" s="1"/>
      <c r="B76" s="2"/>
      <c r="C76" s="1"/>
      <c r="D76" s="1"/>
      <c r="E76" s="1"/>
      <c r="F76" s="1"/>
      <c r="G76" s="1"/>
      <c r="H76" s="1"/>
      <c r="I76" s="1"/>
      <c r="J76" s="1"/>
      <c r="K76" s="1"/>
      <c r="L76" s="1"/>
      <c r="M76" s="1"/>
      <c r="N76" s="1"/>
    </row>
    <row r="77">
      <c r="A77" s="1"/>
      <c r="B77" s="2"/>
      <c r="C77" s="1"/>
      <c r="D77" s="1"/>
      <c r="E77" s="1"/>
      <c r="F77" s="1"/>
      <c r="G77" s="1"/>
      <c r="H77" s="1"/>
      <c r="I77" s="1"/>
      <c r="J77" s="1"/>
      <c r="K77" s="1"/>
      <c r="L77" s="1"/>
      <c r="M77" s="1"/>
      <c r="N77" s="1"/>
    </row>
    <row r="78">
      <c r="A78" s="1"/>
      <c r="B78" s="2"/>
      <c r="C78" s="1"/>
      <c r="D78" s="1"/>
      <c r="E78" s="1"/>
      <c r="F78" s="1"/>
      <c r="G78" s="1"/>
      <c r="H78" s="1"/>
      <c r="I78" s="1"/>
      <c r="J78" s="1"/>
      <c r="K78" s="1"/>
      <c r="L78" s="1"/>
      <c r="M78" s="1"/>
      <c r="N78" s="1"/>
    </row>
    <row r="79">
      <c r="A79" s="1"/>
      <c r="B79" s="2"/>
      <c r="C79" s="1"/>
      <c r="D79" s="1"/>
      <c r="E79" s="1"/>
      <c r="F79" s="1"/>
      <c r="G79" s="1"/>
      <c r="H79" s="1"/>
      <c r="I79" s="1"/>
      <c r="J79" s="1"/>
      <c r="K79" s="1"/>
      <c r="L79" s="1"/>
      <c r="M79" s="1"/>
      <c r="N79" s="1"/>
    </row>
    <row r="80">
      <c r="A80" s="1"/>
      <c r="B80" s="2"/>
      <c r="C80" s="1"/>
      <c r="D80" s="1"/>
      <c r="E80" s="1"/>
      <c r="F80" s="1"/>
      <c r="G80" s="1"/>
      <c r="H80" s="1"/>
      <c r="I80" s="1"/>
      <c r="J80" s="1"/>
      <c r="K80" s="1"/>
      <c r="L80" s="1"/>
      <c r="M80" s="1"/>
      <c r="N80" s="1"/>
    </row>
    <row r="81">
      <c r="A81" s="1"/>
      <c r="B81" s="2"/>
      <c r="C81" s="1"/>
      <c r="D81" s="1"/>
      <c r="E81" s="1"/>
      <c r="F81" s="1"/>
      <c r="G81" s="1"/>
      <c r="H81" s="1"/>
      <c r="I81" s="1"/>
      <c r="J81" s="1"/>
      <c r="K81" s="1"/>
      <c r="L81" s="1"/>
      <c r="M81" s="1"/>
      <c r="N81" s="1"/>
    </row>
    <row r="82">
      <c r="A82" s="1"/>
      <c r="B82" s="2"/>
      <c r="C82" s="1"/>
      <c r="D82" s="1"/>
      <c r="E82" s="1"/>
      <c r="F82" s="1"/>
      <c r="G82" s="1"/>
      <c r="H82" s="1"/>
      <c r="I82" s="1"/>
      <c r="J82" s="1"/>
      <c r="K82" s="1"/>
      <c r="L82" s="1"/>
      <c r="M82" s="1"/>
      <c r="N82" s="1"/>
    </row>
    <row r="83">
      <c r="A83" s="1"/>
      <c r="B83" s="2"/>
      <c r="C83" s="1"/>
      <c r="D83" s="1"/>
      <c r="E83" s="1"/>
      <c r="F83" s="1"/>
      <c r="G83" s="1"/>
      <c r="H83" s="1"/>
      <c r="I83" s="1"/>
      <c r="J83" s="1"/>
      <c r="K83" s="1"/>
      <c r="L83" s="1"/>
      <c r="M83" s="1"/>
      <c r="N83" s="1"/>
    </row>
    <row r="84">
      <c r="A84" s="1"/>
      <c r="B84" s="2"/>
      <c r="C84" s="1"/>
      <c r="D84" s="1"/>
      <c r="E84" s="1"/>
      <c r="F84" s="1"/>
      <c r="G84" s="1"/>
      <c r="H84" s="1"/>
      <c r="I84" s="1"/>
      <c r="J84" s="1"/>
      <c r="K84" s="1"/>
      <c r="L84" s="1"/>
      <c r="M84" s="1"/>
      <c r="N84" s="1"/>
    </row>
    <row r="85">
      <c r="A85" s="1"/>
      <c r="B85" s="2"/>
      <c r="C85" s="1"/>
      <c r="D85" s="1"/>
      <c r="E85" s="1"/>
      <c r="F85" s="1"/>
      <c r="G85" s="1"/>
      <c r="H85" s="1"/>
      <c r="I85" s="1"/>
      <c r="J85" s="1"/>
      <c r="K85" s="1"/>
      <c r="L85" s="1"/>
      <c r="M85" s="1"/>
      <c r="N85" s="1"/>
    </row>
    <row r="86">
      <c r="A86" s="1"/>
      <c r="B86" s="2"/>
      <c r="C86" s="1"/>
      <c r="D86" s="1"/>
      <c r="E86" s="1"/>
      <c r="F86" s="1"/>
      <c r="G86" s="1"/>
      <c r="H86" s="1"/>
      <c r="I86" s="1"/>
      <c r="J86" s="1"/>
      <c r="K86" s="1"/>
      <c r="L86" s="1"/>
      <c r="M86" s="1"/>
      <c r="N86" s="1"/>
    </row>
    <row r="87">
      <c r="A87" s="1"/>
      <c r="B87" s="2"/>
      <c r="C87" s="1"/>
      <c r="D87" s="1"/>
      <c r="E87" s="1"/>
      <c r="F87" s="1"/>
      <c r="G87" s="1"/>
      <c r="H87" s="1"/>
      <c r="I87" s="1"/>
      <c r="J87" s="1"/>
      <c r="K87" s="1"/>
      <c r="L87" s="1"/>
      <c r="M87" s="1"/>
      <c r="N87" s="1"/>
    </row>
    <row r="88">
      <c r="A88" s="1"/>
      <c r="B88" s="2"/>
      <c r="C88" s="1"/>
      <c r="D88" s="1"/>
      <c r="E88" s="1"/>
      <c r="F88" s="1"/>
      <c r="G88" s="1"/>
      <c r="H88" s="1"/>
      <c r="I88" s="1"/>
      <c r="J88" s="1"/>
      <c r="K88" s="1"/>
      <c r="L88" s="1"/>
      <c r="M88" s="1"/>
      <c r="N88" s="1"/>
    </row>
    <row r="89">
      <c r="A89" s="1"/>
      <c r="B89" s="2"/>
      <c r="C89" s="1"/>
      <c r="D89" s="1"/>
      <c r="E89" s="1"/>
      <c r="F89" s="1"/>
      <c r="G89" s="1"/>
      <c r="H89" s="1"/>
      <c r="I89" s="1"/>
      <c r="J89" s="1"/>
      <c r="K89" s="1"/>
      <c r="L89" s="1"/>
      <c r="M89" s="1"/>
      <c r="N89" s="1"/>
    </row>
    <row r="90">
      <c r="A90" s="1"/>
      <c r="B90" s="2"/>
      <c r="C90" s="1"/>
      <c r="D90" s="1"/>
      <c r="E90" s="1"/>
      <c r="F90" s="1"/>
      <c r="G90" s="1"/>
      <c r="H90" s="1"/>
      <c r="I90" s="1"/>
      <c r="J90" s="1"/>
      <c r="K90" s="1"/>
      <c r="L90" s="1"/>
      <c r="M90" s="1"/>
      <c r="N90" s="1"/>
    </row>
    <row r="91">
      <c r="A91" s="1"/>
      <c r="B91" s="2"/>
      <c r="C91" s="1"/>
      <c r="D91" s="1"/>
      <c r="E91" s="1"/>
      <c r="F91" s="1"/>
      <c r="G91" s="1"/>
      <c r="H91" s="1"/>
      <c r="I91" s="1"/>
      <c r="J91" s="1"/>
      <c r="K91" s="1"/>
      <c r="L91" s="1"/>
      <c r="M91" s="1"/>
      <c r="N91" s="1"/>
    </row>
    <row r="92">
      <c r="A92" s="1"/>
      <c r="B92" s="2"/>
      <c r="C92" s="1"/>
      <c r="D92" s="1"/>
      <c r="E92" s="1"/>
      <c r="F92" s="1"/>
      <c r="G92" s="1"/>
      <c r="H92" s="1"/>
      <c r="I92" s="1"/>
      <c r="J92" s="1"/>
      <c r="K92" s="1"/>
      <c r="L92" s="1"/>
      <c r="M92" s="1"/>
      <c r="N92" s="1"/>
    </row>
    <row r="93">
      <c r="A93" s="1"/>
      <c r="B93" s="2"/>
      <c r="C93" s="1"/>
      <c r="D93" s="1"/>
      <c r="E93" s="1"/>
      <c r="F93" s="1"/>
      <c r="G93" s="1"/>
      <c r="H93" s="1"/>
      <c r="I93" s="1"/>
      <c r="J93" s="1"/>
      <c r="K93" s="1"/>
      <c r="L93" s="1"/>
      <c r="M93" s="1"/>
      <c r="N93" s="1"/>
    </row>
    <row r="94">
      <c r="A94" s="1"/>
      <c r="B94" s="2"/>
      <c r="C94" s="1"/>
      <c r="D94" s="1"/>
      <c r="E94" s="1"/>
      <c r="F94" s="1"/>
      <c r="G94" s="1"/>
      <c r="H94" s="1"/>
      <c r="I94" s="1"/>
      <c r="J94" s="1"/>
      <c r="K94" s="1"/>
      <c r="L94" s="1"/>
      <c r="M94" s="1"/>
      <c r="N94" s="1"/>
    </row>
    <row r="95">
      <c r="A95" s="1"/>
      <c r="B95" s="2"/>
      <c r="C95" s="1"/>
      <c r="D95" s="1"/>
      <c r="E95" s="1"/>
      <c r="F95" s="1"/>
      <c r="G95" s="1"/>
      <c r="H95" s="1"/>
      <c r="I95" s="1"/>
      <c r="J95" s="1"/>
      <c r="K95" s="1"/>
      <c r="L95" s="1"/>
      <c r="M95" s="1"/>
      <c r="N95" s="1"/>
    </row>
    <row r="96">
      <c r="A96" s="1"/>
      <c r="B96" s="2"/>
      <c r="C96" s="1"/>
      <c r="D96" s="1"/>
      <c r="E96" s="1"/>
      <c r="F96" s="1"/>
      <c r="G96" s="1"/>
      <c r="H96" s="1"/>
      <c r="I96" s="1"/>
      <c r="J96" s="1"/>
      <c r="K96" s="1"/>
      <c r="L96" s="1"/>
      <c r="M96" s="1"/>
      <c r="N96" s="1"/>
    </row>
    <row r="97">
      <c r="A97" s="1"/>
      <c r="B97" s="2"/>
      <c r="C97" s="1"/>
      <c r="D97" s="1"/>
      <c r="E97" s="1"/>
      <c r="F97" s="1"/>
      <c r="G97" s="1"/>
      <c r="H97" s="1"/>
      <c r="I97" s="1"/>
      <c r="J97" s="1"/>
      <c r="K97" s="1"/>
      <c r="L97" s="1"/>
      <c r="M97" s="1"/>
      <c r="N97" s="1"/>
    </row>
    <row r="98">
      <c r="A98" s="1"/>
      <c r="B98" s="2"/>
      <c r="C98" s="1"/>
      <c r="D98" s="1"/>
      <c r="E98" s="1"/>
      <c r="F98" s="1"/>
      <c r="G98" s="1"/>
      <c r="H98" s="1"/>
      <c r="I98" s="1"/>
      <c r="J98" s="1"/>
      <c r="K98" s="1"/>
      <c r="L98" s="1"/>
      <c r="M98" s="1"/>
      <c r="N98" s="1"/>
    </row>
    <row r="99">
      <c r="A99" s="1"/>
      <c r="B99" s="2"/>
      <c r="C99" s="1"/>
      <c r="D99" s="1"/>
      <c r="E99" s="1"/>
      <c r="F99" s="1"/>
      <c r="G99" s="1"/>
      <c r="H99" s="1"/>
      <c r="I99" s="1"/>
      <c r="J99" s="1"/>
      <c r="K99" s="1"/>
      <c r="L99" s="1"/>
      <c r="M99" s="1"/>
      <c r="N99" s="1"/>
    </row>
    <row r="100">
      <c r="A100" s="1"/>
      <c r="B100" s="2"/>
      <c r="C100" s="1"/>
      <c r="D100" s="1"/>
      <c r="E100" s="1"/>
      <c r="F100" s="1"/>
      <c r="G100" s="1"/>
      <c r="H100" s="1"/>
      <c r="I100" s="1"/>
      <c r="J100" s="1"/>
      <c r="K100" s="1"/>
      <c r="L100" s="1"/>
      <c r="M100" s="1"/>
      <c r="N100" s="1"/>
    </row>
    <row r="101">
      <c r="A101" s="1"/>
      <c r="B101" s="2"/>
      <c r="C101" s="1"/>
      <c r="D101" s="1"/>
      <c r="E101" s="1"/>
      <c r="F101" s="1"/>
      <c r="G101" s="1"/>
      <c r="H101" s="1"/>
      <c r="I101" s="1"/>
      <c r="J101" s="1"/>
      <c r="K101" s="1"/>
      <c r="L101" s="1"/>
      <c r="M101" s="1"/>
      <c r="N101" s="1"/>
    </row>
    <row r="102">
      <c r="A102" s="1"/>
      <c r="B102" s="2"/>
      <c r="C102" s="1"/>
      <c r="D102" s="1"/>
      <c r="E102" s="1"/>
      <c r="F102" s="1"/>
      <c r="G102" s="1"/>
      <c r="H102" s="1"/>
      <c r="I102" s="1"/>
      <c r="J102" s="1"/>
      <c r="K102" s="1"/>
      <c r="L102" s="1"/>
      <c r="M102" s="1"/>
      <c r="N102" s="1"/>
    </row>
    <row r="103">
      <c r="A103" s="1"/>
      <c r="B103" s="2"/>
      <c r="C103" s="1"/>
      <c r="D103" s="1"/>
      <c r="E103" s="1"/>
      <c r="F103" s="1"/>
      <c r="G103" s="1"/>
      <c r="H103" s="1"/>
      <c r="I103" s="1"/>
      <c r="J103" s="1"/>
      <c r="K103" s="1"/>
      <c r="L103" s="1"/>
      <c r="M103" s="1"/>
      <c r="N103" s="1"/>
    </row>
    <row r="104">
      <c r="A104" s="1"/>
      <c r="B104" s="2"/>
      <c r="C104" s="1"/>
      <c r="D104" s="1"/>
      <c r="E104" s="1"/>
      <c r="F104" s="1"/>
      <c r="G104" s="1"/>
      <c r="H104" s="1"/>
      <c r="I104" s="1"/>
      <c r="J104" s="1"/>
      <c r="K104" s="1"/>
      <c r="L104" s="1"/>
      <c r="M104" s="1"/>
      <c r="N104" s="1"/>
    </row>
    <row r="105">
      <c r="A105" s="1"/>
      <c r="B105" s="2"/>
      <c r="C105" s="1"/>
      <c r="D105" s="1"/>
      <c r="E105" s="1"/>
      <c r="F105" s="1"/>
      <c r="G105" s="1"/>
      <c r="H105" s="1"/>
      <c r="I105" s="1"/>
      <c r="J105" s="1"/>
      <c r="K105" s="1"/>
      <c r="L105" s="1"/>
      <c r="M105" s="1"/>
      <c r="N105" s="1"/>
    </row>
    <row r="106">
      <c r="A106" s="1"/>
      <c r="B106" s="2"/>
      <c r="C106" s="1"/>
      <c r="D106" s="1"/>
      <c r="E106" s="1"/>
      <c r="F106" s="1"/>
      <c r="G106" s="1"/>
      <c r="H106" s="1"/>
      <c r="I106" s="1"/>
      <c r="J106" s="1"/>
      <c r="K106" s="1"/>
      <c r="L106" s="1"/>
      <c r="M106" s="1"/>
      <c r="N106" s="1"/>
    </row>
    <row r="107">
      <c r="A107" s="1"/>
      <c r="B107" s="2"/>
      <c r="C107" s="1"/>
      <c r="D107" s="1"/>
      <c r="E107" s="1"/>
      <c r="F107" s="1"/>
      <c r="G107" s="1"/>
      <c r="H107" s="1"/>
      <c r="I107" s="1"/>
      <c r="J107" s="1"/>
      <c r="K107" s="1"/>
      <c r="L107" s="1"/>
      <c r="M107" s="1"/>
      <c r="N107" s="1"/>
    </row>
    <row r="108">
      <c r="A108" s="1"/>
      <c r="B108" s="2"/>
      <c r="C108" s="1"/>
      <c r="D108" s="1"/>
      <c r="E108" s="1"/>
      <c r="F108" s="1"/>
      <c r="G108" s="1"/>
      <c r="H108" s="1"/>
      <c r="I108" s="1"/>
      <c r="J108" s="1"/>
      <c r="K108" s="1"/>
      <c r="L108" s="1"/>
      <c r="M108" s="1"/>
      <c r="N108" s="1"/>
    </row>
    <row r="109">
      <c r="A109" s="1"/>
      <c r="B109" s="2"/>
      <c r="C109" s="1"/>
      <c r="D109" s="1"/>
      <c r="E109" s="1"/>
      <c r="F109" s="1"/>
      <c r="G109" s="1"/>
      <c r="H109" s="1"/>
      <c r="I109" s="1"/>
      <c r="J109" s="1"/>
      <c r="K109" s="1"/>
      <c r="L109" s="1"/>
      <c r="M109" s="1"/>
      <c r="N109" s="1"/>
    </row>
    <row r="110">
      <c r="A110" s="1"/>
      <c r="B110" s="2"/>
      <c r="C110" s="1"/>
      <c r="D110" s="1"/>
      <c r="E110" s="1"/>
      <c r="F110" s="1"/>
      <c r="G110" s="1"/>
      <c r="H110" s="1"/>
      <c r="I110" s="1"/>
      <c r="J110" s="1"/>
      <c r="K110" s="1"/>
      <c r="L110" s="1"/>
      <c r="M110" s="1"/>
      <c r="N110" s="1"/>
    </row>
    <row r="111">
      <c r="A111" s="1"/>
      <c r="B111" s="2"/>
      <c r="C111" s="1"/>
      <c r="D111" s="1"/>
      <c r="E111" s="1"/>
      <c r="F111" s="1"/>
      <c r="G111" s="1"/>
      <c r="H111" s="1"/>
      <c r="I111" s="1"/>
      <c r="J111" s="1"/>
      <c r="K111" s="1"/>
      <c r="L111" s="1"/>
      <c r="M111" s="1"/>
      <c r="N111" s="1"/>
    </row>
    <row r="112">
      <c r="A112" s="1"/>
      <c r="B112" s="2"/>
      <c r="C112" s="1"/>
      <c r="D112" s="1"/>
      <c r="E112" s="1"/>
      <c r="F112" s="1"/>
      <c r="G112" s="1"/>
      <c r="H112" s="1"/>
      <c r="I112" s="1"/>
      <c r="J112" s="1"/>
      <c r="K112" s="1"/>
      <c r="L112" s="1"/>
      <c r="M112" s="1"/>
      <c r="N112" s="1"/>
    </row>
    <row r="113">
      <c r="A113" s="1"/>
      <c r="B113" s="2"/>
      <c r="C113" s="1"/>
      <c r="D113" s="1"/>
      <c r="E113" s="1"/>
      <c r="F113" s="1"/>
      <c r="G113" s="1"/>
      <c r="H113" s="1"/>
      <c r="I113" s="1"/>
      <c r="J113" s="1"/>
      <c r="K113" s="1"/>
      <c r="L113" s="1"/>
      <c r="M113" s="1"/>
      <c r="N113" s="1"/>
    </row>
    <row r="114">
      <c r="A114" s="1"/>
      <c r="B114" s="2"/>
      <c r="C114" s="1"/>
      <c r="D114" s="1"/>
      <c r="E114" s="1"/>
      <c r="F114" s="1"/>
      <c r="G114" s="1"/>
      <c r="H114" s="1"/>
      <c r="I114" s="1"/>
      <c r="J114" s="1"/>
      <c r="K114" s="1"/>
      <c r="L114" s="1"/>
      <c r="M114" s="1"/>
      <c r="N114" s="1"/>
    </row>
    <row r="115">
      <c r="A115" s="1"/>
      <c r="B115" s="2"/>
      <c r="C115" s="1"/>
      <c r="D115" s="1"/>
      <c r="E115" s="1"/>
      <c r="F115" s="1"/>
      <c r="G115" s="1"/>
      <c r="H115" s="1"/>
      <c r="I115" s="1"/>
      <c r="J115" s="1"/>
      <c r="K115" s="1"/>
      <c r="L115" s="1"/>
      <c r="M115" s="1"/>
      <c r="N115" s="1"/>
    </row>
    <row r="116">
      <c r="A116" s="1"/>
      <c r="B116" s="2"/>
      <c r="C116" s="1"/>
      <c r="D116" s="1"/>
      <c r="E116" s="1"/>
      <c r="F116" s="1"/>
      <c r="G116" s="1"/>
      <c r="H116" s="1"/>
      <c r="I116" s="1"/>
      <c r="J116" s="1"/>
      <c r="K116" s="1"/>
      <c r="L116" s="1"/>
      <c r="M116" s="1"/>
      <c r="N116" s="1"/>
    </row>
    <row r="117">
      <c r="A117" s="1"/>
      <c r="B117" s="2"/>
      <c r="C117" s="1"/>
      <c r="D117" s="1"/>
      <c r="E117" s="1"/>
      <c r="F117" s="1"/>
      <c r="G117" s="1"/>
      <c r="H117" s="1"/>
      <c r="I117" s="1"/>
      <c r="J117" s="1"/>
      <c r="K117" s="1"/>
      <c r="L117" s="1"/>
      <c r="M117" s="1"/>
      <c r="N117" s="1"/>
    </row>
    <row r="118">
      <c r="A118" s="1"/>
      <c r="B118" s="2"/>
      <c r="C118" s="1"/>
      <c r="D118" s="1"/>
      <c r="E118" s="1"/>
      <c r="F118" s="1"/>
      <c r="G118" s="1"/>
      <c r="H118" s="1"/>
      <c r="I118" s="1"/>
      <c r="J118" s="1"/>
      <c r="K118" s="1"/>
      <c r="L118" s="1"/>
      <c r="M118" s="1"/>
      <c r="N118" s="1"/>
    </row>
    <row r="119">
      <c r="A119" s="1"/>
      <c r="B119" s="2"/>
      <c r="C119" s="1"/>
      <c r="D119" s="1"/>
      <c r="E119" s="1"/>
      <c r="F119" s="1"/>
      <c r="G119" s="1"/>
      <c r="H119" s="1"/>
      <c r="I119" s="1"/>
      <c r="J119" s="1"/>
      <c r="K119" s="1"/>
      <c r="L119" s="1"/>
      <c r="M119" s="1"/>
      <c r="N119" s="1"/>
    </row>
    <row r="120">
      <c r="A120" s="1"/>
      <c r="B120" s="2"/>
      <c r="C120" s="1"/>
      <c r="D120" s="1"/>
      <c r="E120" s="1"/>
      <c r="F120" s="1"/>
      <c r="G120" s="1"/>
      <c r="H120" s="1"/>
      <c r="I120" s="1"/>
      <c r="J120" s="1"/>
      <c r="K120" s="1"/>
      <c r="L120" s="1"/>
      <c r="M120" s="1"/>
      <c r="N120" s="1"/>
    </row>
    <row r="121">
      <c r="A121" s="1"/>
      <c r="B121" s="2"/>
      <c r="C121" s="1"/>
      <c r="D121" s="1"/>
      <c r="E121" s="1"/>
      <c r="F121" s="1"/>
      <c r="G121" s="1"/>
      <c r="H121" s="1"/>
      <c r="I121" s="1"/>
      <c r="J121" s="1"/>
      <c r="K121" s="1"/>
      <c r="L121" s="1"/>
      <c r="M121" s="1"/>
      <c r="N121" s="1"/>
    </row>
    <row r="122">
      <c r="A122" s="1"/>
      <c r="B122" s="2"/>
      <c r="C122" s="1"/>
      <c r="D122" s="1"/>
      <c r="E122" s="1"/>
      <c r="F122" s="1"/>
      <c r="G122" s="1"/>
      <c r="H122" s="1"/>
      <c r="I122" s="1"/>
      <c r="J122" s="1"/>
      <c r="K122" s="1"/>
      <c r="L122" s="1"/>
      <c r="M122" s="1"/>
      <c r="N122" s="1"/>
    </row>
    <row r="123">
      <c r="A123" s="1"/>
      <c r="B123" s="2"/>
      <c r="C123" s="1"/>
      <c r="D123" s="1"/>
      <c r="E123" s="1"/>
      <c r="F123" s="1"/>
      <c r="G123" s="1"/>
      <c r="H123" s="1"/>
      <c r="I123" s="1"/>
      <c r="J123" s="1"/>
      <c r="K123" s="1"/>
      <c r="L123" s="1"/>
      <c r="M123" s="1"/>
      <c r="N123" s="1"/>
    </row>
    <row r="124">
      <c r="A124" s="1"/>
      <c r="B124" s="2"/>
      <c r="C124" s="1"/>
      <c r="D124" s="1"/>
      <c r="E124" s="1"/>
      <c r="F124" s="1"/>
      <c r="G124" s="1"/>
      <c r="H124" s="1"/>
      <c r="I124" s="1"/>
      <c r="J124" s="1"/>
      <c r="K124" s="1"/>
      <c r="L124" s="1"/>
      <c r="M124" s="1"/>
      <c r="N124" s="1"/>
    </row>
    <row r="125">
      <c r="A125" s="1"/>
      <c r="B125" s="2"/>
      <c r="C125" s="1"/>
      <c r="D125" s="1"/>
      <c r="E125" s="1"/>
      <c r="F125" s="1"/>
      <c r="G125" s="1"/>
      <c r="H125" s="1"/>
      <c r="I125" s="1"/>
      <c r="J125" s="1"/>
      <c r="K125" s="1"/>
      <c r="L125" s="1"/>
      <c r="M125" s="1"/>
      <c r="N125" s="1"/>
    </row>
    <row r="126">
      <c r="A126" s="1"/>
      <c r="B126" s="2"/>
      <c r="C126" s="1"/>
      <c r="D126" s="1"/>
      <c r="E126" s="1"/>
      <c r="F126" s="1"/>
      <c r="G126" s="1"/>
      <c r="H126" s="1"/>
      <c r="I126" s="1"/>
      <c r="J126" s="1"/>
      <c r="K126" s="1"/>
      <c r="L126" s="1"/>
      <c r="M126" s="1"/>
      <c r="N126" s="1"/>
    </row>
    <row r="127">
      <c r="A127" s="1"/>
      <c r="B127" s="2"/>
      <c r="C127" s="1"/>
      <c r="D127" s="1"/>
      <c r="E127" s="1"/>
      <c r="F127" s="1"/>
      <c r="G127" s="1"/>
      <c r="H127" s="1"/>
      <c r="I127" s="1"/>
      <c r="J127" s="1"/>
      <c r="K127" s="1"/>
      <c r="L127" s="1"/>
      <c r="M127" s="1"/>
      <c r="N127" s="1"/>
    </row>
    <row r="128">
      <c r="A128" s="1"/>
      <c r="B128" s="2"/>
      <c r="C128" s="1"/>
      <c r="D128" s="1"/>
      <c r="E128" s="1"/>
      <c r="F128" s="1"/>
      <c r="G128" s="1"/>
      <c r="H128" s="1"/>
      <c r="I128" s="1"/>
      <c r="J128" s="1"/>
      <c r="K128" s="1"/>
      <c r="L128" s="1"/>
      <c r="M128" s="1"/>
      <c r="N128" s="1"/>
    </row>
    <row r="129">
      <c r="A129" s="1"/>
      <c r="B129" s="2"/>
      <c r="C129" s="1"/>
      <c r="D129" s="1"/>
      <c r="E129" s="1"/>
      <c r="F129" s="1"/>
      <c r="G129" s="1"/>
      <c r="H129" s="1"/>
      <c r="I129" s="1"/>
      <c r="J129" s="1"/>
      <c r="K129" s="1"/>
      <c r="L129" s="1"/>
      <c r="M129" s="1"/>
      <c r="N129" s="1"/>
    </row>
    <row r="130">
      <c r="A130" s="1"/>
      <c r="B130" s="2"/>
      <c r="C130" s="1"/>
      <c r="D130" s="1"/>
      <c r="E130" s="1"/>
      <c r="F130" s="1"/>
      <c r="G130" s="1"/>
      <c r="H130" s="1"/>
      <c r="I130" s="1"/>
      <c r="J130" s="1"/>
      <c r="K130" s="1"/>
      <c r="L130" s="1"/>
      <c r="M130" s="1"/>
      <c r="N130" s="1"/>
    </row>
    <row r="131">
      <c r="A131" s="1"/>
      <c r="B131" s="2"/>
      <c r="C131" s="1"/>
      <c r="D131" s="1"/>
      <c r="E131" s="1"/>
      <c r="F131" s="1"/>
      <c r="G131" s="1"/>
      <c r="H131" s="1"/>
      <c r="I131" s="1"/>
      <c r="J131" s="1"/>
      <c r="K131" s="1"/>
      <c r="L131" s="1"/>
      <c r="M131" s="1"/>
      <c r="N131" s="1"/>
    </row>
    <row r="132">
      <c r="A132" s="1"/>
      <c r="B132" s="2"/>
      <c r="C132" s="1"/>
      <c r="D132" s="1"/>
      <c r="E132" s="1"/>
      <c r="F132" s="1"/>
      <c r="G132" s="1"/>
      <c r="H132" s="1"/>
      <c r="I132" s="1"/>
      <c r="J132" s="1"/>
      <c r="K132" s="1"/>
      <c r="L132" s="1"/>
      <c r="M132" s="1"/>
      <c r="N132" s="1"/>
    </row>
    <row r="133">
      <c r="A133" s="1"/>
      <c r="B133" s="2"/>
      <c r="C133" s="1"/>
      <c r="D133" s="1"/>
      <c r="E133" s="1"/>
      <c r="F133" s="1"/>
      <c r="G133" s="1"/>
      <c r="H133" s="1"/>
      <c r="I133" s="1"/>
      <c r="J133" s="1"/>
      <c r="K133" s="1"/>
      <c r="L133" s="1"/>
      <c r="M133" s="1"/>
      <c r="N133" s="1"/>
    </row>
    <row r="134">
      <c r="A134" s="1"/>
      <c r="B134" s="2"/>
      <c r="C134" s="1"/>
      <c r="D134" s="1"/>
      <c r="E134" s="1"/>
      <c r="F134" s="1"/>
      <c r="G134" s="1"/>
      <c r="H134" s="1"/>
      <c r="I134" s="1"/>
      <c r="J134" s="1"/>
      <c r="K134" s="1"/>
      <c r="L134" s="1"/>
      <c r="M134" s="1"/>
      <c r="N134" s="1"/>
    </row>
    <row r="135">
      <c r="A135" s="1"/>
      <c r="B135" s="2"/>
      <c r="C135" s="1"/>
      <c r="D135" s="1"/>
      <c r="E135" s="1"/>
      <c r="F135" s="1"/>
      <c r="G135" s="1"/>
      <c r="H135" s="1"/>
      <c r="I135" s="1"/>
      <c r="J135" s="1"/>
      <c r="K135" s="1"/>
      <c r="L135" s="1"/>
      <c r="M135" s="1"/>
      <c r="N135" s="1"/>
    </row>
    <row r="136">
      <c r="A136" s="1"/>
      <c r="B136" s="2"/>
      <c r="C136" s="1"/>
      <c r="D136" s="1"/>
      <c r="E136" s="1"/>
      <c r="F136" s="1"/>
      <c r="G136" s="1"/>
      <c r="H136" s="1"/>
      <c r="I136" s="1"/>
      <c r="J136" s="1"/>
      <c r="K136" s="1"/>
      <c r="L136" s="1"/>
      <c r="M136" s="1"/>
      <c r="N136" s="1"/>
    </row>
    <row r="137">
      <c r="A137" s="1"/>
      <c r="B137" s="2"/>
      <c r="C137" s="1"/>
      <c r="D137" s="1"/>
      <c r="E137" s="1"/>
      <c r="F137" s="1"/>
      <c r="G137" s="1"/>
      <c r="H137" s="1"/>
      <c r="I137" s="1"/>
      <c r="J137" s="1"/>
      <c r="K137" s="1"/>
      <c r="L137" s="1"/>
      <c r="M137" s="1"/>
      <c r="N137" s="1"/>
    </row>
    <row r="138">
      <c r="A138" s="1"/>
      <c r="B138" s="2"/>
      <c r="C138" s="1"/>
      <c r="D138" s="1"/>
      <c r="E138" s="1"/>
      <c r="F138" s="1"/>
      <c r="G138" s="1"/>
      <c r="H138" s="1"/>
      <c r="I138" s="1"/>
      <c r="J138" s="1"/>
      <c r="K138" s="1"/>
      <c r="L138" s="1"/>
      <c r="M138" s="1"/>
      <c r="N138" s="1"/>
    </row>
    <row r="139">
      <c r="A139" s="1"/>
      <c r="B139" s="2"/>
      <c r="C139" s="1"/>
      <c r="D139" s="1"/>
      <c r="E139" s="1"/>
      <c r="F139" s="1"/>
      <c r="G139" s="1"/>
      <c r="H139" s="1"/>
      <c r="I139" s="1"/>
      <c r="J139" s="1"/>
      <c r="K139" s="1"/>
      <c r="L139" s="1"/>
      <c r="M139" s="1"/>
      <c r="N139" s="1"/>
    </row>
    <row r="140">
      <c r="A140" s="1"/>
      <c r="B140" s="2"/>
      <c r="C140" s="1"/>
      <c r="D140" s="1"/>
      <c r="E140" s="1"/>
      <c r="F140" s="1"/>
      <c r="G140" s="1"/>
      <c r="H140" s="1"/>
      <c r="I140" s="1"/>
      <c r="J140" s="1"/>
      <c r="K140" s="1"/>
      <c r="L140" s="1"/>
      <c r="M140" s="1"/>
      <c r="N140" s="1"/>
    </row>
    <row r="141">
      <c r="A141" s="1"/>
      <c r="B141" s="2"/>
      <c r="C141" s="1"/>
      <c r="D141" s="1"/>
      <c r="E141" s="1"/>
      <c r="F141" s="1"/>
      <c r="G141" s="1"/>
      <c r="H141" s="1"/>
      <c r="I141" s="1"/>
      <c r="J141" s="1"/>
      <c r="K141" s="1"/>
      <c r="L141" s="1"/>
      <c r="M141" s="1"/>
      <c r="N141" s="1"/>
    </row>
    <row r="142">
      <c r="A142" s="1"/>
      <c r="B142" s="2"/>
      <c r="C142" s="1"/>
      <c r="D142" s="1"/>
      <c r="E142" s="1"/>
      <c r="F142" s="1"/>
      <c r="G142" s="1"/>
      <c r="H142" s="1"/>
      <c r="I142" s="1"/>
      <c r="J142" s="1"/>
      <c r="K142" s="1"/>
      <c r="L142" s="1"/>
      <c r="M142" s="1"/>
      <c r="N142" s="1"/>
    </row>
    <row r="143">
      <c r="A143" s="1"/>
      <c r="B143" s="2"/>
      <c r="C143" s="1"/>
      <c r="D143" s="1"/>
      <c r="E143" s="1"/>
      <c r="F143" s="1"/>
      <c r="G143" s="1"/>
      <c r="H143" s="1"/>
      <c r="I143" s="1"/>
      <c r="J143" s="1"/>
      <c r="K143" s="1"/>
      <c r="L143" s="1"/>
      <c r="M143" s="1"/>
      <c r="N143" s="1"/>
    </row>
    <row r="144">
      <c r="A144" s="1"/>
      <c r="B144" s="2"/>
      <c r="C144" s="1"/>
      <c r="D144" s="1"/>
      <c r="E144" s="1"/>
      <c r="F144" s="1"/>
      <c r="G144" s="1"/>
      <c r="H144" s="1"/>
      <c r="I144" s="1"/>
      <c r="J144" s="1"/>
      <c r="K144" s="1"/>
      <c r="L144" s="1"/>
      <c r="M144" s="1"/>
      <c r="N144" s="1"/>
    </row>
    <row r="145">
      <c r="A145" s="1"/>
      <c r="B145" s="2"/>
      <c r="C145" s="1"/>
      <c r="D145" s="1"/>
      <c r="E145" s="1"/>
      <c r="F145" s="1"/>
      <c r="G145" s="1"/>
      <c r="H145" s="1"/>
      <c r="I145" s="1"/>
      <c r="J145" s="1"/>
      <c r="K145" s="1"/>
      <c r="L145" s="1"/>
      <c r="M145" s="1"/>
      <c r="N145" s="1"/>
    </row>
    <row r="146">
      <c r="A146" s="1"/>
      <c r="B146" s="2"/>
      <c r="C146" s="1"/>
      <c r="D146" s="1"/>
      <c r="E146" s="1"/>
      <c r="F146" s="1"/>
      <c r="G146" s="1"/>
      <c r="H146" s="1"/>
      <c r="I146" s="1"/>
      <c r="J146" s="1"/>
      <c r="K146" s="1"/>
      <c r="L146" s="1"/>
      <c r="M146" s="1"/>
      <c r="N146" s="1"/>
    </row>
    <row r="147">
      <c r="A147" s="1"/>
      <c r="B147" s="2"/>
      <c r="C147" s="1"/>
      <c r="D147" s="1"/>
      <c r="E147" s="1"/>
      <c r="F147" s="1"/>
      <c r="G147" s="1"/>
      <c r="H147" s="1"/>
      <c r="I147" s="1"/>
      <c r="J147" s="1"/>
      <c r="K147" s="1"/>
      <c r="L147" s="1"/>
      <c r="M147" s="1"/>
      <c r="N147" s="1"/>
    </row>
    <row r="148">
      <c r="A148" s="1"/>
      <c r="B148" s="2"/>
      <c r="C148" s="1"/>
      <c r="D148" s="1"/>
      <c r="E148" s="1"/>
      <c r="F148" s="1"/>
      <c r="G148" s="1"/>
      <c r="H148" s="1"/>
      <c r="I148" s="1"/>
      <c r="J148" s="1"/>
      <c r="K148" s="1"/>
      <c r="L148" s="1"/>
      <c r="M148" s="1"/>
      <c r="N148" s="1"/>
    </row>
    <row r="149">
      <c r="A149" s="1"/>
      <c r="B149" s="2"/>
      <c r="C149" s="1"/>
      <c r="D149" s="1"/>
      <c r="E149" s="1"/>
      <c r="F149" s="1"/>
      <c r="G149" s="1"/>
      <c r="H149" s="1"/>
      <c r="I149" s="1"/>
      <c r="J149" s="1"/>
      <c r="K149" s="1"/>
      <c r="L149" s="1"/>
      <c r="M149" s="1"/>
      <c r="N149" s="1"/>
    </row>
    <row r="150">
      <c r="A150" s="1"/>
      <c r="B150" s="2"/>
      <c r="C150" s="1"/>
      <c r="D150" s="1"/>
      <c r="E150" s="1"/>
      <c r="F150" s="1"/>
      <c r="G150" s="1"/>
      <c r="H150" s="1"/>
      <c r="I150" s="1"/>
      <c r="J150" s="1"/>
      <c r="K150" s="1"/>
      <c r="L150" s="1"/>
      <c r="M150" s="1"/>
      <c r="N150" s="1"/>
    </row>
    <row r="151">
      <c r="A151" s="1"/>
      <c r="B151" s="2"/>
      <c r="C151" s="1"/>
      <c r="D151" s="1"/>
      <c r="E151" s="1"/>
      <c r="F151" s="1"/>
      <c r="G151" s="1"/>
      <c r="H151" s="1"/>
      <c r="I151" s="1"/>
      <c r="J151" s="1"/>
      <c r="K151" s="1"/>
      <c r="L151" s="1"/>
      <c r="M151" s="1"/>
      <c r="N151" s="1"/>
    </row>
    <row r="152">
      <c r="A152" s="1"/>
      <c r="B152" s="2"/>
      <c r="C152" s="1"/>
      <c r="D152" s="1"/>
      <c r="E152" s="1"/>
      <c r="F152" s="1"/>
      <c r="G152" s="1"/>
      <c r="H152" s="1"/>
      <c r="I152" s="1"/>
      <c r="J152" s="1"/>
      <c r="K152" s="1"/>
      <c r="L152" s="1"/>
      <c r="M152" s="1"/>
      <c r="N152" s="1"/>
    </row>
    <row r="153">
      <c r="A153" s="1"/>
      <c r="B153" s="2"/>
      <c r="C153" s="1"/>
      <c r="D153" s="1"/>
      <c r="E153" s="1"/>
      <c r="F153" s="1"/>
      <c r="G153" s="1"/>
      <c r="H153" s="1"/>
      <c r="I153" s="1"/>
      <c r="J153" s="1"/>
      <c r="K153" s="1"/>
      <c r="L153" s="1"/>
      <c r="M153" s="1"/>
      <c r="N153" s="1"/>
    </row>
    <row r="154">
      <c r="A154" s="1"/>
      <c r="B154" s="2"/>
      <c r="C154" s="1"/>
      <c r="D154" s="1"/>
      <c r="E154" s="1"/>
      <c r="F154" s="1"/>
      <c r="G154" s="1"/>
      <c r="H154" s="1"/>
      <c r="I154" s="1"/>
      <c r="J154" s="1"/>
      <c r="K154" s="1"/>
      <c r="L154" s="1"/>
      <c r="M154" s="1"/>
      <c r="N154" s="1"/>
    </row>
    <row r="155">
      <c r="A155" s="1"/>
      <c r="B155" s="2"/>
      <c r="C155" s="1"/>
      <c r="D155" s="1"/>
      <c r="E155" s="1"/>
      <c r="F155" s="1"/>
      <c r="G155" s="1"/>
      <c r="H155" s="1"/>
      <c r="I155" s="1"/>
      <c r="J155" s="1"/>
      <c r="K155" s="1"/>
      <c r="L155" s="1"/>
      <c r="M155" s="1"/>
      <c r="N155" s="1"/>
    </row>
    <row r="156">
      <c r="A156" s="1"/>
      <c r="B156" s="2"/>
      <c r="C156" s="1"/>
      <c r="D156" s="1"/>
      <c r="E156" s="1"/>
      <c r="F156" s="1"/>
      <c r="G156" s="1"/>
      <c r="H156" s="1"/>
      <c r="I156" s="1"/>
      <c r="J156" s="1"/>
      <c r="K156" s="1"/>
      <c r="L156" s="1"/>
      <c r="M156" s="1"/>
      <c r="N156" s="1"/>
    </row>
    <row r="157">
      <c r="A157" s="1"/>
      <c r="B157" s="2"/>
      <c r="C157" s="1"/>
      <c r="D157" s="1"/>
      <c r="E157" s="1"/>
      <c r="F157" s="1"/>
      <c r="G157" s="1"/>
      <c r="H157" s="1"/>
      <c r="I157" s="1"/>
      <c r="J157" s="1"/>
      <c r="K157" s="1"/>
      <c r="L157" s="1"/>
      <c r="M157" s="1"/>
      <c r="N157" s="1"/>
    </row>
    <row r="158">
      <c r="A158" s="1"/>
      <c r="B158" s="2"/>
      <c r="C158" s="1"/>
      <c r="D158" s="1"/>
      <c r="E158" s="1"/>
      <c r="F158" s="1"/>
      <c r="G158" s="1"/>
      <c r="H158" s="1"/>
      <c r="I158" s="1"/>
      <c r="J158" s="1"/>
      <c r="K158" s="1"/>
      <c r="L158" s="1"/>
      <c r="M158" s="1"/>
      <c r="N158" s="1"/>
    </row>
    <row r="159">
      <c r="A159" s="1"/>
      <c r="B159" s="2"/>
      <c r="C159" s="1"/>
      <c r="D159" s="1"/>
      <c r="E159" s="1"/>
      <c r="F159" s="1"/>
      <c r="G159" s="1"/>
      <c r="H159" s="1"/>
      <c r="I159" s="1"/>
      <c r="J159" s="1"/>
      <c r="K159" s="1"/>
      <c r="L159" s="1"/>
      <c r="M159" s="1"/>
      <c r="N159" s="1"/>
    </row>
    <row r="160">
      <c r="A160" s="1"/>
      <c r="B160" s="2"/>
      <c r="C160" s="1"/>
      <c r="D160" s="1"/>
      <c r="E160" s="1"/>
      <c r="F160" s="1"/>
      <c r="G160" s="1"/>
      <c r="H160" s="1"/>
      <c r="I160" s="1"/>
      <c r="J160" s="1"/>
      <c r="K160" s="1"/>
      <c r="L160" s="1"/>
      <c r="M160" s="1"/>
      <c r="N160" s="1"/>
    </row>
    <row r="161">
      <c r="A161" s="1"/>
      <c r="B161" s="2"/>
      <c r="C161" s="1"/>
      <c r="D161" s="1"/>
      <c r="E161" s="1"/>
      <c r="F161" s="1"/>
      <c r="G161" s="1"/>
      <c r="H161" s="1"/>
      <c r="I161" s="1"/>
      <c r="J161" s="1"/>
      <c r="K161" s="1"/>
      <c r="L161" s="1"/>
      <c r="M161" s="1"/>
      <c r="N161" s="1"/>
    </row>
    <row r="162">
      <c r="A162" s="1"/>
      <c r="B162" s="2"/>
      <c r="C162" s="1"/>
      <c r="D162" s="1"/>
      <c r="E162" s="1"/>
      <c r="F162" s="1"/>
      <c r="G162" s="1"/>
      <c r="H162" s="1"/>
      <c r="I162" s="1"/>
      <c r="J162" s="1"/>
      <c r="K162" s="1"/>
      <c r="L162" s="1"/>
      <c r="M162" s="1"/>
      <c r="N162" s="1"/>
    </row>
    <row r="163">
      <c r="A163" s="1"/>
      <c r="B163" s="2"/>
      <c r="C163" s="1"/>
      <c r="D163" s="1"/>
      <c r="E163" s="1"/>
      <c r="F163" s="1"/>
      <c r="G163" s="1"/>
      <c r="H163" s="1"/>
      <c r="I163" s="1"/>
      <c r="J163" s="1"/>
      <c r="K163" s="1"/>
      <c r="L163" s="1"/>
      <c r="M163" s="1"/>
      <c r="N163" s="1"/>
    </row>
    <row r="164">
      <c r="A164" s="1"/>
      <c r="B164" s="2"/>
      <c r="C164" s="1"/>
      <c r="D164" s="1"/>
      <c r="E164" s="1"/>
      <c r="F164" s="1"/>
      <c r="G164" s="1"/>
      <c r="H164" s="1"/>
      <c r="I164" s="1"/>
      <c r="J164" s="1"/>
      <c r="K164" s="1"/>
      <c r="L164" s="1"/>
      <c r="M164" s="1"/>
      <c r="N164" s="1"/>
    </row>
    <row r="165">
      <c r="A165" s="1"/>
      <c r="B165" s="2"/>
      <c r="C165" s="1"/>
      <c r="D165" s="1"/>
      <c r="E165" s="1"/>
      <c r="F165" s="1"/>
      <c r="G165" s="1"/>
      <c r="H165" s="1"/>
      <c r="I165" s="1"/>
      <c r="J165" s="1"/>
      <c r="K165" s="1"/>
      <c r="L165" s="1"/>
      <c r="M165" s="1"/>
      <c r="N165" s="1"/>
    </row>
    <row r="166">
      <c r="A166" s="1"/>
      <c r="B166" s="2"/>
      <c r="C166" s="1"/>
      <c r="D166" s="1"/>
      <c r="E166" s="1"/>
      <c r="F166" s="1"/>
      <c r="G166" s="1"/>
      <c r="H166" s="1"/>
      <c r="I166" s="1"/>
      <c r="J166" s="1"/>
      <c r="K166" s="1"/>
      <c r="L166" s="1"/>
      <c r="M166" s="1"/>
      <c r="N166" s="1"/>
    </row>
    <row r="167">
      <c r="A167" s="1"/>
      <c r="B167" s="2"/>
      <c r="C167" s="1"/>
      <c r="D167" s="1"/>
      <c r="E167" s="1"/>
      <c r="F167" s="1"/>
      <c r="G167" s="1"/>
      <c r="H167" s="1"/>
      <c r="I167" s="1"/>
      <c r="J167" s="1"/>
      <c r="K167" s="1"/>
      <c r="L167" s="1"/>
      <c r="M167" s="1"/>
      <c r="N167" s="1"/>
    </row>
    <row r="168">
      <c r="A168" s="1"/>
      <c r="B168" s="2"/>
      <c r="C168" s="1"/>
      <c r="D168" s="1"/>
      <c r="E168" s="1"/>
      <c r="F168" s="1"/>
      <c r="G168" s="1"/>
      <c r="H168" s="1"/>
      <c r="I168" s="1"/>
      <c r="J168" s="1"/>
      <c r="K168" s="1"/>
      <c r="L168" s="1"/>
      <c r="M168" s="1"/>
      <c r="N168" s="1"/>
    </row>
    <row r="169">
      <c r="A169" s="1"/>
      <c r="B169" s="2"/>
      <c r="C169" s="1"/>
      <c r="D169" s="1"/>
      <c r="E169" s="1"/>
      <c r="F169" s="1"/>
      <c r="G169" s="1"/>
      <c r="H169" s="1"/>
      <c r="I169" s="1"/>
      <c r="J169" s="1"/>
      <c r="K169" s="1"/>
      <c r="L169" s="1"/>
      <c r="M169" s="1"/>
      <c r="N169" s="1"/>
    </row>
    <row r="170">
      <c r="A170" s="1"/>
      <c r="B170" s="2"/>
      <c r="C170" s="1"/>
      <c r="D170" s="1"/>
      <c r="E170" s="1"/>
      <c r="F170" s="1"/>
      <c r="G170" s="1"/>
      <c r="H170" s="1"/>
      <c r="I170" s="1"/>
      <c r="J170" s="1"/>
      <c r="K170" s="1"/>
      <c r="L170" s="1"/>
      <c r="M170" s="1"/>
      <c r="N170" s="1"/>
    </row>
    <row r="171">
      <c r="A171" s="1"/>
      <c r="B171" s="2"/>
      <c r="C171" s="1"/>
      <c r="D171" s="1"/>
      <c r="E171" s="1"/>
      <c r="F171" s="1"/>
      <c r="G171" s="1"/>
      <c r="H171" s="1"/>
      <c r="I171" s="1"/>
      <c r="J171" s="1"/>
      <c r="K171" s="1"/>
      <c r="L171" s="1"/>
      <c r="M171" s="1"/>
      <c r="N171" s="1"/>
    </row>
    <row r="172">
      <c r="A172" s="1"/>
      <c r="B172" s="2"/>
      <c r="C172" s="1"/>
      <c r="D172" s="1"/>
      <c r="E172" s="1"/>
      <c r="F172" s="1"/>
      <c r="G172" s="1"/>
      <c r="H172" s="1"/>
      <c r="I172" s="1"/>
      <c r="J172" s="1"/>
      <c r="K172" s="1"/>
      <c r="L172" s="1"/>
      <c r="M172" s="1"/>
      <c r="N172" s="1"/>
    </row>
    <row r="173">
      <c r="A173" s="1"/>
      <c r="B173" s="2"/>
      <c r="C173" s="1"/>
      <c r="D173" s="1"/>
      <c r="E173" s="1"/>
      <c r="F173" s="1"/>
      <c r="G173" s="1"/>
      <c r="H173" s="1"/>
      <c r="I173" s="1"/>
      <c r="J173" s="1"/>
      <c r="K173" s="1"/>
      <c r="L173" s="1"/>
      <c r="M173" s="1"/>
      <c r="N173" s="1"/>
    </row>
    <row r="174">
      <c r="A174" s="1"/>
      <c r="B174" s="2"/>
      <c r="C174" s="1"/>
      <c r="D174" s="1"/>
      <c r="E174" s="1"/>
      <c r="F174" s="1"/>
      <c r="G174" s="1"/>
      <c r="H174" s="1"/>
      <c r="I174" s="1"/>
      <c r="J174" s="1"/>
      <c r="K174" s="1"/>
      <c r="L174" s="1"/>
      <c r="M174" s="1"/>
      <c r="N174" s="1"/>
    </row>
    <row r="175">
      <c r="A175" s="1"/>
      <c r="B175" s="2"/>
      <c r="C175" s="1"/>
      <c r="D175" s="1"/>
      <c r="E175" s="1"/>
      <c r="F175" s="1"/>
      <c r="G175" s="1"/>
      <c r="H175" s="1"/>
      <c r="I175" s="1"/>
      <c r="J175" s="1"/>
      <c r="K175" s="1"/>
      <c r="L175" s="1"/>
      <c r="M175" s="1"/>
      <c r="N175" s="1"/>
    </row>
    <row r="176">
      <c r="A176" s="1"/>
      <c r="B176" s="2"/>
      <c r="C176" s="1"/>
      <c r="D176" s="1"/>
      <c r="E176" s="1"/>
      <c r="F176" s="1"/>
      <c r="G176" s="1"/>
      <c r="H176" s="1"/>
      <c r="I176" s="1"/>
      <c r="J176" s="1"/>
      <c r="K176" s="1"/>
      <c r="L176" s="1"/>
      <c r="M176" s="1"/>
      <c r="N176" s="1"/>
    </row>
    <row r="177">
      <c r="A177" s="1"/>
      <c r="B177" s="2"/>
      <c r="C177" s="1"/>
      <c r="D177" s="1"/>
      <c r="E177" s="1"/>
      <c r="F177" s="1"/>
      <c r="G177" s="1"/>
      <c r="H177" s="1"/>
      <c r="I177" s="1"/>
      <c r="J177" s="1"/>
      <c r="K177" s="1"/>
      <c r="L177" s="1"/>
      <c r="M177" s="1"/>
      <c r="N177" s="1"/>
    </row>
    <row r="178">
      <c r="A178" s="1"/>
      <c r="B178" s="2"/>
      <c r="C178" s="1"/>
      <c r="D178" s="1"/>
      <c r="E178" s="1"/>
      <c r="F178" s="1"/>
      <c r="G178" s="1"/>
      <c r="H178" s="1"/>
      <c r="I178" s="1"/>
      <c r="J178" s="1"/>
      <c r="K178" s="1"/>
      <c r="L178" s="1"/>
      <c r="M178" s="1"/>
      <c r="N178" s="1"/>
    </row>
    <row r="179">
      <c r="A179" s="1"/>
      <c r="B179" s="2"/>
      <c r="C179" s="1"/>
      <c r="D179" s="1"/>
      <c r="E179" s="1"/>
      <c r="F179" s="1"/>
      <c r="G179" s="1"/>
      <c r="H179" s="1"/>
      <c r="I179" s="1"/>
      <c r="J179" s="1"/>
      <c r="K179" s="1"/>
      <c r="L179" s="1"/>
      <c r="M179" s="1"/>
      <c r="N179" s="1"/>
    </row>
    <row r="180">
      <c r="A180" s="1"/>
      <c r="B180" s="2"/>
      <c r="C180" s="1"/>
      <c r="D180" s="1"/>
      <c r="E180" s="1"/>
      <c r="F180" s="1"/>
      <c r="G180" s="1"/>
      <c r="H180" s="1"/>
      <c r="I180" s="1"/>
      <c r="J180" s="1"/>
      <c r="K180" s="1"/>
      <c r="L180" s="1"/>
      <c r="M180" s="1"/>
      <c r="N180" s="1"/>
    </row>
    <row r="181">
      <c r="A181" s="1"/>
      <c r="B181" s="2"/>
      <c r="C181" s="1"/>
      <c r="D181" s="1"/>
      <c r="E181" s="1"/>
      <c r="F181" s="1"/>
      <c r="G181" s="1"/>
      <c r="H181" s="1"/>
      <c r="I181" s="1"/>
      <c r="J181" s="1"/>
      <c r="K181" s="1"/>
      <c r="L181" s="1"/>
      <c r="M181" s="1"/>
      <c r="N181" s="1"/>
    </row>
    <row r="182">
      <c r="A182" s="1"/>
      <c r="B182" s="2"/>
      <c r="C182" s="1"/>
      <c r="D182" s="1"/>
      <c r="E182" s="1"/>
      <c r="F182" s="1"/>
      <c r="G182" s="1"/>
      <c r="H182" s="1"/>
      <c r="I182" s="1"/>
      <c r="J182" s="1"/>
      <c r="K182" s="1"/>
      <c r="L182" s="1"/>
      <c r="M182" s="1"/>
      <c r="N182" s="1"/>
    </row>
    <row r="183">
      <c r="A183" s="1"/>
      <c r="B183" s="2"/>
      <c r="C183" s="1"/>
      <c r="D183" s="1"/>
      <c r="E183" s="1"/>
      <c r="F183" s="1"/>
      <c r="G183" s="1"/>
      <c r="H183" s="1"/>
      <c r="I183" s="1"/>
      <c r="J183" s="1"/>
      <c r="K183" s="1"/>
      <c r="L183" s="1"/>
      <c r="M183" s="1"/>
      <c r="N183" s="1"/>
    </row>
    <row r="184">
      <c r="A184" s="1"/>
      <c r="B184" s="2"/>
      <c r="C184" s="1"/>
      <c r="D184" s="1"/>
      <c r="E184" s="1"/>
      <c r="F184" s="1"/>
      <c r="G184" s="1"/>
      <c r="H184" s="1"/>
      <c r="I184" s="1"/>
      <c r="J184" s="1"/>
      <c r="K184" s="1"/>
      <c r="L184" s="1"/>
      <c r="M184" s="1"/>
      <c r="N184" s="1"/>
    </row>
    <row r="185">
      <c r="A185" s="1"/>
      <c r="B185" s="2"/>
      <c r="C185" s="1"/>
      <c r="D185" s="1"/>
      <c r="E185" s="1"/>
      <c r="F185" s="1"/>
      <c r="G185" s="1"/>
      <c r="H185" s="1"/>
      <c r="I185" s="1"/>
      <c r="J185" s="1"/>
      <c r="K185" s="1"/>
      <c r="L185" s="1"/>
      <c r="M185" s="1"/>
      <c r="N185" s="1"/>
    </row>
    <row r="186">
      <c r="A186" s="1"/>
      <c r="B186" s="2"/>
      <c r="C186" s="1"/>
      <c r="D186" s="1"/>
      <c r="E186" s="1"/>
      <c r="F186" s="1"/>
      <c r="G186" s="1"/>
      <c r="H186" s="1"/>
      <c r="I186" s="1"/>
      <c r="J186" s="1"/>
      <c r="K186" s="1"/>
      <c r="L186" s="1"/>
      <c r="M186" s="1"/>
      <c r="N186" s="1"/>
    </row>
    <row r="187">
      <c r="A187" s="1"/>
      <c r="B187" s="2"/>
      <c r="C187" s="1"/>
      <c r="D187" s="1"/>
      <c r="E187" s="1"/>
      <c r="F187" s="1"/>
      <c r="G187" s="1"/>
      <c r="H187" s="1"/>
      <c r="I187" s="1"/>
      <c r="J187" s="1"/>
      <c r="K187" s="1"/>
      <c r="L187" s="1"/>
      <c r="M187" s="1"/>
      <c r="N187" s="1"/>
    </row>
    <row r="188">
      <c r="A188" s="1"/>
      <c r="B188" s="2"/>
      <c r="C188" s="1"/>
      <c r="D188" s="1"/>
      <c r="E188" s="1"/>
      <c r="F188" s="1"/>
      <c r="G188" s="1"/>
      <c r="H188" s="1"/>
      <c r="I188" s="1"/>
      <c r="J188" s="1"/>
      <c r="K188" s="1"/>
      <c r="L188" s="1"/>
      <c r="M188" s="1"/>
      <c r="N188" s="1"/>
    </row>
    <row r="189">
      <c r="A189" s="1"/>
      <c r="B189" s="2"/>
      <c r="C189" s="1"/>
      <c r="D189" s="1"/>
      <c r="E189" s="1"/>
      <c r="F189" s="1"/>
      <c r="G189" s="1"/>
      <c r="H189" s="1"/>
      <c r="I189" s="1"/>
      <c r="J189" s="1"/>
      <c r="K189" s="1"/>
      <c r="L189" s="1"/>
      <c r="M189" s="1"/>
      <c r="N189" s="1"/>
    </row>
    <row r="190">
      <c r="A190" s="1"/>
      <c r="B190" s="2"/>
      <c r="C190" s="1"/>
      <c r="D190" s="1"/>
      <c r="E190" s="1"/>
      <c r="F190" s="1"/>
      <c r="G190" s="1"/>
      <c r="H190" s="1"/>
      <c r="I190" s="1"/>
      <c r="J190" s="1"/>
      <c r="K190" s="1"/>
      <c r="L190" s="1"/>
      <c r="M190" s="1"/>
      <c r="N190" s="1"/>
    </row>
    <row r="191">
      <c r="A191" s="1"/>
      <c r="B191" s="2"/>
      <c r="C191" s="1"/>
      <c r="D191" s="1"/>
      <c r="E191" s="1"/>
      <c r="F191" s="1"/>
      <c r="G191" s="1"/>
      <c r="H191" s="1"/>
      <c r="I191" s="1"/>
      <c r="J191" s="1"/>
      <c r="K191" s="1"/>
      <c r="L191" s="1"/>
      <c r="M191" s="1"/>
      <c r="N191" s="1"/>
    </row>
    <row r="192">
      <c r="A192" s="1"/>
      <c r="B192" s="2"/>
      <c r="C192" s="1"/>
      <c r="D192" s="1"/>
      <c r="E192" s="1"/>
      <c r="F192" s="1"/>
      <c r="G192" s="1"/>
      <c r="H192" s="1"/>
      <c r="I192" s="1"/>
      <c r="J192" s="1"/>
      <c r="K192" s="1"/>
      <c r="L192" s="1"/>
      <c r="M192" s="1"/>
      <c r="N192" s="1"/>
    </row>
    <row r="193">
      <c r="A193" s="1"/>
      <c r="B193" s="2"/>
      <c r="C193" s="1"/>
      <c r="D193" s="1"/>
      <c r="E193" s="1"/>
      <c r="F193" s="1"/>
      <c r="G193" s="1"/>
      <c r="H193" s="1"/>
      <c r="I193" s="1"/>
      <c r="J193" s="1"/>
      <c r="K193" s="1"/>
      <c r="L193" s="1"/>
      <c r="M193" s="1"/>
      <c r="N193" s="1"/>
    </row>
    <row r="194">
      <c r="A194" s="1"/>
      <c r="B194" s="2"/>
      <c r="C194" s="1"/>
      <c r="D194" s="1"/>
      <c r="E194" s="1"/>
      <c r="F194" s="1"/>
      <c r="G194" s="1"/>
      <c r="H194" s="1"/>
      <c r="I194" s="1"/>
      <c r="J194" s="1"/>
      <c r="K194" s="1"/>
      <c r="L194" s="1"/>
      <c r="M194" s="1"/>
      <c r="N194" s="1"/>
    </row>
    <row r="195">
      <c r="A195" s="1"/>
      <c r="B195" s="2"/>
      <c r="C195" s="1"/>
      <c r="D195" s="1"/>
      <c r="E195" s="1"/>
      <c r="F195" s="1"/>
      <c r="G195" s="1"/>
      <c r="H195" s="1"/>
      <c r="I195" s="1"/>
      <c r="J195" s="1"/>
      <c r="K195" s="1"/>
      <c r="L195" s="1"/>
      <c r="M195" s="1"/>
      <c r="N195" s="1"/>
    </row>
    <row r="196">
      <c r="A196" s="1"/>
      <c r="B196" s="2"/>
      <c r="C196" s="1"/>
      <c r="D196" s="1"/>
      <c r="E196" s="1"/>
      <c r="F196" s="1"/>
      <c r="G196" s="1"/>
      <c r="H196" s="1"/>
      <c r="I196" s="1"/>
      <c r="J196" s="1"/>
      <c r="K196" s="1"/>
      <c r="L196" s="1"/>
      <c r="M196" s="1"/>
      <c r="N196" s="1"/>
    </row>
    <row r="197">
      <c r="A197" s="1"/>
      <c r="B197" s="2"/>
      <c r="C197" s="1"/>
      <c r="D197" s="1"/>
      <c r="E197" s="1"/>
      <c r="F197" s="1"/>
      <c r="G197" s="1"/>
      <c r="H197" s="1"/>
      <c r="I197" s="1"/>
      <c r="J197" s="1"/>
      <c r="K197" s="1"/>
      <c r="L197" s="1"/>
      <c r="M197" s="1"/>
      <c r="N197" s="1"/>
    </row>
    <row r="198">
      <c r="A198" s="1"/>
      <c r="B198" s="2"/>
      <c r="C198" s="1"/>
      <c r="D198" s="1"/>
      <c r="E198" s="1"/>
      <c r="F198" s="1"/>
      <c r="G198" s="1"/>
      <c r="H198" s="1"/>
      <c r="I198" s="1"/>
      <c r="J198" s="1"/>
      <c r="K198" s="1"/>
      <c r="L198" s="1"/>
      <c r="M198" s="1"/>
      <c r="N198" s="1"/>
    </row>
    <row r="199">
      <c r="A199" s="1"/>
      <c r="B199" s="2"/>
      <c r="C199" s="1"/>
      <c r="D199" s="1"/>
      <c r="E199" s="1"/>
      <c r="F199" s="1"/>
      <c r="G199" s="1"/>
      <c r="H199" s="1"/>
      <c r="I199" s="1"/>
      <c r="J199" s="1"/>
      <c r="K199" s="1"/>
      <c r="L199" s="1"/>
      <c r="M199" s="1"/>
      <c r="N199" s="1"/>
    </row>
    <row r="200">
      <c r="A200" s="1"/>
      <c r="B200" s="2"/>
      <c r="C200" s="1"/>
      <c r="D200" s="1"/>
      <c r="E200" s="1"/>
      <c r="F200" s="1"/>
      <c r="G200" s="1"/>
      <c r="H200" s="1"/>
      <c r="I200" s="1"/>
      <c r="J200" s="1"/>
      <c r="K200" s="1"/>
      <c r="L200" s="1"/>
      <c r="M200" s="1"/>
      <c r="N200" s="1"/>
    </row>
    <row r="201">
      <c r="A201" s="1"/>
      <c r="B201" s="2"/>
      <c r="C201" s="1"/>
      <c r="D201" s="1"/>
      <c r="E201" s="1"/>
      <c r="F201" s="1"/>
      <c r="G201" s="1"/>
      <c r="H201" s="1"/>
      <c r="I201" s="1"/>
      <c r="J201" s="1"/>
      <c r="K201" s="1"/>
      <c r="L201" s="1"/>
      <c r="M201" s="1"/>
      <c r="N201" s="1"/>
    </row>
    <row r="202">
      <c r="A202" s="1"/>
      <c r="B202" s="2"/>
      <c r="C202" s="1"/>
      <c r="D202" s="1"/>
      <c r="E202" s="1"/>
      <c r="F202" s="1"/>
      <c r="G202" s="1"/>
      <c r="H202" s="1"/>
      <c r="I202" s="1"/>
      <c r="J202" s="1"/>
      <c r="K202" s="1"/>
      <c r="L202" s="1"/>
      <c r="M202" s="1"/>
      <c r="N202" s="1"/>
    </row>
    <row r="203">
      <c r="A203" s="1"/>
      <c r="B203" s="2"/>
      <c r="C203" s="1"/>
      <c r="D203" s="1"/>
      <c r="E203" s="1"/>
      <c r="F203" s="1"/>
      <c r="G203" s="1"/>
      <c r="H203" s="1"/>
      <c r="I203" s="1"/>
      <c r="J203" s="1"/>
      <c r="K203" s="1"/>
      <c r="L203" s="1"/>
      <c r="M203" s="1"/>
      <c r="N203" s="1"/>
    </row>
    <row r="204">
      <c r="A204" s="1"/>
      <c r="B204" s="2"/>
      <c r="C204" s="1"/>
      <c r="D204" s="1"/>
      <c r="E204" s="1"/>
      <c r="F204" s="1"/>
      <c r="G204" s="1"/>
      <c r="H204" s="1"/>
      <c r="I204" s="1"/>
      <c r="J204" s="1"/>
      <c r="K204" s="1"/>
      <c r="L204" s="1"/>
      <c r="M204" s="1"/>
      <c r="N204" s="1"/>
    </row>
    <row r="205">
      <c r="A205" s="1"/>
      <c r="B205" s="2"/>
      <c r="C205" s="1"/>
      <c r="D205" s="1"/>
      <c r="E205" s="1"/>
      <c r="F205" s="1"/>
      <c r="G205" s="1"/>
      <c r="H205" s="1"/>
      <c r="I205" s="1"/>
      <c r="J205" s="1"/>
      <c r="K205" s="1"/>
      <c r="L205" s="1"/>
      <c r="M205" s="1"/>
      <c r="N205" s="1"/>
    </row>
    <row r="206">
      <c r="A206" s="1"/>
      <c r="B206" s="2"/>
      <c r="C206" s="1"/>
      <c r="D206" s="1"/>
      <c r="E206" s="1"/>
      <c r="F206" s="1"/>
      <c r="G206" s="1"/>
      <c r="H206" s="1"/>
      <c r="I206" s="1"/>
      <c r="J206" s="1"/>
      <c r="K206" s="1"/>
      <c r="L206" s="1"/>
      <c r="M206" s="1"/>
      <c r="N206" s="1"/>
    </row>
    <row r="207">
      <c r="A207" s="1"/>
      <c r="B207" s="2"/>
      <c r="C207" s="1"/>
      <c r="D207" s="1"/>
      <c r="E207" s="1"/>
      <c r="F207" s="1"/>
      <c r="G207" s="1"/>
      <c r="H207" s="1"/>
      <c r="I207" s="1"/>
      <c r="J207" s="1"/>
      <c r="K207" s="1"/>
      <c r="L207" s="1"/>
      <c r="M207" s="1"/>
      <c r="N207" s="1"/>
    </row>
    <row r="208">
      <c r="A208" s="1"/>
      <c r="B208" s="2"/>
      <c r="C208" s="1"/>
      <c r="D208" s="1"/>
      <c r="E208" s="1"/>
      <c r="F208" s="1"/>
      <c r="G208" s="1"/>
      <c r="H208" s="1"/>
      <c r="I208" s="1"/>
      <c r="J208" s="1"/>
      <c r="K208" s="1"/>
      <c r="L208" s="1"/>
      <c r="M208" s="1"/>
      <c r="N208" s="1"/>
    </row>
    <row r="209">
      <c r="A209" s="1"/>
      <c r="B209" s="2"/>
      <c r="C209" s="1"/>
      <c r="D209" s="1"/>
      <c r="E209" s="1"/>
      <c r="F209" s="1"/>
      <c r="G209" s="1"/>
      <c r="H209" s="1"/>
      <c r="I209" s="1"/>
      <c r="J209" s="1"/>
      <c r="K209" s="1"/>
      <c r="L209" s="1"/>
      <c r="M209" s="1"/>
      <c r="N209" s="1"/>
    </row>
    <row r="210">
      <c r="A210" s="1"/>
      <c r="B210" s="2"/>
      <c r="C210" s="1"/>
      <c r="D210" s="1"/>
      <c r="E210" s="1"/>
      <c r="F210" s="1"/>
      <c r="G210" s="1"/>
      <c r="H210" s="1"/>
      <c r="I210" s="1"/>
      <c r="J210" s="1"/>
      <c r="K210" s="1"/>
      <c r="L210" s="1"/>
      <c r="M210" s="1"/>
      <c r="N210" s="1"/>
    </row>
    <row r="211">
      <c r="A211" s="1"/>
      <c r="B211" s="2"/>
      <c r="C211" s="1"/>
      <c r="D211" s="1"/>
      <c r="E211" s="1"/>
      <c r="F211" s="1"/>
      <c r="G211" s="1"/>
      <c r="H211" s="1"/>
      <c r="I211" s="1"/>
      <c r="J211" s="1"/>
      <c r="K211" s="1"/>
      <c r="L211" s="1"/>
      <c r="M211" s="1"/>
      <c r="N211" s="1"/>
    </row>
    <row r="212">
      <c r="A212" s="1"/>
      <c r="B212" s="2"/>
      <c r="C212" s="1"/>
      <c r="D212" s="1"/>
      <c r="E212" s="1"/>
      <c r="F212" s="1"/>
      <c r="G212" s="1"/>
      <c r="H212" s="1"/>
      <c r="I212" s="1"/>
      <c r="J212" s="1"/>
      <c r="K212" s="1"/>
      <c r="L212" s="1"/>
      <c r="M212" s="1"/>
      <c r="N212" s="1"/>
    </row>
    <row r="213">
      <c r="A213" s="1"/>
      <c r="B213" s="2"/>
      <c r="C213" s="1"/>
      <c r="D213" s="1"/>
      <c r="E213" s="1"/>
      <c r="F213" s="1"/>
      <c r="G213" s="1"/>
      <c r="H213" s="1"/>
      <c r="I213" s="1"/>
      <c r="J213" s="1"/>
      <c r="K213" s="1"/>
      <c r="L213" s="1"/>
      <c r="M213" s="1"/>
      <c r="N213" s="1"/>
    </row>
    <row r="214">
      <c r="A214" s="1"/>
      <c r="B214" s="2"/>
      <c r="C214" s="1"/>
      <c r="D214" s="1"/>
      <c r="E214" s="1"/>
      <c r="F214" s="1"/>
      <c r="G214" s="1"/>
      <c r="H214" s="1"/>
      <c r="I214" s="1"/>
      <c r="J214" s="1"/>
      <c r="K214" s="1"/>
      <c r="L214" s="1"/>
      <c r="M214" s="1"/>
      <c r="N214" s="1"/>
    </row>
    <row r="215">
      <c r="A215" s="1"/>
      <c r="B215" s="2"/>
      <c r="C215" s="1"/>
      <c r="D215" s="1"/>
      <c r="E215" s="1"/>
      <c r="F215" s="1"/>
      <c r="G215" s="1"/>
      <c r="H215" s="1"/>
      <c r="I215" s="1"/>
      <c r="J215" s="1"/>
      <c r="K215" s="1"/>
      <c r="L215" s="1"/>
      <c r="M215" s="1"/>
      <c r="N215" s="1"/>
    </row>
    <row r="216">
      <c r="A216" s="1"/>
      <c r="B216" s="2"/>
      <c r="C216" s="1"/>
      <c r="D216" s="1"/>
      <c r="E216" s="1"/>
      <c r="F216" s="1"/>
      <c r="G216" s="1"/>
      <c r="H216" s="1"/>
      <c r="I216" s="1"/>
      <c r="J216" s="1"/>
      <c r="K216" s="1"/>
      <c r="L216" s="1"/>
      <c r="M216" s="1"/>
      <c r="N216" s="1"/>
    </row>
    <row r="217">
      <c r="A217" s="1"/>
      <c r="B217" s="2"/>
      <c r="C217" s="1"/>
      <c r="D217" s="1"/>
      <c r="E217" s="1"/>
      <c r="F217" s="1"/>
      <c r="G217" s="1"/>
      <c r="H217" s="1"/>
      <c r="I217" s="1"/>
      <c r="J217" s="1"/>
      <c r="K217" s="1"/>
      <c r="L217" s="1"/>
      <c r="M217" s="1"/>
      <c r="N217" s="1"/>
    </row>
    <row r="218">
      <c r="A218" s="1"/>
      <c r="B218" s="2"/>
      <c r="C218" s="1"/>
      <c r="D218" s="1"/>
      <c r="E218" s="1"/>
      <c r="F218" s="1"/>
      <c r="G218" s="1"/>
      <c r="H218" s="1"/>
      <c r="I218" s="1"/>
      <c r="J218" s="1"/>
      <c r="K218" s="1"/>
      <c r="L218" s="1"/>
      <c r="M218" s="1"/>
      <c r="N218" s="1"/>
    </row>
    <row r="219">
      <c r="A219" s="1"/>
      <c r="B219" s="2"/>
      <c r="C219" s="1"/>
      <c r="D219" s="1"/>
      <c r="E219" s="1"/>
      <c r="F219" s="1"/>
      <c r="G219" s="1"/>
      <c r="H219" s="1"/>
      <c r="I219" s="1"/>
      <c r="J219" s="1"/>
      <c r="K219" s="1"/>
      <c r="L219" s="1"/>
      <c r="M219" s="1"/>
      <c r="N219" s="1"/>
    </row>
    <row r="220">
      <c r="A220" s="1"/>
      <c r="B220" s="2"/>
      <c r="C220" s="1"/>
      <c r="D220" s="1"/>
      <c r="E220" s="1"/>
      <c r="F220" s="1"/>
      <c r="G220" s="1"/>
      <c r="H220" s="1"/>
      <c r="I220" s="1"/>
      <c r="J220" s="1"/>
      <c r="K220" s="1"/>
      <c r="L220" s="1"/>
      <c r="M220" s="1"/>
      <c r="N220" s="1"/>
    </row>
    <row r="221">
      <c r="A221" s="1"/>
      <c r="B221" s="2"/>
      <c r="C221" s="1"/>
      <c r="D221" s="1"/>
      <c r="E221" s="1"/>
      <c r="F221" s="1"/>
      <c r="G221" s="1"/>
      <c r="H221" s="1"/>
      <c r="I221" s="1"/>
      <c r="J221" s="1"/>
      <c r="K221" s="1"/>
      <c r="L221" s="1"/>
      <c r="M221" s="1"/>
      <c r="N221" s="1"/>
    </row>
    <row r="222">
      <c r="A222" s="1"/>
      <c r="B222" s="2"/>
      <c r="C222" s="1"/>
      <c r="D222" s="1"/>
      <c r="E222" s="1"/>
      <c r="F222" s="1"/>
      <c r="G222" s="1"/>
      <c r="H222" s="1"/>
      <c r="I222" s="1"/>
      <c r="J222" s="1"/>
      <c r="K222" s="1"/>
      <c r="L222" s="1"/>
      <c r="M222" s="1"/>
      <c r="N222" s="1"/>
    </row>
    <row r="223">
      <c r="A223" s="1"/>
      <c r="B223" s="2"/>
      <c r="C223" s="1"/>
      <c r="D223" s="1"/>
      <c r="E223" s="1"/>
      <c r="F223" s="1"/>
      <c r="G223" s="1"/>
      <c r="H223" s="1"/>
      <c r="I223" s="1"/>
      <c r="J223" s="1"/>
      <c r="K223" s="1"/>
      <c r="L223" s="1"/>
      <c r="M223" s="1"/>
      <c r="N223" s="1"/>
    </row>
    <row r="224">
      <c r="A224" s="1"/>
      <c r="B224" s="2"/>
      <c r="C224" s="1"/>
      <c r="D224" s="1"/>
      <c r="E224" s="1"/>
      <c r="F224" s="1"/>
      <c r="G224" s="1"/>
      <c r="H224" s="1"/>
      <c r="I224" s="1"/>
      <c r="J224" s="1"/>
      <c r="K224" s="1"/>
      <c r="L224" s="1"/>
      <c r="M224" s="1"/>
      <c r="N224" s="1"/>
    </row>
    <row r="225">
      <c r="A225" s="1"/>
      <c r="B225" s="2"/>
      <c r="C225" s="1"/>
      <c r="D225" s="1"/>
      <c r="E225" s="1"/>
      <c r="F225" s="1"/>
      <c r="G225" s="1"/>
      <c r="H225" s="1"/>
      <c r="I225" s="1"/>
      <c r="J225" s="1"/>
      <c r="K225" s="1"/>
      <c r="L225" s="1"/>
      <c r="M225" s="1"/>
      <c r="N225" s="1"/>
    </row>
    <row r="226">
      <c r="A226" s="1"/>
      <c r="B226" s="2"/>
      <c r="C226" s="1"/>
      <c r="D226" s="1"/>
      <c r="E226" s="1"/>
      <c r="F226" s="1"/>
      <c r="G226" s="1"/>
      <c r="H226" s="1"/>
      <c r="I226" s="1"/>
      <c r="J226" s="1"/>
      <c r="K226" s="1"/>
      <c r="L226" s="1"/>
      <c r="M226" s="1"/>
      <c r="N226" s="1"/>
    </row>
    <row r="227">
      <c r="A227" s="1"/>
      <c r="B227" s="2"/>
      <c r="C227" s="1"/>
      <c r="D227" s="1"/>
      <c r="E227" s="1"/>
      <c r="F227" s="1"/>
      <c r="G227" s="1"/>
      <c r="H227" s="1"/>
      <c r="I227" s="1"/>
      <c r="J227" s="1"/>
      <c r="K227" s="1"/>
      <c r="L227" s="1"/>
      <c r="M227" s="1"/>
      <c r="N227" s="1"/>
    </row>
    <row r="228">
      <c r="A228" s="1"/>
      <c r="B228" s="2"/>
      <c r="C228" s="1"/>
      <c r="D228" s="1"/>
      <c r="E228" s="1"/>
      <c r="F228" s="1"/>
      <c r="G228" s="1"/>
      <c r="H228" s="1"/>
      <c r="I228" s="1"/>
      <c r="J228" s="1"/>
      <c r="K228" s="1"/>
      <c r="L228" s="1"/>
      <c r="M228" s="1"/>
      <c r="N228" s="1"/>
    </row>
    <row r="229">
      <c r="A229" s="1"/>
      <c r="B229" s="2"/>
      <c r="C229" s="1"/>
      <c r="D229" s="1"/>
      <c r="E229" s="1"/>
      <c r="F229" s="1"/>
      <c r="G229" s="1"/>
      <c r="H229" s="1"/>
      <c r="I229" s="1"/>
      <c r="J229" s="1"/>
      <c r="K229" s="1"/>
      <c r="L229" s="1"/>
      <c r="M229" s="1"/>
      <c r="N229" s="1"/>
    </row>
    <row r="230">
      <c r="A230" s="1"/>
      <c r="B230" s="2"/>
      <c r="C230" s="1"/>
      <c r="D230" s="1"/>
      <c r="E230" s="1"/>
      <c r="F230" s="1"/>
      <c r="G230" s="1"/>
      <c r="H230" s="1"/>
      <c r="I230" s="1"/>
      <c r="J230" s="1"/>
      <c r="K230" s="1"/>
      <c r="L230" s="1"/>
      <c r="M230" s="1"/>
      <c r="N230" s="1"/>
    </row>
    <row r="231">
      <c r="A231" s="1"/>
      <c r="B231" s="2"/>
      <c r="C231" s="1"/>
      <c r="D231" s="1"/>
      <c r="E231" s="1"/>
      <c r="F231" s="1"/>
      <c r="G231" s="1"/>
      <c r="H231" s="1"/>
      <c r="I231" s="1"/>
      <c r="J231" s="1"/>
      <c r="K231" s="1"/>
      <c r="L231" s="1"/>
      <c r="M231" s="1"/>
      <c r="N231" s="1"/>
    </row>
    <row r="232">
      <c r="A232" s="1"/>
      <c r="B232" s="2"/>
      <c r="C232" s="1"/>
      <c r="D232" s="1"/>
      <c r="E232" s="1"/>
      <c r="F232" s="1"/>
      <c r="G232" s="1"/>
      <c r="H232" s="1"/>
      <c r="I232" s="1"/>
      <c r="J232" s="1"/>
      <c r="K232" s="1"/>
      <c r="L232" s="1"/>
      <c r="M232" s="1"/>
      <c r="N232" s="1"/>
    </row>
    <row r="233">
      <c r="A233" s="1"/>
      <c r="B233" s="2"/>
      <c r="C233" s="1"/>
      <c r="D233" s="1"/>
      <c r="E233" s="1"/>
      <c r="F233" s="1"/>
      <c r="G233" s="1"/>
      <c r="H233" s="1"/>
      <c r="I233" s="1"/>
      <c r="J233" s="1"/>
      <c r="K233" s="1"/>
      <c r="L233" s="1"/>
      <c r="M233" s="1"/>
      <c r="N233" s="1"/>
    </row>
    <row r="234">
      <c r="A234" s="1"/>
      <c r="B234" s="2"/>
      <c r="C234" s="1"/>
      <c r="D234" s="1"/>
      <c r="E234" s="1"/>
      <c r="F234" s="1"/>
      <c r="G234" s="1"/>
      <c r="H234" s="1"/>
      <c r="I234" s="1"/>
      <c r="J234" s="1"/>
      <c r="K234" s="1"/>
      <c r="L234" s="1"/>
      <c r="M234" s="1"/>
      <c r="N234" s="1"/>
    </row>
    <row r="235">
      <c r="A235" s="1"/>
      <c r="B235" s="2"/>
      <c r="C235" s="1"/>
      <c r="D235" s="1"/>
      <c r="E235" s="1"/>
      <c r="F235" s="1"/>
      <c r="G235" s="1"/>
      <c r="H235" s="1"/>
      <c r="I235" s="1"/>
      <c r="J235" s="1"/>
      <c r="K235" s="1"/>
      <c r="L235" s="1"/>
      <c r="M235" s="1"/>
      <c r="N235" s="1"/>
    </row>
    <row r="236">
      <c r="A236" s="1"/>
      <c r="B236" s="2"/>
      <c r="C236" s="1"/>
      <c r="D236" s="1"/>
      <c r="E236" s="1"/>
      <c r="F236" s="1"/>
      <c r="G236" s="1"/>
      <c r="H236" s="1"/>
      <c r="I236" s="1"/>
      <c r="J236" s="1"/>
      <c r="K236" s="1"/>
      <c r="L236" s="1"/>
      <c r="M236" s="1"/>
      <c r="N236" s="1"/>
    </row>
    <row r="237">
      <c r="A237" s="1"/>
      <c r="B237" s="2"/>
      <c r="C237" s="1"/>
      <c r="D237" s="1"/>
      <c r="E237" s="1"/>
      <c r="F237" s="1"/>
      <c r="G237" s="1"/>
      <c r="H237" s="1"/>
      <c r="I237" s="1"/>
      <c r="J237" s="1"/>
      <c r="K237" s="1"/>
      <c r="L237" s="1"/>
      <c r="M237" s="1"/>
      <c r="N237" s="1"/>
    </row>
    <row r="238">
      <c r="A238" s="1"/>
      <c r="B238" s="2"/>
      <c r="C238" s="1"/>
      <c r="D238" s="1"/>
      <c r="E238" s="1"/>
      <c r="F238" s="1"/>
      <c r="G238" s="1"/>
      <c r="H238" s="1"/>
      <c r="I238" s="1"/>
      <c r="J238" s="1"/>
      <c r="K238" s="1"/>
      <c r="L238" s="1"/>
      <c r="M238" s="1"/>
      <c r="N238" s="1"/>
    </row>
    <row r="239">
      <c r="A239" s="1"/>
      <c r="B239" s="2"/>
      <c r="C239" s="1"/>
      <c r="D239" s="1"/>
      <c r="E239" s="1"/>
      <c r="F239" s="1"/>
      <c r="G239" s="1"/>
      <c r="H239" s="1"/>
      <c r="I239" s="1"/>
      <c r="J239" s="1"/>
      <c r="K239" s="1"/>
      <c r="L239" s="1"/>
      <c r="M239" s="1"/>
      <c r="N239" s="1"/>
    </row>
    <row r="240">
      <c r="A240" s="1"/>
      <c r="B240" s="2"/>
      <c r="C240" s="1"/>
      <c r="D240" s="1"/>
      <c r="E240" s="1"/>
      <c r="F240" s="1"/>
      <c r="G240" s="1"/>
      <c r="H240" s="1"/>
      <c r="I240" s="1"/>
      <c r="J240" s="1"/>
      <c r="K240" s="1"/>
      <c r="L240" s="1"/>
      <c r="M240" s="1"/>
      <c r="N240" s="1"/>
    </row>
    <row r="241">
      <c r="A241" s="1"/>
      <c r="B241" s="2"/>
      <c r="C241" s="1"/>
      <c r="D241" s="1"/>
      <c r="E241" s="1"/>
      <c r="F241" s="1"/>
      <c r="G241" s="1"/>
      <c r="H241" s="1"/>
      <c r="I241" s="1"/>
      <c r="J241" s="1"/>
      <c r="K241" s="1"/>
      <c r="L241" s="1"/>
      <c r="M241" s="1"/>
      <c r="N241" s="1"/>
    </row>
    <row r="242">
      <c r="A242" s="1"/>
      <c r="B242" s="2"/>
      <c r="C242" s="1"/>
      <c r="D242" s="1"/>
      <c r="E242" s="1"/>
      <c r="F242" s="1"/>
      <c r="G242" s="1"/>
      <c r="H242" s="1"/>
      <c r="I242" s="1"/>
      <c r="J242" s="1"/>
      <c r="K242" s="1"/>
      <c r="L242" s="1"/>
      <c r="M242" s="1"/>
      <c r="N242" s="1"/>
    </row>
    <row r="243">
      <c r="A243" s="1"/>
      <c r="B243" s="2"/>
      <c r="C243" s="1"/>
      <c r="D243" s="1"/>
      <c r="E243" s="1"/>
      <c r="F243" s="1"/>
      <c r="G243" s="1"/>
      <c r="H243" s="1"/>
      <c r="I243" s="1"/>
      <c r="J243" s="1"/>
      <c r="K243" s="1"/>
      <c r="L243" s="1"/>
      <c r="M243" s="1"/>
      <c r="N243" s="1"/>
    </row>
    <row r="244">
      <c r="A244" s="1"/>
      <c r="B244" s="2"/>
      <c r="C244" s="1"/>
      <c r="D244" s="1"/>
      <c r="E244" s="1"/>
      <c r="F244" s="1"/>
      <c r="G244" s="1"/>
      <c r="H244" s="1"/>
      <c r="I244" s="1"/>
      <c r="J244" s="1"/>
      <c r="K244" s="1"/>
      <c r="L244" s="1"/>
      <c r="M244" s="1"/>
      <c r="N244" s="1"/>
    </row>
    <row r="245">
      <c r="A245" s="1"/>
      <c r="B245" s="2"/>
      <c r="C245" s="1"/>
      <c r="D245" s="1"/>
      <c r="E245" s="1"/>
      <c r="F245" s="1"/>
      <c r="G245" s="1"/>
      <c r="H245" s="1"/>
      <c r="I245" s="1"/>
      <c r="J245" s="1"/>
      <c r="K245" s="1"/>
      <c r="L245" s="1"/>
      <c r="M245" s="1"/>
      <c r="N245" s="1"/>
    </row>
    <row r="246">
      <c r="A246" s="1"/>
      <c r="B246" s="2"/>
      <c r="C246" s="1"/>
      <c r="D246" s="1"/>
      <c r="E246" s="1"/>
      <c r="F246" s="1"/>
      <c r="G246" s="1"/>
      <c r="H246" s="1"/>
      <c r="I246" s="1"/>
      <c r="J246" s="1"/>
      <c r="K246" s="1"/>
      <c r="L246" s="1"/>
      <c r="M246" s="1"/>
      <c r="N246" s="1"/>
    </row>
    <row r="247">
      <c r="A247" s="1"/>
      <c r="B247" s="2"/>
      <c r="C247" s="1"/>
      <c r="D247" s="1"/>
      <c r="E247" s="1"/>
      <c r="F247" s="1"/>
      <c r="G247" s="1"/>
      <c r="H247" s="1"/>
      <c r="I247" s="1"/>
      <c r="J247" s="1"/>
      <c r="K247" s="1"/>
      <c r="L247" s="1"/>
      <c r="M247" s="1"/>
      <c r="N247" s="1"/>
    </row>
    <row r="248">
      <c r="A248" s="1"/>
      <c r="B248" s="2"/>
      <c r="C248" s="1"/>
      <c r="D248" s="1"/>
      <c r="E248" s="1"/>
      <c r="F248" s="1"/>
      <c r="G248" s="1"/>
      <c r="H248" s="1"/>
      <c r="I248" s="1"/>
      <c r="J248" s="1"/>
      <c r="K248" s="1"/>
      <c r="L248" s="1"/>
      <c r="M248" s="1"/>
      <c r="N248" s="1"/>
    </row>
    <row r="249">
      <c r="A249" s="1"/>
      <c r="B249" s="2"/>
      <c r="C249" s="1"/>
      <c r="D249" s="1"/>
      <c r="E249" s="1"/>
      <c r="F249" s="1"/>
      <c r="G249" s="1"/>
      <c r="H249" s="1"/>
      <c r="I249" s="1"/>
      <c r="J249" s="1"/>
      <c r="K249" s="1"/>
      <c r="L249" s="1"/>
      <c r="M249" s="1"/>
      <c r="N249" s="1"/>
    </row>
    <row r="250">
      <c r="A250" s="1"/>
      <c r="B250" s="2"/>
      <c r="C250" s="1"/>
      <c r="D250" s="1"/>
      <c r="E250" s="1"/>
      <c r="F250" s="1"/>
      <c r="G250" s="1"/>
      <c r="H250" s="1"/>
      <c r="I250" s="1"/>
      <c r="J250" s="1"/>
      <c r="K250" s="1"/>
      <c r="L250" s="1"/>
      <c r="M250" s="1"/>
      <c r="N250" s="1"/>
    </row>
    <row r="251">
      <c r="A251" s="1"/>
      <c r="B251" s="2"/>
      <c r="C251" s="1"/>
      <c r="D251" s="1"/>
      <c r="E251" s="1"/>
      <c r="F251" s="1"/>
      <c r="G251" s="1"/>
      <c r="H251" s="1"/>
      <c r="I251" s="1"/>
      <c r="J251" s="1"/>
      <c r="K251" s="1"/>
      <c r="L251" s="1"/>
      <c r="M251" s="1"/>
      <c r="N251" s="1"/>
    </row>
    <row r="252">
      <c r="A252" s="1"/>
      <c r="B252" s="2"/>
      <c r="C252" s="1"/>
      <c r="D252" s="1"/>
      <c r="E252" s="1"/>
      <c r="F252" s="1"/>
      <c r="G252" s="1"/>
      <c r="H252" s="1"/>
      <c r="I252" s="1"/>
      <c r="J252" s="1"/>
      <c r="K252" s="1"/>
      <c r="L252" s="1"/>
      <c r="M252" s="1"/>
      <c r="N252" s="1"/>
    </row>
    <row r="253">
      <c r="A253" s="1"/>
      <c r="B253" s="2"/>
      <c r="C253" s="1"/>
      <c r="D253" s="1"/>
      <c r="E253" s="1"/>
      <c r="F253" s="1"/>
      <c r="G253" s="1"/>
      <c r="H253" s="1"/>
      <c r="I253" s="1"/>
      <c r="J253" s="1"/>
      <c r="K253" s="1"/>
      <c r="L253" s="1"/>
      <c r="M253" s="1"/>
      <c r="N253" s="1"/>
    </row>
    <row r="254">
      <c r="A254" s="1"/>
      <c r="B254" s="2"/>
      <c r="C254" s="1"/>
      <c r="D254" s="1"/>
      <c r="E254" s="1"/>
      <c r="F254" s="1"/>
      <c r="G254" s="1"/>
      <c r="H254" s="1"/>
      <c r="I254" s="1"/>
      <c r="J254" s="1"/>
      <c r="K254" s="1"/>
      <c r="L254" s="1"/>
      <c r="M254" s="1"/>
      <c r="N254" s="1"/>
    </row>
    <row r="255">
      <c r="A255" s="1"/>
      <c r="B255" s="2"/>
      <c r="C255" s="1"/>
      <c r="D255" s="1"/>
      <c r="E255" s="1"/>
      <c r="F255" s="1"/>
      <c r="G255" s="1"/>
      <c r="H255" s="1"/>
      <c r="I255" s="1"/>
      <c r="J255" s="1"/>
      <c r="K255" s="1"/>
      <c r="L255" s="1"/>
      <c r="M255" s="1"/>
      <c r="N255" s="1"/>
    </row>
    <row r="256">
      <c r="A256" s="1"/>
      <c r="B256" s="2"/>
      <c r="C256" s="1"/>
      <c r="D256" s="1"/>
      <c r="E256" s="1"/>
      <c r="F256" s="1"/>
      <c r="G256" s="1"/>
      <c r="H256" s="1"/>
      <c r="I256" s="1"/>
      <c r="J256" s="1"/>
      <c r="K256" s="1"/>
      <c r="L256" s="1"/>
      <c r="M256" s="1"/>
      <c r="N256" s="1"/>
    </row>
    <row r="257">
      <c r="A257" s="1"/>
      <c r="B257" s="2"/>
      <c r="C257" s="1"/>
      <c r="D257" s="1"/>
      <c r="E257" s="1"/>
      <c r="F257" s="1"/>
      <c r="G257" s="1"/>
      <c r="H257" s="1"/>
      <c r="I257" s="1"/>
      <c r="J257" s="1"/>
      <c r="K257" s="1"/>
      <c r="L257" s="1"/>
      <c r="M257" s="1"/>
      <c r="N257" s="1"/>
    </row>
    <row r="258">
      <c r="A258" s="1"/>
      <c r="B258" s="2"/>
      <c r="C258" s="1"/>
      <c r="D258" s="1"/>
      <c r="E258" s="1"/>
      <c r="F258" s="1"/>
      <c r="G258" s="1"/>
      <c r="H258" s="1"/>
      <c r="I258" s="1"/>
      <c r="J258" s="1"/>
      <c r="K258" s="1"/>
      <c r="L258" s="1"/>
      <c r="M258" s="1"/>
      <c r="N258" s="1"/>
    </row>
    <row r="259">
      <c r="A259" s="1"/>
      <c r="B259" s="2"/>
      <c r="C259" s="1"/>
      <c r="D259" s="1"/>
      <c r="E259" s="1"/>
      <c r="F259" s="1"/>
      <c r="G259" s="1"/>
      <c r="H259" s="1"/>
      <c r="I259" s="1"/>
      <c r="J259" s="1"/>
      <c r="K259" s="1"/>
      <c r="L259" s="1"/>
      <c r="M259" s="1"/>
      <c r="N259" s="1"/>
    </row>
    <row r="260">
      <c r="A260" s="1"/>
      <c r="B260" s="2"/>
      <c r="C260" s="1"/>
      <c r="D260" s="1"/>
      <c r="E260" s="1"/>
      <c r="F260" s="1"/>
      <c r="G260" s="1"/>
      <c r="H260" s="1"/>
      <c r="I260" s="1"/>
      <c r="J260" s="1"/>
      <c r="K260" s="1"/>
      <c r="L260" s="1"/>
      <c r="M260" s="1"/>
      <c r="N260" s="1"/>
    </row>
    <row r="261">
      <c r="A261" s="1"/>
      <c r="B261" s="2"/>
      <c r="C261" s="1"/>
      <c r="D261" s="1"/>
      <c r="E261" s="1"/>
      <c r="F261" s="1"/>
      <c r="G261" s="1"/>
      <c r="H261" s="1"/>
      <c r="I261" s="1"/>
      <c r="J261" s="1"/>
      <c r="K261" s="1"/>
      <c r="L261" s="1"/>
      <c r="M261" s="1"/>
      <c r="N261" s="1"/>
    </row>
    <row r="262">
      <c r="A262" s="1"/>
      <c r="B262" s="2"/>
      <c r="C262" s="1"/>
      <c r="D262" s="1"/>
      <c r="E262" s="1"/>
      <c r="F262" s="1"/>
      <c r="G262" s="1"/>
      <c r="H262" s="1"/>
      <c r="I262" s="1"/>
      <c r="J262" s="1"/>
      <c r="K262" s="1"/>
      <c r="L262" s="1"/>
      <c r="M262" s="1"/>
      <c r="N262" s="1"/>
    </row>
    <row r="263">
      <c r="A263" s="1"/>
      <c r="B263" s="2"/>
      <c r="C263" s="1"/>
      <c r="D263" s="1"/>
      <c r="E263" s="1"/>
      <c r="F263" s="1"/>
      <c r="G263" s="1"/>
      <c r="H263" s="1"/>
      <c r="I263" s="1"/>
      <c r="J263" s="1"/>
      <c r="K263" s="1"/>
      <c r="L263" s="1"/>
      <c r="M263" s="1"/>
      <c r="N263" s="1"/>
    </row>
    <row r="264">
      <c r="A264" s="1"/>
      <c r="B264" s="2"/>
      <c r="C264" s="1"/>
      <c r="D264" s="1"/>
      <c r="E264" s="1"/>
      <c r="F264" s="1"/>
      <c r="G264" s="1"/>
      <c r="H264" s="1"/>
      <c r="I264" s="1"/>
      <c r="J264" s="1"/>
      <c r="K264" s="1"/>
      <c r="L264" s="1"/>
      <c r="M264" s="1"/>
      <c r="N264" s="1"/>
    </row>
    <row r="265">
      <c r="A265" s="1"/>
      <c r="B265" s="2"/>
      <c r="C265" s="1"/>
      <c r="D265" s="1"/>
      <c r="E265" s="1"/>
      <c r="F265" s="1"/>
      <c r="G265" s="1"/>
      <c r="H265" s="1"/>
      <c r="I265" s="1"/>
      <c r="J265" s="1"/>
      <c r="K265" s="1"/>
      <c r="L265" s="1"/>
      <c r="M265" s="1"/>
      <c r="N265" s="1"/>
    </row>
    <row r="266">
      <c r="A266" s="1"/>
      <c r="B266" s="2"/>
      <c r="C266" s="1"/>
      <c r="D266" s="1"/>
      <c r="E266" s="1"/>
      <c r="F266" s="1"/>
      <c r="G266" s="1"/>
      <c r="H266" s="1"/>
      <c r="I266" s="1"/>
      <c r="J266" s="1"/>
      <c r="K266" s="1"/>
      <c r="L266" s="1"/>
      <c r="M266" s="1"/>
      <c r="N266" s="1"/>
    </row>
    <row r="267">
      <c r="A267" s="1"/>
      <c r="B267" s="2"/>
      <c r="C267" s="1"/>
      <c r="D267" s="1"/>
      <c r="E267" s="1"/>
      <c r="F267" s="1"/>
      <c r="G267" s="1"/>
      <c r="H267" s="1"/>
      <c r="I267" s="1"/>
      <c r="J267" s="1"/>
      <c r="K267" s="1"/>
      <c r="L267" s="1"/>
      <c r="M267" s="1"/>
      <c r="N267" s="1"/>
    </row>
    <row r="268">
      <c r="A268" s="1"/>
      <c r="B268" s="2"/>
      <c r="C268" s="1"/>
      <c r="D268" s="1"/>
      <c r="E268" s="1"/>
      <c r="F268" s="1"/>
      <c r="G268" s="1"/>
      <c r="H268" s="1"/>
      <c r="I268" s="1"/>
      <c r="J268" s="1"/>
      <c r="K268" s="1"/>
      <c r="L268" s="1"/>
      <c r="M268" s="1"/>
      <c r="N268" s="1"/>
    </row>
    <row r="269">
      <c r="A269" s="1"/>
      <c r="B269" s="2"/>
      <c r="C269" s="1"/>
      <c r="D269" s="1"/>
      <c r="E269" s="1"/>
      <c r="F269" s="1"/>
      <c r="G269" s="1"/>
      <c r="H269" s="1"/>
      <c r="I269" s="1"/>
      <c r="J269" s="1"/>
      <c r="K269" s="1"/>
      <c r="L269" s="1"/>
      <c r="M269" s="1"/>
      <c r="N269" s="1"/>
    </row>
    <row r="270">
      <c r="A270" s="1"/>
      <c r="B270" s="2"/>
      <c r="C270" s="1"/>
      <c r="D270" s="1"/>
      <c r="E270" s="1"/>
      <c r="F270" s="1"/>
      <c r="G270" s="1"/>
      <c r="H270" s="1"/>
      <c r="I270" s="1"/>
      <c r="J270" s="1"/>
      <c r="K270" s="1"/>
      <c r="L270" s="1"/>
      <c r="M270" s="1"/>
      <c r="N270" s="1"/>
    </row>
    <row r="271">
      <c r="A271" s="1"/>
      <c r="B271" s="2"/>
      <c r="C271" s="1"/>
      <c r="D271" s="1"/>
      <c r="E271" s="1"/>
      <c r="F271" s="1"/>
      <c r="G271" s="1"/>
      <c r="H271" s="1"/>
      <c r="I271" s="1"/>
      <c r="J271" s="1"/>
      <c r="K271" s="1"/>
      <c r="L271" s="1"/>
      <c r="M271" s="1"/>
      <c r="N271" s="1"/>
    </row>
    <row r="272">
      <c r="A272" s="1"/>
      <c r="B272" s="2"/>
      <c r="C272" s="1"/>
      <c r="D272" s="1"/>
      <c r="E272" s="1"/>
      <c r="F272" s="1"/>
      <c r="G272" s="1"/>
      <c r="H272" s="1"/>
      <c r="I272" s="1"/>
      <c r="J272" s="1"/>
      <c r="K272" s="1"/>
      <c r="L272" s="1"/>
      <c r="M272" s="1"/>
      <c r="N272" s="1"/>
    </row>
    <row r="273">
      <c r="A273" s="1"/>
      <c r="B273" s="2"/>
      <c r="C273" s="1"/>
      <c r="D273" s="1"/>
      <c r="E273" s="1"/>
      <c r="F273" s="1"/>
      <c r="G273" s="1"/>
      <c r="H273" s="1"/>
      <c r="I273" s="1"/>
      <c r="J273" s="1"/>
      <c r="K273" s="1"/>
      <c r="L273" s="1"/>
      <c r="M273" s="1"/>
      <c r="N273" s="1"/>
    </row>
    <row r="274">
      <c r="A274" s="1"/>
      <c r="B274" s="2"/>
      <c r="C274" s="1"/>
      <c r="D274" s="1"/>
      <c r="E274" s="1"/>
      <c r="F274" s="1"/>
      <c r="G274" s="1"/>
      <c r="H274" s="1"/>
      <c r="I274" s="1"/>
      <c r="J274" s="1"/>
      <c r="K274" s="1"/>
      <c r="L274" s="1"/>
      <c r="M274" s="1"/>
      <c r="N274" s="1"/>
    </row>
    <row r="275">
      <c r="A275" s="1"/>
      <c r="B275" s="2"/>
      <c r="C275" s="1"/>
      <c r="D275" s="1"/>
      <c r="E275" s="1"/>
      <c r="F275" s="1"/>
      <c r="G275" s="1"/>
      <c r="H275" s="1"/>
      <c r="I275" s="1"/>
      <c r="J275" s="1"/>
      <c r="K275" s="1"/>
      <c r="L275" s="1"/>
      <c r="M275" s="1"/>
      <c r="N275" s="1"/>
    </row>
    <row r="276">
      <c r="A276" s="1"/>
      <c r="B276" s="2"/>
      <c r="C276" s="1"/>
      <c r="D276" s="1"/>
      <c r="E276" s="1"/>
      <c r="F276" s="1"/>
      <c r="G276" s="1"/>
      <c r="H276" s="1"/>
      <c r="I276" s="1"/>
      <c r="J276" s="1"/>
      <c r="K276" s="1"/>
      <c r="L276" s="1"/>
      <c r="M276" s="1"/>
      <c r="N276" s="1"/>
    </row>
    <row r="277">
      <c r="A277" s="1"/>
      <c r="B277" s="2"/>
      <c r="C277" s="1"/>
      <c r="D277" s="1"/>
      <c r="E277" s="1"/>
      <c r="F277" s="1"/>
      <c r="G277" s="1"/>
      <c r="H277" s="1"/>
      <c r="I277" s="1"/>
      <c r="J277" s="1"/>
      <c r="K277" s="1"/>
      <c r="L277" s="1"/>
      <c r="M277" s="1"/>
      <c r="N277" s="1"/>
    </row>
    <row r="278">
      <c r="A278" s="1"/>
      <c r="B278" s="2"/>
      <c r="C278" s="1"/>
      <c r="D278" s="1"/>
      <c r="E278" s="1"/>
      <c r="F278" s="1"/>
      <c r="G278" s="1"/>
      <c r="H278" s="1"/>
      <c r="I278" s="1"/>
      <c r="J278" s="1"/>
      <c r="K278" s="1"/>
      <c r="L278" s="1"/>
      <c r="M278" s="1"/>
      <c r="N278" s="1"/>
    </row>
    <row r="279">
      <c r="A279" s="1"/>
      <c r="B279" s="2"/>
      <c r="C279" s="1"/>
      <c r="D279" s="1"/>
      <c r="E279" s="1"/>
      <c r="F279" s="1"/>
      <c r="G279" s="1"/>
      <c r="H279" s="1"/>
      <c r="I279" s="1"/>
      <c r="J279" s="1"/>
      <c r="K279" s="1"/>
      <c r="L279" s="1"/>
      <c r="M279" s="1"/>
      <c r="N279" s="1"/>
    </row>
    <row r="280">
      <c r="A280" s="1"/>
      <c r="B280" s="2"/>
      <c r="C280" s="1"/>
      <c r="D280" s="1"/>
      <c r="E280" s="1"/>
      <c r="F280" s="1"/>
      <c r="G280" s="1"/>
      <c r="H280" s="1"/>
      <c r="I280" s="1"/>
      <c r="J280" s="1"/>
      <c r="K280" s="1"/>
      <c r="L280" s="1"/>
      <c r="M280" s="1"/>
      <c r="N280" s="1"/>
    </row>
    <row r="281">
      <c r="A281" s="1"/>
      <c r="B281" s="2"/>
      <c r="C281" s="1"/>
      <c r="D281" s="1"/>
      <c r="E281" s="1"/>
      <c r="F281" s="1"/>
      <c r="G281" s="1"/>
      <c r="H281" s="1"/>
      <c r="I281" s="1"/>
      <c r="J281" s="1"/>
      <c r="K281" s="1"/>
      <c r="L281" s="1"/>
      <c r="M281" s="1"/>
      <c r="N281" s="1"/>
    </row>
    <row r="282">
      <c r="A282" s="1"/>
      <c r="B282" s="2"/>
      <c r="C282" s="1"/>
      <c r="D282" s="1"/>
      <c r="E282" s="1"/>
      <c r="F282" s="1"/>
      <c r="G282" s="1"/>
      <c r="H282" s="1"/>
      <c r="I282" s="1"/>
      <c r="J282" s="1"/>
      <c r="K282" s="1"/>
      <c r="L282" s="1"/>
      <c r="M282" s="1"/>
      <c r="N282" s="1"/>
    </row>
    <row r="283">
      <c r="A283" s="1"/>
      <c r="B283" s="2"/>
      <c r="C283" s="1"/>
      <c r="D283" s="1"/>
      <c r="E283" s="1"/>
      <c r="F283" s="1"/>
      <c r="G283" s="1"/>
      <c r="H283" s="1"/>
      <c r="I283" s="1"/>
      <c r="J283" s="1"/>
      <c r="K283" s="1"/>
      <c r="L283" s="1"/>
      <c r="M283" s="1"/>
      <c r="N283" s="1"/>
    </row>
    <row r="284">
      <c r="A284" s="1"/>
      <c r="B284" s="2"/>
      <c r="C284" s="1"/>
      <c r="D284" s="1"/>
      <c r="E284" s="1"/>
      <c r="F284" s="1"/>
      <c r="G284" s="1"/>
      <c r="H284" s="1"/>
      <c r="I284" s="1"/>
      <c r="J284" s="1"/>
      <c r="K284" s="1"/>
      <c r="L284" s="1"/>
      <c r="M284" s="1"/>
      <c r="N284" s="1"/>
    </row>
    <row r="285">
      <c r="A285" s="1"/>
      <c r="B285" s="2"/>
      <c r="C285" s="1"/>
      <c r="D285" s="1"/>
      <c r="E285" s="1"/>
      <c r="F285" s="1"/>
      <c r="G285" s="1"/>
      <c r="H285" s="1"/>
      <c r="I285" s="1"/>
      <c r="J285" s="1"/>
      <c r="K285" s="1"/>
      <c r="L285" s="1"/>
      <c r="M285" s="1"/>
      <c r="N285" s="1"/>
    </row>
    <row r="286">
      <c r="A286" s="1"/>
      <c r="B286" s="2"/>
      <c r="C286" s="1"/>
      <c r="D286" s="1"/>
      <c r="E286" s="1"/>
      <c r="F286" s="1"/>
      <c r="G286" s="1"/>
      <c r="H286" s="1"/>
      <c r="I286" s="1"/>
      <c r="J286" s="1"/>
      <c r="K286" s="1"/>
      <c r="L286" s="1"/>
      <c r="M286" s="1"/>
      <c r="N286" s="1"/>
    </row>
    <row r="287">
      <c r="A287" s="1"/>
      <c r="B287" s="2"/>
      <c r="C287" s="1"/>
      <c r="D287" s="1"/>
      <c r="E287" s="1"/>
      <c r="F287" s="1"/>
      <c r="G287" s="1"/>
      <c r="H287" s="1"/>
      <c r="I287" s="1"/>
      <c r="J287" s="1"/>
      <c r="K287" s="1"/>
      <c r="L287" s="1"/>
      <c r="M287" s="1"/>
      <c r="N287" s="1"/>
    </row>
    <row r="288">
      <c r="A288" s="1"/>
      <c r="B288" s="2"/>
      <c r="C288" s="1"/>
      <c r="D288" s="1"/>
      <c r="E288" s="1"/>
      <c r="F288" s="1"/>
      <c r="G288" s="1"/>
      <c r="H288" s="1"/>
      <c r="I288" s="1"/>
      <c r="J288" s="1"/>
      <c r="K288" s="1"/>
      <c r="L288" s="1"/>
      <c r="M288" s="1"/>
      <c r="N288" s="1"/>
    </row>
    <row r="289">
      <c r="A289" s="1"/>
      <c r="B289" s="2"/>
      <c r="C289" s="1"/>
      <c r="D289" s="1"/>
      <c r="E289" s="1"/>
      <c r="F289" s="1"/>
      <c r="G289" s="1"/>
      <c r="H289" s="1"/>
      <c r="I289" s="1"/>
      <c r="J289" s="1"/>
      <c r="K289" s="1"/>
      <c r="L289" s="1"/>
      <c r="M289" s="1"/>
      <c r="N289" s="1"/>
    </row>
    <row r="290">
      <c r="A290" s="1"/>
      <c r="B290" s="2"/>
      <c r="C290" s="1"/>
      <c r="D290" s="1"/>
      <c r="E290" s="1"/>
      <c r="F290" s="1"/>
      <c r="G290" s="1"/>
      <c r="H290" s="1"/>
      <c r="I290" s="1"/>
      <c r="J290" s="1"/>
      <c r="K290" s="1"/>
      <c r="L290" s="1"/>
      <c r="M290" s="1"/>
      <c r="N290" s="1"/>
    </row>
    <row r="291">
      <c r="A291" s="1"/>
      <c r="B291" s="2"/>
      <c r="C291" s="1"/>
      <c r="D291" s="1"/>
      <c r="E291" s="1"/>
      <c r="F291" s="1"/>
      <c r="G291" s="1"/>
      <c r="H291" s="1"/>
      <c r="I291" s="1"/>
      <c r="J291" s="1"/>
      <c r="K291" s="1"/>
      <c r="L291" s="1"/>
      <c r="M291" s="1"/>
      <c r="N291" s="1"/>
    </row>
    <row r="292">
      <c r="A292" s="1"/>
      <c r="B292" s="2"/>
      <c r="C292" s="1"/>
      <c r="D292" s="1"/>
      <c r="E292" s="1"/>
      <c r="F292" s="1"/>
      <c r="G292" s="1"/>
      <c r="H292" s="1"/>
      <c r="I292" s="1"/>
      <c r="J292" s="1"/>
      <c r="K292" s="1"/>
      <c r="L292" s="1"/>
      <c r="M292" s="1"/>
      <c r="N292" s="1"/>
    </row>
    <row r="293">
      <c r="A293" s="1"/>
      <c r="B293" s="2"/>
      <c r="C293" s="1"/>
      <c r="D293" s="1"/>
      <c r="E293" s="1"/>
      <c r="F293" s="1"/>
      <c r="G293" s="1"/>
      <c r="H293" s="1"/>
      <c r="I293" s="1"/>
      <c r="J293" s="1"/>
      <c r="K293" s="1"/>
      <c r="L293" s="1"/>
      <c r="M293" s="1"/>
      <c r="N293" s="1"/>
    </row>
    <row r="294">
      <c r="A294" s="1"/>
      <c r="B294" s="2"/>
      <c r="C294" s="1"/>
      <c r="D294" s="1"/>
      <c r="E294" s="1"/>
      <c r="F294" s="1"/>
      <c r="G294" s="1"/>
      <c r="H294" s="1"/>
      <c r="I294" s="1"/>
      <c r="J294" s="1"/>
      <c r="K294" s="1"/>
      <c r="L294" s="1"/>
      <c r="M294" s="1"/>
      <c r="N294" s="1"/>
    </row>
    <row r="295">
      <c r="A295" s="1"/>
      <c r="B295" s="2"/>
      <c r="C295" s="1"/>
      <c r="D295" s="1"/>
      <c r="E295" s="1"/>
      <c r="F295" s="1"/>
      <c r="G295" s="1"/>
      <c r="H295" s="1"/>
      <c r="I295" s="1"/>
      <c r="J295" s="1"/>
      <c r="K295" s="1"/>
      <c r="L295" s="1"/>
      <c r="M295" s="1"/>
      <c r="N295" s="1"/>
    </row>
    <row r="296">
      <c r="A296" s="1"/>
      <c r="B296" s="2"/>
      <c r="C296" s="1"/>
      <c r="D296" s="1"/>
      <c r="E296" s="1"/>
      <c r="F296" s="1"/>
      <c r="G296" s="1"/>
      <c r="H296" s="1"/>
      <c r="I296" s="1"/>
      <c r="J296" s="1"/>
      <c r="K296" s="1"/>
      <c r="L296" s="1"/>
      <c r="M296" s="1"/>
      <c r="N296" s="1"/>
    </row>
    <row r="297">
      <c r="A297" s="1"/>
      <c r="B297" s="2"/>
      <c r="C297" s="1"/>
      <c r="D297" s="1"/>
      <c r="E297" s="1"/>
      <c r="F297" s="1"/>
      <c r="G297" s="1"/>
      <c r="H297" s="1"/>
      <c r="I297" s="1"/>
      <c r="J297" s="1"/>
      <c r="K297" s="1"/>
      <c r="L297" s="1"/>
      <c r="M297" s="1"/>
      <c r="N297" s="1"/>
    </row>
    <row r="298">
      <c r="A298" s="1"/>
      <c r="B298" s="2"/>
      <c r="C298" s="1"/>
      <c r="D298" s="1"/>
      <c r="E298" s="1"/>
      <c r="F298" s="1"/>
      <c r="G298" s="1"/>
      <c r="H298" s="1"/>
      <c r="I298" s="1"/>
      <c r="J298" s="1"/>
      <c r="K298" s="1"/>
      <c r="L298" s="1"/>
      <c r="M298" s="1"/>
      <c r="N298" s="1"/>
    </row>
    <row r="299">
      <c r="A299" s="1"/>
      <c r="B299" s="2"/>
      <c r="C299" s="1"/>
      <c r="D299" s="1"/>
      <c r="E299" s="1"/>
      <c r="F299" s="1"/>
      <c r="G299" s="1"/>
      <c r="H299" s="1"/>
      <c r="I299" s="1"/>
      <c r="J299" s="1"/>
      <c r="K299" s="1"/>
      <c r="L299" s="1"/>
      <c r="M299" s="1"/>
      <c r="N299" s="1"/>
    </row>
    <row r="300">
      <c r="A300" s="1"/>
      <c r="B300" s="2"/>
      <c r="C300" s="1"/>
      <c r="D300" s="1"/>
      <c r="E300" s="1"/>
      <c r="F300" s="1"/>
      <c r="G300" s="1"/>
      <c r="H300" s="1"/>
      <c r="I300" s="1"/>
      <c r="J300" s="1"/>
      <c r="K300" s="1"/>
      <c r="L300" s="1"/>
      <c r="M300" s="1"/>
      <c r="N300" s="1"/>
    </row>
    <row r="301">
      <c r="A301" s="1"/>
      <c r="B301" s="2"/>
      <c r="C301" s="1"/>
      <c r="D301" s="1"/>
      <c r="E301" s="1"/>
      <c r="F301" s="1"/>
      <c r="G301" s="1"/>
      <c r="H301" s="1"/>
      <c r="I301" s="1"/>
      <c r="J301" s="1"/>
      <c r="K301" s="1"/>
      <c r="L301" s="1"/>
      <c r="M301" s="1"/>
      <c r="N301" s="1"/>
    </row>
    <row r="302">
      <c r="A302" s="1"/>
      <c r="B302" s="2"/>
      <c r="C302" s="1"/>
      <c r="D302" s="1"/>
      <c r="E302" s="1"/>
      <c r="F302" s="1"/>
      <c r="G302" s="1"/>
      <c r="H302" s="1"/>
      <c r="I302" s="1"/>
      <c r="J302" s="1"/>
      <c r="K302" s="1"/>
      <c r="L302" s="1"/>
      <c r="M302" s="1"/>
      <c r="N302" s="1"/>
    </row>
    <row r="303">
      <c r="A303" s="1"/>
      <c r="B303" s="2"/>
      <c r="C303" s="1"/>
      <c r="D303" s="1"/>
      <c r="E303" s="1"/>
      <c r="F303" s="1"/>
      <c r="G303" s="1"/>
      <c r="H303" s="1"/>
      <c r="I303" s="1"/>
      <c r="J303" s="1"/>
      <c r="K303" s="1"/>
      <c r="L303" s="1"/>
      <c r="M303" s="1"/>
      <c r="N303" s="1"/>
    </row>
    <row r="304">
      <c r="A304" s="1"/>
      <c r="B304" s="2"/>
      <c r="C304" s="1"/>
      <c r="D304" s="1"/>
      <c r="E304" s="1"/>
      <c r="F304" s="1"/>
      <c r="G304" s="1"/>
      <c r="H304" s="1"/>
      <c r="I304" s="1"/>
      <c r="J304" s="1"/>
      <c r="K304" s="1"/>
      <c r="L304" s="1"/>
      <c r="M304" s="1"/>
      <c r="N304" s="1"/>
    </row>
    <row r="305">
      <c r="A305" s="1"/>
      <c r="B305" s="2"/>
      <c r="C305" s="1"/>
      <c r="D305" s="1"/>
      <c r="E305" s="1"/>
      <c r="F305" s="1"/>
      <c r="G305" s="1"/>
      <c r="H305" s="1"/>
      <c r="I305" s="1"/>
      <c r="J305" s="1"/>
      <c r="K305" s="1"/>
      <c r="L305" s="1"/>
      <c r="M305" s="1"/>
      <c r="N305" s="1"/>
    </row>
    <row r="306">
      <c r="A306" s="1"/>
      <c r="B306" s="2"/>
      <c r="C306" s="1"/>
      <c r="D306" s="1"/>
      <c r="E306" s="1"/>
      <c r="F306" s="1"/>
      <c r="G306" s="1"/>
      <c r="H306" s="1"/>
      <c r="I306" s="1"/>
      <c r="J306" s="1"/>
      <c r="K306" s="1"/>
      <c r="L306" s="1"/>
      <c r="M306" s="1"/>
      <c r="N306" s="1"/>
    </row>
    <row r="307">
      <c r="A307" s="1"/>
      <c r="B307" s="2"/>
      <c r="C307" s="1"/>
      <c r="D307" s="1"/>
      <c r="E307" s="1"/>
      <c r="F307" s="1"/>
      <c r="G307" s="1"/>
      <c r="H307" s="1"/>
      <c r="I307" s="1"/>
      <c r="J307" s="1"/>
      <c r="K307" s="1"/>
      <c r="L307" s="1"/>
      <c r="M307" s="1"/>
      <c r="N307" s="1"/>
    </row>
    <row r="308">
      <c r="A308" s="1"/>
      <c r="B308" s="2"/>
      <c r="C308" s="1"/>
      <c r="D308" s="1"/>
      <c r="E308" s="1"/>
      <c r="F308" s="1"/>
      <c r="G308" s="1"/>
      <c r="H308" s="1"/>
      <c r="I308" s="1"/>
      <c r="J308" s="1"/>
      <c r="K308" s="1"/>
      <c r="L308" s="1"/>
      <c r="M308" s="1"/>
      <c r="N308" s="1"/>
    </row>
    <row r="309">
      <c r="A309" s="1"/>
      <c r="B309" s="2"/>
      <c r="C309" s="1"/>
      <c r="D309" s="1"/>
      <c r="E309" s="1"/>
      <c r="F309" s="1"/>
      <c r="G309" s="1"/>
      <c r="H309" s="1"/>
      <c r="I309" s="1"/>
      <c r="J309" s="1"/>
      <c r="K309" s="1"/>
      <c r="L309" s="1"/>
      <c r="M309" s="1"/>
      <c r="N309" s="1"/>
    </row>
    <row r="310">
      <c r="A310" s="1"/>
      <c r="B310" s="2"/>
      <c r="C310" s="1"/>
      <c r="D310" s="1"/>
      <c r="E310" s="1"/>
      <c r="F310" s="1"/>
      <c r="G310" s="1"/>
      <c r="H310" s="1"/>
      <c r="I310" s="1"/>
      <c r="J310" s="1"/>
      <c r="K310" s="1"/>
      <c r="L310" s="1"/>
      <c r="M310" s="1"/>
      <c r="N310" s="1"/>
    </row>
    <row r="311">
      <c r="A311" s="1"/>
      <c r="B311" s="2"/>
      <c r="C311" s="1"/>
      <c r="D311" s="1"/>
      <c r="E311" s="1"/>
      <c r="F311" s="1"/>
      <c r="G311" s="1"/>
      <c r="H311" s="1"/>
      <c r="I311" s="1"/>
      <c r="J311" s="1"/>
      <c r="K311" s="1"/>
      <c r="L311" s="1"/>
      <c r="M311" s="1"/>
      <c r="N311" s="1"/>
    </row>
    <row r="312">
      <c r="A312" s="1"/>
      <c r="B312" s="2"/>
      <c r="C312" s="1"/>
      <c r="D312" s="1"/>
      <c r="E312" s="1"/>
      <c r="F312" s="1"/>
      <c r="G312" s="1"/>
      <c r="H312" s="1"/>
      <c r="I312" s="1"/>
      <c r="J312" s="1"/>
      <c r="K312" s="1"/>
      <c r="L312" s="1"/>
      <c r="M312" s="1"/>
      <c r="N312" s="1"/>
    </row>
    <row r="313">
      <c r="A313" s="1"/>
      <c r="B313" s="2"/>
      <c r="C313" s="1"/>
      <c r="D313" s="1"/>
      <c r="E313" s="1"/>
      <c r="F313" s="1"/>
      <c r="G313" s="1"/>
      <c r="H313" s="1"/>
      <c r="I313" s="1"/>
      <c r="J313" s="1"/>
      <c r="K313" s="1"/>
      <c r="L313" s="1"/>
      <c r="M313" s="1"/>
      <c r="N313" s="1"/>
    </row>
    <row r="314">
      <c r="A314" s="1"/>
      <c r="B314" s="2"/>
      <c r="C314" s="1"/>
      <c r="D314" s="1"/>
      <c r="E314" s="1"/>
      <c r="F314" s="1"/>
      <c r="G314" s="1"/>
      <c r="H314" s="1"/>
      <c r="I314" s="1"/>
      <c r="J314" s="1"/>
      <c r="K314" s="1"/>
      <c r="L314" s="1"/>
      <c r="M314" s="1"/>
      <c r="N314" s="1"/>
    </row>
    <row r="315">
      <c r="A315" s="1"/>
      <c r="B315" s="2"/>
      <c r="C315" s="1"/>
      <c r="D315" s="1"/>
      <c r="E315" s="1"/>
      <c r="F315" s="1"/>
      <c r="G315" s="1"/>
      <c r="H315" s="1"/>
      <c r="I315" s="1"/>
      <c r="J315" s="1"/>
      <c r="K315" s="1"/>
      <c r="L315" s="1"/>
      <c r="M315" s="1"/>
      <c r="N315" s="1"/>
    </row>
    <row r="316">
      <c r="A316" s="1"/>
      <c r="B316" s="2"/>
      <c r="C316" s="1"/>
      <c r="D316" s="1"/>
      <c r="E316" s="1"/>
      <c r="F316" s="1"/>
      <c r="G316" s="1"/>
      <c r="H316" s="1"/>
      <c r="I316" s="1"/>
      <c r="J316" s="1"/>
      <c r="K316" s="1"/>
      <c r="L316" s="1"/>
      <c r="M316" s="1"/>
      <c r="N316" s="1"/>
    </row>
    <row r="317">
      <c r="A317" s="1"/>
      <c r="B317" s="2"/>
      <c r="C317" s="1"/>
      <c r="D317" s="1"/>
      <c r="E317" s="1"/>
      <c r="F317" s="1"/>
      <c r="G317" s="1"/>
      <c r="H317" s="1"/>
      <c r="I317" s="1"/>
      <c r="J317" s="1"/>
      <c r="K317" s="1"/>
      <c r="L317" s="1"/>
      <c r="M317" s="1"/>
      <c r="N317" s="1"/>
    </row>
    <row r="318">
      <c r="A318" s="1"/>
      <c r="B318" s="2"/>
      <c r="C318" s="1"/>
      <c r="D318" s="1"/>
      <c r="E318" s="1"/>
      <c r="F318" s="1"/>
      <c r="G318" s="1"/>
      <c r="H318" s="1"/>
      <c r="I318" s="1"/>
      <c r="J318" s="1"/>
      <c r="K318" s="1"/>
      <c r="L318" s="1"/>
      <c r="M318" s="1"/>
      <c r="N318" s="1"/>
    </row>
    <row r="319">
      <c r="A319" s="1"/>
      <c r="B319" s="2"/>
      <c r="C319" s="1"/>
      <c r="D319" s="1"/>
      <c r="E319" s="1"/>
      <c r="F319" s="1"/>
      <c r="G319" s="1"/>
      <c r="H319" s="1"/>
      <c r="I319" s="1"/>
      <c r="J319" s="1"/>
      <c r="K319" s="1"/>
      <c r="L319" s="1"/>
      <c r="M319" s="1"/>
      <c r="N319" s="1"/>
    </row>
    <row r="320">
      <c r="A320" s="1"/>
      <c r="B320" s="2"/>
      <c r="C320" s="1"/>
      <c r="D320" s="1"/>
      <c r="E320" s="1"/>
      <c r="F320" s="1"/>
      <c r="G320" s="1"/>
      <c r="H320" s="1"/>
      <c r="I320" s="1"/>
      <c r="J320" s="1"/>
      <c r="K320" s="1"/>
      <c r="L320" s="1"/>
      <c r="M320" s="1"/>
      <c r="N320" s="1"/>
    </row>
    <row r="321">
      <c r="A321" s="1"/>
      <c r="B321" s="2"/>
      <c r="C321" s="1"/>
      <c r="D321" s="1"/>
      <c r="E321" s="1"/>
      <c r="F321" s="1"/>
      <c r="G321" s="1"/>
      <c r="H321" s="1"/>
      <c r="I321" s="1"/>
      <c r="J321" s="1"/>
      <c r="K321" s="1"/>
      <c r="L321" s="1"/>
      <c r="M321" s="1"/>
      <c r="N321" s="1"/>
    </row>
    <row r="322">
      <c r="A322" s="1"/>
      <c r="B322" s="2"/>
      <c r="C322" s="1"/>
      <c r="D322" s="1"/>
      <c r="E322" s="1"/>
      <c r="F322" s="1"/>
      <c r="G322" s="1"/>
      <c r="H322" s="1"/>
      <c r="I322" s="1"/>
      <c r="J322" s="1"/>
      <c r="K322" s="1"/>
      <c r="L322" s="1"/>
      <c r="M322" s="1"/>
      <c r="N322" s="1"/>
    </row>
    <row r="323">
      <c r="A323" s="1"/>
      <c r="B323" s="2"/>
      <c r="C323" s="1"/>
      <c r="D323" s="1"/>
      <c r="E323" s="1"/>
      <c r="F323" s="1"/>
      <c r="G323" s="1"/>
      <c r="H323" s="1"/>
      <c r="I323" s="1"/>
      <c r="J323" s="1"/>
      <c r="K323" s="1"/>
      <c r="L323" s="1"/>
      <c r="M323" s="1"/>
      <c r="N323" s="1"/>
    </row>
    <row r="324">
      <c r="A324" s="1"/>
      <c r="B324" s="2"/>
      <c r="C324" s="1"/>
      <c r="D324" s="1"/>
      <c r="E324" s="1"/>
      <c r="F324" s="1"/>
      <c r="G324" s="1"/>
      <c r="H324" s="1"/>
      <c r="I324" s="1"/>
      <c r="J324" s="1"/>
      <c r="K324" s="1"/>
      <c r="L324" s="1"/>
      <c r="M324" s="1"/>
      <c r="N324" s="1"/>
    </row>
    <row r="325">
      <c r="A325" s="1"/>
      <c r="B325" s="2"/>
      <c r="C325" s="1"/>
      <c r="D325" s="1"/>
      <c r="E325" s="1"/>
      <c r="F325" s="1"/>
      <c r="G325" s="1"/>
      <c r="H325" s="1"/>
      <c r="I325" s="1"/>
      <c r="J325" s="1"/>
      <c r="K325" s="1"/>
      <c r="L325" s="1"/>
      <c r="M325" s="1"/>
      <c r="N325" s="1"/>
    </row>
    <row r="326">
      <c r="A326" s="1"/>
      <c r="B326" s="2"/>
      <c r="C326" s="1"/>
      <c r="D326" s="1"/>
      <c r="E326" s="1"/>
      <c r="F326" s="1"/>
      <c r="G326" s="1"/>
      <c r="H326" s="1"/>
      <c r="I326" s="1"/>
      <c r="J326" s="1"/>
      <c r="K326" s="1"/>
      <c r="L326" s="1"/>
      <c r="M326" s="1"/>
      <c r="N326" s="1"/>
    </row>
    <row r="327">
      <c r="A327" s="1"/>
      <c r="B327" s="2"/>
      <c r="C327" s="1"/>
      <c r="D327" s="1"/>
      <c r="E327" s="1"/>
      <c r="F327" s="1"/>
      <c r="G327" s="1"/>
      <c r="H327" s="1"/>
      <c r="I327" s="1"/>
      <c r="J327" s="1"/>
      <c r="K327" s="1"/>
      <c r="L327" s="1"/>
      <c r="M327" s="1"/>
      <c r="N327" s="1"/>
    </row>
    <row r="328">
      <c r="A328" s="1"/>
      <c r="B328" s="2"/>
      <c r="C328" s="1"/>
      <c r="D328" s="1"/>
      <c r="E328" s="1"/>
      <c r="F328" s="1"/>
      <c r="G328" s="1"/>
      <c r="H328" s="1"/>
      <c r="I328" s="1"/>
      <c r="J328" s="1"/>
      <c r="K328" s="1"/>
      <c r="L328" s="1"/>
      <c r="M328" s="1"/>
      <c r="N328" s="1"/>
    </row>
    <row r="329">
      <c r="A329" s="1"/>
      <c r="B329" s="2"/>
      <c r="C329" s="1"/>
      <c r="D329" s="1"/>
      <c r="E329" s="1"/>
      <c r="F329" s="1"/>
      <c r="G329" s="1"/>
      <c r="H329" s="1"/>
      <c r="I329" s="1"/>
      <c r="J329" s="1"/>
      <c r="K329" s="1"/>
      <c r="L329" s="1"/>
      <c r="M329" s="1"/>
      <c r="N329" s="1"/>
    </row>
    <row r="330">
      <c r="A330" s="1"/>
      <c r="B330" s="2"/>
      <c r="C330" s="1"/>
      <c r="D330" s="1"/>
      <c r="E330" s="1"/>
      <c r="F330" s="1"/>
      <c r="G330" s="1"/>
      <c r="H330" s="1"/>
      <c r="I330" s="1"/>
      <c r="J330" s="1"/>
      <c r="K330" s="1"/>
      <c r="L330" s="1"/>
      <c r="M330" s="1"/>
      <c r="N330" s="1"/>
    </row>
    <row r="331">
      <c r="A331" s="1"/>
      <c r="B331" s="2"/>
      <c r="C331" s="1"/>
      <c r="D331" s="1"/>
      <c r="E331" s="1"/>
      <c r="F331" s="1"/>
      <c r="G331" s="1"/>
      <c r="H331" s="1"/>
      <c r="I331" s="1"/>
      <c r="J331" s="1"/>
      <c r="K331" s="1"/>
      <c r="L331" s="1"/>
      <c r="M331" s="1"/>
      <c r="N331" s="1"/>
    </row>
    <row r="332">
      <c r="A332" s="1"/>
      <c r="B332" s="2"/>
      <c r="C332" s="1"/>
      <c r="D332" s="1"/>
      <c r="E332" s="1"/>
      <c r="F332" s="1"/>
      <c r="G332" s="1"/>
      <c r="H332" s="1"/>
      <c r="I332" s="1"/>
      <c r="J332" s="1"/>
      <c r="K332" s="1"/>
      <c r="L332" s="1"/>
      <c r="M332" s="1"/>
      <c r="N332" s="1"/>
    </row>
    <row r="333">
      <c r="A333" s="1"/>
      <c r="B333" s="2"/>
      <c r="C333" s="1"/>
      <c r="D333" s="1"/>
      <c r="E333" s="1"/>
      <c r="F333" s="1"/>
      <c r="G333" s="1"/>
      <c r="H333" s="1"/>
      <c r="I333" s="1"/>
      <c r="J333" s="1"/>
      <c r="K333" s="1"/>
      <c r="L333" s="1"/>
      <c r="M333" s="1"/>
      <c r="N333" s="1"/>
    </row>
    <row r="334">
      <c r="A334" s="1"/>
      <c r="B334" s="2"/>
      <c r="C334" s="1"/>
      <c r="D334" s="1"/>
      <c r="E334" s="1"/>
      <c r="F334" s="1"/>
      <c r="G334" s="1"/>
      <c r="H334" s="1"/>
      <c r="I334" s="1"/>
      <c r="J334" s="1"/>
      <c r="K334" s="1"/>
      <c r="L334" s="1"/>
      <c r="M334" s="1"/>
      <c r="N334" s="1"/>
    </row>
    <row r="335">
      <c r="A335" s="1"/>
      <c r="B335" s="2"/>
      <c r="C335" s="1"/>
      <c r="D335" s="1"/>
      <c r="E335" s="1"/>
      <c r="F335" s="1"/>
      <c r="G335" s="1"/>
      <c r="H335" s="1"/>
      <c r="I335" s="1"/>
      <c r="J335" s="1"/>
      <c r="K335" s="1"/>
      <c r="L335" s="1"/>
      <c r="M335" s="1"/>
      <c r="N335" s="1"/>
    </row>
    <row r="336">
      <c r="A336" s="1"/>
      <c r="B336" s="2"/>
      <c r="C336" s="1"/>
      <c r="D336" s="1"/>
      <c r="E336" s="1"/>
      <c r="F336" s="1"/>
      <c r="G336" s="1"/>
      <c r="H336" s="1"/>
      <c r="I336" s="1"/>
      <c r="J336" s="1"/>
      <c r="K336" s="1"/>
      <c r="L336" s="1"/>
      <c r="M336" s="1"/>
      <c r="N336" s="1"/>
    </row>
    <row r="337">
      <c r="A337" s="1"/>
      <c r="B337" s="2"/>
      <c r="C337" s="1"/>
      <c r="D337" s="1"/>
      <c r="E337" s="1"/>
      <c r="F337" s="1"/>
      <c r="G337" s="1"/>
      <c r="H337" s="1"/>
      <c r="I337" s="1"/>
      <c r="J337" s="1"/>
      <c r="K337" s="1"/>
      <c r="L337" s="1"/>
      <c r="M337" s="1"/>
      <c r="N337" s="1"/>
    </row>
    <row r="338">
      <c r="A338" s="1"/>
      <c r="B338" s="2"/>
      <c r="C338" s="1"/>
      <c r="D338" s="1"/>
      <c r="E338" s="1"/>
      <c r="F338" s="1"/>
      <c r="G338" s="1"/>
      <c r="H338" s="1"/>
      <c r="I338" s="1"/>
      <c r="J338" s="1"/>
      <c r="K338" s="1"/>
      <c r="L338" s="1"/>
      <c r="M338" s="1"/>
      <c r="N338" s="1"/>
    </row>
    <row r="339">
      <c r="A339" s="1"/>
      <c r="B339" s="2"/>
      <c r="C339" s="1"/>
      <c r="D339" s="1"/>
      <c r="E339" s="1"/>
      <c r="F339" s="1"/>
      <c r="G339" s="1"/>
      <c r="H339" s="1"/>
      <c r="I339" s="1"/>
      <c r="J339" s="1"/>
      <c r="K339" s="1"/>
      <c r="L339" s="1"/>
      <c r="M339" s="1"/>
      <c r="N339" s="1"/>
    </row>
    <row r="340">
      <c r="A340" s="1"/>
      <c r="B340" s="2"/>
      <c r="C340" s="1"/>
      <c r="D340" s="1"/>
      <c r="E340" s="1"/>
      <c r="F340" s="1"/>
      <c r="G340" s="1"/>
      <c r="H340" s="1"/>
      <c r="I340" s="1"/>
      <c r="J340" s="1"/>
      <c r="K340" s="1"/>
      <c r="L340" s="1"/>
      <c r="M340" s="1"/>
      <c r="N340" s="1"/>
    </row>
    <row r="341">
      <c r="A341" s="1"/>
      <c r="B341" s="2"/>
      <c r="C341" s="1"/>
      <c r="D341" s="1"/>
      <c r="E341" s="1"/>
      <c r="F341" s="1"/>
      <c r="G341" s="1"/>
      <c r="H341" s="1"/>
      <c r="I341" s="1"/>
      <c r="J341" s="1"/>
      <c r="K341" s="1"/>
      <c r="L341" s="1"/>
      <c r="M341" s="1"/>
      <c r="N341" s="1"/>
    </row>
    <row r="342">
      <c r="A342" s="1"/>
      <c r="B342" s="2"/>
      <c r="C342" s="1"/>
      <c r="D342" s="1"/>
      <c r="E342" s="1"/>
      <c r="F342" s="1"/>
      <c r="G342" s="1"/>
      <c r="H342" s="1"/>
      <c r="I342" s="1"/>
      <c r="J342" s="1"/>
      <c r="K342" s="1"/>
      <c r="L342" s="1"/>
      <c r="M342" s="1"/>
      <c r="N342" s="1"/>
    </row>
    <row r="343">
      <c r="A343" s="1"/>
      <c r="B343" s="2"/>
      <c r="C343" s="1"/>
      <c r="D343" s="1"/>
      <c r="E343" s="1"/>
      <c r="F343" s="1"/>
      <c r="G343" s="1"/>
      <c r="H343" s="1"/>
      <c r="I343" s="1"/>
      <c r="J343" s="1"/>
      <c r="K343" s="1"/>
      <c r="L343" s="1"/>
      <c r="M343" s="1"/>
      <c r="N343" s="1"/>
    </row>
    <row r="344">
      <c r="A344" s="1"/>
      <c r="B344" s="2"/>
      <c r="C344" s="1"/>
      <c r="D344" s="1"/>
      <c r="E344" s="1"/>
      <c r="F344" s="1"/>
      <c r="G344" s="1"/>
      <c r="H344" s="1"/>
      <c r="I344" s="1"/>
      <c r="J344" s="1"/>
      <c r="K344" s="1"/>
      <c r="L344" s="1"/>
      <c r="M344" s="1"/>
      <c r="N344" s="1"/>
    </row>
    <row r="345">
      <c r="A345" s="1"/>
      <c r="B345" s="2"/>
      <c r="C345" s="1"/>
      <c r="D345" s="1"/>
      <c r="E345" s="1"/>
      <c r="F345" s="1"/>
      <c r="G345" s="1"/>
      <c r="H345" s="1"/>
      <c r="I345" s="1"/>
      <c r="J345" s="1"/>
      <c r="K345" s="1"/>
      <c r="L345" s="1"/>
      <c r="M345" s="1"/>
      <c r="N345" s="1"/>
    </row>
    <row r="346">
      <c r="A346" s="1"/>
      <c r="B346" s="2"/>
      <c r="C346" s="1"/>
      <c r="D346" s="1"/>
      <c r="E346" s="1"/>
      <c r="F346" s="1"/>
      <c r="G346" s="1"/>
      <c r="H346" s="1"/>
      <c r="I346" s="1"/>
      <c r="J346" s="1"/>
      <c r="K346" s="1"/>
      <c r="L346" s="1"/>
      <c r="M346" s="1"/>
      <c r="N346" s="1"/>
    </row>
    <row r="347">
      <c r="A347" s="1"/>
      <c r="B347" s="2"/>
      <c r="C347" s="1"/>
      <c r="D347" s="1"/>
      <c r="E347" s="1"/>
      <c r="F347" s="1"/>
      <c r="G347" s="1"/>
      <c r="H347" s="1"/>
      <c r="I347" s="1"/>
      <c r="J347" s="1"/>
      <c r="K347" s="1"/>
      <c r="L347" s="1"/>
      <c r="M347" s="1"/>
      <c r="N347" s="1"/>
    </row>
    <row r="348">
      <c r="A348" s="1"/>
      <c r="B348" s="2"/>
      <c r="C348" s="1"/>
      <c r="D348" s="1"/>
      <c r="E348" s="1"/>
      <c r="F348" s="1"/>
      <c r="G348" s="1"/>
      <c r="H348" s="1"/>
      <c r="I348" s="1"/>
      <c r="J348" s="1"/>
      <c r="K348" s="1"/>
      <c r="L348" s="1"/>
      <c r="M348" s="1"/>
      <c r="N348" s="1"/>
    </row>
    <row r="349">
      <c r="A349" s="1"/>
      <c r="B349" s="2"/>
      <c r="C349" s="1"/>
      <c r="D349" s="1"/>
      <c r="E349" s="1"/>
      <c r="F349" s="1"/>
      <c r="G349" s="1"/>
      <c r="H349" s="1"/>
      <c r="I349" s="1"/>
      <c r="J349" s="1"/>
      <c r="K349" s="1"/>
      <c r="L349" s="1"/>
      <c r="M349" s="1"/>
      <c r="N349" s="1"/>
    </row>
    <row r="350">
      <c r="A350" s="1"/>
      <c r="B350" s="2"/>
      <c r="C350" s="1"/>
      <c r="D350" s="1"/>
      <c r="E350" s="1"/>
      <c r="F350" s="1"/>
      <c r="G350" s="1"/>
      <c r="H350" s="1"/>
      <c r="I350" s="1"/>
      <c r="J350" s="1"/>
      <c r="K350" s="1"/>
      <c r="L350" s="1"/>
      <c r="M350" s="1"/>
      <c r="N350" s="1"/>
    </row>
    <row r="351">
      <c r="A351" s="1"/>
      <c r="B351" s="2"/>
      <c r="C351" s="1"/>
      <c r="D351" s="1"/>
      <c r="E351" s="1"/>
      <c r="F351" s="1"/>
      <c r="G351" s="1"/>
      <c r="H351" s="1"/>
      <c r="I351" s="1"/>
      <c r="J351" s="1"/>
      <c r="K351" s="1"/>
      <c r="L351" s="1"/>
      <c r="M351" s="1"/>
      <c r="N351" s="1"/>
    </row>
    <row r="352">
      <c r="A352" s="1"/>
      <c r="B352" s="2"/>
      <c r="C352" s="1"/>
      <c r="D352" s="1"/>
      <c r="E352" s="1"/>
      <c r="F352" s="1"/>
      <c r="G352" s="1"/>
      <c r="H352" s="1"/>
      <c r="I352" s="1"/>
      <c r="J352" s="1"/>
      <c r="K352" s="1"/>
      <c r="L352" s="1"/>
      <c r="M352" s="1"/>
      <c r="N352" s="1"/>
    </row>
    <row r="353">
      <c r="A353" s="1"/>
      <c r="B353" s="2"/>
      <c r="C353" s="1"/>
      <c r="D353" s="1"/>
      <c r="E353" s="1"/>
      <c r="F353" s="1"/>
      <c r="G353" s="1"/>
      <c r="H353" s="1"/>
      <c r="I353" s="1"/>
      <c r="J353" s="1"/>
      <c r="K353" s="1"/>
      <c r="L353" s="1"/>
      <c r="M353" s="1"/>
      <c r="N353" s="1"/>
    </row>
    <row r="354">
      <c r="A354" s="1"/>
      <c r="B354" s="2"/>
      <c r="C354" s="1"/>
      <c r="D354" s="1"/>
      <c r="E354" s="1"/>
      <c r="F354" s="1"/>
      <c r="G354" s="1"/>
      <c r="H354" s="1"/>
      <c r="I354" s="1"/>
      <c r="J354" s="1"/>
      <c r="K354" s="1"/>
      <c r="L354" s="1"/>
      <c r="M354" s="1"/>
      <c r="N354" s="1"/>
    </row>
    <row r="355">
      <c r="A355" s="1"/>
      <c r="B355" s="2"/>
      <c r="C355" s="1"/>
      <c r="D355" s="1"/>
      <c r="E355" s="1"/>
      <c r="F355" s="1"/>
      <c r="G355" s="1"/>
      <c r="H355" s="1"/>
      <c r="I355" s="1"/>
      <c r="J355" s="1"/>
      <c r="K355" s="1"/>
      <c r="L355" s="1"/>
      <c r="M355" s="1"/>
      <c r="N355" s="1"/>
    </row>
    <row r="356">
      <c r="A356" s="1"/>
      <c r="B356" s="2"/>
      <c r="C356" s="1"/>
      <c r="D356" s="1"/>
      <c r="E356" s="1"/>
      <c r="F356" s="1"/>
      <c r="G356" s="1"/>
      <c r="H356" s="1"/>
      <c r="I356" s="1"/>
      <c r="J356" s="1"/>
      <c r="K356" s="1"/>
      <c r="L356" s="1"/>
      <c r="M356" s="1"/>
      <c r="N356" s="1"/>
    </row>
    <row r="357">
      <c r="A357" s="1"/>
      <c r="B357" s="2"/>
      <c r="C357" s="1"/>
      <c r="D357" s="1"/>
      <c r="E357" s="1"/>
      <c r="F357" s="1"/>
      <c r="G357" s="1"/>
      <c r="H357" s="1"/>
      <c r="I357" s="1"/>
      <c r="J357" s="1"/>
      <c r="K357" s="1"/>
      <c r="L357" s="1"/>
      <c r="M357" s="1"/>
      <c r="N357" s="1"/>
    </row>
    <row r="358">
      <c r="A358" s="1"/>
      <c r="B358" s="2"/>
      <c r="C358" s="1"/>
      <c r="D358" s="1"/>
      <c r="E358" s="1"/>
      <c r="F358" s="1"/>
      <c r="G358" s="1"/>
      <c r="H358" s="1"/>
      <c r="I358" s="1"/>
      <c r="J358" s="1"/>
      <c r="K358" s="1"/>
      <c r="L358" s="1"/>
      <c r="M358" s="1"/>
      <c r="N358" s="1"/>
    </row>
    <row r="359">
      <c r="A359" s="1"/>
      <c r="B359" s="2"/>
      <c r="C359" s="1"/>
      <c r="D359" s="1"/>
      <c r="E359" s="1"/>
      <c r="F359" s="1"/>
      <c r="G359" s="1"/>
      <c r="H359" s="1"/>
      <c r="I359" s="1"/>
      <c r="J359" s="1"/>
      <c r="K359" s="1"/>
      <c r="L359" s="1"/>
      <c r="M359" s="1"/>
      <c r="N359" s="1"/>
    </row>
    <row r="360">
      <c r="A360" s="1"/>
      <c r="B360" s="2"/>
      <c r="C360" s="1"/>
      <c r="D360" s="1"/>
      <c r="E360" s="1"/>
      <c r="F360" s="1"/>
      <c r="G360" s="1"/>
      <c r="H360" s="1"/>
      <c r="I360" s="1"/>
      <c r="J360" s="1"/>
      <c r="K360" s="1"/>
      <c r="L360" s="1"/>
      <c r="M360" s="1"/>
      <c r="N360" s="1"/>
    </row>
    <row r="361">
      <c r="A361" s="1"/>
      <c r="B361" s="2"/>
      <c r="C361" s="1"/>
      <c r="D361" s="1"/>
      <c r="E361" s="1"/>
      <c r="F361" s="1"/>
      <c r="G361" s="1"/>
      <c r="H361" s="1"/>
      <c r="I361" s="1"/>
      <c r="J361" s="1"/>
      <c r="K361" s="1"/>
      <c r="L361" s="1"/>
      <c r="M361" s="1"/>
      <c r="N361" s="1"/>
    </row>
    <row r="362">
      <c r="A362" s="1"/>
      <c r="B362" s="2"/>
      <c r="C362" s="1"/>
      <c r="D362" s="1"/>
      <c r="E362" s="1"/>
      <c r="F362" s="1"/>
      <c r="G362" s="1"/>
      <c r="H362" s="1"/>
      <c r="I362" s="1"/>
      <c r="J362" s="1"/>
      <c r="K362" s="1"/>
      <c r="L362" s="1"/>
      <c r="M362" s="1"/>
      <c r="N362" s="1"/>
    </row>
    <row r="363">
      <c r="A363" s="1"/>
      <c r="B363" s="2"/>
      <c r="C363" s="1"/>
      <c r="D363" s="1"/>
      <c r="E363" s="1"/>
      <c r="F363" s="1"/>
      <c r="G363" s="1"/>
      <c r="H363" s="1"/>
      <c r="I363" s="1"/>
      <c r="J363" s="1"/>
      <c r="K363" s="1"/>
      <c r="L363" s="1"/>
      <c r="M363" s="1"/>
      <c r="N363" s="1"/>
    </row>
    <row r="364">
      <c r="A364" s="1"/>
      <c r="B364" s="2"/>
      <c r="C364" s="1"/>
      <c r="D364" s="1"/>
      <c r="E364" s="1"/>
      <c r="F364" s="1"/>
      <c r="G364" s="1"/>
      <c r="H364" s="1"/>
      <c r="I364" s="1"/>
      <c r="J364" s="1"/>
      <c r="K364" s="1"/>
      <c r="L364" s="1"/>
      <c r="M364" s="1"/>
      <c r="N364" s="1"/>
    </row>
    <row r="365">
      <c r="A365" s="1"/>
      <c r="B365" s="2"/>
      <c r="C365" s="1"/>
      <c r="D365" s="1"/>
      <c r="E365" s="1"/>
      <c r="F365" s="1"/>
      <c r="G365" s="1"/>
      <c r="H365" s="1"/>
      <c r="I365" s="1"/>
      <c r="J365" s="1"/>
      <c r="K365" s="1"/>
      <c r="L365" s="1"/>
      <c r="M365" s="1"/>
      <c r="N365" s="1"/>
    </row>
    <row r="366">
      <c r="A366" s="1"/>
      <c r="B366" s="2"/>
      <c r="C366" s="1"/>
      <c r="D366" s="1"/>
      <c r="E366" s="1"/>
      <c r="F366" s="1"/>
      <c r="G366" s="1"/>
      <c r="H366" s="1"/>
      <c r="I366" s="1"/>
      <c r="J366" s="1"/>
      <c r="K366" s="1"/>
      <c r="L366" s="1"/>
      <c r="M366" s="1"/>
      <c r="N366" s="1"/>
    </row>
    <row r="367">
      <c r="A367" s="1"/>
      <c r="B367" s="2"/>
      <c r="C367" s="1"/>
      <c r="D367" s="1"/>
      <c r="E367" s="1"/>
      <c r="F367" s="1"/>
      <c r="G367" s="1"/>
      <c r="H367" s="1"/>
      <c r="I367" s="1"/>
      <c r="J367" s="1"/>
      <c r="K367" s="1"/>
      <c r="L367" s="1"/>
      <c r="M367" s="1"/>
      <c r="N367" s="1"/>
    </row>
    <row r="368">
      <c r="A368" s="1"/>
      <c r="B368" s="2"/>
      <c r="C368" s="1"/>
      <c r="D368" s="1"/>
      <c r="E368" s="1"/>
      <c r="F368" s="1"/>
      <c r="G368" s="1"/>
      <c r="H368" s="1"/>
      <c r="I368" s="1"/>
      <c r="J368" s="1"/>
      <c r="K368" s="1"/>
      <c r="L368" s="1"/>
      <c r="M368" s="1"/>
      <c r="N368" s="1"/>
    </row>
    <row r="369">
      <c r="A369" s="1"/>
      <c r="B369" s="2"/>
      <c r="C369" s="1"/>
      <c r="D369" s="1"/>
      <c r="E369" s="1"/>
      <c r="F369" s="1"/>
      <c r="G369" s="1"/>
      <c r="H369" s="1"/>
      <c r="I369" s="1"/>
      <c r="J369" s="1"/>
      <c r="K369" s="1"/>
      <c r="L369" s="1"/>
      <c r="M369" s="1"/>
      <c r="N369" s="1"/>
    </row>
    <row r="370">
      <c r="A370" s="1"/>
      <c r="B370" s="2"/>
      <c r="C370" s="1"/>
      <c r="D370" s="1"/>
      <c r="E370" s="1"/>
      <c r="F370" s="1"/>
      <c r="G370" s="1"/>
      <c r="H370" s="1"/>
      <c r="I370" s="1"/>
      <c r="J370" s="1"/>
      <c r="K370" s="1"/>
      <c r="L370" s="1"/>
      <c r="M370" s="1"/>
      <c r="N370" s="1"/>
    </row>
    <row r="371">
      <c r="A371" s="1"/>
      <c r="B371" s="2"/>
      <c r="C371" s="1"/>
      <c r="D371" s="1"/>
      <c r="E371" s="1"/>
      <c r="F371" s="1"/>
      <c r="G371" s="1"/>
      <c r="H371" s="1"/>
      <c r="I371" s="1"/>
      <c r="J371" s="1"/>
      <c r="K371" s="1"/>
      <c r="L371" s="1"/>
      <c r="M371" s="1"/>
      <c r="N371" s="1"/>
    </row>
    <row r="372">
      <c r="A372" s="1"/>
      <c r="B372" s="2"/>
      <c r="C372" s="1"/>
      <c r="D372" s="1"/>
      <c r="E372" s="1"/>
      <c r="F372" s="1"/>
      <c r="G372" s="1"/>
      <c r="H372" s="1"/>
      <c r="I372" s="1"/>
      <c r="J372" s="1"/>
      <c r="K372" s="1"/>
      <c r="L372" s="1"/>
      <c r="M372" s="1"/>
      <c r="N372" s="1"/>
    </row>
    <row r="373">
      <c r="A373" s="1"/>
      <c r="B373" s="2"/>
      <c r="C373" s="1"/>
      <c r="D373" s="1"/>
      <c r="E373" s="1"/>
      <c r="F373" s="1"/>
      <c r="G373" s="1"/>
      <c r="H373" s="1"/>
      <c r="I373" s="1"/>
      <c r="J373" s="1"/>
      <c r="K373" s="1"/>
      <c r="L373" s="1"/>
      <c r="M373" s="1"/>
      <c r="N373" s="1"/>
    </row>
    <row r="374">
      <c r="A374" s="1"/>
      <c r="B374" s="2"/>
      <c r="C374" s="1"/>
      <c r="D374" s="1"/>
      <c r="E374" s="1"/>
      <c r="F374" s="1"/>
      <c r="G374" s="1"/>
      <c r="H374" s="1"/>
      <c r="I374" s="1"/>
      <c r="J374" s="1"/>
      <c r="K374" s="1"/>
      <c r="L374" s="1"/>
      <c r="M374" s="1"/>
      <c r="N374" s="1"/>
    </row>
    <row r="375">
      <c r="A375" s="1"/>
      <c r="B375" s="2"/>
      <c r="C375" s="1"/>
      <c r="D375" s="1"/>
      <c r="E375" s="1"/>
      <c r="F375" s="1"/>
      <c r="G375" s="1"/>
      <c r="H375" s="1"/>
      <c r="I375" s="1"/>
      <c r="J375" s="1"/>
      <c r="K375" s="1"/>
      <c r="L375" s="1"/>
      <c r="M375" s="1"/>
      <c r="N375" s="1"/>
    </row>
    <row r="376">
      <c r="A376" s="1"/>
      <c r="B376" s="2"/>
      <c r="C376" s="1"/>
      <c r="D376" s="1"/>
      <c r="E376" s="1"/>
      <c r="F376" s="1"/>
      <c r="G376" s="1"/>
      <c r="H376" s="1"/>
      <c r="I376" s="1"/>
      <c r="J376" s="1"/>
      <c r="K376" s="1"/>
      <c r="L376" s="1"/>
      <c r="M376" s="1"/>
      <c r="N376" s="1"/>
    </row>
    <row r="377">
      <c r="A377" s="1"/>
      <c r="B377" s="2"/>
      <c r="C377" s="1"/>
      <c r="D377" s="1"/>
      <c r="E377" s="1"/>
      <c r="F377" s="1"/>
      <c r="G377" s="1"/>
      <c r="H377" s="1"/>
      <c r="I377" s="1"/>
      <c r="J377" s="1"/>
      <c r="K377" s="1"/>
      <c r="L377" s="1"/>
      <c r="M377" s="1"/>
      <c r="N377" s="1"/>
    </row>
    <row r="378">
      <c r="A378" s="1"/>
      <c r="B378" s="2"/>
      <c r="C378" s="1"/>
      <c r="D378" s="1"/>
      <c r="E378" s="1"/>
      <c r="F378" s="1"/>
      <c r="G378" s="1"/>
      <c r="H378" s="1"/>
      <c r="I378" s="1"/>
      <c r="J378" s="1"/>
      <c r="K378" s="1"/>
      <c r="L378" s="1"/>
      <c r="M378" s="1"/>
      <c r="N378" s="1"/>
    </row>
    <row r="379">
      <c r="A379" s="1"/>
      <c r="B379" s="2"/>
      <c r="C379" s="1"/>
      <c r="D379" s="1"/>
      <c r="E379" s="1"/>
      <c r="F379" s="1"/>
      <c r="G379" s="1"/>
      <c r="H379" s="1"/>
      <c r="I379" s="1"/>
      <c r="J379" s="1"/>
      <c r="K379" s="1"/>
      <c r="L379" s="1"/>
      <c r="M379" s="1"/>
      <c r="N379" s="1"/>
    </row>
    <row r="380">
      <c r="A380" s="1"/>
      <c r="B380" s="2"/>
      <c r="C380" s="1"/>
      <c r="D380" s="1"/>
      <c r="E380" s="1"/>
      <c r="F380" s="1"/>
      <c r="G380" s="1"/>
      <c r="H380" s="1"/>
      <c r="I380" s="1"/>
      <c r="J380" s="1"/>
      <c r="K380" s="1"/>
      <c r="L380" s="1"/>
      <c r="M380" s="1"/>
      <c r="N380" s="1"/>
    </row>
    <row r="381">
      <c r="A381" s="1"/>
      <c r="B381" s="2"/>
      <c r="C381" s="1"/>
      <c r="D381" s="1"/>
      <c r="E381" s="1"/>
      <c r="F381" s="1"/>
      <c r="G381" s="1"/>
      <c r="H381" s="1"/>
      <c r="I381" s="1"/>
      <c r="J381" s="1"/>
      <c r="K381" s="1"/>
      <c r="L381" s="1"/>
      <c r="M381" s="1"/>
      <c r="N381" s="1"/>
    </row>
    <row r="382">
      <c r="A382" s="1"/>
      <c r="B382" s="2"/>
      <c r="C382" s="1"/>
      <c r="D382" s="1"/>
      <c r="E382" s="1"/>
      <c r="F382" s="1"/>
      <c r="G382" s="1"/>
      <c r="H382" s="1"/>
      <c r="I382" s="1"/>
      <c r="J382" s="1"/>
      <c r="K382" s="1"/>
      <c r="L382" s="1"/>
      <c r="M382" s="1"/>
      <c r="N382" s="1"/>
    </row>
    <row r="383">
      <c r="A383" s="1"/>
      <c r="B383" s="2"/>
      <c r="C383" s="1"/>
      <c r="D383" s="1"/>
      <c r="E383" s="1"/>
      <c r="F383" s="1"/>
      <c r="G383" s="1"/>
      <c r="H383" s="1"/>
      <c r="I383" s="1"/>
      <c r="J383" s="1"/>
      <c r="K383" s="1"/>
      <c r="L383" s="1"/>
      <c r="M383" s="1"/>
      <c r="N383" s="1"/>
    </row>
    <row r="384">
      <c r="A384" s="1"/>
      <c r="B384" s="2"/>
      <c r="C384" s="1"/>
      <c r="D384" s="1"/>
      <c r="E384" s="1"/>
      <c r="F384" s="1"/>
      <c r="G384" s="1"/>
      <c r="H384" s="1"/>
      <c r="I384" s="1"/>
      <c r="J384" s="1"/>
      <c r="K384" s="1"/>
      <c r="L384" s="1"/>
      <c r="M384" s="1"/>
      <c r="N384" s="1"/>
    </row>
    <row r="385">
      <c r="A385" s="1"/>
      <c r="B385" s="2"/>
      <c r="C385" s="1"/>
      <c r="D385" s="1"/>
      <c r="E385" s="1"/>
      <c r="F385" s="1"/>
      <c r="G385" s="1"/>
      <c r="H385" s="1"/>
      <c r="I385" s="1"/>
      <c r="J385" s="1"/>
      <c r="K385" s="1"/>
      <c r="L385" s="1"/>
      <c r="M385" s="1"/>
      <c r="N385" s="1"/>
    </row>
    <row r="386">
      <c r="A386" s="1"/>
      <c r="B386" s="2"/>
      <c r="C386" s="1"/>
      <c r="D386" s="1"/>
      <c r="E386" s="1"/>
      <c r="F386" s="1"/>
      <c r="G386" s="1"/>
      <c r="H386" s="1"/>
      <c r="I386" s="1"/>
      <c r="J386" s="1"/>
      <c r="K386" s="1"/>
      <c r="L386" s="1"/>
      <c r="M386" s="1"/>
      <c r="N386" s="1"/>
    </row>
    <row r="387">
      <c r="A387" s="1"/>
      <c r="B387" s="2"/>
      <c r="C387" s="1"/>
      <c r="D387" s="1"/>
      <c r="E387" s="1"/>
      <c r="F387" s="1"/>
      <c r="G387" s="1"/>
      <c r="H387" s="1"/>
      <c r="I387" s="1"/>
      <c r="J387" s="1"/>
      <c r="K387" s="1"/>
      <c r="L387" s="1"/>
      <c r="M387" s="1"/>
      <c r="N387" s="1"/>
    </row>
    <row r="388">
      <c r="A388" s="1"/>
      <c r="B388" s="2"/>
      <c r="C388" s="1"/>
      <c r="D388" s="1"/>
      <c r="E388" s="1"/>
      <c r="F388" s="1"/>
      <c r="G388" s="1"/>
      <c r="H388" s="1"/>
      <c r="I388" s="1"/>
      <c r="J388" s="1"/>
      <c r="K388" s="1"/>
      <c r="L388" s="1"/>
      <c r="M388" s="1"/>
      <c r="N388" s="1"/>
    </row>
    <row r="389">
      <c r="A389" s="1"/>
      <c r="B389" s="2"/>
      <c r="C389" s="1"/>
      <c r="D389" s="1"/>
      <c r="E389" s="1"/>
      <c r="F389" s="1"/>
      <c r="G389" s="1"/>
      <c r="H389" s="1"/>
      <c r="I389" s="1"/>
      <c r="J389" s="1"/>
      <c r="K389" s="1"/>
      <c r="L389" s="1"/>
      <c r="M389" s="1"/>
      <c r="N389" s="1"/>
    </row>
    <row r="390">
      <c r="A390" s="1"/>
      <c r="B390" s="2"/>
      <c r="C390" s="1"/>
      <c r="D390" s="1"/>
      <c r="E390" s="1"/>
      <c r="F390" s="1"/>
      <c r="G390" s="1"/>
      <c r="H390" s="1"/>
      <c r="I390" s="1"/>
      <c r="J390" s="1"/>
      <c r="K390" s="1"/>
      <c r="L390" s="1"/>
      <c r="M390" s="1"/>
      <c r="N390" s="1"/>
    </row>
    <row r="391">
      <c r="A391" s="1"/>
      <c r="B391" s="2"/>
      <c r="C391" s="1"/>
      <c r="D391" s="1"/>
      <c r="E391" s="1"/>
      <c r="F391" s="1"/>
      <c r="G391" s="1"/>
      <c r="H391" s="1"/>
      <c r="I391" s="1"/>
      <c r="J391" s="1"/>
      <c r="K391" s="1"/>
      <c r="L391" s="1"/>
      <c r="M391" s="1"/>
      <c r="N391" s="1"/>
    </row>
    <row r="392">
      <c r="A392" s="1"/>
      <c r="B392" s="2"/>
      <c r="C392" s="1"/>
      <c r="D392" s="1"/>
      <c r="E392" s="1"/>
      <c r="F392" s="1"/>
      <c r="G392" s="1"/>
      <c r="H392" s="1"/>
      <c r="I392" s="1"/>
      <c r="J392" s="1"/>
      <c r="K392" s="1"/>
      <c r="L392" s="1"/>
      <c r="M392" s="1"/>
      <c r="N392" s="1"/>
    </row>
    <row r="393">
      <c r="A393" s="1"/>
      <c r="B393" s="2"/>
      <c r="C393" s="1"/>
      <c r="D393" s="1"/>
      <c r="E393" s="1"/>
      <c r="F393" s="1"/>
      <c r="G393" s="1"/>
      <c r="H393" s="1"/>
      <c r="I393" s="1"/>
      <c r="J393" s="1"/>
      <c r="K393" s="1"/>
      <c r="L393" s="1"/>
      <c r="M393" s="1"/>
      <c r="N393" s="1"/>
    </row>
    <row r="394">
      <c r="A394" s="1"/>
      <c r="B394" s="2"/>
      <c r="C394" s="1"/>
      <c r="D394" s="1"/>
      <c r="E394" s="1"/>
      <c r="F394" s="1"/>
      <c r="G394" s="1"/>
      <c r="H394" s="1"/>
      <c r="I394" s="1"/>
      <c r="J394" s="1"/>
      <c r="K394" s="1"/>
      <c r="L394" s="1"/>
      <c r="M394" s="1"/>
      <c r="N394" s="1"/>
    </row>
    <row r="395">
      <c r="A395" s="1"/>
      <c r="B395" s="2"/>
      <c r="C395" s="1"/>
      <c r="D395" s="1"/>
      <c r="E395" s="1"/>
      <c r="F395" s="1"/>
      <c r="G395" s="1"/>
      <c r="H395" s="1"/>
      <c r="I395" s="1"/>
      <c r="J395" s="1"/>
      <c r="K395" s="1"/>
      <c r="L395" s="1"/>
      <c r="M395" s="1"/>
      <c r="N395" s="1"/>
    </row>
    <row r="396">
      <c r="A396" s="1"/>
      <c r="B396" s="2"/>
      <c r="C396" s="1"/>
      <c r="D396" s="1"/>
      <c r="E396" s="1"/>
      <c r="F396" s="1"/>
      <c r="G396" s="1"/>
      <c r="H396" s="1"/>
      <c r="I396" s="1"/>
      <c r="J396" s="1"/>
      <c r="K396" s="1"/>
      <c r="L396" s="1"/>
      <c r="M396" s="1"/>
      <c r="N396" s="1"/>
    </row>
    <row r="397">
      <c r="A397" s="1"/>
      <c r="B397" s="2"/>
      <c r="C397" s="1"/>
      <c r="D397" s="1"/>
      <c r="E397" s="1"/>
      <c r="F397" s="1"/>
      <c r="G397" s="1"/>
      <c r="H397" s="1"/>
      <c r="I397" s="1"/>
      <c r="J397" s="1"/>
      <c r="K397" s="1"/>
      <c r="L397" s="1"/>
      <c r="M397" s="1"/>
      <c r="N397" s="1"/>
    </row>
    <row r="398">
      <c r="A398" s="1"/>
      <c r="B398" s="2"/>
      <c r="C398" s="1"/>
      <c r="D398" s="1"/>
      <c r="E398" s="1"/>
      <c r="F398" s="1"/>
      <c r="G398" s="1"/>
      <c r="H398" s="1"/>
      <c r="I398" s="1"/>
      <c r="J398" s="1"/>
      <c r="K398" s="1"/>
      <c r="L398" s="1"/>
      <c r="M398" s="1"/>
      <c r="N398" s="1"/>
    </row>
    <row r="399">
      <c r="A399" s="1"/>
      <c r="B399" s="2"/>
      <c r="C399" s="1"/>
      <c r="D399" s="1"/>
      <c r="E399" s="1"/>
      <c r="F399" s="1"/>
      <c r="G399" s="1"/>
      <c r="H399" s="1"/>
      <c r="I399" s="1"/>
      <c r="J399" s="1"/>
      <c r="K399" s="1"/>
      <c r="L399" s="1"/>
      <c r="M399" s="1"/>
      <c r="N399" s="1"/>
    </row>
    <row r="400">
      <c r="A400" s="1"/>
      <c r="B400" s="2"/>
      <c r="C400" s="1"/>
      <c r="D400" s="1"/>
      <c r="E400" s="1"/>
      <c r="F400" s="1"/>
      <c r="G400" s="1"/>
      <c r="H400" s="1"/>
      <c r="I400" s="1"/>
      <c r="J400" s="1"/>
      <c r="K400" s="1"/>
      <c r="L400" s="1"/>
      <c r="M400" s="1"/>
      <c r="N400" s="1"/>
    </row>
    <row r="401">
      <c r="A401" s="1"/>
      <c r="B401" s="2"/>
      <c r="C401" s="1"/>
      <c r="D401" s="1"/>
      <c r="E401" s="1"/>
      <c r="F401" s="1"/>
      <c r="G401" s="1"/>
      <c r="H401" s="1"/>
      <c r="I401" s="1"/>
      <c r="J401" s="1"/>
      <c r="K401" s="1"/>
      <c r="L401" s="1"/>
      <c r="M401" s="1"/>
      <c r="N401" s="1"/>
    </row>
    <row r="402">
      <c r="A402" s="1"/>
      <c r="B402" s="2"/>
      <c r="C402" s="1"/>
      <c r="D402" s="1"/>
      <c r="E402" s="1"/>
      <c r="F402" s="1"/>
      <c r="G402" s="1"/>
      <c r="H402" s="1"/>
      <c r="I402" s="1"/>
      <c r="J402" s="1"/>
      <c r="K402" s="1"/>
      <c r="L402" s="1"/>
      <c r="M402" s="1"/>
      <c r="N402" s="1"/>
    </row>
    <row r="403">
      <c r="A403" s="1"/>
      <c r="B403" s="2"/>
      <c r="C403" s="1"/>
      <c r="D403" s="1"/>
      <c r="E403" s="1"/>
      <c r="F403" s="1"/>
      <c r="G403" s="1"/>
      <c r="H403" s="1"/>
      <c r="I403" s="1"/>
      <c r="J403" s="1"/>
      <c r="K403" s="1"/>
      <c r="L403" s="1"/>
      <c r="M403" s="1"/>
      <c r="N403" s="1"/>
    </row>
    <row r="404">
      <c r="A404" s="1"/>
      <c r="B404" s="2"/>
      <c r="C404" s="1"/>
      <c r="D404" s="1"/>
      <c r="E404" s="1"/>
      <c r="F404" s="1"/>
      <c r="G404" s="1"/>
      <c r="H404" s="1"/>
      <c r="I404" s="1"/>
      <c r="J404" s="1"/>
      <c r="K404" s="1"/>
      <c r="L404" s="1"/>
      <c r="M404" s="1"/>
      <c r="N404" s="1"/>
    </row>
    <row r="405">
      <c r="A405" s="1"/>
      <c r="B405" s="2"/>
      <c r="C405" s="1"/>
      <c r="D405" s="1"/>
      <c r="E405" s="1"/>
      <c r="F405" s="1"/>
      <c r="G405" s="1"/>
      <c r="H405" s="1"/>
      <c r="I405" s="1"/>
      <c r="J405" s="1"/>
      <c r="K405" s="1"/>
      <c r="L405" s="1"/>
      <c r="M405" s="1"/>
      <c r="N405" s="1"/>
    </row>
    <row r="406">
      <c r="A406" s="1"/>
      <c r="B406" s="2"/>
      <c r="C406" s="1"/>
      <c r="D406" s="1"/>
      <c r="E406" s="1"/>
      <c r="F406" s="1"/>
      <c r="G406" s="1"/>
      <c r="H406" s="1"/>
      <c r="I406" s="1"/>
      <c r="J406" s="1"/>
      <c r="K406" s="1"/>
      <c r="L406" s="1"/>
      <c r="M406" s="1"/>
      <c r="N406" s="1"/>
    </row>
    <row r="407">
      <c r="A407" s="1"/>
      <c r="B407" s="2"/>
      <c r="C407" s="1"/>
      <c r="D407" s="1"/>
      <c r="E407" s="1"/>
      <c r="F407" s="1"/>
      <c r="G407" s="1"/>
      <c r="H407" s="1"/>
      <c r="I407" s="1"/>
      <c r="J407" s="1"/>
      <c r="K407" s="1"/>
      <c r="L407" s="1"/>
      <c r="M407" s="1"/>
      <c r="N407" s="1"/>
    </row>
    <row r="408">
      <c r="A408" s="1"/>
      <c r="B408" s="2"/>
      <c r="C408" s="1"/>
      <c r="D408" s="1"/>
      <c r="E408" s="1"/>
      <c r="F408" s="1"/>
      <c r="G408" s="1"/>
      <c r="H408" s="1"/>
      <c r="I408" s="1"/>
      <c r="J408" s="1"/>
      <c r="K408" s="1"/>
      <c r="L408" s="1"/>
      <c r="M408" s="1"/>
      <c r="N408" s="1"/>
    </row>
    <row r="409">
      <c r="A409" s="1"/>
      <c r="B409" s="2"/>
      <c r="C409" s="1"/>
      <c r="D409" s="1"/>
      <c r="E409" s="1"/>
      <c r="F409" s="1"/>
      <c r="G409" s="1"/>
      <c r="H409" s="1"/>
      <c r="I409" s="1"/>
      <c r="J409" s="1"/>
      <c r="K409" s="1"/>
      <c r="L409" s="1"/>
      <c r="M409" s="1"/>
      <c r="N409" s="1"/>
    </row>
    <row r="410">
      <c r="A410" s="1"/>
      <c r="B410" s="2"/>
      <c r="C410" s="1"/>
      <c r="D410" s="1"/>
      <c r="E410" s="1"/>
      <c r="F410" s="1"/>
      <c r="G410" s="1"/>
      <c r="H410" s="1"/>
      <c r="I410" s="1"/>
      <c r="J410" s="1"/>
      <c r="K410" s="1"/>
      <c r="L410" s="1"/>
      <c r="M410" s="1"/>
      <c r="N410" s="1"/>
    </row>
    <row r="411">
      <c r="A411" s="1"/>
      <c r="B411" s="2"/>
      <c r="C411" s="1"/>
      <c r="D411" s="1"/>
      <c r="E411" s="1"/>
      <c r="F411" s="1"/>
      <c r="G411" s="1"/>
      <c r="H411" s="1"/>
      <c r="I411" s="1"/>
      <c r="J411" s="1"/>
      <c r="K411" s="1"/>
      <c r="L411" s="1"/>
      <c r="M411" s="1"/>
      <c r="N411" s="1"/>
    </row>
    <row r="412">
      <c r="A412" s="1"/>
      <c r="B412" s="2"/>
      <c r="C412" s="1"/>
      <c r="D412" s="1"/>
      <c r="E412" s="1"/>
      <c r="F412" s="1"/>
      <c r="G412" s="1"/>
      <c r="H412" s="1"/>
      <c r="I412" s="1"/>
      <c r="J412" s="1"/>
      <c r="K412" s="1"/>
      <c r="L412" s="1"/>
      <c r="M412" s="1"/>
      <c r="N412" s="1"/>
    </row>
    <row r="413">
      <c r="A413" s="1"/>
      <c r="B413" s="2"/>
      <c r="C413" s="1"/>
      <c r="D413" s="1"/>
      <c r="E413" s="1"/>
      <c r="F413" s="1"/>
      <c r="G413" s="1"/>
      <c r="H413" s="1"/>
      <c r="I413" s="1"/>
      <c r="J413" s="1"/>
      <c r="K413" s="1"/>
      <c r="L413" s="1"/>
      <c r="M413" s="1"/>
      <c r="N413" s="1"/>
    </row>
    <row r="414">
      <c r="A414" s="1"/>
      <c r="B414" s="2"/>
      <c r="C414" s="1"/>
      <c r="D414" s="1"/>
      <c r="E414" s="1"/>
      <c r="F414" s="1"/>
      <c r="G414" s="1"/>
      <c r="H414" s="1"/>
      <c r="I414" s="1"/>
      <c r="J414" s="1"/>
      <c r="K414" s="1"/>
      <c r="L414" s="1"/>
      <c r="M414" s="1"/>
      <c r="N414" s="1"/>
    </row>
    <row r="415">
      <c r="A415" s="1"/>
      <c r="B415" s="2"/>
      <c r="C415" s="1"/>
      <c r="D415" s="1"/>
      <c r="E415" s="1"/>
      <c r="F415" s="1"/>
      <c r="G415" s="1"/>
      <c r="H415" s="1"/>
      <c r="I415" s="1"/>
      <c r="J415" s="1"/>
      <c r="K415" s="1"/>
      <c r="L415" s="1"/>
      <c r="M415" s="1"/>
      <c r="N415" s="1"/>
    </row>
    <row r="416">
      <c r="A416" s="1"/>
      <c r="B416" s="2"/>
      <c r="C416" s="1"/>
      <c r="D416" s="1"/>
      <c r="E416" s="1"/>
      <c r="F416" s="1"/>
      <c r="G416" s="1"/>
      <c r="H416" s="1"/>
      <c r="I416" s="1"/>
      <c r="J416" s="1"/>
      <c r="K416" s="1"/>
      <c r="L416" s="1"/>
      <c r="M416" s="1"/>
      <c r="N416" s="1"/>
    </row>
    <row r="417">
      <c r="A417" s="1"/>
      <c r="B417" s="2"/>
      <c r="C417" s="1"/>
      <c r="D417" s="1"/>
      <c r="E417" s="1"/>
      <c r="F417" s="1"/>
      <c r="G417" s="1"/>
      <c r="H417" s="1"/>
      <c r="I417" s="1"/>
      <c r="J417" s="1"/>
      <c r="K417" s="1"/>
      <c r="L417" s="1"/>
      <c r="M417" s="1"/>
      <c r="N417" s="1"/>
    </row>
    <row r="418">
      <c r="A418" s="1"/>
      <c r="B418" s="2"/>
      <c r="C418" s="1"/>
      <c r="D418" s="1"/>
      <c r="E418" s="1"/>
      <c r="F418" s="1"/>
      <c r="G418" s="1"/>
      <c r="H418" s="1"/>
      <c r="I418" s="1"/>
      <c r="J418" s="1"/>
      <c r="K418" s="1"/>
      <c r="L418" s="1"/>
      <c r="M418" s="1"/>
      <c r="N418" s="1"/>
    </row>
    <row r="419">
      <c r="A419" s="1"/>
      <c r="B419" s="2"/>
      <c r="C419" s="1"/>
      <c r="D419" s="1"/>
      <c r="E419" s="1"/>
      <c r="F419" s="1"/>
      <c r="G419" s="1"/>
      <c r="H419" s="1"/>
      <c r="I419" s="1"/>
      <c r="J419" s="1"/>
      <c r="K419" s="1"/>
      <c r="L419" s="1"/>
      <c r="M419" s="1"/>
      <c r="N419" s="1"/>
    </row>
    <row r="420">
      <c r="A420" s="1"/>
      <c r="B420" s="2"/>
      <c r="C420" s="1"/>
      <c r="D420" s="1"/>
      <c r="E420" s="1"/>
      <c r="F420" s="1"/>
      <c r="G420" s="1"/>
      <c r="H420" s="1"/>
      <c r="I420" s="1"/>
      <c r="J420" s="1"/>
      <c r="K420" s="1"/>
      <c r="L420" s="1"/>
      <c r="M420" s="1"/>
      <c r="N420" s="1"/>
    </row>
    <row r="421">
      <c r="A421" s="1"/>
      <c r="B421" s="2"/>
      <c r="C421" s="1"/>
      <c r="D421" s="1"/>
      <c r="E421" s="1"/>
      <c r="F421" s="1"/>
      <c r="G421" s="1"/>
      <c r="H421" s="1"/>
      <c r="I421" s="1"/>
      <c r="J421" s="1"/>
      <c r="K421" s="1"/>
      <c r="L421" s="1"/>
      <c r="M421" s="1"/>
      <c r="N421" s="1"/>
    </row>
    <row r="422">
      <c r="A422" s="1"/>
      <c r="B422" s="2"/>
      <c r="C422" s="1"/>
      <c r="D422" s="1"/>
      <c r="E422" s="1"/>
      <c r="F422" s="1"/>
      <c r="G422" s="1"/>
      <c r="H422" s="1"/>
      <c r="I422" s="1"/>
      <c r="J422" s="1"/>
      <c r="K422" s="1"/>
      <c r="L422" s="1"/>
      <c r="M422" s="1"/>
      <c r="N422" s="1"/>
    </row>
    <row r="423">
      <c r="A423" s="1"/>
      <c r="B423" s="2"/>
      <c r="C423" s="1"/>
      <c r="D423" s="1"/>
      <c r="E423" s="1"/>
      <c r="F423" s="1"/>
      <c r="G423" s="1"/>
      <c r="H423" s="1"/>
      <c r="I423" s="1"/>
      <c r="J423" s="1"/>
      <c r="K423" s="1"/>
      <c r="L423" s="1"/>
      <c r="M423" s="1"/>
      <c r="N423" s="1"/>
    </row>
    <row r="424">
      <c r="A424" s="1"/>
      <c r="B424" s="2"/>
      <c r="C424" s="1"/>
      <c r="D424" s="1"/>
      <c r="E424" s="1"/>
      <c r="F424" s="1"/>
      <c r="G424" s="1"/>
      <c r="H424" s="1"/>
      <c r="I424" s="1"/>
      <c r="J424" s="1"/>
      <c r="K424" s="1"/>
      <c r="L424" s="1"/>
      <c r="M424" s="1"/>
      <c r="N424" s="1"/>
    </row>
    <row r="425">
      <c r="A425" s="1"/>
      <c r="B425" s="2"/>
      <c r="C425" s="1"/>
      <c r="D425" s="1"/>
      <c r="E425" s="1"/>
      <c r="F425" s="1"/>
      <c r="G425" s="1"/>
      <c r="H425" s="1"/>
      <c r="I425" s="1"/>
      <c r="J425" s="1"/>
      <c r="K425" s="1"/>
      <c r="L425" s="1"/>
      <c r="M425" s="1"/>
      <c r="N425" s="1"/>
    </row>
    <row r="426">
      <c r="A426" s="1"/>
      <c r="B426" s="2"/>
      <c r="C426" s="1"/>
      <c r="D426" s="1"/>
      <c r="E426" s="1"/>
      <c r="F426" s="1"/>
      <c r="G426" s="1"/>
      <c r="H426" s="1"/>
      <c r="I426" s="1"/>
      <c r="J426" s="1"/>
      <c r="K426" s="1"/>
      <c r="L426" s="1"/>
      <c r="M426" s="1"/>
      <c r="N426" s="1"/>
    </row>
    <row r="427">
      <c r="A427" s="1"/>
      <c r="B427" s="2"/>
      <c r="C427" s="1"/>
      <c r="D427" s="1"/>
      <c r="E427" s="1"/>
      <c r="F427" s="1"/>
      <c r="G427" s="1"/>
      <c r="H427" s="1"/>
      <c r="I427" s="1"/>
      <c r="J427" s="1"/>
      <c r="K427" s="1"/>
      <c r="L427" s="1"/>
      <c r="M427" s="1"/>
      <c r="N427" s="1"/>
    </row>
    <row r="428">
      <c r="A428" s="1"/>
      <c r="B428" s="2"/>
      <c r="C428" s="1"/>
      <c r="D428" s="1"/>
      <c r="E428" s="1"/>
      <c r="F428" s="1"/>
      <c r="G428" s="1"/>
      <c r="H428" s="1"/>
      <c r="I428" s="1"/>
      <c r="J428" s="1"/>
      <c r="K428" s="1"/>
      <c r="L428" s="1"/>
      <c r="M428" s="1"/>
      <c r="N428" s="1"/>
    </row>
    <row r="429">
      <c r="A429" s="1"/>
      <c r="B429" s="2"/>
      <c r="C429" s="1"/>
      <c r="D429" s="1"/>
      <c r="E429" s="1"/>
      <c r="F429" s="1"/>
      <c r="G429" s="1"/>
      <c r="H429" s="1"/>
      <c r="I429" s="1"/>
      <c r="J429" s="1"/>
      <c r="K429" s="1"/>
      <c r="L429" s="1"/>
      <c r="M429" s="1"/>
      <c r="N429" s="1"/>
    </row>
    <row r="430">
      <c r="A430" s="1"/>
      <c r="B430" s="2"/>
      <c r="C430" s="1"/>
      <c r="D430" s="1"/>
      <c r="E430" s="1"/>
      <c r="F430" s="1"/>
      <c r="G430" s="1"/>
      <c r="H430" s="1"/>
      <c r="I430" s="1"/>
      <c r="J430" s="1"/>
      <c r="K430" s="1"/>
      <c r="L430" s="1"/>
      <c r="M430" s="1"/>
      <c r="N430" s="1"/>
    </row>
    <row r="431">
      <c r="A431" s="1"/>
      <c r="B431" s="2"/>
      <c r="C431" s="1"/>
      <c r="D431" s="1"/>
      <c r="E431" s="1"/>
      <c r="F431" s="1"/>
      <c r="G431" s="1"/>
      <c r="H431" s="1"/>
      <c r="I431" s="1"/>
      <c r="J431" s="1"/>
      <c r="K431" s="1"/>
      <c r="L431" s="1"/>
      <c r="M431" s="1"/>
      <c r="N431" s="1"/>
    </row>
    <row r="432">
      <c r="A432" s="1"/>
      <c r="B432" s="2"/>
      <c r="C432" s="1"/>
      <c r="D432" s="1"/>
      <c r="E432" s="1"/>
      <c r="F432" s="1"/>
      <c r="G432" s="1"/>
      <c r="H432" s="1"/>
      <c r="I432" s="1"/>
      <c r="J432" s="1"/>
      <c r="K432" s="1"/>
      <c r="L432" s="1"/>
      <c r="M432" s="1"/>
      <c r="N432" s="1"/>
    </row>
    <row r="433">
      <c r="A433" s="1"/>
      <c r="B433" s="2"/>
      <c r="C433" s="1"/>
      <c r="D433" s="1"/>
      <c r="E433" s="1"/>
      <c r="F433" s="1"/>
      <c r="G433" s="1"/>
      <c r="H433" s="1"/>
      <c r="I433" s="1"/>
      <c r="J433" s="1"/>
      <c r="K433" s="1"/>
      <c r="L433" s="1"/>
      <c r="M433" s="1"/>
      <c r="N433" s="1"/>
    </row>
    <row r="434">
      <c r="A434" s="1"/>
      <c r="B434" s="2"/>
      <c r="C434" s="1"/>
      <c r="D434" s="1"/>
      <c r="E434" s="1"/>
      <c r="F434" s="1"/>
      <c r="G434" s="1"/>
      <c r="H434" s="1"/>
      <c r="I434" s="1"/>
      <c r="J434" s="1"/>
      <c r="K434" s="1"/>
      <c r="L434" s="1"/>
      <c r="M434" s="1"/>
      <c r="N434" s="1"/>
    </row>
    <row r="435">
      <c r="A435" s="1"/>
      <c r="B435" s="2"/>
      <c r="C435" s="1"/>
      <c r="D435" s="1"/>
      <c r="E435" s="1"/>
      <c r="F435" s="1"/>
      <c r="G435" s="1"/>
      <c r="H435" s="1"/>
      <c r="I435" s="1"/>
      <c r="J435" s="1"/>
      <c r="K435" s="1"/>
      <c r="L435" s="1"/>
      <c r="M435" s="1"/>
      <c r="N435" s="1"/>
    </row>
    <row r="436">
      <c r="A436" s="1"/>
      <c r="B436" s="2"/>
      <c r="C436" s="1"/>
      <c r="D436" s="1"/>
      <c r="E436" s="1"/>
      <c r="F436" s="1"/>
      <c r="G436" s="1"/>
      <c r="H436" s="1"/>
      <c r="I436" s="1"/>
      <c r="J436" s="1"/>
      <c r="K436" s="1"/>
      <c r="L436" s="1"/>
      <c r="M436" s="1"/>
      <c r="N436" s="1"/>
    </row>
    <row r="437">
      <c r="A437" s="1"/>
      <c r="B437" s="2"/>
      <c r="C437" s="1"/>
      <c r="D437" s="1"/>
      <c r="E437" s="1"/>
      <c r="F437" s="1"/>
      <c r="G437" s="1"/>
      <c r="H437" s="1"/>
      <c r="I437" s="1"/>
      <c r="J437" s="1"/>
      <c r="K437" s="1"/>
      <c r="L437" s="1"/>
      <c r="M437" s="1"/>
      <c r="N437" s="1"/>
    </row>
    <row r="438">
      <c r="A438" s="1"/>
      <c r="B438" s="2"/>
      <c r="C438" s="1"/>
      <c r="D438" s="1"/>
      <c r="E438" s="1"/>
      <c r="F438" s="1"/>
      <c r="G438" s="1"/>
      <c r="H438" s="1"/>
      <c r="I438" s="1"/>
      <c r="J438" s="1"/>
      <c r="K438" s="1"/>
      <c r="L438" s="1"/>
      <c r="M438" s="1"/>
      <c r="N438" s="1"/>
    </row>
    <row r="439">
      <c r="A439" s="1"/>
      <c r="B439" s="2"/>
      <c r="C439" s="1"/>
      <c r="D439" s="1"/>
      <c r="E439" s="1"/>
      <c r="F439" s="1"/>
      <c r="G439" s="1"/>
      <c r="H439" s="1"/>
      <c r="I439" s="1"/>
      <c r="J439" s="1"/>
      <c r="K439" s="1"/>
      <c r="L439" s="1"/>
      <c r="M439" s="1"/>
      <c r="N439" s="1"/>
    </row>
    <row r="440">
      <c r="A440" s="1"/>
      <c r="B440" s="2"/>
      <c r="C440" s="1"/>
      <c r="D440" s="1"/>
      <c r="E440" s="1"/>
      <c r="F440" s="1"/>
      <c r="G440" s="1"/>
      <c r="H440" s="1"/>
      <c r="I440" s="1"/>
      <c r="J440" s="1"/>
      <c r="K440" s="1"/>
      <c r="L440" s="1"/>
      <c r="M440" s="1"/>
      <c r="N440" s="1"/>
    </row>
    <row r="441">
      <c r="A441" s="1"/>
      <c r="B441" s="2"/>
      <c r="C441" s="1"/>
      <c r="D441" s="1"/>
      <c r="E441" s="1"/>
      <c r="F441" s="1"/>
      <c r="G441" s="1"/>
      <c r="H441" s="1"/>
      <c r="I441" s="1"/>
      <c r="J441" s="1"/>
      <c r="K441" s="1"/>
      <c r="L441" s="1"/>
      <c r="M441" s="1"/>
      <c r="N441" s="1"/>
    </row>
    <row r="442">
      <c r="A442" s="1"/>
      <c r="B442" s="2"/>
      <c r="C442" s="1"/>
      <c r="D442" s="1"/>
      <c r="E442" s="1"/>
      <c r="F442" s="1"/>
      <c r="G442" s="1"/>
      <c r="H442" s="1"/>
      <c r="I442" s="1"/>
      <c r="J442" s="1"/>
      <c r="K442" s="1"/>
      <c r="L442" s="1"/>
      <c r="M442" s="1"/>
      <c r="N442" s="1"/>
    </row>
    <row r="443">
      <c r="A443" s="1"/>
      <c r="B443" s="2"/>
      <c r="C443" s="1"/>
      <c r="D443" s="1"/>
      <c r="E443" s="1"/>
      <c r="F443" s="1"/>
      <c r="G443" s="1"/>
      <c r="H443" s="1"/>
      <c r="I443" s="1"/>
      <c r="J443" s="1"/>
      <c r="K443" s="1"/>
      <c r="L443" s="1"/>
      <c r="M443" s="1"/>
      <c r="N443" s="1"/>
    </row>
    <row r="444">
      <c r="A444" s="1"/>
      <c r="B444" s="2"/>
      <c r="C444" s="1"/>
      <c r="D444" s="1"/>
      <c r="E444" s="1"/>
      <c r="F444" s="1"/>
      <c r="G444" s="1"/>
      <c r="H444" s="1"/>
      <c r="I444" s="1"/>
      <c r="J444" s="1"/>
      <c r="K444" s="1"/>
      <c r="L444" s="1"/>
      <c r="M444" s="1"/>
      <c r="N444" s="1"/>
    </row>
    <row r="445">
      <c r="A445" s="1"/>
      <c r="B445" s="2"/>
      <c r="C445" s="1"/>
      <c r="D445" s="1"/>
      <c r="E445" s="1"/>
      <c r="F445" s="1"/>
      <c r="G445" s="1"/>
      <c r="H445" s="1"/>
      <c r="I445" s="1"/>
      <c r="J445" s="1"/>
      <c r="K445" s="1"/>
      <c r="L445" s="1"/>
      <c r="M445" s="1"/>
      <c r="N445" s="1"/>
    </row>
    <row r="446">
      <c r="A446" s="1"/>
      <c r="B446" s="2"/>
      <c r="C446" s="1"/>
      <c r="D446" s="1"/>
      <c r="E446" s="1"/>
      <c r="F446" s="1"/>
      <c r="G446" s="1"/>
      <c r="H446" s="1"/>
      <c r="I446" s="1"/>
      <c r="J446" s="1"/>
      <c r="K446" s="1"/>
      <c r="L446" s="1"/>
      <c r="M446" s="1"/>
      <c r="N446" s="1"/>
    </row>
    <row r="447">
      <c r="A447" s="1"/>
      <c r="B447" s="2"/>
      <c r="C447" s="1"/>
      <c r="D447" s="1"/>
      <c r="E447" s="1"/>
      <c r="F447" s="1"/>
      <c r="G447" s="1"/>
      <c r="H447" s="1"/>
      <c r="I447" s="1"/>
      <c r="J447" s="1"/>
      <c r="K447" s="1"/>
      <c r="L447" s="1"/>
      <c r="M447" s="1"/>
      <c r="N447" s="1"/>
    </row>
    <row r="448">
      <c r="A448" s="1"/>
      <c r="B448" s="2"/>
      <c r="C448" s="1"/>
      <c r="D448" s="1"/>
      <c r="E448" s="1"/>
      <c r="F448" s="1"/>
      <c r="G448" s="1"/>
      <c r="H448" s="1"/>
      <c r="I448" s="1"/>
      <c r="J448" s="1"/>
      <c r="K448" s="1"/>
      <c r="L448" s="1"/>
      <c r="M448" s="1"/>
      <c r="N448" s="1"/>
    </row>
    <row r="449">
      <c r="A449" s="1"/>
      <c r="B449" s="2"/>
      <c r="C449" s="1"/>
      <c r="D449" s="1"/>
      <c r="E449" s="1"/>
      <c r="F449" s="1"/>
      <c r="G449" s="1"/>
      <c r="H449" s="1"/>
      <c r="I449" s="1"/>
      <c r="J449" s="1"/>
      <c r="K449" s="1"/>
      <c r="L449" s="1"/>
      <c r="M449" s="1"/>
      <c r="N449" s="1"/>
    </row>
    <row r="450">
      <c r="A450" s="1"/>
      <c r="B450" s="2"/>
      <c r="C450" s="1"/>
      <c r="D450" s="1"/>
      <c r="E450" s="1"/>
      <c r="F450" s="1"/>
      <c r="G450" s="1"/>
      <c r="H450" s="1"/>
      <c r="I450" s="1"/>
      <c r="J450" s="1"/>
      <c r="K450" s="1"/>
      <c r="L450" s="1"/>
      <c r="M450" s="1"/>
      <c r="N450" s="1"/>
    </row>
    <row r="451">
      <c r="A451" s="1"/>
      <c r="B451" s="2"/>
      <c r="C451" s="1"/>
      <c r="D451" s="1"/>
      <c r="E451" s="1"/>
      <c r="F451" s="1"/>
      <c r="G451" s="1"/>
      <c r="H451" s="1"/>
      <c r="I451" s="1"/>
      <c r="J451" s="1"/>
      <c r="K451" s="1"/>
      <c r="L451" s="1"/>
      <c r="M451" s="1"/>
      <c r="N451" s="1"/>
    </row>
    <row r="452">
      <c r="A452" s="1"/>
      <c r="B452" s="2"/>
      <c r="C452" s="1"/>
      <c r="D452" s="1"/>
      <c r="E452" s="1"/>
      <c r="F452" s="1"/>
      <c r="G452" s="1"/>
      <c r="H452" s="1"/>
      <c r="I452" s="1"/>
      <c r="J452" s="1"/>
      <c r="K452" s="1"/>
      <c r="L452" s="1"/>
      <c r="M452" s="1"/>
      <c r="N452" s="1"/>
    </row>
    <row r="453">
      <c r="A453" s="1"/>
      <c r="B453" s="2"/>
      <c r="C453" s="1"/>
      <c r="D453" s="1"/>
      <c r="E453" s="1"/>
      <c r="F453" s="1"/>
      <c r="G453" s="1"/>
      <c r="H453" s="1"/>
      <c r="I453" s="1"/>
      <c r="J453" s="1"/>
      <c r="K453" s="1"/>
      <c r="L453" s="1"/>
      <c r="M453" s="1"/>
      <c r="N453" s="1"/>
    </row>
    <row r="454">
      <c r="A454" s="1"/>
      <c r="B454" s="2"/>
      <c r="C454" s="1"/>
      <c r="D454" s="1"/>
      <c r="E454" s="1"/>
      <c r="F454" s="1"/>
      <c r="G454" s="1"/>
      <c r="H454" s="1"/>
      <c r="I454" s="1"/>
      <c r="J454" s="1"/>
      <c r="K454" s="1"/>
      <c r="L454" s="1"/>
      <c r="M454" s="1"/>
      <c r="N454" s="1"/>
    </row>
    <row r="455">
      <c r="A455" s="1"/>
      <c r="B455" s="2"/>
      <c r="C455" s="1"/>
      <c r="D455" s="1"/>
      <c r="E455" s="1"/>
      <c r="F455" s="1"/>
      <c r="G455" s="1"/>
      <c r="H455" s="1"/>
      <c r="I455" s="1"/>
      <c r="J455" s="1"/>
      <c r="K455" s="1"/>
      <c r="L455" s="1"/>
      <c r="M455" s="1"/>
      <c r="N455" s="1"/>
    </row>
    <row r="456">
      <c r="A456" s="1"/>
      <c r="B456" s="2"/>
      <c r="C456" s="1"/>
      <c r="D456" s="1"/>
      <c r="E456" s="1"/>
      <c r="F456" s="1"/>
      <c r="G456" s="1"/>
      <c r="H456" s="1"/>
      <c r="I456" s="1"/>
      <c r="J456" s="1"/>
      <c r="K456" s="1"/>
      <c r="L456" s="1"/>
      <c r="M456" s="1"/>
      <c r="N456" s="1"/>
    </row>
    <row r="457">
      <c r="A457" s="1"/>
      <c r="B457" s="2"/>
      <c r="C457" s="1"/>
      <c r="D457" s="1"/>
      <c r="E457" s="1"/>
      <c r="F457" s="1"/>
      <c r="G457" s="1"/>
      <c r="H457" s="1"/>
      <c r="I457" s="1"/>
      <c r="J457" s="1"/>
      <c r="K457" s="1"/>
      <c r="L457" s="1"/>
      <c r="M457" s="1"/>
      <c r="N457" s="1"/>
    </row>
    <row r="458">
      <c r="A458" s="1"/>
      <c r="B458" s="2"/>
      <c r="C458" s="1"/>
      <c r="D458" s="1"/>
      <c r="E458" s="1"/>
      <c r="F458" s="1"/>
      <c r="G458" s="1"/>
      <c r="H458" s="1"/>
      <c r="I458" s="1"/>
      <c r="J458" s="1"/>
      <c r="K458" s="1"/>
      <c r="L458" s="1"/>
      <c r="M458" s="1"/>
      <c r="N458" s="1"/>
    </row>
    <row r="459">
      <c r="A459" s="1"/>
      <c r="B459" s="2"/>
      <c r="C459" s="1"/>
      <c r="D459" s="1"/>
      <c r="E459" s="1"/>
      <c r="F459" s="1"/>
      <c r="G459" s="1"/>
      <c r="H459" s="1"/>
      <c r="I459" s="1"/>
      <c r="J459" s="1"/>
      <c r="K459" s="1"/>
      <c r="L459" s="1"/>
      <c r="M459" s="1"/>
      <c r="N459" s="1"/>
    </row>
    <row r="460">
      <c r="A460" s="1"/>
      <c r="B460" s="2"/>
      <c r="C460" s="1"/>
      <c r="D460" s="1"/>
      <c r="E460" s="1"/>
      <c r="F460" s="1"/>
      <c r="G460" s="1"/>
      <c r="H460" s="1"/>
      <c r="I460" s="1"/>
      <c r="J460" s="1"/>
      <c r="K460" s="1"/>
      <c r="L460" s="1"/>
      <c r="M460" s="1"/>
      <c r="N460" s="1"/>
    </row>
    <row r="461">
      <c r="A461" s="1"/>
      <c r="B461" s="2"/>
      <c r="C461" s="1"/>
      <c r="D461" s="1"/>
      <c r="E461" s="1"/>
      <c r="F461" s="1"/>
      <c r="G461" s="1"/>
      <c r="H461" s="1"/>
      <c r="I461" s="1"/>
      <c r="J461" s="1"/>
      <c r="K461" s="1"/>
      <c r="L461" s="1"/>
      <c r="M461" s="1"/>
      <c r="N461" s="1"/>
    </row>
    <row r="462">
      <c r="A462" s="1"/>
      <c r="B462" s="2"/>
      <c r="C462" s="1"/>
      <c r="D462" s="1"/>
      <c r="E462" s="1"/>
      <c r="F462" s="1"/>
      <c r="G462" s="1"/>
      <c r="H462" s="1"/>
      <c r="I462" s="1"/>
      <c r="J462" s="1"/>
      <c r="K462" s="1"/>
      <c r="L462" s="1"/>
      <c r="M462" s="1"/>
      <c r="N462" s="1"/>
    </row>
    <row r="463">
      <c r="A463" s="1"/>
      <c r="B463" s="2"/>
      <c r="C463" s="1"/>
      <c r="D463" s="1"/>
      <c r="E463" s="1"/>
      <c r="F463" s="1"/>
      <c r="G463" s="1"/>
      <c r="H463" s="1"/>
      <c r="I463" s="1"/>
      <c r="J463" s="1"/>
      <c r="K463" s="1"/>
      <c r="L463" s="1"/>
      <c r="M463" s="1"/>
      <c r="N463" s="1"/>
    </row>
    <row r="464">
      <c r="A464" s="1"/>
      <c r="B464" s="2"/>
      <c r="C464" s="1"/>
      <c r="D464" s="1"/>
      <c r="E464" s="1"/>
      <c r="F464" s="1"/>
      <c r="G464" s="1"/>
      <c r="H464" s="1"/>
      <c r="I464" s="1"/>
      <c r="J464" s="1"/>
      <c r="K464" s="1"/>
      <c r="L464" s="1"/>
      <c r="M464" s="1"/>
      <c r="N464" s="1"/>
    </row>
    <row r="465">
      <c r="A465" s="1"/>
      <c r="B465" s="2"/>
      <c r="C465" s="1"/>
      <c r="D465" s="1"/>
      <c r="E465" s="1"/>
      <c r="F465" s="1"/>
      <c r="G465" s="1"/>
      <c r="H465" s="1"/>
      <c r="I465" s="1"/>
      <c r="J465" s="1"/>
      <c r="K465" s="1"/>
      <c r="L465" s="1"/>
      <c r="M465" s="1"/>
      <c r="N465" s="1"/>
    </row>
    <row r="466">
      <c r="A466" s="1"/>
      <c r="B466" s="2"/>
      <c r="C466" s="1"/>
      <c r="D466" s="1"/>
      <c r="E466" s="1"/>
      <c r="F466" s="1"/>
      <c r="G466" s="1"/>
      <c r="H466" s="1"/>
      <c r="I466" s="1"/>
      <c r="J466" s="1"/>
      <c r="K466" s="1"/>
      <c r="L466" s="1"/>
      <c r="M466" s="1"/>
      <c r="N466" s="1"/>
    </row>
    <row r="467">
      <c r="A467" s="1"/>
      <c r="B467" s="2"/>
      <c r="C467" s="1"/>
      <c r="D467" s="1"/>
      <c r="E467" s="1"/>
      <c r="F467" s="1"/>
      <c r="G467" s="1"/>
      <c r="H467" s="1"/>
      <c r="I467" s="1"/>
      <c r="J467" s="1"/>
      <c r="K467" s="1"/>
      <c r="L467" s="1"/>
      <c r="M467" s="1"/>
      <c r="N467" s="1"/>
    </row>
    <row r="468">
      <c r="A468" s="1"/>
      <c r="B468" s="2"/>
      <c r="C468" s="1"/>
      <c r="D468" s="1"/>
      <c r="E468" s="1"/>
      <c r="F468" s="1"/>
      <c r="G468" s="1"/>
      <c r="H468" s="1"/>
      <c r="I468" s="1"/>
      <c r="J468" s="1"/>
      <c r="K468" s="1"/>
      <c r="L468" s="1"/>
      <c r="M468" s="1"/>
      <c r="N468" s="1"/>
    </row>
    <row r="469">
      <c r="A469" s="1"/>
      <c r="B469" s="2"/>
      <c r="C469" s="1"/>
      <c r="D469" s="1"/>
      <c r="E469" s="1"/>
      <c r="F469" s="1"/>
      <c r="G469" s="1"/>
      <c r="H469" s="1"/>
      <c r="I469" s="1"/>
      <c r="J469" s="1"/>
      <c r="K469" s="1"/>
      <c r="L469" s="1"/>
      <c r="M469" s="1"/>
      <c r="N469" s="1"/>
    </row>
    <row r="470">
      <c r="A470" s="1"/>
      <c r="B470" s="2"/>
      <c r="C470" s="1"/>
      <c r="D470" s="1"/>
      <c r="E470" s="1"/>
      <c r="F470" s="1"/>
      <c r="G470" s="1"/>
      <c r="H470" s="1"/>
      <c r="I470" s="1"/>
      <c r="J470" s="1"/>
      <c r="K470" s="1"/>
      <c r="L470" s="1"/>
      <c r="M470" s="1"/>
      <c r="N470" s="1"/>
    </row>
    <row r="471">
      <c r="A471" s="1"/>
      <c r="B471" s="2"/>
      <c r="C471" s="1"/>
      <c r="D471" s="1"/>
      <c r="E471" s="1"/>
      <c r="F471" s="1"/>
      <c r="G471" s="1"/>
      <c r="H471" s="1"/>
      <c r="I471" s="1"/>
      <c r="J471" s="1"/>
      <c r="K471" s="1"/>
      <c r="L471" s="1"/>
      <c r="M471" s="1"/>
      <c r="N471" s="1"/>
    </row>
    <row r="472">
      <c r="A472" s="1"/>
      <c r="B472" s="2"/>
      <c r="C472" s="1"/>
      <c r="D472" s="1"/>
      <c r="E472" s="1"/>
      <c r="F472" s="1"/>
      <c r="G472" s="1"/>
      <c r="H472" s="1"/>
      <c r="I472" s="1"/>
      <c r="J472" s="1"/>
      <c r="K472" s="1"/>
      <c r="L472" s="1"/>
      <c r="M472" s="1"/>
      <c r="N472" s="1"/>
    </row>
    <row r="473">
      <c r="A473" s="1"/>
      <c r="B473" s="2"/>
      <c r="C473" s="1"/>
      <c r="D473" s="1"/>
      <c r="E473" s="1"/>
      <c r="F473" s="1"/>
      <c r="G473" s="1"/>
      <c r="H473" s="1"/>
      <c r="I473" s="1"/>
      <c r="J473" s="1"/>
      <c r="K473" s="1"/>
      <c r="L473" s="1"/>
      <c r="M473" s="1"/>
      <c r="N473" s="1"/>
    </row>
    <row r="474">
      <c r="A474" s="1"/>
      <c r="B474" s="2"/>
      <c r="C474" s="1"/>
      <c r="D474" s="1"/>
      <c r="E474" s="1"/>
      <c r="F474" s="1"/>
      <c r="G474" s="1"/>
      <c r="H474" s="1"/>
      <c r="I474" s="1"/>
      <c r="J474" s="1"/>
      <c r="K474" s="1"/>
      <c r="L474" s="1"/>
      <c r="M474" s="1"/>
      <c r="N474" s="1"/>
    </row>
    <row r="475">
      <c r="A475" s="1"/>
      <c r="B475" s="2"/>
      <c r="C475" s="1"/>
      <c r="D475" s="1"/>
      <c r="E475" s="1"/>
      <c r="F475" s="1"/>
      <c r="G475" s="1"/>
      <c r="H475" s="1"/>
      <c r="I475" s="1"/>
      <c r="J475" s="1"/>
      <c r="K475" s="1"/>
      <c r="L475" s="1"/>
      <c r="M475" s="1"/>
      <c r="N475" s="1"/>
    </row>
    <row r="476">
      <c r="A476" s="1"/>
      <c r="B476" s="2"/>
      <c r="C476" s="1"/>
      <c r="D476" s="1"/>
      <c r="E476" s="1"/>
      <c r="F476" s="1"/>
      <c r="G476" s="1"/>
      <c r="H476" s="1"/>
      <c r="I476" s="1"/>
      <c r="J476" s="1"/>
      <c r="K476" s="1"/>
      <c r="L476" s="1"/>
      <c r="M476" s="1"/>
      <c r="N476" s="1"/>
    </row>
    <row r="477">
      <c r="A477" s="1"/>
      <c r="B477" s="2"/>
      <c r="C477" s="1"/>
      <c r="D477" s="1"/>
      <c r="E477" s="1"/>
      <c r="F477" s="1"/>
      <c r="G477" s="1"/>
      <c r="H477" s="1"/>
      <c r="I477" s="1"/>
      <c r="J477" s="1"/>
      <c r="K477" s="1"/>
      <c r="L477" s="1"/>
      <c r="M477" s="1"/>
      <c r="N477" s="1"/>
    </row>
    <row r="478">
      <c r="A478" s="1"/>
      <c r="B478" s="2"/>
      <c r="C478" s="1"/>
      <c r="D478" s="1"/>
      <c r="E478" s="1"/>
      <c r="F478" s="1"/>
      <c r="G478" s="1"/>
      <c r="H478" s="1"/>
      <c r="I478" s="1"/>
      <c r="J478" s="1"/>
      <c r="K478" s="1"/>
      <c r="L478" s="1"/>
      <c r="M478" s="1"/>
      <c r="N478" s="1"/>
    </row>
    <row r="479">
      <c r="A479" s="1"/>
      <c r="B479" s="2"/>
      <c r="C479" s="1"/>
      <c r="D479" s="1"/>
      <c r="E479" s="1"/>
      <c r="F479" s="1"/>
      <c r="G479" s="1"/>
      <c r="H479" s="1"/>
      <c r="I479" s="1"/>
      <c r="J479" s="1"/>
      <c r="K479" s="1"/>
      <c r="L479" s="1"/>
      <c r="M479" s="1"/>
      <c r="N479" s="1"/>
    </row>
    <row r="480">
      <c r="A480" s="1"/>
      <c r="B480" s="2"/>
      <c r="C480" s="1"/>
      <c r="D480" s="1"/>
      <c r="E480" s="1"/>
      <c r="F480" s="1"/>
      <c r="G480" s="1"/>
      <c r="H480" s="1"/>
      <c r="I480" s="1"/>
      <c r="J480" s="1"/>
      <c r="K480" s="1"/>
      <c r="L480" s="1"/>
      <c r="M480" s="1"/>
      <c r="N480" s="1"/>
    </row>
    <row r="481">
      <c r="A481" s="1"/>
      <c r="B481" s="2"/>
      <c r="C481" s="1"/>
      <c r="D481" s="1"/>
      <c r="E481" s="1"/>
      <c r="F481" s="1"/>
      <c r="G481" s="1"/>
      <c r="H481" s="1"/>
      <c r="I481" s="1"/>
      <c r="J481" s="1"/>
      <c r="K481" s="1"/>
      <c r="L481" s="1"/>
      <c r="M481" s="1"/>
      <c r="N481" s="1"/>
    </row>
    <row r="482">
      <c r="A482" s="1"/>
      <c r="B482" s="2"/>
      <c r="C482" s="1"/>
      <c r="D482" s="1"/>
      <c r="E482" s="1"/>
      <c r="F482" s="1"/>
      <c r="G482" s="1"/>
      <c r="H482" s="1"/>
      <c r="I482" s="1"/>
      <c r="J482" s="1"/>
      <c r="K482" s="1"/>
      <c r="L482" s="1"/>
      <c r="M482" s="1"/>
      <c r="N482" s="1"/>
    </row>
    <row r="483">
      <c r="A483" s="1"/>
      <c r="B483" s="2"/>
      <c r="C483" s="1"/>
      <c r="D483" s="1"/>
      <c r="E483" s="1"/>
      <c r="F483" s="1"/>
      <c r="G483" s="1"/>
      <c r="H483" s="1"/>
      <c r="I483" s="1"/>
      <c r="J483" s="1"/>
      <c r="K483" s="1"/>
      <c r="L483" s="1"/>
      <c r="M483" s="1"/>
      <c r="N483" s="1"/>
    </row>
    <row r="484">
      <c r="A484" s="1"/>
      <c r="B484" s="2"/>
      <c r="C484" s="1"/>
      <c r="D484" s="1"/>
      <c r="E484" s="1"/>
      <c r="F484" s="1"/>
      <c r="G484" s="1"/>
      <c r="H484" s="1"/>
      <c r="I484" s="1"/>
      <c r="J484" s="1"/>
      <c r="K484" s="1"/>
      <c r="L484" s="1"/>
      <c r="M484" s="1"/>
      <c r="N484" s="1"/>
    </row>
    <row r="485">
      <c r="A485" s="1"/>
      <c r="B485" s="2"/>
      <c r="C485" s="1"/>
      <c r="D485" s="1"/>
      <c r="E485" s="1"/>
      <c r="F485" s="1"/>
      <c r="G485" s="1"/>
      <c r="H485" s="1"/>
      <c r="I485" s="1"/>
      <c r="J485" s="1"/>
      <c r="K485" s="1"/>
      <c r="L485" s="1"/>
      <c r="M485" s="1"/>
      <c r="N485" s="1"/>
    </row>
    <row r="486">
      <c r="A486" s="1"/>
      <c r="B486" s="2"/>
      <c r="C486" s="1"/>
      <c r="D486" s="1"/>
      <c r="E486" s="1"/>
      <c r="F486" s="1"/>
      <c r="G486" s="1"/>
      <c r="H486" s="1"/>
      <c r="I486" s="1"/>
      <c r="J486" s="1"/>
      <c r="K486" s="1"/>
      <c r="L486" s="1"/>
      <c r="M486" s="1"/>
      <c r="N486" s="1"/>
    </row>
    <row r="487">
      <c r="A487" s="1"/>
      <c r="B487" s="2"/>
      <c r="C487" s="1"/>
      <c r="D487" s="1"/>
      <c r="E487" s="1"/>
      <c r="F487" s="1"/>
      <c r="G487" s="1"/>
      <c r="H487" s="1"/>
      <c r="I487" s="1"/>
      <c r="J487" s="1"/>
      <c r="K487" s="1"/>
      <c r="L487" s="1"/>
      <c r="M487" s="1"/>
      <c r="N487" s="1"/>
    </row>
    <row r="488">
      <c r="A488" s="1"/>
      <c r="B488" s="2"/>
      <c r="C488" s="1"/>
      <c r="D488" s="1"/>
      <c r="E488" s="1"/>
      <c r="F488" s="1"/>
      <c r="G488" s="1"/>
      <c r="H488" s="1"/>
      <c r="I488" s="1"/>
      <c r="J488" s="1"/>
      <c r="K488" s="1"/>
      <c r="L488" s="1"/>
      <c r="M488" s="1"/>
      <c r="N488" s="1"/>
    </row>
    <row r="489">
      <c r="A489" s="1"/>
      <c r="B489" s="2"/>
      <c r="C489" s="1"/>
      <c r="D489" s="1"/>
      <c r="E489" s="1"/>
      <c r="F489" s="1"/>
      <c r="G489" s="1"/>
      <c r="H489" s="1"/>
      <c r="I489" s="1"/>
      <c r="J489" s="1"/>
      <c r="K489" s="1"/>
      <c r="L489" s="1"/>
      <c r="M489" s="1"/>
      <c r="N489" s="1"/>
    </row>
    <row r="490">
      <c r="A490" s="1"/>
      <c r="B490" s="2"/>
      <c r="C490" s="1"/>
      <c r="D490" s="1"/>
      <c r="E490" s="1"/>
      <c r="F490" s="1"/>
      <c r="G490" s="1"/>
      <c r="H490" s="1"/>
      <c r="I490" s="1"/>
      <c r="J490" s="1"/>
      <c r="K490" s="1"/>
      <c r="L490" s="1"/>
      <c r="M490" s="1"/>
      <c r="N490" s="1"/>
    </row>
    <row r="491">
      <c r="A491" s="1"/>
      <c r="B491" s="2"/>
      <c r="C491" s="1"/>
      <c r="D491" s="1"/>
      <c r="E491" s="1"/>
      <c r="F491" s="1"/>
      <c r="G491" s="1"/>
      <c r="H491" s="1"/>
      <c r="I491" s="1"/>
      <c r="J491" s="1"/>
      <c r="K491" s="1"/>
      <c r="L491" s="1"/>
      <c r="M491" s="1"/>
      <c r="N491" s="1"/>
    </row>
    <row r="492">
      <c r="A492" s="1"/>
      <c r="B492" s="2"/>
      <c r="C492" s="1"/>
      <c r="D492" s="1"/>
      <c r="E492" s="1"/>
      <c r="F492" s="1"/>
      <c r="G492" s="1"/>
      <c r="H492" s="1"/>
      <c r="I492" s="1"/>
      <c r="J492" s="1"/>
      <c r="K492" s="1"/>
      <c r="L492" s="1"/>
      <c r="M492" s="1"/>
      <c r="N492" s="1"/>
    </row>
    <row r="493">
      <c r="A493" s="1"/>
      <c r="B493" s="2"/>
      <c r="C493" s="1"/>
      <c r="D493" s="1"/>
      <c r="E493" s="1"/>
      <c r="F493" s="1"/>
      <c r="G493" s="1"/>
      <c r="H493" s="1"/>
      <c r="I493" s="1"/>
      <c r="J493" s="1"/>
      <c r="K493" s="1"/>
      <c r="L493" s="1"/>
      <c r="M493" s="1"/>
      <c r="N493" s="1"/>
    </row>
    <row r="494">
      <c r="A494" s="1"/>
      <c r="B494" s="2"/>
      <c r="C494" s="1"/>
      <c r="D494" s="1"/>
      <c r="E494" s="1"/>
      <c r="F494" s="1"/>
      <c r="G494" s="1"/>
      <c r="H494" s="1"/>
      <c r="I494" s="1"/>
      <c r="J494" s="1"/>
      <c r="K494" s="1"/>
      <c r="L494" s="1"/>
      <c r="M494" s="1"/>
      <c r="N494" s="1"/>
    </row>
    <row r="495">
      <c r="A495" s="1"/>
      <c r="B495" s="2"/>
      <c r="C495" s="1"/>
      <c r="D495" s="1"/>
      <c r="E495" s="1"/>
      <c r="F495" s="1"/>
      <c r="G495" s="1"/>
      <c r="H495" s="1"/>
      <c r="I495" s="1"/>
      <c r="J495" s="1"/>
      <c r="K495" s="1"/>
      <c r="L495" s="1"/>
      <c r="M495" s="1"/>
      <c r="N495" s="1"/>
    </row>
    <row r="496">
      <c r="A496" s="1"/>
      <c r="B496" s="2"/>
      <c r="C496" s="1"/>
      <c r="D496" s="1"/>
      <c r="E496" s="1"/>
      <c r="F496" s="1"/>
      <c r="G496" s="1"/>
      <c r="H496" s="1"/>
      <c r="I496" s="1"/>
      <c r="J496" s="1"/>
      <c r="K496" s="1"/>
      <c r="L496" s="1"/>
      <c r="M496" s="1"/>
      <c r="N496" s="1"/>
    </row>
    <row r="497">
      <c r="A497" s="1"/>
      <c r="B497" s="2"/>
      <c r="C497" s="1"/>
      <c r="D497" s="1"/>
      <c r="E497" s="1"/>
      <c r="F497" s="1"/>
      <c r="G497" s="1"/>
      <c r="H497" s="1"/>
      <c r="I497" s="1"/>
      <c r="J497" s="1"/>
      <c r="K497" s="1"/>
      <c r="L497" s="1"/>
      <c r="M497" s="1"/>
      <c r="N497" s="1"/>
    </row>
    <row r="498">
      <c r="A498" s="1"/>
      <c r="B498" s="2"/>
      <c r="C498" s="1"/>
      <c r="D498" s="1"/>
      <c r="E498" s="1"/>
      <c r="F498" s="1"/>
      <c r="G498" s="1"/>
      <c r="H498" s="1"/>
      <c r="I498" s="1"/>
      <c r="J498" s="1"/>
      <c r="K498" s="1"/>
      <c r="L498" s="1"/>
      <c r="M498" s="1"/>
      <c r="N498" s="1"/>
    </row>
    <row r="499">
      <c r="A499" s="1"/>
      <c r="B499" s="2"/>
      <c r="C499" s="1"/>
      <c r="D499" s="1"/>
      <c r="E499" s="1"/>
      <c r="F499" s="1"/>
      <c r="G499" s="1"/>
      <c r="H499" s="1"/>
      <c r="I499" s="1"/>
      <c r="J499" s="1"/>
      <c r="K499" s="1"/>
      <c r="L499" s="1"/>
      <c r="M499" s="1"/>
      <c r="N499" s="1"/>
    </row>
    <row r="500">
      <c r="A500" s="1"/>
      <c r="B500" s="2"/>
      <c r="C500" s="1"/>
      <c r="D500" s="1"/>
      <c r="E500" s="1"/>
      <c r="F500" s="1"/>
      <c r="G500" s="1"/>
      <c r="H500" s="1"/>
      <c r="I500" s="1"/>
      <c r="J500" s="1"/>
      <c r="K500" s="1"/>
      <c r="L500" s="1"/>
      <c r="M500" s="1"/>
      <c r="N500" s="1"/>
    </row>
    <row r="501">
      <c r="A501" s="1"/>
      <c r="B501" s="2"/>
      <c r="C501" s="1"/>
      <c r="D501" s="1"/>
      <c r="E501" s="1"/>
      <c r="F501" s="1"/>
      <c r="G501" s="1"/>
      <c r="H501" s="1"/>
      <c r="I501" s="1"/>
      <c r="J501" s="1"/>
      <c r="K501" s="1"/>
      <c r="L501" s="1"/>
      <c r="M501" s="1"/>
      <c r="N501" s="1"/>
    </row>
    <row r="502">
      <c r="A502" s="1"/>
      <c r="B502" s="2"/>
      <c r="C502" s="1"/>
      <c r="D502" s="1"/>
      <c r="E502" s="1"/>
      <c r="F502" s="1"/>
      <c r="G502" s="1"/>
      <c r="H502" s="1"/>
      <c r="I502" s="1"/>
      <c r="J502" s="1"/>
      <c r="K502" s="1"/>
      <c r="L502" s="1"/>
      <c r="M502" s="1"/>
      <c r="N502" s="1"/>
    </row>
    <row r="503">
      <c r="A503" s="1"/>
      <c r="B503" s="2"/>
      <c r="C503" s="1"/>
      <c r="D503" s="1"/>
      <c r="E503" s="1"/>
      <c r="F503" s="1"/>
      <c r="G503" s="1"/>
      <c r="H503" s="1"/>
      <c r="I503" s="1"/>
      <c r="J503" s="1"/>
      <c r="K503" s="1"/>
      <c r="L503" s="1"/>
      <c r="M503" s="1"/>
      <c r="N503" s="1"/>
    </row>
    <row r="504">
      <c r="A504" s="1"/>
      <c r="B504" s="2"/>
      <c r="C504" s="1"/>
      <c r="D504" s="1"/>
      <c r="E504" s="1"/>
      <c r="F504" s="1"/>
      <c r="G504" s="1"/>
      <c r="H504" s="1"/>
      <c r="I504" s="1"/>
      <c r="J504" s="1"/>
      <c r="K504" s="1"/>
      <c r="L504" s="1"/>
      <c r="M504" s="1"/>
      <c r="N504" s="1"/>
    </row>
    <row r="505">
      <c r="A505" s="1"/>
      <c r="B505" s="2"/>
      <c r="C505" s="1"/>
      <c r="D505" s="1"/>
      <c r="E505" s="1"/>
      <c r="F505" s="1"/>
      <c r="G505" s="1"/>
      <c r="H505" s="1"/>
      <c r="I505" s="1"/>
      <c r="J505" s="1"/>
      <c r="K505" s="1"/>
      <c r="L505" s="1"/>
      <c r="M505" s="1"/>
      <c r="N505" s="1"/>
    </row>
    <row r="506">
      <c r="A506" s="1"/>
      <c r="B506" s="2"/>
      <c r="C506" s="1"/>
      <c r="D506" s="1"/>
      <c r="E506" s="1"/>
      <c r="F506" s="1"/>
      <c r="G506" s="1"/>
      <c r="H506" s="1"/>
      <c r="I506" s="1"/>
      <c r="J506" s="1"/>
      <c r="K506" s="1"/>
      <c r="L506" s="1"/>
      <c r="M506" s="1"/>
      <c r="N506" s="1"/>
    </row>
    <row r="507">
      <c r="A507" s="1"/>
      <c r="B507" s="2"/>
      <c r="C507" s="1"/>
      <c r="D507" s="1"/>
      <c r="E507" s="1"/>
      <c r="F507" s="1"/>
      <c r="G507" s="1"/>
      <c r="H507" s="1"/>
      <c r="I507" s="1"/>
      <c r="J507" s="1"/>
      <c r="K507" s="1"/>
      <c r="L507" s="1"/>
      <c r="M507" s="1"/>
      <c r="N507" s="1"/>
    </row>
    <row r="508">
      <c r="A508" s="1"/>
      <c r="B508" s="2"/>
      <c r="C508" s="1"/>
      <c r="D508" s="1"/>
      <c r="E508" s="1"/>
      <c r="F508" s="1"/>
      <c r="G508" s="1"/>
      <c r="H508" s="1"/>
      <c r="I508" s="1"/>
      <c r="J508" s="1"/>
      <c r="K508" s="1"/>
      <c r="L508" s="1"/>
      <c r="M508" s="1"/>
      <c r="N508" s="1"/>
    </row>
    <row r="509">
      <c r="A509" s="1"/>
      <c r="B509" s="2"/>
      <c r="C509" s="1"/>
      <c r="D509" s="1"/>
      <c r="E509" s="1"/>
      <c r="F509" s="1"/>
      <c r="G509" s="1"/>
      <c r="H509" s="1"/>
      <c r="I509" s="1"/>
      <c r="J509" s="1"/>
      <c r="K509" s="1"/>
      <c r="L509" s="1"/>
      <c r="M509" s="1"/>
      <c r="N509" s="1"/>
    </row>
    <row r="510">
      <c r="A510" s="1"/>
      <c r="B510" s="2"/>
      <c r="C510" s="1"/>
      <c r="D510" s="1"/>
      <c r="E510" s="1"/>
      <c r="F510" s="1"/>
      <c r="G510" s="1"/>
      <c r="H510" s="1"/>
      <c r="I510" s="1"/>
      <c r="J510" s="1"/>
      <c r="K510" s="1"/>
      <c r="L510" s="1"/>
      <c r="M510" s="1"/>
      <c r="N510" s="1"/>
    </row>
    <row r="511">
      <c r="A511" s="1"/>
      <c r="B511" s="2"/>
      <c r="C511" s="1"/>
      <c r="D511" s="1"/>
      <c r="E511" s="1"/>
      <c r="F511" s="1"/>
      <c r="G511" s="1"/>
      <c r="H511" s="1"/>
      <c r="I511" s="1"/>
      <c r="J511" s="1"/>
      <c r="K511" s="1"/>
      <c r="L511" s="1"/>
      <c r="M511" s="1"/>
      <c r="N511" s="1"/>
    </row>
    <row r="512">
      <c r="A512" s="1"/>
      <c r="B512" s="2"/>
      <c r="C512" s="1"/>
      <c r="D512" s="1"/>
      <c r="E512" s="1"/>
      <c r="F512" s="1"/>
      <c r="G512" s="1"/>
      <c r="H512" s="1"/>
      <c r="I512" s="1"/>
      <c r="J512" s="1"/>
      <c r="K512" s="1"/>
      <c r="L512" s="1"/>
      <c r="M512" s="1"/>
      <c r="N512" s="1"/>
    </row>
    <row r="513">
      <c r="A513" s="1"/>
      <c r="B513" s="2"/>
      <c r="C513" s="1"/>
      <c r="D513" s="1"/>
      <c r="E513" s="1"/>
      <c r="F513" s="1"/>
      <c r="G513" s="1"/>
      <c r="H513" s="1"/>
      <c r="I513" s="1"/>
      <c r="J513" s="1"/>
      <c r="K513" s="1"/>
      <c r="L513" s="1"/>
      <c r="M513" s="1"/>
      <c r="N513" s="1"/>
    </row>
    <row r="514">
      <c r="A514" s="1"/>
      <c r="B514" s="2"/>
      <c r="C514" s="1"/>
      <c r="D514" s="1"/>
      <c r="E514" s="1"/>
      <c r="F514" s="1"/>
      <c r="G514" s="1"/>
      <c r="H514" s="1"/>
      <c r="I514" s="1"/>
      <c r="J514" s="1"/>
      <c r="K514" s="1"/>
      <c r="L514" s="1"/>
      <c r="M514" s="1"/>
      <c r="N514" s="1"/>
    </row>
    <row r="515">
      <c r="A515" s="1"/>
      <c r="B515" s="2"/>
      <c r="C515" s="1"/>
      <c r="D515" s="1"/>
      <c r="E515" s="1"/>
      <c r="F515" s="1"/>
      <c r="G515" s="1"/>
      <c r="H515" s="1"/>
      <c r="I515" s="1"/>
      <c r="J515" s="1"/>
      <c r="K515" s="1"/>
      <c r="L515" s="1"/>
      <c r="M515" s="1"/>
      <c r="N515" s="1"/>
    </row>
    <row r="516">
      <c r="A516" s="1"/>
      <c r="B516" s="2"/>
      <c r="C516" s="1"/>
      <c r="D516" s="1"/>
      <c r="E516" s="1"/>
      <c r="F516" s="1"/>
      <c r="G516" s="1"/>
      <c r="H516" s="1"/>
      <c r="I516" s="1"/>
      <c r="J516" s="1"/>
      <c r="K516" s="1"/>
      <c r="L516" s="1"/>
      <c r="M516" s="1"/>
      <c r="N516" s="1"/>
    </row>
    <row r="517">
      <c r="A517" s="1"/>
      <c r="B517" s="2"/>
      <c r="C517" s="1"/>
      <c r="D517" s="1"/>
      <c r="E517" s="1"/>
      <c r="F517" s="1"/>
      <c r="G517" s="1"/>
      <c r="H517" s="1"/>
      <c r="I517" s="1"/>
      <c r="J517" s="1"/>
      <c r="K517" s="1"/>
      <c r="L517" s="1"/>
      <c r="M517" s="1"/>
      <c r="N517" s="1"/>
    </row>
    <row r="518">
      <c r="A518" s="1"/>
      <c r="B518" s="2"/>
      <c r="C518" s="1"/>
      <c r="D518" s="1"/>
      <c r="E518" s="1"/>
      <c r="F518" s="1"/>
      <c r="G518" s="1"/>
      <c r="H518" s="1"/>
      <c r="I518" s="1"/>
      <c r="J518" s="1"/>
      <c r="K518" s="1"/>
      <c r="L518" s="1"/>
      <c r="M518" s="1"/>
      <c r="N518" s="1"/>
    </row>
    <row r="519">
      <c r="A519" s="1"/>
      <c r="B519" s="2"/>
      <c r="C519" s="1"/>
      <c r="D519" s="1"/>
      <c r="E519" s="1"/>
      <c r="F519" s="1"/>
      <c r="G519" s="1"/>
      <c r="H519" s="1"/>
      <c r="I519" s="1"/>
      <c r="J519" s="1"/>
      <c r="K519" s="1"/>
      <c r="L519" s="1"/>
      <c r="M519" s="1"/>
      <c r="N519" s="1"/>
    </row>
    <row r="520">
      <c r="A520" s="1"/>
      <c r="B520" s="2"/>
      <c r="C520" s="1"/>
      <c r="D520" s="1"/>
      <c r="E520" s="1"/>
      <c r="F520" s="1"/>
      <c r="G520" s="1"/>
      <c r="H520" s="1"/>
      <c r="I520" s="1"/>
      <c r="J520" s="1"/>
      <c r="K520" s="1"/>
      <c r="L520" s="1"/>
      <c r="M520" s="1"/>
      <c r="N520" s="1"/>
    </row>
    <row r="521">
      <c r="A521" s="1"/>
      <c r="B521" s="2"/>
      <c r="C521" s="1"/>
      <c r="D521" s="1"/>
      <c r="E521" s="1"/>
      <c r="F521" s="1"/>
      <c r="G521" s="1"/>
      <c r="H521" s="1"/>
      <c r="I521" s="1"/>
      <c r="J521" s="1"/>
      <c r="K521" s="1"/>
      <c r="L521" s="1"/>
      <c r="M521" s="1"/>
      <c r="N521" s="1"/>
    </row>
    <row r="522">
      <c r="A522" s="1"/>
      <c r="B522" s="2"/>
      <c r="C522" s="1"/>
      <c r="D522" s="1"/>
      <c r="E522" s="1"/>
      <c r="F522" s="1"/>
      <c r="G522" s="1"/>
      <c r="H522" s="1"/>
      <c r="I522" s="1"/>
      <c r="J522" s="1"/>
      <c r="K522" s="1"/>
      <c r="L522" s="1"/>
      <c r="M522" s="1"/>
      <c r="N522" s="1"/>
    </row>
    <row r="523">
      <c r="A523" s="1"/>
      <c r="B523" s="2"/>
      <c r="C523" s="1"/>
      <c r="D523" s="1"/>
      <c r="E523" s="1"/>
      <c r="F523" s="1"/>
      <c r="G523" s="1"/>
      <c r="H523" s="1"/>
      <c r="I523" s="1"/>
      <c r="J523" s="1"/>
      <c r="K523" s="1"/>
      <c r="L523" s="1"/>
      <c r="M523" s="1"/>
      <c r="N523" s="1"/>
    </row>
    <row r="524">
      <c r="A524" s="1"/>
      <c r="B524" s="2"/>
      <c r="C524" s="1"/>
      <c r="D524" s="1"/>
      <c r="E524" s="1"/>
      <c r="F524" s="1"/>
      <c r="G524" s="1"/>
      <c r="H524" s="1"/>
      <c r="I524" s="1"/>
      <c r="J524" s="1"/>
      <c r="K524" s="1"/>
      <c r="L524" s="1"/>
      <c r="M524" s="1"/>
      <c r="N524" s="1"/>
    </row>
    <row r="525">
      <c r="A525" s="1"/>
      <c r="B525" s="2"/>
      <c r="C525" s="1"/>
      <c r="D525" s="1"/>
      <c r="E525" s="1"/>
      <c r="F525" s="1"/>
      <c r="G525" s="1"/>
      <c r="H525" s="1"/>
      <c r="I525" s="1"/>
      <c r="J525" s="1"/>
      <c r="K525" s="1"/>
      <c r="L525" s="1"/>
      <c r="M525" s="1"/>
      <c r="N525" s="1"/>
    </row>
    <row r="526">
      <c r="A526" s="1"/>
      <c r="B526" s="2"/>
      <c r="C526" s="1"/>
      <c r="D526" s="1"/>
      <c r="E526" s="1"/>
      <c r="F526" s="1"/>
      <c r="G526" s="1"/>
      <c r="H526" s="1"/>
      <c r="I526" s="1"/>
      <c r="J526" s="1"/>
      <c r="K526" s="1"/>
      <c r="L526" s="1"/>
      <c r="M526" s="1"/>
      <c r="N526" s="1"/>
    </row>
    <row r="527">
      <c r="A527" s="1"/>
      <c r="B527" s="2"/>
      <c r="C527" s="1"/>
      <c r="D527" s="1"/>
      <c r="E527" s="1"/>
      <c r="F527" s="1"/>
      <c r="G527" s="1"/>
      <c r="H527" s="1"/>
      <c r="I527" s="1"/>
      <c r="J527" s="1"/>
      <c r="K527" s="1"/>
      <c r="L527" s="1"/>
      <c r="M527" s="1"/>
      <c r="N527" s="1"/>
    </row>
    <row r="528">
      <c r="A528" s="1"/>
      <c r="B528" s="2"/>
      <c r="C528" s="1"/>
      <c r="D528" s="1"/>
      <c r="E528" s="1"/>
      <c r="F528" s="1"/>
      <c r="G528" s="1"/>
      <c r="H528" s="1"/>
      <c r="I528" s="1"/>
      <c r="J528" s="1"/>
      <c r="K528" s="1"/>
      <c r="L528" s="1"/>
      <c r="M528" s="1"/>
      <c r="N528" s="1"/>
    </row>
    <row r="529">
      <c r="A529" s="1"/>
      <c r="B529" s="2"/>
      <c r="C529" s="1"/>
      <c r="D529" s="1"/>
      <c r="E529" s="1"/>
      <c r="F529" s="1"/>
      <c r="G529" s="1"/>
      <c r="H529" s="1"/>
      <c r="I529" s="1"/>
      <c r="J529" s="1"/>
      <c r="K529" s="1"/>
      <c r="L529" s="1"/>
      <c r="M529" s="1"/>
      <c r="N529" s="1"/>
    </row>
    <row r="530">
      <c r="A530" s="1"/>
      <c r="B530" s="2"/>
      <c r="C530" s="1"/>
      <c r="D530" s="1"/>
      <c r="E530" s="1"/>
      <c r="F530" s="1"/>
      <c r="G530" s="1"/>
      <c r="H530" s="1"/>
      <c r="I530" s="1"/>
      <c r="J530" s="1"/>
      <c r="K530" s="1"/>
      <c r="L530" s="1"/>
      <c r="M530" s="1"/>
      <c r="N530" s="1"/>
    </row>
    <row r="531">
      <c r="A531" s="1"/>
      <c r="B531" s="2"/>
      <c r="C531" s="1"/>
      <c r="D531" s="1"/>
      <c r="E531" s="1"/>
      <c r="F531" s="1"/>
      <c r="G531" s="1"/>
      <c r="H531" s="1"/>
      <c r="I531" s="1"/>
      <c r="J531" s="1"/>
      <c r="K531" s="1"/>
      <c r="L531" s="1"/>
      <c r="M531" s="1"/>
      <c r="N531" s="1"/>
    </row>
    <row r="532">
      <c r="A532" s="1"/>
      <c r="B532" s="2"/>
      <c r="C532" s="1"/>
      <c r="D532" s="1"/>
      <c r="E532" s="1"/>
      <c r="F532" s="1"/>
      <c r="G532" s="1"/>
      <c r="H532" s="1"/>
      <c r="I532" s="1"/>
      <c r="J532" s="1"/>
      <c r="K532" s="1"/>
      <c r="L532" s="1"/>
      <c r="M532" s="1"/>
      <c r="N532" s="1"/>
    </row>
    <row r="533">
      <c r="A533" s="1"/>
      <c r="B533" s="2"/>
      <c r="C533" s="1"/>
      <c r="D533" s="1"/>
      <c r="E533" s="1"/>
      <c r="F533" s="1"/>
      <c r="G533" s="1"/>
      <c r="H533" s="1"/>
      <c r="I533" s="1"/>
      <c r="J533" s="1"/>
      <c r="K533" s="1"/>
      <c r="L533" s="1"/>
      <c r="M533" s="1"/>
      <c r="N533" s="1"/>
    </row>
    <row r="534">
      <c r="A534" s="1"/>
      <c r="B534" s="2"/>
      <c r="C534" s="1"/>
      <c r="D534" s="1"/>
      <c r="E534" s="1"/>
      <c r="F534" s="1"/>
      <c r="G534" s="1"/>
      <c r="H534" s="1"/>
      <c r="I534" s="1"/>
      <c r="J534" s="1"/>
      <c r="K534" s="1"/>
      <c r="L534" s="1"/>
      <c r="M534" s="1"/>
      <c r="N534" s="1"/>
    </row>
    <row r="535">
      <c r="A535" s="1"/>
      <c r="B535" s="2"/>
      <c r="C535" s="1"/>
      <c r="D535" s="1"/>
      <c r="E535" s="1"/>
      <c r="F535" s="1"/>
      <c r="G535" s="1"/>
      <c r="H535" s="1"/>
      <c r="I535" s="1"/>
      <c r="J535" s="1"/>
      <c r="K535" s="1"/>
      <c r="L535" s="1"/>
      <c r="M535" s="1"/>
      <c r="N535" s="1"/>
    </row>
    <row r="536">
      <c r="A536" s="1"/>
      <c r="B536" s="2"/>
      <c r="C536" s="1"/>
      <c r="D536" s="1"/>
      <c r="E536" s="1"/>
      <c r="F536" s="1"/>
      <c r="G536" s="1"/>
      <c r="H536" s="1"/>
      <c r="I536" s="1"/>
      <c r="J536" s="1"/>
      <c r="K536" s="1"/>
      <c r="L536" s="1"/>
      <c r="M536" s="1"/>
      <c r="N536" s="1"/>
    </row>
    <row r="537">
      <c r="A537" s="1"/>
      <c r="B537" s="2"/>
      <c r="C537" s="1"/>
      <c r="D537" s="1"/>
      <c r="E537" s="1"/>
      <c r="F537" s="1"/>
      <c r="G537" s="1"/>
      <c r="H537" s="1"/>
      <c r="I537" s="1"/>
      <c r="J537" s="1"/>
      <c r="K537" s="1"/>
      <c r="L537" s="1"/>
      <c r="M537" s="1"/>
      <c r="N537" s="1"/>
    </row>
    <row r="538">
      <c r="A538" s="1"/>
      <c r="B538" s="2"/>
      <c r="C538" s="1"/>
      <c r="D538" s="1"/>
      <c r="E538" s="1"/>
      <c r="F538" s="1"/>
      <c r="G538" s="1"/>
      <c r="H538" s="1"/>
      <c r="I538" s="1"/>
      <c r="J538" s="1"/>
      <c r="K538" s="1"/>
      <c r="L538" s="1"/>
      <c r="M538" s="1"/>
      <c r="N538" s="1"/>
    </row>
    <row r="539">
      <c r="A539" s="1"/>
      <c r="B539" s="2"/>
      <c r="C539" s="1"/>
      <c r="D539" s="1"/>
      <c r="E539" s="1"/>
      <c r="F539" s="1"/>
      <c r="G539" s="1"/>
      <c r="H539" s="1"/>
      <c r="I539" s="1"/>
      <c r="J539" s="1"/>
      <c r="K539" s="1"/>
      <c r="L539" s="1"/>
      <c r="M539" s="1"/>
      <c r="N539" s="1"/>
    </row>
    <row r="540">
      <c r="A540" s="1"/>
      <c r="B540" s="2"/>
      <c r="C540" s="1"/>
      <c r="D540" s="1"/>
      <c r="E540" s="1"/>
      <c r="F540" s="1"/>
      <c r="G540" s="1"/>
      <c r="H540" s="1"/>
      <c r="I540" s="1"/>
      <c r="J540" s="1"/>
      <c r="K540" s="1"/>
      <c r="L540" s="1"/>
      <c r="M540" s="1"/>
      <c r="N540" s="1"/>
    </row>
    <row r="541">
      <c r="A541" s="1"/>
      <c r="B541" s="2"/>
      <c r="C541" s="1"/>
      <c r="D541" s="1"/>
      <c r="E541" s="1"/>
      <c r="F541" s="1"/>
      <c r="G541" s="1"/>
      <c r="H541" s="1"/>
      <c r="I541" s="1"/>
      <c r="J541" s="1"/>
      <c r="K541" s="1"/>
      <c r="L541" s="1"/>
      <c r="M541" s="1"/>
      <c r="N541" s="1"/>
    </row>
    <row r="542">
      <c r="A542" s="1"/>
      <c r="B542" s="2"/>
      <c r="C542" s="1"/>
      <c r="D542" s="1"/>
      <c r="E542" s="1"/>
      <c r="F542" s="1"/>
      <c r="G542" s="1"/>
      <c r="H542" s="1"/>
      <c r="I542" s="1"/>
      <c r="J542" s="1"/>
      <c r="K542" s="1"/>
      <c r="L542" s="1"/>
      <c r="M542" s="1"/>
      <c r="N542" s="1"/>
    </row>
    <row r="543">
      <c r="A543" s="1"/>
      <c r="B543" s="2"/>
      <c r="C543" s="1"/>
      <c r="D543" s="1"/>
      <c r="E543" s="1"/>
      <c r="F543" s="1"/>
      <c r="G543" s="1"/>
      <c r="H543" s="1"/>
      <c r="I543" s="1"/>
      <c r="J543" s="1"/>
      <c r="K543" s="1"/>
      <c r="L543" s="1"/>
      <c r="M543" s="1"/>
      <c r="N543" s="1"/>
    </row>
    <row r="544">
      <c r="A544" s="1"/>
      <c r="B544" s="2"/>
      <c r="C544" s="1"/>
      <c r="D544" s="1"/>
      <c r="E544" s="1"/>
      <c r="F544" s="1"/>
      <c r="G544" s="1"/>
      <c r="H544" s="1"/>
      <c r="I544" s="1"/>
      <c r="J544" s="1"/>
      <c r="K544" s="1"/>
      <c r="L544" s="1"/>
      <c r="M544" s="1"/>
      <c r="N544" s="1"/>
    </row>
    <row r="545">
      <c r="A545" s="1"/>
      <c r="B545" s="2"/>
      <c r="C545" s="1"/>
      <c r="D545" s="1"/>
      <c r="E545" s="1"/>
      <c r="F545" s="1"/>
      <c r="G545" s="1"/>
      <c r="H545" s="1"/>
      <c r="I545" s="1"/>
      <c r="J545" s="1"/>
      <c r="K545" s="1"/>
      <c r="L545" s="1"/>
      <c r="M545" s="1"/>
      <c r="N545" s="1"/>
    </row>
    <row r="546">
      <c r="A546" s="1"/>
      <c r="B546" s="2"/>
      <c r="C546" s="1"/>
      <c r="D546" s="1"/>
      <c r="E546" s="1"/>
      <c r="F546" s="1"/>
      <c r="G546" s="1"/>
      <c r="H546" s="1"/>
      <c r="I546" s="1"/>
      <c r="J546" s="1"/>
      <c r="K546" s="1"/>
      <c r="L546" s="1"/>
      <c r="M546" s="1"/>
      <c r="N546" s="1"/>
    </row>
    <row r="547">
      <c r="A547" s="1"/>
      <c r="B547" s="2"/>
      <c r="C547" s="1"/>
      <c r="D547" s="1"/>
      <c r="E547" s="1"/>
      <c r="F547" s="1"/>
      <c r="G547" s="1"/>
      <c r="H547" s="1"/>
      <c r="I547" s="1"/>
      <c r="J547" s="1"/>
      <c r="K547" s="1"/>
      <c r="L547" s="1"/>
      <c r="M547" s="1"/>
      <c r="N547" s="1"/>
    </row>
    <row r="548">
      <c r="A548" s="1"/>
      <c r="B548" s="2"/>
      <c r="C548" s="1"/>
      <c r="D548" s="1"/>
      <c r="E548" s="1"/>
      <c r="F548" s="1"/>
      <c r="G548" s="1"/>
      <c r="H548" s="1"/>
      <c r="I548" s="1"/>
      <c r="J548" s="1"/>
      <c r="K548" s="1"/>
      <c r="L548" s="1"/>
      <c r="M548" s="1"/>
      <c r="N548" s="1"/>
    </row>
    <row r="549">
      <c r="A549" s="1"/>
      <c r="B549" s="2"/>
      <c r="C549" s="1"/>
      <c r="D549" s="1"/>
      <c r="E549" s="1"/>
      <c r="F549" s="1"/>
      <c r="G549" s="1"/>
      <c r="H549" s="1"/>
      <c r="I549" s="1"/>
      <c r="J549" s="1"/>
      <c r="K549" s="1"/>
      <c r="L549" s="1"/>
      <c r="M549" s="1"/>
      <c r="N549" s="1"/>
    </row>
    <row r="550">
      <c r="A550" s="1"/>
      <c r="B550" s="2"/>
      <c r="C550" s="1"/>
      <c r="D550" s="1"/>
      <c r="E550" s="1"/>
      <c r="F550" s="1"/>
      <c r="G550" s="1"/>
      <c r="H550" s="1"/>
      <c r="I550" s="1"/>
      <c r="J550" s="1"/>
      <c r="K550" s="1"/>
      <c r="L550" s="1"/>
      <c r="M550" s="1"/>
      <c r="N550" s="1"/>
    </row>
    <row r="551">
      <c r="A551" s="1"/>
      <c r="B551" s="2"/>
      <c r="C551" s="1"/>
      <c r="D551" s="1"/>
      <c r="E551" s="1"/>
      <c r="F551" s="1"/>
      <c r="G551" s="1"/>
      <c r="H551" s="1"/>
      <c r="I551" s="1"/>
      <c r="J551" s="1"/>
      <c r="K551" s="1"/>
      <c r="L551" s="1"/>
      <c r="M551" s="1"/>
      <c r="N551" s="1"/>
    </row>
    <row r="552">
      <c r="A552" s="1"/>
      <c r="B552" s="2"/>
      <c r="C552" s="1"/>
      <c r="D552" s="1"/>
      <c r="E552" s="1"/>
      <c r="F552" s="1"/>
      <c r="G552" s="1"/>
      <c r="H552" s="1"/>
      <c r="I552" s="1"/>
      <c r="J552" s="1"/>
      <c r="K552" s="1"/>
      <c r="L552" s="1"/>
      <c r="M552" s="1"/>
      <c r="N552" s="1"/>
    </row>
    <row r="553">
      <c r="A553" s="1"/>
      <c r="B553" s="2"/>
      <c r="C553" s="1"/>
      <c r="D553" s="1"/>
      <c r="E553" s="1"/>
      <c r="F553" s="1"/>
      <c r="G553" s="1"/>
      <c r="H553" s="1"/>
      <c r="I553" s="1"/>
      <c r="J553" s="1"/>
      <c r="K553" s="1"/>
      <c r="L553" s="1"/>
      <c r="M553" s="1"/>
      <c r="N553" s="1"/>
    </row>
    <row r="554">
      <c r="A554" s="1"/>
      <c r="B554" s="2"/>
      <c r="C554" s="1"/>
      <c r="D554" s="1"/>
      <c r="E554" s="1"/>
      <c r="F554" s="1"/>
      <c r="G554" s="1"/>
      <c r="H554" s="1"/>
      <c r="I554" s="1"/>
      <c r="J554" s="1"/>
      <c r="K554" s="1"/>
      <c r="L554" s="1"/>
      <c r="M554" s="1"/>
      <c r="N554" s="1"/>
    </row>
    <row r="555">
      <c r="A555" s="1"/>
      <c r="B555" s="2"/>
      <c r="C555" s="1"/>
      <c r="D555" s="1"/>
      <c r="E555" s="1"/>
      <c r="F555" s="1"/>
      <c r="G555" s="1"/>
      <c r="H555" s="1"/>
      <c r="I555" s="1"/>
      <c r="J555" s="1"/>
      <c r="K555" s="1"/>
      <c r="L555" s="1"/>
      <c r="M555" s="1"/>
      <c r="N555" s="1"/>
    </row>
    <row r="556">
      <c r="A556" s="1"/>
      <c r="B556" s="2"/>
      <c r="C556" s="1"/>
      <c r="D556" s="1"/>
      <c r="E556" s="1"/>
      <c r="F556" s="1"/>
      <c r="G556" s="1"/>
      <c r="H556" s="1"/>
      <c r="I556" s="1"/>
      <c r="J556" s="1"/>
      <c r="K556" s="1"/>
      <c r="L556" s="1"/>
      <c r="M556" s="1"/>
      <c r="N556" s="1"/>
    </row>
    <row r="557">
      <c r="A557" s="1"/>
      <c r="B557" s="2"/>
      <c r="C557" s="1"/>
      <c r="D557" s="1"/>
      <c r="E557" s="1"/>
      <c r="F557" s="1"/>
      <c r="G557" s="1"/>
      <c r="H557" s="1"/>
      <c r="I557" s="1"/>
      <c r="J557" s="1"/>
      <c r="K557" s="1"/>
      <c r="L557" s="1"/>
      <c r="M557" s="1"/>
      <c r="N557" s="1"/>
    </row>
    <row r="558">
      <c r="A558" s="1"/>
      <c r="B558" s="2"/>
      <c r="C558" s="1"/>
      <c r="D558" s="1"/>
      <c r="E558" s="1"/>
      <c r="F558" s="1"/>
      <c r="G558" s="1"/>
      <c r="H558" s="1"/>
      <c r="I558" s="1"/>
      <c r="J558" s="1"/>
      <c r="K558" s="1"/>
      <c r="L558" s="1"/>
      <c r="M558" s="1"/>
      <c r="N558" s="1"/>
    </row>
    <row r="559">
      <c r="A559" s="1"/>
      <c r="B559" s="2"/>
      <c r="C559" s="1"/>
      <c r="D559" s="1"/>
      <c r="E559" s="1"/>
      <c r="F559" s="1"/>
      <c r="G559" s="1"/>
      <c r="H559" s="1"/>
      <c r="I559" s="1"/>
      <c r="J559" s="1"/>
      <c r="K559" s="1"/>
      <c r="L559" s="1"/>
      <c r="M559" s="1"/>
      <c r="N559" s="1"/>
    </row>
    <row r="560">
      <c r="A560" s="1"/>
      <c r="B560" s="2"/>
      <c r="C560" s="1"/>
      <c r="D560" s="1"/>
      <c r="E560" s="1"/>
      <c r="F560" s="1"/>
      <c r="G560" s="1"/>
      <c r="H560" s="1"/>
      <c r="I560" s="1"/>
      <c r="J560" s="1"/>
      <c r="K560" s="1"/>
      <c r="L560" s="1"/>
      <c r="M560" s="1"/>
      <c r="N560" s="1"/>
    </row>
    <row r="561">
      <c r="A561" s="1"/>
      <c r="B561" s="2"/>
      <c r="C561" s="1"/>
      <c r="D561" s="1"/>
      <c r="E561" s="1"/>
      <c r="F561" s="1"/>
      <c r="G561" s="1"/>
      <c r="H561" s="1"/>
      <c r="I561" s="1"/>
      <c r="J561" s="1"/>
      <c r="K561" s="1"/>
      <c r="L561" s="1"/>
      <c r="M561" s="1"/>
      <c r="N561" s="1"/>
    </row>
    <row r="562">
      <c r="A562" s="1"/>
      <c r="B562" s="2"/>
      <c r="C562" s="1"/>
      <c r="D562" s="1"/>
      <c r="E562" s="1"/>
      <c r="F562" s="1"/>
      <c r="G562" s="1"/>
      <c r="H562" s="1"/>
      <c r="I562" s="1"/>
      <c r="J562" s="1"/>
      <c r="K562" s="1"/>
      <c r="L562" s="1"/>
      <c r="M562" s="1"/>
      <c r="N562" s="1"/>
    </row>
    <row r="563">
      <c r="A563" s="1"/>
      <c r="B563" s="2"/>
      <c r="C563" s="1"/>
      <c r="D563" s="1"/>
      <c r="E563" s="1"/>
      <c r="F563" s="1"/>
      <c r="G563" s="1"/>
      <c r="H563" s="1"/>
      <c r="I563" s="1"/>
      <c r="J563" s="1"/>
      <c r="K563" s="1"/>
      <c r="L563" s="1"/>
      <c r="M563" s="1"/>
      <c r="N563" s="1"/>
    </row>
    <row r="564">
      <c r="A564" s="1"/>
      <c r="B564" s="2"/>
      <c r="C564" s="1"/>
      <c r="D564" s="1"/>
      <c r="E564" s="1"/>
      <c r="F564" s="1"/>
      <c r="G564" s="1"/>
      <c r="H564" s="1"/>
      <c r="I564" s="1"/>
      <c r="J564" s="1"/>
      <c r="K564" s="1"/>
      <c r="L564" s="1"/>
      <c r="M564" s="1"/>
      <c r="N564" s="1"/>
    </row>
    <row r="565">
      <c r="A565" s="1"/>
      <c r="B565" s="2"/>
      <c r="C565" s="1"/>
      <c r="D565" s="1"/>
      <c r="E565" s="1"/>
      <c r="F565" s="1"/>
      <c r="G565" s="1"/>
      <c r="H565" s="1"/>
      <c r="I565" s="1"/>
      <c r="J565" s="1"/>
      <c r="K565" s="1"/>
      <c r="L565" s="1"/>
      <c r="M565" s="1"/>
      <c r="N565" s="1"/>
    </row>
    <row r="566">
      <c r="A566" s="1"/>
      <c r="B566" s="2"/>
      <c r="C566" s="1"/>
      <c r="D566" s="1"/>
      <c r="E566" s="1"/>
      <c r="F566" s="1"/>
      <c r="G566" s="1"/>
      <c r="H566" s="1"/>
      <c r="I566" s="1"/>
      <c r="J566" s="1"/>
      <c r="K566" s="1"/>
      <c r="L566" s="1"/>
      <c r="M566" s="1"/>
      <c r="N566" s="1"/>
    </row>
    <row r="567">
      <c r="A567" s="1"/>
      <c r="B567" s="2"/>
      <c r="C567" s="1"/>
      <c r="D567" s="1"/>
      <c r="E567" s="1"/>
      <c r="F567" s="1"/>
      <c r="G567" s="1"/>
      <c r="H567" s="1"/>
      <c r="I567" s="1"/>
      <c r="J567" s="1"/>
      <c r="K567" s="1"/>
      <c r="L567" s="1"/>
      <c r="M567" s="1"/>
      <c r="N567" s="1"/>
    </row>
    <row r="568">
      <c r="A568" s="1"/>
      <c r="B568" s="2"/>
      <c r="C568" s="1"/>
      <c r="D568" s="1"/>
      <c r="E568" s="1"/>
      <c r="F568" s="1"/>
      <c r="G568" s="1"/>
      <c r="H568" s="1"/>
      <c r="I568" s="1"/>
      <c r="J568" s="1"/>
      <c r="K568" s="1"/>
      <c r="L568" s="1"/>
      <c r="M568" s="1"/>
      <c r="N568" s="1"/>
    </row>
    <row r="569">
      <c r="A569" s="1"/>
      <c r="B569" s="2"/>
      <c r="C569" s="1"/>
      <c r="D569" s="1"/>
      <c r="E569" s="1"/>
      <c r="F569" s="1"/>
      <c r="G569" s="1"/>
      <c r="H569" s="1"/>
      <c r="I569" s="1"/>
      <c r="J569" s="1"/>
      <c r="K569" s="1"/>
      <c r="L569" s="1"/>
      <c r="M569" s="1"/>
      <c r="N569" s="1"/>
    </row>
    <row r="570">
      <c r="A570" s="1"/>
      <c r="B570" s="2"/>
      <c r="C570" s="1"/>
      <c r="D570" s="1"/>
      <c r="E570" s="1"/>
      <c r="F570" s="1"/>
      <c r="G570" s="1"/>
      <c r="H570" s="1"/>
      <c r="I570" s="1"/>
      <c r="J570" s="1"/>
      <c r="K570" s="1"/>
      <c r="L570" s="1"/>
      <c r="M570" s="1"/>
      <c r="N570" s="1"/>
    </row>
    <row r="571">
      <c r="A571" s="1"/>
      <c r="B571" s="2"/>
      <c r="C571" s="1"/>
      <c r="D571" s="1"/>
      <c r="E571" s="1"/>
      <c r="F571" s="1"/>
      <c r="G571" s="1"/>
      <c r="H571" s="1"/>
      <c r="I571" s="1"/>
      <c r="J571" s="1"/>
      <c r="K571" s="1"/>
      <c r="L571" s="1"/>
      <c r="M571" s="1"/>
      <c r="N571" s="1"/>
    </row>
    <row r="572">
      <c r="A572" s="1"/>
      <c r="B572" s="2"/>
      <c r="C572" s="1"/>
      <c r="D572" s="1"/>
      <c r="E572" s="1"/>
      <c r="F572" s="1"/>
      <c r="G572" s="1"/>
      <c r="H572" s="1"/>
      <c r="I572" s="1"/>
      <c r="J572" s="1"/>
      <c r="K572" s="1"/>
      <c r="L572" s="1"/>
      <c r="M572" s="1"/>
      <c r="N572" s="1"/>
    </row>
    <row r="573">
      <c r="A573" s="1"/>
      <c r="B573" s="2"/>
      <c r="C573" s="1"/>
      <c r="D573" s="1"/>
      <c r="E573" s="1"/>
      <c r="F573" s="1"/>
      <c r="G573" s="1"/>
      <c r="H573" s="1"/>
      <c r="I573" s="1"/>
      <c r="J573" s="1"/>
      <c r="K573" s="1"/>
      <c r="L573" s="1"/>
      <c r="M573" s="1"/>
      <c r="N573" s="1"/>
    </row>
    <row r="574">
      <c r="A574" s="1"/>
      <c r="B574" s="2"/>
      <c r="C574" s="1"/>
      <c r="D574" s="1"/>
      <c r="E574" s="1"/>
      <c r="F574" s="1"/>
      <c r="G574" s="1"/>
      <c r="H574" s="1"/>
      <c r="I574" s="1"/>
      <c r="J574" s="1"/>
      <c r="K574" s="1"/>
      <c r="L574" s="1"/>
      <c r="M574" s="1"/>
      <c r="N574" s="1"/>
    </row>
    <row r="575">
      <c r="A575" s="1"/>
      <c r="B575" s="2"/>
      <c r="C575" s="1"/>
      <c r="D575" s="1"/>
      <c r="E575" s="1"/>
      <c r="F575" s="1"/>
      <c r="G575" s="1"/>
      <c r="H575" s="1"/>
      <c r="I575" s="1"/>
      <c r="J575" s="1"/>
      <c r="K575" s="1"/>
      <c r="L575" s="1"/>
      <c r="M575" s="1"/>
      <c r="N575" s="1"/>
    </row>
    <row r="576">
      <c r="A576" s="1"/>
      <c r="B576" s="2"/>
      <c r="C576" s="1"/>
      <c r="D576" s="1"/>
      <c r="E576" s="1"/>
      <c r="F576" s="1"/>
      <c r="G576" s="1"/>
      <c r="H576" s="1"/>
      <c r="I576" s="1"/>
      <c r="J576" s="1"/>
      <c r="K576" s="1"/>
      <c r="L576" s="1"/>
      <c r="M576" s="1"/>
      <c r="N576" s="1"/>
    </row>
    <row r="577">
      <c r="A577" s="1"/>
      <c r="B577" s="2"/>
      <c r="C577" s="1"/>
      <c r="D577" s="1"/>
      <c r="E577" s="1"/>
      <c r="F577" s="1"/>
      <c r="G577" s="1"/>
      <c r="H577" s="1"/>
      <c r="I577" s="1"/>
      <c r="J577" s="1"/>
      <c r="K577" s="1"/>
      <c r="L577" s="1"/>
      <c r="M577" s="1"/>
      <c r="N577" s="1"/>
    </row>
    <row r="578">
      <c r="A578" s="1"/>
      <c r="B578" s="2"/>
      <c r="C578" s="1"/>
      <c r="D578" s="1"/>
      <c r="E578" s="1"/>
      <c r="F578" s="1"/>
      <c r="G578" s="1"/>
      <c r="H578" s="1"/>
      <c r="I578" s="1"/>
      <c r="J578" s="1"/>
      <c r="K578" s="1"/>
      <c r="L578" s="1"/>
      <c r="M578" s="1"/>
      <c r="N578" s="1"/>
    </row>
    <row r="579">
      <c r="A579" s="1"/>
      <c r="B579" s="2"/>
      <c r="C579" s="1"/>
      <c r="D579" s="1"/>
      <c r="E579" s="1"/>
      <c r="F579" s="1"/>
      <c r="G579" s="1"/>
      <c r="H579" s="1"/>
      <c r="I579" s="1"/>
      <c r="J579" s="1"/>
      <c r="K579" s="1"/>
      <c r="L579" s="1"/>
      <c r="M579" s="1"/>
      <c r="N579" s="1"/>
    </row>
    <row r="580">
      <c r="A580" s="1"/>
      <c r="B580" s="2"/>
      <c r="C580" s="1"/>
      <c r="D580" s="1"/>
      <c r="E580" s="1"/>
      <c r="F580" s="1"/>
      <c r="G580" s="1"/>
      <c r="H580" s="1"/>
      <c r="I580" s="1"/>
      <c r="J580" s="1"/>
      <c r="K580" s="1"/>
      <c r="L580" s="1"/>
      <c r="M580" s="1"/>
      <c r="N580" s="1"/>
    </row>
    <row r="581">
      <c r="A581" s="1"/>
      <c r="B581" s="2"/>
      <c r="C581" s="1"/>
      <c r="D581" s="1"/>
      <c r="E581" s="1"/>
      <c r="F581" s="1"/>
      <c r="G581" s="1"/>
      <c r="H581" s="1"/>
      <c r="I581" s="1"/>
      <c r="J581" s="1"/>
      <c r="K581" s="1"/>
      <c r="L581" s="1"/>
      <c r="M581" s="1"/>
      <c r="N581" s="1"/>
    </row>
    <row r="582">
      <c r="A582" s="1"/>
      <c r="B582" s="2"/>
      <c r="C582" s="1"/>
      <c r="D582" s="1"/>
      <c r="E582" s="1"/>
      <c r="F582" s="1"/>
      <c r="G582" s="1"/>
      <c r="H582" s="1"/>
      <c r="I582" s="1"/>
      <c r="J582" s="1"/>
      <c r="K582" s="1"/>
      <c r="L582" s="1"/>
      <c r="M582" s="1"/>
      <c r="N582" s="1"/>
    </row>
    <row r="583">
      <c r="A583" s="1"/>
      <c r="B583" s="2"/>
      <c r="C583" s="1"/>
      <c r="D583" s="1"/>
      <c r="E583" s="1"/>
      <c r="F583" s="1"/>
      <c r="G583" s="1"/>
      <c r="H583" s="1"/>
      <c r="I583" s="1"/>
      <c r="J583" s="1"/>
      <c r="K583" s="1"/>
      <c r="L583" s="1"/>
      <c r="M583" s="1"/>
      <c r="N583" s="1"/>
    </row>
    <row r="584">
      <c r="A584" s="1"/>
      <c r="B584" s="2"/>
      <c r="C584" s="1"/>
      <c r="D584" s="1"/>
      <c r="E584" s="1"/>
      <c r="F584" s="1"/>
      <c r="G584" s="1"/>
      <c r="H584" s="1"/>
      <c r="I584" s="1"/>
      <c r="J584" s="1"/>
      <c r="K584" s="1"/>
      <c r="L584" s="1"/>
      <c r="M584" s="1"/>
      <c r="N584" s="1"/>
    </row>
    <row r="585">
      <c r="A585" s="1"/>
      <c r="B585" s="2"/>
      <c r="C585" s="1"/>
      <c r="D585" s="1"/>
      <c r="E585" s="1"/>
      <c r="F585" s="1"/>
      <c r="G585" s="1"/>
      <c r="H585" s="1"/>
      <c r="I585" s="1"/>
      <c r="J585" s="1"/>
      <c r="K585" s="1"/>
      <c r="L585" s="1"/>
      <c r="M585" s="1"/>
      <c r="N585" s="1"/>
    </row>
    <row r="586">
      <c r="A586" s="1"/>
      <c r="B586" s="2"/>
      <c r="C586" s="1"/>
      <c r="D586" s="1"/>
      <c r="E586" s="1"/>
      <c r="F586" s="1"/>
      <c r="G586" s="1"/>
      <c r="H586" s="1"/>
      <c r="I586" s="1"/>
      <c r="J586" s="1"/>
      <c r="K586" s="1"/>
      <c r="L586" s="1"/>
      <c r="M586" s="1"/>
      <c r="N586" s="1"/>
    </row>
    <row r="587">
      <c r="A587" s="1"/>
      <c r="B587" s="2"/>
      <c r="C587" s="1"/>
      <c r="D587" s="1"/>
      <c r="E587" s="1"/>
      <c r="F587" s="1"/>
      <c r="G587" s="1"/>
      <c r="H587" s="1"/>
      <c r="I587" s="1"/>
      <c r="J587" s="1"/>
      <c r="K587" s="1"/>
      <c r="L587" s="1"/>
      <c r="M587" s="1"/>
      <c r="N587" s="1"/>
    </row>
    <row r="588">
      <c r="A588" s="1"/>
      <c r="B588" s="2"/>
      <c r="C588" s="1"/>
      <c r="D588" s="1"/>
      <c r="E588" s="1"/>
      <c r="F588" s="1"/>
      <c r="G588" s="1"/>
      <c r="H588" s="1"/>
      <c r="I588" s="1"/>
      <c r="J588" s="1"/>
      <c r="K588" s="1"/>
      <c r="L588" s="1"/>
      <c r="M588" s="1"/>
      <c r="N588" s="1"/>
    </row>
    <row r="589">
      <c r="A589" s="1"/>
      <c r="B589" s="2"/>
      <c r="C589" s="1"/>
      <c r="D589" s="1"/>
      <c r="E589" s="1"/>
      <c r="F589" s="1"/>
      <c r="G589" s="1"/>
      <c r="H589" s="1"/>
      <c r="I589" s="1"/>
      <c r="J589" s="1"/>
      <c r="K589" s="1"/>
      <c r="L589" s="1"/>
      <c r="M589" s="1"/>
      <c r="N589" s="1"/>
    </row>
    <row r="590">
      <c r="A590" s="1"/>
      <c r="B590" s="2"/>
      <c r="C590" s="1"/>
      <c r="D590" s="1"/>
      <c r="E590" s="1"/>
      <c r="F590" s="1"/>
      <c r="G590" s="1"/>
      <c r="H590" s="1"/>
      <c r="I590" s="1"/>
      <c r="J590" s="1"/>
      <c r="K590" s="1"/>
      <c r="L590" s="1"/>
      <c r="M590" s="1"/>
      <c r="N590" s="1"/>
    </row>
    <row r="591">
      <c r="A591" s="1"/>
      <c r="B591" s="2"/>
      <c r="C591" s="1"/>
      <c r="D591" s="1"/>
      <c r="E591" s="1"/>
      <c r="F591" s="1"/>
      <c r="G591" s="1"/>
      <c r="H591" s="1"/>
      <c r="I591" s="1"/>
      <c r="J591" s="1"/>
      <c r="K591" s="1"/>
      <c r="L591" s="1"/>
      <c r="M591" s="1"/>
      <c r="N591" s="1"/>
    </row>
    <row r="592">
      <c r="A592" s="1"/>
      <c r="B592" s="2"/>
      <c r="C592" s="1"/>
      <c r="D592" s="1"/>
      <c r="E592" s="1"/>
      <c r="F592" s="1"/>
      <c r="G592" s="1"/>
      <c r="H592" s="1"/>
      <c r="I592" s="1"/>
      <c r="J592" s="1"/>
      <c r="K592" s="1"/>
      <c r="L592" s="1"/>
      <c r="M592" s="1"/>
      <c r="N592" s="1"/>
    </row>
    <row r="593">
      <c r="A593" s="1"/>
      <c r="B593" s="2"/>
      <c r="C593" s="1"/>
      <c r="D593" s="1"/>
      <c r="E593" s="1"/>
      <c r="F593" s="1"/>
      <c r="G593" s="1"/>
      <c r="H593" s="1"/>
      <c r="I593" s="1"/>
      <c r="J593" s="1"/>
      <c r="K593" s="1"/>
      <c r="L593" s="1"/>
      <c r="M593" s="1"/>
      <c r="N593" s="1"/>
    </row>
    <row r="594">
      <c r="A594" s="1"/>
      <c r="B594" s="2"/>
      <c r="C594" s="1"/>
      <c r="D594" s="1"/>
      <c r="E594" s="1"/>
      <c r="F594" s="1"/>
      <c r="G594" s="1"/>
      <c r="H594" s="1"/>
      <c r="I594" s="1"/>
      <c r="J594" s="1"/>
      <c r="K594" s="1"/>
      <c r="L594" s="1"/>
      <c r="M594" s="1"/>
      <c r="N594" s="1"/>
    </row>
    <row r="595">
      <c r="A595" s="1"/>
      <c r="B595" s="2"/>
      <c r="C595" s="1"/>
      <c r="D595" s="1"/>
      <c r="E595" s="1"/>
      <c r="F595" s="1"/>
      <c r="G595" s="1"/>
      <c r="H595" s="1"/>
      <c r="I595" s="1"/>
      <c r="J595" s="1"/>
      <c r="K595" s="1"/>
      <c r="L595" s="1"/>
      <c r="M595" s="1"/>
      <c r="N595" s="1"/>
    </row>
    <row r="596">
      <c r="A596" s="1"/>
      <c r="B596" s="2"/>
      <c r="C596" s="1"/>
      <c r="D596" s="1"/>
      <c r="E596" s="1"/>
      <c r="F596" s="1"/>
      <c r="G596" s="1"/>
      <c r="H596" s="1"/>
      <c r="I596" s="1"/>
      <c r="J596" s="1"/>
      <c r="K596" s="1"/>
      <c r="L596" s="1"/>
      <c r="M596" s="1"/>
      <c r="N596" s="1"/>
    </row>
    <row r="597">
      <c r="A597" s="1"/>
      <c r="B597" s="2"/>
      <c r="C597" s="1"/>
      <c r="D597" s="1"/>
      <c r="E597" s="1"/>
      <c r="F597" s="1"/>
      <c r="G597" s="1"/>
      <c r="H597" s="1"/>
      <c r="I597" s="1"/>
      <c r="J597" s="1"/>
      <c r="K597" s="1"/>
      <c r="L597" s="1"/>
      <c r="M597" s="1"/>
      <c r="N597" s="1"/>
    </row>
    <row r="598">
      <c r="A598" s="1"/>
      <c r="B598" s="2"/>
      <c r="C598" s="1"/>
      <c r="D598" s="1"/>
      <c r="E598" s="1"/>
      <c r="F598" s="1"/>
      <c r="G598" s="1"/>
      <c r="H598" s="1"/>
      <c r="I598" s="1"/>
      <c r="J598" s="1"/>
      <c r="K598" s="1"/>
      <c r="L598" s="1"/>
      <c r="M598" s="1"/>
      <c r="N598" s="1"/>
    </row>
    <row r="599">
      <c r="A599" s="1"/>
      <c r="B599" s="2"/>
      <c r="C599" s="1"/>
      <c r="D599" s="1"/>
      <c r="E599" s="1"/>
      <c r="F599" s="1"/>
      <c r="G599" s="1"/>
      <c r="H599" s="1"/>
      <c r="I599" s="1"/>
      <c r="J599" s="1"/>
      <c r="K599" s="1"/>
      <c r="L599" s="1"/>
      <c r="M599" s="1"/>
      <c r="N599" s="1"/>
    </row>
    <row r="600">
      <c r="A600" s="1"/>
      <c r="B600" s="2"/>
      <c r="C600" s="1"/>
      <c r="D600" s="1"/>
      <c r="E600" s="1"/>
      <c r="F600" s="1"/>
      <c r="G600" s="1"/>
      <c r="H600" s="1"/>
      <c r="I600" s="1"/>
      <c r="J600" s="1"/>
      <c r="K600" s="1"/>
      <c r="L600" s="1"/>
      <c r="M600" s="1"/>
      <c r="N600" s="1"/>
    </row>
    <row r="601">
      <c r="A601" s="1"/>
      <c r="B601" s="2"/>
      <c r="C601" s="1"/>
      <c r="D601" s="1"/>
      <c r="E601" s="1"/>
      <c r="F601" s="1"/>
      <c r="G601" s="1"/>
      <c r="H601" s="1"/>
      <c r="I601" s="1"/>
      <c r="J601" s="1"/>
      <c r="K601" s="1"/>
      <c r="L601" s="1"/>
      <c r="M601" s="1"/>
      <c r="N601" s="1"/>
    </row>
    <row r="602">
      <c r="A602" s="1"/>
      <c r="B602" s="2"/>
      <c r="C602" s="1"/>
      <c r="D602" s="1"/>
      <c r="E602" s="1"/>
      <c r="F602" s="1"/>
      <c r="G602" s="1"/>
      <c r="H602" s="1"/>
      <c r="I602" s="1"/>
      <c r="J602" s="1"/>
      <c r="K602" s="1"/>
      <c r="L602" s="1"/>
      <c r="M602" s="1"/>
      <c r="N602" s="1"/>
    </row>
    <row r="603">
      <c r="A603" s="1"/>
      <c r="B603" s="2"/>
      <c r="C603" s="1"/>
      <c r="D603" s="1"/>
      <c r="E603" s="1"/>
      <c r="F603" s="1"/>
      <c r="G603" s="1"/>
      <c r="H603" s="1"/>
      <c r="I603" s="1"/>
      <c r="J603" s="1"/>
      <c r="K603" s="1"/>
      <c r="L603" s="1"/>
      <c r="M603" s="1"/>
      <c r="N603" s="1"/>
    </row>
    <row r="604">
      <c r="A604" s="1"/>
      <c r="B604" s="2"/>
      <c r="C604" s="1"/>
      <c r="D604" s="1"/>
      <c r="E604" s="1"/>
      <c r="F604" s="1"/>
      <c r="G604" s="1"/>
      <c r="H604" s="1"/>
      <c r="I604" s="1"/>
      <c r="J604" s="1"/>
      <c r="K604" s="1"/>
      <c r="L604" s="1"/>
      <c r="M604" s="1"/>
      <c r="N604" s="1"/>
    </row>
    <row r="605">
      <c r="A605" s="1"/>
      <c r="B605" s="2"/>
      <c r="C605" s="1"/>
      <c r="D605" s="1"/>
      <c r="E605" s="1"/>
      <c r="F605" s="1"/>
      <c r="G605" s="1"/>
      <c r="H605" s="1"/>
      <c r="I605" s="1"/>
      <c r="J605" s="1"/>
      <c r="K605" s="1"/>
      <c r="L605" s="1"/>
      <c r="M605" s="1"/>
      <c r="N605" s="1"/>
    </row>
    <row r="606">
      <c r="A606" s="1"/>
      <c r="B606" s="2"/>
      <c r="C606" s="1"/>
      <c r="D606" s="1"/>
      <c r="E606" s="1"/>
      <c r="F606" s="1"/>
      <c r="G606" s="1"/>
      <c r="H606" s="1"/>
      <c r="I606" s="1"/>
      <c r="J606" s="1"/>
      <c r="K606" s="1"/>
      <c r="L606" s="1"/>
      <c r="M606" s="1"/>
      <c r="N606" s="1"/>
    </row>
    <row r="607">
      <c r="A607" s="1"/>
      <c r="B607" s="2"/>
      <c r="C607" s="1"/>
      <c r="D607" s="1"/>
      <c r="E607" s="1"/>
      <c r="F607" s="1"/>
      <c r="G607" s="1"/>
      <c r="H607" s="1"/>
      <c r="I607" s="1"/>
      <c r="J607" s="1"/>
      <c r="K607" s="1"/>
      <c r="L607" s="1"/>
      <c r="M607" s="1"/>
      <c r="N607" s="1"/>
    </row>
    <row r="608">
      <c r="A608" s="1"/>
      <c r="B608" s="2"/>
      <c r="C608" s="1"/>
      <c r="D608" s="1"/>
      <c r="E608" s="1"/>
      <c r="F608" s="1"/>
      <c r="G608" s="1"/>
      <c r="H608" s="1"/>
      <c r="I608" s="1"/>
      <c r="J608" s="1"/>
      <c r="K608" s="1"/>
      <c r="L608" s="1"/>
      <c r="M608" s="1"/>
      <c r="N608" s="1"/>
    </row>
    <row r="609">
      <c r="A609" s="1"/>
      <c r="B609" s="2"/>
      <c r="C609" s="1"/>
      <c r="D609" s="1"/>
      <c r="E609" s="1"/>
      <c r="F609" s="1"/>
      <c r="G609" s="1"/>
      <c r="H609" s="1"/>
      <c r="I609" s="1"/>
      <c r="J609" s="1"/>
      <c r="K609" s="1"/>
      <c r="L609" s="1"/>
      <c r="M609" s="1"/>
      <c r="N609" s="1"/>
    </row>
    <row r="610">
      <c r="A610" s="1"/>
      <c r="B610" s="2"/>
      <c r="C610" s="1"/>
      <c r="D610" s="1"/>
      <c r="E610" s="1"/>
      <c r="F610" s="1"/>
      <c r="G610" s="1"/>
      <c r="H610" s="1"/>
      <c r="I610" s="1"/>
      <c r="J610" s="1"/>
      <c r="K610" s="1"/>
      <c r="L610" s="1"/>
      <c r="M610" s="1"/>
      <c r="N610" s="1"/>
    </row>
    <row r="611">
      <c r="A611" s="1"/>
      <c r="B611" s="2"/>
      <c r="C611" s="1"/>
      <c r="D611" s="1"/>
      <c r="E611" s="1"/>
      <c r="F611" s="1"/>
      <c r="G611" s="1"/>
      <c r="H611" s="1"/>
      <c r="I611" s="1"/>
      <c r="J611" s="1"/>
      <c r="K611" s="1"/>
      <c r="L611" s="1"/>
      <c r="M611" s="1"/>
      <c r="N611" s="1"/>
    </row>
    <row r="612">
      <c r="A612" s="1"/>
      <c r="B612" s="2"/>
      <c r="C612" s="1"/>
      <c r="D612" s="1"/>
      <c r="E612" s="1"/>
      <c r="F612" s="1"/>
      <c r="G612" s="1"/>
      <c r="H612" s="1"/>
      <c r="I612" s="1"/>
      <c r="J612" s="1"/>
      <c r="K612" s="1"/>
      <c r="L612" s="1"/>
      <c r="M612" s="1"/>
      <c r="N612" s="1"/>
    </row>
    <row r="613">
      <c r="A613" s="1"/>
      <c r="B613" s="2"/>
      <c r="C613" s="1"/>
      <c r="D613" s="1"/>
      <c r="E613" s="1"/>
      <c r="F613" s="1"/>
      <c r="G613" s="1"/>
      <c r="H613" s="1"/>
      <c r="I613" s="1"/>
      <c r="J613" s="1"/>
      <c r="K613" s="1"/>
      <c r="L613" s="1"/>
      <c r="M613" s="1"/>
      <c r="N613" s="1"/>
    </row>
    <row r="614">
      <c r="A614" s="1"/>
      <c r="B614" s="2"/>
      <c r="C614" s="1"/>
      <c r="D614" s="1"/>
      <c r="E614" s="1"/>
      <c r="F614" s="1"/>
      <c r="G614" s="1"/>
      <c r="H614" s="1"/>
      <c r="I614" s="1"/>
      <c r="J614" s="1"/>
      <c r="K614" s="1"/>
      <c r="L614" s="1"/>
      <c r="M614" s="1"/>
      <c r="N614" s="1"/>
    </row>
    <row r="615">
      <c r="A615" s="1"/>
      <c r="B615" s="2"/>
      <c r="C615" s="1"/>
      <c r="D615" s="1"/>
      <c r="E615" s="1"/>
      <c r="F615" s="1"/>
      <c r="G615" s="1"/>
      <c r="H615" s="1"/>
      <c r="I615" s="1"/>
      <c r="J615" s="1"/>
      <c r="K615" s="1"/>
      <c r="L615" s="1"/>
      <c r="M615" s="1"/>
      <c r="N615" s="1"/>
    </row>
    <row r="616">
      <c r="A616" s="1"/>
      <c r="B616" s="2"/>
      <c r="C616" s="1"/>
      <c r="D616" s="1"/>
      <c r="E616" s="1"/>
      <c r="F616" s="1"/>
      <c r="G616" s="1"/>
      <c r="H616" s="1"/>
      <c r="I616" s="1"/>
      <c r="J616" s="1"/>
      <c r="K616" s="1"/>
      <c r="L616" s="1"/>
      <c r="M616" s="1"/>
      <c r="N616" s="1"/>
    </row>
    <row r="617">
      <c r="A617" s="1"/>
      <c r="B617" s="2"/>
      <c r="C617" s="1"/>
      <c r="D617" s="1"/>
      <c r="E617" s="1"/>
      <c r="F617" s="1"/>
      <c r="G617" s="1"/>
      <c r="H617" s="1"/>
      <c r="I617" s="1"/>
      <c r="J617" s="1"/>
      <c r="K617" s="1"/>
      <c r="L617" s="1"/>
      <c r="M617" s="1"/>
      <c r="N617" s="1"/>
    </row>
    <row r="618">
      <c r="A618" s="1"/>
      <c r="B618" s="2"/>
      <c r="C618" s="1"/>
      <c r="D618" s="1"/>
      <c r="E618" s="1"/>
      <c r="F618" s="1"/>
      <c r="G618" s="1"/>
      <c r="H618" s="1"/>
      <c r="I618" s="1"/>
      <c r="J618" s="1"/>
      <c r="K618" s="1"/>
      <c r="L618" s="1"/>
      <c r="M618" s="1"/>
      <c r="N618" s="1"/>
    </row>
    <row r="619">
      <c r="A619" s="1"/>
      <c r="B619" s="2"/>
      <c r="C619" s="1"/>
      <c r="D619" s="1"/>
      <c r="E619" s="1"/>
      <c r="F619" s="1"/>
      <c r="G619" s="1"/>
      <c r="H619" s="1"/>
      <c r="I619" s="1"/>
      <c r="J619" s="1"/>
      <c r="K619" s="1"/>
      <c r="L619" s="1"/>
      <c r="M619" s="1"/>
      <c r="N619" s="1"/>
    </row>
    <row r="620">
      <c r="A620" s="1"/>
      <c r="B620" s="2"/>
      <c r="C620" s="1"/>
      <c r="D620" s="1"/>
      <c r="E620" s="1"/>
      <c r="F620" s="1"/>
      <c r="G620" s="1"/>
      <c r="H620" s="1"/>
      <c r="I620" s="1"/>
      <c r="J620" s="1"/>
      <c r="K620" s="1"/>
      <c r="L620" s="1"/>
      <c r="M620" s="1"/>
      <c r="N620" s="1"/>
    </row>
    <row r="621">
      <c r="A621" s="1"/>
      <c r="B621" s="2"/>
      <c r="C621" s="1"/>
      <c r="D621" s="1"/>
      <c r="E621" s="1"/>
      <c r="F621" s="1"/>
      <c r="G621" s="1"/>
      <c r="H621" s="1"/>
      <c r="I621" s="1"/>
      <c r="J621" s="1"/>
      <c r="K621" s="1"/>
      <c r="L621" s="1"/>
      <c r="M621" s="1"/>
      <c r="N621" s="1"/>
    </row>
    <row r="622">
      <c r="A622" s="1"/>
      <c r="B622" s="2"/>
      <c r="C622" s="1"/>
      <c r="D622" s="1"/>
      <c r="E622" s="1"/>
      <c r="F622" s="1"/>
      <c r="G622" s="1"/>
      <c r="H622" s="1"/>
      <c r="I622" s="1"/>
      <c r="J622" s="1"/>
      <c r="K622" s="1"/>
      <c r="L622" s="1"/>
      <c r="M622" s="1"/>
      <c r="N622" s="1"/>
    </row>
    <row r="623">
      <c r="A623" s="1"/>
      <c r="B623" s="2"/>
      <c r="C623" s="1"/>
      <c r="D623" s="1"/>
      <c r="E623" s="1"/>
      <c r="F623" s="1"/>
      <c r="G623" s="1"/>
      <c r="H623" s="1"/>
      <c r="I623" s="1"/>
      <c r="J623" s="1"/>
      <c r="K623" s="1"/>
      <c r="L623" s="1"/>
      <c r="M623" s="1"/>
      <c r="N623" s="1"/>
    </row>
    <row r="624">
      <c r="A624" s="1"/>
      <c r="B624" s="2"/>
      <c r="C624" s="1"/>
      <c r="D624" s="1"/>
      <c r="E624" s="1"/>
      <c r="F624" s="1"/>
      <c r="G624" s="1"/>
      <c r="H624" s="1"/>
      <c r="I624" s="1"/>
      <c r="J624" s="1"/>
      <c r="K624" s="1"/>
      <c r="L624" s="1"/>
      <c r="M624" s="1"/>
      <c r="N624" s="1"/>
    </row>
    <row r="625">
      <c r="A625" s="1"/>
      <c r="B625" s="2"/>
      <c r="C625" s="1"/>
      <c r="D625" s="1"/>
      <c r="E625" s="1"/>
      <c r="F625" s="1"/>
      <c r="G625" s="1"/>
      <c r="H625" s="1"/>
      <c r="I625" s="1"/>
      <c r="J625" s="1"/>
      <c r="K625" s="1"/>
      <c r="L625" s="1"/>
      <c r="M625" s="1"/>
      <c r="N625" s="1"/>
    </row>
    <row r="626">
      <c r="A626" s="1"/>
      <c r="B626" s="2"/>
      <c r="C626" s="1"/>
      <c r="D626" s="1"/>
      <c r="E626" s="1"/>
      <c r="F626" s="1"/>
      <c r="G626" s="1"/>
      <c r="H626" s="1"/>
      <c r="I626" s="1"/>
      <c r="J626" s="1"/>
      <c r="K626" s="1"/>
      <c r="L626" s="1"/>
      <c r="M626" s="1"/>
      <c r="N626" s="1"/>
    </row>
    <row r="627">
      <c r="A627" s="1"/>
      <c r="B627" s="2"/>
      <c r="C627" s="1"/>
      <c r="D627" s="1"/>
      <c r="E627" s="1"/>
      <c r="F627" s="1"/>
      <c r="G627" s="1"/>
      <c r="H627" s="1"/>
      <c r="I627" s="1"/>
      <c r="J627" s="1"/>
      <c r="K627" s="1"/>
      <c r="L627" s="1"/>
      <c r="M627" s="1"/>
      <c r="N627" s="1"/>
    </row>
    <row r="628">
      <c r="A628" s="1"/>
      <c r="B628" s="2"/>
      <c r="C628" s="1"/>
      <c r="D628" s="1"/>
      <c r="E628" s="1"/>
      <c r="F628" s="1"/>
      <c r="G628" s="1"/>
      <c r="H628" s="1"/>
      <c r="I628" s="1"/>
      <c r="J628" s="1"/>
      <c r="K628" s="1"/>
      <c r="L628" s="1"/>
      <c r="M628" s="1"/>
      <c r="N628" s="1"/>
    </row>
    <row r="629">
      <c r="A629" s="1"/>
      <c r="B629" s="2"/>
      <c r="C629" s="1"/>
      <c r="D629" s="1"/>
      <c r="E629" s="1"/>
      <c r="F629" s="1"/>
      <c r="G629" s="1"/>
      <c r="H629" s="1"/>
      <c r="I629" s="1"/>
      <c r="J629" s="1"/>
      <c r="K629" s="1"/>
      <c r="L629" s="1"/>
      <c r="M629" s="1"/>
      <c r="N629" s="1"/>
    </row>
    <row r="630">
      <c r="A630" s="1"/>
      <c r="B630" s="2"/>
      <c r="C630" s="1"/>
      <c r="D630" s="1"/>
      <c r="E630" s="1"/>
      <c r="F630" s="1"/>
      <c r="G630" s="1"/>
      <c r="H630" s="1"/>
      <c r="I630" s="1"/>
      <c r="J630" s="1"/>
      <c r="K630" s="1"/>
      <c r="L630" s="1"/>
      <c r="M630" s="1"/>
      <c r="N630" s="1"/>
    </row>
    <row r="631">
      <c r="A631" s="1"/>
      <c r="B631" s="2"/>
      <c r="C631" s="1"/>
      <c r="D631" s="1"/>
      <c r="E631" s="1"/>
      <c r="F631" s="1"/>
      <c r="G631" s="1"/>
      <c r="H631" s="1"/>
      <c r="I631" s="1"/>
      <c r="J631" s="1"/>
      <c r="K631" s="1"/>
      <c r="L631" s="1"/>
      <c r="M631" s="1"/>
      <c r="N631" s="1"/>
    </row>
    <row r="632">
      <c r="A632" s="1"/>
      <c r="B632" s="2"/>
      <c r="C632" s="1"/>
      <c r="D632" s="1"/>
      <c r="E632" s="1"/>
      <c r="F632" s="1"/>
      <c r="G632" s="1"/>
      <c r="H632" s="1"/>
      <c r="I632" s="1"/>
      <c r="J632" s="1"/>
      <c r="K632" s="1"/>
      <c r="L632" s="1"/>
      <c r="M632" s="1"/>
      <c r="N632" s="1"/>
    </row>
    <row r="633">
      <c r="A633" s="1"/>
      <c r="B633" s="2"/>
      <c r="C633" s="1"/>
      <c r="D633" s="1"/>
      <c r="E633" s="1"/>
      <c r="F633" s="1"/>
      <c r="G633" s="1"/>
      <c r="H633" s="1"/>
      <c r="I633" s="1"/>
      <c r="J633" s="1"/>
      <c r="K633" s="1"/>
      <c r="L633" s="1"/>
      <c r="M633" s="1"/>
      <c r="N633" s="1"/>
    </row>
    <row r="634">
      <c r="A634" s="1"/>
      <c r="B634" s="2"/>
      <c r="C634" s="1"/>
      <c r="D634" s="1"/>
      <c r="E634" s="1"/>
      <c r="F634" s="1"/>
      <c r="G634" s="1"/>
      <c r="H634" s="1"/>
      <c r="I634" s="1"/>
      <c r="J634" s="1"/>
      <c r="K634" s="1"/>
      <c r="L634" s="1"/>
      <c r="M634" s="1"/>
      <c r="N634" s="1"/>
    </row>
    <row r="635">
      <c r="A635" s="1"/>
      <c r="B635" s="2"/>
      <c r="C635" s="1"/>
      <c r="D635" s="1"/>
      <c r="E635" s="1"/>
      <c r="F635" s="1"/>
      <c r="G635" s="1"/>
      <c r="H635" s="1"/>
      <c r="I635" s="1"/>
      <c r="J635" s="1"/>
      <c r="K635" s="1"/>
      <c r="L635" s="1"/>
      <c r="M635" s="1"/>
      <c r="N635" s="1"/>
    </row>
    <row r="636">
      <c r="A636" s="1"/>
      <c r="B636" s="2"/>
      <c r="C636" s="1"/>
      <c r="D636" s="1"/>
      <c r="E636" s="1"/>
      <c r="F636" s="1"/>
      <c r="G636" s="1"/>
      <c r="H636" s="1"/>
      <c r="I636" s="1"/>
      <c r="J636" s="1"/>
      <c r="K636" s="1"/>
      <c r="L636" s="1"/>
      <c r="M636" s="1"/>
      <c r="N636" s="1"/>
    </row>
    <row r="637">
      <c r="A637" s="1"/>
      <c r="B637" s="2"/>
      <c r="C637" s="1"/>
      <c r="D637" s="1"/>
      <c r="E637" s="1"/>
      <c r="F637" s="1"/>
      <c r="G637" s="1"/>
      <c r="H637" s="1"/>
      <c r="I637" s="1"/>
      <c r="J637" s="1"/>
      <c r="K637" s="1"/>
      <c r="L637" s="1"/>
      <c r="M637" s="1"/>
      <c r="N637" s="1"/>
    </row>
    <row r="638">
      <c r="A638" s="1"/>
      <c r="B638" s="2"/>
      <c r="C638" s="1"/>
      <c r="D638" s="1"/>
      <c r="E638" s="1"/>
      <c r="F638" s="1"/>
      <c r="G638" s="1"/>
      <c r="H638" s="1"/>
      <c r="I638" s="1"/>
      <c r="J638" s="1"/>
      <c r="K638" s="1"/>
      <c r="L638" s="1"/>
      <c r="M638" s="1"/>
      <c r="N638" s="1"/>
    </row>
    <row r="639">
      <c r="A639" s="1"/>
      <c r="B639" s="2"/>
      <c r="C639" s="1"/>
      <c r="D639" s="1"/>
      <c r="E639" s="1"/>
      <c r="F639" s="1"/>
      <c r="G639" s="1"/>
      <c r="H639" s="1"/>
      <c r="I639" s="1"/>
      <c r="J639" s="1"/>
      <c r="K639" s="1"/>
      <c r="L639" s="1"/>
      <c r="M639" s="1"/>
      <c r="N639" s="1"/>
    </row>
    <row r="640">
      <c r="A640" s="1"/>
      <c r="B640" s="2"/>
      <c r="C640" s="1"/>
      <c r="D640" s="1"/>
      <c r="E640" s="1"/>
      <c r="F640" s="1"/>
      <c r="G640" s="1"/>
      <c r="H640" s="1"/>
      <c r="I640" s="1"/>
      <c r="J640" s="1"/>
      <c r="K640" s="1"/>
      <c r="L640" s="1"/>
      <c r="M640" s="1"/>
      <c r="N640" s="1"/>
    </row>
    <row r="641">
      <c r="A641" s="1"/>
      <c r="B641" s="2"/>
      <c r="C641" s="1"/>
      <c r="D641" s="1"/>
      <c r="E641" s="1"/>
      <c r="F641" s="1"/>
      <c r="G641" s="1"/>
      <c r="H641" s="1"/>
      <c r="I641" s="1"/>
      <c r="J641" s="1"/>
      <c r="K641" s="1"/>
      <c r="L641" s="1"/>
      <c r="M641" s="1"/>
      <c r="N641" s="1"/>
    </row>
    <row r="642">
      <c r="A642" s="1"/>
      <c r="B642" s="2"/>
      <c r="C642" s="1"/>
      <c r="D642" s="1"/>
      <c r="E642" s="1"/>
      <c r="F642" s="1"/>
      <c r="G642" s="1"/>
      <c r="H642" s="1"/>
      <c r="I642" s="1"/>
      <c r="J642" s="1"/>
      <c r="K642" s="1"/>
      <c r="L642" s="1"/>
      <c r="M642" s="1"/>
      <c r="N642" s="1"/>
    </row>
    <row r="643">
      <c r="A643" s="1"/>
      <c r="B643" s="2"/>
      <c r="C643" s="1"/>
      <c r="D643" s="1"/>
      <c r="E643" s="1"/>
      <c r="F643" s="1"/>
      <c r="G643" s="1"/>
      <c r="H643" s="1"/>
      <c r="I643" s="1"/>
      <c r="J643" s="1"/>
      <c r="K643" s="1"/>
      <c r="L643" s="1"/>
      <c r="M643" s="1"/>
      <c r="N643" s="1"/>
    </row>
    <row r="644">
      <c r="A644" s="1"/>
      <c r="B644" s="2"/>
      <c r="C644" s="1"/>
      <c r="D644" s="1"/>
      <c r="E644" s="1"/>
      <c r="F644" s="1"/>
      <c r="G644" s="1"/>
      <c r="H644" s="1"/>
      <c r="I644" s="1"/>
      <c r="J644" s="1"/>
      <c r="K644" s="1"/>
      <c r="L644" s="1"/>
      <c r="M644" s="1"/>
      <c r="N644" s="1"/>
    </row>
    <row r="645">
      <c r="A645" s="1"/>
      <c r="B645" s="2"/>
      <c r="C645" s="1"/>
      <c r="D645" s="1"/>
      <c r="E645" s="1"/>
      <c r="F645" s="1"/>
      <c r="G645" s="1"/>
      <c r="H645" s="1"/>
      <c r="I645" s="1"/>
      <c r="J645" s="1"/>
      <c r="K645" s="1"/>
      <c r="L645" s="1"/>
      <c r="M645" s="1"/>
      <c r="N645" s="1"/>
    </row>
    <row r="646">
      <c r="A646" s="1"/>
      <c r="B646" s="2"/>
      <c r="C646" s="1"/>
      <c r="D646" s="1"/>
      <c r="E646" s="1"/>
      <c r="F646" s="1"/>
      <c r="G646" s="1"/>
      <c r="H646" s="1"/>
      <c r="I646" s="1"/>
      <c r="J646" s="1"/>
      <c r="K646" s="1"/>
      <c r="L646" s="1"/>
      <c r="M646" s="1"/>
      <c r="N646" s="1"/>
    </row>
    <row r="647">
      <c r="A647" s="1"/>
      <c r="B647" s="2"/>
      <c r="C647" s="1"/>
      <c r="D647" s="1"/>
      <c r="E647" s="1"/>
      <c r="F647" s="1"/>
      <c r="G647" s="1"/>
      <c r="H647" s="1"/>
      <c r="I647" s="1"/>
      <c r="J647" s="1"/>
      <c r="K647" s="1"/>
      <c r="L647" s="1"/>
      <c r="M647" s="1"/>
      <c r="N647" s="1"/>
    </row>
    <row r="648">
      <c r="A648" s="1"/>
      <c r="B648" s="2"/>
      <c r="C648" s="1"/>
      <c r="D648" s="1"/>
      <c r="E648" s="1"/>
      <c r="F648" s="1"/>
      <c r="G648" s="1"/>
      <c r="H648" s="1"/>
      <c r="I648" s="1"/>
      <c r="J648" s="1"/>
      <c r="K648" s="1"/>
      <c r="L648" s="1"/>
      <c r="M648" s="1"/>
      <c r="N648" s="1"/>
    </row>
    <row r="649">
      <c r="A649" s="1"/>
      <c r="B649" s="2"/>
      <c r="C649" s="1"/>
      <c r="D649" s="1"/>
      <c r="E649" s="1"/>
      <c r="F649" s="1"/>
      <c r="G649" s="1"/>
      <c r="H649" s="1"/>
      <c r="I649" s="1"/>
      <c r="J649" s="1"/>
      <c r="K649" s="1"/>
      <c r="L649" s="1"/>
      <c r="M649" s="1"/>
      <c r="N649" s="1"/>
    </row>
    <row r="650">
      <c r="A650" s="1"/>
      <c r="B650" s="2"/>
      <c r="C650" s="1"/>
      <c r="D650" s="1"/>
      <c r="E650" s="1"/>
      <c r="F650" s="1"/>
      <c r="G650" s="1"/>
      <c r="H650" s="1"/>
      <c r="I650" s="1"/>
      <c r="J650" s="1"/>
      <c r="K650" s="1"/>
      <c r="L650" s="1"/>
      <c r="M650" s="1"/>
      <c r="N650" s="1"/>
    </row>
    <row r="651">
      <c r="A651" s="1"/>
      <c r="B651" s="2"/>
      <c r="C651" s="1"/>
      <c r="D651" s="1"/>
      <c r="E651" s="1"/>
      <c r="F651" s="1"/>
      <c r="G651" s="1"/>
      <c r="H651" s="1"/>
      <c r="I651" s="1"/>
      <c r="J651" s="1"/>
      <c r="K651" s="1"/>
      <c r="L651" s="1"/>
      <c r="M651" s="1"/>
      <c r="N651" s="1"/>
    </row>
    <row r="652">
      <c r="A652" s="1"/>
      <c r="B652" s="2"/>
      <c r="C652" s="1"/>
      <c r="D652" s="1"/>
      <c r="E652" s="1"/>
      <c r="F652" s="1"/>
      <c r="G652" s="1"/>
      <c r="H652" s="1"/>
      <c r="I652" s="1"/>
      <c r="J652" s="1"/>
      <c r="K652" s="1"/>
      <c r="L652" s="1"/>
      <c r="M652" s="1"/>
      <c r="N652" s="1"/>
    </row>
    <row r="653">
      <c r="A653" s="1"/>
      <c r="B653" s="2"/>
      <c r="C653" s="1"/>
      <c r="D653" s="1"/>
      <c r="E653" s="1"/>
      <c r="F653" s="1"/>
      <c r="G653" s="1"/>
      <c r="H653" s="1"/>
      <c r="I653" s="1"/>
      <c r="J653" s="1"/>
      <c r="K653" s="1"/>
      <c r="L653" s="1"/>
      <c r="M653" s="1"/>
      <c r="N653" s="1"/>
    </row>
    <row r="654">
      <c r="A654" s="1"/>
      <c r="B654" s="2"/>
      <c r="C654" s="1"/>
      <c r="D654" s="1"/>
      <c r="E654" s="1"/>
      <c r="F654" s="1"/>
      <c r="G654" s="1"/>
      <c r="H654" s="1"/>
      <c r="I654" s="1"/>
      <c r="J654" s="1"/>
      <c r="K654" s="1"/>
      <c r="L654" s="1"/>
      <c r="M654" s="1"/>
      <c r="N654" s="1"/>
    </row>
    <row r="655">
      <c r="A655" s="1"/>
      <c r="B655" s="2"/>
      <c r="C655" s="1"/>
      <c r="D655" s="1"/>
      <c r="E655" s="1"/>
      <c r="F655" s="1"/>
      <c r="G655" s="1"/>
      <c r="H655" s="1"/>
      <c r="I655" s="1"/>
      <c r="J655" s="1"/>
      <c r="K655" s="1"/>
      <c r="L655" s="1"/>
      <c r="M655" s="1"/>
      <c r="N655" s="1"/>
    </row>
    <row r="656">
      <c r="A656" s="1"/>
      <c r="B656" s="2"/>
      <c r="C656" s="1"/>
      <c r="D656" s="1"/>
      <c r="E656" s="1"/>
      <c r="F656" s="1"/>
      <c r="G656" s="1"/>
      <c r="H656" s="1"/>
      <c r="I656" s="1"/>
      <c r="J656" s="1"/>
      <c r="K656" s="1"/>
      <c r="L656" s="1"/>
      <c r="M656" s="1"/>
      <c r="N656" s="1"/>
    </row>
    <row r="657">
      <c r="A657" s="1"/>
      <c r="B657" s="2"/>
      <c r="C657" s="1"/>
      <c r="D657" s="1"/>
      <c r="E657" s="1"/>
      <c r="F657" s="1"/>
      <c r="G657" s="1"/>
      <c r="H657" s="1"/>
      <c r="I657" s="1"/>
      <c r="J657" s="1"/>
      <c r="K657" s="1"/>
      <c r="L657" s="1"/>
      <c r="M657" s="1"/>
      <c r="N657" s="1"/>
    </row>
    <row r="658">
      <c r="A658" s="1"/>
      <c r="B658" s="2"/>
      <c r="C658" s="1"/>
      <c r="D658" s="1"/>
      <c r="E658" s="1"/>
      <c r="F658" s="1"/>
      <c r="G658" s="1"/>
      <c r="H658" s="1"/>
      <c r="I658" s="1"/>
      <c r="J658" s="1"/>
      <c r="K658" s="1"/>
      <c r="L658" s="1"/>
      <c r="M658" s="1"/>
      <c r="N658" s="1"/>
    </row>
    <row r="659">
      <c r="A659" s="1"/>
      <c r="B659" s="2"/>
      <c r="C659" s="1"/>
      <c r="D659" s="1"/>
      <c r="E659" s="1"/>
      <c r="F659" s="1"/>
      <c r="G659" s="1"/>
      <c r="H659" s="1"/>
      <c r="I659" s="1"/>
      <c r="J659" s="1"/>
      <c r="K659" s="1"/>
      <c r="L659" s="1"/>
      <c r="M659" s="1"/>
      <c r="N659" s="1"/>
    </row>
    <row r="660">
      <c r="A660" s="1"/>
      <c r="B660" s="2"/>
      <c r="C660" s="1"/>
      <c r="D660" s="1"/>
      <c r="E660" s="1"/>
      <c r="F660" s="1"/>
      <c r="G660" s="1"/>
      <c r="H660" s="1"/>
      <c r="I660" s="1"/>
      <c r="J660" s="1"/>
      <c r="K660" s="1"/>
      <c r="L660" s="1"/>
      <c r="M660" s="1"/>
      <c r="N660" s="1"/>
    </row>
    <row r="661">
      <c r="A661" s="1"/>
      <c r="B661" s="2"/>
      <c r="C661" s="1"/>
      <c r="D661" s="1"/>
      <c r="E661" s="1"/>
      <c r="F661" s="1"/>
      <c r="G661" s="1"/>
      <c r="H661" s="1"/>
      <c r="I661" s="1"/>
      <c r="J661" s="1"/>
      <c r="K661" s="1"/>
      <c r="L661" s="1"/>
      <c r="M661" s="1"/>
      <c r="N661" s="1"/>
    </row>
    <row r="662">
      <c r="A662" s="1"/>
      <c r="B662" s="2"/>
      <c r="C662" s="1"/>
      <c r="D662" s="1"/>
      <c r="E662" s="1"/>
      <c r="F662" s="1"/>
      <c r="G662" s="1"/>
      <c r="H662" s="1"/>
      <c r="I662" s="1"/>
      <c r="J662" s="1"/>
      <c r="K662" s="1"/>
      <c r="L662" s="1"/>
      <c r="M662" s="1"/>
      <c r="N662" s="1"/>
    </row>
    <row r="663">
      <c r="A663" s="1"/>
      <c r="B663" s="2"/>
      <c r="C663" s="1"/>
      <c r="D663" s="1"/>
      <c r="E663" s="1"/>
      <c r="F663" s="1"/>
      <c r="G663" s="1"/>
      <c r="H663" s="1"/>
      <c r="I663" s="1"/>
      <c r="J663" s="1"/>
      <c r="K663" s="1"/>
      <c r="L663" s="1"/>
      <c r="M663" s="1"/>
      <c r="N663" s="1"/>
    </row>
    <row r="664">
      <c r="A664" s="1"/>
      <c r="B664" s="2"/>
      <c r="C664" s="1"/>
      <c r="D664" s="1"/>
      <c r="E664" s="1"/>
      <c r="F664" s="1"/>
      <c r="G664" s="1"/>
      <c r="H664" s="1"/>
      <c r="I664" s="1"/>
      <c r="J664" s="1"/>
      <c r="K664" s="1"/>
      <c r="L664" s="1"/>
      <c r="M664" s="1"/>
      <c r="N664" s="1"/>
    </row>
    <row r="665">
      <c r="A665" s="1"/>
      <c r="B665" s="2"/>
      <c r="C665" s="1"/>
      <c r="D665" s="1"/>
      <c r="E665" s="1"/>
      <c r="F665" s="1"/>
      <c r="G665" s="1"/>
      <c r="H665" s="1"/>
      <c r="I665" s="1"/>
      <c r="J665" s="1"/>
      <c r="K665" s="1"/>
      <c r="L665" s="1"/>
      <c r="M665" s="1"/>
      <c r="N665" s="1"/>
    </row>
    <row r="666">
      <c r="A666" s="1"/>
      <c r="B666" s="2"/>
      <c r="C666" s="1"/>
      <c r="D666" s="1"/>
      <c r="E666" s="1"/>
      <c r="F666" s="1"/>
      <c r="G666" s="1"/>
      <c r="H666" s="1"/>
      <c r="I666" s="1"/>
      <c r="J666" s="1"/>
      <c r="K666" s="1"/>
      <c r="L666" s="1"/>
      <c r="M666" s="1"/>
      <c r="N666" s="1"/>
    </row>
    <row r="667">
      <c r="A667" s="1"/>
      <c r="B667" s="2"/>
      <c r="C667" s="1"/>
      <c r="D667" s="1"/>
      <c r="E667" s="1"/>
      <c r="F667" s="1"/>
      <c r="G667" s="1"/>
      <c r="H667" s="1"/>
      <c r="I667" s="1"/>
      <c r="J667" s="1"/>
      <c r="K667" s="1"/>
      <c r="L667" s="1"/>
      <c r="M667" s="1"/>
      <c r="N667" s="1"/>
    </row>
    <row r="668">
      <c r="A668" s="1"/>
      <c r="B668" s="2"/>
      <c r="C668" s="1"/>
      <c r="D668" s="1"/>
      <c r="E668" s="1"/>
      <c r="F668" s="1"/>
      <c r="G668" s="1"/>
      <c r="H668" s="1"/>
      <c r="I668" s="1"/>
      <c r="J668" s="1"/>
      <c r="K668" s="1"/>
      <c r="L668" s="1"/>
      <c r="M668" s="1"/>
      <c r="N668" s="1"/>
    </row>
    <row r="669">
      <c r="A669" s="1"/>
      <c r="B669" s="2"/>
      <c r="C669" s="1"/>
      <c r="D669" s="1"/>
      <c r="E669" s="1"/>
      <c r="F669" s="1"/>
      <c r="G669" s="1"/>
      <c r="H669" s="1"/>
      <c r="I669" s="1"/>
      <c r="J669" s="1"/>
      <c r="K669" s="1"/>
      <c r="L669" s="1"/>
      <c r="M669" s="1"/>
      <c r="N669" s="1"/>
    </row>
    <row r="670">
      <c r="A670" s="1"/>
      <c r="B670" s="2"/>
      <c r="C670" s="1"/>
      <c r="D670" s="1"/>
      <c r="E670" s="1"/>
      <c r="F670" s="1"/>
      <c r="G670" s="1"/>
      <c r="H670" s="1"/>
      <c r="I670" s="1"/>
      <c r="J670" s="1"/>
      <c r="K670" s="1"/>
      <c r="L670" s="1"/>
      <c r="M670" s="1"/>
      <c r="N670" s="1"/>
    </row>
    <row r="671">
      <c r="A671" s="1"/>
      <c r="B671" s="2"/>
      <c r="C671" s="1"/>
      <c r="D671" s="1"/>
      <c r="E671" s="1"/>
      <c r="F671" s="1"/>
      <c r="G671" s="1"/>
      <c r="H671" s="1"/>
      <c r="I671" s="1"/>
      <c r="J671" s="1"/>
      <c r="K671" s="1"/>
      <c r="L671" s="1"/>
      <c r="M671" s="1"/>
      <c r="N671" s="1"/>
    </row>
    <row r="672">
      <c r="A672" s="1"/>
      <c r="B672" s="2"/>
      <c r="C672" s="1"/>
      <c r="D672" s="1"/>
      <c r="E672" s="1"/>
      <c r="F672" s="1"/>
      <c r="G672" s="1"/>
      <c r="H672" s="1"/>
      <c r="I672" s="1"/>
      <c r="J672" s="1"/>
      <c r="K672" s="1"/>
      <c r="L672" s="1"/>
      <c r="M672" s="1"/>
      <c r="N672" s="1"/>
    </row>
    <row r="673">
      <c r="A673" s="1"/>
      <c r="B673" s="2"/>
      <c r="C673" s="1"/>
      <c r="D673" s="1"/>
      <c r="E673" s="1"/>
      <c r="F673" s="1"/>
      <c r="G673" s="1"/>
      <c r="H673" s="1"/>
      <c r="I673" s="1"/>
      <c r="J673" s="1"/>
      <c r="K673" s="1"/>
      <c r="L673" s="1"/>
      <c r="M673" s="1"/>
      <c r="N673" s="1"/>
    </row>
    <row r="674">
      <c r="A674" s="1"/>
      <c r="B674" s="2"/>
      <c r="C674" s="1"/>
      <c r="D674" s="1"/>
      <c r="E674" s="1"/>
      <c r="F674" s="1"/>
      <c r="G674" s="1"/>
      <c r="H674" s="1"/>
      <c r="I674" s="1"/>
      <c r="J674" s="1"/>
      <c r="K674" s="1"/>
      <c r="L674" s="1"/>
      <c r="M674" s="1"/>
      <c r="N674" s="1"/>
    </row>
    <row r="675">
      <c r="A675" s="1"/>
      <c r="B675" s="2"/>
      <c r="C675" s="1"/>
      <c r="D675" s="1"/>
      <c r="E675" s="1"/>
      <c r="F675" s="1"/>
      <c r="G675" s="1"/>
      <c r="H675" s="1"/>
      <c r="I675" s="1"/>
      <c r="J675" s="1"/>
      <c r="K675" s="1"/>
      <c r="L675" s="1"/>
      <c r="M675" s="1"/>
      <c r="N675" s="1"/>
    </row>
    <row r="676">
      <c r="A676" s="1"/>
      <c r="B676" s="2"/>
      <c r="C676" s="1"/>
      <c r="D676" s="1"/>
      <c r="E676" s="1"/>
      <c r="F676" s="1"/>
      <c r="G676" s="1"/>
      <c r="H676" s="1"/>
      <c r="I676" s="1"/>
      <c r="J676" s="1"/>
      <c r="K676" s="1"/>
      <c r="L676" s="1"/>
      <c r="M676" s="1"/>
      <c r="N676" s="1"/>
    </row>
    <row r="677">
      <c r="A677" s="1"/>
      <c r="B677" s="2"/>
      <c r="C677" s="1"/>
      <c r="D677" s="1"/>
      <c r="E677" s="1"/>
      <c r="F677" s="1"/>
      <c r="G677" s="1"/>
      <c r="H677" s="1"/>
      <c r="I677" s="1"/>
      <c r="J677" s="1"/>
      <c r="K677" s="1"/>
      <c r="L677" s="1"/>
      <c r="M677" s="1"/>
      <c r="N677" s="1"/>
    </row>
    <row r="678">
      <c r="A678" s="1"/>
      <c r="B678" s="2"/>
      <c r="C678" s="1"/>
      <c r="D678" s="1"/>
      <c r="E678" s="1"/>
      <c r="F678" s="1"/>
      <c r="G678" s="1"/>
      <c r="H678" s="1"/>
      <c r="I678" s="1"/>
      <c r="J678" s="1"/>
      <c r="K678" s="1"/>
      <c r="L678" s="1"/>
      <c r="M678" s="1"/>
      <c r="N678" s="1"/>
    </row>
    <row r="679">
      <c r="A679" s="1"/>
      <c r="B679" s="2"/>
      <c r="C679" s="1"/>
      <c r="D679" s="1"/>
      <c r="E679" s="1"/>
      <c r="F679" s="1"/>
      <c r="G679" s="1"/>
      <c r="H679" s="1"/>
      <c r="I679" s="1"/>
      <c r="J679" s="1"/>
      <c r="K679" s="1"/>
      <c r="L679" s="1"/>
      <c r="M679" s="1"/>
      <c r="N679" s="1"/>
    </row>
    <row r="680">
      <c r="A680" s="1"/>
      <c r="B680" s="2"/>
      <c r="C680" s="1"/>
      <c r="D680" s="1"/>
      <c r="E680" s="1"/>
      <c r="F680" s="1"/>
      <c r="G680" s="1"/>
      <c r="H680" s="1"/>
      <c r="I680" s="1"/>
      <c r="J680" s="1"/>
      <c r="K680" s="1"/>
      <c r="L680" s="1"/>
      <c r="M680" s="1"/>
      <c r="N680" s="1"/>
    </row>
    <row r="681">
      <c r="A681" s="1"/>
      <c r="B681" s="2"/>
      <c r="C681" s="1"/>
      <c r="D681" s="1"/>
      <c r="E681" s="1"/>
      <c r="F681" s="1"/>
      <c r="G681" s="1"/>
      <c r="H681" s="1"/>
      <c r="I681" s="1"/>
      <c r="J681" s="1"/>
      <c r="K681" s="1"/>
      <c r="L681" s="1"/>
      <c r="M681" s="1"/>
      <c r="N681" s="1"/>
    </row>
    <row r="682">
      <c r="A682" s="1"/>
      <c r="B682" s="2"/>
      <c r="C682" s="1"/>
      <c r="D682" s="1"/>
      <c r="E682" s="1"/>
      <c r="F682" s="1"/>
      <c r="G682" s="1"/>
      <c r="H682" s="1"/>
      <c r="I682" s="1"/>
      <c r="J682" s="1"/>
      <c r="K682" s="1"/>
      <c r="L682" s="1"/>
      <c r="M682" s="1"/>
      <c r="N682" s="1"/>
    </row>
    <row r="683">
      <c r="A683" s="1"/>
      <c r="B683" s="2"/>
      <c r="C683" s="1"/>
      <c r="D683" s="1"/>
      <c r="E683" s="1"/>
      <c r="F683" s="1"/>
      <c r="G683" s="1"/>
      <c r="H683" s="1"/>
      <c r="I683" s="1"/>
      <c r="J683" s="1"/>
      <c r="K683" s="1"/>
      <c r="L683" s="1"/>
      <c r="M683" s="1"/>
      <c r="N683" s="1"/>
    </row>
    <row r="684">
      <c r="A684" s="1"/>
      <c r="B684" s="2"/>
      <c r="C684" s="1"/>
      <c r="D684" s="1"/>
      <c r="E684" s="1"/>
      <c r="F684" s="1"/>
      <c r="G684" s="1"/>
      <c r="H684" s="1"/>
      <c r="I684" s="1"/>
      <c r="J684" s="1"/>
      <c r="K684" s="1"/>
      <c r="L684" s="1"/>
      <c r="M684" s="1"/>
      <c r="N684" s="1"/>
    </row>
    <row r="685">
      <c r="A685" s="1"/>
      <c r="B685" s="2"/>
      <c r="C685" s="1"/>
      <c r="D685" s="1"/>
      <c r="E685" s="1"/>
      <c r="F685" s="1"/>
      <c r="G685" s="1"/>
      <c r="H685" s="1"/>
      <c r="I685" s="1"/>
      <c r="J685" s="1"/>
      <c r="K685" s="1"/>
      <c r="L685" s="1"/>
      <c r="M685" s="1"/>
      <c r="N685" s="1"/>
    </row>
    <row r="686">
      <c r="A686" s="1"/>
      <c r="B686" s="2"/>
      <c r="C686" s="1"/>
      <c r="D686" s="1"/>
      <c r="E686" s="1"/>
      <c r="F686" s="1"/>
      <c r="G686" s="1"/>
      <c r="H686" s="1"/>
      <c r="I686" s="1"/>
      <c r="J686" s="1"/>
      <c r="K686" s="1"/>
      <c r="L686" s="1"/>
      <c r="M686" s="1"/>
      <c r="N686" s="1"/>
    </row>
    <row r="687">
      <c r="A687" s="1"/>
      <c r="B687" s="2"/>
      <c r="C687" s="1"/>
      <c r="D687" s="1"/>
      <c r="E687" s="1"/>
      <c r="F687" s="1"/>
      <c r="G687" s="1"/>
      <c r="H687" s="1"/>
      <c r="I687" s="1"/>
      <c r="J687" s="1"/>
      <c r="K687" s="1"/>
      <c r="L687" s="1"/>
      <c r="M687" s="1"/>
      <c r="N687" s="1"/>
    </row>
    <row r="688">
      <c r="A688" s="1"/>
      <c r="B688" s="2"/>
      <c r="C688" s="1"/>
      <c r="D688" s="1"/>
      <c r="E688" s="1"/>
      <c r="F688" s="1"/>
      <c r="G688" s="1"/>
      <c r="H688" s="1"/>
      <c r="I688" s="1"/>
      <c r="J688" s="1"/>
      <c r="K688" s="1"/>
      <c r="L688" s="1"/>
      <c r="M688" s="1"/>
      <c r="N688" s="1"/>
    </row>
    <row r="689">
      <c r="A689" s="1"/>
      <c r="B689" s="2"/>
      <c r="C689" s="1"/>
      <c r="D689" s="1"/>
      <c r="E689" s="1"/>
      <c r="F689" s="1"/>
      <c r="G689" s="1"/>
      <c r="H689" s="1"/>
      <c r="I689" s="1"/>
      <c r="J689" s="1"/>
      <c r="K689" s="1"/>
      <c r="L689" s="1"/>
      <c r="M689" s="1"/>
      <c r="N689" s="1"/>
    </row>
    <row r="690">
      <c r="A690" s="1"/>
      <c r="B690" s="2"/>
      <c r="C690" s="1"/>
      <c r="D690" s="1"/>
      <c r="E690" s="1"/>
      <c r="F690" s="1"/>
      <c r="G690" s="1"/>
      <c r="H690" s="1"/>
      <c r="I690" s="1"/>
      <c r="J690" s="1"/>
      <c r="K690" s="1"/>
      <c r="L690" s="1"/>
      <c r="M690" s="1"/>
      <c r="N690" s="1"/>
    </row>
    <row r="691">
      <c r="A691" s="1"/>
      <c r="B691" s="2"/>
      <c r="C691" s="1"/>
      <c r="D691" s="1"/>
      <c r="E691" s="1"/>
      <c r="F691" s="1"/>
      <c r="G691" s="1"/>
      <c r="H691" s="1"/>
      <c r="I691" s="1"/>
      <c r="J691" s="1"/>
      <c r="K691" s="1"/>
      <c r="L691" s="1"/>
      <c r="M691" s="1"/>
      <c r="N691" s="1"/>
    </row>
    <row r="692">
      <c r="A692" s="1"/>
      <c r="B692" s="2"/>
      <c r="C692" s="1"/>
      <c r="D692" s="1"/>
      <c r="E692" s="1"/>
      <c r="F692" s="1"/>
      <c r="G692" s="1"/>
      <c r="H692" s="1"/>
      <c r="I692" s="1"/>
      <c r="J692" s="1"/>
      <c r="K692" s="1"/>
      <c r="L692" s="1"/>
      <c r="M692" s="1"/>
      <c r="N692" s="1"/>
    </row>
    <row r="693">
      <c r="A693" s="1"/>
      <c r="B693" s="2"/>
      <c r="C693" s="1"/>
      <c r="D693" s="1"/>
      <c r="E693" s="1"/>
      <c r="F693" s="1"/>
      <c r="G693" s="1"/>
      <c r="H693" s="1"/>
      <c r="I693" s="1"/>
      <c r="J693" s="1"/>
      <c r="K693" s="1"/>
      <c r="L693" s="1"/>
      <c r="M693" s="1"/>
      <c r="N693" s="1"/>
    </row>
    <row r="694">
      <c r="A694" s="1"/>
      <c r="B694" s="2"/>
      <c r="C694" s="1"/>
      <c r="D694" s="1"/>
      <c r="E694" s="1"/>
      <c r="F694" s="1"/>
      <c r="G694" s="1"/>
      <c r="H694" s="1"/>
      <c r="I694" s="1"/>
      <c r="J694" s="1"/>
      <c r="K694" s="1"/>
      <c r="L694" s="1"/>
      <c r="M694" s="1"/>
      <c r="N694" s="1"/>
    </row>
    <row r="695">
      <c r="A695" s="1"/>
      <c r="B695" s="2"/>
      <c r="C695" s="1"/>
      <c r="D695" s="1"/>
      <c r="E695" s="1"/>
      <c r="F695" s="1"/>
      <c r="G695" s="1"/>
      <c r="H695" s="1"/>
      <c r="I695" s="1"/>
      <c r="J695" s="1"/>
      <c r="K695" s="1"/>
      <c r="L695" s="1"/>
      <c r="M695" s="1"/>
      <c r="N695" s="1"/>
    </row>
    <row r="696">
      <c r="A696" s="1"/>
      <c r="B696" s="2"/>
      <c r="C696" s="1"/>
      <c r="D696" s="1"/>
      <c r="E696" s="1"/>
      <c r="F696" s="1"/>
      <c r="G696" s="1"/>
      <c r="H696" s="1"/>
      <c r="I696" s="1"/>
      <c r="J696" s="1"/>
      <c r="K696" s="1"/>
      <c r="L696" s="1"/>
      <c r="M696" s="1"/>
      <c r="N696" s="1"/>
    </row>
    <row r="697">
      <c r="A697" s="1"/>
      <c r="B697" s="2"/>
      <c r="C697" s="1"/>
      <c r="D697" s="1"/>
      <c r="E697" s="1"/>
      <c r="F697" s="1"/>
      <c r="G697" s="1"/>
      <c r="H697" s="1"/>
      <c r="I697" s="1"/>
      <c r="J697" s="1"/>
      <c r="K697" s="1"/>
      <c r="L697" s="1"/>
      <c r="M697" s="1"/>
      <c r="N697" s="1"/>
    </row>
    <row r="698">
      <c r="A698" s="1"/>
      <c r="B698" s="2"/>
      <c r="C698" s="1"/>
      <c r="D698" s="1"/>
      <c r="E698" s="1"/>
      <c r="F698" s="1"/>
      <c r="G698" s="1"/>
      <c r="H698" s="1"/>
      <c r="I698" s="1"/>
      <c r="J698" s="1"/>
      <c r="K698" s="1"/>
      <c r="L698" s="1"/>
      <c r="M698" s="1"/>
      <c r="N698" s="1"/>
    </row>
    <row r="699">
      <c r="A699" s="1"/>
      <c r="B699" s="2"/>
      <c r="C699" s="1"/>
      <c r="D699" s="1"/>
      <c r="E699" s="1"/>
      <c r="F699" s="1"/>
      <c r="G699" s="1"/>
      <c r="H699" s="1"/>
      <c r="I699" s="1"/>
      <c r="J699" s="1"/>
      <c r="K699" s="1"/>
      <c r="L699" s="1"/>
      <c r="M699" s="1"/>
      <c r="N699" s="1"/>
    </row>
    <row r="700">
      <c r="A700" s="1"/>
      <c r="B700" s="2"/>
      <c r="C700" s="1"/>
      <c r="D700" s="1"/>
      <c r="E700" s="1"/>
      <c r="F700" s="1"/>
      <c r="G700" s="1"/>
      <c r="H700" s="1"/>
      <c r="I700" s="1"/>
      <c r="J700" s="1"/>
      <c r="K700" s="1"/>
      <c r="L700" s="1"/>
      <c r="M700" s="1"/>
      <c r="N700" s="1"/>
    </row>
    <row r="701">
      <c r="A701" s="1"/>
      <c r="B701" s="2"/>
      <c r="C701" s="1"/>
      <c r="D701" s="1"/>
      <c r="E701" s="1"/>
      <c r="F701" s="1"/>
      <c r="G701" s="1"/>
      <c r="H701" s="1"/>
      <c r="I701" s="1"/>
      <c r="J701" s="1"/>
      <c r="K701" s="1"/>
      <c r="L701" s="1"/>
      <c r="M701" s="1"/>
      <c r="N701" s="1"/>
    </row>
    <row r="702">
      <c r="A702" s="1"/>
      <c r="B702" s="2"/>
      <c r="C702" s="1"/>
      <c r="D702" s="1"/>
      <c r="E702" s="1"/>
      <c r="F702" s="1"/>
      <c r="G702" s="1"/>
      <c r="H702" s="1"/>
      <c r="I702" s="1"/>
      <c r="J702" s="1"/>
      <c r="K702" s="1"/>
      <c r="L702" s="1"/>
      <c r="M702" s="1"/>
      <c r="N702" s="1"/>
    </row>
    <row r="703">
      <c r="A703" s="1"/>
      <c r="B703" s="2"/>
      <c r="C703" s="1"/>
      <c r="D703" s="1"/>
      <c r="E703" s="1"/>
      <c r="F703" s="1"/>
      <c r="G703" s="1"/>
      <c r="H703" s="1"/>
      <c r="I703" s="1"/>
      <c r="J703" s="1"/>
      <c r="K703" s="1"/>
      <c r="L703" s="1"/>
      <c r="M703" s="1"/>
      <c r="N703" s="1"/>
    </row>
    <row r="704">
      <c r="A704" s="1"/>
      <c r="B704" s="2"/>
      <c r="C704" s="1"/>
      <c r="D704" s="1"/>
      <c r="E704" s="1"/>
      <c r="F704" s="1"/>
      <c r="G704" s="1"/>
      <c r="H704" s="1"/>
      <c r="I704" s="1"/>
      <c r="J704" s="1"/>
      <c r="K704" s="1"/>
      <c r="L704" s="1"/>
      <c r="M704" s="1"/>
      <c r="N704" s="1"/>
    </row>
    <row r="705">
      <c r="A705" s="1"/>
      <c r="B705" s="2"/>
      <c r="C705" s="1"/>
      <c r="D705" s="1"/>
      <c r="E705" s="1"/>
      <c r="F705" s="1"/>
      <c r="G705" s="1"/>
      <c r="H705" s="1"/>
      <c r="I705" s="1"/>
      <c r="J705" s="1"/>
      <c r="K705" s="1"/>
      <c r="L705" s="1"/>
      <c r="M705" s="1"/>
      <c r="N705" s="1"/>
    </row>
    <row r="706">
      <c r="A706" s="1"/>
      <c r="B706" s="2"/>
      <c r="C706" s="1"/>
      <c r="D706" s="1"/>
      <c r="E706" s="1"/>
      <c r="F706" s="1"/>
      <c r="G706" s="1"/>
      <c r="H706" s="1"/>
      <c r="I706" s="1"/>
      <c r="J706" s="1"/>
      <c r="K706" s="1"/>
      <c r="L706" s="1"/>
      <c r="M706" s="1"/>
      <c r="N706" s="1"/>
    </row>
    <row r="707">
      <c r="A707" s="1"/>
      <c r="B707" s="2"/>
      <c r="C707" s="1"/>
      <c r="D707" s="1"/>
      <c r="E707" s="1"/>
      <c r="F707" s="1"/>
      <c r="G707" s="1"/>
      <c r="H707" s="1"/>
      <c r="I707" s="1"/>
      <c r="J707" s="1"/>
      <c r="K707" s="1"/>
      <c r="L707" s="1"/>
      <c r="M707" s="1"/>
      <c r="N707" s="1"/>
    </row>
    <row r="708">
      <c r="A708" s="1"/>
      <c r="B708" s="2"/>
      <c r="C708" s="1"/>
      <c r="D708" s="1"/>
      <c r="E708" s="1"/>
      <c r="F708" s="1"/>
      <c r="G708" s="1"/>
      <c r="H708" s="1"/>
      <c r="I708" s="1"/>
      <c r="J708" s="1"/>
      <c r="K708" s="1"/>
      <c r="L708" s="1"/>
      <c r="M708" s="1"/>
      <c r="N708" s="1"/>
    </row>
    <row r="709">
      <c r="A709" s="1"/>
      <c r="B709" s="2"/>
      <c r="C709" s="1"/>
      <c r="D709" s="1"/>
      <c r="E709" s="1"/>
      <c r="F709" s="1"/>
      <c r="G709" s="1"/>
      <c r="H709" s="1"/>
      <c r="I709" s="1"/>
      <c r="J709" s="1"/>
      <c r="K709" s="1"/>
      <c r="L709" s="1"/>
      <c r="M709" s="1"/>
      <c r="N709" s="1"/>
    </row>
    <row r="710">
      <c r="A710" s="1"/>
      <c r="B710" s="2"/>
      <c r="C710" s="1"/>
      <c r="D710" s="1"/>
      <c r="E710" s="1"/>
      <c r="F710" s="1"/>
      <c r="G710" s="1"/>
      <c r="H710" s="1"/>
      <c r="I710" s="1"/>
      <c r="J710" s="1"/>
      <c r="K710" s="1"/>
      <c r="L710" s="1"/>
      <c r="M710" s="1"/>
      <c r="N710" s="1"/>
    </row>
    <row r="711">
      <c r="A711" s="1"/>
      <c r="B711" s="2"/>
      <c r="C711" s="1"/>
      <c r="D711" s="1"/>
      <c r="E711" s="1"/>
      <c r="F711" s="1"/>
      <c r="G711" s="1"/>
      <c r="H711" s="1"/>
      <c r="I711" s="1"/>
      <c r="J711" s="1"/>
      <c r="K711" s="1"/>
      <c r="L711" s="1"/>
      <c r="M711" s="1"/>
      <c r="N711" s="1"/>
    </row>
    <row r="712">
      <c r="A712" s="1"/>
      <c r="B712" s="2"/>
      <c r="C712" s="1"/>
      <c r="D712" s="1"/>
      <c r="E712" s="1"/>
      <c r="F712" s="1"/>
      <c r="G712" s="1"/>
      <c r="H712" s="1"/>
      <c r="I712" s="1"/>
      <c r="J712" s="1"/>
      <c r="K712" s="1"/>
      <c r="L712" s="1"/>
      <c r="M712" s="1"/>
      <c r="N712" s="1"/>
    </row>
    <row r="713">
      <c r="A713" s="1"/>
      <c r="B713" s="2"/>
      <c r="C713" s="1"/>
      <c r="D713" s="1"/>
      <c r="E713" s="1"/>
      <c r="F713" s="1"/>
      <c r="G713" s="1"/>
      <c r="H713" s="1"/>
      <c r="I713" s="1"/>
      <c r="J713" s="1"/>
      <c r="K713" s="1"/>
      <c r="L713" s="1"/>
      <c r="M713" s="1"/>
      <c r="N713" s="1"/>
    </row>
    <row r="714">
      <c r="A714" s="1"/>
      <c r="B714" s="2"/>
      <c r="C714" s="1"/>
      <c r="D714" s="1"/>
      <c r="E714" s="1"/>
      <c r="F714" s="1"/>
      <c r="G714" s="1"/>
      <c r="H714" s="1"/>
      <c r="I714" s="1"/>
      <c r="J714" s="1"/>
      <c r="K714" s="1"/>
      <c r="L714" s="1"/>
      <c r="M714" s="1"/>
      <c r="N714" s="1"/>
    </row>
    <row r="715">
      <c r="A715" s="1"/>
      <c r="B715" s="2"/>
      <c r="C715" s="1"/>
      <c r="D715" s="1"/>
      <c r="E715" s="1"/>
      <c r="F715" s="1"/>
      <c r="G715" s="1"/>
      <c r="H715" s="1"/>
      <c r="I715" s="1"/>
      <c r="J715" s="1"/>
      <c r="K715" s="1"/>
      <c r="L715" s="1"/>
      <c r="M715" s="1"/>
      <c r="N715" s="1"/>
    </row>
    <row r="716">
      <c r="A716" s="1"/>
      <c r="B716" s="2"/>
      <c r="C716" s="1"/>
      <c r="D716" s="1"/>
      <c r="E716" s="1"/>
      <c r="F716" s="1"/>
      <c r="G716" s="1"/>
      <c r="H716" s="1"/>
      <c r="I716" s="1"/>
      <c r="J716" s="1"/>
      <c r="K716" s="1"/>
      <c r="L716" s="1"/>
      <c r="M716" s="1"/>
      <c r="N716" s="1"/>
    </row>
    <row r="717">
      <c r="A717" s="1"/>
      <c r="B717" s="2"/>
      <c r="C717" s="1"/>
      <c r="D717" s="1"/>
      <c r="E717" s="1"/>
      <c r="F717" s="1"/>
      <c r="G717" s="1"/>
      <c r="H717" s="1"/>
      <c r="I717" s="1"/>
      <c r="J717" s="1"/>
      <c r="K717" s="1"/>
      <c r="L717" s="1"/>
      <c r="M717" s="1"/>
      <c r="N717" s="1"/>
    </row>
    <row r="718">
      <c r="A718" s="1"/>
      <c r="B718" s="2"/>
      <c r="C718" s="1"/>
      <c r="D718" s="1"/>
      <c r="E718" s="1"/>
      <c r="F718" s="1"/>
      <c r="G718" s="1"/>
      <c r="H718" s="1"/>
      <c r="I718" s="1"/>
      <c r="J718" s="1"/>
      <c r="K718" s="1"/>
      <c r="L718" s="1"/>
      <c r="M718" s="1"/>
      <c r="N718" s="1"/>
    </row>
    <row r="719">
      <c r="A719" s="1"/>
      <c r="B719" s="2"/>
      <c r="C719" s="1"/>
      <c r="D719" s="1"/>
      <c r="E719" s="1"/>
      <c r="F719" s="1"/>
      <c r="G719" s="1"/>
      <c r="H719" s="1"/>
      <c r="I719" s="1"/>
      <c r="J719" s="1"/>
      <c r="K719" s="1"/>
      <c r="L719" s="1"/>
      <c r="M719" s="1"/>
      <c r="N719" s="1"/>
    </row>
    <row r="720">
      <c r="A720" s="1"/>
      <c r="B720" s="2"/>
      <c r="C720" s="1"/>
      <c r="D720" s="1"/>
      <c r="E720" s="1"/>
      <c r="F720" s="1"/>
      <c r="G720" s="1"/>
      <c r="H720" s="1"/>
      <c r="I720" s="1"/>
      <c r="J720" s="1"/>
      <c r="K720" s="1"/>
      <c r="L720" s="1"/>
      <c r="M720" s="1"/>
      <c r="N720" s="1"/>
    </row>
    <row r="721">
      <c r="A721" s="1"/>
      <c r="B721" s="2"/>
      <c r="C721" s="1"/>
      <c r="D721" s="1"/>
      <c r="E721" s="1"/>
      <c r="F721" s="1"/>
      <c r="G721" s="1"/>
      <c r="H721" s="1"/>
      <c r="I721" s="1"/>
      <c r="J721" s="1"/>
      <c r="K721" s="1"/>
      <c r="L721" s="1"/>
      <c r="M721" s="1"/>
      <c r="N721" s="1"/>
    </row>
    <row r="722">
      <c r="A722" s="1"/>
      <c r="B722" s="2"/>
      <c r="C722" s="1"/>
      <c r="D722" s="1"/>
      <c r="E722" s="1"/>
      <c r="F722" s="1"/>
      <c r="G722" s="1"/>
      <c r="H722" s="1"/>
      <c r="I722" s="1"/>
      <c r="J722" s="1"/>
      <c r="K722" s="1"/>
      <c r="L722" s="1"/>
      <c r="M722" s="1"/>
      <c r="N722" s="1"/>
    </row>
    <row r="723">
      <c r="A723" s="1"/>
      <c r="B723" s="2"/>
      <c r="C723" s="1"/>
      <c r="D723" s="1"/>
      <c r="E723" s="1"/>
      <c r="F723" s="1"/>
      <c r="G723" s="1"/>
      <c r="H723" s="1"/>
      <c r="I723" s="1"/>
      <c r="J723" s="1"/>
      <c r="K723" s="1"/>
      <c r="L723" s="1"/>
      <c r="M723" s="1"/>
      <c r="N723" s="1"/>
    </row>
    <row r="724">
      <c r="A724" s="1"/>
      <c r="B724" s="2"/>
      <c r="C724" s="1"/>
      <c r="D724" s="1"/>
      <c r="E724" s="1"/>
      <c r="F724" s="1"/>
      <c r="G724" s="1"/>
      <c r="H724" s="1"/>
      <c r="I724" s="1"/>
      <c r="J724" s="1"/>
      <c r="K724" s="1"/>
      <c r="L724" s="1"/>
      <c r="M724" s="1"/>
      <c r="N724" s="1"/>
    </row>
    <row r="725">
      <c r="A725" s="1"/>
      <c r="B725" s="2"/>
      <c r="C725" s="1"/>
      <c r="D725" s="1"/>
      <c r="E725" s="1"/>
      <c r="F725" s="1"/>
      <c r="G725" s="1"/>
      <c r="H725" s="1"/>
      <c r="I725" s="1"/>
      <c r="J725" s="1"/>
      <c r="K725" s="1"/>
      <c r="L725" s="1"/>
      <c r="M725" s="1"/>
      <c r="N725" s="1"/>
    </row>
    <row r="726">
      <c r="A726" s="1"/>
      <c r="B726" s="2"/>
      <c r="C726" s="1"/>
      <c r="D726" s="1"/>
      <c r="E726" s="1"/>
      <c r="F726" s="1"/>
      <c r="G726" s="1"/>
      <c r="H726" s="1"/>
      <c r="I726" s="1"/>
      <c r="J726" s="1"/>
      <c r="K726" s="1"/>
      <c r="L726" s="1"/>
      <c r="M726" s="1"/>
      <c r="N726" s="1"/>
    </row>
    <row r="727">
      <c r="A727" s="1"/>
      <c r="B727" s="2"/>
      <c r="C727" s="1"/>
      <c r="D727" s="1"/>
      <c r="E727" s="1"/>
      <c r="F727" s="1"/>
      <c r="G727" s="1"/>
      <c r="H727" s="1"/>
      <c r="I727" s="1"/>
      <c r="J727" s="1"/>
      <c r="K727" s="1"/>
      <c r="L727" s="1"/>
      <c r="M727" s="1"/>
      <c r="N727" s="1"/>
    </row>
    <row r="728">
      <c r="A728" s="1"/>
      <c r="B728" s="2"/>
      <c r="C728" s="1"/>
      <c r="D728" s="1"/>
      <c r="E728" s="1"/>
      <c r="F728" s="1"/>
      <c r="G728" s="1"/>
      <c r="H728" s="1"/>
      <c r="I728" s="1"/>
      <c r="J728" s="1"/>
      <c r="K728" s="1"/>
      <c r="L728" s="1"/>
      <c r="M728" s="1"/>
      <c r="N728" s="1"/>
    </row>
    <row r="729">
      <c r="A729" s="1"/>
      <c r="B729" s="2"/>
      <c r="C729" s="1"/>
      <c r="D729" s="1"/>
      <c r="E729" s="1"/>
      <c r="F729" s="1"/>
      <c r="G729" s="1"/>
      <c r="H729" s="1"/>
      <c r="I729" s="1"/>
      <c r="J729" s="1"/>
      <c r="K729" s="1"/>
      <c r="L729" s="1"/>
      <c r="M729" s="1"/>
      <c r="N729" s="1"/>
    </row>
    <row r="730">
      <c r="A730" s="1"/>
      <c r="B730" s="2"/>
      <c r="C730" s="1"/>
      <c r="D730" s="1"/>
      <c r="E730" s="1"/>
      <c r="F730" s="1"/>
      <c r="G730" s="1"/>
      <c r="H730" s="1"/>
      <c r="I730" s="1"/>
      <c r="J730" s="1"/>
      <c r="K730" s="1"/>
      <c r="L730" s="1"/>
      <c r="M730" s="1"/>
      <c r="N730" s="1"/>
    </row>
    <row r="731">
      <c r="A731" s="1"/>
      <c r="B731" s="2"/>
      <c r="C731" s="1"/>
      <c r="D731" s="1"/>
      <c r="E731" s="1"/>
      <c r="F731" s="1"/>
      <c r="G731" s="1"/>
      <c r="H731" s="1"/>
      <c r="I731" s="1"/>
      <c r="J731" s="1"/>
      <c r="K731" s="1"/>
      <c r="L731" s="1"/>
      <c r="M731" s="1"/>
      <c r="N731" s="1"/>
    </row>
    <row r="732">
      <c r="A732" s="1"/>
      <c r="B732" s="2"/>
      <c r="C732" s="1"/>
      <c r="D732" s="1"/>
      <c r="E732" s="1"/>
      <c r="F732" s="1"/>
      <c r="G732" s="1"/>
      <c r="H732" s="1"/>
      <c r="I732" s="1"/>
      <c r="J732" s="1"/>
      <c r="K732" s="1"/>
      <c r="L732" s="1"/>
      <c r="M732" s="1"/>
      <c r="N732" s="1"/>
    </row>
    <row r="733">
      <c r="A733" s="1"/>
      <c r="B733" s="2"/>
      <c r="C733" s="1"/>
      <c r="D733" s="1"/>
      <c r="E733" s="1"/>
      <c r="F733" s="1"/>
      <c r="G733" s="1"/>
      <c r="H733" s="1"/>
      <c r="I733" s="1"/>
      <c r="J733" s="1"/>
      <c r="K733" s="1"/>
      <c r="L733" s="1"/>
      <c r="M733" s="1"/>
      <c r="N733" s="1"/>
    </row>
    <row r="734">
      <c r="A734" s="1"/>
      <c r="B734" s="2"/>
      <c r="C734" s="1"/>
      <c r="D734" s="1"/>
      <c r="E734" s="1"/>
      <c r="F734" s="1"/>
      <c r="G734" s="1"/>
      <c r="H734" s="1"/>
      <c r="I734" s="1"/>
      <c r="J734" s="1"/>
      <c r="K734" s="1"/>
      <c r="L734" s="1"/>
      <c r="M734" s="1"/>
      <c r="N734" s="1"/>
    </row>
    <row r="735">
      <c r="A735" s="1"/>
      <c r="B735" s="2"/>
      <c r="C735" s="1"/>
      <c r="D735" s="1"/>
      <c r="E735" s="1"/>
      <c r="F735" s="1"/>
      <c r="G735" s="1"/>
      <c r="H735" s="1"/>
      <c r="I735" s="1"/>
      <c r="J735" s="1"/>
      <c r="K735" s="1"/>
      <c r="L735" s="1"/>
      <c r="M735" s="1"/>
      <c r="N735" s="1"/>
    </row>
    <row r="736">
      <c r="A736" s="1"/>
      <c r="B736" s="2"/>
      <c r="C736" s="1"/>
      <c r="D736" s="1"/>
      <c r="E736" s="1"/>
      <c r="F736" s="1"/>
      <c r="G736" s="1"/>
      <c r="H736" s="1"/>
      <c r="I736" s="1"/>
      <c r="J736" s="1"/>
      <c r="K736" s="1"/>
      <c r="L736" s="1"/>
      <c r="M736" s="1"/>
      <c r="N736" s="1"/>
    </row>
    <row r="737">
      <c r="A737" s="1"/>
      <c r="B737" s="2"/>
      <c r="C737" s="1"/>
      <c r="D737" s="1"/>
      <c r="E737" s="1"/>
      <c r="F737" s="1"/>
      <c r="G737" s="1"/>
      <c r="H737" s="1"/>
      <c r="I737" s="1"/>
      <c r="J737" s="1"/>
      <c r="K737" s="1"/>
      <c r="L737" s="1"/>
      <c r="M737" s="1"/>
      <c r="N737" s="1"/>
    </row>
    <row r="738">
      <c r="A738" s="1"/>
      <c r="B738" s="2"/>
      <c r="C738" s="1"/>
      <c r="D738" s="1"/>
      <c r="E738" s="1"/>
      <c r="F738" s="1"/>
      <c r="G738" s="1"/>
      <c r="H738" s="1"/>
      <c r="I738" s="1"/>
      <c r="J738" s="1"/>
      <c r="K738" s="1"/>
      <c r="L738" s="1"/>
      <c r="M738" s="1"/>
      <c r="N738" s="1"/>
    </row>
    <row r="739">
      <c r="A739" s="1"/>
      <c r="B739" s="2"/>
      <c r="C739" s="1"/>
      <c r="D739" s="1"/>
      <c r="E739" s="1"/>
      <c r="F739" s="1"/>
      <c r="G739" s="1"/>
      <c r="H739" s="1"/>
      <c r="I739" s="1"/>
      <c r="J739" s="1"/>
      <c r="K739" s="1"/>
      <c r="L739" s="1"/>
      <c r="M739" s="1"/>
      <c r="N739" s="1"/>
    </row>
    <row r="740">
      <c r="A740" s="1"/>
      <c r="B740" s="2"/>
      <c r="C740" s="1"/>
      <c r="D740" s="1"/>
      <c r="E740" s="1"/>
      <c r="F740" s="1"/>
      <c r="G740" s="1"/>
      <c r="H740" s="1"/>
      <c r="I740" s="1"/>
      <c r="J740" s="1"/>
      <c r="K740" s="1"/>
      <c r="L740" s="1"/>
      <c r="M740" s="1"/>
      <c r="N740" s="1"/>
    </row>
    <row r="741">
      <c r="A741" s="1"/>
      <c r="B741" s="2"/>
      <c r="C741" s="1"/>
      <c r="D741" s="1"/>
      <c r="E741" s="1"/>
      <c r="F741" s="1"/>
      <c r="G741" s="1"/>
      <c r="H741" s="1"/>
      <c r="I741" s="1"/>
      <c r="J741" s="1"/>
      <c r="K741" s="1"/>
      <c r="L741" s="1"/>
      <c r="M741" s="1"/>
      <c r="N741" s="1"/>
    </row>
    <row r="742">
      <c r="A742" s="1"/>
      <c r="B742" s="2"/>
      <c r="C742" s="1"/>
      <c r="D742" s="1"/>
      <c r="E742" s="1"/>
      <c r="F742" s="1"/>
      <c r="G742" s="1"/>
      <c r="H742" s="1"/>
      <c r="I742" s="1"/>
      <c r="J742" s="1"/>
      <c r="K742" s="1"/>
      <c r="L742" s="1"/>
      <c r="M742" s="1"/>
      <c r="N742" s="1"/>
    </row>
    <row r="743">
      <c r="A743" s="1"/>
      <c r="B743" s="2"/>
      <c r="C743" s="1"/>
      <c r="D743" s="1"/>
      <c r="E743" s="1"/>
      <c r="F743" s="1"/>
      <c r="G743" s="1"/>
      <c r="H743" s="1"/>
      <c r="I743" s="1"/>
      <c r="J743" s="1"/>
      <c r="K743" s="1"/>
      <c r="L743" s="1"/>
      <c r="M743" s="1"/>
      <c r="N743" s="1"/>
    </row>
    <row r="744">
      <c r="A744" s="1"/>
      <c r="B744" s="2"/>
      <c r="C744" s="1"/>
      <c r="D744" s="1"/>
      <c r="E744" s="1"/>
      <c r="F744" s="1"/>
      <c r="G744" s="1"/>
      <c r="H744" s="1"/>
      <c r="I744" s="1"/>
      <c r="J744" s="1"/>
      <c r="K744" s="1"/>
      <c r="L744" s="1"/>
      <c r="M744" s="1"/>
      <c r="N744" s="1"/>
    </row>
    <row r="745">
      <c r="A745" s="1"/>
      <c r="B745" s="2"/>
      <c r="C745" s="1"/>
      <c r="D745" s="1"/>
      <c r="E745" s="1"/>
      <c r="F745" s="1"/>
      <c r="G745" s="1"/>
      <c r="H745" s="1"/>
      <c r="I745" s="1"/>
      <c r="J745" s="1"/>
      <c r="K745" s="1"/>
      <c r="L745" s="1"/>
      <c r="M745" s="1"/>
      <c r="N745" s="1"/>
    </row>
    <row r="746">
      <c r="A746" s="1"/>
      <c r="B746" s="2"/>
      <c r="C746" s="1"/>
      <c r="D746" s="1"/>
      <c r="E746" s="1"/>
      <c r="F746" s="1"/>
      <c r="G746" s="1"/>
      <c r="H746" s="1"/>
      <c r="I746" s="1"/>
      <c r="J746" s="1"/>
      <c r="K746" s="1"/>
      <c r="L746" s="1"/>
      <c r="M746" s="1"/>
      <c r="N746" s="1"/>
    </row>
    <row r="747">
      <c r="A747" s="1"/>
      <c r="B747" s="2"/>
      <c r="C747" s="1"/>
      <c r="D747" s="1"/>
      <c r="E747" s="1"/>
      <c r="F747" s="1"/>
      <c r="G747" s="1"/>
      <c r="H747" s="1"/>
      <c r="I747" s="1"/>
      <c r="J747" s="1"/>
      <c r="K747" s="1"/>
      <c r="L747" s="1"/>
      <c r="M747" s="1"/>
      <c r="N747" s="1"/>
    </row>
    <row r="748">
      <c r="A748" s="1"/>
      <c r="B748" s="2"/>
      <c r="C748" s="1"/>
      <c r="D748" s="1"/>
      <c r="E748" s="1"/>
      <c r="F748" s="1"/>
      <c r="G748" s="1"/>
      <c r="H748" s="1"/>
      <c r="I748" s="1"/>
      <c r="J748" s="1"/>
      <c r="K748" s="1"/>
      <c r="L748" s="1"/>
      <c r="M748" s="1"/>
      <c r="N748" s="1"/>
    </row>
    <row r="749">
      <c r="A749" s="1"/>
      <c r="B749" s="2"/>
      <c r="C749" s="1"/>
      <c r="D749" s="1"/>
      <c r="E749" s="1"/>
      <c r="F749" s="1"/>
      <c r="G749" s="1"/>
      <c r="H749" s="1"/>
      <c r="I749" s="1"/>
      <c r="J749" s="1"/>
      <c r="K749" s="1"/>
      <c r="L749" s="1"/>
      <c r="M749" s="1"/>
      <c r="N749" s="1"/>
    </row>
    <row r="750">
      <c r="A750" s="1"/>
      <c r="B750" s="2"/>
      <c r="C750" s="1"/>
      <c r="D750" s="1"/>
      <c r="E750" s="1"/>
      <c r="F750" s="1"/>
      <c r="G750" s="1"/>
      <c r="H750" s="1"/>
      <c r="I750" s="1"/>
      <c r="J750" s="1"/>
      <c r="K750" s="1"/>
      <c r="L750" s="1"/>
      <c r="M750" s="1"/>
      <c r="N750" s="1"/>
    </row>
    <row r="751">
      <c r="A751" s="1"/>
      <c r="B751" s="2"/>
      <c r="C751" s="1"/>
      <c r="D751" s="1"/>
      <c r="E751" s="1"/>
      <c r="F751" s="1"/>
      <c r="G751" s="1"/>
      <c r="H751" s="1"/>
      <c r="I751" s="1"/>
      <c r="J751" s="1"/>
      <c r="K751" s="1"/>
      <c r="L751" s="1"/>
      <c r="M751" s="1"/>
      <c r="N751" s="1"/>
    </row>
    <row r="752">
      <c r="A752" s="1"/>
      <c r="B752" s="2"/>
      <c r="C752" s="1"/>
      <c r="D752" s="1"/>
      <c r="E752" s="1"/>
      <c r="F752" s="1"/>
      <c r="G752" s="1"/>
      <c r="H752" s="1"/>
      <c r="I752" s="1"/>
      <c r="J752" s="1"/>
      <c r="K752" s="1"/>
      <c r="L752" s="1"/>
      <c r="M752" s="1"/>
      <c r="N752" s="1"/>
    </row>
    <row r="753">
      <c r="A753" s="1"/>
      <c r="B753" s="2"/>
      <c r="C753" s="1"/>
      <c r="D753" s="1"/>
      <c r="E753" s="1"/>
      <c r="F753" s="1"/>
      <c r="G753" s="1"/>
      <c r="H753" s="1"/>
      <c r="I753" s="1"/>
      <c r="J753" s="1"/>
      <c r="K753" s="1"/>
      <c r="L753" s="1"/>
      <c r="M753" s="1"/>
      <c r="N753" s="1"/>
    </row>
    <row r="754">
      <c r="A754" s="1"/>
      <c r="B754" s="2"/>
      <c r="C754" s="1"/>
      <c r="D754" s="1"/>
      <c r="E754" s="1"/>
      <c r="F754" s="1"/>
      <c r="G754" s="1"/>
      <c r="H754" s="1"/>
      <c r="I754" s="1"/>
      <c r="J754" s="1"/>
      <c r="K754" s="1"/>
      <c r="L754" s="1"/>
      <c r="M754" s="1"/>
      <c r="N754" s="1"/>
    </row>
    <row r="755">
      <c r="A755" s="1"/>
      <c r="B755" s="2"/>
      <c r="C755" s="1"/>
      <c r="D755" s="1"/>
      <c r="E755" s="1"/>
      <c r="F755" s="1"/>
      <c r="G755" s="1"/>
      <c r="H755" s="1"/>
      <c r="I755" s="1"/>
      <c r="J755" s="1"/>
      <c r="K755" s="1"/>
      <c r="L755" s="1"/>
      <c r="M755" s="1"/>
      <c r="N755" s="1"/>
    </row>
    <row r="756">
      <c r="A756" s="1"/>
      <c r="B756" s="2"/>
      <c r="C756" s="1"/>
      <c r="D756" s="1"/>
      <c r="E756" s="1"/>
      <c r="F756" s="1"/>
      <c r="G756" s="1"/>
      <c r="H756" s="1"/>
      <c r="I756" s="1"/>
      <c r="J756" s="1"/>
      <c r="K756" s="1"/>
      <c r="L756" s="1"/>
      <c r="M756" s="1"/>
      <c r="N756" s="1"/>
    </row>
    <row r="757">
      <c r="A757" s="1"/>
      <c r="B757" s="2"/>
      <c r="C757" s="1"/>
      <c r="D757" s="1"/>
      <c r="E757" s="1"/>
      <c r="F757" s="1"/>
      <c r="G757" s="1"/>
      <c r="H757" s="1"/>
      <c r="I757" s="1"/>
      <c r="J757" s="1"/>
      <c r="K757" s="1"/>
      <c r="L757" s="1"/>
      <c r="M757" s="1"/>
      <c r="N757" s="1"/>
    </row>
    <row r="758">
      <c r="A758" s="1"/>
      <c r="B758" s="2"/>
      <c r="C758" s="1"/>
      <c r="D758" s="1"/>
      <c r="E758" s="1"/>
      <c r="F758" s="1"/>
      <c r="G758" s="1"/>
      <c r="H758" s="1"/>
      <c r="I758" s="1"/>
      <c r="J758" s="1"/>
      <c r="K758" s="1"/>
      <c r="L758" s="1"/>
      <c r="M758" s="1"/>
      <c r="N758" s="1"/>
    </row>
    <row r="759">
      <c r="A759" s="1"/>
      <c r="B759" s="2"/>
      <c r="C759" s="1"/>
      <c r="D759" s="1"/>
      <c r="E759" s="1"/>
      <c r="F759" s="1"/>
      <c r="G759" s="1"/>
      <c r="H759" s="1"/>
      <c r="I759" s="1"/>
      <c r="J759" s="1"/>
      <c r="K759" s="1"/>
      <c r="L759" s="1"/>
      <c r="M759" s="1"/>
      <c r="N759" s="1"/>
    </row>
    <row r="760">
      <c r="A760" s="1"/>
      <c r="B760" s="2"/>
      <c r="C760" s="1"/>
      <c r="D760" s="1"/>
      <c r="E760" s="1"/>
      <c r="F760" s="1"/>
      <c r="G760" s="1"/>
      <c r="H760" s="1"/>
      <c r="I760" s="1"/>
      <c r="J760" s="1"/>
      <c r="K760" s="1"/>
      <c r="L760" s="1"/>
      <c r="M760" s="1"/>
      <c r="N760" s="1"/>
    </row>
    <row r="761">
      <c r="A761" s="1"/>
      <c r="B761" s="2"/>
      <c r="C761" s="1"/>
      <c r="D761" s="1"/>
      <c r="E761" s="1"/>
      <c r="F761" s="1"/>
      <c r="G761" s="1"/>
      <c r="H761" s="1"/>
      <c r="I761" s="1"/>
      <c r="J761" s="1"/>
      <c r="K761" s="1"/>
      <c r="L761" s="1"/>
      <c r="M761" s="1"/>
      <c r="N761" s="1"/>
    </row>
    <row r="762">
      <c r="A762" s="1"/>
      <c r="B762" s="2"/>
      <c r="C762" s="1"/>
      <c r="D762" s="1"/>
      <c r="E762" s="1"/>
      <c r="F762" s="1"/>
      <c r="G762" s="1"/>
      <c r="H762" s="1"/>
      <c r="I762" s="1"/>
      <c r="J762" s="1"/>
      <c r="K762" s="1"/>
      <c r="L762" s="1"/>
      <c r="M762" s="1"/>
      <c r="N762" s="1"/>
    </row>
    <row r="763">
      <c r="A763" s="1"/>
      <c r="B763" s="2"/>
      <c r="C763" s="1"/>
      <c r="D763" s="1"/>
      <c r="E763" s="1"/>
      <c r="F763" s="1"/>
      <c r="G763" s="1"/>
      <c r="H763" s="1"/>
      <c r="I763" s="1"/>
      <c r="J763" s="1"/>
      <c r="K763" s="1"/>
      <c r="L763" s="1"/>
      <c r="M763" s="1"/>
      <c r="N763" s="1"/>
    </row>
    <row r="764">
      <c r="A764" s="1"/>
      <c r="B764" s="2"/>
      <c r="C764" s="1"/>
      <c r="D764" s="1"/>
      <c r="E764" s="1"/>
      <c r="F764" s="1"/>
      <c r="G764" s="1"/>
      <c r="H764" s="1"/>
      <c r="I764" s="1"/>
      <c r="J764" s="1"/>
      <c r="K764" s="1"/>
      <c r="L764" s="1"/>
      <c r="M764" s="1"/>
      <c r="N764" s="1"/>
    </row>
    <row r="765">
      <c r="A765" s="1"/>
      <c r="B765" s="2"/>
      <c r="C765" s="1"/>
      <c r="D765" s="1"/>
      <c r="E765" s="1"/>
      <c r="F765" s="1"/>
      <c r="G765" s="1"/>
      <c r="H765" s="1"/>
      <c r="I765" s="1"/>
      <c r="J765" s="1"/>
      <c r="K765" s="1"/>
      <c r="L765" s="1"/>
      <c r="M765" s="1"/>
      <c r="N765" s="1"/>
    </row>
    <row r="766">
      <c r="A766" s="1"/>
      <c r="B766" s="2"/>
      <c r="C766" s="1"/>
      <c r="D766" s="1"/>
      <c r="E766" s="1"/>
      <c r="F766" s="1"/>
      <c r="G766" s="1"/>
      <c r="H766" s="1"/>
      <c r="I766" s="1"/>
      <c r="J766" s="1"/>
      <c r="K766" s="1"/>
      <c r="L766" s="1"/>
      <c r="M766" s="1"/>
      <c r="N766" s="1"/>
    </row>
    <row r="767">
      <c r="A767" s="1"/>
      <c r="B767" s="2"/>
      <c r="C767" s="1"/>
      <c r="D767" s="1"/>
      <c r="E767" s="1"/>
      <c r="F767" s="1"/>
      <c r="G767" s="1"/>
      <c r="H767" s="1"/>
      <c r="I767" s="1"/>
      <c r="J767" s="1"/>
      <c r="K767" s="1"/>
      <c r="L767" s="1"/>
      <c r="M767" s="1"/>
      <c r="N767" s="1"/>
    </row>
    <row r="768">
      <c r="A768" s="1"/>
      <c r="B768" s="2"/>
      <c r="C768" s="1"/>
      <c r="D768" s="1"/>
      <c r="E768" s="1"/>
      <c r="F768" s="1"/>
      <c r="G768" s="1"/>
      <c r="H768" s="1"/>
      <c r="I768" s="1"/>
      <c r="J768" s="1"/>
      <c r="K768" s="1"/>
      <c r="L768" s="1"/>
      <c r="M768" s="1"/>
      <c r="N768" s="1"/>
    </row>
    <row r="769">
      <c r="A769" s="1"/>
      <c r="B769" s="2"/>
      <c r="C769" s="1"/>
      <c r="D769" s="1"/>
      <c r="E769" s="1"/>
      <c r="F769" s="1"/>
      <c r="G769" s="1"/>
      <c r="H769" s="1"/>
      <c r="I769" s="1"/>
      <c r="J769" s="1"/>
      <c r="K769" s="1"/>
      <c r="L769" s="1"/>
      <c r="M769" s="1"/>
      <c r="N769" s="1"/>
    </row>
    <row r="770">
      <c r="A770" s="1"/>
      <c r="B770" s="2"/>
      <c r="C770" s="1"/>
      <c r="D770" s="1"/>
      <c r="E770" s="1"/>
      <c r="F770" s="1"/>
      <c r="G770" s="1"/>
      <c r="H770" s="1"/>
      <c r="I770" s="1"/>
      <c r="J770" s="1"/>
      <c r="K770" s="1"/>
      <c r="L770" s="1"/>
      <c r="M770" s="1"/>
      <c r="N770" s="1"/>
    </row>
    <row r="771">
      <c r="A771" s="1"/>
      <c r="B771" s="2"/>
      <c r="C771" s="1"/>
      <c r="D771" s="1"/>
      <c r="E771" s="1"/>
      <c r="F771" s="1"/>
      <c r="G771" s="1"/>
      <c r="H771" s="1"/>
      <c r="I771" s="1"/>
      <c r="J771" s="1"/>
      <c r="K771" s="1"/>
      <c r="L771" s="1"/>
      <c r="M771" s="1"/>
      <c r="N771" s="1"/>
    </row>
    <row r="772">
      <c r="A772" s="1"/>
      <c r="B772" s="2"/>
      <c r="C772" s="1"/>
      <c r="D772" s="1"/>
      <c r="E772" s="1"/>
      <c r="F772" s="1"/>
      <c r="G772" s="1"/>
      <c r="H772" s="1"/>
      <c r="I772" s="1"/>
      <c r="J772" s="1"/>
      <c r="K772" s="1"/>
      <c r="L772" s="1"/>
      <c r="M772" s="1"/>
      <c r="N772" s="1"/>
    </row>
    <row r="773">
      <c r="A773" s="1"/>
      <c r="B773" s="2"/>
      <c r="C773" s="1"/>
      <c r="D773" s="1"/>
      <c r="E773" s="1"/>
      <c r="F773" s="1"/>
      <c r="G773" s="1"/>
      <c r="H773" s="1"/>
      <c r="I773" s="1"/>
      <c r="J773" s="1"/>
      <c r="K773" s="1"/>
      <c r="L773" s="1"/>
      <c r="M773" s="1"/>
      <c r="N773" s="1"/>
    </row>
    <row r="774">
      <c r="A774" s="1"/>
      <c r="B774" s="2"/>
      <c r="C774" s="1"/>
      <c r="D774" s="1"/>
      <c r="E774" s="1"/>
      <c r="F774" s="1"/>
      <c r="G774" s="1"/>
      <c r="H774" s="1"/>
      <c r="I774" s="1"/>
      <c r="J774" s="1"/>
      <c r="K774" s="1"/>
      <c r="L774" s="1"/>
      <c r="M774" s="1"/>
      <c r="N774" s="1"/>
    </row>
    <row r="775">
      <c r="A775" s="1"/>
      <c r="B775" s="2"/>
      <c r="C775" s="1"/>
      <c r="D775" s="1"/>
      <c r="E775" s="1"/>
      <c r="F775" s="1"/>
      <c r="G775" s="1"/>
      <c r="H775" s="1"/>
      <c r="I775" s="1"/>
      <c r="J775" s="1"/>
      <c r="K775" s="1"/>
      <c r="L775" s="1"/>
      <c r="M775" s="1"/>
      <c r="N775" s="1"/>
    </row>
    <row r="776">
      <c r="A776" s="1"/>
      <c r="B776" s="2"/>
      <c r="C776" s="1"/>
      <c r="D776" s="1"/>
      <c r="E776" s="1"/>
      <c r="F776" s="1"/>
      <c r="G776" s="1"/>
      <c r="H776" s="1"/>
      <c r="I776" s="1"/>
      <c r="J776" s="1"/>
      <c r="K776" s="1"/>
      <c r="L776" s="1"/>
      <c r="M776" s="1"/>
      <c r="N776" s="1"/>
    </row>
    <row r="777">
      <c r="A777" s="1"/>
      <c r="B777" s="2"/>
      <c r="C777" s="1"/>
      <c r="D777" s="1"/>
      <c r="E777" s="1"/>
      <c r="F777" s="1"/>
      <c r="G777" s="1"/>
      <c r="H777" s="1"/>
      <c r="I777" s="1"/>
      <c r="J777" s="1"/>
      <c r="K777" s="1"/>
      <c r="L777" s="1"/>
      <c r="M777" s="1"/>
      <c r="N777" s="1"/>
    </row>
    <row r="778">
      <c r="A778" s="1"/>
      <c r="B778" s="2"/>
      <c r="C778" s="1"/>
      <c r="D778" s="1"/>
      <c r="E778" s="1"/>
      <c r="F778" s="1"/>
      <c r="G778" s="1"/>
      <c r="H778" s="1"/>
      <c r="I778" s="1"/>
      <c r="J778" s="1"/>
      <c r="K778" s="1"/>
      <c r="L778" s="1"/>
      <c r="M778" s="1"/>
      <c r="N778" s="1"/>
    </row>
    <row r="779">
      <c r="A779" s="1"/>
      <c r="B779" s="2"/>
      <c r="C779" s="1"/>
      <c r="D779" s="1"/>
      <c r="E779" s="1"/>
      <c r="F779" s="1"/>
      <c r="G779" s="1"/>
      <c r="H779" s="1"/>
      <c r="I779" s="1"/>
      <c r="J779" s="1"/>
      <c r="K779" s="1"/>
      <c r="L779" s="1"/>
      <c r="M779" s="1"/>
      <c r="N779" s="1"/>
    </row>
    <row r="780">
      <c r="A780" s="1"/>
      <c r="B780" s="2"/>
      <c r="C780" s="1"/>
      <c r="D780" s="1"/>
      <c r="E780" s="1"/>
      <c r="F780" s="1"/>
      <c r="G780" s="1"/>
      <c r="H780" s="1"/>
      <c r="I780" s="1"/>
      <c r="J780" s="1"/>
      <c r="K780" s="1"/>
      <c r="L780" s="1"/>
      <c r="M780" s="1"/>
      <c r="N780" s="1"/>
    </row>
    <row r="781">
      <c r="A781" s="1"/>
      <c r="B781" s="2"/>
      <c r="C781" s="1"/>
      <c r="D781" s="1"/>
      <c r="E781" s="1"/>
      <c r="F781" s="1"/>
      <c r="G781" s="1"/>
      <c r="H781" s="1"/>
      <c r="I781" s="1"/>
      <c r="J781" s="1"/>
      <c r="K781" s="1"/>
      <c r="L781" s="1"/>
      <c r="M781" s="1"/>
      <c r="N781" s="1"/>
    </row>
    <row r="782">
      <c r="A782" s="1"/>
      <c r="B782" s="2"/>
      <c r="C782" s="1"/>
      <c r="D782" s="1"/>
      <c r="E782" s="1"/>
      <c r="F782" s="1"/>
      <c r="G782" s="1"/>
      <c r="H782" s="1"/>
      <c r="I782" s="1"/>
      <c r="J782" s="1"/>
      <c r="K782" s="1"/>
      <c r="L782" s="1"/>
      <c r="M782" s="1"/>
      <c r="N782" s="1"/>
    </row>
    <row r="783">
      <c r="A783" s="1"/>
      <c r="B783" s="2"/>
      <c r="C783" s="1"/>
      <c r="D783" s="1"/>
      <c r="E783" s="1"/>
      <c r="F783" s="1"/>
      <c r="G783" s="1"/>
      <c r="H783" s="1"/>
      <c r="I783" s="1"/>
      <c r="J783" s="1"/>
      <c r="K783" s="1"/>
      <c r="L783" s="1"/>
      <c r="M783" s="1"/>
      <c r="N783" s="1"/>
    </row>
    <row r="784">
      <c r="A784" s="1"/>
      <c r="B784" s="2"/>
      <c r="C784" s="1"/>
      <c r="D784" s="1"/>
      <c r="E784" s="1"/>
      <c r="F784" s="1"/>
      <c r="G784" s="1"/>
      <c r="H784" s="1"/>
      <c r="I784" s="1"/>
      <c r="J784" s="1"/>
      <c r="K784" s="1"/>
      <c r="L784" s="1"/>
      <c r="M784" s="1"/>
      <c r="N784" s="1"/>
    </row>
    <row r="785">
      <c r="A785" s="1"/>
      <c r="B785" s="2"/>
      <c r="C785" s="1"/>
      <c r="D785" s="1"/>
      <c r="E785" s="1"/>
      <c r="F785" s="1"/>
      <c r="G785" s="1"/>
      <c r="H785" s="1"/>
      <c r="I785" s="1"/>
      <c r="J785" s="1"/>
      <c r="K785" s="1"/>
      <c r="L785" s="1"/>
      <c r="M785" s="1"/>
      <c r="N785" s="1"/>
    </row>
    <row r="786">
      <c r="A786" s="1"/>
      <c r="B786" s="2"/>
      <c r="C786" s="1"/>
      <c r="D786" s="1"/>
      <c r="E786" s="1"/>
      <c r="F786" s="1"/>
      <c r="G786" s="1"/>
      <c r="H786" s="1"/>
      <c r="I786" s="1"/>
      <c r="J786" s="1"/>
      <c r="K786" s="1"/>
      <c r="L786" s="1"/>
      <c r="M786" s="1"/>
      <c r="N786" s="1"/>
    </row>
    <row r="787">
      <c r="A787" s="1"/>
      <c r="B787" s="2"/>
      <c r="C787" s="1"/>
      <c r="D787" s="1"/>
      <c r="E787" s="1"/>
      <c r="F787" s="1"/>
      <c r="G787" s="1"/>
      <c r="H787" s="1"/>
      <c r="I787" s="1"/>
      <c r="J787" s="1"/>
      <c r="K787" s="1"/>
      <c r="L787" s="1"/>
      <c r="M787" s="1"/>
      <c r="N787" s="1"/>
    </row>
    <row r="788">
      <c r="A788" s="1"/>
      <c r="B788" s="2"/>
      <c r="C788" s="1"/>
      <c r="D788" s="1"/>
      <c r="E788" s="1"/>
      <c r="F788" s="1"/>
      <c r="G788" s="1"/>
      <c r="H788" s="1"/>
      <c r="I788" s="1"/>
      <c r="J788" s="1"/>
      <c r="K788" s="1"/>
      <c r="L788" s="1"/>
      <c r="M788" s="1"/>
      <c r="N788" s="1"/>
    </row>
    <row r="789">
      <c r="A789" s="1"/>
      <c r="B789" s="2"/>
      <c r="C789" s="1"/>
      <c r="D789" s="1"/>
      <c r="E789" s="1"/>
      <c r="F789" s="1"/>
      <c r="G789" s="1"/>
      <c r="H789" s="1"/>
      <c r="I789" s="1"/>
      <c r="J789" s="1"/>
      <c r="K789" s="1"/>
      <c r="L789" s="1"/>
      <c r="M789" s="1"/>
      <c r="N789" s="1"/>
    </row>
    <row r="790">
      <c r="A790" s="1"/>
      <c r="B790" s="2"/>
      <c r="C790" s="1"/>
      <c r="D790" s="1"/>
      <c r="E790" s="1"/>
      <c r="F790" s="1"/>
      <c r="G790" s="1"/>
      <c r="H790" s="1"/>
      <c r="I790" s="1"/>
      <c r="J790" s="1"/>
      <c r="K790" s="1"/>
      <c r="L790" s="1"/>
      <c r="M790" s="1"/>
      <c r="N790" s="1"/>
    </row>
    <row r="791">
      <c r="A791" s="1"/>
      <c r="B791" s="2"/>
      <c r="C791" s="1"/>
      <c r="D791" s="1"/>
      <c r="E791" s="1"/>
      <c r="F791" s="1"/>
      <c r="G791" s="1"/>
      <c r="H791" s="1"/>
      <c r="I791" s="1"/>
      <c r="J791" s="1"/>
      <c r="K791" s="1"/>
      <c r="L791" s="1"/>
      <c r="M791" s="1"/>
      <c r="N791" s="1"/>
    </row>
    <row r="792">
      <c r="A792" s="1"/>
      <c r="B792" s="2"/>
      <c r="C792" s="1"/>
      <c r="D792" s="1"/>
      <c r="E792" s="1"/>
      <c r="F792" s="1"/>
      <c r="G792" s="1"/>
      <c r="H792" s="1"/>
      <c r="I792" s="1"/>
      <c r="J792" s="1"/>
      <c r="K792" s="1"/>
      <c r="L792" s="1"/>
      <c r="M792" s="1"/>
      <c r="N792" s="1"/>
    </row>
    <row r="793">
      <c r="A793" s="1"/>
      <c r="B793" s="2"/>
      <c r="C793" s="1"/>
      <c r="D793" s="1"/>
      <c r="E793" s="1"/>
      <c r="F793" s="1"/>
      <c r="G793" s="1"/>
      <c r="H793" s="1"/>
      <c r="I793" s="1"/>
      <c r="J793" s="1"/>
      <c r="K793" s="1"/>
      <c r="L793" s="1"/>
      <c r="M793" s="1"/>
      <c r="N793" s="1"/>
    </row>
    <row r="794">
      <c r="A794" s="1"/>
      <c r="B794" s="2"/>
      <c r="C794" s="1"/>
      <c r="D794" s="1"/>
      <c r="E794" s="1"/>
      <c r="F794" s="1"/>
      <c r="G794" s="1"/>
      <c r="H794" s="1"/>
      <c r="I794" s="1"/>
      <c r="J794" s="1"/>
      <c r="K794" s="1"/>
      <c r="L794" s="1"/>
      <c r="M794" s="1"/>
      <c r="N794" s="1"/>
    </row>
    <row r="795">
      <c r="A795" s="1"/>
      <c r="B795" s="2"/>
      <c r="C795" s="1"/>
      <c r="D795" s="1"/>
      <c r="E795" s="1"/>
      <c r="F795" s="1"/>
      <c r="G795" s="1"/>
      <c r="H795" s="1"/>
      <c r="I795" s="1"/>
      <c r="J795" s="1"/>
      <c r="K795" s="1"/>
      <c r="L795" s="1"/>
      <c r="M795" s="1"/>
      <c r="N795" s="1"/>
    </row>
    <row r="796">
      <c r="A796" s="1"/>
      <c r="B796" s="2"/>
      <c r="C796" s="1"/>
      <c r="D796" s="1"/>
      <c r="E796" s="1"/>
      <c r="F796" s="1"/>
      <c r="G796" s="1"/>
      <c r="H796" s="1"/>
      <c r="I796" s="1"/>
      <c r="J796" s="1"/>
      <c r="K796" s="1"/>
      <c r="L796" s="1"/>
      <c r="M796" s="1"/>
      <c r="N796" s="1"/>
    </row>
    <row r="797">
      <c r="A797" s="1"/>
      <c r="B797" s="2"/>
      <c r="C797" s="1"/>
      <c r="D797" s="1"/>
      <c r="E797" s="1"/>
      <c r="F797" s="1"/>
      <c r="G797" s="1"/>
      <c r="H797" s="1"/>
      <c r="I797" s="1"/>
      <c r="J797" s="1"/>
      <c r="K797" s="1"/>
      <c r="L797" s="1"/>
      <c r="M797" s="1"/>
      <c r="N797" s="1"/>
    </row>
    <row r="798">
      <c r="A798" s="1"/>
      <c r="B798" s="2"/>
      <c r="C798" s="1"/>
      <c r="D798" s="1"/>
      <c r="E798" s="1"/>
      <c r="F798" s="1"/>
      <c r="G798" s="1"/>
      <c r="H798" s="1"/>
      <c r="I798" s="1"/>
      <c r="J798" s="1"/>
      <c r="K798" s="1"/>
      <c r="L798" s="1"/>
      <c r="M798" s="1"/>
      <c r="N798" s="1"/>
    </row>
    <row r="799">
      <c r="A799" s="1"/>
      <c r="B799" s="2"/>
      <c r="C799" s="1"/>
      <c r="D799" s="1"/>
      <c r="E799" s="1"/>
      <c r="F799" s="1"/>
      <c r="G799" s="1"/>
      <c r="H799" s="1"/>
      <c r="I799" s="1"/>
      <c r="J799" s="1"/>
      <c r="K799" s="1"/>
      <c r="L799" s="1"/>
      <c r="M799" s="1"/>
      <c r="N799" s="1"/>
    </row>
    <row r="800">
      <c r="A800" s="1"/>
      <c r="B800" s="2"/>
      <c r="C800" s="1"/>
      <c r="D800" s="1"/>
      <c r="E800" s="1"/>
      <c r="F800" s="1"/>
      <c r="G800" s="1"/>
      <c r="H800" s="1"/>
      <c r="I800" s="1"/>
      <c r="J800" s="1"/>
      <c r="K800" s="1"/>
      <c r="L800" s="1"/>
      <c r="M800" s="1"/>
      <c r="N800" s="1"/>
    </row>
    <row r="801">
      <c r="A801" s="1"/>
      <c r="B801" s="2"/>
      <c r="C801" s="1"/>
      <c r="D801" s="1"/>
      <c r="E801" s="1"/>
      <c r="F801" s="1"/>
      <c r="G801" s="1"/>
      <c r="H801" s="1"/>
      <c r="I801" s="1"/>
      <c r="J801" s="1"/>
      <c r="K801" s="1"/>
      <c r="L801" s="1"/>
      <c r="M801" s="1"/>
      <c r="N801" s="1"/>
    </row>
    <row r="802">
      <c r="A802" s="1"/>
      <c r="B802" s="2"/>
      <c r="C802" s="1"/>
      <c r="D802" s="1"/>
      <c r="E802" s="1"/>
      <c r="F802" s="1"/>
      <c r="G802" s="1"/>
      <c r="H802" s="1"/>
      <c r="I802" s="1"/>
      <c r="J802" s="1"/>
      <c r="K802" s="1"/>
      <c r="L802" s="1"/>
      <c r="M802" s="1"/>
      <c r="N802" s="1"/>
    </row>
    <row r="803">
      <c r="A803" s="1"/>
      <c r="B803" s="2"/>
      <c r="C803" s="1"/>
      <c r="D803" s="1"/>
      <c r="E803" s="1"/>
      <c r="F803" s="1"/>
      <c r="G803" s="1"/>
      <c r="H803" s="1"/>
      <c r="I803" s="1"/>
      <c r="J803" s="1"/>
      <c r="K803" s="1"/>
      <c r="L803" s="1"/>
      <c r="M803" s="1"/>
      <c r="N803" s="1"/>
    </row>
    <row r="804">
      <c r="A804" s="1"/>
      <c r="B804" s="2"/>
      <c r="C804" s="1"/>
      <c r="D804" s="1"/>
      <c r="E804" s="1"/>
      <c r="F804" s="1"/>
      <c r="G804" s="1"/>
      <c r="H804" s="1"/>
      <c r="I804" s="1"/>
      <c r="J804" s="1"/>
      <c r="K804" s="1"/>
      <c r="L804" s="1"/>
      <c r="M804" s="1"/>
      <c r="N804" s="1"/>
    </row>
    <row r="805">
      <c r="A805" s="1"/>
      <c r="B805" s="2"/>
      <c r="C805" s="1"/>
      <c r="D805" s="1"/>
      <c r="E805" s="1"/>
      <c r="F805" s="1"/>
      <c r="G805" s="1"/>
      <c r="H805" s="1"/>
      <c r="I805" s="1"/>
      <c r="J805" s="1"/>
      <c r="K805" s="1"/>
      <c r="L805" s="1"/>
      <c r="M805" s="1"/>
      <c r="N805" s="1"/>
    </row>
    <row r="806">
      <c r="A806" s="1"/>
      <c r="B806" s="2"/>
      <c r="C806" s="1"/>
      <c r="D806" s="1"/>
      <c r="E806" s="1"/>
      <c r="F806" s="1"/>
      <c r="G806" s="1"/>
      <c r="H806" s="1"/>
      <c r="I806" s="1"/>
      <c r="J806" s="1"/>
      <c r="K806" s="1"/>
      <c r="L806" s="1"/>
      <c r="M806" s="1"/>
      <c r="N806" s="1"/>
    </row>
    <row r="807">
      <c r="A807" s="1"/>
      <c r="B807" s="2"/>
      <c r="C807" s="1"/>
      <c r="D807" s="1"/>
      <c r="E807" s="1"/>
      <c r="F807" s="1"/>
      <c r="G807" s="1"/>
      <c r="H807" s="1"/>
      <c r="I807" s="1"/>
      <c r="J807" s="1"/>
      <c r="K807" s="1"/>
      <c r="L807" s="1"/>
      <c r="M807" s="1"/>
      <c r="N807" s="1"/>
    </row>
    <row r="808">
      <c r="A808" s="1"/>
      <c r="B808" s="2"/>
      <c r="C808" s="1"/>
      <c r="D808" s="1"/>
      <c r="E808" s="1"/>
      <c r="F808" s="1"/>
      <c r="G808" s="1"/>
      <c r="H808" s="1"/>
      <c r="I808" s="1"/>
      <c r="J808" s="1"/>
      <c r="K808" s="1"/>
      <c r="L808" s="1"/>
      <c r="M808" s="1"/>
      <c r="N808" s="1"/>
    </row>
    <row r="809">
      <c r="A809" s="1"/>
      <c r="B809" s="2"/>
      <c r="C809" s="1"/>
      <c r="D809" s="1"/>
      <c r="E809" s="1"/>
      <c r="F809" s="1"/>
      <c r="G809" s="1"/>
      <c r="H809" s="1"/>
      <c r="I809" s="1"/>
      <c r="J809" s="1"/>
      <c r="K809" s="1"/>
      <c r="L809" s="1"/>
      <c r="M809" s="1"/>
      <c r="N809" s="1"/>
    </row>
    <row r="810">
      <c r="A810" s="1"/>
      <c r="B810" s="2"/>
      <c r="C810" s="1"/>
      <c r="D810" s="1"/>
      <c r="E810" s="1"/>
      <c r="F810" s="1"/>
      <c r="G810" s="1"/>
      <c r="H810" s="1"/>
      <c r="I810" s="1"/>
      <c r="J810" s="1"/>
      <c r="K810" s="1"/>
      <c r="L810" s="1"/>
      <c r="M810" s="1"/>
      <c r="N810" s="1"/>
    </row>
    <row r="811">
      <c r="A811" s="1"/>
      <c r="B811" s="2"/>
      <c r="C811" s="1"/>
      <c r="D811" s="1"/>
      <c r="E811" s="1"/>
      <c r="F811" s="1"/>
      <c r="G811" s="1"/>
      <c r="H811" s="1"/>
      <c r="I811" s="1"/>
      <c r="J811" s="1"/>
      <c r="K811" s="1"/>
      <c r="L811" s="1"/>
      <c r="M811" s="1"/>
      <c r="N811" s="1"/>
    </row>
    <row r="812">
      <c r="A812" s="1"/>
      <c r="B812" s="2"/>
      <c r="C812" s="1"/>
      <c r="D812" s="1"/>
      <c r="E812" s="1"/>
      <c r="F812" s="1"/>
      <c r="G812" s="1"/>
      <c r="H812" s="1"/>
      <c r="I812" s="1"/>
      <c r="J812" s="1"/>
      <c r="K812" s="1"/>
      <c r="L812" s="1"/>
      <c r="M812" s="1"/>
      <c r="N812" s="1"/>
    </row>
    <row r="813">
      <c r="A813" s="1"/>
      <c r="B813" s="2"/>
      <c r="C813" s="1"/>
      <c r="D813" s="1"/>
      <c r="E813" s="1"/>
      <c r="F813" s="1"/>
      <c r="G813" s="1"/>
      <c r="H813" s="1"/>
      <c r="I813" s="1"/>
      <c r="J813" s="1"/>
      <c r="K813" s="1"/>
      <c r="L813" s="1"/>
      <c r="M813" s="1"/>
      <c r="N813" s="1"/>
    </row>
    <row r="814">
      <c r="A814" s="1"/>
      <c r="B814" s="2"/>
      <c r="C814" s="1"/>
      <c r="D814" s="1"/>
      <c r="E814" s="1"/>
      <c r="F814" s="1"/>
      <c r="G814" s="1"/>
      <c r="H814" s="1"/>
      <c r="I814" s="1"/>
      <c r="J814" s="1"/>
      <c r="K814" s="1"/>
      <c r="L814" s="1"/>
      <c r="M814" s="1"/>
      <c r="N814" s="1"/>
    </row>
    <row r="815">
      <c r="A815" s="1"/>
      <c r="B815" s="2"/>
      <c r="C815" s="1"/>
      <c r="D815" s="1"/>
      <c r="E815" s="1"/>
      <c r="F815" s="1"/>
      <c r="G815" s="1"/>
      <c r="H815" s="1"/>
      <c r="I815" s="1"/>
      <c r="J815" s="1"/>
      <c r="K815" s="1"/>
      <c r="L815" s="1"/>
      <c r="M815" s="1"/>
      <c r="N815" s="1"/>
    </row>
    <row r="816">
      <c r="A816" s="1"/>
      <c r="B816" s="2"/>
      <c r="C816" s="1"/>
      <c r="D816" s="1"/>
      <c r="E816" s="1"/>
      <c r="F816" s="1"/>
      <c r="G816" s="1"/>
      <c r="H816" s="1"/>
      <c r="I816" s="1"/>
      <c r="J816" s="1"/>
      <c r="K816" s="1"/>
      <c r="L816" s="1"/>
      <c r="M816" s="1"/>
      <c r="N816" s="1"/>
    </row>
    <row r="817">
      <c r="A817" s="1"/>
      <c r="B817" s="2"/>
      <c r="C817" s="1"/>
      <c r="D817" s="1"/>
      <c r="E817" s="1"/>
      <c r="F817" s="1"/>
      <c r="G817" s="1"/>
      <c r="H817" s="1"/>
      <c r="I817" s="1"/>
      <c r="J817" s="1"/>
      <c r="K817" s="1"/>
      <c r="L817" s="1"/>
      <c r="M817" s="1"/>
      <c r="N817" s="1"/>
    </row>
    <row r="818">
      <c r="A818" s="1"/>
      <c r="B818" s="2"/>
      <c r="C818" s="1"/>
      <c r="D818" s="1"/>
      <c r="E818" s="1"/>
      <c r="F818" s="1"/>
      <c r="G818" s="1"/>
      <c r="H818" s="1"/>
      <c r="I818" s="1"/>
      <c r="J818" s="1"/>
      <c r="K818" s="1"/>
      <c r="L818" s="1"/>
      <c r="M818" s="1"/>
      <c r="N818" s="1"/>
    </row>
    <row r="819">
      <c r="A819" s="1"/>
      <c r="B819" s="2"/>
      <c r="C819" s="1"/>
      <c r="D819" s="1"/>
      <c r="E819" s="1"/>
      <c r="F819" s="1"/>
      <c r="G819" s="1"/>
      <c r="H819" s="1"/>
      <c r="I819" s="1"/>
      <c r="J819" s="1"/>
      <c r="K819" s="1"/>
      <c r="L819" s="1"/>
      <c r="M819" s="1"/>
      <c r="N819" s="1"/>
    </row>
    <row r="820">
      <c r="A820" s="1"/>
      <c r="B820" s="2"/>
      <c r="C820" s="1"/>
      <c r="D820" s="1"/>
      <c r="E820" s="1"/>
      <c r="F820" s="1"/>
      <c r="G820" s="1"/>
      <c r="H820" s="1"/>
      <c r="I820" s="1"/>
      <c r="J820" s="1"/>
      <c r="K820" s="1"/>
      <c r="L820" s="1"/>
      <c r="M820" s="1"/>
      <c r="N820" s="1"/>
    </row>
    <row r="821">
      <c r="A821" s="1"/>
      <c r="B821" s="2"/>
      <c r="C821" s="1"/>
      <c r="D821" s="1"/>
      <c r="E821" s="1"/>
      <c r="F821" s="1"/>
      <c r="G821" s="1"/>
      <c r="H821" s="1"/>
      <c r="I821" s="1"/>
      <c r="J821" s="1"/>
      <c r="K821" s="1"/>
      <c r="L821" s="1"/>
      <c r="M821" s="1"/>
      <c r="N821" s="1"/>
    </row>
    <row r="822">
      <c r="A822" s="1"/>
      <c r="B822" s="2"/>
      <c r="C822" s="1"/>
      <c r="D822" s="1"/>
      <c r="E822" s="1"/>
      <c r="F822" s="1"/>
      <c r="G822" s="1"/>
      <c r="H822" s="1"/>
      <c r="I822" s="1"/>
      <c r="J822" s="1"/>
      <c r="K822" s="1"/>
      <c r="L822" s="1"/>
      <c r="M822" s="1"/>
      <c r="N822" s="1"/>
    </row>
    <row r="823">
      <c r="A823" s="1"/>
      <c r="B823" s="2"/>
      <c r="C823" s="1"/>
      <c r="D823" s="1"/>
      <c r="E823" s="1"/>
      <c r="F823" s="1"/>
      <c r="G823" s="1"/>
      <c r="H823" s="1"/>
      <c r="I823" s="1"/>
      <c r="J823" s="1"/>
      <c r="K823" s="1"/>
      <c r="L823" s="1"/>
      <c r="M823" s="1"/>
      <c r="N823" s="1"/>
    </row>
    <row r="824">
      <c r="A824" s="1"/>
      <c r="B824" s="2"/>
      <c r="C824" s="1"/>
      <c r="D824" s="1"/>
      <c r="E824" s="1"/>
      <c r="F824" s="1"/>
      <c r="G824" s="1"/>
      <c r="H824" s="1"/>
      <c r="I824" s="1"/>
      <c r="J824" s="1"/>
      <c r="K824" s="1"/>
      <c r="L824" s="1"/>
      <c r="M824" s="1"/>
      <c r="N824" s="1"/>
    </row>
    <row r="825">
      <c r="A825" s="1"/>
      <c r="B825" s="2"/>
      <c r="C825" s="1"/>
      <c r="D825" s="1"/>
      <c r="E825" s="1"/>
      <c r="F825" s="1"/>
      <c r="G825" s="1"/>
      <c r="H825" s="1"/>
      <c r="I825" s="1"/>
      <c r="J825" s="1"/>
      <c r="K825" s="1"/>
      <c r="L825" s="1"/>
      <c r="M825" s="1"/>
      <c r="N825" s="1"/>
    </row>
    <row r="826">
      <c r="A826" s="1"/>
      <c r="B826" s="2"/>
      <c r="C826" s="1"/>
      <c r="D826" s="1"/>
      <c r="E826" s="1"/>
      <c r="F826" s="1"/>
      <c r="G826" s="1"/>
      <c r="H826" s="1"/>
      <c r="I826" s="1"/>
      <c r="J826" s="1"/>
      <c r="K826" s="1"/>
      <c r="L826" s="1"/>
      <c r="M826" s="1"/>
      <c r="N826" s="1"/>
    </row>
    <row r="827">
      <c r="A827" s="1"/>
      <c r="B827" s="2"/>
      <c r="C827" s="1"/>
      <c r="D827" s="1"/>
      <c r="E827" s="1"/>
      <c r="F827" s="1"/>
      <c r="G827" s="1"/>
      <c r="H827" s="1"/>
      <c r="I827" s="1"/>
      <c r="J827" s="1"/>
      <c r="K827" s="1"/>
      <c r="L827" s="1"/>
      <c r="M827" s="1"/>
      <c r="N827" s="1"/>
    </row>
    <row r="828">
      <c r="A828" s="1"/>
      <c r="B828" s="2"/>
      <c r="C828" s="1"/>
      <c r="D828" s="1"/>
      <c r="E828" s="1"/>
      <c r="F828" s="1"/>
      <c r="G828" s="1"/>
      <c r="H828" s="1"/>
      <c r="I828" s="1"/>
      <c r="J828" s="1"/>
      <c r="K828" s="1"/>
      <c r="L828" s="1"/>
      <c r="M828" s="1"/>
      <c r="N828" s="1"/>
    </row>
    <row r="829">
      <c r="A829" s="1"/>
      <c r="B829" s="2"/>
      <c r="C829" s="1"/>
      <c r="D829" s="1"/>
      <c r="E829" s="1"/>
      <c r="F829" s="1"/>
      <c r="G829" s="1"/>
      <c r="H829" s="1"/>
      <c r="I829" s="1"/>
      <c r="J829" s="1"/>
      <c r="K829" s="1"/>
      <c r="L829" s="1"/>
      <c r="M829" s="1"/>
      <c r="N829" s="1"/>
    </row>
    <row r="830">
      <c r="A830" s="1"/>
      <c r="B830" s="2"/>
      <c r="C830" s="1"/>
      <c r="D830" s="1"/>
      <c r="E830" s="1"/>
      <c r="F830" s="1"/>
      <c r="G830" s="1"/>
      <c r="H830" s="1"/>
      <c r="I830" s="1"/>
      <c r="J830" s="1"/>
      <c r="K830" s="1"/>
      <c r="L830" s="1"/>
      <c r="M830" s="1"/>
      <c r="N830" s="1"/>
    </row>
    <row r="831">
      <c r="A831" s="1"/>
      <c r="B831" s="2"/>
      <c r="C831" s="1"/>
      <c r="D831" s="1"/>
      <c r="E831" s="1"/>
      <c r="F831" s="1"/>
      <c r="G831" s="1"/>
      <c r="H831" s="1"/>
      <c r="I831" s="1"/>
      <c r="J831" s="1"/>
      <c r="K831" s="1"/>
      <c r="L831" s="1"/>
      <c r="M831" s="1"/>
      <c r="N831" s="1"/>
    </row>
    <row r="832">
      <c r="A832" s="1"/>
      <c r="B832" s="2"/>
      <c r="C832" s="1"/>
      <c r="D832" s="1"/>
      <c r="E832" s="1"/>
      <c r="F832" s="1"/>
      <c r="G832" s="1"/>
      <c r="H832" s="1"/>
      <c r="I832" s="1"/>
      <c r="J832" s="1"/>
      <c r="K832" s="1"/>
      <c r="L832" s="1"/>
      <c r="M832" s="1"/>
      <c r="N832" s="1"/>
    </row>
    <row r="833">
      <c r="A833" s="1"/>
      <c r="B833" s="2"/>
      <c r="C833" s="1"/>
      <c r="D833" s="1"/>
      <c r="E833" s="1"/>
      <c r="F833" s="1"/>
      <c r="G833" s="1"/>
      <c r="H833" s="1"/>
      <c r="I833" s="1"/>
      <c r="J833" s="1"/>
      <c r="K833" s="1"/>
      <c r="L833" s="1"/>
      <c r="M833" s="1"/>
      <c r="N833" s="1"/>
    </row>
    <row r="834">
      <c r="A834" s="1"/>
      <c r="B834" s="2"/>
      <c r="C834" s="1"/>
      <c r="D834" s="1"/>
      <c r="E834" s="1"/>
      <c r="F834" s="1"/>
      <c r="G834" s="1"/>
      <c r="H834" s="1"/>
      <c r="I834" s="1"/>
      <c r="J834" s="1"/>
      <c r="K834" s="1"/>
      <c r="L834" s="1"/>
      <c r="M834" s="1"/>
      <c r="N834" s="1"/>
    </row>
    <row r="835">
      <c r="A835" s="1"/>
      <c r="B835" s="2"/>
      <c r="C835" s="1"/>
      <c r="D835" s="1"/>
      <c r="E835" s="1"/>
      <c r="F835" s="1"/>
      <c r="G835" s="1"/>
      <c r="H835" s="1"/>
      <c r="I835" s="1"/>
      <c r="J835" s="1"/>
      <c r="K835" s="1"/>
      <c r="L835" s="1"/>
      <c r="M835" s="1"/>
      <c r="N835" s="1"/>
    </row>
    <row r="836">
      <c r="A836" s="1"/>
      <c r="B836" s="2"/>
      <c r="C836" s="1"/>
      <c r="D836" s="1"/>
      <c r="E836" s="1"/>
      <c r="F836" s="1"/>
      <c r="G836" s="1"/>
      <c r="H836" s="1"/>
      <c r="I836" s="1"/>
      <c r="J836" s="1"/>
      <c r="K836" s="1"/>
      <c r="L836" s="1"/>
      <c r="M836" s="1"/>
      <c r="N836" s="1"/>
    </row>
    <row r="837">
      <c r="A837" s="1"/>
      <c r="B837" s="2"/>
      <c r="C837" s="1"/>
      <c r="D837" s="1"/>
      <c r="E837" s="1"/>
      <c r="F837" s="1"/>
      <c r="G837" s="1"/>
      <c r="H837" s="1"/>
      <c r="I837" s="1"/>
      <c r="J837" s="1"/>
      <c r="K837" s="1"/>
      <c r="L837" s="1"/>
      <c r="M837" s="1"/>
      <c r="N837" s="1"/>
    </row>
    <row r="838">
      <c r="A838" s="1"/>
      <c r="B838" s="2"/>
      <c r="C838" s="1"/>
      <c r="D838" s="1"/>
      <c r="E838" s="1"/>
      <c r="F838" s="1"/>
      <c r="G838" s="1"/>
      <c r="H838" s="1"/>
      <c r="I838" s="1"/>
      <c r="J838" s="1"/>
      <c r="K838" s="1"/>
      <c r="L838" s="1"/>
      <c r="M838" s="1"/>
      <c r="N838" s="1"/>
    </row>
    <row r="839">
      <c r="A839" s="1"/>
      <c r="B839" s="2"/>
      <c r="C839" s="1"/>
      <c r="D839" s="1"/>
      <c r="E839" s="1"/>
      <c r="F839" s="1"/>
      <c r="G839" s="1"/>
      <c r="H839" s="1"/>
      <c r="I839" s="1"/>
      <c r="J839" s="1"/>
      <c r="K839" s="1"/>
      <c r="L839" s="1"/>
      <c r="M839" s="1"/>
      <c r="N839" s="1"/>
    </row>
    <row r="840">
      <c r="A840" s="1"/>
      <c r="B840" s="2"/>
      <c r="C840" s="1"/>
      <c r="D840" s="1"/>
      <c r="E840" s="1"/>
      <c r="F840" s="1"/>
      <c r="G840" s="1"/>
      <c r="H840" s="1"/>
      <c r="I840" s="1"/>
      <c r="J840" s="1"/>
      <c r="K840" s="1"/>
      <c r="L840" s="1"/>
      <c r="M840" s="1"/>
      <c r="N840" s="1"/>
    </row>
    <row r="841">
      <c r="A841" s="1"/>
      <c r="B841" s="2"/>
      <c r="C841" s="1"/>
      <c r="D841" s="1"/>
      <c r="E841" s="1"/>
      <c r="F841" s="1"/>
      <c r="G841" s="1"/>
      <c r="H841" s="1"/>
      <c r="I841" s="1"/>
      <c r="J841" s="1"/>
      <c r="K841" s="1"/>
      <c r="L841" s="1"/>
      <c r="M841" s="1"/>
      <c r="N841" s="1"/>
    </row>
    <row r="842">
      <c r="A842" s="1"/>
      <c r="B842" s="2"/>
      <c r="C842" s="1"/>
      <c r="D842" s="1"/>
      <c r="E842" s="1"/>
      <c r="F842" s="1"/>
      <c r="G842" s="1"/>
      <c r="H842" s="1"/>
      <c r="I842" s="1"/>
      <c r="J842" s="1"/>
      <c r="K842" s="1"/>
      <c r="L842" s="1"/>
      <c r="M842" s="1"/>
      <c r="N842" s="1"/>
    </row>
    <row r="843">
      <c r="A843" s="1"/>
      <c r="B843" s="2"/>
      <c r="C843" s="1"/>
      <c r="D843" s="1"/>
      <c r="E843" s="1"/>
      <c r="F843" s="1"/>
      <c r="G843" s="1"/>
      <c r="H843" s="1"/>
      <c r="I843" s="1"/>
      <c r="J843" s="1"/>
      <c r="K843" s="1"/>
      <c r="L843" s="1"/>
      <c r="M843" s="1"/>
      <c r="N843" s="1"/>
    </row>
    <row r="844">
      <c r="A844" s="1"/>
      <c r="B844" s="2"/>
      <c r="C844" s="1"/>
      <c r="D844" s="1"/>
      <c r="E844" s="1"/>
      <c r="F844" s="1"/>
      <c r="G844" s="1"/>
      <c r="H844" s="1"/>
      <c r="I844" s="1"/>
      <c r="J844" s="1"/>
      <c r="K844" s="1"/>
      <c r="L844" s="1"/>
      <c r="M844" s="1"/>
      <c r="N844" s="1"/>
    </row>
    <row r="845">
      <c r="A845" s="1"/>
      <c r="B845" s="2"/>
      <c r="C845" s="1"/>
      <c r="D845" s="1"/>
      <c r="E845" s="1"/>
      <c r="F845" s="1"/>
      <c r="G845" s="1"/>
      <c r="H845" s="1"/>
      <c r="I845" s="1"/>
      <c r="J845" s="1"/>
      <c r="K845" s="1"/>
      <c r="L845" s="1"/>
      <c r="M845" s="1"/>
      <c r="N845" s="1"/>
    </row>
    <row r="846">
      <c r="A846" s="1"/>
      <c r="B846" s="2"/>
      <c r="C846" s="1"/>
      <c r="D846" s="1"/>
      <c r="E846" s="1"/>
      <c r="F846" s="1"/>
      <c r="G846" s="1"/>
      <c r="H846" s="1"/>
      <c r="I846" s="1"/>
      <c r="J846" s="1"/>
      <c r="K846" s="1"/>
      <c r="L846" s="1"/>
      <c r="M846" s="1"/>
      <c r="N846" s="1"/>
    </row>
    <row r="847">
      <c r="A847" s="1"/>
      <c r="B847" s="2"/>
      <c r="C847" s="1"/>
      <c r="D847" s="1"/>
      <c r="E847" s="1"/>
      <c r="F847" s="1"/>
      <c r="G847" s="1"/>
      <c r="H847" s="1"/>
      <c r="I847" s="1"/>
      <c r="J847" s="1"/>
      <c r="K847" s="1"/>
      <c r="L847" s="1"/>
      <c r="M847" s="1"/>
      <c r="N847" s="1"/>
    </row>
    <row r="848">
      <c r="A848" s="1"/>
      <c r="B848" s="2"/>
      <c r="C848" s="1"/>
      <c r="D848" s="1"/>
      <c r="E848" s="1"/>
      <c r="F848" s="1"/>
      <c r="G848" s="1"/>
      <c r="H848" s="1"/>
      <c r="I848" s="1"/>
      <c r="J848" s="1"/>
      <c r="K848" s="1"/>
      <c r="L848" s="1"/>
      <c r="M848" s="1"/>
      <c r="N848" s="1"/>
    </row>
    <row r="849">
      <c r="A849" s="1"/>
      <c r="B849" s="2"/>
      <c r="C849" s="1"/>
      <c r="D849" s="1"/>
      <c r="E849" s="1"/>
      <c r="F849" s="1"/>
      <c r="G849" s="1"/>
      <c r="H849" s="1"/>
      <c r="I849" s="1"/>
      <c r="J849" s="1"/>
      <c r="K849" s="1"/>
      <c r="L849" s="1"/>
      <c r="M849" s="1"/>
      <c r="N849" s="1"/>
    </row>
    <row r="850">
      <c r="A850" s="1"/>
      <c r="B850" s="2"/>
      <c r="C850" s="1"/>
      <c r="D850" s="1"/>
      <c r="E850" s="1"/>
      <c r="F850" s="1"/>
      <c r="G850" s="1"/>
      <c r="H850" s="1"/>
      <c r="I850" s="1"/>
      <c r="J850" s="1"/>
      <c r="K850" s="1"/>
      <c r="L850" s="1"/>
      <c r="M850" s="1"/>
      <c r="N850" s="1"/>
    </row>
    <row r="851">
      <c r="A851" s="1"/>
      <c r="B851" s="2"/>
      <c r="C851" s="1"/>
      <c r="D851" s="1"/>
      <c r="E851" s="1"/>
      <c r="F851" s="1"/>
      <c r="G851" s="1"/>
      <c r="H851" s="1"/>
      <c r="I851" s="1"/>
      <c r="J851" s="1"/>
      <c r="K851" s="1"/>
      <c r="L851" s="1"/>
      <c r="M851" s="1"/>
      <c r="N851" s="1"/>
    </row>
    <row r="852">
      <c r="A852" s="1"/>
      <c r="B852" s="2"/>
      <c r="C852" s="1"/>
      <c r="D852" s="1"/>
      <c r="E852" s="1"/>
      <c r="F852" s="1"/>
      <c r="G852" s="1"/>
      <c r="H852" s="1"/>
      <c r="I852" s="1"/>
      <c r="J852" s="1"/>
      <c r="K852" s="1"/>
      <c r="L852" s="1"/>
      <c r="M852" s="1"/>
      <c r="N852" s="1"/>
    </row>
    <row r="853">
      <c r="A853" s="1"/>
      <c r="B853" s="2"/>
      <c r="C853" s="1"/>
      <c r="D853" s="1"/>
      <c r="E853" s="1"/>
      <c r="F853" s="1"/>
      <c r="G853" s="1"/>
      <c r="H853" s="1"/>
      <c r="I853" s="1"/>
      <c r="J853" s="1"/>
      <c r="K853" s="1"/>
      <c r="L853" s="1"/>
      <c r="M853" s="1"/>
      <c r="N853" s="1"/>
    </row>
    <row r="854">
      <c r="A854" s="1"/>
      <c r="B854" s="2"/>
      <c r="C854" s="1"/>
      <c r="D854" s="1"/>
      <c r="E854" s="1"/>
      <c r="F854" s="1"/>
      <c r="G854" s="1"/>
      <c r="H854" s="1"/>
      <c r="I854" s="1"/>
      <c r="J854" s="1"/>
      <c r="K854" s="1"/>
      <c r="L854" s="1"/>
      <c r="M854" s="1"/>
      <c r="N854" s="1"/>
    </row>
    <row r="855">
      <c r="A855" s="1"/>
      <c r="B855" s="2"/>
      <c r="C855" s="1"/>
      <c r="D855" s="1"/>
      <c r="E855" s="1"/>
      <c r="F855" s="1"/>
      <c r="G855" s="1"/>
      <c r="H855" s="1"/>
      <c r="I855" s="1"/>
      <c r="J855" s="1"/>
      <c r="K855" s="1"/>
      <c r="L855" s="1"/>
      <c r="M855" s="1"/>
      <c r="N855" s="1"/>
    </row>
    <row r="856">
      <c r="A856" s="1"/>
      <c r="B856" s="2"/>
      <c r="C856" s="1"/>
      <c r="D856" s="1"/>
      <c r="E856" s="1"/>
      <c r="F856" s="1"/>
      <c r="G856" s="1"/>
      <c r="H856" s="1"/>
      <c r="I856" s="1"/>
      <c r="J856" s="1"/>
      <c r="K856" s="1"/>
      <c r="L856" s="1"/>
      <c r="M856" s="1"/>
      <c r="N856" s="1"/>
    </row>
    <row r="857">
      <c r="A857" s="1"/>
      <c r="B857" s="2"/>
      <c r="C857" s="1"/>
      <c r="D857" s="1"/>
      <c r="E857" s="1"/>
      <c r="F857" s="1"/>
      <c r="G857" s="1"/>
      <c r="H857" s="1"/>
      <c r="I857" s="1"/>
      <c r="J857" s="1"/>
      <c r="K857" s="1"/>
      <c r="L857" s="1"/>
      <c r="M857" s="1"/>
      <c r="N857" s="1"/>
    </row>
    <row r="858">
      <c r="A858" s="1"/>
      <c r="B858" s="2"/>
      <c r="C858" s="1"/>
      <c r="D858" s="1"/>
      <c r="E858" s="1"/>
      <c r="F858" s="1"/>
      <c r="G858" s="1"/>
      <c r="H858" s="1"/>
      <c r="I858" s="1"/>
      <c r="J858" s="1"/>
      <c r="K858" s="1"/>
      <c r="L858" s="1"/>
      <c r="M858" s="1"/>
      <c r="N858" s="1"/>
    </row>
    <row r="859">
      <c r="A859" s="1"/>
      <c r="B859" s="2"/>
      <c r="C859" s="1"/>
      <c r="D859" s="1"/>
      <c r="E859" s="1"/>
      <c r="F859" s="1"/>
      <c r="G859" s="1"/>
      <c r="H859" s="1"/>
      <c r="I859" s="1"/>
      <c r="J859" s="1"/>
      <c r="K859" s="1"/>
      <c r="L859" s="1"/>
      <c r="M859" s="1"/>
      <c r="N859" s="1"/>
    </row>
    <row r="860">
      <c r="A860" s="1"/>
      <c r="B860" s="2"/>
      <c r="C860" s="1"/>
      <c r="D860" s="1"/>
      <c r="E860" s="1"/>
      <c r="F860" s="1"/>
      <c r="G860" s="1"/>
      <c r="H860" s="1"/>
      <c r="I860" s="1"/>
      <c r="J860" s="1"/>
      <c r="K860" s="1"/>
      <c r="L860" s="1"/>
      <c r="M860" s="1"/>
      <c r="N860" s="1"/>
    </row>
    <row r="861">
      <c r="A861" s="1"/>
      <c r="B861" s="2"/>
      <c r="C861" s="1"/>
      <c r="D861" s="1"/>
      <c r="E861" s="1"/>
      <c r="F861" s="1"/>
      <c r="G861" s="1"/>
      <c r="H861" s="1"/>
      <c r="I861" s="1"/>
      <c r="J861" s="1"/>
      <c r="K861" s="1"/>
      <c r="L861" s="1"/>
      <c r="M861" s="1"/>
      <c r="N861" s="1"/>
    </row>
    <row r="862">
      <c r="A862" s="1"/>
      <c r="B862" s="2"/>
      <c r="C862" s="1"/>
      <c r="D862" s="1"/>
      <c r="E862" s="1"/>
      <c r="F862" s="1"/>
      <c r="G862" s="1"/>
      <c r="H862" s="1"/>
      <c r="I862" s="1"/>
      <c r="J862" s="1"/>
      <c r="K862" s="1"/>
      <c r="L862" s="1"/>
      <c r="M862" s="1"/>
      <c r="N862" s="1"/>
    </row>
    <row r="863">
      <c r="A863" s="1"/>
      <c r="B863" s="2"/>
      <c r="C863" s="1"/>
      <c r="D863" s="1"/>
      <c r="E863" s="1"/>
      <c r="F863" s="1"/>
      <c r="G863" s="1"/>
      <c r="H863" s="1"/>
      <c r="I863" s="1"/>
      <c r="J863" s="1"/>
      <c r="K863" s="1"/>
      <c r="L863" s="1"/>
      <c r="M863" s="1"/>
      <c r="N863" s="1"/>
    </row>
    <row r="864">
      <c r="A864" s="1"/>
      <c r="B864" s="2"/>
      <c r="C864" s="1"/>
      <c r="D864" s="1"/>
      <c r="E864" s="1"/>
      <c r="F864" s="1"/>
      <c r="G864" s="1"/>
      <c r="H864" s="1"/>
      <c r="I864" s="1"/>
      <c r="J864" s="1"/>
      <c r="K864" s="1"/>
      <c r="L864" s="1"/>
      <c r="M864" s="1"/>
      <c r="N864" s="1"/>
    </row>
    <row r="865">
      <c r="A865" s="1"/>
      <c r="B865" s="2"/>
      <c r="C865" s="1"/>
      <c r="D865" s="1"/>
      <c r="E865" s="1"/>
      <c r="F865" s="1"/>
      <c r="G865" s="1"/>
      <c r="H865" s="1"/>
      <c r="I865" s="1"/>
      <c r="J865" s="1"/>
      <c r="K865" s="1"/>
      <c r="L865" s="1"/>
      <c r="M865" s="1"/>
      <c r="N865" s="1"/>
    </row>
    <row r="866">
      <c r="A866" s="1"/>
      <c r="B866" s="2"/>
      <c r="C866" s="1"/>
      <c r="D866" s="1"/>
      <c r="E866" s="1"/>
      <c r="F866" s="1"/>
      <c r="G866" s="1"/>
      <c r="H866" s="1"/>
      <c r="I866" s="1"/>
      <c r="J866" s="1"/>
      <c r="K866" s="1"/>
      <c r="L866" s="1"/>
      <c r="M866" s="1"/>
      <c r="N866" s="1"/>
    </row>
    <row r="867">
      <c r="A867" s="1"/>
      <c r="B867" s="2"/>
      <c r="C867" s="1"/>
      <c r="D867" s="1"/>
      <c r="E867" s="1"/>
      <c r="F867" s="1"/>
      <c r="G867" s="1"/>
      <c r="H867" s="1"/>
      <c r="I867" s="1"/>
      <c r="J867" s="1"/>
      <c r="K867" s="1"/>
      <c r="L867" s="1"/>
      <c r="M867" s="1"/>
      <c r="N867" s="1"/>
    </row>
    <row r="868">
      <c r="A868" s="1"/>
      <c r="B868" s="2"/>
      <c r="C868" s="1"/>
      <c r="D868" s="1"/>
      <c r="E868" s="1"/>
      <c r="F868" s="1"/>
      <c r="G868" s="1"/>
      <c r="H868" s="1"/>
      <c r="I868" s="1"/>
      <c r="J868" s="1"/>
      <c r="K868" s="1"/>
      <c r="L868" s="1"/>
      <c r="M868" s="1"/>
      <c r="N868" s="1"/>
    </row>
    <row r="869">
      <c r="A869" s="1"/>
      <c r="B869" s="2"/>
      <c r="C869" s="1"/>
      <c r="D869" s="1"/>
      <c r="E869" s="1"/>
      <c r="F869" s="1"/>
      <c r="G869" s="1"/>
      <c r="H869" s="1"/>
      <c r="I869" s="1"/>
      <c r="J869" s="1"/>
      <c r="K869" s="1"/>
      <c r="L869" s="1"/>
      <c r="M869" s="1"/>
      <c r="N869" s="1"/>
    </row>
    <row r="870">
      <c r="A870" s="1"/>
      <c r="B870" s="2"/>
      <c r="C870" s="1"/>
      <c r="D870" s="1"/>
      <c r="E870" s="1"/>
      <c r="F870" s="1"/>
      <c r="G870" s="1"/>
      <c r="H870" s="1"/>
      <c r="I870" s="1"/>
      <c r="J870" s="1"/>
      <c r="K870" s="1"/>
      <c r="L870" s="1"/>
      <c r="M870" s="1"/>
      <c r="N870" s="1"/>
    </row>
    <row r="871">
      <c r="A871" s="1"/>
      <c r="B871" s="2"/>
      <c r="C871" s="1"/>
      <c r="D871" s="1"/>
      <c r="E871" s="1"/>
      <c r="F871" s="1"/>
      <c r="G871" s="1"/>
      <c r="H871" s="1"/>
      <c r="I871" s="1"/>
      <c r="J871" s="1"/>
      <c r="K871" s="1"/>
      <c r="L871" s="1"/>
      <c r="M871" s="1"/>
      <c r="N871" s="1"/>
    </row>
    <row r="872">
      <c r="A872" s="1"/>
      <c r="B872" s="2"/>
      <c r="C872" s="1"/>
      <c r="D872" s="1"/>
      <c r="E872" s="1"/>
      <c r="F872" s="1"/>
      <c r="G872" s="1"/>
      <c r="H872" s="1"/>
      <c r="I872" s="1"/>
      <c r="J872" s="1"/>
      <c r="K872" s="1"/>
      <c r="L872" s="1"/>
      <c r="M872" s="1"/>
      <c r="N872" s="1"/>
    </row>
    <row r="873">
      <c r="A873" s="1"/>
      <c r="B873" s="2"/>
      <c r="C873" s="1"/>
      <c r="D873" s="1"/>
      <c r="E873" s="1"/>
      <c r="F873" s="1"/>
      <c r="G873" s="1"/>
      <c r="H873" s="1"/>
      <c r="I873" s="1"/>
      <c r="J873" s="1"/>
      <c r="K873" s="1"/>
      <c r="L873" s="1"/>
      <c r="M873" s="1"/>
      <c r="N873" s="1"/>
    </row>
    <row r="874">
      <c r="A874" s="1"/>
      <c r="B874" s="2"/>
      <c r="C874" s="1"/>
      <c r="D874" s="1"/>
      <c r="E874" s="1"/>
      <c r="F874" s="1"/>
      <c r="G874" s="1"/>
      <c r="H874" s="1"/>
      <c r="I874" s="1"/>
      <c r="J874" s="1"/>
      <c r="K874" s="1"/>
      <c r="L874" s="1"/>
      <c r="M874" s="1"/>
      <c r="N874" s="1"/>
    </row>
    <row r="875">
      <c r="A875" s="1"/>
      <c r="B875" s="2"/>
      <c r="C875" s="1"/>
      <c r="D875" s="1"/>
      <c r="E875" s="1"/>
      <c r="F875" s="1"/>
      <c r="G875" s="1"/>
      <c r="H875" s="1"/>
      <c r="I875" s="1"/>
      <c r="J875" s="1"/>
      <c r="K875" s="1"/>
      <c r="L875" s="1"/>
      <c r="M875" s="1"/>
      <c r="N875" s="1"/>
    </row>
    <row r="876">
      <c r="A876" s="1"/>
      <c r="B876" s="2"/>
      <c r="C876" s="1"/>
      <c r="D876" s="1"/>
      <c r="E876" s="1"/>
      <c r="F876" s="1"/>
      <c r="G876" s="1"/>
      <c r="H876" s="1"/>
      <c r="I876" s="1"/>
      <c r="J876" s="1"/>
      <c r="K876" s="1"/>
      <c r="L876" s="1"/>
      <c r="M876" s="1"/>
      <c r="N876" s="1"/>
    </row>
    <row r="877">
      <c r="A877" s="1"/>
      <c r="B877" s="2"/>
      <c r="C877" s="1"/>
      <c r="D877" s="1"/>
      <c r="E877" s="1"/>
      <c r="F877" s="1"/>
      <c r="G877" s="1"/>
      <c r="H877" s="1"/>
      <c r="I877" s="1"/>
      <c r="J877" s="1"/>
      <c r="K877" s="1"/>
      <c r="L877" s="1"/>
      <c r="M877" s="1"/>
      <c r="N877" s="1"/>
    </row>
    <row r="878">
      <c r="A878" s="1"/>
      <c r="B878" s="2"/>
      <c r="C878" s="1"/>
      <c r="D878" s="1"/>
      <c r="E878" s="1"/>
      <c r="F878" s="1"/>
      <c r="G878" s="1"/>
      <c r="H878" s="1"/>
      <c r="I878" s="1"/>
      <c r="J878" s="1"/>
      <c r="K878" s="1"/>
      <c r="L878" s="1"/>
      <c r="M878" s="1"/>
      <c r="N878" s="1"/>
    </row>
    <row r="879">
      <c r="A879" s="1"/>
      <c r="B879" s="2"/>
      <c r="C879" s="1"/>
      <c r="D879" s="1"/>
      <c r="E879" s="1"/>
      <c r="F879" s="1"/>
      <c r="G879" s="1"/>
      <c r="H879" s="1"/>
      <c r="I879" s="1"/>
      <c r="J879" s="1"/>
      <c r="K879" s="1"/>
      <c r="L879" s="1"/>
      <c r="M879" s="1"/>
      <c r="N879" s="1"/>
    </row>
    <row r="880">
      <c r="A880" s="1"/>
      <c r="B880" s="2"/>
      <c r="C880" s="1"/>
      <c r="D880" s="1"/>
      <c r="E880" s="1"/>
      <c r="F880" s="1"/>
      <c r="G880" s="1"/>
      <c r="H880" s="1"/>
      <c r="I880" s="1"/>
      <c r="J880" s="1"/>
      <c r="K880" s="1"/>
      <c r="L880" s="1"/>
      <c r="M880" s="1"/>
      <c r="N880" s="1"/>
    </row>
    <row r="881">
      <c r="A881" s="1"/>
      <c r="B881" s="2"/>
      <c r="C881" s="1"/>
      <c r="D881" s="1"/>
      <c r="E881" s="1"/>
      <c r="F881" s="1"/>
      <c r="G881" s="1"/>
      <c r="H881" s="1"/>
      <c r="I881" s="1"/>
      <c r="J881" s="1"/>
      <c r="K881" s="1"/>
      <c r="L881" s="1"/>
      <c r="M881" s="1"/>
      <c r="N881" s="1"/>
    </row>
    <row r="882">
      <c r="A882" s="1"/>
      <c r="B882" s="2"/>
      <c r="C882" s="1"/>
      <c r="D882" s="1"/>
      <c r="E882" s="1"/>
      <c r="F882" s="1"/>
      <c r="G882" s="1"/>
      <c r="H882" s="1"/>
      <c r="I882" s="1"/>
      <c r="J882" s="1"/>
      <c r="K882" s="1"/>
      <c r="L882" s="1"/>
      <c r="M882" s="1"/>
      <c r="N882" s="1"/>
    </row>
    <row r="883">
      <c r="A883" s="1"/>
      <c r="B883" s="2"/>
      <c r="C883" s="1"/>
      <c r="D883" s="1"/>
      <c r="E883" s="1"/>
      <c r="F883" s="1"/>
      <c r="G883" s="1"/>
      <c r="H883" s="1"/>
      <c r="I883" s="1"/>
      <c r="J883" s="1"/>
      <c r="K883" s="1"/>
      <c r="L883" s="1"/>
      <c r="M883" s="1"/>
      <c r="N883" s="1"/>
    </row>
    <row r="884">
      <c r="A884" s="1"/>
      <c r="B884" s="2"/>
      <c r="C884" s="1"/>
      <c r="D884" s="1"/>
      <c r="E884" s="1"/>
      <c r="F884" s="1"/>
      <c r="G884" s="1"/>
      <c r="H884" s="1"/>
      <c r="I884" s="1"/>
      <c r="J884" s="1"/>
      <c r="K884" s="1"/>
      <c r="L884" s="1"/>
      <c r="M884" s="1"/>
      <c r="N884" s="1"/>
    </row>
    <row r="885">
      <c r="A885" s="1"/>
      <c r="B885" s="2"/>
      <c r="C885" s="1"/>
      <c r="D885" s="1"/>
      <c r="E885" s="1"/>
      <c r="F885" s="1"/>
      <c r="G885" s="1"/>
      <c r="H885" s="1"/>
      <c r="I885" s="1"/>
      <c r="J885" s="1"/>
      <c r="K885" s="1"/>
      <c r="L885" s="1"/>
      <c r="M885" s="1"/>
      <c r="N885" s="1"/>
    </row>
    <row r="886">
      <c r="A886" s="1"/>
      <c r="B886" s="2"/>
      <c r="C886" s="1"/>
      <c r="D886" s="1"/>
      <c r="E886" s="1"/>
      <c r="F886" s="1"/>
      <c r="G886" s="1"/>
      <c r="H886" s="1"/>
      <c r="I886" s="1"/>
      <c r="J886" s="1"/>
      <c r="K886" s="1"/>
      <c r="L886" s="1"/>
      <c r="M886" s="1"/>
      <c r="N886" s="1"/>
    </row>
    <row r="887">
      <c r="A887" s="1"/>
      <c r="B887" s="2"/>
      <c r="C887" s="1"/>
      <c r="D887" s="1"/>
      <c r="E887" s="1"/>
      <c r="F887" s="1"/>
      <c r="G887" s="1"/>
      <c r="H887" s="1"/>
      <c r="I887" s="1"/>
      <c r="J887" s="1"/>
      <c r="K887" s="1"/>
      <c r="L887" s="1"/>
      <c r="M887" s="1"/>
      <c r="N887" s="1"/>
    </row>
    <row r="888">
      <c r="A888" s="1"/>
      <c r="B888" s="2"/>
      <c r="C888" s="1"/>
      <c r="D888" s="1"/>
      <c r="E888" s="1"/>
      <c r="F888" s="1"/>
      <c r="G888" s="1"/>
      <c r="H888" s="1"/>
      <c r="I888" s="1"/>
      <c r="J888" s="1"/>
      <c r="K888" s="1"/>
      <c r="L888" s="1"/>
      <c r="M888" s="1"/>
      <c r="N888" s="1"/>
    </row>
    <row r="889">
      <c r="A889" s="1"/>
      <c r="B889" s="2"/>
      <c r="C889" s="1"/>
      <c r="D889" s="1"/>
      <c r="E889" s="1"/>
      <c r="F889" s="1"/>
      <c r="G889" s="1"/>
      <c r="H889" s="1"/>
      <c r="I889" s="1"/>
      <c r="J889" s="1"/>
      <c r="K889" s="1"/>
      <c r="L889" s="1"/>
      <c r="M889" s="1"/>
      <c r="N889" s="1"/>
    </row>
    <row r="890">
      <c r="A890" s="1"/>
      <c r="B890" s="2"/>
      <c r="C890" s="1"/>
      <c r="D890" s="1"/>
      <c r="E890" s="1"/>
      <c r="F890" s="1"/>
      <c r="G890" s="1"/>
      <c r="H890" s="1"/>
      <c r="I890" s="1"/>
      <c r="J890" s="1"/>
      <c r="K890" s="1"/>
      <c r="L890" s="1"/>
      <c r="M890" s="1"/>
      <c r="N890" s="1"/>
    </row>
    <row r="891">
      <c r="A891" s="1"/>
      <c r="B891" s="2"/>
      <c r="C891" s="1"/>
      <c r="D891" s="1"/>
      <c r="E891" s="1"/>
      <c r="F891" s="1"/>
      <c r="G891" s="1"/>
      <c r="H891" s="1"/>
      <c r="I891" s="1"/>
      <c r="J891" s="1"/>
      <c r="K891" s="1"/>
      <c r="L891" s="1"/>
      <c r="M891" s="1"/>
      <c r="N891" s="1"/>
    </row>
    <row r="892">
      <c r="A892" s="1"/>
      <c r="B892" s="2"/>
      <c r="C892" s="1"/>
      <c r="D892" s="1"/>
      <c r="E892" s="1"/>
      <c r="F892" s="1"/>
      <c r="G892" s="1"/>
      <c r="H892" s="1"/>
      <c r="I892" s="1"/>
      <c r="J892" s="1"/>
      <c r="K892" s="1"/>
      <c r="L892" s="1"/>
      <c r="M892" s="1"/>
      <c r="N892" s="1"/>
    </row>
    <row r="893">
      <c r="A893" s="1"/>
      <c r="B893" s="2"/>
      <c r="C893" s="1"/>
      <c r="D893" s="1"/>
      <c r="E893" s="1"/>
      <c r="F893" s="1"/>
      <c r="G893" s="1"/>
      <c r="H893" s="1"/>
      <c r="I893" s="1"/>
      <c r="J893" s="1"/>
      <c r="K893" s="1"/>
      <c r="L893" s="1"/>
      <c r="M893" s="1"/>
      <c r="N893" s="1"/>
    </row>
    <row r="894">
      <c r="A894" s="1"/>
      <c r="B894" s="2"/>
      <c r="C894" s="1"/>
      <c r="D894" s="1"/>
      <c r="E894" s="1"/>
      <c r="F894" s="1"/>
      <c r="G894" s="1"/>
      <c r="H894" s="1"/>
      <c r="I894" s="1"/>
      <c r="J894" s="1"/>
      <c r="K894" s="1"/>
      <c r="L894" s="1"/>
      <c r="M894" s="1"/>
      <c r="N894" s="1"/>
    </row>
    <row r="895">
      <c r="A895" s="1"/>
      <c r="B895" s="2"/>
      <c r="C895" s="1"/>
      <c r="D895" s="1"/>
      <c r="E895" s="1"/>
      <c r="F895" s="1"/>
      <c r="G895" s="1"/>
      <c r="H895" s="1"/>
      <c r="I895" s="1"/>
      <c r="J895" s="1"/>
      <c r="K895" s="1"/>
      <c r="L895" s="1"/>
      <c r="M895" s="1"/>
      <c r="N895" s="1"/>
    </row>
    <row r="896">
      <c r="A896" s="1"/>
      <c r="B896" s="2"/>
      <c r="C896" s="1"/>
      <c r="D896" s="1"/>
      <c r="E896" s="1"/>
      <c r="F896" s="1"/>
      <c r="G896" s="1"/>
      <c r="H896" s="1"/>
      <c r="I896" s="1"/>
      <c r="J896" s="1"/>
      <c r="K896" s="1"/>
      <c r="L896" s="1"/>
      <c r="M896" s="1"/>
      <c r="N896" s="1"/>
    </row>
    <row r="897">
      <c r="A897" s="1"/>
      <c r="B897" s="2"/>
      <c r="C897" s="1"/>
      <c r="D897" s="1"/>
      <c r="E897" s="1"/>
      <c r="F897" s="1"/>
      <c r="G897" s="1"/>
      <c r="H897" s="1"/>
      <c r="I897" s="1"/>
      <c r="J897" s="1"/>
      <c r="K897" s="1"/>
      <c r="L897" s="1"/>
      <c r="M897" s="1"/>
      <c r="N897" s="1"/>
    </row>
    <row r="898">
      <c r="A898" s="1"/>
      <c r="B898" s="2"/>
      <c r="C898" s="1"/>
      <c r="D898" s="1"/>
      <c r="E898" s="1"/>
      <c r="F898" s="1"/>
      <c r="G898" s="1"/>
      <c r="H898" s="1"/>
      <c r="I898" s="1"/>
      <c r="J898" s="1"/>
      <c r="K898" s="1"/>
      <c r="L898" s="1"/>
      <c r="M898" s="1"/>
      <c r="N898" s="1"/>
    </row>
    <row r="899">
      <c r="A899" s="1"/>
      <c r="B899" s="2"/>
      <c r="C899" s="1"/>
      <c r="D899" s="1"/>
      <c r="E899" s="1"/>
      <c r="F899" s="1"/>
      <c r="G899" s="1"/>
      <c r="H899" s="1"/>
      <c r="I899" s="1"/>
      <c r="J899" s="1"/>
      <c r="K899" s="1"/>
      <c r="L899" s="1"/>
      <c r="M899" s="1"/>
      <c r="N899" s="1"/>
    </row>
    <row r="900">
      <c r="A900" s="1"/>
      <c r="B900" s="2"/>
      <c r="C900" s="1"/>
      <c r="D900" s="1"/>
      <c r="E900" s="1"/>
      <c r="F900" s="1"/>
      <c r="G900" s="1"/>
      <c r="H900" s="1"/>
      <c r="I900" s="1"/>
      <c r="J900" s="1"/>
      <c r="K900" s="1"/>
      <c r="L900" s="1"/>
      <c r="M900" s="1"/>
      <c r="N900" s="1"/>
    </row>
    <row r="901">
      <c r="A901" s="1"/>
      <c r="B901" s="2"/>
      <c r="C901" s="1"/>
      <c r="D901" s="1"/>
      <c r="E901" s="1"/>
      <c r="F901" s="1"/>
      <c r="G901" s="1"/>
      <c r="H901" s="1"/>
      <c r="I901" s="1"/>
      <c r="J901" s="1"/>
      <c r="K901" s="1"/>
      <c r="L901" s="1"/>
      <c r="M901" s="1"/>
      <c r="N901" s="1"/>
    </row>
    <row r="902">
      <c r="A902" s="1"/>
      <c r="B902" s="2"/>
      <c r="C902" s="1"/>
      <c r="D902" s="1"/>
      <c r="E902" s="1"/>
      <c r="F902" s="1"/>
      <c r="G902" s="1"/>
      <c r="H902" s="1"/>
      <c r="I902" s="1"/>
      <c r="J902" s="1"/>
      <c r="K902" s="1"/>
      <c r="L902" s="1"/>
      <c r="M902" s="1"/>
      <c r="N902" s="1"/>
    </row>
    <row r="903">
      <c r="A903" s="1"/>
      <c r="B903" s="2"/>
      <c r="C903" s="1"/>
      <c r="D903" s="1"/>
      <c r="E903" s="1"/>
      <c r="F903" s="1"/>
      <c r="G903" s="1"/>
      <c r="H903" s="1"/>
      <c r="I903" s="1"/>
      <c r="J903" s="1"/>
      <c r="K903" s="1"/>
      <c r="L903" s="1"/>
      <c r="M903" s="1"/>
      <c r="N903" s="1"/>
    </row>
    <row r="904">
      <c r="A904" s="1"/>
      <c r="B904" s="2"/>
      <c r="C904" s="1"/>
      <c r="D904" s="1"/>
      <c r="E904" s="1"/>
      <c r="F904" s="1"/>
      <c r="G904" s="1"/>
      <c r="H904" s="1"/>
      <c r="I904" s="1"/>
      <c r="J904" s="1"/>
      <c r="K904" s="1"/>
      <c r="L904" s="1"/>
      <c r="M904" s="1"/>
      <c r="N904" s="1"/>
    </row>
    <row r="905">
      <c r="A905" s="1"/>
      <c r="B905" s="2"/>
      <c r="C905" s="1"/>
      <c r="D905" s="1"/>
      <c r="E905" s="1"/>
      <c r="F905" s="1"/>
      <c r="G905" s="1"/>
      <c r="H905" s="1"/>
      <c r="I905" s="1"/>
      <c r="J905" s="1"/>
      <c r="K905" s="1"/>
      <c r="L905" s="1"/>
      <c r="M905" s="1"/>
      <c r="N905" s="1"/>
    </row>
    <row r="906">
      <c r="A906" s="1"/>
      <c r="B906" s="2"/>
      <c r="C906" s="1"/>
      <c r="D906" s="1"/>
      <c r="E906" s="1"/>
      <c r="F906" s="1"/>
      <c r="G906" s="1"/>
      <c r="H906" s="1"/>
      <c r="I906" s="1"/>
      <c r="J906" s="1"/>
      <c r="K906" s="1"/>
      <c r="L906" s="1"/>
      <c r="M906" s="1"/>
      <c r="N906" s="1"/>
    </row>
    <row r="907">
      <c r="A907" s="1"/>
      <c r="B907" s="2"/>
      <c r="C907" s="1"/>
      <c r="D907" s="1"/>
      <c r="E907" s="1"/>
      <c r="F907" s="1"/>
      <c r="G907" s="1"/>
      <c r="H907" s="1"/>
      <c r="I907" s="1"/>
      <c r="J907" s="1"/>
      <c r="K907" s="1"/>
      <c r="L907" s="1"/>
      <c r="M907" s="1"/>
      <c r="N907" s="1"/>
    </row>
    <row r="908">
      <c r="A908" s="1"/>
      <c r="B908" s="2"/>
      <c r="C908" s="1"/>
      <c r="D908" s="1"/>
      <c r="E908" s="1"/>
      <c r="F908" s="1"/>
      <c r="G908" s="1"/>
      <c r="H908" s="1"/>
      <c r="I908" s="1"/>
      <c r="J908" s="1"/>
      <c r="K908" s="1"/>
      <c r="L908" s="1"/>
      <c r="M908" s="1"/>
      <c r="N908" s="1"/>
    </row>
    <row r="909">
      <c r="A909" s="1"/>
      <c r="B909" s="2"/>
      <c r="C909" s="1"/>
      <c r="D909" s="1"/>
      <c r="E909" s="1"/>
      <c r="F909" s="1"/>
      <c r="G909" s="1"/>
      <c r="H909" s="1"/>
      <c r="I909" s="1"/>
      <c r="J909" s="1"/>
      <c r="K909" s="1"/>
      <c r="L909" s="1"/>
      <c r="M909" s="1"/>
      <c r="N909" s="1"/>
    </row>
    <row r="910">
      <c r="A910" s="1"/>
      <c r="B910" s="2"/>
      <c r="C910" s="1"/>
      <c r="D910" s="1"/>
      <c r="E910" s="1"/>
      <c r="F910" s="1"/>
      <c r="G910" s="1"/>
      <c r="H910" s="1"/>
      <c r="I910" s="1"/>
      <c r="J910" s="1"/>
      <c r="K910" s="1"/>
      <c r="L910" s="1"/>
      <c r="M910" s="1"/>
      <c r="N910" s="1"/>
    </row>
    <row r="911">
      <c r="A911" s="1"/>
      <c r="B911" s="2"/>
      <c r="C911" s="1"/>
      <c r="D911" s="1"/>
      <c r="E911" s="1"/>
      <c r="F911" s="1"/>
      <c r="G911" s="1"/>
      <c r="H911" s="1"/>
      <c r="I911" s="1"/>
      <c r="J911" s="1"/>
      <c r="K911" s="1"/>
      <c r="L911" s="1"/>
      <c r="M911" s="1"/>
      <c r="N911" s="1"/>
    </row>
    <row r="912">
      <c r="A912" s="1"/>
      <c r="B912" s="2"/>
      <c r="C912" s="1"/>
      <c r="D912" s="1"/>
      <c r="E912" s="1"/>
      <c r="F912" s="1"/>
      <c r="G912" s="1"/>
      <c r="H912" s="1"/>
      <c r="I912" s="1"/>
      <c r="J912" s="1"/>
      <c r="K912" s="1"/>
      <c r="L912" s="1"/>
      <c r="M912" s="1"/>
      <c r="N912" s="1"/>
    </row>
    <row r="913">
      <c r="A913" s="1"/>
      <c r="B913" s="2"/>
      <c r="C913" s="1"/>
      <c r="D913" s="1"/>
      <c r="E913" s="1"/>
      <c r="F913" s="1"/>
      <c r="G913" s="1"/>
      <c r="H913" s="1"/>
      <c r="I913" s="1"/>
      <c r="J913" s="1"/>
      <c r="K913" s="1"/>
      <c r="L913" s="1"/>
      <c r="M913" s="1"/>
      <c r="N913" s="1"/>
    </row>
    <row r="914">
      <c r="A914" s="1"/>
      <c r="B914" s="2"/>
      <c r="C914" s="1"/>
      <c r="D914" s="1"/>
      <c r="E914" s="1"/>
      <c r="F914" s="1"/>
      <c r="G914" s="1"/>
      <c r="H914" s="1"/>
      <c r="I914" s="1"/>
      <c r="J914" s="1"/>
      <c r="K914" s="1"/>
      <c r="L914" s="1"/>
      <c r="M914" s="1"/>
      <c r="N914" s="1"/>
    </row>
    <row r="915">
      <c r="A915" s="1"/>
      <c r="B915" s="2"/>
      <c r="C915" s="1"/>
      <c r="D915" s="1"/>
      <c r="E915" s="1"/>
      <c r="F915" s="1"/>
      <c r="G915" s="1"/>
      <c r="H915" s="1"/>
      <c r="I915" s="1"/>
      <c r="J915" s="1"/>
      <c r="K915" s="1"/>
      <c r="L915" s="1"/>
      <c r="M915" s="1"/>
      <c r="N915" s="1"/>
    </row>
    <row r="916">
      <c r="A916" s="1"/>
      <c r="B916" s="2"/>
      <c r="C916" s="1"/>
      <c r="D916" s="1"/>
      <c r="E916" s="1"/>
      <c r="F916" s="1"/>
      <c r="G916" s="1"/>
      <c r="H916" s="1"/>
      <c r="I916" s="1"/>
      <c r="J916" s="1"/>
      <c r="K916" s="1"/>
      <c r="L916" s="1"/>
      <c r="M916" s="1"/>
      <c r="N916" s="1"/>
    </row>
    <row r="917">
      <c r="A917" s="1"/>
      <c r="B917" s="2"/>
      <c r="C917" s="1"/>
      <c r="D917" s="1"/>
      <c r="E917" s="1"/>
      <c r="F917" s="1"/>
      <c r="G917" s="1"/>
      <c r="H917" s="1"/>
      <c r="I917" s="1"/>
      <c r="J917" s="1"/>
      <c r="K917" s="1"/>
      <c r="L917" s="1"/>
      <c r="M917" s="1"/>
      <c r="N917" s="1"/>
    </row>
    <row r="918">
      <c r="A918" s="1"/>
      <c r="B918" s="2"/>
      <c r="C918" s="1"/>
      <c r="D918" s="1"/>
      <c r="E918" s="1"/>
      <c r="F918" s="1"/>
      <c r="G918" s="1"/>
      <c r="H918" s="1"/>
      <c r="I918" s="1"/>
      <c r="J918" s="1"/>
      <c r="K918" s="1"/>
      <c r="L918" s="1"/>
      <c r="M918" s="1"/>
      <c r="N918" s="1"/>
    </row>
    <row r="919">
      <c r="A919" s="1"/>
      <c r="B919" s="2"/>
      <c r="C919" s="1"/>
      <c r="D919" s="1"/>
      <c r="E919" s="1"/>
      <c r="F919" s="1"/>
      <c r="G919" s="1"/>
      <c r="H919" s="1"/>
      <c r="I919" s="1"/>
      <c r="J919" s="1"/>
      <c r="K919" s="1"/>
      <c r="L919" s="1"/>
      <c r="M919" s="1"/>
      <c r="N919" s="1"/>
    </row>
    <row r="920">
      <c r="A920" s="1"/>
      <c r="B920" s="2"/>
      <c r="C920" s="1"/>
      <c r="D920" s="1"/>
      <c r="E920" s="1"/>
      <c r="F920" s="1"/>
      <c r="G920" s="1"/>
      <c r="H920" s="1"/>
      <c r="I920" s="1"/>
      <c r="J920" s="1"/>
      <c r="K920" s="1"/>
      <c r="L920" s="1"/>
      <c r="M920" s="1"/>
      <c r="N920" s="1"/>
    </row>
    <row r="921">
      <c r="A921" s="1"/>
      <c r="B921" s="2"/>
      <c r="C921" s="1"/>
      <c r="D921" s="1"/>
      <c r="E921" s="1"/>
      <c r="F921" s="1"/>
      <c r="G921" s="1"/>
      <c r="H921" s="1"/>
      <c r="I921" s="1"/>
      <c r="J921" s="1"/>
      <c r="K921" s="1"/>
      <c r="L921" s="1"/>
      <c r="M921" s="1"/>
      <c r="N921" s="1"/>
    </row>
    <row r="922">
      <c r="A922" s="1"/>
      <c r="B922" s="2"/>
      <c r="C922" s="1"/>
      <c r="D922" s="1"/>
      <c r="E922" s="1"/>
      <c r="F922" s="1"/>
      <c r="G922" s="1"/>
      <c r="H922" s="1"/>
      <c r="I922" s="1"/>
      <c r="J922" s="1"/>
      <c r="K922" s="1"/>
      <c r="L922" s="1"/>
      <c r="M922" s="1"/>
      <c r="N922" s="1"/>
    </row>
    <row r="923">
      <c r="A923" s="1"/>
      <c r="B923" s="2"/>
      <c r="C923" s="1"/>
      <c r="D923" s="1"/>
      <c r="E923" s="1"/>
      <c r="F923" s="1"/>
      <c r="G923" s="1"/>
      <c r="H923" s="1"/>
      <c r="I923" s="1"/>
      <c r="J923" s="1"/>
      <c r="K923" s="1"/>
      <c r="L923" s="1"/>
      <c r="M923" s="1"/>
      <c r="N923" s="1"/>
    </row>
    <row r="924">
      <c r="A924" s="1"/>
      <c r="B924" s="2"/>
      <c r="C924" s="1"/>
      <c r="D924" s="1"/>
      <c r="E924" s="1"/>
      <c r="F924" s="1"/>
      <c r="G924" s="1"/>
      <c r="H924" s="1"/>
      <c r="I924" s="1"/>
      <c r="J924" s="1"/>
      <c r="K924" s="1"/>
      <c r="L924" s="1"/>
      <c r="M924" s="1"/>
      <c r="N924" s="1"/>
    </row>
    <row r="925">
      <c r="A925" s="1"/>
      <c r="B925" s="2"/>
      <c r="C925" s="1"/>
      <c r="D925" s="1"/>
      <c r="E925" s="1"/>
      <c r="F925" s="1"/>
      <c r="G925" s="1"/>
      <c r="H925" s="1"/>
      <c r="I925" s="1"/>
      <c r="J925" s="1"/>
      <c r="K925" s="1"/>
      <c r="L925" s="1"/>
      <c r="M925" s="1"/>
      <c r="N925" s="1"/>
    </row>
    <row r="926">
      <c r="A926" s="1"/>
      <c r="B926" s="2"/>
      <c r="C926" s="1"/>
      <c r="D926" s="1"/>
      <c r="E926" s="1"/>
      <c r="F926" s="1"/>
      <c r="G926" s="1"/>
      <c r="H926" s="1"/>
      <c r="I926" s="1"/>
      <c r="J926" s="1"/>
      <c r="K926" s="1"/>
      <c r="L926" s="1"/>
      <c r="M926" s="1"/>
      <c r="N926" s="1"/>
    </row>
    <row r="927">
      <c r="A927" s="1"/>
      <c r="B927" s="2"/>
      <c r="C927" s="1"/>
      <c r="D927" s="1"/>
      <c r="E927" s="1"/>
      <c r="F927" s="1"/>
      <c r="G927" s="1"/>
      <c r="H927" s="1"/>
      <c r="I927" s="1"/>
      <c r="J927" s="1"/>
      <c r="K927" s="1"/>
      <c r="L927" s="1"/>
      <c r="M927" s="1"/>
      <c r="N927" s="1"/>
    </row>
    <row r="928">
      <c r="A928" s="1"/>
      <c r="B928" s="2"/>
      <c r="C928" s="1"/>
      <c r="D928" s="1"/>
      <c r="E928" s="1"/>
      <c r="F928" s="1"/>
      <c r="G928" s="1"/>
      <c r="H928" s="1"/>
      <c r="I928" s="1"/>
      <c r="J928" s="1"/>
      <c r="K928" s="1"/>
      <c r="L928" s="1"/>
      <c r="M928" s="1"/>
      <c r="N928" s="1"/>
    </row>
    <row r="929">
      <c r="A929" s="1"/>
      <c r="B929" s="2"/>
      <c r="C929" s="1"/>
      <c r="D929" s="1"/>
      <c r="E929" s="1"/>
      <c r="F929" s="1"/>
      <c r="G929" s="1"/>
      <c r="H929" s="1"/>
      <c r="I929" s="1"/>
      <c r="J929" s="1"/>
      <c r="K929" s="1"/>
      <c r="L929" s="1"/>
      <c r="M929" s="1"/>
      <c r="N929" s="1"/>
    </row>
    <row r="930">
      <c r="A930" s="1"/>
      <c r="B930" s="2"/>
      <c r="C930" s="1"/>
      <c r="D930" s="1"/>
      <c r="E930" s="1"/>
      <c r="F930" s="1"/>
      <c r="G930" s="1"/>
      <c r="H930" s="1"/>
      <c r="I930" s="1"/>
      <c r="J930" s="1"/>
      <c r="K930" s="1"/>
      <c r="L930" s="1"/>
      <c r="M930" s="1"/>
      <c r="N930" s="1"/>
    </row>
    <row r="931">
      <c r="A931" s="1"/>
      <c r="B931" s="2"/>
      <c r="C931" s="1"/>
      <c r="D931" s="1"/>
      <c r="E931" s="1"/>
      <c r="F931" s="1"/>
      <c r="G931" s="1"/>
      <c r="H931" s="1"/>
      <c r="I931" s="1"/>
      <c r="J931" s="1"/>
      <c r="K931" s="1"/>
      <c r="L931" s="1"/>
      <c r="M931" s="1"/>
      <c r="N931" s="1"/>
    </row>
    <row r="932">
      <c r="A932" s="1"/>
      <c r="B932" s="2"/>
      <c r="C932" s="1"/>
      <c r="D932" s="1"/>
      <c r="E932" s="1"/>
      <c r="F932" s="1"/>
      <c r="G932" s="1"/>
      <c r="H932" s="1"/>
      <c r="I932" s="1"/>
      <c r="J932" s="1"/>
      <c r="K932" s="1"/>
      <c r="L932" s="1"/>
      <c r="M932" s="1"/>
      <c r="N932" s="1"/>
    </row>
    <row r="933">
      <c r="A933" s="1"/>
      <c r="B933" s="2"/>
      <c r="C933" s="1"/>
      <c r="D933" s="1"/>
      <c r="E933" s="1"/>
      <c r="F933" s="1"/>
      <c r="G933" s="1"/>
      <c r="H933" s="1"/>
      <c r="I933" s="1"/>
      <c r="J933" s="1"/>
      <c r="K933" s="1"/>
      <c r="L933" s="1"/>
      <c r="M933" s="1"/>
      <c r="N933" s="1"/>
    </row>
    <row r="934">
      <c r="A934" s="1"/>
      <c r="B934" s="2"/>
      <c r="C934" s="1"/>
      <c r="D934" s="1"/>
      <c r="E934" s="1"/>
      <c r="F934" s="1"/>
      <c r="G934" s="1"/>
      <c r="H934" s="1"/>
      <c r="I934" s="1"/>
      <c r="J934" s="1"/>
      <c r="K934" s="1"/>
      <c r="L934" s="1"/>
      <c r="M934" s="1"/>
      <c r="N934" s="1"/>
    </row>
    <row r="935">
      <c r="A935" s="1"/>
      <c r="B935" s="2"/>
      <c r="C935" s="1"/>
      <c r="D935" s="1"/>
      <c r="E935" s="1"/>
      <c r="F935" s="1"/>
      <c r="G935" s="1"/>
      <c r="H935" s="1"/>
      <c r="I935" s="1"/>
      <c r="J935" s="1"/>
      <c r="K935" s="1"/>
      <c r="L935" s="1"/>
      <c r="M935" s="1"/>
      <c r="N935" s="1"/>
    </row>
    <row r="936">
      <c r="A936" s="1"/>
      <c r="B936" s="2"/>
      <c r="C936" s="1"/>
      <c r="D936" s="1"/>
      <c r="E936" s="1"/>
      <c r="F936" s="1"/>
      <c r="G936" s="1"/>
      <c r="H936" s="1"/>
      <c r="I936" s="1"/>
      <c r="J936" s="1"/>
      <c r="K936" s="1"/>
      <c r="L936" s="1"/>
      <c r="M936" s="1"/>
      <c r="N936" s="1"/>
    </row>
    <row r="937">
      <c r="A937" s="1"/>
      <c r="B937" s="2"/>
      <c r="C937" s="1"/>
      <c r="D937" s="1"/>
      <c r="E937" s="1"/>
      <c r="F937" s="1"/>
      <c r="G937" s="1"/>
      <c r="H937" s="1"/>
      <c r="I937" s="1"/>
      <c r="J937" s="1"/>
      <c r="K937" s="1"/>
      <c r="L937" s="1"/>
      <c r="M937" s="1"/>
      <c r="N937" s="1"/>
    </row>
    <row r="938">
      <c r="A938" s="1"/>
      <c r="B938" s="2"/>
      <c r="C938" s="1"/>
      <c r="D938" s="1"/>
      <c r="E938" s="1"/>
      <c r="F938" s="1"/>
      <c r="G938" s="1"/>
      <c r="H938" s="1"/>
      <c r="I938" s="1"/>
      <c r="J938" s="1"/>
      <c r="K938" s="1"/>
      <c r="L938" s="1"/>
      <c r="M938" s="1"/>
      <c r="N938" s="1"/>
    </row>
    <row r="939">
      <c r="A939" s="1"/>
      <c r="B939" s="2"/>
      <c r="C939" s="1"/>
      <c r="D939" s="1"/>
      <c r="E939" s="1"/>
      <c r="F939" s="1"/>
      <c r="G939" s="1"/>
      <c r="H939" s="1"/>
      <c r="I939" s="1"/>
      <c r="J939" s="1"/>
      <c r="K939" s="1"/>
      <c r="L939" s="1"/>
      <c r="M939" s="1"/>
      <c r="N939" s="1"/>
    </row>
    <row r="940">
      <c r="A940" s="1"/>
      <c r="B940" s="2"/>
      <c r="C940" s="1"/>
      <c r="D940" s="1"/>
      <c r="E940" s="1"/>
      <c r="F940" s="1"/>
      <c r="G940" s="1"/>
      <c r="H940" s="1"/>
      <c r="I940" s="1"/>
      <c r="J940" s="1"/>
      <c r="K940" s="1"/>
      <c r="L940" s="1"/>
      <c r="M940" s="1"/>
      <c r="N940" s="1"/>
    </row>
    <row r="941">
      <c r="A941" s="1"/>
      <c r="B941" s="2"/>
      <c r="C941" s="1"/>
      <c r="D941" s="1"/>
      <c r="E941" s="1"/>
      <c r="F941" s="1"/>
      <c r="G941" s="1"/>
      <c r="H941" s="1"/>
      <c r="I941" s="1"/>
      <c r="J941" s="1"/>
      <c r="K941" s="1"/>
      <c r="L941" s="1"/>
      <c r="M941" s="1"/>
      <c r="N941" s="1"/>
    </row>
    <row r="942">
      <c r="A942" s="1"/>
      <c r="B942" s="2"/>
      <c r="C942" s="1"/>
      <c r="D942" s="1"/>
      <c r="E942" s="1"/>
      <c r="F942" s="1"/>
      <c r="G942" s="1"/>
      <c r="H942" s="1"/>
      <c r="I942" s="1"/>
      <c r="J942" s="1"/>
      <c r="K942" s="1"/>
      <c r="L942" s="1"/>
      <c r="M942" s="1"/>
      <c r="N942" s="1"/>
    </row>
    <row r="943">
      <c r="A943" s="1"/>
      <c r="B943" s="2"/>
      <c r="C943" s="1"/>
      <c r="D943" s="1"/>
      <c r="E943" s="1"/>
      <c r="F943" s="1"/>
      <c r="G943" s="1"/>
      <c r="H943" s="1"/>
      <c r="I943" s="1"/>
      <c r="J943" s="1"/>
      <c r="K943" s="1"/>
      <c r="L943" s="1"/>
      <c r="M943" s="1"/>
      <c r="N943" s="1"/>
    </row>
    <row r="944">
      <c r="A944" s="1"/>
      <c r="B944" s="2"/>
      <c r="C944" s="1"/>
      <c r="D944" s="1"/>
      <c r="E944" s="1"/>
      <c r="F944" s="1"/>
      <c r="G944" s="1"/>
      <c r="H944" s="1"/>
      <c r="I944" s="1"/>
      <c r="J944" s="1"/>
      <c r="K944" s="1"/>
      <c r="L944" s="1"/>
      <c r="M944" s="1"/>
      <c r="N944" s="1"/>
    </row>
    <row r="945">
      <c r="A945" s="1"/>
      <c r="B945" s="2"/>
      <c r="C945" s="1"/>
      <c r="D945" s="1"/>
      <c r="E945" s="1"/>
      <c r="F945" s="1"/>
      <c r="G945" s="1"/>
      <c r="H945" s="1"/>
      <c r="I945" s="1"/>
      <c r="J945" s="1"/>
      <c r="K945" s="1"/>
      <c r="L945" s="1"/>
      <c r="M945" s="1"/>
      <c r="N945" s="1"/>
    </row>
    <row r="946">
      <c r="A946" s="1"/>
      <c r="B946" s="2"/>
      <c r="C946" s="1"/>
      <c r="D946" s="1"/>
      <c r="E946" s="1"/>
      <c r="F946" s="1"/>
      <c r="G946" s="1"/>
      <c r="H946" s="1"/>
      <c r="I946" s="1"/>
      <c r="J946" s="1"/>
      <c r="K946" s="1"/>
      <c r="L946" s="1"/>
      <c r="M946" s="1"/>
      <c r="N946" s="1"/>
    </row>
    <row r="947">
      <c r="A947" s="1"/>
      <c r="B947" s="2"/>
      <c r="C947" s="1"/>
      <c r="D947" s="1"/>
      <c r="E947" s="1"/>
      <c r="F947" s="1"/>
      <c r="G947" s="1"/>
      <c r="H947" s="1"/>
      <c r="I947" s="1"/>
      <c r="J947" s="1"/>
      <c r="K947" s="1"/>
      <c r="L947" s="1"/>
      <c r="M947" s="1"/>
      <c r="N947" s="1"/>
    </row>
    <row r="948">
      <c r="A948" s="1"/>
      <c r="B948" s="2"/>
      <c r="C948" s="1"/>
      <c r="D948" s="1"/>
      <c r="E948" s="1"/>
      <c r="F948" s="1"/>
      <c r="G948" s="1"/>
      <c r="H948" s="1"/>
      <c r="I948" s="1"/>
      <c r="J948" s="1"/>
      <c r="K948" s="1"/>
      <c r="L948" s="1"/>
      <c r="M948" s="1"/>
      <c r="N948" s="1"/>
    </row>
    <row r="949">
      <c r="A949" s="1"/>
      <c r="B949" s="2"/>
      <c r="C949" s="1"/>
      <c r="D949" s="1"/>
      <c r="E949" s="1"/>
      <c r="F949" s="1"/>
      <c r="G949" s="1"/>
      <c r="H949" s="1"/>
      <c r="I949" s="1"/>
      <c r="J949" s="1"/>
      <c r="K949" s="1"/>
      <c r="L949" s="1"/>
      <c r="M949" s="1"/>
      <c r="N949" s="1"/>
    </row>
    <row r="950">
      <c r="A950" s="1"/>
      <c r="B950" s="2"/>
      <c r="C950" s="1"/>
      <c r="D950" s="1"/>
      <c r="E950" s="1"/>
      <c r="F950" s="1"/>
      <c r="G950" s="1"/>
      <c r="H950" s="1"/>
      <c r="I950" s="1"/>
      <c r="J950" s="1"/>
      <c r="K950" s="1"/>
      <c r="L950" s="1"/>
      <c r="M950" s="1"/>
      <c r="N950" s="1"/>
    </row>
    <row r="951">
      <c r="A951" s="1"/>
      <c r="B951" s="2"/>
      <c r="C951" s="1"/>
      <c r="D951" s="1"/>
      <c r="E951" s="1"/>
      <c r="F951" s="1"/>
      <c r="G951" s="1"/>
      <c r="H951" s="1"/>
      <c r="I951" s="1"/>
      <c r="J951" s="1"/>
      <c r="K951" s="1"/>
      <c r="L951" s="1"/>
      <c r="M951" s="1"/>
      <c r="N951" s="1"/>
    </row>
    <row r="952">
      <c r="A952" s="1"/>
      <c r="B952" s="2"/>
      <c r="C952" s="1"/>
      <c r="D952" s="1"/>
      <c r="E952" s="1"/>
      <c r="F952" s="1"/>
      <c r="G952" s="1"/>
      <c r="H952" s="1"/>
      <c r="I952" s="1"/>
      <c r="J952" s="1"/>
      <c r="K952" s="1"/>
      <c r="L952" s="1"/>
      <c r="M952" s="1"/>
      <c r="N952" s="1"/>
    </row>
    <row r="953">
      <c r="A953" s="1"/>
      <c r="B953" s="2"/>
      <c r="C953" s="1"/>
      <c r="D953" s="1"/>
      <c r="E953" s="1"/>
      <c r="F953" s="1"/>
      <c r="G953" s="1"/>
      <c r="H953" s="1"/>
      <c r="I953" s="1"/>
      <c r="J953" s="1"/>
      <c r="K953" s="1"/>
      <c r="L953" s="1"/>
      <c r="M953" s="1"/>
      <c r="N953" s="1"/>
    </row>
    <row r="954">
      <c r="A954" s="1"/>
      <c r="B954" s="2"/>
      <c r="C954" s="1"/>
      <c r="D954" s="1"/>
      <c r="E954" s="1"/>
      <c r="F954" s="1"/>
      <c r="G954" s="1"/>
      <c r="H954" s="1"/>
      <c r="I954" s="1"/>
      <c r="J954" s="1"/>
      <c r="K954" s="1"/>
      <c r="L954" s="1"/>
      <c r="M954" s="1"/>
      <c r="N954" s="1"/>
    </row>
    <row r="955">
      <c r="A955" s="1"/>
      <c r="B955" s="2"/>
      <c r="C955" s="1"/>
      <c r="D955" s="1"/>
      <c r="E955" s="1"/>
      <c r="F955" s="1"/>
      <c r="G955" s="1"/>
      <c r="H955" s="1"/>
      <c r="I955" s="1"/>
      <c r="J955" s="1"/>
      <c r="K955" s="1"/>
      <c r="L955" s="1"/>
      <c r="M955" s="1"/>
      <c r="N955" s="1"/>
    </row>
    <row r="956">
      <c r="A956" s="1"/>
      <c r="B956" s="2"/>
      <c r="C956" s="1"/>
      <c r="D956" s="1"/>
      <c r="E956" s="1"/>
      <c r="F956" s="1"/>
      <c r="G956" s="1"/>
      <c r="H956" s="1"/>
      <c r="I956" s="1"/>
      <c r="J956" s="1"/>
      <c r="K956" s="1"/>
      <c r="L956" s="1"/>
      <c r="M956" s="1"/>
      <c r="N956" s="1"/>
    </row>
    <row r="957">
      <c r="A957" s="1"/>
      <c r="B957" s="2"/>
      <c r="C957" s="1"/>
      <c r="D957" s="1"/>
      <c r="E957" s="1"/>
      <c r="F957" s="1"/>
      <c r="G957" s="1"/>
      <c r="H957" s="1"/>
      <c r="I957" s="1"/>
      <c r="J957" s="1"/>
      <c r="K957" s="1"/>
      <c r="L957" s="1"/>
      <c r="M957" s="1"/>
      <c r="N957" s="1"/>
    </row>
    <row r="958">
      <c r="A958" s="1"/>
      <c r="B958" s="2"/>
      <c r="C958" s="1"/>
      <c r="D958" s="1"/>
      <c r="E958" s="1"/>
      <c r="F958" s="1"/>
      <c r="G958" s="1"/>
      <c r="H958" s="1"/>
      <c r="I958" s="1"/>
      <c r="J958" s="1"/>
      <c r="K958" s="1"/>
      <c r="L958" s="1"/>
      <c r="M958" s="1"/>
      <c r="N958" s="1"/>
    </row>
    <row r="959">
      <c r="A959" s="1"/>
      <c r="B959" s="2"/>
      <c r="C959" s="1"/>
      <c r="D959" s="1"/>
      <c r="E959" s="1"/>
      <c r="F959" s="1"/>
      <c r="G959" s="1"/>
      <c r="H959" s="1"/>
      <c r="I959" s="1"/>
      <c r="J959" s="1"/>
      <c r="K959" s="1"/>
      <c r="L959" s="1"/>
      <c r="M959" s="1"/>
      <c r="N959" s="1"/>
    </row>
    <row r="960">
      <c r="A960" s="1"/>
      <c r="B960" s="2"/>
      <c r="C960" s="1"/>
      <c r="D960" s="1"/>
      <c r="E960" s="1"/>
      <c r="F960" s="1"/>
      <c r="G960" s="1"/>
      <c r="H960" s="1"/>
      <c r="I960" s="1"/>
      <c r="J960" s="1"/>
      <c r="K960" s="1"/>
      <c r="L960" s="1"/>
      <c r="M960" s="1"/>
      <c r="N960" s="1"/>
    </row>
    <row r="961">
      <c r="A961" s="1"/>
      <c r="B961" s="2"/>
      <c r="C961" s="1"/>
      <c r="D961" s="1"/>
      <c r="E961" s="1"/>
      <c r="F961" s="1"/>
      <c r="G961" s="1"/>
      <c r="H961" s="1"/>
      <c r="I961" s="1"/>
      <c r="J961" s="1"/>
      <c r="K961" s="1"/>
      <c r="L961" s="1"/>
      <c r="M961" s="1"/>
      <c r="N961" s="1"/>
    </row>
    <row r="962">
      <c r="A962" s="1"/>
      <c r="B962" s="2"/>
      <c r="C962" s="1"/>
      <c r="D962" s="1"/>
      <c r="E962" s="1"/>
      <c r="F962" s="1"/>
      <c r="G962" s="1"/>
      <c r="H962" s="1"/>
      <c r="I962" s="1"/>
      <c r="J962" s="1"/>
      <c r="K962" s="1"/>
      <c r="L962" s="1"/>
      <c r="M962" s="1"/>
      <c r="N962" s="1"/>
    </row>
    <row r="963">
      <c r="A963" s="1"/>
      <c r="B963" s="2"/>
      <c r="C963" s="1"/>
      <c r="D963" s="1"/>
      <c r="E963" s="1"/>
      <c r="F963" s="1"/>
      <c r="G963" s="1"/>
      <c r="H963" s="1"/>
      <c r="I963" s="1"/>
      <c r="J963" s="1"/>
      <c r="K963" s="1"/>
      <c r="L963" s="1"/>
      <c r="M963" s="1"/>
      <c r="N963" s="1"/>
    </row>
    <row r="964">
      <c r="A964" s="1"/>
      <c r="B964" s="2"/>
      <c r="C964" s="1"/>
      <c r="D964" s="1"/>
      <c r="E964" s="1"/>
      <c r="F964" s="1"/>
      <c r="G964" s="1"/>
      <c r="H964" s="1"/>
      <c r="I964" s="1"/>
      <c r="J964" s="1"/>
      <c r="K964" s="1"/>
      <c r="L964" s="1"/>
      <c r="M964" s="1"/>
      <c r="N964" s="1"/>
    </row>
    <row r="965">
      <c r="A965" s="1"/>
      <c r="B965" s="2"/>
      <c r="C965" s="1"/>
      <c r="D965" s="1"/>
      <c r="E965" s="1"/>
      <c r="F965" s="1"/>
      <c r="G965" s="1"/>
      <c r="H965" s="1"/>
      <c r="I965" s="1"/>
      <c r="J965" s="1"/>
      <c r="K965" s="1"/>
      <c r="L965" s="1"/>
      <c r="M965" s="1"/>
      <c r="N965" s="1"/>
    </row>
    <row r="966">
      <c r="A966" s="1"/>
      <c r="B966" s="2"/>
      <c r="C966" s="1"/>
      <c r="D966" s="1"/>
      <c r="E966" s="1"/>
      <c r="F966" s="1"/>
      <c r="G966" s="1"/>
      <c r="H966" s="1"/>
      <c r="I966" s="1"/>
      <c r="J966" s="1"/>
      <c r="K966" s="1"/>
      <c r="L966" s="1"/>
      <c r="M966" s="1"/>
      <c r="N966" s="1"/>
    </row>
    <row r="967">
      <c r="A967" s="1"/>
      <c r="B967" s="2"/>
      <c r="C967" s="1"/>
      <c r="D967" s="1"/>
      <c r="E967" s="1"/>
      <c r="F967" s="1"/>
      <c r="G967" s="1"/>
      <c r="H967" s="1"/>
      <c r="I967" s="1"/>
      <c r="J967" s="1"/>
      <c r="K967" s="1"/>
      <c r="L967" s="1"/>
      <c r="M967" s="1"/>
      <c r="N967" s="1"/>
    </row>
    <row r="968">
      <c r="A968" s="1"/>
      <c r="B968" s="2"/>
      <c r="C968" s="1"/>
      <c r="D968" s="1"/>
      <c r="E968" s="1"/>
      <c r="F968" s="1"/>
      <c r="G968" s="1"/>
      <c r="H968" s="1"/>
      <c r="I968" s="1"/>
      <c r="J968" s="1"/>
      <c r="K968" s="1"/>
      <c r="L968" s="1"/>
      <c r="M968" s="1"/>
      <c r="N968" s="1"/>
    </row>
    <row r="969">
      <c r="A969" s="1"/>
      <c r="B969" s="2"/>
      <c r="C969" s="1"/>
      <c r="D969" s="1"/>
      <c r="E969" s="1"/>
      <c r="F969" s="1"/>
      <c r="G969" s="1"/>
      <c r="H969" s="1"/>
      <c r="I969" s="1"/>
      <c r="J969" s="1"/>
      <c r="K969" s="1"/>
      <c r="L969" s="1"/>
      <c r="M969" s="1"/>
      <c r="N969" s="1"/>
    </row>
    <row r="970">
      <c r="A970" s="1"/>
      <c r="B970" s="2"/>
      <c r="C970" s="1"/>
      <c r="D970" s="1"/>
      <c r="E970" s="1"/>
      <c r="F970" s="1"/>
      <c r="G970" s="1"/>
      <c r="H970" s="1"/>
      <c r="I970" s="1"/>
      <c r="J970" s="1"/>
      <c r="K970" s="1"/>
      <c r="L970" s="1"/>
      <c r="M970" s="1"/>
      <c r="N970" s="1"/>
    </row>
    <row r="971">
      <c r="A971" s="1"/>
      <c r="B971" s="2"/>
      <c r="C971" s="1"/>
      <c r="D971" s="1"/>
      <c r="E971" s="1"/>
      <c r="F971" s="1"/>
      <c r="G971" s="1"/>
      <c r="H971" s="1"/>
      <c r="I971" s="1"/>
      <c r="J971" s="1"/>
      <c r="K971" s="1"/>
      <c r="L971" s="1"/>
      <c r="M971" s="1"/>
      <c r="N971" s="1"/>
    </row>
    <row r="972">
      <c r="A972" s="1"/>
      <c r="B972" s="2"/>
      <c r="C972" s="1"/>
      <c r="D972" s="1"/>
      <c r="E972" s="1"/>
      <c r="F972" s="1"/>
      <c r="G972" s="1"/>
      <c r="H972" s="1"/>
      <c r="I972" s="1"/>
      <c r="J972" s="1"/>
      <c r="K972" s="1"/>
      <c r="L972" s="1"/>
      <c r="M972" s="1"/>
      <c r="N972" s="1"/>
    </row>
    <row r="973">
      <c r="A973" s="1"/>
      <c r="B973" s="2"/>
      <c r="C973" s="1"/>
      <c r="D973" s="1"/>
      <c r="E973" s="1"/>
      <c r="F973" s="1"/>
      <c r="G973" s="1"/>
      <c r="H973" s="1"/>
      <c r="I973" s="1"/>
      <c r="J973" s="1"/>
      <c r="K973" s="1"/>
      <c r="L973" s="1"/>
      <c r="M973" s="1"/>
      <c r="N973" s="1"/>
    </row>
    <row r="974">
      <c r="A974" s="1"/>
      <c r="B974" s="2"/>
      <c r="C974" s="1"/>
      <c r="D974" s="1"/>
      <c r="E974" s="1"/>
      <c r="F974" s="1"/>
      <c r="G974" s="1"/>
      <c r="H974" s="1"/>
      <c r="I974" s="1"/>
      <c r="J974" s="1"/>
      <c r="K974" s="1"/>
      <c r="L974" s="1"/>
      <c r="M974" s="1"/>
      <c r="N974" s="1"/>
    </row>
    <row r="975">
      <c r="A975" s="1"/>
      <c r="B975" s="2"/>
      <c r="C975" s="1"/>
      <c r="D975" s="1"/>
      <c r="E975" s="1"/>
      <c r="F975" s="1"/>
      <c r="G975" s="1"/>
      <c r="H975" s="1"/>
      <c r="I975" s="1"/>
      <c r="J975" s="1"/>
      <c r="K975" s="1"/>
      <c r="L975" s="1"/>
      <c r="M975" s="1"/>
      <c r="N975" s="1"/>
    </row>
    <row r="976">
      <c r="A976" s="1"/>
      <c r="B976" s="2"/>
      <c r="C976" s="1"/>
      <c r="D976" s="1"/>
      <c r="E976" s="1"/>
      <c r="F976" s="1"/>
      <c r="G976" s="1"/>
      <c r="H976" s="1"/>
      <c r="I976" s="1"/>
      <c r="J976" s="1"/>
      <c r="K976" s="1"/>
      <c r="L976" s="1"/>
      <c r="M976" s="1"/>
      <c r="N976" s="1"/>
    </row>
    <row r="977">
      <c r="A977" s="1"/>
      <c r="B977" s="2"/>
      <c r="C977" s="1"/>
      <c r="D977" s="1"/>
      <c r="E977" s="1"/>
      <c r="F977" s="1"/>
      <c r="G977" s="1"/>
      <c r="H977" s="1"/>
      <c r="I977" s="1"/>
      <c r="J977" s="1"/>
      <c r="K977" s="1"/>
      <c r="L977" s="1"/>
      <c r="M977" s="1"/>
      <c r="N977" s="1"/>
    </row>
    <row r="978">
      <c r="A978" s="1"/>
      <c r="B978" s="2"/>
      <c r="C978" s="1"/>
      <c r="D978" s="1"/>
      <c r="E978" s="1"/>
      <c r="F978" s="1"/>
      <c r="G978" s="1"/>
      <c r="H978" s="1"/>
      <c r="I978" s="1"/>
      <c r="J978" s="1"/>
      <c r="K978" s="1"/>
      <c r="L978" s="1"/>
      <c r="M978" s="1"/>
      <c r="N978" s="1"/>
    </row>
    <row r="979">
      <c r="A979" s="1"/>
      <c r="B979" s="2"/>
      <c r="C979" s="1"/>
      <c r="D979" s="1"/>
      <c r="E979" s="1"/>
      <c r="F979" s="1"/>
      <c r="G979" s="1"/>
      <c r="H979" s="1"/>
      <c r="I979" s="1"/>
      <c r="J979" s="1"/>
      <c r="K979" s="1"/>
      <c r="L979" s="1"/>
      <c r="M979" s="1"/>
      <c r="N979" s="1"/>
    </row>
    <row r="980">
      <c r="A980" s="1"/>
      <c r="B980" s="2"/>
      <c r="C980" s="1"/>
      <c r="D980" s="1"/>
      <c r="E980" s="1"/>
      <c r="F980" s="1"/>
      <c r="G980" s="1"/>
      <c r="H980" s="1"/>
      <c r="I980" s="1"/>
      <c r="J980" s="1"/>
      <c r="K980" s="1"/>
      <c r="L980" s="1"/>
      <c r="M980" s="1"/>
      <c r="N980" s="1"/>
    </row>
    <row r="981">
      <c r="A981" s="1"/>
      <c r="B981" s="2"/>
      <c r="C981" s="1"/>
      <c r="D981" s="1"/>
      <c r="E981" s="1"/>
      <c r="F981" s="1"/>
      <c r="G981" s="1"/>
      <c r="H981" s="1"/>
      <c r="I981" s="1"/>
      <c r="J981" s="1"/>
      <c r="K981" s="1"/>
      <c r="L981" s="1"/>
      <c r="M981" s="1"/>
      <c r="N981" s="1"/>
    </row>
    <row r="982">
      <c r="A982" s="1"/>
      <c r="B982" s="2"/>
      <c r="C982" s="1"/>
      <c r="D982" s="1"/>
      <c r="E982" s="1"/>
      <c r="F982" s="1"/>
      <c r="G982" s="1"/>
      <c r="H982" s="1"/>
      <c r="I982" s="1"/>
      <c r="J982" s="1"/>
      <c r="K982" s="1"/>
      <c r="L982" s="1"/>
      <c r="M982" s="1"/>
      <c r="N982" s="1"/>
    </row>
    <row r="983">
      <c r="A983" s="1"/>
      <c r="B983" s="2"/>
      <c r="C983" s="1"/>
      <c r="D983" s="1"/>
      <c r="E983" s="1"/>
      <c r="F983" s="1"/>
      <c r="G983" s="1"/>
      <c r="H983" s="1"/>
      <c r="I983" s="1"/>
      <c r="J983" s="1"/>
      <c r="K983" s="1"/>
      <c r="L983" s="1"/>
      <c r="M983" s="1"/>
      <c r="N983" s="1"/>
    </row>
    <row r="984">
      <c r="A984" s="1"/>
      <c r="B984" s="2"/>
      <c r="C984" s="1"/>
      <c r="D984" s="1"/>
      <c r="E984" s="1"/>
      <c r="F984" s="1"/>
      <c r="G984" s="1"/>
      <c r="H984" s="1"/>
      <c r="I984" s="1"/>
      <c r="J984" s="1"/>
      <c r="K984" s="1"/>
      <c r="L984" s="1"/>
      <c r="M984" s="1"/>
      <c r="N984" s="1"/>
    </row>
    <row r="985">
      <c r="A985" s="1"/>
      <c r="B985" s="2"/>
      <c r="C985" s="1"/>
      <c r="D985" s="1"/>
      <c r="E985" s="1"/>
      <c r="F985" s="1"/>
      <c r="G985" s="1"/>
      <c r="H985" s="1"/>
      <c r="I985" s="1"/>
      <c r="J985" s="1"/>
      <c r="K985" s="1"/>
      <c r="L985" s="1"/>
      <c r="M985" s="1"/>
      <c r="N985" s="1"/>
    </row>
    <row r="986">
      <c r="A986" s="1"/>
      <c r="B986" s="2"/>
      <c r="C986" s="1"/>
      <c r="D986" s="1"/>
      <c r="E986" s="1"/>
      <c r="F986" s="1"/>
      <c r="G986" s="1"/>
      <c r="H986" s="1"/>
      <c r="I986" s="1"/>
      <c r="J986" s="1"/>
      <c r="K986" s="1"/>
      <c r="L986" s="1"/>
      <c r="M986" s="1"/>
      <c r="N986" s="1"/>
    </row>
    <row r="987">
      <c r="A987" s="1"/>
      <c r="B987" s="2"/>
      <c r="C987" s="1"/>
      <c r="D987" s="1"/>
      <c r="E987" s="1"/>
      <c r="F987" s="1"/>
      <c r="G987" s="1"/>
      <c r="H987" s="1"/>
      <c r="I987" s="1"/>
      <c r="J987" s="1"/>
      <c r="K987" s="1"/>
      <c r="L987" s="1"/>
      <c r="M987" s="1"/>
      <c r="N987" s="1"/>
    </row>
    <row r="988">
      <c r="A988" s="1"/>
      <c r="B988" s="2"/>
      <c r="C988" s="1"/>
      <c r="D988" s="1"/>
      <c r="E988" s="1"/>
      <c r="F988" s="1"/>
      <c r="G988" s="1"/>
      <c r="H988" s="1"/>
      <c r="I988" s="1"/>
      <c r="J988" s="1"/>
      <c r="K988" s="1"/>
      <c r="L988" s="1"/>
      <c r="M988" s="1"/>
      <c r="N988" s="1"/>
    </row>
    <row r="989">
      <c r="A989" s="1"/>
      <c r="B989" s="2"/>
      <c r="C989" s="1"/>
      <c r="D989" s="1"/>
      <c r="E989" s="1"/>
      <c r="F989" s="1"/>
      <c r="G989" s="1"/>
      <c r="H989" s="1"/>
      <c r="I989" s="1"/>
      <c r="J989" s="1"/>
      <c r="K989" s="1"/>
      <c r="L989" s="1"/>
      <c r="M989" s="1"/>
      <c r="N989" s="1"/>
    </row>
    <row r="990">
      <c r="A990" s="1"/>
      <c r="B990" s="2"/>
      <c r="C990" s="1"/>
      <c r="D990" s="1"/>
      <c r="E990" s="1"/>
      <c r="F990" s="1"/>
      <c r="G990" s="1"/>
      <c r="H990" s="1"/>
      <c r="I990" s="1"/>
      <c r="J990" s="1"/>
      <c r="K990" s="1"/>
      <c r="L990" s="1"/>
      <c r="M990" s="1"/>
      <c r="N990" s="1"/>
    </row>
    <row r="991">
      <c r="A991" s="1"/>
      <c r="B991" s="2"/>
      <c r="C991" s="1"/>
      <c r="D991" s="1"/>
      <c r="E991" s="1"/>
      <c r="F991" s="1"/>
      <c r="G991" s="1"/>
      <c r="H991" s="1"/>
      <c r="I991" s="1"/>
      <c r="J991" s="1"/>
      <c r="K991" s="1"/>
      <c r="L991" s="1"/>
      <c r="M991" s="1"/>
      <c r="N991" s="1"/>
    </row>
    <row r="992">
      <c r="A992" s="1"/>
      <c r="B992" s="2"/>
      <c r="C992" s="1"/>
      <c r="D992" s="1"/>
      <c r="E992" s="1"/>
      <c r="F992" s="1"/>
      <c r="G992" s="1"/>
      <c r="H992" s="1"/>
      <c r="I992" s="1"/>
      <c r="J992" s="1"/>
      <c r="K992" s="1"/>
      <c r="L992" s="1"/>
      <c r="M992" s="1"/>
      <c r="N992" s="1"/>
    </row>
    <row r="993">
      <c r="A993" s="1"/>
      <c r="B993" s="2"/>
      <c r="C993" s="1"/>
      <c r="D993" s="1"/>
      <c r="E993" s="1"/>
      <c r="F993" s="1"/>
      <c r="G993" s="1"/>
      <c r="H993" s="1"/>
      <c r="I993" s="1"/>
      <c r="J993" s="1"/>
      <c r="K993" s="1"/>
      <c r="L993" s="1"/>
      <c r="M993" s="1"/>
      <c r="N993" s="1"/>
    </row>
    <row r="994">
      <c r="A994" s="1"/>
      <c r="B994" s="2"/>
      <c r="C994" s="1"/>
      <c r="D994" s="1"/>
      <c r="E994" s="1"/>
      <c r="F994" s="1"/>
      <c r="G994" s="1"/>
      <c r="H994" s="1"/>
      <c r="I994" s="1"/>
      <c r="J994" s="1"/>
      <c r="K994" s="1"/>
      <c r="L994" s="1"/>
      <c r="M994" s="1"/>
      <c r="N994" s="1"/>
    </row>
    <row r="995">
      <c r="A995" s="1"/>
      <c r="B995" s="2"/>
      <c r="C995" s="1"/>
      <c r="D995" s="1"/>
      <c r="E995" s="1"/>
      <c r="F995" s="1"/>
      <c r="G995" s="1"/>
      <c r="H995" s="1"/>
      <c r="I995" s="1"/>
      <c r="J995" s="1"/>
      <c r="K995" s="1"/>
      <c r="L995" s="1"/>
      <c r="M995" s="1"/>
      <c r="N995" s="1"/>
    </row>
    <row r="996">
      <c r="A996" s="1"/>
      <c r="B996" s="2"/>
      <c r="C996" s="1"/>
      <c r="D996" s="1"/>
      <c r="E996" s="1"/>
      <c r="F996" s="1"/>
      <c r="G996" s="1"/>
      <c r="H996" s="1"/>
      <c r="I996" s="1"/>
      <c r="J996" s="1"/>
      <c r="K996" s="1"/>
      <c r="L996" s="1"/>
      <c r="M996" s="1"/>
      <c r="N996" s="1"/>
    </row>
    <row r="997">
      <c r="A997" s="1"/>
      <c r="B997" s="2"/>
      <c r="C997" s="1"/>
      <c r="D997" s="1"/>
      <c r="E997" s="1"/>
      <c r="F997" s="1"/>
      <c r="G997" s="1"/>
      <c r="H997" s="1"/>
      <c r="I997" s="1"/>
      <c r="J997" s="1"/>
      <c r="K997" s="1"/>
      <c r="L997" s="1"/>
      <c r="M997" s="1"/>
      <c r="N997" s="1"/>
    </row>
    <row r="998">
      <c r="A998" s="1"/>
      <c r="B998" s="2"/>
      <c r="C998" s="1"/>
      <c r="D998" s="1"/>
      <c r="E998" s="1"/>
      <c r="F998" s="1"/>
      <c r="G998" s="1"/>
      <c r="H998" s="1"/>
      <c r="I998" s="1"/>
      <c r="J998" s="1"/>
      <c r="K998" s="1"/>
      <c r="L998" s="1"/>
      <c r="M998" s="1"/>
      <c r="N998" s="1"/>
    </row>
    <row r="999">
      <c r="A999" s="1"/>
      <c r="B999" s="2"/>
      <c r="C999" s="1"/>
      <c r="D999" s="1"/>
      <c r="E999" s="1"/>
      <c r="F999" s="1"/>
      <c r="G999" s="1"/>
      <c r="H999" s="1"/>
      <c r="I999" s="1"/>
      <c r="J999" s="1"/>
      <c r="K999" s="1"/>
      <c r="L999" s="1"/>
      <c r="M999" s="1"/>
      <c r="N999" s="1"/>
    </row>
    <row r="1000">
      <c r="A1000" s="1"/>
      <c r="B1000" s="2"/>
      <c r="C1000" s="1"/>
      <c r="D1000" s="1"/>
      <c r="E1000" s="1"/>
      <c r="F1000" s="1"/>
      <c r="G1000" s="1"/>
      <c r="H1000" s="1"/>
      <c r="I1000" s="1"/>
      <c r="J1000" s="1"/>
      <c r="K1000" s="1"/>
      <c r="L1000" s="1"/>
      <c r="M1000" s="1"/>
      <c r="N1000" s="1"/>
    </row>
    <row r="1001">
      <c r="A1001" s="1"/>
      <c r="B1001" s="2"/>
      <c r="C1001" s="1"/>
      <c r="D1001" s="1"/>
      <c r="E1001" s="1"/>
      <c r="F1001" s="1"/>
      <c r="G1001" s="1"/>
      <c r="H1001" s="1"/>
      <c r="I1001" s="1"/>
      <c r="J1001" s="1"/>
      <c r="K1001" s="1"/>
      <c r="L1001" s="1"/>
      <c r="M1001" s="1"/>
      <c r="N1001" s="1"/>
    </row>
    <row r="1002">
      <c r="A1002" s="1"/>
      <c r="B1002" s="2"/>
      <c r="C1002" s="1"/>
      <c r="D1002" s="1"/>
      <c r="E1002" s="1"/>
      <c r="F1002" s="1"/>
      <c r="G1002" s="1"/>
      <c r="H1002" s="1"/>
      <c r="I1002" s="1"/>
      <c r="J1002" s="1"/>
      <c r="K1002" s="1"/>
      <c r="L1002" s="1"/>
      <c r="M1002" s="1"/>
      <c r="N1002" s="1"/>
    </row>
  </sheetData>
  <mergeCells count="2">
    <mergeCell ref="B2:D2"/>
    <mergeCell ref="H2:J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4" width="2.5"/>
    <col customWidth="1" min="5" max="5" width="4.5"/>
    <col customWidth="1" min="6" max="6" width="13.5"/>
    <col customWidth="1" min="7" max="7" width="13.75"/>
    <col customWidth="1" min="8" max="8" width="14.75"/>
    <col customWidth="1" min="9" max="9" width="8.5"/>
    <col customWidth="1" min="13" max="13" width="5.75"/>
    <col customWidth="1" min="14" max="14" width="25.5"/>
    <col customWidth="1" min="15" max="15" width="39.88"/>
  </cols>
  <sheetData>
    <row r="1">
      <c r="F1" s="17"/>
      <c r="G1" s="18"/>
      <c r="H1" s="18"/>
      <c r="I1" s="18"/>
    </row>
    <row r="2">
      <c r="B2" s="19"/>
      <c r="C2" s="19"/>
      <c r="D2" s="19"/>
      <c r="F2" s="3" t="s">
        <v>14</v>
      </c>
    </row>
    <row r="3">
      <c r="B3" s="1"/>
      <c r="C3" s="1"/>
      <c r="D3" s="1"/>
      <c r="F3" s="20" t="s">
        <v>15</v>
      </c>
    </row>
    <row r="4">
      <c r="B4" s="21"/>
      <c r="C4" s="22"/>
      <c r="D4" s="23"/>
      <c r="F4" s="24" t="s">
        <v>16</v>
      </c>
      <c r="G4" s="25" t="s">
        <v>17</v>
      </c>
      <c r="H4" s="25" t="s">
        <v>18</v>
      </c>
      <c r="I4" s="25" t="s">
        <v>19</v>
      </c>
      <c r="J4" s="25" t="s">
        <v>20</v>
      </c>
      <c r="K4" s="25" t="s">
        <v>21</v>
      </c>
      <c r="L4" s="25" t="s">
        <v>22</v>
      </c>
    </row>
    <row r="5">
      <c r="F5" s="26" t="s">
        <v>23</v>
      </c>
      <c r="G5" s="27"/>
      <c r="H5" s="27"/>
      <c r="I5" s="27">
        <v>50.0</v>
      </c>
      <c r="J5" s="27">
        <v>90.0</v>
      </c>
      <c r="K5" s="27">
        <v>50.0</v>
      </c>
      <c r="L5" s="27">
        <v>90.0</v>
      </c>
    </row>
    <row r="6">
      <c r="F6" s="26" t="s">
        <v>24</v>
      </c>
      <c r="G6" s="27" t="s">
        <v>25</v>
      </c>
      <c r="H6" s="27">
        <v>0.25</v>
      </c>
      <c r="I6" s="27">
        <v>4000.0</v>
      </c>
      <c r="J6" s="27">
        <v>2500.0</v>
      </c>
      <c r="K6" s="27">
        <v>2400.0</v>
      </c>
      <c r="L6" s="27">
        <v>1200.0</v>
      </c>
    </row>
    <row r="7" ht="27.75" customHeight="1">
      <c r="F7" s="26" t="s">
        <v>26</v>
      </c>
      <c r="G7" s="27" t="s">
        <v>25</v>
      </c>
      <c r="H7" s="27">
        <v>0.0</v>
      </c>
      <c r="I7" s="27">
        <v>300.0</v>
      </c>
      <c r="J7" s="27">
        <v>100.0</v>
      </c>
      <c r="K7" s="27">
        <v>300.0</v>
      </c>
      <c r="L7" s="27">
        <v>100.0</v>
      </c>
    </row>
    <row r="8">
      <c r="B8" s="28"/>
      <c r="C8" s="28"/>
      <c r="D8" s="28"/>
      <c r="F8" s="26" t="s">
        <v>27</v>
      </c>
      <c r="G8" s="27"/>
      <c r="H8" s="27">
        <v>0.15</v>
      </c>
      <c r="I8" s="27">
        <v>0.25</v>
      </c>
      <c r="J8" s="27">
        <v>0.1</v>
      </c>
      <c r="K8" s="27">
        <v>0.25</v>
      </c>
      <c r="L8" s="27">
        <v>0.1</v>
      </c>
    </row>
    <row r="9">
      <c r="F9" s="26" t="s">
        <v>28</v>
      </c>
      <c r="G9" s="27" t="s">
        <v>25</v>
      </c>
      <c r="H9" s="27">
        <v>0.1</v>
      </c>
      <c r="I9" s="27">
        <v>3000.0</v>
      </c>
      <c r="J9" s="27">
        <v>1800.0</v>
      </c>
      <c r="K9" s="27">
        <v>1600.0</v>
      </c>
      <c r="L9" s="27">
        <v>934.0</v>
      </c>
    </row>
    <row r="10">
      <c r="B10" s="29"/>
      <c r="D10" s="30"/>
      <c r="F10" s="26" t="s">
        <v>29</v>
      </c>
      <c r="G10" s="27" t="s">
        <v>25</v>
      </c>
      <c r="H10" s="27">
        <v>0.1</v>
      </c>
      <c r="I10" s="27">
        <v>5800.0</v>
      </c>
      <c r="J10" s="27">
        <v>3387.0</v>
      </c>
      <c r="K10" s="27">
        <v>2300.0</v>
      </c>
      <c r="L10" s="27">
        <v>1311.0</v>
      </c>
    </row>
    <row r="11">
      <c r="B11" s="31"/>
      <c r="D11" s="30"/>
      <c r="F11" s="26" t="s">
        <v>30</v>
      </c>
      <c r="G11" s="27" t="s">
        <v>25</v>
      </c>
      <c r="H11" s="27">
        <v>0.1</v>
      </c>
      <c r="I11" s="27">
        <v>7300.0</v>
      </c>
      <c r="J11" s="27">
        <v>3785.0</v>
      </c>
      <c r="K11" s="27">
        <v>4500.0</v>
      </c>
      <c r="L11" s="27">
        <v>2468.0</v>
      </c>
    </row>
    <row r="12">
      <c r="B12" s="31"/>
      <c r="D12" s="30"/>
      <c r="F12" s="26" t="s">
        <v>31</v>
      </c>
      <c r="G12" s="27" t="s">
        <v>25</v>
      </c>
      <c r="H12" s="27">
        <v>0.3</v>
      </c>
      <c r="I12" s="27">
        <v>600.0</v>
      </c>
      <c r="J12" s="27">
        <v>200.0</v>
      </c>
      <c r="K12" s="27">
        <v>350.0</v>
      </c>
      <c r="L12" s="27">
        <v>150.0</v>
      </c>
    </row>
    <row r="13">
      <c r="B13" s="31"/>
      <c r="D13" s="30"/>
      <c r="F13" s="32"/>
      <c r="G13" s="33"/>
      <c r="H13" s="33"/>
      <c r="I13" s="33"/>
    </row>
    <row r="14">
      <c r="B14" s="31"/>
      <c r="D14" s="30"/>
      <c r="F14" s="32"/>
      <c r="G14" s="33"/>
      <c r="H14" s="33"/>
      <c r="I14" s="33"/>
    </row>
    <row r="15">
      <c r="D15" s="5"/>
      <c r="F15" s="17"/>
      <c r="G15" s="18"/>
      <c r="H15" s="18"/>
      <c r="I15" s="18"/>
    </row>
    <row r="16">
      <c r="D16" s="5"/>
      <c r="F16" s="17"/>
      <c r="G16" s="18"/>
      <c r="H16" s="18"/>
      <c r="I16" s="18"/>
    </row>
    <row r="17">
      <c r="D17" s="5"/>
      <c r="F17" s="17"/>
      <c r="G17" s="18"/>
      <c r="H17" s="18"/>
      <c r="I17" s="18"/>
    </row>
    <row r="18">
      <c r="D18" s="5"/>
      <c r="F18" s="17"/>
      <c r="G18" s="18"/>
      <c r="H18" s="18"/>
      <c r="I18" s="18"/>
    </row>
    <row r="19">
      <c r="D19" s="5"/>
      <c r="F19" s="17"/>
      <c r="G19" s="18"/>
      <c r="H19" s="18"/>
      <c r="I19" s="18"/>
    </row>
    <row r="20">
      <c r="D20" s="5"/>
      <c r="F20" s="17"/>
      <c r="G20" s="18"/>
      <c r="H20" s="18"/>
      <c r="I20" s="18"/>
    </row>
    <row r="21">
      <c r="D21" s="5"/>
      <c r="F21" s="17"/>
      <c r="G21" s="18"/>
      <c r="H21" s="18"/>
      <c r="I21" s="18"/>
    </row>
    <row r="22">
      <c r="D22" s="5"/>
      <c r="F22" s="17"/>
      <c r="G22" s="18"/>
      <c r="H22" s="18"/>
      <c r="I22" s="18"/>
    </row>
    <row r="23">
      <c r="D23" s="5"/>
      <c r="F23" s="17"/>
      <c r="G23" s="18"/>
      <c r="H23" s="18"/>
      <c r="I23" s="18"/>
    </row>
    <row r="24">
      <c r="D24" s="5"/>
      <c r="F24" s="17"/>
      <c r="G24" s="18"/>
      <c r="H24" s="18"/>
      <c r="I24" s="18"/>
    </row>
    <row r="25">
      <c r="D25" s="5"/>
      <c r="F25" s="17"/>
      <c r="G25" s="18"/>
      <c r="H25" s="18"/>
      <c r="I25" s="18"/>
    </row>
    <row r="26">
      <c r="D26" s="5"/>
      <c r="F26" s="17"/>
      <c r="G26" s="18"/>
      <c r="H26" s="18"/>
      <c r="I26" s="18"/>
    </row>
    <row r="27">
      <c r="F27" s="17"/>
      <c r="G27" s="18"/>
      <c r="H27" s="18"/>
      <c r="I27" s="18"/>
    </row>
    <row r="28">
      <c r="F28" s="17"/>
      <c r="G28" s="18"/>
      <c r="H28" s="18"/>
      <c r="I28" s="18"/>
    </row>
    <row r="29">
      <c r="F29" s="17"/>
      <c r="G29" s="18"/>
      <c r="H29" s="18"/>
      <c r="I29" s="18"/>
    </row>
    <row r="30">
      <c r="F30" s="17"/>
      <c r="G30" s="18"/>
      <c r="H30" s="18"/>
      <c r="I30" s="18"/>
    </row>
    <row r="31">
      <c r="F31" s="17"/>
      <c r="G31" s="18"/>
      <c r="H31" s="18"/>
      <c r="I31" s="18"/>
    </row>
    <row r="32">
      <c r="F32" s="17"/>
      <c r="G32" s="18"/>
      <c r="H32" s="18"/>
      <c r="I32" s="18"/>
    </row>
    <row r="33">
      <c r="F33" s="17"/>
      <c r="G33" s="18"/>
      <c r="H33" s="18"/>
      <c r="I33" s="18"/>
    </row>
    <row r="34">
      <c r="F34" s="17"/>
      <c r="G34" s="18"/>
      <c r="H34" s="18"/>
      <c r="I34" s="18"/>
    </row>
    <row r="35">
      <c r="F35" s="17"/>
      <c r="G35" s="18"/>
      <c r="H35" s="18"/>
      <c r="I35" s="18"/>
    </row>
    <row r="36">
      <c r="F36" s="17"/>
      <c r="G36" s="18"/>
      <c r="H36" s="18"/>
      <c r="I36" s="18"/>
    </row>
    <row r="37">
      <c r="F37" s="17"/>
      <c r="G37" s="18"/>
      <c r="H37" s="18"/>
      <c r="I37" s="18"/>
    </row>
    <row r="38">
      <c r="F38" s="17"/>
      <c r="G38" s="18"/>
      <c r="H38" s="18"/>
      <c r="I38" s="18"/>
    </row>
    <row r="39">
      <c r="F39" s="17"/>
      <c r="G39" s="18"/>
      <c r="H39" s="18"/>
      <c r="I39" s="18"/>
    </row>
    <row r="40">
      <c r="F40" s="17"/>
      <c r="G40" s="18"/>
      <c r="H40" s="18"/>
      <c r="I40" s="18"/>
    </row>
    <row r="41">
      <c r="F41" s="17"/>
      <c r="G41" s="18"/>
      <c r="H41" s="18"/>
      <c r="I41" s="18"/>
    </row>
    <row r="42">
      <c r="F42" s="17"/>
      <c r="G42" s="18"/>
      <c r="H42" s="18"/>
      <c r="I42" s="18"/>
    </row>
    <row r="43">
      <c r="F43" s="17"/>
      <c r="G43" s="18"/>
      <c r="H43" s="18"/>
      <c r="I43" s="18"/>
    </row>
    <row r="44">
      <c r="F44" s="17"/>
      <c r="G44" s="18"/>
      <c r="H44" s="18"/>
      <c r="I44" s="18"/>
    </row>
    <row r="45">
      <c r="F45" s="17"/>
      <c r="G45" s="18"/>
      <c r="H45" s="18"/>
      <c r="I45" s="18"/>
    </row>
    <row r="46">
      <c r="F46" s="17"/>
      <c r="G46" s="18"/>
      <c r="H46" s="18"/>
      <c r="I46" s="18"/>
    </row>
    <row r="47">
      <c r="F47" s="17"/>
      <c r="G47" s="18"/>
      <c r="H47" s="18"/>
      <c r="I47" s="18"/>
    </row>
    <row r="48">
      <c r="F48" s="17"/>
      <c r="G48" s="18"/>
      <c r="H48" s="18"/>
      <c r="I48" s="18"/>
    </row>
    <row r="49">
      <c r="F49" s="17"/>
      <c r="G49" s="18"/>
      <c r="H49" s="18"/>
      <c r="I49" s="18"/>
    </row>
    <row r="50">
      <c r="F50" s="17"/>
      <c r="G50" s="18"/>
      <c r="H50" s="18"/>
      <c r="I50" s="18"/>
    </row>
    <row r="51">
      <c r="F51" s="17"/>
      <c r="G51" s="18"/>
      <c r="H51" s="18"/>
      <c r="I51" s="18"/>
    </row>
    <row r="52">
      <c r="F52" s="17"/>
      <c r="G52" s="18"/>
      <c r="H52" s="18"/>
      <c r="I52" s="18"/>
    </row>
    <row r="53">
      <c r="F53" s="17"/>
      <c r="G53" s="18"/>
      <c r="H53" s="18"/>
      <c r="I53" s="18"/>
    </row>
    <row r="54">
      <c r="F54" s="17"/>
      <c r="G54" s="18"/>
      <c r="H54" s="18"/>
      <c r="I54" s="18"/>
    </row>
    <row r="55">
      <c r="F55" s="17"/>
      <c r="G55" s="18"/>
      <c r="H55" s="18"/>
      <c r="I55" s="18"/>
    </row>
    <row r="56">
      <c r="F56" s="17"/>
      <c r="G56" s="18"/>
      <c r="H56" s="18"/>
      <c r="I56" s="18"/>
    </row>
    <row r="57">
      <c r="F57" s="17"/>
      <c r="G57" s="18"/>
      <c r="H57" s="18"/>
      <c r="I57" s="18"/>
    </row>
    <row r="58">
      <c r="F58" s="17"/>
      <c r="G58" s="18"/>
      <c r="H58" s="18"/>
      <c r="I58" s="18"/>
    </row>
    <row r="59">
      <c r="F59" s="17"/>
      <c r="G59" s="18"/>
      <c r="H59" s="18"/>
      <c r="I59" s="18"/>
    </row>
    <row r="60">
      <c r="F60" s="17"/>
      <c r="G60" s="18"/>
      <c r="H60" s="18"/>
      <c r="I60" s="18"/>
    </row>
    <row r="61">
      <c r="F61" s="17"/>
      <c r="G61" s="18"/>
      <c r="H61" s="18"/>
      <c r="I61" s="18"/>
    </row>
    <row r="62">
      <c r="F62" s="17"/>
      <c r="G62" s="18"/>
      <c r="H62" s="18"/>
      <c r="I62" s="18"/>
    </row>
    <row r="63">
      <c r="F63" s="17"/>
      <c r="G63" s="18"/>
      <c r="H63" s="18"/>
      <c r="I63" s="18"/>
    </row>
    <row r="64">
      <c r="F64" s="17"/>
      <c r="G64" s="18"/>
      <c r="H64" s="18"/>
      <c r="I64" s="18"/>
    </row>
    <row r="65">
      <c r="F65" s="17"/>
      <c r="G65" s="18"/>
      <c r="H65" s="18"/>
      <c r="I65" s="18"/>
    </row>
    <row r="66">
      <c r="F66" s="17"/>
      <c r="G66" s="18"/>
      <c r="H66" s="18"/>
      <c r="I66" s="18"/>
    </row>
    <row r="67">
      <c r="F67" s="17"/>
      <c r="G67" s="18"/>
      <c r="H67" s="18"/>
      <c r="I67" s="18"/>
    </row>
    <row r="68">
      <c r="F68" s="17"/>
      <c r="G68" s="18"/>
      <c r="H68" s="18"/>
      <c r="I68" s="18"/>
    </row>
    <row r="69">
      <c r="F69" s="17"/>
      <c r="G69" s="18"/>
      <c r="H69" s="18"/>
      <c r="I69" s="18"/>
    </row>
    <row r="70">
      <c r="F70" s="17"/>
      <c r="G70" s="18"/>
      <c r="H70" s="18"/>
      <c r="I70" s="18"/>
    </row>
    <row r="71">
      <c r="F71" s="17"/>
      <c r="G71" s="18"/>
      <c r="H71" s="18"/>
      <c r="I71" s="18"/>
    </row>
    <row r="72">
      <c r="F72" s="17"/>
      <c r="G72" s="18"/>
      <c r="H72" s="18"/>
      <c r="I72" s="18"/>
    </row>
    <row r="73">
      <c r="F73" s="17"/>
      <c r="G73" s="18"/>
      <c r="H73" s="18"/>
      <c r="I73" s="18"/>
    </row>
    <row r="74">
      <c r="F74" s="17"/>
      <c r="G74" s="18"/>
      <c r="H74" s="18"/>
      <c r="I74" s="18"/>
    </row>
    <row r="75">
      <c r="F75" s="17"/>
      <c r="G75" s="18"/>
      <c r="H75" s="18"/>
      <c r="I75" s="18"/>
    </row>
    <row r="76">
      <c r="F76" s="17"/>
      <c r="G76" s="18"/>
      <c r="H76" s="18"/>
      <c r="I76" s="18"/>
    </row>
    <row r="77">
      <c r="F77" s="17"/>
      <c r="G77" s="18"/>
      <c r="H77" s="18"/>
      <c r="I77" s="18"/>
    </row>
    <row r="78">
      <c r="F78" s="17"/>
      <c r="G78" s="18"/>
      <c r="H78" s="18"/>
      <c r="I78" s="18"/>
    </row>
    <row r="79">
      <c r="F79" s="17"/>
      <c r="G79" s="18"/>
      <c r="H79" s="18"/>
      <c r="I79" s="18"/>
    </row>
    <row r="80">
      <c r="F80" s="17"/>
      <c r="G80" s="18"/>
      <c r="H80" s="18"/>
      <c r="I80" s="18"/>
    </row>
    <row r="81">
      <c r="F81" s="17"/>
      <c r="G81" s="18"/>
      <c r="H81" s="18"/>
      <c r="I81" s="18"/>
    </row>
    <row r="82">
      <c r="F82" s="17"/>
      <c r="G82" s="18"/>
      <c r="H82" s="18"/>
      <c r="I82" s="18"/>
    </row>
    <row r="83">
      <c r="F83" s="17"/>
      <c r="G83" s="18"/>
      <c r="H83" s="18"/>
      <c r="I83" s="18"/>
    </row>
    <row r="84">
      <c r="F84" s="17"/>
      <c r="G84" s="18"/>
      <c r="H84" s="18"/>
      <c r="I84" s="18"/>
    </row>
    <row r="85">
      <c r="F85" s="17"/>
      <c r="G85" s="18"/>
      <c r="H85" s="18"/>
      <c r="I85" s="18"/>
    </row>
    <row r="86">
      <c r="F86" s="17"/>
      <c r="G86" s="18"/>
      <c r="H86" s="18"/>
      <c r="I86" s="18"/>
    </row>
    <row r="87">
      <c r="F87" s="17"/>
      <c r="G87" s="18"/>
      <c r="H87" s="18"/>
      <c r="I87" s="18"/>
    </row>
    <row r="88">
      <c r="F88" s="17"/>
      <c r="G88" s="18"/>
      <c r="H88" s="18"/>
      <c r="I88" s="18"/>
    </row>
    <row r="89">
      <c r="F89" s="17"/>
      <c r="G89" s="18"/>
      <c r="H89" s="18"/>
      <c r="I89" s="18"/>
    </row>
    <row r="90">
      <c r="F90" s="17"/>
      <c r="G90" s="18"/>
      <c r="H90" s="18"/>
      <c r="I90" s="18"/>
    </row>
    <row r="91">
      <c r="F91" s="17"/>
      <c r="G91" s="18"/>
      <c r="H91" s="18"/>
      <c r="I91" s="18"/>
    </row>
    <row r="92">
      <c r="F92" s="17"/>
      <c r="G92" s="18"/>
      <c r="H92" s="18"/>
      <c r="I92" s="18"/>
    </row>
    <row r="93">
      <c r="F93" s="17"/>
      <c r="G93" s="18"/>
      <c r="H93" s="18"/>
      <c r="I93" s="18"/>
    </row>
    <row r="94">
      <c r="F94" s="17"/>
      <c r="G94" s="18"/>
      <c r="H94" s="18"/>
      <c r="I94" s="18"/>
    </row>
    <row r="95">
      <c r="F95" s="17"/>
      <c r="G95" s="18"/>
      <c r="H95" s="18"/>
      <c r="I95" s="18"/>
    </row>
    <row r="96">
      <c r="F96" s="17"/>
      <c r="G96" s="18"/>
      <c r="H96" s="18"/>
      <c r="I96" s="18"/>
    </row>
    <row r="97">
      <c r="F97" s="17"/>
      <c r="G97" s="18"/>
      <c r="H97" s="18"/>
      <c r="I97" s="18"/>
    </row>
    <row r="98">
      <c r="F98" s="17"/>
      <c r="G98" s="18"/>
      <c r="H98" s="18"/>
      <c r="I98" s="18"/>
    </row>
    <row r="99">
      <c r="F99" s="17"/>
      <c r="G99" s="18"/>
      <c r="H99" s="18"/>
      <c r="I99" s="18"/>
    </row>
    <row r="100">
      <c r="F100" s="17"/>
      <c r="G100" s="18"/>
      <c r="H100" s="18"/>
      <c r="I100" s="18"/>
    </row>
    <row r="101">
      <c r="F101" s="17"/>
      <c r="G101" s="18"/>
      <c r="H101" s="18"/>
      <c r="I101" s="18"/>
    </row>
    <row r="102">
      <c r="F102" s="17"/>
      <c r="G102" s="18"/>
      <c r="H102" s="18"/>
      <c r="I102" s="18"/>
    </row>
    <row r="103">
      <c r="F103" s="17"/>
      <c r="G103" s="18"/>
      <c r="H103" s="18"/>
      <c r="I103" s="18"/>
    </row>
    <row r="104">
      <c r="F104" s="17"/>
      <c r="G104" s="18"/>
      <c r="H104" s="18"/>
      <c r="I104" s="18"/>
    </row>
    <row r="105">
      <c r="F105" s="17"/>
      <c r="G105" s="18"/>
      <c r="H105" s="18"/>
      <c r="I105" s="18"/>
    </row>
    <row r="106">
      <c r="F106" s="17"/>
      <c r="G106" s="18"/>
      <c r="H106" s="18"/>
      <c r="I106" s="18"/>
    </row>
    <row r="107">
      <c r="F107" s="17"/>
      <c r="G107" s="18"/>
      <c r="H107" s="18"/>
      <c r="I107" s="18"/>
    </row>
    <row r="108">
      <c r="F108" s="17"/>
      <c r="G108" s="18"/>
      <c r="H108" s="18"/>
      <c r="I108" s="18"/>
    </row>
    <row r="109">
      <c r="F109" s="17"/>
      <c r="G109" s="18"/>
      <c r="H109" s="18"/>
      <c r="I109" s="18"/>
    </row>
    <row r="110">
      <c r="F110" s="17"/>
      <c r="G110" s="18"/>
      <c r="H110" s="18"/>
      <c r="I110" s="18"/>
    </row>
    <row r="111">
      <c r="F111" s="17"/>
      <c r="G111" s="18"/>
      <c r="H111" s="18"/>
      <c r="I111" s="18"/>
    </row>
    <row r="112">
      <c r="F112" s="17"/>
      <c r="G112" s="18"/>
      <c r="H112" s="18"/>
      <c r="I112" s="18"/>
    </row>
    <row r="113">
      <c r="F113" s="17"/>
      <c r="G113" s="18"/>
      <c r="H113" s="18"/>
      <c r="I113" s="18"/>
    </row>
    <row r="114">
      <c r="F114" s="17"/>
      <c r="G114" s="18"/>
      <c r="H114" s="18"/>
      <c r="I114" s="18"/>
    </row>
    <row r="115">
      <c r="F115" s="17"/>
      <c r="G115" s="18"/>
      <c r="H115" s="18"/>
      <c r="I115" s="18"/>
    </row>
    <row r="116">
      <c r="F116" s="17"/>
      <c r="G116" s="18"/>
      <c r="H116" s="18"/>
      <c r="I116" s="18"/>
    </row>
    <row r="117">
      <c r="F117" s="17"/>
      <c r="G117" s="18"/>
      <c r="H117" s="18"/>
      <c r="I117" s="18"/>
    </row>
    <row r="118">
      <c r="F118" s="17"/>
      <c r="G118" s="18"/>
      <c r="H118" s="18"/>
      <c r="I118" s="18"/>
    </row>
    <row r="119">
      <c r="F119" s="17"/>
      <c r="G119" s="18"/>
      <c r="H119" s="18"/>
      <c r="I119" s="18"/>
    </row>
    <row r="120">
      <c r="F120" s="17"/>
      <c r="G120" s="18"/>
      <c r="H120" s="18"/>
      <c r="I120" s="18"/>
    </row>
    <row r="121">
      <c r="F121" s="17"/>
      <c r="G121" s="18"/>
      <c r="H121" s="18"/>
      <c r="I121" s="18"/>
    </row>
    <row r="122">
      <c r="F122" s="17"/>
      <c r="G122" s="18"/>
      <c r="H122" s="18"/>
      <c r="I122" s="18"/>
    </row>
    <row r="123">
      <c r="F123" s="17"/>
      <c r="G123" s="18"/>
      <c r="H123" s="18"/>
      <c r="I123" s="18"/>
    </row>
    <row r="124">
      <c r="F124" s="17"/>
      <c r="G124" s="18"/>
      <c r="H124" s="18"/>
      <c r="I124" s="18"/>
    </row>
    <row r="125">
      <c r="F125" s="17"/>
      <c r="G125" s="18"/>
      <c r="H125" s="18"/>
      <c r="I125" s="18"/>
    </row>
    <row r="126">
      <c r="F126" s="17"/>
      <c r="G126" s="18"/>
      <c r="H126" s="18"/>
      <c r="I126" s="18"/>
    </row>
    <row r="127">
      <c r="F127" s="17"/>
      <c r="G127" s="18"/>
      <c r="H127" s="18"/>
      <c r="I127" s="18"/>
    </row>
    <row r="128">
      <c r="F128" s="17"/>
      <c r="G128" s="18"/>
      <c r="H128" s="18"/>
      <c r="I128" s="18"/>
    </row>
    <row r="129">
      <c r="F129" s="17"/>
      <c r="G129" s="18"/>
      <c r="H129" s="18"/>
      <c r="I129" s="18"/>
    </row>
    <row r="130">
      <c r="F130" s="17"/>
      <c r="G130" s="18"/>
      <c r="H130" s="18"/>
      <c r="I130" s="18"/>
    </row>
    <row r="131">
      <c r="F131" s="17"/>
      <c r="G131" s="18"/>
      <c r="H131" s="18"/>
      <c r="I131" s="18"/>
    </row>
    <row r="132">
      <c r="F132" s="17"/>
      <c r="G132" s="18"/>
      <c r="H132" s="18"/>
      <c r="I132" s="18"/>
    </row>
    <row r="133">
      <c r="F133" s="17"/>
      <c r="G133" s="18"/>
      <c r="H133" s="18"/>
      <c r="I133" s="18"/>
    </row>
    <row r="134">
      <c r="F134" s="17"/>
      <c r="G134" s="18"/>
      <c r="H134" s="18"/>
      <c r="I134" s="18"/>
    </row>
    <row r="135">
      <c r="F135" s="17"/>
      <c r="G135" s="18"/>
      <c r="H135" s="18"/>
      <c r="I135" s="18"/>
    </row>
    <row r="136">
      <c r="F136" s="17"/>
      <c r="G136" s="18"/>
      <c r="H136" s="18"/>
      <c r="I136" s="18"/>
    </row>
    <row r="137">
      <c r="F137" s="17"/>
      <c r="G137" s="18"/>
      <c r="H137" s="18"/>
      <c r="I137" s="18"/>
    </row>
    <row r="138">
      <c r="F138" s="17"/>
      <c r="G138" s="18"/>
      <c r="H138" s="18"/>
      <c r="I138" s="18"/>
    </row>
    <row r="139">
      <c r="F139" s="17"/>
      <c r="G139" s="18"/>
      <c r="H139" s="18"/>
      <c r="I139" s="18"/>
    </row>
    <row r="140">
      <c r="F140" s="17"/>
      <c r="G140" s="18"/>
      <c r="H140" s="18"/>
      <c r="I140" s="18"/>
    </row>
    <row r="141">
      <c r="F141" s="17"/>
      <c r="G141" s="18"/>
      <c r="H141" s="18"/>
      <c r="I141" s="18"/>
    </row>
    <row r="142">
      <c r="F142" s="17"/>
      <c r="G142" s="18"/>
      <c r="H142" s="18"/>
      <c r="I142" s="18"/>
    </row>
    <row r="143">
      <c r="F143" s="17"/>
      <c r="G143" s="18"/>
      <c r="H143" s="18"/>
      <c r="I143" s="18"/>
    </row>
    <row r="144">
      <c r="F144" s="17"/>
      <c r="G144" s="18"/>
      <c r="H144" s="18"/>
      <c r="I144" s="18"/>
    </row>
    <row r="145">
      <c r="F145" s="17"/>
      <c r="G145" s="18"/>
      <c r="H145" s="18"/>
      <c r="I145" s="18"/>
    </row>
    <row r="146">
      <c r="F146" s="17"/>
      <c r="G146" s="18"/>
      <c r="H146" s="18"/>
      <c r="I146" s="18"/>
    </row>
    <row r="147">
      <c r="F147" s="17"/>
      <c r="G147" s="18"/>
      <c r="H147" s="18"/>
      <c r="I147" s="18"/>
    </row>
    <row r="148">
      <c r="F148" s="17"/>
      <c r="G148" s="18"/>
      <c r="H148" s="18"/>
      <c r="I148" s="18"/>
    </row>
    <row r="149">
      <c r="F149" s="17"/>
      <c r="G149" s="18"/>
      <c r="H149" s="18"/>
      <c r="I149" s="18"/>
    </row>
    <row r="150">
      <c r="F150" s="17"/>
      <c r="G150" s="18"/>
      <c r="H150" s="18"/>
      <c r="I150" s="18"/>
    </row>
    <row r="151">
      <c r="F151" s="17"/>
      <c r="G151" s="18"/>
      <c r="H151" s="18"/>
      <c r="I151" s="18"/>
    </row>
    <row r="152">
      <c r="F152" s="17"/>
      <c r="G152" s="18"/>
      <c r="H152" s="18"/>
      <c r="I152" s="18"/>
    </row>
    <row r="153">
      <c r="F153" s="17"/>
      <c r="G153" s="18"/>
      <c r="H153" s="18"/>
      <c r="I153" s="18"/>
    </row>
    <row r="154">
      <c r="F154" s="17"/>
      <c r="G154" s="18"/>
      <c r="H154" s="18"/>
      <c r="I154" s="18"/>
    </row>
    <row r="155">
      <c r="F155" s="17"/>
      <c r="G155" s="18"/>
      <c r="H155" s="18"/>
      <c r="I155" s="18"/>
    </row>
    <row r="156">
      <c r="F156" s="17"/>
      <c r="G156" s="18"/>
      <c r="H156" s="18"/>
      <c r="I156" s="18"/>
    </row>
    <row r="157">
      <c r="F157" s="17"/>
      <c r="G157" s="18"/>
      <c r="H157" s="18"/>
      <c r="I157" s="18"/>
    </row>
    <row r="158">
      <c r="F158" s="17"/>
      <c r="G158" s="18"/>
      <c r="H158" s="18"/>
      <c r="I158" s="18"/>
    </row>
    <row r="159">
      <c r="F159" s="17"/>
      <c r="G159" s="18"/>
      <c r="H159" s="18"/>
      <c r="I159" s="18"/>
    </row>
    <row r="160">
      <c r="F160" s="17"/>
      <c r="G160" s="18"/>
      <c r="H160" s="18"/>
      <c r="I160" s="18"/>
    </row>
    <row r="161">
      <c r="F161" s="17"/>
      <c r="G161" s="18"/>
      <c r="H161" s="18"/>
      <c r="I161" s="18"/>
    </row>
    <row r="162">
      <c r="F162" s="17"/>
      <c r="G162" s="18"/>
      <c r="H162" s="18"/>
      <c r="I162" s="18"/>
    </row>
    <row r="163">
      <c r="F163" s="17"/>
      <c r="G163" s="18"/>
      <c r="H163" s="18"/>
      <c r="I163" s="18"/>
    </row>
    <row r="164">
      <c r="F164" s="17"/>
      <c r="G164" s="18"/>
      <c r="H164" s="18"/>
      <c r="I164" s="18"/>
    </row>
    <row r="165">
      <c r="F165" s="17"/>
      <c r="G165" s="18"/>
      <c r="H165" s="18"/>
      <c r="I165" s="18"/>
    </row>
    <row r="166">
      <c r="F166" s="17"/>
      <c r="G166" s="18"/>
      <c r="H166" s="18"/>
      <c r="I166" s="18"/>
    </row>
    <row r="167">
      <c r="F167" s="17"/>
      <c r="G167" s="18"/>
      <c r="H167" s="18"/>
      <c r="I167" s="18"/>
    </row>
    <row r="168">
      <c r="F168" s="17"/>
      <c r="G168" s="18"/>
      <c r="H168" s="18"/>
      <c r="I168" s="18"/>
    </row>
    <row r="169">
      <c r="F169" s="17"/>
      <c r="G169" s="18"/>
      <c r="H169" s="18"/>
      <c r="I169" s="18"/>
    </row>
    <row r="170">
      <c r="F170" s="17"/>
      <c r="G170" s="18"/>
      <c r="H170" s="18"/>
      <c r="I170" s="18"/>
    </row>
    <row r="171">
      <c r="F171" s="17"/>
      <c r="G171" s="18"/>
      <c r="H171" s="18"/>
      <c r="I171" s="18"/>
    </row>
    <row r="172">
      <c r="F172" s="17"/>
      <c r="G172" s="18"/>
      <c r="H172" s="18"/>
      <c r="I172" s="18"/>
    </row>
    <row r="173">
      <c r="F173" s="17"/>
      <c r="G173" s="18"/>
      <c r="H173" s="18"/>
      <c r="I173" s="18"/>
    </row>
    <row r="174">
      <c r="F174" s="17"/>
      <c r="G174" s="18"/>
      <c r="H174" s="18"/>
      <c r="I174" s="18"/>
    </row>
    <row r="175">
      <c r="F175" s="17"/>
      <c r="G175" s="18"/>
      <c r="H175" s="18"/>
      <c r="I175" s="18"/>
    </row>
    <row r="176">
      <c r="F176" s="17"/>
      <c r="G176" s="18"/>
      <c r="H176" s="18"/>
      <c r="I176" s="18"/>
    </row>
    <row r="177">
      <c r="F177" s="17"/>
      <c r="G177" s="18"/>
      <c r="H177" s="18"/>
      <c r="I177" s="18"/>
    </row>
    <row r="178">
      <c r="F178" s="17"/>
      <c r="G178" s="18"/>
      <c r="H178" s="18"/>
      <c r="I178" s="18"/>
    </row>
    <row r="179">
      <c r="F179" s="17"/>
      <c r="G179" s="18"/>
      <c r="H179" s="18"/>
      <c r="I179" s="18"/>
    </row>
    <row r="180">
      <c r="F180" s="17"/>
      <c r="G180" s="18"/>
      <c r="H180" s="18"/>
      <c r="I180" s="18"/>
    </row>
    <row r="181">
      <c r="F181" s="17"/>
      <c r="G181" s="18"/>
      <c r="H181" s="18"/>
      <c r="I181" s="18"/>
    </row>
    <row r="182">
      <c r="F182" s="17"/>
      <c r="G182" s="18"/>
      <c r="H182" s="18"/>
      <c r="I182" s="18"/>
    </row>
    <row r="183">
      <c r="F183" s="17"/>
      <c r="G183" s="18"/>
      <c r="H183" s="18"/>
      <c r="I183" s="18"/>
    </row>
    <row r="184">
      <c r="F184" s="17"/>
      <c r="G184" s="18"/>
      <c r="H184" s="18"/>
      <c r="I184" s="18"/>
    </row>
    <row r="185">
      <c r="F185" s="17"/>
      <c r="G185" s="18"/>
      <c r="H185" s="18"/>
      <c r="I185" s="18"/>
    </row>
    <row r="186">
      <c r="F186" s="17"/>
      <c r="G186" s="18"/>
      <c r="H186" s="18"/>
      <c r="I186" s="18"/>
    </row>
    <row r="187">
      <c r="F187" s="17"/>
      <c r="G187" s="18"/>
      <c r="H187" s="18"/>
      <c r="I187" s="18"/>
    </row>
    <row r="188">
      <c r="F188" s="17"/>
      <c r="G188" s="18"/>
      <c r="H188" s="18"/>
      <c r="I188" s="18"/>
    </row>
    <row r="189">
      <c r="F189" s="17"/>
      <c r="G189" s="18"/>
      <c r="H189" s="18"/>
      <c r="I189" s="18"/>
    </row>
    <row r="190">
      <c r="F190" s="17"/>
      <c r="G190" s="18"/>
      <c r="H190" s="18"/>
      <c r="I190" s="18"/>
    </row>
    <row r="191">
      <c r="F191" s="17"/>
      <c r="G191" s="18"/>
      <c r="H191" s="18"/>
      <c r="I191" s="18"/>
    </row>
    <row r="192">
      <c r="F192" s="17"/>
      <c r="G192" s="18"/>
      <c r="H192" s="18"/>
      <c r="I192" s="18"/>
    </row>
    <row r="193">
      <c r="F193" s="17"/>
      <c r="G193" s="18"/>
      <c r="H193" s="18"/>
      <c r="I193" s="18"/>
    </row>
    <row r="194">
      <c r="F194" s="17"/>
      <c r="G194" s="18"/>
      <c r="H194" s="18"/>
      <c r="I194" s="18"/>
    </row>
    <row r="195">
      <c r="F195" s="17"/>
      <c r="G195" s="18"/>
      <c r="H195" s="18"/>
      <c r="I195" s="18"/>
    </row>
    <row r="196">
      <c r="F196" s="17"/>
      <c r="G196" s="18"/>
      <c r="H196" s="18"/>
      <c r="I196" s="18"/>
    </row>
    <row r="197">
      <c r="F197" s="17"/>
      <c r="G197" s="18"/>
      <c r="H197" s="18"/>
      <c r="I197" s="18"/>
    </row>
    <row r="198">
      <c r="F198" s="17"/>
      <c r="G198" s="18"/>
      <c r="H198" s="18"/>
      <c r="I198" s="18"/>
    </row>
    <row r="199">
      <c r="F199" s="17"/>
      <c r="G199" s="18"/>
      <c r="H199" s="18"/>
      <c r="I199" s="18"/>
    </row>
    <row r="200">
      <c r="F200" s="17"/>
      <c r="G200" s="18"/>
      <c r="H200" s="18"/>
      <c r="I200" s="18"/>
    </row>
    <row r="201">
      <c r="F201" s="17"/>
      <c r="G201" s="18"/>
      <c r="H201" s="18"/>
      <c r="I201" s="18"/>
    </row>
    <row r="202">
      <c r="F202" s="17"/>
      <c r="G202" s="18"/>
      <c r="H202" s="18"/>
      <c r="I202" s="18"/>
    </row>
    <row r="203">
      <c r="F203" s="17"/>
      <c r="G203" s="18"/>
      <c r="H203" s="18"/>
      <c r="I203" s="18"/>
    </row>
    <row r="204">
      <c r="F204" s="17"/>
      <c r="G204" s="18"/>
      <c r="H204" s="18"/>
      <c r="I204" s="18"/>
    </row>
    <row r="205">
      <c r="F205" s="17"/>
      <c r="G205" s="18"/>
      <c r="H205" s="18"/>
      <c r="I205" s="18"/>
    </row>
    <row r="206">
      <c r="F206" s="17"/>
      <c r="G206" s="18"/>
      <c r="H206" s="18"/>
      <c r="I206" s="18"/>
    </row>
    <row r="207">
      <c r="F207" s="17"/>
      <c r="G207" s="18"/>
      <c r="H207" s="18"/>
      <c r="I207" s="18"/>
    </row>
    <row r="208">
      <c r="F208" s="17"/>
      <c r="G208" s="18"/>
      <c r="H208" s="18"/>
      <c r="I208" s="18"/>
    </row>
    <row r="209">
      <c r="F209" s="17"/>
      <c r="G209" s="18"/>
      <c r="H209" s="18"/>
      <c r="I209" s="18"/>
    </row>
    <row r="210">
      <c r="F210" s="17"/>
      <c r="G210" s="18"/>
      <c r="H210" s="18"/>
      <c r="I210" s="18"/>
    </row>
    <row r="211">
      <c r="F211" s="17"/>
      <c r="G211" s="18"/>
      <c r="H211" s="18"/>
      <c r="I211" s="18"/>
    </row>
    <row r="212">
      <c r="F212" s="17"/>
      <c r="G212" s="18"/>
      <c r="H212" s="18"/>
      <c r="I212" s="18"/>
    </row>
    <row r="213">
      <c r="F213" s="17"/>
      <c r="G213" s="18"/>
      <c r="H213" s="18"/>
      <c r="I213" s="18"/>
    </row>
    <row r="214">
      <c r="F214" s="17"/>
      <c r="G214" s="18"/>
      <c r="H214" s="18"/>
      <c r="I214" s="18"/>
    </row>
    <row r="215">
      <c r="F215" s="17"/>
      <c r="G215" s="18"/>
      <c r="H215" s="18"/>
      <c r="I215" s="18"/>
    </row>
    <row r="216">
      <c r="F216" s="17"/>
      <c r="G216" s="18"/>
      <c r="H216" s="18"/>
      <c r="I216" s="18"/>
    </row>
    <row r="217">
      <c r="F217" s="17"/>
      <c r="G217" s="18"/>
      <c r="H217" s="18"/>
      <c r="I217" s="18"/>
    </row>
    <row r="218">
      <c r="F218" s="17"/>
      <c r="G218" s="18"/>
      <c r="H218" s="18"/>
      <c r="I218" s="18"/>
    </row>
    <row r="219">
      <c r="F219" s="17"/>
      <c r="G219" s="18"/>
      <c r="H219" s="18"/>
      <c r="I219" s="18"/>
    </row>
    <row r="220">
      <c r="F220" s="17"/>
      <c r="G220" s="18"/>
      <c r="H220" s="18"/>
      <c r="I220" s="18"/>
    </row>
    <row r="221">
      <c r="F221" s="17"/>
      <c r="G221" s="18"/>
      <c r="H221" s="18"/>
      <c r="I221" s="18"/>
    </row>
    <row r="222">
      <c r="F222" s="17"/>
      <c r="G222" s="18"/>
      <c r="H222" s="18"/>
      <c r="I222" s="18"/>
    </row>
    <row r="223">
      <c r="F223" s="17"/>
      <c r="G223" s="18"/>
      <c r="H223" s="18"/>
      <c r="I223" s="18"/>
    </row>
    <row r="224">
      <c r="F224" s="17"/>
      <c r="G224" s="18"/>
      <c r="H224" s="18"/>
      <c r="I224" s="18"/>
    </row>
    <row r="225">
      <c r="F225" s="17"/>
      <c r="G225" s="18"/>
      <c r="H225" s="18"/>
      <c r="I225" s="18"/>
    </row>
    <row r="226">
      <c r="F226" s="17"/>
      <c r="G226" s="18"/>
      <c r="H226" s="18"/>
      <c r="I226" s="18"/>
    </row>
    <row r="227">
      <c r="F227" s="17"/>
      <c r="G227" s="18"/>
      <c r="H227" s="18"/>
      <c r="I227" s="18"/>
    </row>
    <row r="228">
      <c r="F228" s="17"/>
      <c r="G228" s="18"/>
      <c r="H228" s="18"/>
      <c r="I228" s="18"/>
    </row>
    <row r="229">
      <c r="F229" s="17"/>
      <c r="G229" s="18"/>
      <c r="H229" s="18"/>
      <c r="I229" s="18"/>
    </row>
    <row r="230">
      <c r="F230" s="17"/>
      <c r="G230" s="18"/>
      <c r="H230" s="18"/>
      <c r="I230" s="18"/>
    </row>
    <row r="231">
      <c r="F231" s="17"/>
      <c r="G231" s="18"/>
      <c r="H231" s="18"/>
      <c r="I231" s="18"/>
    </row>
    <row r="232">
      <c r="F232" s="17"/>
      <c r="G232" s="18"/>
      <c r="H232" s="18"/>
      <c r="I232" s="18"/>
    </row>
    <row r="233">
      <c r="F233" s="17"/>
      <c r="G233" s="18"/>
      <c r="H233" s="18"/>
      <c r="I233" s="18"/>
    </row>
    <row r="234">
      <c r="F234" s="17"/>
      <c r="G234" s="18"/>
      <c r="H234" s="18"/>
      <c r="I234" s="18"/>
    </row>
    <row r="235">
      <c r="F235" s="17"/>
      <c r="G235" s="18"/>
      <c r="H235" s="18"/>
      <c r="I235" s="18"/>
    </row>
    <row r="236">
      <c r="F236" s="17"/>
      <c r="G236" s="18"/>
      <c r="H236" s="18"/>
      <c r="I236" s="18"/>
    </row>
    <row r="237">
      <c r="F237" s="17"/>
      <c r="G237" s="18"/>
      <c r="H237" s="18"/>
      <c r="I237" s="18"/>
    </row>
    <row r="238">
      <c r="F238" s="17"/>
      <c r="G238" s="18"/>
      <c r="H238" s="18"/>
      <c r="I238" s="18"/>
    </row>
    <row r="239">
      <c r="F239" s="17"/>
      <c r="G239" s="18"/>
      <c r="H239" s="18"/>
      <c r="I239" s="18"/>
    </row>
    <row r="240">
      <c r="F240" s="17"/>
      <c r="G240" s="18"/>
      <c r="H240" s="18"/>
      <c r="I240" s="18"/>
    </row>
    <row r="241">
      <c r="F241" s="17"/>
      <c r="G241" s="18"/>
      <c r="H241" s="18"/>
      <c r="I241" s="18"/>
    </row>
    <row r="242">
      <c r="F242" s="17"/>
      <c r="G242" s="18"/>
      <c r="H242" s="18"/>
      <c r="I242" s="18"/>
    </row>
    <row r="243">
      <c r="F243" s="17"/>
      <c r="G243" s="18"/>
      <c r="H243" s="18"/>
      <c r="I243" s="18"/>
    </row>
    <row r="244">
      <c r="F244" s="17"/>
      <c r="G244" s="18"/>
      <c r="H244" s="18"/>
      <c r="I244" s="18"/>
    </row>
    <row r="245">
      <c r="F245" s="17"/>
      <c r="G245" s="18"/>
      <c r="H245" s="18"/>
      <c r="I245" s="18"/>
    </row>
    <row r="246">
      <c r="F246" s="17"/>
      <c r="G246" s="18"/>
      <c r="H246" s="18"/>
      <c r="I246" s="18"/>
    </row>
    <row r="247">
      <c r="F247" s="17"/>
      <c r="G247" s="18"/>
      <c r="H247" s="18"/>
      <c r="I247" s="18"/>
    </row>
    <row r="248">
      <c r="F248" s="17"/>
      <c r="G248" s="18"/>
      <c r="H248" s="18"/>
      <c r="I248" s="18"/>
    </row>
    <row r="249">
      <c r="F249" s="17"/>
      <c r="G249" s="18"/>
      <c r="H249" s="18"/>
      <c r="I249" s="18"/>
    </row>
    <row r="250">
      <c r="F250" s="17"/>
      <c r="G250" s="18"/>
      <c r="H250" s="18"/>
      <c r="I250" s="18"/>
    </row>
    <row r="251">
      <c r="F251" s="17"/>
      <c r="G251" s="18"/>
      <c r="H251" s="18"/>
      <c r="I251" s="18"/>
    </row>
    <row r="252">
      <c r="F252" s="17"/>
      <c r="G252" s="18"/>
      <c r="H252" s="18"/>
      <c r="I252" s="18"/>
    </row>
    <row r="253">
      <c r="F253" s="17"/>
      <c r="G253" s="18"/>
      <c r="H253" s="18"/>
      <c r="I253" s="18"/>
    </row>
    <row r="254">
      <c r="F254" s="17"/>
      <c r="G254" s="18"/>
      <c r="H254" s="18"/>
      <c r="I254" s="18"/>
    </row>
    <row r="255">
      <c r="F255" s="17"/>
      <c r="G255" s="18"/>
      <c r="H255" s="18"/>
      <c r="I255" s="18"/>
    </row>
    <row r="256">
      <c r="F256" s="17"/>
      <c r="G256" s="18"/>
      <c r="H256" s="18"/>
      <c r="I256" s="18"/>
    </row>
    <row r="257">
      <c r="F257" s="17"/>
      <c r="G257" s="18"/>
      <c r="H257" s="18"/>
      <c r="I257" s="18"/>
    </row>
    <row r="258">
      <c r="F258" s="17"/>
      <c r="G258" s="18"/>
      <c r="H258" s="18"/>
      <c r="I258" s="18"/>
    </row>
    <row r="259">
      <c r="F259" s="17"/>
      <c r="G259" s="18"/>
      <c r="H259" s="18"/>
      <c r="I259" s="18"/>
    </row>
    <row r="260">
      <c r="F260" s="17"/>
      <c r="G260" s="18"/>
      <c r="H260" s="18"/>
      <c r="I260" s="18"/>
    </row>
    <row r="261">
      <c r="F261" s="17"/>
      <c r="G261" s="18"/>
      <c r="H261" s="18"/>
      <c r="I261" s="18"/>
    </row>
    <row r="262">
      <c r="F262" s="17"/>
      <c r="G262" s="18"/>
      <c r="H262" s="18"/>
      <c r="I262" s="18"/>
    </row>
    <row r="263">
      <c r="F263" s="17"/>
      <c r="G263" s="18"/>
      <c r="H263" s="18"/>
      <c r="I263" s="18"/>
    </row>
    <row r="264">
      <c r="F264" s="17"/>
      <c r="G264" s="18"/>
      <c r="H264" s="18"/>
      <c r="I264" s="18"/>
    </row>
    <row r="265">
      <c r="F265" s="17"/>
      <c r="G265" s="18"/>
      <c r="H265" s="18"/>
      <c r="I265" s="18"/>
    </row>
    <row r="266">
      <c r="F266" s="17"/>
      <c r="G266" s="18"/>
      <c r="H266" s="18"/>
      <c r="I266" s="18"/>
    </row>
    <row r="267">
      <c r="F267" s="17"/>
      <c r="G267" s="18"/>
      <c r="H267" s="18"/>
      <c r="I267" s="18"/>
    </row>
    <row r="268">
      <c r="F268" s="17"/>
      <c r="G268" s="18"/>
      <c r="H268" s="18"/>
      <c r="I268" s="18"/>
    </row>
    <row r="269">
      <c r="F269" s="17"/>
      <c r="G269" s="18"/>
      <c r="H269" s="18"/>
      <c r="I269" s="18"/>
    </row>
    <row r="270">
      <c r="F270" s="17"/>
      <c r="G270" s="18"/>
      <c r="H270" s="18"/>
      <c r="I270" s="18"/>
    </row>
    <row r="271">
      <c r="F271" s="17"/>
      <c r="G271" s="18"/>
      <c r="H271" s="18"/>
      <c r="I271" s="18"/>
    </row>
    <row r="272">
      <c r="F272" s="17"/>
      <c r="G272" s="18"/>
      <c r="H272" s="18"/>
      <c r="I272" s="18"/>
    </row>
    <row r="273">
      <c r="F273" s="17"/>
      <c r="G273" s="18"/>
      <c r="H273" s="18"/>
      <c r="I273" s="18"/>
    </row>
    <row r="274">
      <c r="F274" s="17"/>
      <c r="G274" s="18"/>
      <c r="H274" s="18"/>
      <c r="I274" s="18"/>
    </row>
    <row r="275">
      <c r="F275" s="17"/>
      <c r="G275" s="18"/>
      <c r="H275" s="18"/>
      <c r="I275" s="18"/>
    </row>
    <row r="276">
      <c r="F276" s="17"/>
      <c r="G276" s="18"/>
      <c r="H276" s="18"/>
      <c r="I276" s="18"/>
    </row>
    <row r="277">
      <c r="F277" s="17"/>
      <c r="G277" s="18"/>
      <c r="H277" s="18"/>
      <c r="I277" s="18"/>
    </row>
    <row r="278">
      <c r="F278" s="17"/>
      <c r="G278" s="18"/>
      <c r="H278" s="18"/>
      <c r="I278" s="18"/>
    </row>
    <row r="279">
      <c r="F279" s="17"/>
      <c r="G279" s="18"/>
      <c r="H279" s="18"/>
      <c r="I279" s="18"/>
    </row>
    <row r="280">
      <c r="F280" s="17"/>
      <c r="G280" s="18"/>
      <c r="H280" s="18"/>
      <c r="I280" s="18"/>
    </row>
    <row r="281">
      <c r="F281" s="17"/>
      <c r="G281" s="18"/>
      <c r="H281" s="18"/>
      <c r="I281" s="18"/>
    </row>
    <row r="282">
      <c r="F282" s="17"/>
      <c r="G282" s="18"/>
      <c r="H282" s="18"/>
      <c r="I282" s="18"/>
    </row>
    <row r="283">
      <c r="F283" s="17"/>
      <c r="G283" s="18"/>
      <c r="H283" s="18"/>
      <c r="I283" s="18"/>
    </row>
    <row r="284">
      <c r="F284" s="17"/>
      <c r="G284" s="18"/>
      <c r="H284" s="18"/>
      <c r="I284" s="18"/>
    </row>
    <row r="285">
      <c r="F285" s="17"/>
      <c r="G285" s="18"/>
      <c r="H285" s="18"/>
      <c r="I285" s="18"/>
    </row>
    <row r="286">
      <c r="F286" s="17"/>
      <c r="G286" s="18"/>
      <c r="H286" s="18"/>
      <c r="I286" s="18"/>
    </row>
    <row r="287">
      <c r="F287" s="17"/>
      <c r="G287" s="18"/>
      <c r="H287" s="18"/>
      <c r="I287" s="18"/>
    </row>
    <row r="288">
      <c r="F288" s="17"/>
      <c r="G288" s="18"/>
      <c r="H288" s="18"/>
      <c r="I288" s="18"/>
    </row>
    <row r="289">
      <c r="F289" s="17"/>
      <c r="G289" s="18"/>
      <c r="H289" s="18"/>
      <c r="I289" s="18"/>
    </row>
    <row r="290">
      <c r="F290" s="17"/>
      <c r="G290" s="18"/>
      <c r="H290" s="18"/>
      <c r="I290" s="18"/>
    </row>
    <row r="291">
      <c r="F291" s="17"/>
      <c r="G291" s="18"/>
      <c r="H291" s="18"/>
      <c r="I291" s="18"/>
    </row>
    <row r="292">
      <c r="F292" s="17"/>
      <c r="G292" s="18"/>
      <c r="H292" s="18"/>
      <c r="I292" s="18"/>
    </row>
    <row r="293">
      <c r="F293" s="17"/>
      <c r="G293" s="18"/>
      <c r="H293" s="18"/>
      <c r="I293" s="18"/>
    </row>
    <row r="294">
      <c r="F294" s="17"/>
      <c r="G294" s="18"/>
      <c r="H294" s="18"/>
      <c r="I294" s="18"/>
    </row>
    <row r="295">
      <c r="F295" s="17"/>
      <c r="G295" s="18"/>
      <c r="H295" s="18"/>
      <c r="I295" s="18"/>
    </row>
    <row r="296">
      <c r="F296" s="17"/>
      <c r="G296" s="18"/>
      <c r="H296" s="18"/>
      <c r="I296" s="18"/>
    </row>
    <row r="297">
      <c r="F297" s="17"/>
      <c r="G297" s="18"/>
      <c r="H297" s="18"/>
      <c r="I297" s="18"/>
    </row>
    <row r="298">
      <c r="F298" s="17"/>
      <c r="G298" s="18"/>
      <c r="H298" s="18"/>
      <c r="I298" s="18"/>
    </row>
    <row r="299">
      <c r="F299" s="17"/>
      <c r="G299" s="18"/>
      <c r="H299" s="18"/>
      <c r="I299" s="18"/>
    </row>
    <row r="300">
      <c r="F300" s="17"/>
      <c r="G300" s="18"/>
      <c r="H300" s="18"/>
      <c r="I300" s="18"/>
    </row>
    <row r="301">
      <c r="F301" s="17"/>
      <c r="G301" s="18"/>
      <c r="H301" s="18"/>
      <c r="I301" s="18"/>
    </row>
    <row r="302">
      <c r="F302" s="17"/>
      <c r="G302" s="18"/>
      <c r="H302" s="18"/>
      <c r="I302" s="18"/>
    </row>
    <row r="303">
      <c r="F303" s="17"/>
      <c r="G303" s="18"/>
      <c r="H303" s="18"/>
      <c r="I303" s="18"/>
    </row>
    <row r="304">
      <c r="F304" s="17"/>
      <c r="G304" s="18"/>
      <c r="H304" s="18"/>
      <c r="I304" s="18"/>
    </row>
    <row r="305">
      <c r="F305" s="17"/>
      <c r="G305" s="18"/>
      <c r="H305" s="18"/>
      <c r="I305" s="18"/>
    </row>
    <row r="306">
      <c r="F306" s="17"/>
      <c r="G306" s="18"/>
      <c r="H306" s="18"/>
      <c r="I306" s="18"/>
    </row>
    <row r="307">
      <c r="F307" s="17"/>
      <c r="G307" s="18"/>
      <c r="H307" s="18"/>
      <c r="I307" s="18"/>
    </row>
    <row r="308">
      <c r="F308" s="17"/>
      <c r="G308" s="18"/>
      <c r="H308" s="18"/>
      <c r="I308" s="18"/>
    </row>
    <row r="309">
      <c r="F309" s="17"/>
      <c r="G309" s="18"/>
      <c r="H309" s="18"/>
      <c r="I309" s="18"/>
    </row>
    <row r="310">
      <c r="F310" s="17"/>
      <c r="G310" s="18"/>
      <c r="H310" s="18"/>
      <c r="I310" s="18"/>
    </row>
    <row r="311">
      <c r="F311" s="17"/>
      <c r="G311" s="18"/>
      <c r="H311" s="18"/>
      <c r="I311" s="18"/>
    </row>
    <row r="312">
      <c r="F312" s="17"/>
      <c r="G312" s="18"/>
      <c r="H312" s="18"/>
      <c r="I312" s="18"/>
    </row>
    <row r="313">
      <c r="F313" s="17"/>
      <c r="G313" s="18"/>
      <c r="H313" s="18"/>
      <c r="I313" s="18"/>
    </row>
    <row r="314">
      <c r="F314" s="17"/>
      <c r="G314" s="18"/>
      <c r="H314" s="18"/>
      <c r="I314" s="18"/>
    </row>
    <row r="315">
      <c r="F315" s="17"/>
      <c r="G315" s="18"/>
      <c r="H315" s="18"/>
      <c r="I315" s="18"/>
    </row>
    <row r="316">
      <c r="F316" s="17"/>
      <c r="G316" s="18"/>
      <c r="H316" s="18"/>
      <c r="I316" s="18"/>
    </row>
    <row r="317">
      <c r="F317" s="17"/>
      <c r="G317" s="18"/>
      <c r="H317" s="18"/>
      <c r="I317" s="18"/>
    </row>
    <row r="318">
      <c r="F318" s="17"/>
      <c r="G318" s="18"/>
      <c r="H318" s="18"/>
      <c r="I318" s="18"/>
    </row>
    <row r="319">
      <c r="F319" s="17"/>
      <c r="G319" s="18"/>
      <c r="H319" s="18"/>
      <c r="I319" s="18"/>
    </row>
    <row r="320">
      <c r="F320" s="17"/>
      <c r="G320" s="18"/>
      <c r="H320" s="18"/>
      <c r="I320" s="18"/>
    </row>
    <row r="321">
      <c r="F321" s="17"/>
      <c r="G321" s="18"/>
      <c r="H321" s="18"/>
      <c r="I321" s="18"/>
    </row>
    <row r="322">
      <c r="F322" s="17"/>
      <c r="G322" s="18"/>
      <c r="H322" s="18"/>
      <c r="I322" s="18"/>
    </row>
    <row r="323">
      <c r="F323" s="17"/>
      <c r="G323" s="18"/>
      <c r="H323" s="18"/>
      <c r="I323" s="18"/>
    </row>
    <row r="324">
      <c r="F324" s="17"/>
      <c r="G324" s="18"/>
      <c r="H324" s="18"/>
      <c r="I324" s="18"/>
    </row>
    <row r="325">
      <c r="F325" s="17"/>
      <c r="G325" s="18"/>
      <c r="H325" s="18"/>
      <c r="I325" s="18"/>
    </row>
    <row r="326">
      <c r="F326" s="17"/>
      <c r="G326" s="18"/>
      <c r="H326" s="18"/>
      <c r="I326" s="18"/>
    </row>
    <row r="327">
      <c r="F327" s="17"/>
      <c r="G327" s="18"/>
      <c r="H327" s="18"/>
      <c r="I327" s="18"/>
    </row>
    <row r="328">
      <c r="F328" s="17"/>
      <c r="G328" s="18"/>
      <c r="H328" s="18"/>
      <c r="I328" s="18"/>
    </row>
    <row r="329">
      <c r="F329" s="17"/>
      <c r="G329" s="18"/>
      <c r="H329" s="18"/>
      <c r="I329" s="18"/>
    </row>
    <row r="330">
      <c r="F330" s="17"/>
      <c r="G330" s="18"/>
      <c r="H330" s="18"/>
      <c r="I330" s="18"/>
    </row>
    <row r="331">
      <c r="F331" s="17"/>
      <c r="G331" s="18"/>
      <c r="H331" s="18"/>
      <c r="I331" s="18"/>
    </row>
    <row r="332">
      <c r="F332" s="17"/>
      <c r="G332" s="18"/>
      <c r="H332" s="18"/>
      <c r="I332" s="18"/>
    </row>
    <row r="333">
      <c r="F333" s="17"/>
      <c r="G333" s="18"/>
      <c r="H333" s="18"/>
      <c r="I333" s="18"/>
    </row>
    <row r="334">
      <c r="F334" s="17"/>
      <c r="G334" s="18"/>
      <c r="H334" s="18"/>
      <c r="I334" s="18"/>
    </row>
    <row r="335">
      <c r="F335" s="17"/>
      <c r="G335" s="18"/>
      <c r="H335" s="18"/>
      <c r="I335" s="18"/>
    </row>
    <row r="336">
      <c r="F336" s="17"/>
      <c r="G336" s="18"/>
      <c r="H336" s="18"/>
      <c r="I336" s="18"/>
    </row>
    <row r="337">
      <c r="F337" s="17"/>
      <c r="G337" s="18"/>
      <c r="H337" s="18"/>
      <c r="I337" s="18"/>
    </row>
    <row r="338">
      <c r="F338" s="17"/>
      <c r="G338" s="18"/>
      <c r="H338" s="18"/>
      <c r="I338" s="18"/>
    </row>
    <row r="339">
      <c r="F339" s="17"/>
      <c r="G339" s="18"/>
      <c r="H339" s="18"/>
      <c r="I339" s="18"/>
    </row>
    <row r="340">
      <c r="F340" s="17"/>
      <c r="G340" s="18"/>
      <c r="H340" s="18"/>
      <c r="I340" s="18"/>
    </row>
    <row r="341">
      <c r="F341" s="17"/>
      <c r="G341" s="18"/>
      <c r="H341" s="18"/>
      <c r="I341" s="18"/>
    </row>
    <row r="342">
      <c r="F342" s="17"/>
      <c r="G342" s="18"/>
      <c r="H342" s="18"/>
      <c r="I342" s="18"/>
    </row>
    <row r="343">
      <c r="F343" s="17"/>
      <c r="G343" s="18"/>
      <c r="H343" s="18"/>
      <c r="I343" s="18"/>
    </row>
    <row r="344">
      <c r="F344" s="17"/>
      <c r="G344" s="18"/>
      <c r="H344" s="18"/>
      <c r="I344" s="18"/>
    </row>
    <row r="345">
      <c r="F345" s="17"/>
      <c r="G345" s="18"/>
      <c r="H345" s="18"/>
      <c r="I345" s="18"/>
    </row>
    <row r="346">
      <c r="F346" s="17"/>
      <c r="G346" s="18"/>
      <c r="H346" s="18"/>
      <c r="I346" s="18"/>
    </row>
    <row r="347">
      <c r="F347" s="17"/>
      <c r="G347" s="18"/>
      <c r="H347" s="18"/>
      <c r="I347" s="18"/>
    </row>
    <row r="348">
      <c r="F348" s="17"/>
      <c r="G348" s="18"/>
      <c r="H348" s="18"/>
      <c r="I348" s="18"/>
    </row>
    <row r="349">
      <c r="F349" s="17"/>
      <c r="G349" s="18"/>
      <c r="H349" s="18"/>
      <c r="I349" s="18"/>
    </row>
    <row r="350">
      <c r="F350" s="17"/>
      <c r="G350" s="18"/>
      <c r="H350" s="18"/>
      <c r="I350" s="18"/>
    </row>
    <row r="351">
      <c r="F351" s="17"/>
      <c r="G351" s="18"/>
      <c r="H351" s="18"/>
      <c r="I351" s="18"/>
    </row>
    <row r="352">
      <c r="F352" s="17"/>
      <c r="G352" s="18"/>
      <c r="H352" s="18"/>
      <c r="I352" s="18"/>
    </row>
    <row r="353">
      <c r="F353" s="17"/>
      <c r="G353" s="18"/>
      <c r="H353" s="18"/>
      <c r="I353" s="18"/>
    </row>
    <row r="354">
      <c r="F354" s="17"/>
      <c r="G354" s="18"/>
      <c r="H354" s="18"/>
      <c r="I354" s="18"/>
    </row>
    <row r="355">
      <c r="F355" s="17"/>
      <c r="G355" s="18"/>
      <c r="H355" s="18"/>
      <c r="I355" s="18"/>
    </row>
    <row r="356">
      <c r="F356" s="17"/>
      <c r="G356" s="18"/>
      <c r="H356" s="18"/>
      <c r="I356" s="18"/>
    </row>
    <row r="357">
      <c r="F357" s="17"/>
      <c r="G357" s="18"/>
      <c r="H357" s="18"/>
      <c r="I357" s="18"/>
    </row>
    <row r="358">
      <c r="F358" s="17"/>
      <c r="G358" s="18"/>
      <c r="H358" s="18"/>
      <c r="I358" s="18"/>
    </row>
    <row r="359">
      <c r="F359" s="17"/>
      <c r="G359" s="18"/>
      <c r="H359" s="18"/>
      <c r="I359" s="18"/>
    </row>
    <row r="360">
      <c r="F360" s="17"/>
      <c r="G360" s="18"/>
      <c r="H360" s="18"/>
      <c r="I360" s="18"/>
    </row>
    <row r="361">
      <c r="F361" s="17"/>
      <c r="G361" s="18"/>
      <c r="H361" s="18"/>
      <c r="I361" s="18"/>
    </row>
    <row r="362">
      <c r="F362" s="17"/>
      <c r="G362" s="18"/>
      <c r="H362" s="18"/>
      <c r="I362" s="18"/>
    </row>
    <row r="363">
      <c r="F363" s="17"/>
      <c r="G363" s="18"/>
      <c r="H363" s="18"/>
      <c r="I363" s="18"/>
    </row>
    <row r="364">
      <c r="F364" s="17"/>
      <c r="G364" s="18"/>
      <c r="H364" s="18"/>
      <c r="I364" s="18"/>
    </row>
    <row r="365">
      <c r="F365" s="17"/>
      <c r="G365" s="18"/>
      <c r="H365" s="18"/>
      <c r="I365" s="18"/>
    </row>
    <row r="366">
      <c r="F366" s="17"/>
      <c r="G366" s="18"/>
      <c r="H366" s="18"/>
      <c r="I366" s="18"/>
    </row>
    <row r="367">
      <c r="F367" s="17"/>
      <c r="G367" s="18"/>
      <c r="H367" s="18"/>
      <c r="I367" s="18"/>
    </row>
    <row r="368">
      <c r="F368" s="17"/>
      <c r="G368" s="18"/>
      <c r="H368" s="18"/>
      <c r="I368" s="18"/>
    </row>
    <row r="369">
      <c r="F369" s="17"/>
      <c r="G369" s="18"/>
      <c r="H369" s="18"/>
      <c r="I369" s="18"/>
    </row>
    <row r="370">
      <c r="F370" s="17"/>
      <c r="G370" s="18"/>
      <c r="H370" s="18"/>
      <c r="I370" s="18"/>
    </row>
    <row r="371">
      <c r="F371" s="17"/>
      <c r="G371" s="18"/>
      <c r="H371" s="18"/>
      <c r="I371" s="18"/>
    </row>
    <row r="372">
      <c r="F372" s="17"/>
      <c r="G372" s="18"/>
      <c r="H372" s="18"/>
      <c r="I372" s="18"/>
    </row>
    <row r="373">
      <c r="F373" s="17"/>
      <c r="G373" s="18"/>
      <c r="H373" s="18"/>
      <c r="I373" s="18"/>
    </row>
    <row r="374">
      <c r="F374" s="17"/>
      <c r="G374" s="18"/>
      <c r="H374" s="18"/>
      <c r="I374" s="18"/>
    </row>
    <row r="375">
      <c r="F375" s="17"/>
      <c r="G375" s="18"/>
      <c r="H375" s="18"/>
      <c r="I375" s="18"/>
    </row>
    <row r="376">
      <c r="F376" s="17"/>
      <c r="G376" s="18"/>
      <c r="H376" s="18"/>
      <c r="I376" s="18"/>
    </row>
    <row r="377">
      <c r="F377" s="17"/>
      <c r="G377" s="18"/>
      <c r="H377" s="18"/>
      <c r="I377" s="18"/>
    </row>
    <row r="378">
      <c r="F378" s="17"/>
      <c r="G378" s="18"/>
      <c r="H378" s="18"/>
      <c r="I378" s="18"/>
    </row>
    <row r="379">
      <c r="F379" s="17"/>
      <c r="G379" s="18"/>
      <c r="H379" s="18"/>
      <c r="I379" s="18"/>
    </row>
    <row r="380">
      <c r="F380" s="17"/>
      <c r="G380" s="18"/>
      <c r="H380" s="18"/>
      <c r="I380" s="18"/>
    </row>
    <row r="381">
      <c r="F381" s="17"/>
      <c r="G381" s="18"/>
      <c r="H381" s="18"/>
      <c r="I381" s="18"/>
    </row>
    <row r="382">
      <c r="F382" s="17"/>
      <c r="G382" s="18"/>
      <c r="H382" s="18"/>
      <c r="I382" s="18"/>
    </row>
    <row r="383">
      <c r="F383" s="17"/>
      <c r="G383" s="18"/>
      <c r="H383" s="18"/>
      <c r="I383" s="18"/>
    </row>
    <row r="384">
      <c r="F384" s="17"/>
      <c r="G384" s="18"/>
      <c r="H384" s="18"/>
      <c r="I384" s="18"/>
    </row>
    <row r="385">
      <c r="F385" s="17"/>
      <c r="G385" s="18"/>
      <c r="H385" s="18"/>
      <c r="I385" s="18"/>
    </row>
    <row r="386">
      <c r="F386" s="17"/>
      <c r="G386" s="18"/>
      <c r="H386" s="18"/>
      <c r="I386" s="18"/>
    </row>
    <row r="387">
      <c r="F387" s="17"/>
      <c r="G387" s="18"/>
      <c r="H387" s="18"/>
      <c r="I387" s="18"/>
    </row>
    <row r="388">
      <c r="F388" s="17"/>
      <c r="G388" s="18"/>
      <c r="H388" s="18"/>
      <c r="I388" s="18"/>
    </row>
    <row r="389">
      <c r="F389" s="17"/>
      <c r="G389" s="18"/>
      <c r="H389" s="18"/>
      <c r="I389" s="18"/>
    </row>
    <row r="390">
      <c r="F390" s="17"/>
      <c r="G390" s="18"/>
      <c r="H390" s="18"/>
      <c r="I390" s="18"/>
    </row>
    <row r="391">
      <c r="F391" s="17"/>
      <c r="G391" s="18"/>
      <c r="H391" s="18"/>
      <c r="I391" s="18"/>
    </row>
    <row r="392">
      <c r="F392" s="17"/>
      <c r="G392" s="18"/>
      <c r="H392" s="18"/>
      <c r="I392" s="18"/>
    </row>
    <row r="393">
      <c r="F393" s="17"/>
      <c r="G393" s="18"/>
      <c r="H393" s="18"/>
      <c r="I393" s="18"/>
    </row>
    <row r="394">
      <c r="F394" s="17"/>
      <c r="G394" s="18"/>
      <c r="H394" s="18"/>
      <c r="I394" s="18"/>
    </row>
    <row r="395">
      <c r="F395" s="17"/>
      <c r="G395" s="18"/>
      <c r="H395" s="18"/>
      <c r="I395" s="18"/>
    </row>
    <row r="396">
      <c r="F396" s="17"/>
      <c r="G396" s="18"/>
      <c r="H396" s="18"/>
      <c r="I396" s="18"/>
    </row>
    <row r="397">
      <c r="F397" s="17"/>
      <c r="G397" s="18"/>
      <c r="H397" s="18"/>
      <c r="I397" s="18"/>
    </row>
    <row r="398">
      <c r="F398" s="17"/>
      <c r="G398" s="18"/>
      <c r="H398" s="18"/>
      <c r="I398" s="18"/>
    </row>
    <row r="399">
      <c r="F399" s="17"/>
      <c r="G399" s="18"/>
      <c r="H399" s="18"/>
      <c r="I399" s="18"/>
    </row>
    <row r="400">
      <c r="F400" s="17"/>
      <c r="G400" s="18"/>
      <c r="H400" s="18"/>
      <c r="I400" s="18"/>
    </row>
    <row r="401">
      <c r="F401" s="17"/>
      <c r="G401" s="18"/>
      <c r="H401" s="18"/>
      <c r="I401" s="18"/>
    </row>
    <row r="402">
      <c r="F402" s="17"/>
      <c r="G402" s="18"/>
      <c r="H402" s="18"/>
      <c r="I402" s="18"/>
    </row>
    <row r="403">
      <c r="F403" s="17"/>
      <c r="G403" s="18"/>
      <c r="H403" s="18"/>
      <c r="I403" s="18"/>
    </row>
    <row r="404">
      <c r="F404" s="17"/>
      <c r="G404" s="18"/>
      <c r="H404" s="18"/>
      <c r="I404" s="18"/>
    </row>
    <row r="405">
      <c r="F405" s="17"/>
      <c r="G405" s="18"/>
      <c r="H405" s="18"/>
      <c r="I405" s="18"/>
    </row>
    <row r="406">
      <c r="F406" s="17"/>
      <c r="G406" s="18"/>
      <c r="H406" s="18"/>
      <c r="I406" s="18"/>
    </row>
    <row r="407">
      <c r="F407" s="17"/>
      <c r="G407" s="18"/>
      <c r="H407" s="18"/>
      <c r="I407" s="18"/>
    </row>
    <row r="408">
      <c r="F408" s="17"/>
      <c r="G408" s="18"/>
      <c r="H408" s="18"/>
      <c r="I408" s="18"/>
    </row>
    <row r="409">
      <c r="F409" s="17"/>
      <c r="G409" s="18"/>
      <c r="H409" s="18"/>
      <c r="I409" s="18"/>
    </row>
    <row r="410">
      <c r="F410" s="17"/>
      <c r="G410" s="18"/>
      <c r="H410" s="18"/>
      <c r="I410" s="18"/>
    </row>
    <row r="411">
      <c r="F411" s="17"/>
      <c r="G411" s="18"/>
      <c r="H411" s="18"/>
      <c r="I411" s="18"/>
    </row>
    <row r="412">
      <c r="F412" s="17"/>
      <c r="G412" s="18"/>
      <c r="H412" s="18"/>
      <c r="I412" s="18"/>
    </row>
    <row r="413">
      <c r="F413" s="17"/>
      <c r="G413" s="18"/>
      <c r="H413" s="18"/>
      <c r="I413" s="18"/>
    </row>
    <row r="414">
      <c r="F414" s="17"/>
      <c r="G414" s="18"/>
      <c r="H414" s="18"/>
      <c r="I414" s="18"/>
    </row>
    <row r="415">
      <c r="F415" s="17"/>
      <c r="G415" s="18"/>
      <c r="H415" s="18"/>
      <c r="I415" s="18"/>
    </row>
    <row r="416">
      <c r="F416" s="17"/>
      <c r="G416" s="18"/>
      <c r="H416" s="18"/>
      <c r="I416" s="18"/>
    </row>
    <row r="417">
      <c r="F417" s="17"/>
      <c r="G417" s="18"/>
      <c r="H417" s="18"/>
      <c r="I417" s="18"/>
    </row>
    <row r="418">
      <c r="F418" s="17"/>
      <c r="G418" s="18"/>
      <c r="H418" s="18"/>
      <c r="I418" s="18"/>
    </row>
    <row r="419">
      <c r="F419" s="17"/>
      <c r="G419" s="18"/>
      <c r="H419" s="18"/>
      <c r="I419" s="18"/>
    </row>
    <row r="420">
      <c r="F420" s="17"/>
      <c r="G420" s="18"/>
      <c r="H420" s="18"/>
      <c r="I420" s="18"/>
    </row>
    <row r="421">
      <c r="F421" s="17"/>
      <c r="G421" s="18"/>
      <c r="H421" s="18"/>
      <c r="I421" s="18"/>
    </row>
    <row r="422">
      <c r="F422" s="17"/>
      <c r="G422" s="18"/>
      <c r="H422" s="18"/>
      <c r="I422" s="18"/>
    </row>
    <row r="423">
      <c r="F423" s="17"/>
      <c r="G423" s="18"/>
      <c r="H423" s="18"/>
      <c r="I423" s="18"/>
    </row>
    <row r="424">
      <c r="F424" s="17"/>
      <c r="G424" s="18"/>
      <c r="H424" s="18"/>
      <c r="I424" s="18"/>
    </row>
    <row r="425">
      <c r="F425" s="17"/>
      <c r="G425" s="18"/>
      <c r="H425" s="18"/>
      <c r="I425" s="18"/>
    </row>
    <row r="426">
      <c r="F426" s="17"/>
      <c r="G426" s="18"/>
      <c r="H426" s="18"/>
      <c r="I426" s="18"/>
    </row>
    <row r="427">
      <c r="F427" s="17"/>
      <c r="G427" s="18"/>
      <c r="H427" s="18"/>
      <c r="I427" s="18"/>
    </row>
    <row r="428">
      <c r="F428" s="17"/>
      <c r="G428" s="18"/>
      <c r="H428" s="18"/>
      <c r="I428" s="18"/>
    </row>
    <row r="429">
      <c r="F429" s="17"/>
      <c r="G429" s="18"/>
      <c r="H429" s="18"/>
      <c r="I429" s="18"/>
    </row>
    <row r="430">
      <c r="F430" s="17"/>
      <c r="G430" s="18"/>
      <c r="H430" s="18"/>
      <c r="I430" s="18"/>
    </row>
    <row r="431">
      <c r="F431" s="17"/>
      <c r="G431" s="18"/>
      <c r="H431" s="18"/>
      <c r="I431" s="18"/>
    </row>
    <row r="432">
      <c r="F432" s="17"/>
      <c r="G432" s="18"/>
      <c r="H432" s="18"/>
      <c r="I432" s="18"/>
    </row>
    <row r="433">
      <c r="F433" s="17"/>
      <c r="G433" s="18"/>
      <c r="H433" s="18"/>
      <c r="I433" s="18"/>
    </row>
    <row r="434">
      <c r="F434" s="17"/>
      <c r="G434" s="18"/>
      <c r="H434" s="18"/>
      <c r="I434" s="18"/>
    </row>
    <row r="435">
      <c r="F435" s="17"/>
      <c r="G435" s="18"/>
      <c r="H435" s="18"/>
      <c r="I435" s="18"/>
    </row>
    <row r="436">
      <c r="F436" s="17"/>
      <c r="G436" s="18"/>
      <c r="H436" s="18"/>
      <c r="I436" s="18"/>
    </row>
    <row r="437">
      <c r="F437" s="17"/>
      <c r="G437" s="18"/>
      <c r="H437" s="18"/>
      <c r="I437" s="18"/>
    </row>
    <row r="438">
      <c r="F438" s="17"/>
      <c r="G438" s="18"/>
      <c r="H438" s="18"/>
      <c r="I438" s="18"/>
    </row>
    <row r="439">
      <c r="F439" s="17"/>
      <c r="G439" s="18"/>
      <c r="H439" s="18"/>
      <c r="I439" s="18"/>
    </row>
    <row r="440">
      <c r="F440" s="17"/>
      <c r="G440" s="18"/>
      <c r="H440" s="18"/>
      <c r="I440" s="18"/>
    </row>
    <row r="441">
      <c r="F441" s="17"/>
      <c r="G441" s="18"/>
      <c r="H441" s="18"/>
      <c r="I441" s="18"/>
    </row>
    <row r="442">
      <c r="F442" s="17"/>
      <c r="G442" s="18"/>
      <c r="H442" s="18"/>
      <c r="I442" s="18"/>
    </row>
    <row r="443">
      <c r="F443" s="17"/>
      <c r="G443" s="18"/>
      <c r="H443" s="18"/>
      <c r="I443" s="18"/>
    </row>
    <row r="444">
      <c r="F444" s="17"/>
      <c r="G444" s="18"/>
      <c r="H444" s="18"/>
      <c r="I444" s="18"/>
    </row>
    <row r="445">
      <c r="F445" s="17"/>
      <c r="G445" s="18"/>
      <c r="H445" s="18"/>
      <c r="I445" s="18"/>
    </row>
    <row r="446">
      <c r="F446" s="17"/>
      <c r="G446" s="18"/>
      <c r="H446" s="18"/>
      <c r="I446" s="18"/>
    </row>
    <row r="447">
      <c r="F447" s="17"/>
      <c r="G447" s="18"/>
      <c r="H447" s="18"/>
      <c r="I447" s="18"/>
    </row>
    <row r="448">
      <c r="F448" s="17"/>
      <c r="G448" s="18"/>
      <c r="H448" s="18"/>
      <c r="I448" s="18"/>
    </row>
    <row r="449">
      <c r="F449" s="17"/>
      <c r="G449" s="18"/>
      <c r="H449" s="18"/>
      <c r="I449" s="18"/>
    </row>
    <row r="450">
      <c r="F450" s="17"/>
      <c r="G450" s="18"/>
      <c r="H450" s="18"/>
      <c r="I450" s="18"/>
    </row>
    <row r="451">
      <c r="F451" s="17"/>
      <c r="G451" s="18"/>
      <c r="H451" s="18"/>
      <c r="I451" s="18"/>
    </row>
    <row r="452">
      <c r="F452" s="17"/>
      <c r="G452" s="18"/>
      <c r="H452" s="18"/>
      <c r="I452" s="18"/>
    </row>
    <row r="453">
      <c r="F453" s="17"/>
      <c r="G453" s="18"/>
      <c r="H453" s="18"/>
      <c r="I453" s="18"/>
    </row>
    <row r="454">
      <c r="F454" s="17"/>
      <c r="G454" s="18"/>
      <c r="H454" s="18"/>
      <c r="I454" s="18"/>
    </row>
    <row r="455">
      <c r="F455" s="17"/>
      <c r="G455" s="18"/>
      <c r="H455" s="18"/>
      <c r="I455" s="18"/>
    </row>
    <row r="456">
      <c r="F456" s="17"/>
      <c r="G456" s="18"/>
      <c r="H456" s="18"/>
      <c r="I456" s="18"/>
    </row>
    <row r="457">
      <c r="F457" s="17"/>
      <c r="G457" s="18"/>
      <c r="H457" s="18"/>
      <c r="I457" s="18"/>
    </row>
    <row r="458">
      <c r="F458" s="17"/>
      <c r="G458" s="18"/>
      <c r="H458" s="18"/>
      <c r="I458" s="18"/>
    </row>
    <row r="459">
      <c r="F459" s="17"/>
      <c r="G459" s="18"/>
      <c r="H459" s="18"/>
      <c r="I459" s="18"/>
    </row>
    <row r="460">
      <c r="F460" s="17"/>
      <c r="G460" s="18"/>
      <c r="H460" s="18"/>
      <c r="I460" s="18"/>
    </row>
    <row r="461">
      <c r="F461" s="17"/>
      <c r="G461" s="18"/>
      <c r="H461" s="18"/>
      <c r="I461" s="18"/>
    </row>
    <row r="462">
      <c r="F462" s="17"/>
      <c r="G462" s="18"/>
      <c r="H462" s="18"/>
      <c r="I462" s="18"/>
    </row>
    <row r="463">
      <c r="F463" s="17"/>
      <c r="G463" s="18"/>
      <c r="H463" s="18"/>
      <c r="I463" s="18"/>
    </row>
    <row r="464">
      <c r="F464" s="17"/>
      <c r="G464" s="18"/>
      <c r="H464" s="18"/>
      <c r="I464" s="18"/>
    </row>
    <row r="465">
      <c r="F465" s="17"/>
      <c r="G465" s="18"/>
      <c r="H465" s="18"/>
      <c r="I465" s="18"/>
    </row>
    <row r="466">
      <c r="F466" s="17"/>
      <c r="G466" s="18"/>
      <c r="H466" s="18"/>
      <c r="I466" s="18"/>
    </row>
    <row r="467">
      <c r="F467" s="17"/>
      <c r="G467" s="18"/>
      <c r="H467" s="18"/>
      <c r="I467" s="18"/>
    </row>
    <row r="468">
      <c r="F468" s="17"/>
      <c r="G468" s="18"/>
      <c r="H468" s="18"/>
      <c r="I468" s="18"/>
    </row>
    <row r="469">
      <c r="F469" s="17"/>
      <c r="G469" s="18"/>
      <c r="H469" s="18"/>
      <c r="I469" s="18"/>
    </row>
    <row r="470">
      <c r="F470" s="17"/>
      <c r="G470" s="18"/>
      <c r="H470" s="18"/>
      <c r="I470" s="18"/>
    </row>
    <row r="471">
      <c r="F471" s="17"/>
      <c r="G471" s="18"/>
      <c r="H471" s="18"/>
      <c r="I471" s="18"/>
    </row>
    <row r="472">
      <c r="F472" s="17"/>
      <c r="G472" s="18"/>
      <c r="H472" s="18"/>
      <c r="I472" s="18"/>
    </row>
    <row r="473">
      <c r="F473" s="17"/>
      <c r="G473" s="18"/>
      <c r="H473" s="18"/>
      <c r="I473" s="18"/>
    </row>
    <row r="474">
      <c r="F474" s="17"/>
      <c r="G474" s="18"/>
      <c r="H474" s="18"/>
      <c r="I474" s="18"/>
    </row>
    <row r="475">
      <c r="F475" s="17"/>
      <c r="G475" s="18"/>
      <c r="H475" s="18"/>
      <c r="I475" s="18"/>
    </row>
    <row r="476">
      <c r="F476" s="17"/>
      <c r="G476" s="18"/>
      <c r="H476" s="18"/>
      <c r="I476" s="18"/>
    </row>
    <row r="477">
      <c r="F477" s="17"/>
      <c r="G477" s="18"/>
      <c r="H477" s="18"/>
      <c r="I477" s="18"/>
    </row>
    <row r="478">
      <c r="F478" s="17"/>
      <c r="G478" s="18"/>
      <c r="H478" s="18"/>
      <c r="I478" s="18"/>
    </row>
    <row r="479">
      <c r="F479" s="17"/>
      <c r="G479" s="18"/>
      <c r="H479" s="18"/>
      <c r="I479" s="18"/>
    </row>
    <row r="480">
      <c r="F480" s="17"/>
      <c r="G480" s="18"/>
      <c r="H480" s="18"/>
      <c r="I480" s="18"/>
    </row>
    <row r="481">
      <c r="F481" s="17"/>
      <c r="G481" s="18"/>
      <c r="H481" s="18"/>
      <c r="I481" s="18"/>
    </row>
    <row r="482">
      <c r="F482" s="17"/>
      <c r="G482" s="18"/>
      <c r="H482" s="18"/>
      <c r="I482" s="18"/>
    </row>
    <row r="483">
      <c r="F483" s="17"/>
      <c r="G483" s="18"/>
      <c r="H483" s="18"/>
      <c r="I483" s="18"/>
    </row>
    <row r="484">
      <c r="F484" s="17"/>
      <c r="G484" s="18"/>
      <c r="H484" s="18"/>
      <c r="I484" s="18"/>
    </row>
    <row r="485">
      <c r="F485" s="17"/>
      <c r="G485" s="18"/>
      <c r="H485" s="18"/>
      <c r="I485" s="18"/>
    </row>
    <row r="486">
      <c r="F486" s="17"/>
      <c r="G486" s="18"/>
      <c r="H486" s="18"/>
      <c r="I486" s="18"/>
    </row>
    <row r="487">
      <c r="F487" s="17"/>
      <c r="G487" s="18"/>
      <c r="H487" s="18"/>
      <c r="I487" s="18"/>
    </row>
    <row r="488">
      <c r="F488" s="17"/>
      <c r="G488" s="18"/>
      <c r="H488" s="18"/>
      <c r="I488" s="18"/>
    </row>
    <row r="489">
      <c r="F489" s="17"/>
      <c r="G489" s="18"/>
      <c r="H489" s="18"/>
      <c r="I489" s="18"/>
    </row>
    <row r="490">
      <c r="F490" s="17"/>
      <c r="G490" s="18"/>
      <c r="H490" s="18"/>
      <c r="I490" s="18"/>
    </row>
    <row r="491">
      <c r="F491" s="17"/>
      <c r="G491" s="18"/>
      <c r="H491" s="18"/>
      <c r="I491" s="18"/>
    </row>
    <row r="492">
      <c r="F492" s="17"/>
      <c r="G492" s="18"/>
      <c r="H492" s="18"/>
      <c r="I492" s="18"/>
    </row>
    <row r="493">
      <c r="F493" s="17"/>
      <c r="G493" s="18"/>
      <c r="H493" s="18"/>
      <c r="I493" s="18"/>
    </row>
    <row r="494">
      <c r="F494" s="17"/>
      <c r="G494" s="18"/>
      <c r="H494" s="18"/>
      <c r="I494" s="18"/>
    </row>
    <row r="495">
      <c r="F495" s="17"/>
      <c r="G495" s="18"/>
      <c r="H495" s="18"/>
      <c r="I495" s="18"/>
    </row>
    <row r="496">
      <c r="F496" s="17"/>
      <c r="G496" s="18"/>
      <c r="H496" s="18"/>
      <c r="I496" s="18"/>
    </row>
    <row r="497">
      <c r="F497" s="17"/>
      <c r="G497" s="18"/>
      <c r="H497" s="18"/>
      <c r="I497" s="18"/>
    </row>
    <row r="498">
      <c r="F498" s="17"/>
      <c r="G498" s="18"/>
      <c r="H498" s="18"/>
      <c r="I498" s="18"/>
    </row>
    <row r="499">
      <c r="F499" s="17"/>
      <c r="G499" s="18"/>
      <c r="H499" s="18"/>
      <c r="I499" s="18"/>
    </row>
    <row r="500">
      <c r="F500" s="17"/>
      <c r="G500" s="18"/>
      <c r="H500" s="18"/>
      <c r="I500" s="18"/>
    </row>
    <row r="501">
      <c r="F501" s="17"/>
      <c r="G501" s="18"/>
      <c r="H501" s="18"/>
      <c r="I501" s="18"/>
    </row>
    <row r="502">
      <c r="F502" s="17"/>
      <c r="G502" s="18"/>
      <c r="H502" s="18"/>
      <c r="I502" s="18"/>
    </row>
    <row r="503">
      <c r="F503" s="17"/>
      <c r="G503" s="18"/>
      <c r="H503" s="18"/>
      <c r="I503" s="18"/>
    </row>
    <row r="504">
      <c r="F504" s="17"/>
      <c r="G504" s="18"/>
      <c r="H504" s="18"/>
      <c r="I504" s="18"/>
    </row>
    <row r="505">
      <c r="F505" s="17"/>
      <c r="G505" s="18"/>
      <c r="H505" s="18"/>
      <c r="I505" s="18"/>
    </row>
    <row r="506">
      <c r="F506" s="17"/>
      <c r="G506" s="18"/>
      <c r="H506" s="18"/>
      <c r="I506" s="18"/>
    </row>
    <row r="507">
      <c r="F507" s="17"/>
      <c r="G507" s="18"/>
      <c r="H507" s="18"/>
      <c r="I507" s="18"/>
    </row>
    <row r="508">
      <c r="F508" s="17"/>
      <c r="G508" s="18"/>
      <c r="H508" s="18"/>
      <c r="I508" s="18"/>
    </row>
    <row r="509">
      <c r="F509" s="17"/>
      <c r="G509" s="18"/>
      <c r="H509" s="18"/>
      <c r="I509" s="18"/>
    </row>
    <row r="510">
      <c r="F510" s="17"/>
      <c r="G510" s="18"/>
      <c r="H510" s="18"/>
      <c r="I510" s="18"/>
    </row>
    <row r="511">
      <c r="F511" s="17"/>
      <c r="G511" s="18"/>
      <c r="H511" s="18"/>
      <c r="I511" s="18"/>
    </row>
    <row r="512">
      <c r="F512" s="17"/>
      <c r="G512" s="18"/>
      <c r="H512" s="18"/>
      <c r="I512" s="18"/>
    </row>
    <row r="513">
      <c r="F513" s="17"/>
      <c r="G513" s="18"/>
      <c r="H513" s="18"/>
      <c r="I513" s="18"/>
    </row>
    <row r="514">
      <c r="F514" s="17"/>
      <c r="G514" s="18"/>
      <c r="H514" s="18"/>
      <c r="I514" s="18"/>
    </row>
    <row r="515">
      <c r="F515" s="17"/>
      <c r="G515" s="18"/>
      <c r="H515" s="18"/>
      <c r="I515" s="18"/>
    </row>
    <row r="516">
      <c r="F516" s="17"/>
      <c r="G516" s="18"/>
      <c r="H516" s="18"/>
      <c r="I516" s="18"/>
    </row>
    <row r="517">
      <c r="F517" s="17"/>
      <c r="G517" s="18"/>
      <c r="H517" s="18"/>
      <c r="I517" s="18"/>
    </row>
    <row r="518">
      <c r="F518" s="17"/>
      <c r="G518" s="18"/>
      <c r="H518" s="18"/>
      <c r="I518" s="18"/>
    </row>
    <row r="519">
      <c r="F519" s="17"/>
      <c r="G519" s="18"/>
      <c r="H519" s="18"/>
      <c r="I519" s="18"/>
    </row>
    <row r="520">
      <c r="F520" s="17"/>
      <c r="G520" s="18"/>
      <c r="H520" s="18"/>
      <c r="I520" s="18"/>
    </row>
    <row r="521">
      <c r="F521" s="17"/>
      <c r="G521" s="18"/>
      <c r="H521" s="18"/>
      <c r="I521" s="18"/>
    </row>
    <row r="522">
      <c r="F522" s="17"/>
      <c r="G522" s="18"/>
      <c r="H522" s="18"/>
      <c r="I522" s="18"/>
    </row>
    <row r="523">
      <c r="F523" s="17"/>
      <c r="G523" s="18"/>
      <c r="H523" s="18"/>
      <c r="I523" s="18"/>
    </row>
    <row r="524">
      <c r="F524" s="17"/>
      <c r="G524" s="18"/>
      <c r="H524" s="18"/>
      <c r="I524" s="18"/>
    </row>
    <row r="525">
      <c r="F525" s="17"/>
      <c r="G525" s="18"/>
      <c r="H525" s="18"/>
      <c r="I525" s="18"/>
    </row>
    <row r="526">
      <c r="F526" s="17"/>
      <c r="G526" s="18"/>
      <c r="H526" s="18"/>
      <c r="I526" s="18"/>
    </row>
    <row r="527">
      <c r="F527" s="17"/>
      <c r="G527" s="18"/>
      <c r="H527" s="18"/>
      <c r="I527" s="18"/>
    </row>
    <row r="528">
      <c r="F528" s="17"/>
      <c r="G528" s="18"/>
      <c r="H528" s="18"/>
      <c r="I528" s="18"/>
    </row>
    <row r="529">
      <c r="F529" s="17"/>
      <c r="G529" s="18"/>
      <c r="H529" s="18"/>
      <c r="I529" s="18"/>
    </row>
    <row r="530">
      <c r="F530" s="17"/>
      <c r="G530" s="18"/>
      <c r="H530" s="18"/>
      <c r="I530" s="18"/>
    </row>
    <row r="531">
      <c r="F531" s="17"/>
      <c r="G531" s="18"/>
      <c r="H531" s="18"/>
      <c r="I531" s="18"/>
    </row>
    <row r="532">
      <c r="F532" s="17"/>
      <c r="G532" s="18"/>
      <c r="H532" s="18"/>
      <c r="I532" s="18"/>
    </row>
    <row r="533">
      <c r="F533" s="17"/>
      <c r="G533" s="18"/>
      <c r="H533" s="18"/>
      <c r="I533" s="18"/>
    </row>
    <row r="534">
      <c r="F534" s="17"/>
      <c r="G534" s="18"/>
      <c r="H534" s="18"/>
      <c r="I534" s="18"/>
    </row>
    <row r="535">
      <c r="F535" s="17"/>
      <c r="G535" s="18"/>
      <c r="H535" s="18"/>
      <c r="I535" s="18"/>
    </row>
    <row r="536">
      <c r="F536" s="17"/>
      <c r="G536" s="18"/>
      <c r="H536" s="18"/>
      <c r="I536" s="18"/>
    </row>
    <row r="537">
      <c r="F537" s="17"/>
      <c r="G537" s="18"/>
      <c r="H537" s="18"/>
      <c r="I537" s="18"/>
    </row>
    <row r="538">
      <c r="F538" s="17"/>
      <c r="G538" s="18"/>
      <c r="H538" s="18"/>
      <c r="I538" s="18"/>
    </row>
    <row r="539">
      <c r="F539" s="17"/>
      <c r="G539" s="18"/>
      <c r="H539" s="18"/>
      <c r="I539" s="18"/>
    </row>
    <row r="540">
      <c r="F540" s="17"/>
      <c r="G540" s="18"/>
      <c r="H540" s="18"/>
      <c r="I540" s="18"/>
    </row>
    <row r="541">
      <c r="F541" s="17"/>
      <c r="G541" s="18"/>
      <c r="H541" s="18"/>
      <c r="I541" s="18"/>
    </row>
    <row r="542">
      <c r="F542" s="17"/>
      <c r="G542" s="18"/>
      <c r="H542" s="18"/>
      <c r="I542" s="18"/>
    </row>
    <row r="543">
      <c r="F543" s="17"/>
      <c r="G543" s="18"/>
      <c r="H543" s="18"/>
      <c r="I543" s="18"/>
    </row>
    <row r="544">
      <c r="F544" s="17"/>
      <c r="G544" s="18"/>
      <c r="H544" s="18"/>
      <c r="I544" s="18"/>
    </row>
    <row r="545">
      <c r="F545" s="17"/>
      <c r="G545" s="18"/>
      <c r="H545" s="18"/>
      <c r="I545" s="18"/>
    </row>
    <row r="546">
      <c r="F546" s="17"/>
      <c r="G546" s="18"/>
      <c r="H546" s="18"/>
      <c r="I546" s="18"/>
    </row>
    <row r="547">
      <c r="F547" s="17"/>
      <c r="G547" s="18"/>
      <c r="H547" s="18"/>
      <c r="I547" s="18"/>
    </row>
    <row r="548">
      <c r="F548" s="17"/>
      <c r="G548" s="18"/>
      <c r="H548" s="18"/>
      <c r="I548" s="18"/>
    </row>
    <row r="549">
      <c r="F549" s="17"/>
      <c r="G549" s="18"/>
      <c r="H549" s="18"/>
      <c r="I549" s="18"/>
    </row>
    <row r="550">
      <c r="F550" s="17"/>
      <c r="G550" s="18"/>
      <c r="H550" s="18"/>
      <c r="I550" s="18"/>
    </row>
    <row r="551">
      <c r="F551" s="17"/>
      <c r="G551" s="18"/>
      <c r="H551" s="18"/>
      <c r="I551" s="18"/>
    </row>
    <row r="552">
      <c r="F552" s="17"/>
      <c r="G552" s="18"/>
      <c r="H552" s="18"/>
      <c r="I552" s="18"/>
    </row>
    <row r="553">
      <c r="F553" s="17"/>
      <c r="G553" s="18"/>
      <c r="H553" s="18"/>
      <c r="I553" s="18"/>
    </row>
    <row r="554">
      <c r="F554" s="17"/>
      <c r="G554" s="18"/>
      <c r="H554" s="18"/>
      <c r="I554" s="18"/>
    </row>
    <row r="555">
      <c r="F555" s="17"/>
      <c r="G555" s="18"/>
      <c r="H555" s="18"/>
      <c r="I555" s="18"/>
    </row>
    <row r="556">
      <c r="F556" s="17"/>
      <c r="G556" s="18"/>
      <c r="H556" s="18"/>
      <c r="I556" s="18"/>
    </row>
    <row r="557">
      <c r="F557" s="17"/>
      <c r="G557" s="18"/>
      <c r="H557" s="18"/>
      <c r="I557" s="18"/>
    </row>
    <row r="558">
      <c r="F558" s="17"/>
      <c r="G558" s="18"/>
      <c r="H558" s="18"/>
      <c r="I558" s="18"/>
    </row>
    <row r="559">
      <c r="F559" s="17"/>
      <c r="G559" s="18"/>
      <c r="H559" s="18"/>
      <c r="I559" s="18"/>
    </row>
    <row r="560">
      <c r="F560" s="17"/>
      <c r="G560" s="18"/>
      <c r="H560" s="18"/>
      <c r="I560" s="18"/>
    </row>
    <row r="561">
      <c r="F561" s="17"/>
      <c r="G561" s="18"/>
      <c r="H561" s="18"/>
      <c r="I561" s="18"/>
    </row>
    <row r="562">
      <c r="F562" s="17"/>
      <c r="G562" s="18"/>
      <c r="H562" s="18"/>
      <c r="I562" s="18"/>
    </row>
    <row r="563">
      <c r="F563" s="17"/>
      <c r="G563" s="18"/>
      <c r="H563" s="18"/>
      <c r="I563" s="18"/>
    </row>
    <row r="564">
      <c r="F564" s="17"/>
      <c r="G564" s="18"/>
      <c r="H564" s="18"/>
      <c r="I564" s="18"/>
    </row>
    <row r="565">
      <c r="F565" s="17"/>
      <c r="G565" s="18"/>
      <c r="H565" s="18"/>
      <c r="I565" s="18"/>
    </row>
    <row r="566">
      <c r="F566" s="17"/>
      <c r="G566" s="18"/>
      <c r="H566" s="18"/>
      <c r="I566" s="18"/>
    </row>
    <row r="567">
      <c r="F567" s="17"/>
      <c r="G567" s="18"/>
      <c r="H567" s="18"/>
      <c r="I567" s="18"/>
    </row>
    <row r="568">
      <c r="F568" s="17"/>
      <c r="G568" s="18"/>
      <c r="H568" s="18"/>
      <c r="I568" s="18"/>
    </row>
    <row r="569">
      <c r="F569" s="17"/>
      <c r="G569" s="18"/>
      <c r="H569" s="18"/>
      <c r="I569" s="18"/>
    </row>
    <row r="570">
      <c r="F570" s="17"/>
      <c r="G570" s="18"/>
      <c r="H570" s="18"/>
      <c r="I570" s="18"/>
    </row>
    <row r="571">
      <c r="F571" s="17"/>
      <c r="G571" s="18"/>
      <c r="H571" s="18"/>
      <c r="I571" s="18"/>
    </row>
    <row r="572">
      <c r="F572" s="17"/>
      <c r="G572" s="18"/>
      <c r="H572" s="18"/>
      <c r="I572" s="18"/>
    </row>
    <row r="573">
      <c r="F573" s="17"/>
      <c r="G573" s="18"/>
      <c r="H573" s="18"/>
      <c r="I573" s="18"/>
    </row>
    <row r="574">
      <c r="F574" s="17"/>
      <c r="G574" s="18"/>
      <c r="H574" s="18"/>
      <c r="I574" s="18"/>
    </row>
    <row r="575">
      <c r="F575" s="17"/>
      <c r="G575" s="18"/>
      <c r="H575" s="18"/>
      <c r="I575" s="18"/>
    </row>
    <row r="576">
      <c r="F576" s="17"/>
      <c r="G576" s="18"/>
      <c r="H576" s="18"/>
      <c r="I576" s="18"/>
    </row>
    <row r="577">
      <c r="F577" s="17"/>
      <c r="G577" s="18"/>
      <c r="H577" s="18"/>
      <c r="I577" s="18"/>
    </row>
    <row r="578">
      <c r="F578" s="17"/>
      <c r="G578" s="18"/>
      <c r="H578" s="18"/>
      <c r="I578" s="18"/>
    </row>
    <row r="579">
      <c r="F579" s="17"/>
      <c r="G579" s="18"/>
      <c r="H579" s="18"/>
      <c r="I579" s="18"/>
    </row>
    <row r="580">
      <c r="F580" s="17"/>
      <c r="G580" s="18"/>
      <c r="H580" s="18"/>
      <c r="I580" s="18"/>
    </row>
    <row r="581">
      <c r="F581" s="17"/>
      <c r="G581" s="18"/>
      <c r="H581" s="18"/>
      <c r="I581" s="18"/>
    </row>
    <row r="582">
      <c r="F582" s="17"/>
      <c r="G582" s="18"/>
      <c r="H582" s="18"/>
      <c r="I582" s="18"/>
    </row>
    <row r="583">
      <c r="F583" s="17"/>
      <c r="G583" s="18"/>
      <c r="H583" s="18"/>
      <c r="I583" s="18"/>
    </row>
    <row r="584">
      <c r="F584" s="17"/>
      <c r="G584" s="18"/>
      <c r="H584" s="18"/>
      <c r="I584" s="18"/>
    </row>
    <row r="585">
      <c r="F585" s="17"/>
      <c r="G585" s="18"/>
      <c r="H585" s="18"/>
      <c r="I585" s="18"/>
    </row>
    <row r="586">
      <c r="F586" s="17"/>
      <c r="G586" s="18"/>
      <c r="H586" s="18"/>
      <c r="I586" s="18"/>
    </row>
    <row r="587">
      <c r="F587" s="17"/>
      <c r="G587" s="18"/>
      <c r="H587" s="18"/>
      <c r="I587" s="18"/>
    </row>
    <row r="588">
      <c r="F588" s="17"/>
      <c r="G588" s="18"/>
      <c r="H588" s="18"/>
      <c r="I588" s="18"/>
    </row>
    <row r="589">
      <c r="F589" s="17"/>
      <c r="G589" s="18"/>
      <c r="H589" s="18"/>
      <c r="I589" s="18"/>
    </row>
    <row r="590">
      <c r="F590" s="17"/>
      <c r="G590" s="18"/>
      <c r="H590" s="18"/>
      <c r="I590" s="18"/>
    </row>
    <row r="591">
      <c r="F591" s="17"/>
      <c r="G591" s="18"/>
      <c r="H591" s="18"/>
      <c r="I591" s="18"/>
    </row>
    <row r="592">
      <c r="F592" s="17"/>
      <c r="G592" s="18"/>
      <c r="H592" s="18"/>
      <c r="I592" s="18"/>
    </row>
    <row r="593">
      <c r="F593" s="17"/>
      <c r="G593" s="18"/>
      <c r="H593" s="18"/>
      <c r="I593" s="18"/>
    </row>
    <row r="594">
      <c r="F594" s="17"/>
      <c r="G594" s="18"/>
      <c r="H594" s="18"/>
      <c r="I594" s="18"/>
    </row>
    <row r="595">
      <c r="F595" s="17"/>
      <c r="G595" s="18"/>
      <c r="H595" s="18"/>
      <c r="I595" s="18"/>
    </row>
    <row r="596">
      <c r="F596" s="17"/>
      <c r="G596" s="18"/>
      <c r="H596" s="18"/>
      <c r="I596" s="18"/>
    </row>
    <row r="597">
      <c r="F597" s="17"/>
      <c r="G597" s="18"/>
      <c r="H597" s="18"/>
      <c r="I597" s="18"/>
    </row>
    <row r="598">
      <c r="F598" s="17"/>
      <c r="G598" s="18"/>
      <c r="H598" s="18"/>
      <c r="I598" s="18"/>
    </row>
    <row r="599">
      <c r="F599" s="17"/>
      <c r="G599" s="18"/>
      <c r="H599" s="18"/>
      <c r="I599" s="18"/>
    </row>
    <row r="600">
      <c r="F600" s="17"/>
      <c r="G600" s="18"/>
      <c r="H600" s="18"/>
      <c r="I600" s="18"/>
    </row>
    <row r="601">
      <c r="F601" s="17"/>
      <c r="G601" s="18"/>
      <c r="H601" s="18"/>
      <c r="I601" s="18"/>
    </row>
    <row r="602">
      <c r="F602" s="17"/>
      <c r="G602" s="18"/>
      <c r="H602" s="18"/>
      <c r="I602" s="18"/>
    </row>
    <row r="603">
      <c r="F603" s="17"/>
      <c r="G603" s="18"/>
      <c r="H603" s="18"/>
      <c r="I603" s="18"/>
    </row>
    <row r="604">
      <c r="F604" s="17"/>
      <c r="G604" s="18"/>
      <c r="H604" s="18"/>
      <c r="I604" s="18"/>
    </row>
    <row r="605">
      <c r="F605" s="17"/>
      <c r="G605" s="18"/>
      <c r="H605" s="18"/>
      <c r="I605" s="18"/>
    </row>
    <row r="606">
      <c r="F606" s="17"/>
      <c r="G606" s="18"/>
      <c r="H606" s="18"/>
      <c r="I606" s="18"/>
    </row>
    <row r="607">
      <c r="F607" s="17"/>
      <c r="G607" s="18"/>
      <c r="H607" s="18"/>
      <c r="I607" s="18"/>
    </row>
    <row r="608">
      <c r="F608" s="17"/>
      <c r="G608" s="18"/>
      <c r="H608" s="18"/>
      <c r="I608" s="18"/>
    </row>
    <row r="609">
      <c r="F609" s="17"/>
      <c r="G609" s="18"/>
      <c r="H609" s="18"/>
      <c r="I609" s="18"/>
    </row>
    <row r="610">
      <c r="F610" s="17"/>
      <c r="G610" s="18"/>
      <c r="H610" s="18"/>
      <c r="I610" s="18"/>
    </row>
    <row r="611">
      <c r="F611" s="17"/>
      <c r="G611" s="18"/>
      <c r="H611" s="18"/>
      <c r="I611" s="18"/>
    </row>
    <row r="612">
      <c r="F612" s="17"/>
      <c r="G612" s="18"/>
      <c r="H612" s="18"/>
      <c r="I612" s="18"/>
    </row>
    <row r="613">
      <c r="F613" s="17"/>
      <c r="G613" s="18"/>
      <c r="H613" s="18"/>
      <c r="I613" s="18"/>
    </row>
    <row r="614">
      <c r="F614" s="17"/>
      <c r="G614" s="18"/>
      <c r="H614" s="18"/>
      <c r="I614" s="18"/>
    </row>
    <row r="615">
      <c r="F615" s="17"/>
      <c r="G615" s="18"/>
      <c r="H615" s="18"/>
      <c r="I615" s="18"/>
    </row>
    <row r="616">
      <c r="F616" s="17"/>
      <c r="G616" s="18"/>
      <c r="H616" s="18"/>
      <c r="I616" s="18"/>
    </row>
    <row r="617">
      <c r="F617" s="17"/>
      <c r="G617" s="18"/>
      <c r="H617" s="18"/>
      <c r="I617" s="18"/>
    </row>
    <row r="618">
      <c r="F618" s="17"/>
      <c r="G618" s="18"/>
      <c r="H618" s="18"/>
      <c r="I618" s="18"/>
    </row>
    <row r="619">
      <c r="F619" s="17"/>
      <c r="G619" s="18"/>
      <c r="H619" s="18"/>
      <c r="I619" s="18"/>
    </row>
    <row r="620">
      <c r="F620" s="17"/>
      <c r="G620" s="18"/>
      <c r="H620" s="18"/>
      <c r="I620" s="18"/>
    </row>
    <row r="621">
      <c r="F621" s="17"/>
      <c r="G621" s="18"/>
      <c r="H621" s="18"/>
      <c r="I621" s="18"/>
    </row>
    <row r="622">
      <c r="F622" s="17"/>
      <c r="G622" s="18"/>
      <c r="H622" s="18"/>
      <c r="I622" s="18"/>
    </row>
    <row r="623">
      <c r="F623" s="17"/>
      <c r="G623" s="18"/>
      <c r="H623" s="18"/>
      <c r="I623" s="18"/>
    </row>
    <row r="624">
      <c r="F624" s="17"/>
      <c r="G624" s="18"/>
      <c r="H624" s="18"/>
      <c r="I624" s="18"/>
    </row>
    <row r="625">
      <c r="F625" s="17"/>
      <c r="G625" s="18"/>
      <c r="H625" s="18"/>
      <c r="I625" s="18"/>
    </row>
    <row r="626">
      <c r="F626" s="17"/>
      <c r="G626" s="18"/>
      <c r="H626" s="18"/>
      <c r="I626" s="18"/>
    </row>
    <row r="627">
      <c r="F627" s="17"/>
      <c r="G627" s="18"/>
      <c r="H627" s="18"/>
      <c r="I627" s="18"/>
    </row>
    <row r="628">
      <c r="F628" s="17"/>
      <c r="G628" s="18"/>
      <c r="H628" s="18"/>
      <c r="I628" s="18"/>
    </row>
    <row r="629">
      <c r="F629" s="17"/>
      <c r="G629" s="18"/>
      <c r="H629" s="18"/>
      <c r="I629" s="18"/>
    </row>
    <row r="630">
      <c r="F630" s="17"/>
      <c r="G630" s="18"/>
      <c r="H630" s="18"/>
      <c r="I630" s="18"/>
    </row>
    <row r="631">
      <c r="F631" s="17"/>
      <c r="G631" s="18"/>
      <c r="H631" s="18"/>
      <c r="I631" s="18"/>
    </row>
    <row r="632">
      <c r="F632" s="17"/>
      <c r="G632" s="18"/>
      <c r="H632" s="18"/>
      <c r="I632" s="18"/>
    </row>
    <row r="633">
      <c r="F633" s="17"/>
      <c r="G633" s="18"/>
      <c r="H633" s="18"/>
      <c r="I633" s="18"/>
    </row>
    <row r="634">
      <c r="F634" s="17"/>
      <c r="G634" s="18"/>
      <c r="H634" s="18"/>
      <c r="I634" s="18"/>
    </row>
    <row r="635">
      <c r="F635" s="17"/>
      <c r="G635" s="18"/>
      <c r="H635" s="18"/>
      <c r="I635" s="18"/>
    </row>
    <row r="636">
      <c r="F636" s="17"/>
      <c r="G636" s="18"/>
      <c r="H636" s="18"/>
      <c r="I636" s="18"/>
    </row>
    <row r="637">
      <c r="F637" s="17"/>
      <c r="G637" s="18"/>
      <c r="H637" s="18"/>
      <c r="I637" s="18"/>
    </row>
    <row r="638">
      <c r="F638" s="17"/>
      <c r="G638" s="18"/>
      <c r="H638" s="18"/>
      <c r="I638" s="18"/>
    </row>
    <row r="639">
      <c r="F639" s="17"/>
      <c r="G639" s="18"/>
      <c r="H639" s="18"/>
      <c r="I639" s="18"/>
    </row>
    <row r="640">
      <c r="F640" s="17"/>
      <c r="G640" s="18"/>
      <c r="H640" s="18"/>
      <c r="I640" s="18"/>
    </row>
    <row r="641">
      <c r="F641" s="17"/>
      <c r="G641" s="18"/>
      <c r="H641" s="18"/>
      <c r="I641" s="18"/>
    </row>
    <row r="642">
      <c r="F642" s="17"/>
      <c r="G642" s="18"/>
      <c r="H642" s="18"/>
      <c r="I642" s="18"/>
    </row>
    <row r="643">
      <c r="F643" s="17"/>
      <c r="G643" s="18"/>
      <c r="H643" s="18"/>
      <c r="I643" s="18"/>
    </row>
    <row r="644">
      <c r="F644" s="17"/>
      <c r="G644" s="18"/>
      <c r="H644" s="18"/>
      <c r="I644" s="18"/>
    </row>
    <row r="645">
      <c r="F645" s="17"/>
      <c r="G645" s="18"/>
      <c r="H645" s="18"/>
      <c r="I645" s="18"/>
    </row>
    <row r="646">
      <c r="F646" s="17"/>
      <c r="G646" s="18"/>
      <c r="H646" s="18"/>
      <c r="I646" s="18"/>
    </row>
    <row r="647">
      <c r="F647" s="17"/>
      <c r="G647" s="18"/>
      <c r="H647" s="18"/>
      <c r="I647" s="18"/>
    </row>
    <row r="648">
      <c r="F648" s="17"/>
      <c r="G648" s="18"/>
      <c r="H648" s="18"/>
      <c r="I648" s="18"/>
    </row>
    <row r="649">
      <c r="F649" s="17"/>
      <c r="G649" s="18"/>
      <c r="H649" s="18"/>
      <c r="I649" s="18"/>
    </row>
    <row r="650">
      <c r="F650" s="17"/>
      <c r="G650" s="18"/>
      <c r="H650" s="18"/>
      <c r="I650" s="18"/>
    </row>
    <row r="651">
      <c r="F651" s="17"/>
      <c r="G651" s="18"/>
      <c r="H651" s="18"/>
      <c r="I651" s="18"/>
    </row>
    <row r="652">
      <c r="F652" s="17"/>
      <c r="G652" s="18"/>
      <c r="H652" s="18"/>
      <c r="I652" s="18"/>
    </row>
    <row r="653">
      <c r="F653" s="17"/>
      <c r="G653" s="18"/>
      <c r="H653" s="18"/>
      <c r="I653" s="18"/>
    </row>
    <row r="654">
      <c r="F654" s="17"/>
      <c r="G654" s="18"/>
      <c r="H654" s="18"/>
      <c r="I654" s="18"/>
    </row>
    <row r="655">
      <c r="F655" s="17"/>
      <c r="G655" s="18"/>
      <c r="H655" s="18"/>
      <c r="I655" s="18"/>
    </row>
    <row r="656">
      <c r="F656" s="17"/>
      <c r="G656" s="18"/>
      <c r="H656" s="18"/>
      <c r="I656" s="18"/>
    </row>
    <row r="657">
      <c r="F657" s="17"/>
      <c r="G657" s="18"/>
      <c r="H657" s="18"/>
      <c r="I657" s="18"/>
    </row>
    <row r="658">
      <c r="F658" s="17"/>
      <c r="G658" s="18"/>
      <c r="H658" s="18"/>
      <c r="I658" s="18"/>
    </row>
    <row r="659">
      <c r="F659" s="17"/>
      <c r="G659" s="18"/>
      <c r="H659" s="18"/>
      <c r="I659" s="18"/>
    </row>
    <row r="660">
      <c r="F660" s="17"/>
      <c r="G660" s="18"/>
      <c r="H660" s="18"/>
      <c r="I660" s="18"/>
    </row>
    <row r="661">
      <c r="F661" s="17"/>
      <c r="G661" s="18"/>
      <c r="H661" s="18"/>
      <c r="I661" s="18"/>
    </row>
    <row r="662">
      <c r="F662" s="17"/>
      <c r="G662" s="18"/>
      <c r="H662" s="18"/>
      <c r="I662" s="18"/>
    </row>
    <row r="663">
      <c r="F663" s="17"/>
      <c r="G663" s="18"/>
      <c r="H663" s="18"/>
      <c r="I663" s="18"/>
    </row>
    <row r="664">
      <c r="F664" s="17"/>
      <c r="G664" s="18"/>
      <c r="H664" s="18"/>
      <c r="I664" s="18"/>
    </row>
    <row r="665">
      <c r="F665" s="17"/>
      <c r="G665" s="18"/>
      <c r="H665" s="18"/>
      <c r="I665" s="18"/>
    </row>
    <row r="666">
      <c r="F666" s="17"/>
      <c r="G666" s="18"/>
      <c r="H666" s="18"/>
      <c r="I666" s="18"/>
    </row>
    <row r="667">
      <c r="F667" s="17"/>
      <c r="G667" s="18"/>
      <c r="H667" s="18"/>
      <c r="I667" s="18"/>
    </row>
    <row r="668">
      <c r="F668" s="17"/>
      <c r="G668" s="18"/>
      <c r="H668" s="18"/>
      <c r="I668" s="18"/>
    </row>
    <row r="669">
      <c r="F669" s="17"/>
      <c r="G669" s="18"/>
      <c r="H669" s="18"/>
      <c r="I669" s="18"/>
    </row>
    <row r="670">
      <c r="F670" s="17"/>
      <c r="G670" s="18"/>
      <c r="H670" s="18"/>
      <c r="I670" s="18"/>
    </row>
    <row r="671">
      <c r="F671" s="17"/>
      <c r="G671" s="18"/>
      <c r="H671" s="18"/>
      <c r="I671" s="18"/>
    </row>
    <row r="672">
      <c r="F672" s="17"/>
      <c r="G672" s="18"/>
      <c r="H672" s="18"/>
      <c r="I672" s="18"/>
    </row>
    <row r="673">
      <c r="F673" s="17"/>
      <c r="G673" s="18"/>
      <c r="H673" s="18"/>
      <c r="I673" s="18"/>
    </row>
    <row r="674">
      <c r="F674" s="17"/>
      <c r="G674" s="18"/>
      <c r="H674" s="18"/>
      <c r="I674" s="18"/>
    </row>
    <row r="675">
      <c r="F675" s="17"/>
      <c r="G675" s="18"/>
      <c r="H675" s="18"/>
      <c r="I675" s="18"/>
    </row>
    <row r="676">
      <c r="F676" s="17"/>
      <c r="G676" s="18"/>
      <c r="H676" s="18"/>
      <c r="I676" s="18"/>
    </row>
    <row r="677">
      <c r="F677" s="17"/>
      <c r="G677" s="18"/>
      <c r="H677" s="18"/>
      <c r="I677" s="18"/>
    </row>
    <row r="678">
      <c r="F678" s="17"/>
      <c r="G678" s="18"/>
      <c r="H678" s="18"/>
      <c r="I678" s="18"/>
    </row>
    <row r="679">
      <c r="F679" s="17"/>
      <c r="G679" s="18"/>
      <c r="H679" s="18"/>
      <c r="I679" s="18"/>
    </row>
    <row r="680">
      <c r="F680" s="17"/>
      <c r="G680" s="18"/>
      <c r="H680" s="18"/>
      <c r="I680" s="18"/>
    </row>
    <row r="681">
      <c r="F681" s="17"/>
      <c r="G681" s="18"/>
      <c r="H681" s="18"/>
      <c r="I681" s="18"/>
    </row>
    <row r="682">
      <c r="F682" s="17"/>
      <c r="G682" s="18"/>
      <c r="H682" s="18"/>
      <c r="I682" s="18"/>
    </row>
    <row r="683">
      <c r="F683" s="17"/>
      <c r="G683" s="18"/>
      <c r="H683" s="18"/>
      <c r="I683" s="18"/>
    </row>
    <row r="684">
      <c r="F684" s="17"/>
      <c r="G684" s="18"/>
      <c r="H684" s="18"/>
      <c r="I684" s="18"/>
    </row>
    <row r="685">
      <c r="F685" s="17"/>
      <c r="G685" s="18"/>
      <c r="H685" s="18"/>
      <c r="I685" s="18"/>
    </row>
    <row r="686">
      <c r="F686" s="17"/>
      <c r="G686" s="18"/>
      <c r="H686" s="18"/>
      <c r="I686" s="18"/>
    </row>
    <row r="687">
      <c r="F687" s="17"/>
      <c r="G687" s="18"/>
      <c r="H687" s="18"/>
      <c r="I687" s="18"/>
    </row>
    <row r="688">
      <c r="F688" s="17"/>
      <c r="G688" s="18"/>
      <c r="H688" s="18"/>
      <c r="I688" s="18"/>
    </row>
    <row r="689">
      <c r="F689" s="17"/>
      <c r="G689" s="18"/>
      <c r="H689" s="18"/>
      <c r="I689" s="18"/>
    </row>
    <row r="690">
      <c r="F690" s="17"/>
      <c r="G690" s="18"/>
      <c r="H690" s="18"/>
      <c r="I690" s="18"/>
    </row>
    <row r="691">
      <c r="F691" s="17"/>
      <c r="G691" s="18"/>
      <c r="H691" s="18"/>
      <c r="I691" s="18"/>
    </row>
    <row r="692">
      <c r="F692" s="17"/>
      <c r="G692" s="18"/>
      <c r="H692" s="18"/>
      <c r="I692" s="18"/>
    </row>
    <row r="693">
      <c r="F693" s="17"/>
      <c r="G693" s="18"/>
      <c r="H693" s="18"/>
      <c r="I693" s="18"/>
    </row>
    <row r="694">
      <c r="F694" s="17"/>
      <c r="G694" s="18"/>
      <c r="H694" s="18"/>
      <c r="I694" s="18"/>
    </row>
    <row r="695">
      <c r="F695" s="17"/>
      <c r="G695" s="18"/>
      <c r="H695" s="18"/>
      <c r="I695" s="18"/>
    </row>
    <row r="696">
      <c r="F696" s="17"/>
      <c r="G696" s="18"/>
      <c r="H696" s="18"/>
      <c r="I696" s="18"/>
    </row>
    <row r="697">
      <c r="F697" s="17"/>
      <c r="G697" s="18"/>
      <c r="H697" s="18"/>
      <c r="I697" s="18"/>
    </row>
    <row r="698">
      <c r="F698" s="17"/>
      <c r="G698" s="18"/>
      <c r="H698" s="18"/>
      <c r="I698" s="18"/>
    </row>
    <row r="699">
      <c r="F699" s="17"/>
      <c r="G699" s="18"/>
      <c r="H699" s="18"/>
      <c r="I699" s="18"/>
    </row>
    <row r="700">
      <c r="F700" s="17"/>
      <c r="G700" s="18"/>
      <c r="H700" s="18"/>
      <c r="I700" s="18"/>
    </row>
    <row r="701">
      <c r="F701" s="17"/>
      <c r="G701" s="18"/>
      <c r="H701" s="18"/>
      <c r="I701" s="18"/>
    </row>
    <row r="702">
      <c r="F702" s="17"/>
      <c r="G702" s="18"/>
      <c r="H702" s="18"/>
      <c r="I702" s="18"/>
    </row>
    <row r="703">
      <c r="F703" s="17"/>
      <c r="G703" s="18"/>
      <c r="H703" s="18"/>
      <c r="I703" s="18"/>
    </row>
    <row r="704">
      <c r="F704" s="17"/>
      <c r="G704" s="18"/>
      <c r="H704" s="18"/>
      <c r="I704" s="18"/>
    </row>
    <row r="705">
      <c r="F705" s="17"/>
      <c r="G705" s="18"/>
      <c r="H705" s="18"/>
      <c r="I705" s="18"/>
    </row>
    <row r="706">
      <c r="F706" s="17"/>
      <c r="G706" s="18"/>
      <c r="H706" s="18"/>
      <c r="I706" s="18"/>
    </row>
    <row r="707">
      <c r="F707" s="17"/>
      <c r="G707" s="18"/>
      <c r="H707" s="18"/>
      <c r="I707" s="18"/>
    </row>
    <row r="708">
      <c r="F708" s="17"/>
      <c r="G708" s="18"/>
      <c r="H708" s="18"/>
      <c r="I708" s="18"/>
    </row>
    <row r="709">
      <c r="F709" s="17"/>
      <c r="G709" s="18"/>
      <c r="H709" s="18"/>
      <c r="I709" s="18"/>
    </row>
    <row r="710">
      <c r="F710" s="17"/>
      <c r="G710" s="18"/>
      <c r="H710" s="18"/>
      <c r="I710" s="18"/>
    </row>
    <row r="711">
      <c r="F711" s="17"/>
      <c r="G711" s="18"/>
      <c r="H711" s="18"/>
      <c r="I711" s="18"/>
    </row>
    <row r="712">
      <c r="F712" s="17"/>
      <c r="G712" s="18"/>
      <c r="H712" s="18"/>
      <c r="I712" s="18"/>
    </row>
    <row r="713">
      <c r="F713" s="17"/>
      <c r="G713" s="18"/>
      <c r="H713" s="18"/>
      <c r="I713" s="18"/>
    </row>
    <row r="714">
      <c r="F714" s="17"/>
      <c r="G714" s="18"/>
      <c r="H714" s="18"/>
      <c r="I714" s="18"/>
    </row>
    <row r="715">
      <c r="F715" s="17"/>
      <c r="G715" s="18"/>
      <c r="H715" s="18"/>
      <c r="I715" s="18"/>
    </row>
    <row r="716">
      <c r="F716" s="17"/>
      <c r="G716" s="18"/>
      <c r="H716" s="18"/>
      <c r="I716" s="18"/>
    </row>
    <row r="717">
      <c r="F717" s="17"/>
      <c r="G717" s="18"/>
      <c r="H717" s="18"/>
      <c r="I717" s="18"/>
    </row>
    <row r="718">
      <c r="F718" s="17"/>
      <c r="G718" s="18"/>
      <c r="H718" s="18"/>
      <c r="I718" s="18"/>
    </row>
    <row r="719">
      <c r="F719" s="17"/>
      <c r="G719" s="18"/>
      <c r="H719" s="18"/>
      <c r="I719" s="18"/>
    </row>
    <row r="720">
      <c r="F720" s="17"/>
      <c r="G720" s="18"/>
      <c r="H720" s="18"/>
      <c r="I720" s="18"/>
    </row>
    <row r="721">
      <c r="F721" s="17"/>
      <c r="G721" s="18"/>
      <c r="H721" s="18"/>
      <c r="I721" s="18"/>
    </row>
    <row r="722">
      <c r="F722" s="17"/>
      <c r="G722" s="18"/>
      <c r="H722" s="18"/>
      <c r="I722" s="18"/>
    </row>
    <row r="723">
      <c r="F723" s="17"/>
      <c r="G723" s="18"/>
      <c r="H723" s="18"/>
      <c r="I723" s="18"/>
    </row>
    <row r="724">
      <c r="F724" s="17"/>
      <c r="G724" s="18"/>
      <c r="H724" s="18"/>
      <c r="I724" s="18"/>
    </row>
    <row r="725">
      <c r="F725" s="17"/>
      <c r="G725" s="18"/>
      <c r="H725" s="18"/>
      <c r="I725" s="18"/>
    </row>
    <row r="726">
      <c r="F726" s="17"/>
      <c r="G726" s="18"/>
      <c r="H726" s="18"/>
      <c r="I726" s="18"/>
    </row>
    <row r="727">
      <c r="F727" s="17"/>
      <c r="G727" s="18"/>
      <c r="H727" s="18"/>
      <c r="I727" s="18"/>
    </row>
    <row r="728">
      <c r="F728" s="17"/>
      <c r="G728" s="18"/>
      <c r="H728" s="18"/>
      <c r="I728" s="18"/>
    </row>
    <row r="729">
      <c r="F729" s="17"/>
      <c r="G729" s="18"/>
      <c r="H729" s="18"/>
      <c r="I729" s="18"/>
    </row>
    <row r="730">
      <c r="F730" s="17"/>
      <c r="G730" s="18"/>
      <c r="H730" s="18"/>
      <c r="I730" s="18"/>
    </row>
    <row r="731">
      <c r="F731" s="17"/>
      <c r="G731" s="18"/>
      <c r="H731" s="18"/>
      <c r="I731" s="18"/>
    </row>
    <row r="732">
      <c r="F732" s="17"/>
      <c r="G732" s="18"/>
      <c r="H732" s="18"/>
      <c r="I732" s="18"/>
    </row>
    <row r="733">
      <c r="F733" s="17"/>
      <c r="G733" s="18"/>
      <c r="H733" s="18"/>
      <c r="I733" s="18"/>
    </row>
    <row r="734">
      <c r="F734" s="17"/>
      <c r="G734" s="18"/>
      <c r="H734" s="18"/>
      <c r="I734" s="18"/>
    </row>
    <row r="735">
      <c r="F735" s="17"/>
      <c r="G735" s="18"/>
      <c r="H735" s="18"/>
      <c r="I735" s="18"/>
    </row>
    <row r="736">
      <c r="F736" s="17"/>
      <c r="G736" s="18"/>
      <c r="H736" s="18"/>
      <c r="I736" s="18"/>
    </row>
    <row r="737">
      <c r="F737" s="17"/>
      <c r="G737" s="18"/>
      <c r="H737" s="18"/>
      <c r="I737" s="18"/>
    </row>
    <row r="738">
      <c r="F738" s="17"/>
      <c r="G738" s="18"/>
      <c r="H738" s="18"/>
      <c r="I738" s="18"/>
    </row>
    <row r="739">
      <c r="F739" s="17"/>
      <c r="G739" s="18"/>
      <c r="H739" s="18"/>
      <c r="I739" s="18"/>
    </row>
    <row r="740">
      <c r="F740" s="17"/>
      <c r="G740" s="18"/>
      <c r="H740" s="18"/>
      <c r="I740" s="18"/>
    </row>
    <row r="741">
      <c r="F741" s="17"/>
      <c r="G741" s="18"/>
      <c r="H741" s="18"/>
      <c r="I741" s="18"/>
    </row>
    <row r="742">
      <c r="F742" s="17"/>
      <c r="G742" s="18"/>
      <c r="H742" s="18"/>
      <c r="I742" s="18"/>
    </row>
    <row r="743">
      <c r="F743" s="17"/>
      <c r="G743" s="18"/>
      <c r="H743" s="18"/>
      <c r="I743" s="18"/>
    </row>
    <row r="744">
      <c r="F744" s="17"/>
      <c r="G744" s="18"/>
      <c r="H744" s="18"/>
      <c r="I744" s="18"/>
    </row>
    <row r="745">
      <c r="F745" s="17"/>
      <c r="G745" s="18"/>
      <c r="H745" s="18"/>
      <c r="I745" s="18"/>
    </row>
    <row r="746">
      <c r="F746" s="17"/>
      <c r="G746" s="18"/>
      <c r="H746" s="18"/>
      <c r="I746" s="18"/>
    </row>
    <row r="747">
      <c r="F747" s="17"/>
      <c r="G747" s="18"/>
      <c r="H747" s="18"/>
      <c r="I747" s="18"/>
    </row>
    <row r="748">
      <c r="F748" s="17"/>
      <c r="G748" s="18"/>
      <c r="H748" s="18"/>
      <c r="I748" s="18"/>
    </row>
    <row r="749">
      <c r="F749" s="17"/>
      <c r="G749" s="18"/>
      <c r="H749" s="18"/>
      <c r="I749" s="18"/>
    </row>
    <row r="750">
      <c r="F750" s="17"/>
      <c r="G750" s="18"/>
      <c r="H750" s="18"/>
      <c r="I750" s="18"/>
    </row>
    <row r="751">
      <c r="F751" s="17"/>
      <c r="G751" s="18"/>
      <c r="H751" s="18"/>
      <c r="I751" s="18"/>
    </row>
    <row r="752">
      <c r="F752" s="17"/>
      <c r="G752" s="18"/>
      <c r="H752" s="18"/>
      <c r="I752" s="18"/>
    </row>
    <row r="753">
      <c r="F753" s="17"/>
      <c r="G753" s="18"/>
      <c r="H753" s="18"/>
      <c r="I753" s="18"/>
    </row>
    <row r="754">
      <c r="F754" s="17"/>
      <c r="G754" s="18"/>
      <c r="H754" s="18"/>
      <c r="I754" s="18"/>
    </row>
    <row r="755">
      <c r="F755" s="17"/>
      <c r="G755" s="18"/>
      <c r="H755" s="18"/>
      <c r="I755" s="18"/>
    </row>
    <row r="756">
      <c r="F756" s="17"/>
      <c r="G756" s="18"/>
      <c r="H756" s="18"/>
      <c r="I756" s="18"/>
    </row>
    <row r="757">
      <c r="F757" s="17"/>
      <c r="G757" s="18"/>
      <c r="H757" s="18"/>
      <c r="I757" s="18"/>
    </row>
    <row r="758">
      <c r="F758" s="17"/>
      <c r="G758" s="18"/>
      <c r="H758" s="18"/>
      <c r="I758" s="18"/>
    </row>
    <row r="759">
      <c r="F759" s="17"/>
      <c r="G759" s="18"/>
      <c r="H759" s="18"/>
      <c r="I759" s="18"/>
    </row>
    <row r="760">
      <c r="F760" s="17"/>
      <c r="G760" s="18"/>
      <c r="H760" s="18"/>
      <c r="I760" s="18"/>
    </row>
    <row r="761">
      <c r="F761" s="17"/>
      <c r="G761" s="18"/>
      <c r="H761" s="18"/>
      <c r="I761" s="18"/>
    </row>
    <row r="762">
      <c r="F762" s="17"/>
      <c r="G762" s="18"/>
      <c r="H762" s="18"/>
      <c r="I762" s="18"/>
    </row>
    <row r="763">
      <c r="F763" s="17"/>
      <c r="G763" s="18"/>
      <c r="H763" s="18"/>
      <c r="I763" s="18"/>
    </row>
    <row r="764">
      <c r="F764" s="17"/>
      <c r="G764" s="18"/>
      <c r="H764" s="18"/>
      <c r="I764" s="18"/>
    </row>
    <row r="765">
      <c r="F765" s="17"/>
      <c r="G765" s="18"/>
      <c r="H765" s="18"/>
      <c r="I765" s="18"/>
    </row>
    <row r="766">
      <c r="F766" s="17"/>
      <c r="G766" s="18"/>
      <c r="H766" s="18"/>
      <c r="I766" s="18"/>
    </row>
    <row r="767">
      <c r="F767" s="17"/>
      <c r="G767" s="18"/>
      <c r="H767" s="18"/>
      <c r="I767" s="18"/>
    </row>
    <row r="768">
      <c r="F768" s="17"/>
      <c r="G768" s="18"/>
      <c r="H768" s="18"/>
      <c r="I768" s="18"/>
    </row>
    <row r="769">
      <c r="F769" s="17"/>
      <c r="G769" s="18"/>
      <c r="H769" s="18"/>
      <c r="I769" s="18"/>
    </row>
    <row r="770">
      <c r="F770" s="17"/>
      <c r="G770" s="18"/>
      <c r="H770" s="18"/>
      <c r="I770" s="18"/>
    </row>
    <row r="771">
      <c r="F771" s="17"/>
      <c r="G771" s="18"/>
      <c r="H771" s="18"/>
      <c r="I771" s="18"/>
    </row>
    <row r="772">
      <c r="F772" s="17"/>
      <c r="G772" s="18"/>
      <c r="H772" s="18"/>
      <c r="I772" s="18"/>
    </row>
    <row r="773">
      <c r="F773" s="17"/>
      <c r="G773" s="18"/>
      <c r="H773" s="18"/>
      <c r="I773" s="18"/>
    </row>
    <row r="774">
      <c r="F774" s="17"/>
      <c r="G774" s="18"/>
      <c r="H774" s="18"/>
      <c r="I774" s="18"/>
    </row>
    <row r="775">
      <c r="F775" s="17"/>
      <c r="G775" s="18"/>
      <c r="H775" s="18"/>
      <c r="I775" s="18"/>
    </row>
    <row r="776">
      <c r="F776" s="17"/>
      <c r="G776" s="18"/>
      <c r="H776" s="18"/>
      <c r="I776" s="18"/>
    </row>
    <row r="777">
      <c r="F777" s="17"/>
      <c r="G777" s="18"/>
      <c r="H777" s="18"/>
      <c r="I777" s="18"/>
    </row>
    <row r="778">
      <c r="F778" s="17"/>
      <c r="G778" s="18"/>
      <c r="H778" s="18"/>
      <c r="I778" s="18"/>
    </row>
    <row r="779">
      <c r="F779" s="17"/>
      <c r="G779" s="18"/>
      <c r="H779" s="18"/>
      <c r="I779" s="18"/>
    </row>
    <row r="780">
      <c r="F780" s="17"/>
      <c r="G780" s="18"/>
      <c r="H780" s="18"/>
      <c r="I780" s="18"/>
    </row>
    <row r="781">
      <c r="F781" s="17"/>
      <c r="G781" s="18"/>
      <c r="H781" s="18"/>
      <c r="I781" s="18"/>
    </row>
    <row r="782">
      <c r="F782" s="17"/>
      <c r="G782" s="18"/>
      <c r="H782" s="18"/>
      <c r="I782" s="18"/>
    </row>
    <row r="783">
      <c r="F783" s="17"/>
      <c r="G783" s="18"/>
      <c r="H783" s="18"/>
      <c r="I783" s="18"/>
    </row>
    <row r="784">
      <c r="F784" s="17"/>
      <c r="G784" s="18"/>
      <c r="H784" s="18"/>
      <c r="I784" s="18"/>
    </row>
    <row r="785">
      <c r="F785" s="17"/>
      <c r="G785" s="18"/>
      <c r="H785" s="18"/>
      <c r="I785" s="18"/>
    </row>
    <row r="786">
      <c r="F786" s="17"/>
      <c r="G786" s="18"/>
      <c r="H786" s="18"/>
      <c r="I786" s="18"/>
    </row>
    <row r="787">
      <c r="F787" s="17"/>
      <c r="G787" s="18"/>
      <c r="H787" s="18"/>
      <c r="I787" s="18"/>
    </row>
    <row r="788">
      <c r="F788" s="17"/>
      <c r="G788" s="18"/>
      <c r="H788" s="18"/>
      <c r="I788" s="18"/>
    </row>
    <row r="789">
      <c r="F789" s="17"/>
      <c r="G789" s="18"/>
      <c r="H789" s="18"/>
      <c r="I789" s="18"/>
    </row>
    <row r="790">
      <c r="F790" s="17"/>
      <c r="G790" s="18"/>
      <c r="H790" s="18"/>
      <c r="I790" s="18"/>
    </row>
    <row r="791">
      <c r="F791" s="17"/>
      <c r="G791" s="18"/>
      <c r="H791" s="18"/>
      <c r="I791" s="18"/>
    </row>
    <row r="792">
      <c r="F792" s="17"/>
      <c r="G792" s="18"/>
      <c r="H792" s="18"/>
      <c r="I792" s="18"/>
    </row>
    <row r="793">
      <c r="F793" s="17"/>
      <c r="G793" s="18"/>
      <c r="H793" s="18"/>
      <c r="I793" s="18"/>
    </row>
    <row r="794">
      <c r="F794" s="17"/>
      <c r="G794" s="18"/>
      <c r="H794" s="18"/>
      <c r="I794" s="18"/>
    </row>
    <row r="795">
      <c r="F795" s="17"/>
      <c r="G795" s="18"/>
      <c r="H795" s="18"/>
      <c r="I795" s="18"/>
    </row>
    <row r="796">
      <c r="F796" s="17"/>
      <c r="G796" s="18"/>
      <c r="H796" s="18"/>
      <c r="I796" s="18"/>
    </row>
    <row r="797">
      <c r="F797" s="17"/>
      <c r="G797" s="18"/>
      <c r="H797" s="18"/>
      <c r="I797" s="18"/>
    </row>
    <row r="798">
      <c r="F798" s="17"/>
      <c r="G798" s="18"/>
      <c r="H798" s="18"/>
      <c r="I798" s="18"/>
    </row>
    <row r="799">
      <c r="F799" s="17"/>
      <c r="G799" s="18"/>
      <c r="H799" s="18"/>
      <c r="I799" s="18"/>
    </row>
    <row r="800">
      <c r="F800" s="17"/>
      <c r="G800" s="18"/>
      <c r="H800" s="18"/>
      <c r="I800" s="18"/>
    </row>
    <row r="801">
      <c r="F801" s="17"/>
      <c r="G801" s="18"/>
      <c r="H801" s="18"/>
      <c r="I801" s="18"/>
    </row>
    <row r="802">
      <c r="F802" s="17"/>
      <c r="G802" s="18"/>
      <c r="H802" s="18"/>
      <c r="I802" s="18"/>
    </row>
    <row r="803">
      <c r="F803" s="17"/>
      <c r="G803" s="18"/>
      <c r="H803" s="18"/>
      <c r="I803" s="18"/>
    </row>
    <row r="804">
      <c r="F804" s="17"/>
      <c r="G804" s="18"/>
      <c r="H804" s="18"/>
      <c r="I804" s="18"/>
    </row>
    <row r="805">
      <c r="F805" s="17"/>
      <c r="G805" s="18"/>
      <c r="H805" s="18"/>
      <c r="I805" s="18"/>
    </row>
    <row r="806">
      <c r="F806" s="17"/>
      <c r="G806" s="18"/>
      <c r="H806" s="18"/>
      <c r="I806" s="18"/>
    </row>
    <row r="807">
      <c r="F807" s="17"/>
      <c r="G807" s="18"/>
      <c r="H807" s="18"/>
      <c r="I807" s="18"/>
    </row>
    <row r="808">
      <c r="F808" s="17"/>
      <c r="G808" s="18"/>
      <c r="H808" s="18"/>
      <c r="I808" s="18"/>
    </row>
    <row r="809">
      <c r="F809" s="17"/>
      <c r="G809" s="18"/>
      <c r="H809" s="18"/>
      <c r="I809" s="18"/>
    </row>
    <row r="810">
      <c r="F810" s="17"/>
      <c r="G810" s="18"/>
      <c r="H810" s="18"/>
      <c r="I810" s="18"/>
    </row>
    <row r="811">
      <c r="F811" s="17"/>
      <c r="G811" s="18"/>
      <c r="H811" s="18"/>
      <c r="I811" s="18"/>
    </row>
    <row r="812">
      <c r="F812" s="17"/>
      <c r="G812" s="18"/>
      <c r="H812" s="18"/>
      <c r="I812" s="18"/>
    </row>
    <row r="813">
      <c r="F813" s="17"/>
      <c r="G813" s="18"/>
      <c r="H813" s="18"/>
      <c r="I813" s="18"/>
    </row>
    <row r="814">
      <c r="F814" s="17"/>
      <c r="G814" s="18"/>
      <c r="H814" s="18"/>
      <c r="I814" s="18"/>
    </row>
    <row r="815">
      <c r="F815" s="17"/>
      <c r="G815" s="18"/>
      <c r="H815" s="18"/>
      <c r="I815" s="18"/>
    </row>
    <row r="816">
      <c r="F816" s="17"/>
      <c r="G816" s="18"/>
      <c r="H816" s="18"/>
      <c r="I816" s="18"/>
    </row>
    <row r="817">
      <c r="F817" s="17"/>
      <c r="G817" s="18"/>
      <c r="H817" s="18"/>
      <c r="I817" s="18"/>
    </row>
    <row r="818">
      <c r="F818" s="17"/>
      <c r="G818" s="18"/>
      <c r="H818" s="18"/>
      <c r="I818" s="18"/>
    </row>
    <row r="819">
      <c r="F819" s="17"/>
      <c r="G819" s="18"/>
      <c r="H819" s="18"/>
      <c r="I819" s="18"/>
    </row>
    <row r="820">
      <c r="F820" s="17"/>
      <c r="G820" s="18"/>
      <c r="H820" s="18"/>
      <c r="I820" s="18"/>
    </row>
    <row r="821">
      <c r="F821" s="17"/>
      <c r="G821" s="18"/>
      <c r="H821" s="18"/>
      <c r="I821" s="18"/>
    </row>
    <row r="822">
      <c r="F822" s="17"/>
      <c r="G822" s="18"/>
      <c r="H822" s="18"/>
      <c r="I822" s="18"/>
    </row>
    <row r="823">
      <c r="F823" s="17"/>
      <c r="G823" s="18"/>
      <c r="H823" s="18"/>
      <c r="I823" s="18"/>
    </row>
    <row r="824">
      <c r="F824" s="17"/>
      <c r="G824" s="18"/>
      <c r="H824" s="18"/>
      <c r="I824" s="18"/>
    </row>
    <row r="825">
      <c r="F825" s="17"/>
      <c r="G825" s="18"/>
      <c r="H825" s="18"/>
      <c r="I825" s="18"/>
    </row>
    <row r="826">
      <c r="F826" s="17"/>
      <c r="G826" s="18"/>
      <c r="H826" s="18"/>
      <c r="I826" s="18"/>
    </row>
    <row r="827">
      <c r="F827" s="17"/>
      <c r="G827" s="18"/>
      <c r="H827" s="18"/>
      <c r="I827" s="18"/>
    </row>
    <row r="828">
      <c r="F828" s="17"/>
      <c r="G828" s="18"/>
      <c r="H828" s="18"/>
      <c r="I828" s="18"/>
    </row>
    <row r="829">
      <c r="F829" s="17"/>
      <c r="G829" s="18"/>
      <c r="H829" s="18"/>
      <c r="I829" s="18"/>
    </row>
    <row r="830">
      <c r="F830" s="17"/>
      <c r="G830" s="18"/>
      <c r="H830" s="18"/>
      <c r="I830" s="18"/>
    </row>
    <row r="831">
      <c r="F831" s="17"/>
      <c r="G831" s="18"/>
      <c r="H831" s="18"/>
      <c r="I831" s="18"/>
    </row>
    <row r="832">
      <c r="F832" s="17"/>
      <c r="G832" s="18"/>
      <c r="H832" s="18"/>
      <c r="I832" s="18"/>
    </row>
    <row r="833">
      <c r="F833" s="17"/>
      <c r="G833" s="18"/>
      <c r="H833" s="18"/>
      <c r="I833" s="18"/>
    </row>
    <row r="834">
      <c r="F834" s="17"/>
      <c r="G834" s="18"/>
      <c r="H834" s="18"/>
      <c r="I834" s="18"/>
    </row>
    <row r="835">
      <c r="F835" s="17"/>
      <c r="G835" s="18"/>
      <c r="H835" s="18"/>
      <c r="I835" s="18"/>
    </row>
    <row r="836">
      <c r="F836" s="17"/>
      <c r="G836" s="18"/>
      <c r="H836" s="18"/>
      <c r="I836" s="18"/>
    </row>
    <row r="837">
      <c r="F837" s="17"/>
      <c r="G837" s="18"/>
      <c r="H837" s="18"/>
      <c r="I837" s="18"/>
    </row>
    <row r="838">
      <c r="F838" s="17"/>
      <c r="G838" s="18"/>
      <c r="H838" s="18"/>
      <c r="I838" s="18"/>
    </row>
    <row r="839">
      <c r="F839" s="17"/>
      <c r="G839" s="18"/>
      <c r="H839" s="18"/>
      <c r="I839" s="18"/>
    </row>
    <row r="840">
      <c r="F840" s="17"/>
      <c r="G840" s="18"/>
      <c r="H840" s="18"/>
      <c r="I840" s="18"/>
    </row>
    <row r="841">
      <c r="F841" s="17"/>
      <c r="G841" s="18"/>
      <c r="H841" s="18"/>
      <c r="I841" s="18"/>
    </row>
    <row r="842">
      <c r="F842" s="17"/>
      <c r="G842" s="18"/>
      <c r="H842" s="18"/>
      <c r="I842" s="18"/>
    </row>
    <row r="843">
      <c r="F843" s="17"/>
      <c r="G843" s="18"/>
      <c r="H843" s="18"/>
      <c r="I843" s="18"/>
    </row>
    <row r="844">
      <c r="F844" s="17"/>
      <c r="G844" s="18"/>
      <c r="H844" s="18"/>
      <c r="I844" s="18"/>
    </row>
    <row r="845">
      <c r="F845" s="17"/>
      <c r="G845" s="18"/>
      <c r="H845" s="18"/>
      <c r="I845" s="18"/>
    </row>
    <row r="846">
      <c r="F846" s="17"/>
      <c r="G846" s="18"/>
      <c r="H846" s="18"/>
      <c r="I846" s="18"/>
    </row>
    <row r="847">
      <c r="F847" s="17"/>
      <c r="G847" s="18"/>
      <c r="H847" s="18"/>
      <c r="I847" s="18"/>
    </row>
    <row r="848">
      <c r="F848" s="17"/>
      <c r="G848" s="18"/>
      <c r="H848" s="18"/>
      <c r="I848" s="18"/>
    </row>
    <row r="849">
      <c r="F849" s="17"/>
      <c r="G849" s="18"/>
      <c r="H849" s="18"/>
      <c r="I849" s="18"/>
    </row>
    <row r="850">
      <c r="F850" s="17"/>
      <c r="G850" s="18"/>
      <c r="H850" s="18"/>
      <c r="I850" s="18"/>
    </row>
    <row r="851">
      <c r="F851" s="17"/>
      <c r="G851" s="18"/>
      <c r="H851" s="18"/>
      <c r="I851" s="18"/>
    </row>
    <row r="852">
      <c r="F852" s="17"/>
      <c r="G852" s="18"/>
      <c r="H852" s="18"/>
      <c r="I852" s="18"/>
    </row>
    <row r="853">
      <c r="F853" s="17"/>
      <c r="G853" s="18"/>
      <c r="H853" s="18"/>
      <c r="I853" s="18"/>
    </row>
    <row r="854">
      <c r="F854" s="17"/>
      <c r="G854" s="18"/>
      <c r="H854" s="18"/>
      <c r="I854" s="18"/>
    </row>
    <row r="855">
      <c r="F855" s="17"/>
      <c r="G855" s="18"/>
      <c r="H855" s="18"/>
      <c r="I855" s="18"/>
    </row>
    <row r="856">
      <c r="F856" s="17"/>
      <c r="G856" s="18"/>
      <c r="H856" s="18"/>
      <c r="I856" s="18"/>
    </row>
    <row r="857">
      <c r="F857" s="17"/>
      <c r="G857" s="18"/>
      <c r="H857" s="18"/>
      <c r="I857" s="18"/>
    </row>
    <row r="858">
      <c r="F858" s="17"/>
      <c r="G858" s="18"/>
      <c r="H858" s="18"/>
      <c r="I858" s="18"/>
    </row>
    <row r="859">
      <c r="F859" s="17"/>
      <c r="G859" s="18"/>
      <c r="H859" s="18"/>
      <c r="I859" s="18"/>
    </row>
    <row r="860">
      <c r="F860" s="17"/>
      <c r="G860" s="18"/>
      <c r="H860" s="18"/>
      <c r="I860" s="18"/>
    </row>
    <row r="861">
      <c r="F861" s="17"/>
      <c r="G861" s="18"/>
      <c r="H861" s="18"/>
      <c r="I861" s="18"/>
    </row>
    <row r="862">
      <c r="F862" s="17"/>
      <c r="G862" s="18"/>
      <c r="H862" s="18"/>
      <c r="I862" s="18"/>
    </row>
    <row r="863">
      <c r="F863" s="17"/>
      <c r="G863" s="18"/>
      <c r="H863" s="18"/>
      <c r="I863" s="18"/>
    </row>
    <row r="864">
      <c r="F864" s="17"/>
      <c r="G864" s="18"/>
      <c r="H864" s="18"/>
      <c r="I864" s="18"/>
    </row>
    <row r="865">
      <c r="F865" s="17"/>
      <c r="G865" s="18"/>
      <c r="H865" s="18"/>
      <c r="I865" s="18"/>
    </row>
    <row r="866">
      <c r="F866" s="17"/>
      <c r="G866" s="18"/>
      <c r="H866" s="18"/>
      <c r="I866" s="18"/>
    </row>
    <row r="867">
      <c r="F867" s="17"/>
      <c r="G867" s="18"/>
      <c r="H867" s="18"/>
      <c r="I867" s="18"/>
    </row>
    <row r="868">
      <c r="F868" s="17"/>
      <c r="G868" s="18"/>
      <c r="H868" s="18"/>
      <c r="I868" s="18"/>
    </row>
    <row r="869">
      <c r="F869" s="17"/>
      <c r="G869" s="18"/>
      <c r="H869" s="18"/>
      <c r="I869" s="18"/>
    </row>
    <row r="870">
      <c r="F870" s="17"/>
      <c r="G870" s="18"/>
      <c r="H870" s="18"/>
      <c r="I870" s="18"/>
    </row>
    <row r="871">
      <c r="F871" s="17"/>
      <c r="G871" s="18"/>
      <c r="H871" s="18"/>
      <c r="I871" s="18"/>
    </row>
    <row r="872">
      <c r="F872" s="17"/>
      <c r="G872" s="18"/>
      <c r="H872" s="18"/>
      <c r="I872" s="18"/>
    </row>
    <row r="873">
      <c r="F873" s="17"/>
      <c r="G873" s="18"/>
      <c r="H873" s="18"/>
      <c r="I873" s="18"/>
    </row>
    <row r="874">
      <c r="F874" s="17"/>
      <c r="G874" s="18"/>
      <c r="H874" s="18"/>
      <c r="I874" s="18"/>
    </row>
    <row r="875">
      <c r="F875" s="17"/>
      <c r="G875" s="18"/>
      <c r="H875" s="18"/>
      <c r="I875" s="18"/>
    </row>
    <row r="876">
      <c r="F876" s="17"/>
      <c r="G876" s="18"/>
      <c r="H876" s="18"/>
      <c r="I876" s="18"/>
    </row>
    <row r="877">
      <c r="F877" s="17"/>
      <c r="G877" s="18"/>
      <c r="H877" s="18"/>
      <c r="I877" s="18"/>
    </row>
    <row r="878">
      <c r="F878" s="17"/>
      <c r="G878" s="18"/>
      <c r="H878" s="18"/>
      <c r="I878" s="18"/>
    </row>
    <row r="879">
      <c r="F879" s="17"/>
      <c r="G879" s="18"/>
      <c r="H879" s="18"/>
      <c r="I879" s="18"/>
    </row>
    <row r="880">
      <c r="F880" s="17"/>
      <c r="G880" s="18"/>
      <c r="H880" s="18"/>
      <c r="I880" s="18"/>
    </row>
    <row r="881">
      <c r="F881" s="17"/>
      <c r="G881" s="18"/>
      <c r="H881" s="18"/>
      <c r="I881" s="18"/>
    </row>
    <row r="882">
      <c r="F882" s="17"/>
      <c r="G882" s="18"/>
      <c r="H882" s="18"/>
      <c r="I882" s="18"/>
    </row>
    <row r="883">
      <c r="F883" s="17"/>
      <c r="G883" s="18"/>
      <c r="H883" s="18"/>
      <c r="I883" s="18"/>
    </row>
    <row r="884">
      <c r="F884" s="17"/>
      <c r="G884" s="18"/>
      <c r="H884" s="18"/>
      <c r="I884" s="18"/>
    </row>
    <row r="885">
      <c r="F885" s="17"/>
      <c r="G885" s="18"/>
      <c r="H885" s="18"/>
      <c r="I885" s="18"/>
    </row>
    <row r="886">
      <c r="F886" s="17"/>
      <c r="G886" s="18"/>
      <c r="H886" s="18"/>
      <c r="I886" s="18"/>
    </row>
    <row r="887">
      <c r="F887" s="17"/>
      <c r="G887" s="18"/>
      <c r="H887" s="18"/>
      <c r="I887" s="18"/>
    </row>
    <row r="888">
      <c r="F888" s="17"/>
      <c r="G888" s="18"/>
      <c r="H888" s="18"/>
      <c r="I888" s="18"/>
    </row>
    <row r="889">
      <c r="F889" s="17"/>
      <c r="G889" s="18"/>
      <c r="H889" s="18"/>
      <c r="I889" s="18"/>
    </row>
    <row r="890">
      <c r="F890" s="17"/>
      <c r="G890" s="18"/>
      <c r="H890" s="18"/>
      <c r="I890" s="18"/>
    </row>
    <row r="891">
      <c r="F891" s="17"/>
      <c r="G891" s="18"/>
      <c r="H891" s="18"/>
      <c r="I891" s="18"/>
    </row>
    <row r="892">
      <c r="F892" s="17"/>
      <c r="G892" s="18"/>
      <c r="H892" s="18"/>
      <c r="I892" s="18"/>
    </row>
    <row r="893">
      <c r="F893" s="17"/>
      <c r="G893" s="18"/>
      <c r="H893" s="18"/>
      <c r="I893" s="18"/>
    </row>
    <row r="894">
      <c r="F894" s="17"/>
      <c r="G894" s="18"/>
      <c r="H894" s="18"/>
      <c r="I894" s="18"/>
    </row>
    <row r="895">
      <c r="F895" s="17"/>
      <c r="G895" s="18"/>
      <c r="H895" s="18"/>
      <c r="I895" s="18"/>
    </row>
    <row r="896">
      <c r="F896" s="17"/>
      <c r="G896" s="18"/>
      <c r="H896" s="18"/>
      <c r="I896" s="18"/>
    </row>
    <row r="897">
      <c r="F897" s="17"/>
      <c r="G897" s="18"/>
      <c r="H897" s="18"/>
      <c r="I897" s="18"/>
    </row>
    <row r="898">
      <c r="F898" s="17"/>
      <c r="G898" s="18"/>
      <c r="H898" s="18"/>
      <c r="I898" s="18"/>
    </row>
    <row r="899">
      <c r="F899" s="17"/>
      <c r="G899" s="18"/>
      <c r="H899" s="18"/>
      <c r="I899" s="18"/>
    </row>
    <row r="900">
      <c r="F900" s="17"/>
      <c r="G900" s="18"/>
      <c r="H900" s="18"/>
      <c r="I900" s="18"/>
    </row>
    <row r="901">
      <c r="F901" s="17"/>
      <c r="G901" s="18"/>
      <c r="H901" s="18"/>
      <c r="I901" s="18"/>
    </row>
    <row r="902">
      <c r="F902" s="17"/>
      <c r="G902" s="18"/>
      <c r="H902" s="18"/>
      <c r="I902" s="18"/>
    </row>
    <row r="903">
      <c r="F903" s="17"/>
      <c r="G903" s="18"/>
      <c r="H903" s="18"/>
      <c r="I903" s="18"/>
    </row>
    <row r="904">
      <c r="F904" s="17"/>
      <c r="G904" s="18"/>
      <c r="H904" s="18"/>
      <c r="I904" s="18"/>
    </row>
    <row r="905">
      <c r="F905" s="17"/>
      <c r="G905" s="18"/>
      <c r="H905" s="18"/>
      <c r="I905" s="18"/>
    </row>
    <row r="906">
      <c r="F906" s="17"/>
      <c r="G906" s="18"/>
      <c r="H906" s="18"/>
      <c r="I906" s="18"/>
    </row>
    <row r="907">
      <c r="F907" s="17"/>
      <c r="G907" s="18"/>
      <c r="H907" s="18"/>
      <c r="I907" s="18"/>
    </row>
    <row r="908">
      <c r="F908" s="17"/>
      <c r="G908" s="18"/>
      <c r="H908" s="18"/>
      <c r="I908" s="18"/>
    </row>
    <row r="909">
      <c r="F909" s="17"/>
      <c r="G909" s="18"/>
      <c r="H909" s="18"/>
      <c r="I909" s="18"/>
    </row>
    <row r="910">
      <c r="F910" s="17"/>
      <c r="G910" s="18"/>
      <c r="H910" s="18"/>
      <c r="I910" s="18"/>
    </row>
    <row r="911">
      <c r="F911" s="17"/>
      <c r="G911" s="18"/>
      <c r="H911" s="18"/>
      <c r="I911" s="18"/>
    </row>
    <row r="912">
      <c r="F912" s="17"/>
      <c r="G912" s="18"/>
      <c r="H912" s="18"/>
      <c r="I912" s="18"/>
    </row>
    <row r="913">
      <c r="F913" s="17"/>
      <c r="G913" s="18"/>
      <c r="H913" s="18"/>
      <c r="I913" s="18"/>
    </row>
    <row r="914">
      <c r="F914" s="17"/>
      <c r="G914" s="18"/>
      <c r="H914" s="18"/>
      <c r="I914" s="18"/>
    </row>
    <row r="915">
      <c r="F915" s="17"/>
      <c r="G915" s="18"/>
      <c r="H915" s="18"/>
      <c r="I915" s="18"/>
    </row>
    <row r="916">
      <c r="F916" s="17"/>
      <c r="G916" s="18"/>
      <c r="H916" s="18"/>
      <c r="I916" s="18"/>
    </row>
    <row r="917">
      <c r="F917" s="17"/>
      <c r="G917" s="18"/>
      <c r="H917" s="18"/>
      <c r="I917" s="18"/>
    </row>
    <row r="918">
      <c r="F918" s="17"/>
      <c r="G918" s="18"/>
      <c r="H918" s="18"/>
      <c r="I918" s="18"/>
    </row>
    <row r="919">
      <c r="F919" s="17"/>
      <c r="G919" s="18"/>
      <c r="H919" s="18"/>
      <c r="I919" s="18"/>
    </row>
    <row r="920">
      <c r="F920" s="17"/>
      <c r="G920" s="18"/>
      <c r="H920" s="18"/>
      <c r="I920" s="18"/>
    </row>
    <row r="921">
      <c r="F921" s="17"/>
      <c r="G921" s="18"/>
      <c r="H921" s="18"/>
      <c r="I921" s="18"/>
    </row>
    <row r="922">
      <c r="F922" s="17"/>
      <c r="G922" s="18"/>
      <c r="H922" s="18"/>
      <c r="I922" s="18"/>
    </row>
    <row r="923">
      <c r="F923" s="17"/>
      <c r="G923" s="18"/>
      <c r="H923" s="18"/>
      <c r="I923" s="18"/>
    </row>
    <row r="924">
      <c r="F924" s="17"/>
      <c r="G924" s="18"/>
      <c r="H924" s="18"/>
      <c r="I924" s="18"/>
    </row>
    <row r="925">
      <c r="F925" s="17"/>
      <c r="G925" s="18"/>
      <c r="H925" s="18"/>
      <c r="I925" s="18"/>
    </row>
    <row r="926">
      <c r="F926" s="17"/>
      <c r="G926" s="18"/>
      <c r="H926" s="18"/>
      <c r="I926" s="18"/>
    </row>
    <row r="927">
      <c r="F927" s="17"/>
      <c r="G927" s="18"/>
      <c r="H927" s="18"/>
      <c r="I927" s="18"/>
    </row>
    <row r="928">
      <c r="F928" s="17"/>
      <c r="G928" s="18"/>
      <c r="H928" s="18"/>
      <c r="I928" s="18"/>
    </row>
    <row r="929">
      <c r="F929" s="17"/>
      <c r="G929" s="18"/>
      <c r="H929" s="18"/>
      <c r="I929" s="18"/>
    </row>
    <row r="930">
      <c r="F930" s="17"/>
      <c r="G930" s="18"/>
      <c r="H930" s="18"/>
      <c r="I930" s="18"/>
    </row>
    <row r="931">
      <c r="F931" s="17"/>
      <c r="G931" s="18"/>
      <c r="H931" s="18"/>
      <c r="I931" s="18"/>
    </row>
    <row r="932">
      <c r="F932" s="17"/>
      <c r="G932" s="18"/>
      <c r="H932" s="18"/>
      <c r="I932" s="18"/>
    </row>
    <row r="933">
      <c r="F933" s="17"/>
      <c r="G933" s="18"/>
      <c r="H933" s="18"/>
      <c r="I933" s="18"/>
    </row>
    <row r="934">
      <c r="F934" s="17"/>
      <c r="G934" s="18"/>
      <c r="H934" s="18"/>
      <c r="I934" s="18"/>
    </row>
    <row r="935">
      <c r="F935" s="17"/>
      <c r="G935" s="18"/>
      <c r="H935" s="18"/>
      <c r="I935" s="18"/>
    </row>
    <row r="936">
      <c r="F936" s="17"/>
      <c r="G936" s="18"/>
      <c r="H936" s="18"/>
      <c r="I936" s="18"/>
    </row>
    <row r="937">
      <c r="F937" s="17"/>
      <c r="G937" s="18"/>
      <c r="H937" s="18"/>
      <c r="I937" s="18"/>
    </row>
    <row r="938">
      <c r="F938" s="17"/>
      <c r="G938" s="18"/>
      <c r="H938" s="18"/>
      <c r="I938" s="18"/>
    </row>
    <row r="939">
      <c r="F939" s="17"/>
      <c r="G939" s="18"/>
      <c r="H939" s="18"/>
      <c r="I939" s="18"/>
    </row>
    <row r="940">
      <c r="F940" s="17"/>
      <c r="G940" s="18"/>
      <c r="H940" s="18"/>
      <c r="I940" s="18"/>
    </row>
    <row r="941">
      <c r="F941" s="17"/>
      <c r="G941" s="18"/>
      <c r="H941" s="18"/>
      <c r="I941" s="18"/>
    </row>
    <row r="942">
      <c r="F942" s="17"/>
      <c r="G942" s="18"/>
      <c r="H942" s="18"/>
      <c r="I942" s="18"/>
    </row>
    <row r="943">
      <c r="F943" s="17"/>
      <c r="G943" s="18"/>
      <c r="H943" s="18"/>
      <c r="I943" s="18"/>
    </row>
    <row r="944">
      <c r="F944" s="17"/>
      <c r="G944" s="18"/>
      <c r="H944" s="18"/>
      <c r="I944" s="18"/>
    </row>
    <row r="945">
      <c r="F945" s="17"/>
      <c r="G945" s="18"/>
      <c r="H945" s="18"/>
      <c r="I945" s="18"/>
    </row>
    <row r="946">
      <c r="F946" s="17"/>
      <c r="G946" s="18"/>
      <c r="H946" s="18"/>
      <c r="I946" s="18"/>
    </row>
    <row r="947">
      <c r="F947" s="17"/>
      <c r="G947" s="18"/>
      <c r="H947" s="18"/>
      <c r="I947" s="18"/>
    </row>
    <row r="948">
      <c r="F948" s="17"/>
      <c r="G948" s="18"/>
      <c r="H948" s="18"/>
      <c r="I948" s="18"/>
    </row>
    <row r="949">
      <c r="F949" s="17"/>
      <c r="G949" s="18"/>
      <c r="H949" s="18"/>
      <c r="I949" s="18"/>
    </row>
    <row r="950">
      <c r="F950" s="17"/>
      <c r="G950" s="18"/>
      <c r="H950" s="18"/>
      <c r="I950" s="18"/>
    </row>
    <row r="951">
      <c r="F951" s="17"/>
      <c r="G951" s="18"/>
      <c r="H951" s="18"/>
      <c r="I951" s="18"/>
    </row>
    <row r="952">
      <c r="F952" s="17"/>
      <c r="G952" s="18"/>
      <c r="H952" s="18"/>
      <c r="I952" s="18"/>
    </row>
    <row r="953">
      <c r="F953" s="17"/>
      <c r="G953" s="18"/>
      <c r="H953" s="18"/>
      <c r="I953" s="18"/>
    </row>
    <row r="954">
      <c r="F954" s="17"/>
      <c r="G954" s="18"/>
      <c r="H954" s="18"/>
      <c r="I954" s="18"/>
    </row>
    <row r="955">
      <c r="F955" s="17"/>
      <c r="G955" s="18"/>
      <c r="H955" s="18"/>
      <c r="I955" s="18"/>
    </row>
    <row r="956">
      <c r="F956" s="17"/>
      <c r="G956" s="18"/>
      <c r="H956" s="18"/>
      <c r="I956" s="18"/>
    </row>
    <row r="957">
      <c r="F957" s="17"/>
      <c r="G957" s="18"/>
      <c r="H957" s="18"/>
      <c r="I957" s="18"/>
    </row>
    <row r="958">
      <c r="F958" s="17"/>
      <c r="G958" s="18"/>
      <c r="H958" s="18"/>
      <c r="I958" s="18"/>
    </row>
    <row r="959">
      <c r="F959" s="17"/>
      <c r="G959" s="18"/>
      <c r="H959" s="18"/>
      <c r="I959" s="18"/>
    </row>
    <row r="960">
      <c r="F960" s="17"/>
      <c r="G960" s="18"/>
      <c r="H960" s="18"/>
      <c r="I960" s="18"/>
    </row>
    <row r="961">
      <c r="F961" s="17"/>
      <c r="G961" s="18"/>
      <c r="H961" s="18"/>
      <c r="I961" s="18"/>
    </row>
    <row r="962">
      <c r="F962" s="17"/>
      <c r="G962" s="18"/>
      <c r="H962" s="18"/>
      <c r="I962" s="18"/>
    </row>
    <row r="963">
      <c r="F963" s="17"/>
      <c r="G963" s="18"/>
      <c r="H963" s="18"/>
      <c r="I963" s="18"/>
    </row>
    <row r="964">
      <c r="F964" s="17"/>
      <c r="G964" s="18"/>
      <c r="H964" s="18"/>
      <c r="I964" s="18"/>
    </row>
    <row r="965">
      <c r="F965" s="17"/>
      <c r="G965" s="18"/>
      <c r="H965" s="18"/>
      <c r="I965" s="18"/>
    </row>
    <row r="966">
      <c r="F966" s="17"/>
      <c r="G966" s="18"/>
      <c r="H966" s="18"/>
      <c r="I966" s="18"/>
    </row>
    <row r="967">
      <c r="F967" s="17"/>
      <c r="G967" s="18"/>
      <c r="H967" s="18"/>
      <c r="I967" s="18"/>
    </row>
    <row r="968">
      <c r="F968" s="17"/>
      <c r="G968" s="18"/>
      <c r="H968" s="18"/>
      <c r="I968" s="18"/>
    </row>
    <row r="969">
      <c r="F969" s="17"/>
      <c r="G969" s="18"/>
      <c r="H969" s="18"/>
      <c r="I969" s="18"/>
    </row>
    <row r="970">
      <c r="F970" s="17"/>
      <c r="G970" s="18"/>
      <c r="H970" s="18"/>
      <c r="I970" s="18"/>
    </row>
    <row r="971">
      <c r="F971" s="17"/>
      <c r="G971" s="18"/>
      <c r="H971" s="18"/>
      <c r="I971" s="18"/>
    </row>
    <row r="972">
      <c r="F972" s="17"/>
      <c r="G972" s="18"/>
      <c r="H972" s="18"/>
      <c r="I972" s="18"/>
    </row>
    <row r="973">
      <c r="F973" s="17"/>
      <c r="G973" s="18"/>
      <c r="H973" s="18"/>
      <c r="I973" s="18"/>
    </row>
    <row r="974">
      <c r="F974" s="17"/>
      <c r="G974" s="18"/>
      <c r="H974" s="18"/>
      <c r="I974" s="18"/>
    </row>
    <row r="975">
      <c r="F975" s="17"/>
      <c r="G975" s="18"/>
      <c r="H975" s="18"/>
      <c r="I975" s="18"/>
    </row>
    <row r="976">
      <c r="F976" s="17"/>
      <c r="G976" s="18"/>
      <c r="H976" s="18"/>
      <c r="I976" s="18"/>
    </row>
    <row r="977">
      <c r="F977" s="17"/>
      <c r="G977" s="18"/>
      <c r="H977" s="18"/>
      <c r="I977" s="18"/>
    </row>
    <row r="978">
      <c r="F978" s="17"/>
      <c r="G978" s="18"/>
      <c r="H978" s="18"/>
      <c r="I978" s="18"/>
    </row>
    <row r="979">
      <c r="F979" s="17"/>
      <c r="G979" s="18"/>
      <c r="H979" s="18"/>
      <c r="I979" s="18"/>
    </row>
    <row r="980">
      <c r="F980" s="17"/>
      <c r="G980" s="18"/>
      <c r="H980" s="18"/>
      <c r="I980" s="18"/>
    </row>
    <row r="981">
      <c r="F981" s="17"/>
      <c r="G981" s="18"/>
      <c r="H981" s="18"/>
      <c r="I981" s="18"/>
    </row>
    <row r="982">
      <c r="F982" s="17"/>
      <c r="G982" s="18"/>
      <c r="H982" s="18"/>
      <c r="I982" s="18"/>
    </row>
    <row r="983">
      <c r="F983" s="17"/>
      <c r="G983" s="18"/>
      <c r="H983" s="18"/>
      <c r="I983" s="18"/>
    </row>
    <row r="984">
      <c r="F984" s="17"/>
      <c r="G984" s="18"/>
      <c r="H984" s="18"/>
      <c r="I984" s="18"/>
    </row>
    <row r="985">
      <c r="F985" s="17"/>
      <c r="G985" s="18"/>
      <c r="H985" s="18"/>
      <c r="I985" s="18"/>
    </row>
    <row r="986">
      <c r="F986" s="17"/>
      <c r="G986" s="18"/>
      <c r="H986" s="18"/>
      <c r="I986" s="18"/>
    </row>
    <row r="987">
      <c r="F987" s="17"/>
      <c r="G987" s="18"/>
      <c r="H987" s="18"/>
      <c r="I987" s="18"/>
    </row>
    <row r="988">
      <c r="F988" s="17"/>
      <c r="G988" s="18"/>
      <c r="H988" s="18"/>
      <c r="I988" s="18"/>
    </row>
    <row r="989">
      <c r="F989" s="17"/>
      <c r="G989" s="18"/>
      <c r="H989" s="18"/>
      <c r="I989" s="18"/>
    </row>
    <row r="990">
      <c r="F990" s="17"/>
      <c r="G990" s="18"/>
      <c r="H990" s="18"/>
      <c r="I990" s="18"/>
    </row>
    <row r="991">
      <c r="F991" s="17"/>
      <c r="G991" s="18"/>
      <c r="H991" s="18"/>
      <c r="I991" s="18"/>
    </row>
    <row r="992">
      <c r="G992" s="34"/>
      <c r="H992" s="34"/>
      <c r="I992" s="34"/>
    </row>
    <row r="993">
      <c r="G993" s="34"/>
      <c r="H993" s="34"/>
      <c r="I993" s="34"/>
    </row>
  </sheetData>
  <mergeCells count="2">
    <mergeCell ref="F2:L2"/>
    <mergeCell ref="F3:L3"/>
  </mergeCells>
  <hyperlinks>
    <hyperlink r:id="rId1" ref="F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
    <col customWidth="1" min="2" max="2" width="21.63"/>
    <col customWidth="1" min="3" max="3" width="3.38"/>
    <col customWidth="1" min="4" max="4" width="37.88"/>
    <col customWidth="1" min="5" max="5" width="4.38"/>
    <col customWidth="1" min="6" max="6" width="13.25"/>
    <col customWidth="1" min="7" max="7" width="14.5"/>
    <col customWidth="1" min="8" max="8" width="29.5"/>
    <col customWidth="1" min="9" max="9" width="23.88"/>
    <col customWidth="1" min="10" max="10" width="10.0"/>
    <col customWidth="1" min="11" max="11" width="3.5"/>
    <col customWidth="1" min="12" max="12" width="15.63"/>
    <col customWidth="1" min="13" max="13" width="16.25"/>
    <col customWidth="1" min="14" max="14" width="3.88"/>
    <col customWidth="1" min="15" max="15" width="9.5"/>
    <col customWidth="1" min="16" max="17" width="23.13"/>
    <col customWidth="1" min="18" max="18" width="53.13"/>
    <col customWidth="1" min="21" max="21" width="5.63"/>
    <col customWidth="1" min="23" max="23" width="20.88"/>
  </cols>
  <sheetData>
    <row r="1">
      <c r="A1" s="35"/>
      <c r="B1" s="1"/>
      <c r="C1" s="1"/>
      <c r="D1" s="1"/>
      <c r="E1" s="36"/>
      <c r="F1" s="37"/>
      <c r="G1" s="37"/>
      <c r="H1" s="37"/>
      <c r="I1" s="37"/>
      <c r="J1" s="37"/>
      <c r="K1" s="36"/>
      <c r="L1" s="37"/>
      <c r="M1" s="38"/>
      <c r="N1" s="36"/>
      <c r="O1" s="1"/>
      <c r="P1" s="1"/>
      <c r="Q1" s="1"/>
      <c r="R1" s="39"/>
      <c r="S1" s="40"/>
      <c r="T1" s="40"/>
      <c r="U1" s="36"/>
      <c r="V1" s="40"/>
      <c r="W1" s="40"/>
      <c r="X1" s="40"/>
      <c r="Y1" s="40"/>
      <c r="Z1" s="40"/>
      <c r="AA1" s="1"/>
      <c r="AB1" s="1"/>
      <c r="AC1" s="1"/>
      <c r="AD1" s="1"/>
    </row>
    <row r="2">
      <c r="A2" s="36"/>
      <c r="B2" s="41" t="s">
        <v>32</v>
      </c>
      <c r="E2" s="36"/>
      <c r="F2" s="3" t="s">
        <v>33</v>
      </c>
      <c r="K2" s="36"/>
      <c r="L2" s="3" t="s">
        <v>34</v>
      </c>
      <c r="N2" s="36"/>
      <c r="O2" s="3" t="s">
        <v>35</v>
      </c>
      <c r="U2" s="36"/>
      <c r="V2" s="3" t="s">
        <v>36</v>
      </c>
      <c r="AA2" s="1"/>
      <c r="AB2" s="1"/>
      <c r="AC2" s="1"/>
      <c r="AD2" s="1"/>
    </row>
    <row r="3" ht="24.75" customHeight="1">
      <c r="A3" s="36"/>
      <c r="E3" s="36"/>
      <c r="F3" s="4" t="s">
        <v>35</v>
      </c>
      <c r="G3" s="4" t="s">
        <v>37</v>
      </c>
      <c r="H3" s="4" t="s">
        <v>38</v>
      </c>
      <c r="I3" s="4" t="s">
        <v>39</v>
      </c>
      <c r="J3" s="4" t="s">
        <v>40</v>
      </c>
      <c r="K3" s="36"/>
      <c r="L3" s="42" t="s">
        <v>41</v>
      </c>
      <c r="M3" s="4" t="s">
        <v>42</v>
      </c>
      <c r="N3" s="35"/>
      <c r="O3" s="42" t="s">
        <v>42</v>
      </c>
      <c r="P3" s="42" t="s">
        <v>43</v>
      </c>
      <c r="Q3" s="42" t="s">
        <v>38</v>
      </c>
      <c r="R3" s="29" t="s">
        <v>44</v>
      </c>
      <c r="S3" s="43" t="s">
        <v>45</v>
      </c>
      <c r="T3" s="43" t="s">
        <v>46</v>
      </c>
      <c r="U3" s="44"/>
      <c r="V3" s="43"/>
      <c r="W3" s="43"/>
      <c r="X3" s="43"/>
      <c r="Y3" s="43"/>
      <c r="Z3" s="43"/>
      <c r="AA3" s="29"/>
      <c r="AB3" s="29"/>
      <c r="AC3" s="29"/>
      <c r="AD3" s="29"/>
    </row>
    <row r="4" ht="24.75" customHeight="1">
      <c r="A4" s="45"/>
      <c r="B4" s="29" t="s">
        <v>47</v>
      </c>
      <c r="D4" s="46" t="s">
        <v>48</v>
      </c>
      <c r="E4" s="36"/>
      <c r="F4" s="47" t="s">
        <v>49</v>
      </c>
      <c r="G4" s="48" t="s">
        <v>50</v>
      </c>
      <c r="H4" s="48" t="s">
        <v>51</v>
      </c>
      <c r="I4" s="48" t="s">
        <v>52</v>
      </c>
      <c r="J4" s="48">
        <v>10.0</v>
      </c>
      <c r="K4" s="36"/>
      <c r="L4" s="49" t="s">
        <v>53</v>
      </c>
      <c r="M4" s="50" t="s">
        <v>54</v>
      </c>
      <c r="N4" s="35"/>
      <c r="O4" s="51" t="s">
        <v>55</v>
      </c>
      <c r="P4" s="1"/>
      <c r="Q4" s="1"/>
      <c r="R4" s="52" t="s">
        <v>56</v>
      </c>
      <c r="S4" s="40"/>
      <c r="T4" s="40"/>
      <c r="U4" s="36"/>
      <c r="V4" s="53" t="s">
        <v>57</v>
      </c>
      <c r="W4" s="54"/>
      <c r="X4" s="54"/>
      <c r="Y4" s="55"/>
      <c r="Z4" s="55"/>
      <c r="AA4" s="1"/>
      <c r="AB4" s="1"/>
      <c r="AC4" s="1"/>
      <c r="AD4" s="1"/>
    </row>
    <row r="5" ht="24.75" customHeight="1">
      <c r="A5" s="36"/>
      <c r="B5" s="19"/>
      <c r="C5" s="19"/>
      <c r="D5" s="19"/>
      <c r="E5" s="36"/>
      <c r="F5" s="47" t="s">
        <v>58</v>
      </c>
      <c r="G5" s="48"/>
      <c r="H5" s="48" t="s">
        <v>59</v>
      </c>
      <c r="I5" s="48" t="s">
        <v>60</v>
      </c>
      <c r="J5" s="48">
        <v>40.0</v>
      </c>
      <c r="K5" s="36"/>
      <c r="L5" s="38" t="s">
        <v>61</v>
      </c>
      <c r="M5" s="56" t="s">
        <v>62</v>
      </c>
      <c r="N5" s="35"/>
      <c r="O5" s="51" t="s">
        <v>63</v>
      </c>
      <c r="P5" s="57" t="s">
        <v>64</v>
      </c>
      <c r="Q5" s="51" t="s">
        <v>65</v>
      </c>
      <c r="R5" s="52" t="s">
        <v>66</v>
      </c>
      <c r="S5" s="40"/>
      <c r="T5" s="40"/>
      <c r="U5" s="36"/>
      <c r="V5" s="43" t="s">
        <v>38</v>
      </c>
      <c r="W5" s="43" t="s">
        <v>67</v>
      </c>
      <c r="X5" s="43" t="s">
        <v>44</v>
      </c>
      <c r="Y5" s="55"/>
      <c r="Z5" s="55"/>
      <c r="AA5" s="1"/>
      <c r="AB5" s="1"/>
      <c r="AC5" s="1"/>
      <c r="AD5" s="1"/>
    </row>
    <row r="6" ht="24.75" customHeight="1">
      <c r="A6" s="36"/>
      <c r="B6" s="19"/>
      <c r="C6" s="19"/>
      <c r="D6" s="19"/>
      <c r="E6" s="36"/>
      <c r="F6" s="47" t="s">
        <v>68</v>
      </c>
      <c r="G6" s="48"/>
      <c r="H6" s="48" t="s">
        <v>69</v>
      </c>
      <c r="I6" s="48" t="s">
        <v>70</v>
      </c>
      <c r="J6" s="48">
        <v>10.0</v>
      </c>
      <c r="K6" s="36"/>
      <c r="L6" s="49" t="s">
        <v>71</v>
      </c>
      <c r="M6" s="48" t="s">
        <v>72</v>
      </c>
      <c r="N6" s="36"/>
      <c r="O6" s="51" t="s">
        <v>73</v>
      </c>
      <c r="P6" s="58" t="s">
        <v>74</v>
      </c>
      <c r="Q6" s="51" t="s">
        <v>75</v>
      </c>
      <c r="R6" s="52" t="s">
        <v>76</v>
      </c>
      <c r="S6" s="40"/>
      <c r="T6" s="40"/>
      <c r="U6" s="36"/>
      <c r="V6" s="59" t="s">
        <v>77</v>
      </c>
      <c r="W6" s="60" t="s">
        <v>78</v>
      </c>
      <c r="X6" s="59" t="s">
        <v>79</v>
      </c>
      <c r="Y6" s="55"/>
      <c r="Z6" s="55"/>
      <c r="AA6" s="1"/>
      <c r="AB6" s="1"/>
      <c r="AC6" s="1"/>
      <c r="AD6" s="1"/>
    </row>
    <row r="7" ht="24.75" customHeight="1">
      <c r="A7" s="36"/>
      <c r="B7" s="1"/>
      <c r="C7" s="1"/>
      <c r="D7" s="1"/>
      <c r="E7" s="36"/>
      <c r="F7" s="47" t="s">
        <v>80</v>
      </c>
      <c r="G7" s="48"/>
      <c r="H7" s="48" t="s">
        <v>81</v>
      </c>
      <c r="I7" s="48" t="s">
        <v>82</v>
      </c>
      <c r="J7" s="48">
        <v>10.0</v>
      </c>
      <c r="K7" s="36"/>
      <c r="L7" s="49" t="s">
        <v>83</v>
      </c>
      <c r="M7" s="48" t="s">
        <v>84</v>
      </c>
      <c r="N7" s="36"/>
      <c r="O7" s="51" t="s">
        <v>85</v>
      </c>
      <c r="Q7" s="1"/>
      <c r="R7" s="52" t="s">
        <v>86</v>
      </c>
      <c r="S7" s="40"/>
      <c r="T7" s="40"/>
      <c r="U7" s="36"/>
      <c r="V7" s="59" t="s">
        <v>87</v>
      </c>
      <c r="W7" s="60" t="s">
        <v>88</v>
      </c>
      <c r="X7" s="59" t="s">
        <v>89</v>
      </c>
      <c r="Y7" s="55"/>
      <c r="Z7" s="55"/>
      <c r="AA7" s="1"/>
      <c r="AB7" s="1"/>
      <c r="AC7" s="1"/>
      <c r="AD7" s="1"/>
    </row>
    <row r="8" ht="24.75" customHeight="1">
      <c r="A8" s="36"/>
      <c r="B8" s="1"/>
      <c r="C8" s="1"/>
      <c r="D8" s="1"/>
      <c r="E8" s="36"/>
      <c r="F8" s="47" t="s">
        <v>90</v>
      </c>
      <c r="G8" s="48"/>
      <c r="H8" s="48" t="s">
        <v>91</v>
      </c>
      <c r="I8" s="48" t="s">
        <v>92</v>
      </c>
      <c r="J8" s="48">
        <v>10.0</v>
      </c>
      <c r="K8" s="36"/>
      <c r="L8" s="49" t="s">
        <v>93</v>
      </c>
      <c r="M8" s="50" t="s">
        <v>94</v>
      </c>
      <c r="N8" s="36"/>
      <c r="O8" s="51" t="s">
        <v>95</v>
      </c>
      <c r="P8" s="58" t="s">
        <v>96</v>
      </c>
      <c r="Q8" s="51" t="s">
        <v>97</v>
      </c>
      <c r="R8" s="52" t="s">
        <v>98</v>
      </c>
      <c r="S8" s="40"/>
      <c r="T8" s="40"/>
      <c r="U8" s="36"/>
      <c r="V8" s="55"/>
      <c r="W8" s="55"/>
      <c r="X8" s="55"/>
      <c r="Y8" s="55"/>
      <c r="Z8" s="55"/>
      <c r="AA8" s="1"/>
      <c r="AB8" s="1"/>
      <c r="AC8" s="1"/>
      <c r="AD8" s="1"/>
    </row>
    <row r="9">
      <c r="A9" s="36"/>
      <c r="B9" s="1"/>
      <c r="C9" s="1"/>
      <c r="D9" s="1"/>
      <c r="E9" s="36"/>
      <c r="F9" s="47" t="s">
        <v>99</v>
      </c>
      <c r="G9" s="37"/>
      <c r="H9" s="48" t="s">
        <v>100</v>
      </c>
      <c r="I9" s="48" t="s">
        <v>101</v>
      </c>
      <c r="J9" s="48">
        <v>40.0</v>
      </c>
      <c r="K9" s="36"/>
      <c r="L9" s="49" t="s">
        <v>102</v>
      </c>
      <c r="M9" s="50" t="s">
        <v>103</v>
      </c>
      <c r="N9" s="36"/>
      <c r="O9" s="51" t="s">
        <v>104</v>
      </c>
      <c r="P9" s="1"/>
      <c r="Q9" s="1"/>
      <c r="R9" s="52" t="s">
        <v>105</v>
      </c>
      <c r="S9" s="40"/>
      <c r="T9" s="40"/>
      <c r="U9" s="36"/>
      <c r="V9" s="53" t="s">
        <v>106</v>
      </c>
      <c r="W9" s="54"/>
      <c r="X9" s="54"/>
      <c r="Y9" s="54"/>
      <c r="Z9" s="54"/>
      <c r="AA9" s="1"/>
      <c r="AB9" s="1"/>
      <c r="AC9" s="1"/>
      <c r="AD9" s="1"/>
    </row>
    <row r="10">
      <c r="A10" s="36"/>
      <c r="E10" s="36"/>
      <c r="F10" s="47" t="s">
        <v>107</v>
      </c>
      <c r="G10" s="48"/>
      <c r="H10" s="48" t="s">
        <v>108</v>
      </c>
      <c r="I10" s="48" t="s">
        <v>109</v>
      </c>
      <c r="J10" s="48">
        <v>100.0</v>
      </c>
      <c r="K10" s="36"/>
      <c r="L10" s="49" t="s">
        <v>110</v>
      </c>
      <c r="M10" s="50" t="s">
        <v>111</v>
      </c>
      <c r="N10" s="36"/>
      <c r="O10" s="51" t="s">
        <v>112</v>
      </c>
      <c r="P10" s="1"/>
      <c r="Q10" s="1"/>
      <c r="R10" s="52" t="s">
        <v>113</v>
      </c>
      <c r="S10" s="40"/>
      <c r="T10" s="40"/>
      <c r="U10" s="36"/>
      <c r="V10" s="43" t="s">
        <v>38</v>
      </c>
      <c r="W10" s="43" t="s">
        <v>67</v>
      </c>
      <c r="X10" s="43" t="s">
        <v>44</v>
      </c>
      <c r="Y10" s="55"/>
      <c r="Z10" s="40"/>
      <c r="AA10" s="1"/>
      <c r="AB10" s="1"/>
      <c r="AC10" s="1"/>
      <c r="AD10" s="1"/>
    </row>
    <row r="11">
      <c r="A11" s="36"/>
      <c r="E11" s="36"/>
      <c r="F11" s="47"/>
      <c r="G11" s="48"/>
      <c r="H11" s="48"/>
      <c r="I11" s="48"/>
      <c r="J11" s="48"/>
      <c r="K11" s="36"/>
      <c r="L11" s="49" t="s">
        <v>114</v>
      </c>
      <c r="M11" s="50" t="s">
        <v>115</v>
      </c>
      <c r="N11" s="36"/>
      <c r="O11" s="51" t="s">
        <v>116</v>
      </c>
      <c r="P11" s="1"/>
      <c r="Q11" s="1"/>
      <c r="R11" s="52" t="s">
        <v>117</v>
      </c>
      <c r="S11" s="40"/>
      <c r="T11" s="40"/>
      <c r="U11" s="36"/>
      <c r="V11" s="61" t="s">
        <v>118</v>
      </c>
      <c r="W11" s="61" t="s">
        <v>119</v>
      </c>
      <c r="X11" s="61" t="s">
        <v>120</v>
      </c>
      <c r="Y11" s="55"/>
      <c r="Z11" s="40"/>
      <c r="AA11" s="1"/>
      <c r="AB11" s="1"/>
      <c r="AC11" s="1"/>
      <c r="AD11" s="1"/>
    </row>
    <row r="12">
      <c r="A12" s="36"/>
      <c r="E12" s="36"/>
      <c r="F12" s="47"/>
      <c r="G12" s="48"/>
      <c r="H12" s="48"/>
      <c r="I12" s="48"/>
      <c r="J12" s="48"/>
      <c r="K12" s="36"/>
      <c r="L12" s="49" t="s">
        <v>121</v>
      </c>
      <c r="M12" s="50" t="s">
        <v>122</v>
      </c>
      <c r="N12" s="36"/>
      <c r="O12" s="51" t="s">
        <v>123</v>
      </c>
      <c r="P12" s="1" t="s">
        <v>124</v>
      </c>
      <c r="Q12" s="51" t="s">
        <v>125</v>
      </c>
      <c r="R12" s="52" t="s">
        <v>126</v>
      </c>
      <c r="S12" s="40"/>
      <c r="T12" s="61" t="b">
        <v>1</v>
      </c>
      <c r="U12" s="36"/>
      <c r="V12" s="61" t="s">
        <v>127</v>
      </c>
      <c r="W12" s="61" t="s">
        <v>128</v>
      </c>
      <c r="X12" s="61" t="s">
        <v>129</v>
      </c>
      <c r="Y12" s="55"/>
      <c r="Z12" s="40"/>
      <c r="AA12" s="1"/>
      <c r="AB12" s="1"/>
      <c r="AC12" s="1"/>
      <c r="AD12" s="1"/>
    </row>
    <row r="13">
      <c r="A13" s="36"/>
      <c r="B13" s="1"/>
      <c r="C13" s="1"/>
      <c r="D13" s="1"/>
      <c r="E13" s="36"/>
      <c r="F13" s="47"/>
      <c r="G13" s="48"/>
      <c r="H13" s="48"/>
      <c r="I13" s="48"/>
      <c r="J13" s="48"/>
      <c r="K13" s="36"/>
      <c r="L13" s="49" t="s">
        <v>130</v>
      </c>
      <c r="M13" s="50" t="s">
        <v>131</v>
      </c>
      <c r="N13" s="36"/>
      <c r="O13" s="51" t="s">
        <v>132</v>
      </c>
      <c r="P13" s="1" t="s">
        <v>133</v>
      </c>
      <c r="Q13" s="51" t="s">
        <v>134</v>
      </c>
      <c r="R13" s="52" t="s">
        <v>135</v>
      </c>
      <c r="S13" s="40"/>
      <c r="T13" s="61" t="b">
        <v>1</v>
      </c>
      <c r="U13" s="36"/>
      <c r="V13" s="61" t="s">
        <v>136</v>
      </c>
      <c r="W13" s="61" t="s">
        <v>137</v>
      </c>
      <c r="X13" s="61" t="s">
        <v>138</v>
      </c>
      <c r="Y13" s="55"/>
      <c r="Z13" s="40"/>
      <c r="AA13" s="1"/>
      <c r="AB13" s="1"/>
      <c r="AC13" s="1"/>
      <c r="AD13" s="1"/>
    </row>
    <row r="14">
      <c r="A14" s="36"/>
      <c r="B14" s="1"/>
      <c r="C14" s="1"/>
      <c r="D14" s="1"/>
      <c r="E14" s="36"/>
      <c r="F14" s="47"/>
      <c r="G14" s="48"/>
      <c r="H14" s="48"/>
      <c r="I14" s="48"/>
      <c r="J14" s="48"/>
      <c r="K14" s="36"/>
      <c r="L14" s="49" t="s">
        <v>139</v>
      </c>
      <c r="M14" s="50" t="s">
        <v>140</v>
      </c>
      <c r="N14" s="36"/>
      <c r="O14" s="51" t="s">
        <v>141</v>
      </c>
      <c r="P14" s="51" t="s">
        <v>142</v>
      </c>
      <c r="Q14" s="51" t="s">
        <v>143</v>
      </c>
      <c r="R14" s="52" t="s">
        <v>144</v>
      </c>
      <c r="S14" s="40"/>
      <c r="T14" s="40"/>
      <c r="U14" s="36"/>
      <c r="V14" s="61" t="s">
        <v>145</v>
      </c>
      <c r="W14" s="61" t="s">
        <v>146</v>
      </c>
      <c r="X14" s="61" t="s">
        <v>147</v>
      </c>
      <c r="Y14" s="55"/>
      <c r="Z14" s="40"/>
      <c r="AA14" s="1"/>
      <c r="AB14" s="1"/>
      <c r="AC14" s="1"/>
      <c r="AD14" s="1"/>
    </row>
    <row r="15">
      <c r="A15" s="36"/>
      <c r="B15" s="51"/>
      <c r="C15" s="1"/>
      <c r="D15" s="1"/>
      <c r="E15" s="36"/>
      <c r="F15" s="47"/>
      <c r="G15" s="48"/>
      <c r="H15" s="48"/>
      <c r="I15" s="48"/>
      <c r="J15" s="48"/>
      <c r="K15" s="36"/>
      <c r="L15" s="49" t="s">
        <v>148</v>
      </c>
      <c r="M15" s="50" t="s">
        <v>149</v>
      </c>
      <c r="N15" s="36"/>
      <c r="O15" s="51" t="s">
        <v>150</v>
      </c>
      <c r="P15" s="1"/>
      <c r="Q15" s="1"/>
      <c r="R15" s="52" t="s">
        <v>151</v>
      </c>
      <c r="S15" s="40"/>
      <c r="T15" s="40"/>
      <c r="U15" s="36"/>
      <c r="V15" s="61" t="s">
        <v>152</v>
      </c>
      <c r="W15" s="61" t="s">
        <v>153</v>
      </c>
      <c r="X15" s="61" t="s">
        <v>154</v>
      </c>
      <c r="Y15" s="55"/>
      <c r="Z15" s="40"/>
      <c r="AA15" s="1"/>
      <c r="AB15" s="1"/>
      <c r="AC15" s="1"/>
      <c r="AD15" s="1"/>
    </row>
    <row r="16">
      <c r="A16" s="36"/>
      <c r="B16" s="1"/>
      <c r="C16" s="1"/>
      <c r="D16" s="1"/>
      <c r="E16" s="36"/>
      <c r="F16" s="47"/>
      <c r="G16" s="48"/>
      <c r="H16" s="48"/>
      <c r="I16" s="48"/>
      <c r="J16" s="48"/>
      <c r="K16" s="36"/>
      <c r="L16" s="49" t="s">
        <v>155</v>
      </c>
      <c r="M16" s="50" t="s">
        <v>156</v>
      </c>
      <c r="N16" s="36"/>
      <c r="O16" s="51" t="s">
        <v>157</v>
      </c>
      <c r="P16" s="51" t="s">
        <v>158</v>
      </c>
      <c r="Q16" s="51" t="s">
        <v>159</v>
      </c>
      <c r="R16" s="52" t="s">
        <v>160</v>
      </c>
      <c r="S16" s="40"/>
      <c r="T16" s="61"/>
      <c r="U16" s="36"/>
      <c r="V16" s="61" t="s">
        <v>161</v>
      </c>
      <c r="W16" s="61" t="s">
        <v>119</v>
      </c>
      <c r="X16" s="61" t="s">
        <v>162</v>
      </c>
      <c r="Y16" s="55"/>
      <c r="Z16" s="40"/>
      <c r="AA16" s="1"/>
      <c r="AB16" s="1"/>
      <c r="AC16" s="1"/>
      <c r="AD16" s="1"/>
    </row>
    <row r="17">
      <c r="A17" s="36"/>
      <c r="B17" s="1"/>
      <c r="C17" s="1"/>
      <c r="D17" s="1"/>
      <c r="E17" s="36"/>
      <c r="F17" s="47"/>
      <c r="G17" s="48"/>
      <c r="H17" s="48"/>
      <c r="I17" s="48"/>
      <c r="J17" s="48"/>
      <c r="K17" s="36"/>
      <c r="L17" s="49" t="s">
        <v>163</v>
      </c>
      <c r="M17" s="50" t="s">
        <v>164</v>
      </c>
      <c r="N17" s="36"/>
      <c r="O17" s="51" t="s">
        <v>165</v>
      </c>
      <c r="P17" s="51" t="s">
        <v>166</v>
      </c>
      <c r="Q17" s="51" t="s">
        <v>167</v>
      </c>
      <c r="R17" s="52" t="s">
        <v>168</v>
      </c>
      <c r="S17" s="40"/>
      <c r="T17" s="40"/>
      <c r="U17" s="36"/>
      <c r="V17" s="61" t="s">
        <v>169</v>
      </c>
      <c r="W17" s="61" t="s">
        <v>123</v>
      </c>
      <c r="X17" s="61" t="s">
        <v>170</v>
      </c>
      <c r="Y17" s="55"/>
      <c r="Z17" s="40"/>
      <c r="AA17" s="1"/>
      <c r="AB17" s="1"/>
      <c r="AC17" s="1"/>
      <c r="AD17" s="1"/>
    </row>
    <row r="18">
      <c r="A18" s="36"/>
      <c r="B18" s="1"/>
      <c r="C18" s="1"/>
      <c r="D18" s="1"/>
      <c r="E18" s="36"/>
      <c r="F18" s="47"/>
      <c r="G18" s="48"/>
      <c r="H18" s="48"/>
      <c r="I18" s="48"/>
      <c r="J18" s="48"/>
      <c r="K18" s="36"/>
      <c r="L18" s="49" t="s">
        <v>171</v>
      </c>
      <c r="M18" s="50" t="s">
        <v>172</v>
      </c>
      <c r="N18" s="36"/>
      <c r="O18" s="51" t="s">
        <v>173</v>
      </c>
      <c r="P18" s="1"/>
      <c r="Q18" s="1"/>
      <c r="R18" s="52" t="s">
        <v>174</v>
      </c>
      <c r="S18" s="40"/>
      <c r="T18" s="40"/>
      <c r="U18" s="36"/>
      <c r="V18" s="61" t="s">
        <v>175</v>
      </c>
      <c r="W18" s="61" t="s">
        <v>176</v>
      </c>
      <c r="X18" s="61" t="s">
        <v>177</v>
      </c>
      <c r="Y18" s="55"/>
      <c r="Z18" s="40"/>
      <c r="AA18" s="1"/>
      <c r="AB18" s="1"/>
      <c r="AC18" s="1"/>
      <c r="AD18" s="1"/>
    </row>
    <row r="19">
      <c r="A19" s="36"/>
      <c r="B19" s="1"/>
      <c r="C19" s="1"/>
      <c r="D19" s="1"/>
      <c r="E19" s="36"/>
      <c r="F19" s="47"/>
      <c r="G19" s="48"/>
      <c r="H19" s="48"/>
      <c r="I19" s="48"/>
      <c r="J19" s="48"/>
      <c r="K19" s="36"/>
      <c r="L19" s="49" t="s">
        <v>178</v>
      </c>
      <c r="M19" s="50" t="s">
        <v>179</v>
      </c>
      <c r="N19" s="36"/>
      <c r="O19" s="51" t="s">
        <v>180</v>
      </c>
      <c r="P19" s="51" t="s">
        <v>181</v>
      </c>
      <c r="Q19" s="51" t="s">
        <v>182</v>
      </c>
      <c r="R19" s="52" t="s">
        <v>183</v>
      </c>
      <c r="S19" s="40"/>
      <c r="T19" s="40"/>
      <c r="U19" s="36"/>
      <c r="V19" s="40"/>
      <c r="W19" s="40"/>
      <c r="X19" s="40"/>
      <c r="Y19" s="40"/>
      <c r="Z19" s="40"/>
      <c r="AA19" s="1"/>
      <c r="AB19" s="1"/>
      <c r="AC19" s="1"/>
      <c r="AD19" s="1"/>
    </row>
    <row r="20">
      <c r="A20" s="36"/>
      <c r="B20" s="1"/>
      <c r="C20" s="1"/>
      <c r="D20" s="1"/>
      <c r="E20" s="36"/>
      <c r="F20" s="47"/>
      <c r="G20" s="48"/>
      <c r="H20" s="48"/>
      <c r="I20" s="48"/>
      <c r="J20" s="48"/>
      <c r="K20" s="36"/>
      <c r="L20" s="49" t="s">
        <v>184</v>
      </c>
      <c r="M20" s="50" t="s">
        <v>185</v>
      </c>
      <c r="N20" s="36"/>
      <c r="O20" s="51" t="s">
        <v>186</v>
      </c>
      <c r="P20" s="1" t="s">
        <v>187</v>
      </c>
      <c r="Q20" s="51" t="s">
        <v>188</v>
      </c>
      <c r="R20" s="52" t="s">
        <v>189</v>
      </c>
      <c r="S20" s="40"/>
      <c r="T20" s="40"/>
      <c r="U20" s="36"/>
      <c r="V20" s="40"/>
      <c r="W20" s="40"/>
      <c r="X20" s="40"/>
      <c r="Y20" s="40"/>
      <c r="Z20" s="40"/>
      <c r="AA20" s="1"/>
      <c r="AB20" s="1"/>
      <c r="AC20" s="1"/>
      <c r="AD20" s="1"/>
    </row>
    <row r="21">
      <c r="A21" s="36"/>
      <c r="B21" s="1"/>
      <c r="C21" s="1"/>
      <c r="D21" s="1"/>
      <c r="E21" s="36"/>
      <c r="F21" s="47"/>
      <c r="G21" s="48"/>
      <c r="H21" s="48"/>
      <c r="I21" s="48"/>
      <c r="J21" s="48"/>
      <c r="K21" s="36"/>
      <c r="L21" s="49" t="s">
        <v>190</v>
      </c>
      <c r="M21" s="50" t="s">
        <v>191</v>
      </c>
      <c r="N21" s="36"/>
      <c r="O21" s="51" t="s">
        <v>192</v>
      </c>
      <c r="P21" s="1" t="s">
        <v>193</v>
      </c>
      <c r="Q21" s="51" t="s">
        <v>194</v>
      </c>
      <c r="R21" s="52" t="s">
        <v>195</v>
      </c>
      <c r="S21" s="40"/>
      <c r="T21" s="40"/>
      <c r="U21" s="36"/>
      <c r="V21" s="53" t="s">
        <v>196</v>
      </c>
      <c r="W21" s="53"/>
      <c r="X21" s="53"/>
      <c r="Y21" s="53"/>
      <c r="Z21" s="53"/>
      <c r="AA21" s="1"/>
      <c r="AB21" s="1"/>
      <c r="AC21" s="1"/>
      <c r="AD21" s="1"/>
    </row>
    <row r="22">
      <c r="A22" s="36"/>
      <c r="B22" s="1"/>
      <c r="C22" s="1"/>
      <c r="D22" s="1"/>
      <c r="E22" s="36"/>
      <c r="F22" s="47"/>
      <c r="G22" s="48"/>
      <c r="H22" s="48"/>
      <c r="I22" s="48"/>
      <c r="J22" s="48"/>
      <c r="K22" s="36"/>
      <c r="L22" s="49" t="s">
        <v>197</v>
      </c>
      <c r="M22" s="50" t="s">
        <v>198</v>
      </c>
      <c r="N22" s="36"/>
      <c r="O22" s="51" t="s">
        <v>199</v>
      </c>
      <c r="P22" s="1"/>
      <c r="Q22" s="1"/>
      <c r="R22" s="52" t="s">
        <v>200</v>
      </c>
      <c r="S22" s="40"/>
      <c r="T22" s="40"/>
      <c r="U22" s="36"/>
      <c r="V22" s="62" t="s">
        <v>38</v>
      </c>
      <c r="W22" s="62" t="s">
        <v>42</v>
      </c>
      <c r="X22" s="62" t="s">
        <v>43</v>
      </c>
      <c r="Y22" s="43" t="s">
        <v>44</v>
      </c>
      <c r="Z22" s="40"/>
      <c r="AA22" s="1"/>
      <c r="AB22" s="1"/>
      <c r="AC22" s="1"/>
      <c r="AD22" s="1"/>
    </row>
    <row r="23">
      <c r="A23" s="36"/>
      <c r="B23" s="1"/>
      <c r="C23" s="1"/>
      <c r="D23" s="1"/>
      <c r="E23" s="36"/>
      <c r="F23" s="37"/>
      <c r="G23" s="37"/>
      <c r="H23" s="37"/>
      <c r="I23" s="37"/>
      <c r="J23" s="37"/>
      <c r="K23" s="36"/>
      <c r="L23" s="49" t="s">
        <v>201</v>
      </c>
      <c r="M23" s="50" t="s">
        <v>202</v>
      </c>
      <c r="N23" s="36"/>
      <c r="O23" s="51" t="s">
        <v>203</v>
      </c>
      <c r="P23" s="1"/>
      <c r="Q23" s="1"/>
      <c r="R23" s="52" t="s">
        <v>204</v>
      </c>
      <c r="S23" s="40"/>
      <c r="T23" s="40"/>
      <c r="U23" s="36"/>
      <c r="V23" s="40" t="str">
        <f>IFERROR(__xludf.DUMMYFUNCTION("QUERY(FILTER('API-SR'!$O$3:$T$200,ARRAYFORMULA('API-SR'!$T$3:$T$200=TRUE)),""Select Col3,Col1,Col2,Col4"")"),"Competencia")</f>
        <v>Competencia</v>
      </c>
      <c r="W23" s="40" t="str">
        <f>IFERROR(__xludf.DUMMYFUNCTION("""COMPUTED_VALUE"""),"Co")</f>
        <v>Co</v>
      </c>
      <c r="X23" s="40" t="str">
        <f>IFERROR(__xludf.DUMMYFUNCTION("""COMPUTED_VALUE"""),"Competition")</f>
        <v>Competition</v>
      </c>
      <c r="Y23" s="40" t="str">
        <f>IFERROR(__xludf.DUMMYFUNCTION("""COMPUTED_VALUE"""),"Competitive density of advertisers using the given term for their ads. One (1) means the highest competition.")</f>
        <v>Competitive density of advertisers using the given term for their ads. One (1) means the highest competition.</v>
      </c>
      <c r="Z23" s="40"/>
      <c r="AA23" s="1"/>
      <c r="AB23" s="1"/>
      <c r="AC23" s="1"/>
      <c r="AD23" s="1"/>
    </row>
    <row r="24">
      <c r="A24" s="36"/>
      <c r="B24" s="1"/>
      <c r="C24" s="1"/>
      <c r="D24" s="1"/>
      <c r="E24" s="36"/>
      <c r="F24" s="37"/>
      <c r="G24" s="37"/>
      <c r="H24" s="37"/>
      <c r="I24" s="37"/>
      <c r="J24" s="63"/>
      <c r="K24" s="36"/>
      <c r="L24" s="49" t="s">
        <v>205</v>
      </c>
      <c r="M24" s="50" t="s">
        <v>206</v>
      </c>
      <c r="N24" s="36"/>
      <c r="O24" s="51" t="s">
        <v>207</v>
      </c>
      <c r="P24" s="51" t="s">
        <v>208</v>
      </c>
      <c r="Q24" s="63" t="s">
        <v>209</v>
      </c>
      <c r="R24" s="52" t="s">
        <v>210</v>
      </c>
      <c r="S24" s="64" t="b">
        <v>0</v>
      </c>
      <c r="T24" s="64"/>
      <c r="U24" s="65"/>
      <c r="V24" s="64" t="str">
        <f>IFERROR(__xludf.DUMMYFUNCTION("""COMPUTED_VALUE"""),"CPC ($)")</f>
        <v>CPC ($)</v>
      </c>
      <c r="W24" s="64" t="str">
        <f>IFERROR(__xludf.DUMMYFUNCTION("""COMPUTED_VALUE"""),"Cp")</f>
        <v>Cp</v>
      </c>
      <c r="X24" s="64" t="str">
        <f>IFERROR(__xludf.DUMMYFUNCTION("""COMPUTED_VALUE"""),"CPC")</f>
        <v>CPC</v>
      </c>
      <c r="Y24" s="64" t="str">
        <f>IFERROR(__xludf.DUMMYFUNCTION("""COMPUTED_VALUE"""),"Average price in US dollars advertisers pay for a user's click on an ad containing a particular keyword (Google AdWords).")</f>
        <v>Average price in US dollars advertisers pay for a user's click on an ad containing a particular keyword (Google AdWords).</v>
      </c>
      <c r="Z24" s="64"/>
      <c r="AA24" s="66"/>
      <c r="AB24" s="66"/>
      <c r="AC24" s="66"/>
      <c r="AD24" s="66"/>
    </row>
    <row r="25">
      <c r="A25" s="36"/>
      <c r="B25" s="1"/>
      <c r="C25" s="1"/>
      <c r="D25" s="1"/>
      <c r="E25" s="36"/>
      <c r="F25" s="37"/>
      <c r="G25" s="37"/>
      <c r="H25" s="37"/>
      <c r="I25" s="37"/>
      <c r="J25" s="63"/>
      <c r="K25" s="36"/>
      <c r="L25" s="49"/>
      <c r="M25" s="50"/>
      <c r="N25" s="36"/>
      <c r="O25" s="51" t="s">
        <v>211</v>
      </c>
      <c r="P25" s="51" t="s">
        <v>212</v>
      </c>
      <c r="Q25" s="63" t="s">
        <v>213</v>
      </c>
      <c r="R25" s="52" t="s">
        <v>214</v>
      </c>
      <c r="S25" s="64" t="b">
        <v>1</v>
      </c>
      <c r="T25" s="64"/>
      <c r="U25" s="65"/>
      <c r="V25" s="64" t="str">
        <f>IFERROR(__xludf.DUMMYFUNCTION("""COMPUTED_VALUE"""),"Keyword")</f>
        <v>Keyword</v>
      </c>
      <c r="W25" s="64" t="str">
        <f>IFERROR(__xludf.DUMMYFUNCTION("""COMPUTED_VALUE"""),"Ph")</f>
        <v>Ph</v>
      </c>
      <c r="X25" s="64" t="str">
        <f>IFERROR(__xludf.DUMMYFUNCTION("""COMPUTED_VALUE"""),"Keyword")</f>
        <v>Keyword</v>
      </c>
      <c r="Y25" s="64" t="str">
        <f>IFERROR(__xludf.DUMMYFUNCTION("""COMPUTED_VALUE"""),"Keyword bringing users to the website via Google's top 100 organic search results.")</f>
        <v>Keyword bringing users to the website via Google's top 100 organic search results.</v>
      </c>
      <c r="Z25" s="64"/>
      <c r="AA25" s="66"/>
      <c r="AB25" s="66"/>
      <c r="AC25" s="66"/>
      <c r="AD25" s="66"/>
    </row>
    <row r="26">
      <c r="A26" s="36"/>
      <c r="B26" s="1"/>
      <c r="C26" s="1"/>
      <c r="D26" s="1"/>
      <c r="E26" s="36"/>
      <c r="F26" s="37"/>
      <c r="G26" s="37"/>
      <c r="H26" s="37"/>
      <c r="I26" s="37"/>
      <c r="J26" s="63"/>
      <c r="K26" s="36"/>
      <c r="L26" s="49" t="s">
        <v>215</v>
      </c>
      <c r="M26" s="50" t="s">
        <v>216</v>
      </c>
      <c r="N26" s="36"/>
      <c r="O26" s="51" t="s">
        <v>217</v>
      </c>
      <c r="P26" s="51" t="s">
        <v>218</v>
      </c>
      <c r="Q26" s="63" t="s">
        <v>219</v>
      </c>
      <c r="R26" s="52" t="s">
        <v>220</v>
      </c>
      <c r="S26" s="64" t="b">
        <v>0</v>
      </c>
      <c r="T26" s="64"/>
      <c r="U26" s="65"/>
      <c r="V26" s="64"/>
      <c r="W26" s="64"/>
      <c r="X26" s="64"/>
      <c r="Y26" s="64"/>
      <c r="Z26" s="64"/>
      <c r="AA26" s="66"/>
      <c r="AB26" s="66"/>
      <c r="AC26" s="66"/>
      <c r="AD26" s="66"/>
    </row>
    <row r="27">
      <c r="A27" s="36"/>
      <c r="B27" s="1"/>
      <c r="C27" s="1"/>
      <c r="D27" s="1"/>
      <c r="E27" s="36"/>
      <c r="F27" s="37"/>
      <c r="G27" s="37"/>
      <c r="H27" s="37"/>
      <c r="I27" s="37"/>
      <c r="J27" s="63"/>
      <c r="K27" s="36"/>
      <c r="L27" s="49" t="s">
        <v>221</v>
      </c>
      <c r="M27" s="50" t="s">
        <v>222</v>
      </c>
      <c r="N27" s="36"/>
      <c r="O27" s="51" t="s">
        <v>223</v>
      </c>
      <c r="P27" s="51" t="s">
        <v>224</v>
      </c>
      <c r="Q27" s="63" t="s">
        <v>225</v>
      </c>
      <c r="R27" s="52" t="s">
        <v>226</v>
      </c>
      <c r="S27" s="64" t="b">
        <v>1</v>
      </c>
      <c r="T27" s="64"/>
      <c r="U27" s="65"/>
      <c r="V27" s="64"/>
      <c r="W27" s="64"/>
      <c r="X27" s="64"/>
      <c r="Y27" s="64"/>
      <c r="Z27" s="64"/>
      <c r="AA27" s="66"/>
      <c r="AB27" s="66"/>
      <c r="AC27" s="66"/>
      <c r="AD27" s="66"/>
    </row>
    <row r="28">
      <c r="A28" s="36"/>
      <c r="B28" s="1"/>
      <c r="C28" s="1"/>
      <c r="D28" s="1"/>
      <c r="E28" s="36"/>
      <c r="F28" s="37"/>
      <c r="G28" s="37"/>
      <c r="H28" s="37"/>
      <c r="I28" s="37"/>
      <c r="J28" s="63"/>
      <c r="K28" s="36"/>
      <c r="L28" s="49" t="s">
        <v>227</v>
      </c>
      <c r="M28" s="50" t="s">
        <v>228</v>
      </c>
      <c r="N28" s="36"/>
      <c r="O28" s="51" t="s">
        <v>229</v>
      </c>
      <c r="P28" s="51" t="s">
        <v>230</v>
      </c>
      <c r="Q28" s="63" t="s">
        <v>231</v>
      </c>
      <c r="R28" s="52" t="s">
        <v>232</v>
      </c>
      <c r="S28" s="64" t="b">
        <v>1</v>
      </c>
      <c r="T28" s="64"/>
      <c r="U28" s="65"/>
      <c r="V28" s="64"/>
      <c r="W28" s="64"/>
      <c r="X28" s="64"/>
      <c r="Y28" s="64"/>
      <c r="Z28" s="64"/>
      <c r="AA28" s="66"/>
      <c r="AB28" s="66"/>
      <c r="AC28" s="66"/>
      <c r="AD28" s="66"/>
    </row>
    <row r="29">
      <c r="A29" s="36"/>
      <c r="B29" s="1"/>
      <c r="C29" s="1"/>
      <c r="D29" s="1"/>
      <c r="E29" s="36"/>
      <c r="F29" s="37"/>
      <c r="G29" s="37"/>
      <c r="H29" s="37"/>
      <c r="I29" s="37"/>
      <c r="J29" s="63"/>
      <c r="K29" s="36"/>
      <c r="L29" s="49" t="s">
        <v>233</v>
      </c>
      <c r="M29" s="50" t="s">
        <v>234</v>
      </c>
      <c r="N29" s="36"/>
      <c r="O29" s="51" t="s">
        <v>235</v>
      </c>
      <c r="P29" s="51" t="s">
        <v>236</v>
      </c>
      <c r="Q29" s="63" t="s">
        <v>237</v>
      </c>
      <c r="R29" s="52" t="s">
        <v>238</v>
      </c>
      <c r="S29" s="64" t="b">
        <v>1</v>
      </c>
      <c r="T29" s="64"/>
      <c r="U29" s="65"/>
      <c r="V29" s="64"/>
      <c r="W29" s="64"/>
      <c r="X29" s="64"/>
      <c r="Y29" s="64"/>
      <c r="Z29" s="64"/>
      <c r="AA29" s="66"/>
      <c r="AB29" s="66"/>
      <c r="AC29" s="66"/>
      <c r="AD29" s="66"/>
    </row>
    <row r="30">
      <c r="A30" s="36"/>
      <c r="B30" s="1"/>
      <c r="C30" s="1"/>
      <c r="D30" s="1"/>
      <c r="E30" s="36"/>
      <c r="F30" s="37"/>
      <c r="G30" s="37"/>
      <c r="H30" s="37"/>
      <c r="I30" s="37"/>
      <c r="J30" s="63"/>
      <c r="K30" s="36"/>
      <c r="L30" s="49" t="s">
        <v>239</v>
      </c>
      <c r="M30" s="50" t="s">
        <v>240</v>
      </c>
      <c r="N30" s="36"/>
      <c r="O30" s="51" t="s">
        <v>241</v>
      </c>
      <c r="P30" s="51" t="s">
        <v>242</v>
      </c>
      <c r="Q30" s="63" t="s">
        <v>243</v>
      </c>
      <c r="R30" s="52" t="s">
        <v>244</v>
      </c>
      <c r="S30" s="64" t="b">
        <v>1</v>
      </c>
      <c r="T30" s="64"/>
      <c r="U30" s="65"/>
      <c r="V30" s="64"/>
      <c r="W30" s="64"/>
      <c r="X30" s="64"/>
      <c r="Y30" s="64"/>
      <c r="Z30" s="64"/>
      <c r="AA30" s="66"/>
      <c r="AB30" s="66"/>
      <c r="AC30" s="66"/>
      <c r="AD30" s="66"/>
    </row>
    <row r="31">
      <c r="A31" s="36"/>
      <c r="B31" s="1"/>
      <c r="C31" s="1"/>
      <c r="D31" s="1"/>
      <c r="E31" s="36"/>
      <c r="F31" s="37"/>
      <c r="G31" s="37"/>
      <c r="H31" s="37"/>
      <c r="I31" s="37"/>
      <c r="J31" s="63"/>
      <c r="K31" s="36"/>
      <c r="L31" s="49" t="s">
        <v>245</v>
      </c>
      <c r="M31" s="50" t="s">
        <v>246</v>
      </c>
      <c r="N31" s="36"/>
      <c r="O31" s="51" t="s">
        <v>247</v>
      </c>
      <c r="P31" s="51" t="s">
        <v>248</v>
      </c>
      <c r="Q31" s="63" t="s">
        <v>249</v>
      </c>
      <c r="R31" s="52" t="s">
        <v>250</v>
      </c>
      <c r="S31" s="64" t="b">
        <v>1</v>
      </c>
      <c r="T31" s="64"/>
      <c r="U31" s="65"/>
      <c r="V31" s="64"/>
      <c r="W31" s="64"/>
      <c r="X31" s="64"/>
      <c r="Y31" s="64"/>
      <c r="Z31" s="64"/>
      <c r="AA31" s="66"/>
      <c r="AB31" s="66"/>
      <c r="AC31" s="66"/>
      <c r="AD31" s="66"/>
    </row>
    <row r="32">
      <c r="A32" s="36"/>
      <c r="B32" s="1"/>
      <c r="C32" s="1"/>
      <c r="D32" s="1"/>
      <c r="E32" s="36"/>
      <c r="F32" s="37"/>
      <c r="G32" s="37"/>
      <c r="H32" s="37"/>
      <c r="I32" s="37"/>
      <c r="J32" s="63"/>
      <c r="K32" s="36"/>
      <c r="L32" s="49" t="s">
        <v>251</v>
      </c>
      <c r="M32" s="50" t="s">
        <v>252</v>
      </c>
      <c r="N32" s="36"/>
      <c r="O32" s="51" t="s">
        <v>253</v>
      </c>
      <c r="P32" s="51" t="s">
        <v>254</v>
      </c>
      <c r="Q32" s="63" t="s">
        <v>255</v>
      </c>
      <c r="R32" s="52" t="s">
        <v>256</v>
      </c>
      <c r="S32" s="64" t="b">
        <v>0</v>
      </c>
      <c r="T32" s="64"/>
      <c r="U32" s="65"/>
      <c r="V32" s="64"/>
      <c r="W32" s="64"/>
      <c r="X32" s="64"/>
      <c r="Y32" s="64"/>
      <c r="Z32" s="64"/>
      <c r="AA32" s="66"/>
      <c r="AB32" s="66"/>
      <c r="AC32" s="66"/>
      <c r="AD32" s="66"/>
    </row>
    <row r="33">
      <c r="A33" s="36"/>
      <c r="B33" s="1"/>
      <c r="C33" s="1"/>
      <c r="D33" s="1"/>
      <c r="E33" s="36"/>
      <c r="F33" s="37"/>
      <c r="G33" s="37"/>
      <c r="H33" s="37"/>
      <c r="I33" s="37"/>
      <c r="J33" s="63"/>
      <c r="K33" s="36"/>
      <c r="L33" s="49" t="s">
        <v>257</v>
      </c>
      <c r="M33" s="50" t="s">
        <v>258</v>
      </c>
      <c r="N33" s="36"/>
      <c r="O33" s="51" t="s">
        <v>259</v>
      </c>
      <c r="P33" s="51" t="s">
        <v>260</v>
      </c>
      <c r="Q33" s="63" t="s">
        <v>261</v>
      </c>
      <c r="R33" s="52" t="s">
        <v>262</v>
      </c>
      <c r="S33" s="64" t="b">
        <v>1</v>
      </c>
      <c r="T33" s="64"/>
      <c r="U33" s="65"/>
      <c r="V33" s="64"/>
      <c r="W33" s="64"/>
      <c r="X33" s="64"/>
      <c r="Y33" s="64"/>
      <c r="Z33" s="64"/>
      <c r="AA33" s="66"/>
      <c r="AB33" s="66"/>
      <c r="AC33" s="66"/>
      <c r="AD33" s="66"/>
    </row>
    <row r="34">
      <c r="A34" s="36"/>
      <c r="B34" s="1"/>
      <c r="C34" s="1"/>
      <c r="D34" s="1"/>
      <c r="E34" s="36"/>
      <c r="F34" s="37"/>
      <c r="G34" s="37"/>
      <c r="H34" s="37"/>
      <c r="I34" s="37"/>
      <c r="J34" s="63"/>
      <c r="K34" s="36"/>
      <c r="L34" s="49" t="s">
        <v>263</v>
      </c>
      <c r="M34" s="50" t="s">
        <v>264</v>
      </c>
      <c r="N34" s="36"/>
      <c r="O34" s="51" t="s">
        <v>265</v>
      </c>
      <c r="P34" s="51" t="s">
        <v>266</v>
      </c>
      <c r="Q34" s="63" t="s">
        <v>267</v>
      </c>
      <c r="R34" s="52" t="s">
        <v>268</v>
      </c>
      <c r="S34" s="64" t="b">
        <v>1</v>
      </c>
      <c r="T34" s="64"/>
      <c r="U34" s="65"/>
      <c r="V34" s="64"/>
      <c r="W34" s="64"/>
      <c r="X34" s="64"/>
      <c r="Y34" s="64"/>
      <c r="Z34" s="64"/>
      <c r="AA34" s="66"/>
      <c r="AB34" s="66"/>
      <c r="AC34" s="66"/>
      <c r="AD34" s="66"/>
    </row>
    <row r="35">
      <c r="A35" s="36"/>
      <c r="B35" s="1"/>
      <c r="C35" s="1"/>
      <c r="D35" s="1"/>
      <c r="E35" s="36"/>
      <c r="F35" s="37"/>
      <c r="G35" s="37"/>
      <c r="H35" s="37"/>
      <c r="I35" s="37"/>
      <c r="J35" s="63"/>
      <c r="K35" s="36"/>
      <c r="L35" s="49" t="s">
        <v>269</v>
      </c>
      <c r="M35" s="50" t="s">
        <v>270</v>
      </c>
      <c r="N35" s="36"/>
      <c r="O35" s="51" t="s">
        <v>271</v>
      </c>
      <c r="P35" s="51" t="s">
        <v>272</v>
      </c>
      <c r="Q35" s="63" t="s">
        <v>273</v>
      </c>
      <c r="R35" s="52" t="s">
        <v>274</v>
      </c>
      <c r="S35" s="64" t="b">
        <v>1</v>
      </c>
      <c r="T35" s="64"/>
      <c r="U35" s="65"/>
      <c r="V35" s="64"/>
      <c r="W35" s="64"/>
      <c r="X35" s="64"/>
      <c r="Y35" s="64"/>
      <c r="Z35" s="64"/>
      <c r="AA35" s="66"/>
      <c r="AB35" s="66"/>
      <c r="AC35" s="66"/>
      <c r="AD35" s="66"/>
    </row>
    <row r="36">
      <c r="A36" s="36"/>
      <c r="B36" s="1"/>
      <c r="C36" s="1"/>
      <c r="D36" s="1"/>
      <c r="E36" s="36"/>
      <c r="F36" s="37"/>
      <c r="G36" s="37"/>
      <c r="H36" s="37"/>
      <c r="I36" s="37"/>
      <c r="J36" s="63"/>
      <c r="K36" s="36"/>
      <c r="L36" s="49" t="s">
        <v>275</v>
      </c>
      <c r="M36" s="50" t="s">
        <v>276</v>
      </c>
      <c r="N36" s="36"/>
      <c r="O36" s="51" t="s">
        <v>277</v>
      </c>
      <c r="P36" s="51" t="s">
        <v>278</v>
      </c>
      <c r="Q36" s="63" t="s">
        <v>279</v>
      </c>
      <c r="R36" s="52" t="s">
        <v>280</v>
      </c>
      <c r="S36" s="64" t="b">
        <v>1</v>
      </c>
      <c r="T36" s="64"/>
      <c r="U36" s="65"/>
      <c r="V36" s="64"/>
      <c r="W36" s="64"/>
      <c r="X36" s="64"/>
      <c r="Y36" s="64"/>
      <c r="Z36" s="64"/>
      <c r="AA36" s="66"/>
      <c r="AB36" s="66"/>
      <c r="AC36" s="66"/>
      <c r="AD36" s="66"/>
    </row>
    <row r="37">
      <c r="A37" s="36"/>
      <c r="B37" s="1"/>
      <c r="C37" s="1"/>
      <c r="D37" s="1"/>
      <c r="E37" s="36"/>
      <c r="F37" s="37"/>
      <c r="G37" s="37"/>
      <c r="H37" s="37"/>
      <c r="I37" s="37"/>
      <c r="J37" s="63"/>
      <c r="K37" s="36"/>
      <c r="L37" s="49" t="s">
        <v>281</v>
      </c>
      <c r="M37" s="50" t="s">
        <v>282</v>
      </c>
      <c r="N37" s="36"/>
      <c r="O37" s="51" t="s">
        <v>283</v>
      </c>
      <c r="P37" s="51" t="s">
        <v>284</v>
      </c>
      <c r="Q37" s="63" t="s">
        <v>285</v>
      </c>
      <c r="R37" s="52" t="s">
        <v>286</v>
      </c>
      <c r="S37" s="64" t="b">
        <v>1</v>
      </c>
      <c r="T37" s="64"/>
      <c r="U37" s="65"/>
      <c r="V37" s="64"/>
      <c r="W37" s="64"/>
      <c r="X37" s="64"/>
      <c r="Y37" s="64"/>
      <c r="Z37" s="64"/>
      <c r="AA37" s="66"/>
      <c r="AB37" s="66"/>
      <c r="AC37" s="66"/>
      <c r="AD37" s="66"/>
    </row>
    <row r="38">
      <c r="A38" s="36"/>
      <c r="B38" s="1"/>
      <c r="C38" s="1"/>
      <c r="D38" s="1"/>
      <c r="E38" s="36"/>
      <c r="F38" s="37"/>
      <c r="G38" s="37"/>
      <c r="H38" s="37"/>
      <c r="I38" s="37"/>
      <c r="J38" s="63"/>
      <c r="K38" s="36"/>
      <c r="L38" s="49" t="s">
        <v>287</v>
      </c>
      <c r="M38" s="50" t="s">
        <v>288</v>
      </c>
      <c r="N38" s="36"/>
      <c r="O38" s="51" t="s">
        <v>289</v>
      </c>
      <c r="P38" s="51" t="s">
        <v>290</v>
      </c>
      <c r="Q38" s="63" t="s">
        <v>291</v>
      </c>
      <c r="R38" s="52" t="s">
        <v>292</v>
      </c>
      <c r="S38" s="64" t="b">
        <v>0</v>
      </c>
      <c r="T38" s="64"/>
      <c r="U38" s="65"/>
      <c r="V38" s="64"/>
      <c r="W38" s="64"/>
      <c r="X38" s="64"/>
      <c r="Y38" s="64"/>
      <c r="Z38" s="64"/>
      <c r="AA38" s="66"/>
      <c r="AB38" s="66"/>
      <c r="AC38" s="66"/>
      <c r="AD38" s="66"/>
    </row>
    <row r="39">
      <c r="A39" s="36"/>
      <c r="B39" s="1"/>
      <c r="C39" s="1"/>
      <c r="D39" s="1"/>
      <c r="E39" s="36"/>
      <c r="F39" s="37"/>
      <c r="G39" s="37"/>
      <c r="H39" s="37"/>
      <c r="I39" s="37"/>
      <c r="J39" s="63"/>
      <c r="K39" s="36"/>
      <c r="L39" s="49" t="s">
        <v>293</v>
      </c>
      <c r="M39" s="50" t="s">
        <v>294</v>
      </c>
      <c r="N39" s="36"/>
      <c r="O39" s="51" t="s">
        <v>295</v>
      </c>
      <c r="P39" s="51" t="s">
        <v>296</v>
      </c>
      <c r="Q39" s="63" t="s">
        <v>297</v>
      </c>
      <c r="R39" s="52" t="s">
        <v>298</v>
      </c>
      <c r="S39" s="64" t="b">
        <v>0</v>
      </c>
      <c r="T39" s="64"/>
      <c r="U39" s="65"/>
      <c r="V39" s="64"/>
      <c r="W39" s="64"/>
      <c r="X39" s="64"/>
      <c r="Y39" s="64"/>
      <c r="Z39" s="64"/>
      <c r="AA39" s="66"/>
      <c r="AB39" s="66"/>
      <c r="AC39" s="66"/>
      <c r="AD39" s="66"/>
    </row>
    <row r="40">
      <c r="A40" s="36"/>
      <c r="B40" s="1"/>
      <c r="C40" s="1"/>
      <c r="D40" s="1"/>
      <c r="E40" s="36"/>
      <c r="F40" s="37"/>
      <c r="G40" s="37"/>
      <c r="H40" s="37"/>
      <c r="I40" s="37"/>
      <c r="J40" s="63"/>
      <c r="K40" s="36"/>
      <c r="L40" s="49" t="s">
        <v>299</v>
      </c>
      <c r="M40" s="50" t="s">
        <v>300</v>
      </c>
      <c r="N40" s="36"/>
      <c r="O40" s="51" t="s">
        <v>301</v>
      </c>
      <c r="P40" s="51" t="s">
        <v>302</v>
      </c>
      <c r="Q40" s="63" t="s">
        <v>303</v>
      </c>
      <c r="R40" s="52" t="s">
        <v>304</v>
      </c>
      <c r="S40" s="64" t="b">
        <v>0</v>
      </c>
      <c r="T40" s="64"/>
      <c r="U40" s="65"/>
      <c r="V40" s="64"/>
      <c r="W40" s="64"/>
      <c r="X40" s="64"/>
      <c r="Y40" s="64"/>
      <c r="Z40" s="64"/>
      <c r="AA40" s="66"/>
      <c r="AB40" s="66"/>
      <c r="AC40" s="66"/>
      <c r="AD40" s="66"/>
    </row>
    <row r="41">
      <c r="A41" s="36"/>
      <c r="B41" s="1"/>
      <c r="C41" s="1"/>
      <c r="D41" s="1"/>
      <c r="E41" s="36"/>
      <c r="F41" s="37"/>
      <c r="G41" s="37"/>
      <c r="H41" s="37"/>
      <c r="I41" s="37"/>
      <c r="J41" s="63"/>
      <c r="K41" s="36"/>
      <c r="L41" s="49" t="s">
        <v>305</v>
      </c>
      <c r="M41" s="50" t="s">
        <v>306</v>
      </c>
      <c r="N41" s="36"/>
      <c r="O41" s="51" t="s">
        <v>307</v>
      </c>
      <c r="P41" s="51" t="s">
        <v>308</v>
      </c>
      <c r="Q41" s="63" t="s">
        <v>309</v>
      </c>
      <c r="R41" s="52" t="s">
        <v>310</v>
      </c>
      <c r="S41" s="64" t="b">
        <v>0</v>
      </c>
      <c r="T41" s="64"/>
      <c r="U41" s="65"/>
      <c r="V41" s="64"/>
      <c r="W41" s="64"/>
      <c r="X41" s="64"/>
      <c r="Y41" s="64"/>
      <c r="Z41" s="64"/>
      <c r="AA41" s="66"/>
      <c r="AB41" s="66"/>
      <c r="AC41" s="66"/>
      <c r="AD41" s="66"/>
    </row>
    <row r="42">
      <c r="A42" s="36"/>
      <c r="B42" s="1"/>
      <c r="C42" s="1"/>
      <c r="D42" s="1"/>
      <c r="E42" s="36"/>
      <c r="F42" s="37"/>
      <c r="G42" s="37"/>
      <c r="H42" s="37"/>
      <c r="I42" s="37"/>
      <c r="J42" s="63"/>
      <c r="K42" s="36"/>
      <c r="L42" s="49" t="s">
        <v>311</v>
      </c>
      <c r="M42" s="50" t="s">
        <v>312</v>
      </c>
      <c r="N42" s="36"/>
      <c r="O42" s="51" t="s">
        <v>313</v>
      </c>
      <c r="P42" s="51" t="s">
        <v>314</v>
      </c>
      <c r="Q42" s="63" t="s">
        <v>315</v>
      </c>
      <c r="R42" s="52" t="s">
        <v>316</v>
      </c>
      <c r="S42" s="64" t="b">
        <v>0</v>
      </c>
      <c r="T42" s="64"/>
      <c r="U42" s="65"/>
      <c r="V42" s="64"/>
      <c r="W42" s="64"/>
      <c r="X42" s="64"/>
      <c r="Y42" s="64"/>
      <c r="Z42" s="64"/>
      <c r="AA42" s="66"/>
      <c r="AB42" s="66"/>
      <c r="AC42" s="66"/>
      <c r="AD42" s="66"/>
    </row>
    <row r="43">
      <c r="A43" s="36"/>
      <c r="B43" s="1"/>
      <c r="C43" s="1"/>
      <c r="D43" s="1"/>
      <c r="E43" s="36"/>
      <c r="F43" s="37"/>
      <c r="G43" s="37"/>
      <c r="H43" s="37"/>
      <c r="I43" s="37"/>
      <c r="J43" s="63"/>
      <c r="K43" s="36"/>
      <c r="L43" s="49" t="s">
        <v>317</v>
      </c>
      <c r="M43" s="50" t="s">
        <v>318</v>
      </c>
      <c r="N43" s="36"/>
      <c r="O43" s="51" t="s">
        <v>319</v>
      </c>
      <c r="P43" s="51" t="s">
        <v>320</v>
      </c>
      <c r="Q43" s="63" t="s">
        <v>321</v>
      </c>
      <c r="R43" s="52" t="s">
        <v>322</v>
      </c>
      <c r="S43" s="64" t="b">
        <v>0</v>
      </c>
      <c r="T43" s="64"/>
      <c r="U43" s="65"/>
      <c r="V43" s="64"/>
      <c r="W43" s="64"/>
      <c r="X43" s="64"/>
      <c r="Y43" s="64"/>
      <c r="Z43" s="64"/>
      <c r="AA43" s="66"/>
      <c r="AB43" s="66"/>
      <c r="AC43" s="66"/>
      <c r="AD43" s="66"/>
    </row>
    <row r="44">
      <c r="A44" s="36"/>
      <c r="B44" s="1"/>
      <c r="C44" s="1"/>
      <c r="D44" s="1"/>
      <c r="E44" s="36"/>
      <c r="F44" s="37"/>
      <c r="G44" s="37"/>
      <c r="H44" s="37"/>
      <c r="I44" s="37"/>
      <c r="J44" s="63"/>
      <c r="K44" s="36"/>
      <c r="L44" s="49" t="s">
        <v>323</v>
      </c>
      <c r="M44" s="50" t="s">
        <v>324</v>
      </c>
      <c r="N44" s="36"/>
      <c r="O44" s="51" t="s">
        <v>325</v>
      </c>
      <c r="P44" s="51" t="s">
        <v>326</v>
      </c>
      <c r="Q44" s="63" t="s">
        <v>327</v>
      </c>
      <c r="R44" s="52" t="s">
        <v>328</v>
      </c>
      <c r="S44" s="64" t="b">
        <v>1</v>
      </c>
      <c r="T44" s="64"/>
      <c r="U44" s="65"/>
      <c r="V44" s="64"/>
      <c r="W44" s="64"/>
      <c r="X44" s="64"/>
      <c r="Y44" s="64"/>
      <c r="Z44" s="64"/>
      <c r="AA44" s="66"/>
      <c r="AB44" s="66"/>
      <c r="AC44" s="66"/>
      <c r="AD44" s="66"/>
    </row>
    <row r="45">
      <c r="A45" s="36"/>
      <c r="B45" s="1"/>
      <c r="C45" s="1"/>
      <c r="D45" s="1"/>
      <c r="E45" s="36"/>
      <c r="F45" s="37"/>
      <c r="G45" s="37"/>
      <c r="H45" s="37"/>
      <c r="I45" s="37"/>
      <c r="J45" s="63"/>
      <c r="K45" s="36"/>
      <c r="L45" s="49" t="s">
        <v>329</v>
      </c>
      <c r="M45" s="50" t="s">
        <v>330</v>
      </c>
      <c r="N45" s="36"/>
      <c r="O45" s="51" t="s">
        <v>331</v>
      </c>
      <c r="P45" s="51" t="s">
        <v>332</v>
      </c>
      <c r="Q45" s="63" t="s">
        <v>333</v>
      </c>
      <c r="R45" s="52" t="s">
        <v>334</v>
      </c>
      <c r="S45" s="64" t="b">
        <v>1</v>
      </c>
      <c r="T45" s="64"/>
      <c r="U45" s="65"/>
      <c r="V45" s="64"/>
      <c r="W45" s="64"/>
      <c r="X45" s="64"/>
      <c r="Y45" s="64"/>
      <c r="Z45" s="64"/>
      <c r="AA45" s="66"/>
      <c r="AB45" s="66"/>
      <c r="AC45" s="66"/>
      <c r="AD45" s="66"/>
    </row>
    <row r="46">
      <c r="A46" s="36"/>
      <c r="B46" s="1"/>
      <c r="C46" s="1"/>
      <c r="D46" s="1"/>
      <c r="E46" s="36"/>
      <c r="F46" s="37"/>
      <c r="G46" s="37"/>
      <c r="H46" s="37"/>
      <c r="I46" s="37"/>
      <c r="J46" s="63"/>
      <c r="K46" s="36"/>
      <c r="L46" s="49" t="s">
        <v>335</v>
      </c>
      <c r="M46" s="50" t="s">
        <v>336</v>
      </c>
      <c r="N46" s="36"/>
      <c r="O46" s="51" t="s">
        <v>337</v>
      </c>
      <c r="P46" s="51" t="s">
        <v>338</v>
      </c>
      <c r="Q46" s="63" t="s">
        <v>339</v>
      </c>
      <c r="R46" s="52" t="s">
        <v>340</v>
      </c>
      <c r="S46" s="64" t="b">
        <v>1</v>
      </c>
      <c r="T46" s="64"/>
      <c r="U46" s="65"/>
      <c r="V46" s="64"/>
      <c r="W46" s="64"/>
      <c r="X46" s="64"/>
      <c r="Y46" s="64"/>
      <c r="Z46" s="64"/>
      <c r="AA46" s="66"/>
      <c r="AB46" s="66"/>
      <c r="AC46" s="66"/>
      <c r="AD46" s="66"/>
    </row>
    <row r="47">
      <c r="A47" s="36"/>
      <c r="B47" s="1"/>
      <c r="C47" s="1"/>
      <c r="D47" s="1"/>
      <c r="E47" s="36"/>
      <c r="F47" s="37"/>
      <c r="G47" s="37"/>
      <c r="H47" s="37"/>
      <c r="I47" s="37"/>
      <c r="J47" s="63"/>
      <c r="K47" s="36"/>
      <c r="L47" s="49" t="s">
        <v>341</v>
      </c>
      <c r="M47" s="50" t="s">
        <v>342</v>
      </c>
      <c r="N47" s="36"/>
      <c r="O47" s="51" t="s">
        <v>343</v>
      </c>
      <c r="P47" s="51" t="s">
        <v>344</v>
      </c>
      <c r="Q47" s="63" t="s">
        <v>345</v>
      </c>
      <c r="R47" s="52" t="s">
        <v>346</v>
      </c>
      <c r="S47" s="64" t="b">
        <v>0</v>
      </c>
      <c r="T47" s="64"/>
      <c r="U47" s="65"/>
      <c r="V47" s="64"/>
      <c r="W47" s="64"/>
      <c r="X47" s="64"/>
      <c r="Y47" s="64"/>
      <c r="Z47" s="64"/>
      <c r="AA47" s="66"/>
      <c r="AB47" s="66"/>
      <c r="AC47" s="66"/>
      <c r="AD47" s="66"/>
    </row>
    <row r="48">
      <c r="A48" s="36"/>
      <c r="B48" s="1"/>
      <c r="C48" s="1"/>
      <c r="D48" s="1"/>
      <c r="E48" s="36"/>
      <c r="F48" s="37"/>
      <c r="G48" s="37"/>
      <c r="H48" s="37"/>
      <c r="I48" s="37"/>
      <c r="J48" s="1"/>
      <c r="K48" s="36"/>
      <c r="L48" s="49" t="s">
        <v>347</v>
      </c>
      <c r="M48" s="50" t="s">
        <v>348</v>
      </c>
      <c r="N48" s="36"/>
      <c r="O48" s="51" t="s">
        <v>349</v>
      </c>
      <c r="P48" s="1"/>
      <c r="Q48" s="1"/>
      <c r="R48" s="52" t="s">
        <v>350</v>
      </c>
      <c r="S48" s="40"/>
      <c r="T48" s="40"/>
      <c r="U48" s="36"/>
      <c r="V48" s="40"/>
      <c r="W48" s="40"/>
      <c r="X48" s="40"/>
      <c r="Y48" s="40"/>
      <c r="Z48" s="40"/>
      <c r="AA48" s="1"/>
      <c r="AB48" s="1"/>
      <c r="AC48" s="1"/>
      <c r="AD48" s="1"/>
    </row>
    <row r="49">
      <c r="A49" s="36"/>
      <c r="B49" s="1"/>
      <c r="C49" s="1"/>
      <c r="D49" s="1"/>
      <c r="E49" s="36"/>
      <c r="F49" s="37"/>
      <c r="G49" s="37"/>
      <c r="H49" s="37"/>
      <c r="I49" s="37"/>
      <c r="J49" s="51"/>
      <c r="K49" s="36"/>
      <c r="L49" s="49" t="s">
        <v>351</v>
      </c>
      <c r="M49" s="50" t="s">
        <v>352</v>
      </c>
      <c r="N49" s="36"/>
      <c r="O49" s="51" t="s">
        <v>353</v>
      </c>
      <c r="P49" s="51" t="s">
        <v>208</v>
      </c>
      <c r="Q49" s="51" t="s">
        <v>354</v>
      </c>
      <c r="R49" s="52" t="s">
        <v>210</v>
      </c>
      <c r="S49" s="64" t="b">
        <v>0</v>
      </c>
      <c r="T49" s="64"/>
      <c r="U49" s="65"/>
      <c r="V49" s="64"/>
      <c r="W49" s="64"/>
      <c r="X49" s="64"/>
      <c r="Y49" s="64"/>
      <c r="Z49" s="64"/>
      <c r="AA49" s="66"/>
      <c r="AB49" s="66"/>
      <c r="AC49" s="66"/>
      <c r="AD49" s="66"/>
    </row>
    <row r="50">
      <c r="A50" s="36"/>
      <c r="B50" s="1"/>
      <c r="C50" s="1"/>
      <c r="D50" s="1"/>
      <c r="E50" s="36"/>
      <c r="F50" s="37"/>
      <c r="G50" s="37"/>
      <c r="H50" s="37"/>
      <c r="I50" s="37"/>
      <c r="J50" s="51"/>
      <c r="K50" s="36"/>
      <c r="L50" s="49" t="s">
        <v>355</v>
      </c>
      <c r="M50" s="50" t="s">
        <v>356</v>
      </c>
      <c r="N50" s="36"/>
      <c r="O50" s="51" t="s">
        <v>357</v>
      </c>
      <c r="P50" s="51" t="s">
        <v>212</v>
      </c>
      <c r="Q50" s="51" t="s">
        <v>358</v>
      </c>
      <c r="R50" s="52" t="s">
        <v>214</v>
      </c>
      <c r="S50" s="64" t="b">
        <v>1</v>
      </c>
      <c r="T50" s="64"/>
      <c r="U50" s="65"/>
      <c r="V50" s="64"/>
      <c r="W50" s="64"/>
      <c r="X50" s="64"/>
      <c r="Y50" s="64"/>
      <c r="Z50" s="64"/>
      <c r="AA50" s="66"/>
      <c r="AB50" s="66"/>
      <c r="AC50" s="66"/>
      <c r="AD50" s="66"/>
    </row>
    <row r="51">
      <c r="A51" s="36"/>
      <c r="B51" s="1"/>
      <c r="C51" s="1"/>
      <c r="D51" s="1"/>
      <c r="E51" s="36"/>
      <c r="F51" s="37"/>
      <c r="G51" s="37"/>
      <c r="H51" s="37"/>
      <c r="I51" s="37"/>
      <c r="J51" s="51"/>
      <c r="K51" s="36"/>
      <c r="L51" s="49" t="s">
        <v>359</v>
      </c>
      <c r="M51" s="50" t="s">
        <v>360</v>
      </c>
      <c r="N51" s="36"/>
      <c r="O51" s="51" t="s">
        <v>361</v>
      </c>
      <c r="P51" s="51" t="s">
        <v>218</v>
      </c>
      <c r="Q51" s="51" t="s">
        <v>362</v>
      </c>
      <c r="R51" s="52" t="s">
        <v>220</v>
      </c>
      <c r="S51" s="64" t="b">
        <v>0</v>
      </c>
      <c r="T51" s="64"/>
      <c r="U51" s="65"/>
      <c r="V51" s="64"/>
      <c r="W51" s="64"/>
      <c r="X51" s="64"/>
      <c r="Y51" s="64"/>
      <c r="Z51" s="64"/>
      <c r="AA51" s="66"/>
      <c r="AB51" s="66"/>
      <c r="AC51" s="66"/>
      <c r="AD51" s="66"/>
    </row>
    <row r="52">
      <c r="A52" s="36"/>
      <c r="B52" s="1"/>
      <c r="C52" s="1"/>
      <c r="D52" s="1"/>
      <c r="E52" s="36"/>
      <c r="F52" s="37"/>
      <c r="G52" s="37"/>
      <c r="H52" s="37"/>
      <c r="I52" s="37"/>
      <c r="J52" s="51"/>
      <c r="K52" s="36"/>
      <c r="L52" s="49" t="s">
        <v>363</v>
      </c>
      <c r="M52" s="50" t="s">
        <v>364</v>
      </c>
      <c r="N52" s="36"/>
      <c r="O52" s="51" t="s">
        <v>365</v>
      </c>
      <c r="P52" s="51" t="s">
        <v>224</v>
      </c>
      <c r="Q52" s="51" t="s">
        <v>366</v>
      </c>
      <c r="R52" s="52" t="s">
        <v>226</v>
      </c>
      <c r="S52" s="64" t="b">
        <v>1</v>
      </c>
      <c r="T52" s="64"/>
      <c r="U52" s="65"/>
      <c r="V52" s="64"/>
      <c r="W52" s="64"/>
      <c r="X52" s="64"/>
      <c r="Y52" s="64"/>
      <c r="Z52" s="64"/>
      <c r="AA52" s="66"/>
      <c r="AB52" s="66"/>
      <c r="AC52" s="66"/>
      <c r="AD52" s="66"/>
    </row>
    <row r="53">
      <c r="A53" s="36"/>
      <c r="B53" s="1"/>
      <c r="C53" s="1"/>
      <c r="D53" s="1"/>
      <c r="E53" s="36"/>
      <c r="F53" s="37"/>
      <c r="G53" s="37"/>
      <c r="H53" s="37"/>
      <c r="I53" s="37"/>
      <c r="J53" s="51"/>
      <c r="K53" s="36"/>
      <c r="L53" s="49" t="s">
        <v>367</v>
      </c>
      <c r="M53" s="50" t="s">
        <v>368</v>
      </c>
      <c r="N53" s="36"/>
      <c r="O53" s="51" t="s">
        <v>369</v>
      </c>
      <c r="P53" s="51" t="s">
        <v>230</v>
      </c>
      <c r="Q53" s="51" t="s">
        <v>370</v>
      </c>
      <c r="R53" s="52" t="s">
        <v>232</v>
      </c>
      <c r="S53" s="64" t="b">
        <v>1</v>
      </c>
      <c r="T53" s="64"/>
      <c r="U53" s="65"/>
      <c r="V53" s="64"/>
      <c r="W53" s="64"/>
      <c r="X53" s="64"/>
      <c r="Y53" s="64"/>
      <c r="Z53" s="64"/>
      <c r="AA53" s="66"/>
      <c r="AB53" s="66"/>
      <c r="AC53" s="66"/>
      <c r="AD53" s="66"/>
    </row>
    <row r="54">
      <c r="A54" s="36"/>
      <c r="B54" s="1"/>
      <c r="C54" s="1"/>
      <c r="D54" s="1"/>
      <c r="E54" s="36"/>
      <c r="F54" s="37"/>
      <c r="G54" s="37"/>
      <c r="H54" s="37"/>
      <c r="I54" s="37"/>
      <c r="J54" s="51"/>
      <c r="K54" s="36"/>
      <c r="L54" s="49" t="s">
        <v>371</v>
      </c>
      <c r="M54" s="50" t="s">
        <v>372</v>
      </c>
      <c r="N54" s="36"/>
      <c r="O54" s="51" t="s">
        <v>373</v>
      </c>
      <c r="P54" s="51" t="s">
        <v>236</v>
      </c>
      <c r="Q54" s="51" t="s">
        <v>374</v>
      </c>
      <c r="R54" s="52" t="s">
        <v>238</v>
      </c>
      <c r="S54" s="64" t="b">
        <v>1</v>
      </c>
      <c r="T54" s="64"/>
      <c r="U54" s="65"/>
      <c r="V54" s="64"/>
      <c r="W54" s="64"/>
      <c r="X54" s="64"/>
      <c r="Y54" s="64"/>
      <c r="Z54" s="64"/>
      <c r="AA54" s="66"/>
      <c r="AB54" s="66"/>
      <c r="AC54" s="66"/>
      <c r="AD54" s="66"/>
    </row>
    <row r="55">
      <c r="A55" s="36"/>
      <c r="B55" s="1"/>
      <c r="C55" s="1"/>
      <c r="D55" s="1"/>
      <c r="E55" s="36"/>
      <c r="F55" s="37"/>
      <c r="G55" s="37"/>
      <c r="H55" s="37"/>
      <c r="I55" s="37"/>
      <c r="J55" s="51"/>
      <c r="K55" s="36"/>
      <c r="L55" s="49" t="s">
        <v>375</v>
      </c>
      <c r="M55" s="50" t="s">
        <v>376</v>
      </c>
      <c r="N55" s="36"/>
      <c r="O55" s="51" t="s">
        <v>377</v>
      </c>
      <c r="P55" s="51" t="s">
        <v>242</v>
      </c>
      <c r="Q55" s="51" t="s">
        <v>378</v>
      </c>
      <c r="R55" s="52" t="s">
        <v>244</v>
      </c>
      <c r="S55" s="64" t="b">
        <v>1</v>
      </c>
      <c r="T55" s="64"/>
      <c r="U55" s="65"/>
      <c r="V55" s="64"/>
      <c r="W55" s="64"/>
      <c r="X55" s="64"/>
      <c r="Y55" s="64"/>
      <c r="Z55" s="64"/>
      <c r="AA55" s="66"/>
      <c r="AB55" s="66"/>
      <c r="AC55" s="66"/>
      <c r="AD55" s="66"/>
    </row>
    <row r="56">
      <c r="A56" s="36"/>
      <c r="B56" s="1"/>
      <c r="C56" s="1"/>
      <c r="D56" s="1"/>
      <c r="E56" s="36"/>
      <c r="F56" s="37"/>
      <c r="G56" s="37"/>
      <c r="H56" s="37"/>
      <c r="I56" s="37"/>
      <c r="J56" s="51"/>
      <c r="K56" s="36"/>
      <c r="L56" s="49" t="s">
        <v>379</v>
      </c>
      <c r="M56" s="50" t="s">
        <v>380</v>
      </c>
      <c r="N56" s="36"/>
      <c r="O56" s="51" t="s">
        <v>381</v>
      </c>
      <c r="P56" s="51" t="s">
        <v>248</v>
      </c>
      <c r="Q56" s="51" t="s">
        <v>382</v>
      </c>
      <c r="R56" s="52" t="s">
        <v>250</v>
      </c>
      <c r="S56" s="64" t="b">
        <v>1</v>
      </c>
      <c r="T56" s="64"/>
      <c r="U56" s="65"/>
      <c r="V56" s="64"/>
      <c r="W56" s="64"/>
      <c r="X56" s="64"/>
      <c r="Y56" s="64"/>
      <c r="Z56" s="64"/>
      <c r="AA56" s="66"/>
      <c r="AB56" s="66"/>
      <c r="AC56" s="66"/>
      <c r="AD56" s="66"/>
    </row>
    <row r="57">
      <c r="A57" s="36"/>
      <c r="B57" s="1"/>
      <c r="C57" s="1"/>
      <c r="D57" s="1"/>
      <c r="E57" s="36"/>
      <c r="F57" s="37"/>
      <c r="G57" s="37"/>
      <c r="H57" s="37"/>
      <c r="I57" s="37"/>
      <c r="J57" s="51"/>
      <c r="K57" s="36"/>
      <c r="L57" s="49" t="s">
        <v>383</v>
      </c>
      <c r="M57" s="50" t="s">
        <v>384</v>
      </c>
      <c r="N57" s="36"/>
      <c r="O57" s="51" t="s">
        <v>385</v>
      </c>
      <c r="P57" s="51" t="s">
        <v>254</v>
      </c>
      <c r="Q57" s="51" t="s">
        <v>254</v>
      </c>
      <c r="R57" s="52" t="s">
        <v>256</v>
      </c>
      <c r="S57" s="64" t="b">
        <v>0</v>
      </c>
      <c r="T57" s="64"/>
      <c r="U57" s="65"/>
      <c r="V57" s="64"/>
      <c r="W57" s="64"/>
      <c r="X57" s="64"/>
      <c r="Y57" s="64"/>
      <c r="Z57" s="64"/>
      <c r="AA57" s="66"/>
      <c r="AB57" s="66"/>
      <c r="AC57" s="66"/>
      <c r="AD57" s="66"/>
    </row>
    <row r="58">
      <c r="A58" s="36"/>
      <c r="B58" s="1"/>
      <c r="C58" s="1"/>
      <c r="D58" s="1"/>
      <c r="E58" s="36"/>
      <c r="F58" s="37"/>
      <c r="G58" s="37"/>
      <c r="H58" s="37"/>
      <c r="I58" s="37"/>
      <c r="J58" s="51"/>
      <c r="K58" s="36"/>
      <c r="L58" s="49" t="s">
        <v>386</v>
      </c>
      <c r="M58" s="50" t="s">
        <v>387</v>
      </c>
      <c r="N58" s="36"/>
      <c r="O58" s="51" t="s">
        <v>388</v>
      </c>
      <c r="P58" s="51" t="s">
        <v>260</v>
      </c>
      <c r="Q58" s="51" t="s">
        <v>389</v>
      </c>
      <c r="R58" s="52" t="s">
        <v>262</v>
      </c>
      <c r="S58" s="64" t="b">
        <v>1</v>
      </c>
      <c r="T58" s="64"/>
      <c r="U58" s="65"/>
      <c r="V58" s="64"/>
      <c r="W58" s="64"/>
      <c r="X58" s="64"/>
      <c r="Y58" s="64"/>
      <c r="Z58" s="64"/>
      <c r="AA58" s="66"/>
      <c r="AB58" s="66"/>
      <c r="AC58" s="66"/>
      <c r="AD58" s="66"/>
    </row>
    <row r="59">
      <c r="A59" s="36"/>
      <c r="B59" s="1"/>
      <c r="C59" s="1"/>
      <c r="D59" s="1"/>
      <c r="E59" s="36"/>
      <c r="F59" s="37"/>
      <c r="G59" s="37"/>
      <c r="H59" s="37"/>
      <c r="I59" s="37"/>
      <c r="J59" s="51"/>
      <c r="K59" s="36"/>
      <c r="L59" s="49" t="s">
        <v>390</v>
      </c>
      <c r="M59" s="50" t="s">
        <v>391</v>
      </c>
      <c r="N59" s="36"/>
      <c r="O59" s="51" t="s">
        <v>392</v>
      </c>
      <c r="P59" s="51" t="s">
        <v>266</v>
      </c>
      <c r="Q59" s="51" t="s">
        <v>393</v>
      </c>
      <c r="R59" s="52" t="s">
        <v>268</v>
      </c>
      <c r="S59" s="64" t="b">
        <v>1</v>
      </c>
      <c r="T59" s="64"/>
      <c r="U59" s="65"/>
      <c r="V59" s="64"/>
      <c r="W59" s="64"/>
      <c r="X59" s="64"/>
      <c r="Y59" s="64"/>
      <c r="Z59" s="64"/>
      <c r="AA59" s="66"/>
      <c r="AB59" s="66"/>
      <c r="AC59" s="66"/>
      <c r="AD59" s="66"/>
    </row>
    <row r="60">
      <c r="A60" s="36"/>
      <c r="B60" s="1"/>
      <c r="C60" s="1"/>
      <c r="D60" s="1"/>
      <c r="E60" s="36"/>
      <c r="F60" s="37"/>
      <c r="G60" s="37"/>
      <c r="H60" s="37"/>
      <c r="I60" s="37"/>
      <c r="J60" s="51"/>
      <c r="K60" s="36"/>
      <c r="L60" s="49" t="s">
        <v>394</v>
      </c>
      <c r="M60" s="50" t="s">
        <v>395</v>
      </c>
      <c r="N60" s="36"/>
      <c r="O60" s="51" t="s">
        <v>396</v>
      </c>
      <c r="P60" s="51" t="s">
        <v>272</v>
      </c>
      <c r="Q60" s="51" t="s">
        <v>397</v>
      </c>
      <c r="R60" s="52" t="s">
        <v>274</v>
      </c>
      <c r="S60" s="64" t="b">
        <v>1</v>
      </c>
      <c r="T60" s="64"/>
      <c r="U60" s="65"/>
      <c r="V60" s="64"/>
      <c r="W60" s="64"/>
      <c r="X60" s="64"/>
      <c r="Y60" s="64"/>
      <c r="Z60" s="64"/>
      <c r="AA60" s="66"/>
      <c r="AB60" s="66"/>
      <c r="AC60" s="66"/>
      <c r="AD60" s="66"/>
    </row>
    <row r="61">
      <c r="A61" s="36"/>
      <c r="B61" s="1"/>
      <c r="C61" s="1"/>
      <c r="D61" s="1"/>
      <c r="E61" s="36"/>
      <c r="F61" s="37"/>
      <c r="G61" s="37"/>
      <c r="H61" s="37"/>
      <c r="I61" s="37"/>
      <c r="J61" s="51"/>
      <c r="K61" s="36"/>
      <c r="L61" s="49" t="s">
        <v>398</v>
      </c>
      <c r="M61" s="50" t="s">
        <v>399</v>
      </c>
      <c r="N61" s="36"/>
      <c r="O61" s="51" t="s">
        <v>400</v>
      </c>
      <c r="P61" s="51" t="s">
        <v>278</v>
      </c>
      <c r="Q61" s="51" t="s">
        <v>278</v>
      </c>
      <c r="R61" s="52" t="s">
        <v>280</v>
      </c>
      <c r="S61" s="64" t="b">
        <v>1</v>
      </c>
      <c r="T61" s="64"/>
      <c r="U61" s="65"/>
      <c r="V61" s="64"/>
      <c r="W61" s="64"/>
      <c r="X61" s="64"/>
      <c r="Y61" s="64"/>
      <c r="Z61" s="64"/>
      <c r="AA61" s="66"/>
      <c r="AB61" s="66"/>
      <c r="AC61" s="66"/>
      <c r="AD61" s="66"/>
    </row>
    <row r="62">
      <c r="A62" s="36"/>
      <c r="B62" s="1"/>
      <c r="C62" s="1"/>
      <c r="D62" s="1"/>
      <c r="E62" s="36"/>
      <c r="F62" s="37"/>
      <c r="G62" s="37"/>
      <c r="H62" s="37"/>
      <c r="I62" s="37"/>
      <c r="J62" s="51"/>
      <c r="K62" s="36"/>
      <c r="L62" s="49" t="s">
        <v>401</v>
      </c>
      <c r="M62" s="50" t="s">
        <v>402</v>
      </c>
      <c r="N62" s="36"/>
      <c r="O62" s="51" t="s">
        <v>403</v>
      </c>
      <c r="P62" s="51" t="s">
        <v>284</v>
      </c>
      <c r="Q62" s="51" t="s">
        <v>404</v>
      </c>
      <c r="R62" s="52" t="s">
        <v>286</v>
      </c>
      <c r="S62" s="64" t="b">
        <v>1</v>
      </c>
      <c r="T62" s="64"/>
      <c r="U62" s="65"/>
      <c r="V62" s="64"/>
      <c r="W62" s="64"/>
      <c r="X62" s="64"/>
      <c r="Y62" s="64"/>
      <c r="Z62" s="64"/>
      <c r="AA62" s="66"/>
      <c r="AB62" s="66"/>
      <c r="AC62" s="66"/>
      <c r="AD62" s="66"/>
    </row>
    <row r="63">
      <c r="A63" s="36"/>
      <c r="B63" s="1"/>
      <c r="C63" s="1"/>
      <c r="D63" s="1"/>
      <c r="E63" s="36"/>
      <c r="F63" s="37"/>
      <c r="G63" s="37"/>
      <c r="H63" s="37"/>
      <c r="I63" s="37"/>
      <c r="J63" s="51"/>
      <c r="K63" s="36"/>
      <c r="L63" s="49" t="s">
        <v>405</v>
      </c>
      <c r="M63" s="50" t="s">
        <v>406</v>
      </c>
      <c r="N63" s="36"/>
      <c r="O63" s="51" t="s">
        <v>407</v>
      </c>
      <c r="P63" s="51" t="s">
        <v>290</v>
      </c>
      <c r="Q63" s="51" t="s">
        <v>408</v>
      </c>
      <c r="R63" s="52" t="s">
        <v>292</v>
      </c>
      <c r="S63" s="64" t="b">
        <v>0</v>
      </c>
      <c r="T63" s="64"/>
      <c r="U63" s="65"/>
      <c r="V63" s="64"/>
      <c r="W63" s="64"/>
      <c r="X63" s="64"/>
      <c r="Y63" s="64"/>
      <c r="Z63" s="64"/>
      <c r="AA63" s="66"/>
      <c r="AB63" s="66"/>
      <c r="AC63" s="66"/>
      <c r="AD63" s="66"/>
    </row>
    <row r="64">
      <c r="A64" s="36"/>
      <c r="B64" s="1"/>
      <c r="C64" s="1"/>
      <c r="D64" s="1"/>
      <c r="E64" s="36"/>
      <c r="F64" s="37"/>
      <c r="G64" s="37"/>
      <c r="H64" s="37"/>
      <c r="I64" s="37"/>
      <c r="J64" s="51"/>
      <c r="K64" s="36"/>
      <c r="L64" s="49" t="s">
        <v>409</v>
      </c>
      <c r="M64" s="50" t="s">
        <v>410</v>
      </c>
      <c r="N64" s="36"/>
      <c r="O64" s="51" t="s">
        <v>411</v>
      </c>
      <c r="P64" s="51" t="s">
        <v>296</v>
      </c>
      <c r="Q64" s="51" t="s">
        <v>412</v>
      </c>
      <c r="R64" s="52" t="s">
        <v>298</v>
      </c>
      <c r="S64" s="64" t="b">
        <v>0</v>
      </c>
      <c r="T64" s="64"/>
      <c r="U64" s="65"/>
      <c r="V64" s="64"/>
      <c r="W64" s="64"/>
      <c r="X64" s="64"/>
      <c r="Y64" s="64"/>
      <c r="Z64" s="64"/>
      <c r="AA64" s="66"/>
      <c r="AB64" s="66"/>
      <c r="AC64" s="66"/>
      <c r="AD64" s="66"/>
    </row>
    <row r="65">
      <c r="A65" s="36"/>
      <c r="B65" s="1"/>
      <c r="C65" s="1"/>
      <c r="D65" s="1"/>
      <c r="E65" s="36"/>
      <c r="F65" s="37"/>
      <c r="G65" s="37"/>
      <c r="H65" s="37"/>
      <c r="I65" s="37"/>
      <c r="J65" s="51"/>
      <c r="K65" s="36"/>
      <c r="L65" s="49" t="s">
        <v>413</v>
      </c>
      <c r="M65" s="50" t="s">
        <v>414</v>
      </c>
      <c r="N65" s="36"/>
      <c r="O65" s="51" t="s">
        <v>415</v>
      </c>
      <c r="P65" s="51" t="s">
        <v>302</v>
      </c>
      <c r="Q65" s="51" t="s">
        <v>416</v>
      </c>
      <c r="R65" s="52" t="s">
        <v>304</v>
      </c>
      <c r="S65" s="64" t="b">
        <v>0</v>
      </c>
      <c r="T65" s="64"/>
      <c r="U65" s="65"/>
      <c r="V65" s="64"/>
      <c r="W65" s="64"/>
      <c r="X65" s="64"/>
      <c r="Y65" s="64"/>
      <c r="Z65" s="64"/>
      <c r="AA65" s="66"/>
      <c r="AB65" s="66"/>
      <c r="AC65" s="66"/>
      <c r="AD65" s="66"/>
    </row>
    <row r="66">
      <c r="A66" s="36"/>
      <c r="B66" s="1"/>
      <c r="C66" s="1"/>
      <c r="D66" s="1"/>
      <c r="E66" s="36"/>
      <c r="F66" s="37"/>
      <c r="G66" s="37"/>
      <c r="H66" s="37"/>
      <c r="I66" s="37"/>
      <c r="J66" s="51"/>
      <c r="K66" s="36"/>
      <c r="L66" s="49" t="s">
        <v>417</v>
      </c>
      <c r="M66" s="50" t="s">
        <v>418</v>
      </c>
      <c r="N66" s="36"/>
      <c r="O66" s="51" t="s">
        <v>419</v>
      </c>
      <c r="P66" s="51" t="s">
        <v>308</v>
      </c>
      <c r="Q66" s="51" t="s">
        <v>420</v>
      </c>
      <c r="R66" s="52" t="s">
        <v>310</v>
      </c>
      <c r="S66" s="64" t="b">
        <v>0</v>
      </c>
      <c r="T66" s="64"/>
      <c r="U66" s="65"/>
      <c r="V66" s="64"/>
      <c r="W66" s="64"/>
      <c r="X66" s="64"/>
      <c r="Y66" s="64"/>
      <c r="Z66" s="64"/>
      <c r="AA66" s="66"/>
      <c r="AB66" s="66"/>
      <c r="AC66" s="66"/>
      <c r="AD66" s="66"/>
    </row>
    <row r="67">
      <c r="A67" s="36"/>
      <c r="B67" s="1"/>
      <c r="C67" s="1"/>
      <c r="D67" s="1"/>
      <c r="E67" s="36"/>
      <c r="F67" s="37"/>
      <c r="G67" s="37"/>
      <c r="H67" s="37"/>
      <c r="I67" s="37"/>
      <c r="J67" s="51"/>
      <c r="K67" s="36"/>
      <c r="L67" s="49" t="s">
        <v>421</v>
      </c>
      <c r="M67" s="50" t="s">
        <v>422</v>
      </c>
      <c r="N67" s="36"/>
      <c r="O67" s="51" t="s">
        <v>423</v>
      </c>
      <c r="P67" s="51" t="s">
        <v>314</v>
      </c>
      <c r="Q67" s="51" t="s">
        <v>424</v>
      </c>
      <c r="R67" s="52" t="s">
        <v>316</v>
      </c>
      <c r="S67" s="64" t="b">
        <v>0</v>
      </c>
      <c r="T67" s="64"/>
      <c r="U67" s="65"/>
      <c r="V67" s="64"/>
      <c r="W67" s="64"/>
      <c r="X67" s="64"/>
      <c r="Y67" s="64"/>
      <c r="Z67" s="64"/>
      <c r="AA67" s="66"/>
      <c r="AB67" s="66"/>
      <c r="AC67" s="66"/>
      <c r="AD67" s="66"/>
    </row>
    <row r="68">
      <c r="A68" s="36"/>
      <c r="B68" s="1"/>
      <c r="C68" s="1"/>
      <c r="D68" s="1"/>
      <c r="E68" s="36"/>
      <c r="F68" s="37"/>
      <c r="G68" s="37"/>
      <c r="H68" s="37"/>
      <c r="I68" s="37"/>
      <c r="J68" s="51"/>
      <c r="K68" s="36"/>
      <c r="L68" s="49" t="s">
        <v>425</v>
      </c>
      <c r="M68" s="50" t="s">
        <v>426</v>
      </c>
      <c r="N68" s="36"/>
      <c r="O68" s="51" t="s">
        <v>427</v>
      </c>
      <c r="P68" s="51" t="s">
        <v>320</v>
      </c>
      <c r="Q68" s="51" t="s">
        <v>428</v>
      </c>
      <c r="R68" s="52" t="s">
        <v>322</v>
      </c>
      <c r="S68" s="64" t="b">
        <v>0</v>
      </c>
      <c r="T68" s="64"/>
      <c r="U68" s="65"/>
      <c r="V68" s="64"/>
      <c r="W68" s="64"/>
      <c r="X68" s="64"/>
      <c r="Y68" s="64"/>
      <c r="Z68" s="64"/>
      <c r="AA68" s="66"/>
      <c r="AB68" s="66"/>
      <c r="AC68" s="66"/>
      <c r="AD68" s="66"/>
    </row>
    <row r="69">
      <c r="A69" s="36"/>
      <c r="B69" s="1"/>
      <c r="C69" s="1"/>
      <c r="D69" s="1"/>
      <c r="E69" s="36"/>
      <c r="F69" s="37"/>
      <c r="G69" s="37"/>
      <c r="H69" s="37"/>
      <c r="I69" s="37"/>
      <c r="J69" s="51"/>
      <c r="K69" s="36"/>
      <c r="L69" s="49" t="s">
        <v>429</v>
      </c>
      <c r="M69" s="50" t="s">
        <v>430</v>
      </c>
      <c r="N69" s="36"/>
      <c r="O69" s="51" t="s">
        <v>431</v>
      </c>
      <c r="P69" s="51" t="s">
        <v>326</v>
      </c>
      <c r="Q69" s="51" t="s">
        <v>432</v>
      </c>
      <c r="R69" s="52" t="s">
        <v>328</v>
      </c>
      <c r="S69" s="64" t="b">
        <v>1</v>
      </c>
      <c r="T69" s="64"/>
      <c r="U69" s="65"/>
      <c r="V69" s="64"/>
      <c r="W69" s="64"/>
      <c r="X69" s="64"/>
      <c r="Y69" s="64"/>
      <c r="Z69" s="64"/>
      <c r="AA69" s="66"/>
      <c r="AB69" s="66"/>
      <c r="AC69" s="66"/>
      <c r="AD69" s="66"/>
    </row>
    <row r="70">
      <c r="A70" s="36"/>
      <c r="B70" s="1"/>
      <c r="C70" s="1"/>
      <c r="D70" s="1"/>
      <c r="E70" s="36"/>
      <c r="F70" s="37"/>
      <c r="G70" s="37"/>
      <c r="H70" s="37"/>
      <c r="I70" s="37"/>
      <c r="J70" s="51"/>
      <c r="K70" s="36"/>
      <c r="L70" s="49" t="s">
        <v>433</v>
      </c>
      <c r="M70" s="50" t="s">
        <v>434</v>
      </c>
      <c r="N70" s="36"/>
      <c r="O70" s="51" t="s">
        <v>435</v>
      </c>
      <c r="P70" s="51" t="s">
        <v>332</v>
      </c>
      <c r="Q70" s="51" t="s">
        <v>436</v>
      </c>
      <c r="R70" s="52" t="s">
        <v>334</v>
      </c>
      <c r="S70" s="64" t="b">
        <v>1</v>
      </c>
      <c r="T70" s="64"/>
      <c r="U70" s="65"/>
      <c r="V70" s="64"/>
      <c r="W70" s="64"/>
      <c r="X70" s="64"/>
      <c r="Y70" s="64"/>
      <c r="Z70" s="64"/>
      <c r="AA70" s="66"/>
      <c r="AB70" s="66"/>
      <c r="AC70" s="66"/>
      <c r="AD70" s="66"/>
    </row>
    <row r="71">
      <c r="A71" s="36"/>
      <c r="B71" s="1"/>
      <c r="C71" s="1"/>
      <c r="D71" s="1"/>
      <c r="E71" s="36"/>
      <c r="F71" s="37"/>
      <c r="G71" s="37"/>
      <c r="H71" s="37"/>
      <c r="I71" s="37"/>
      <c r="J71" s="51"/>
      <c r="K71" s="36"/>
      <c r="L71" s="49" t="s">
        <v>437</v>
      </c>
      <c r="M71" s="50" t="s">
        <v>438</v>
      </c>
      <c r="N71" s="36"/>
      <c r="O71" s="51" t="s">
        <v>439</v>
      </c>
      <c r="P71" s="51" t="s">
        <v>338</v>
      </c>
      <c r="Q71" s="51" t="s">
        <v>440</v>
      </c>
      <c r="R71" s="52" t="s">
        <v>340</v>
      </c>
      <c r="S71" s="64" t="b">
        <v>1</v>
      </c>
      <c r="T71" s="64"/>
      <c r="U71" s="65"/>
      <c r="V71" s="64"/>
      <c r="W71" s="64"/>
      <c r="X71" s="64"/>
      <c r="Y71" s="64"/>
      <c r="Z71" s="64"/>
      <c r="AA71" s="66"/>
      <c r="AB71" s="66"/>
      <c r="AC71" s="66"/>
      <c r="AD71" s="66"/>
    </row>
    <row r="72">
      <c r="A72" s="36"/>
      <c r="B72" s="1"/>
      <c r="C72" s="1"/>
      <c r="D72" s="1"/>
      <c r="E72" s="36"/>
      <c r="F72" s="37"/>
      <c r="G72" s="37"/>
      <c r="H72" s="37"/>
      <c r="I72" s="37"/>
      <c r="J72" s="51"/>
      <c r="K72" s="36"/>
      <c r="L72" s="49" t="s">
        <v>441</v>
      </c>
      <c r="M72" s="50" t="s">
        <v>442</v>
      </c>
      <c r="N72" s="36"/>
      <c r="O72" s="51" t="s">
        <v>443</v>
      </c>
      <c r="P72" s="51" t="s">
        <v>344</v>
      </c>
      <c r="Q72" s="51" t="s">
        <v>444</v>
      </c>
      <c r="R72" s="52" t="s">
        <v>346</v>
      </c>
      <c r="S72" s="64" t="b">
        <v>0</v>
      </c>
      <c r="T72" s="64"/>
      <c r="U72" s="65"/>
      <c r="V72" s="64"/>
      <c r="W72" s="64"/>
      <c r="X72" s="64"/>
      <c r="Y72" s="64"/>
      <c r="Z72" s="64"/>
      <c r="AA72" s="66"/>
      <c r="AB72" s="66"/>
      <c r="AC72" s="66"/>
      <c r="AD72" s="66"/>
    </row>
    <row r="73">
      <c r="A73" s="36"/>
      <c r="B73" s="1"/>
      <c r="C73" s="1"/>
      <c r="D73" s="1"/>
      <c r="E73" s="36"/>
      <c r="F73" s="37"/>
      <c r="G73" s="37"/>
      <c r="H73" s="37"/>
      <c r="I73" s="37"/>
      <c r="J73" s="37"/>
      <c r="K73" s="36"/>
      <c r="L73" s="49" t="s">
        <v>445</v>
      </c>
      <c r="M73" s="50" t="s">
        <v>446</v>
      </c>
      <c r="N73" s="36"/>
      <c r="O73" s="51" t="s">
        <v>447</v>
      </c>
      <c r="P73" s="1"/>
      <c r="Q73" s="1"/>
      <c r="R73" s="52" t="s">
        <v>448</v>
      </c>
      <c r="S73" s="40"/>
      <c r="T73" s="40"/>
      <c r="U73" s="36"/>
      <c r="V73" s="40"/>
      <c r="W73" s="40"/>
      <c r="X73" s="40"/>
      <c r="Y73" s="40"/>
      <c r="Z73" s="40"/>
      <c r="AA73" s="1"/>
      <c r="AB73" s="1"/>
      <c r="AC73" s="1"/>
      <c r="AD73" s="1"/>
    </row>
    <row r="74">
      <c r="A74" s="36"/>
      <c r="B74" s="1"/>
      <c r="C74" s="1"/>
      <c r="D74" s="1"/>
      <c r="E74" s="36"/>
      <c r="F74" s="37"/>
      <c r="G74" s="37"/>
      <c r="H74" s="37"/>
      <c r="I74" s="37"/>
      <c r="J74" s="37"/>
      <c r="K74" s="36"/>
      <c r="L74" s="49" t="s">
        <v>449</v>
      </c>
      <c r="M74" s="50" t="s">
        <v>450</v>
      </c>
      <c r="N74" s="36"/>
      <c r="O74" s="51" t="s">
        <v>451</v>
      </c>
      <c r="P74" s="1"/>
      <c r="Q74" s="1"/>
      <c r="R74" s="52" t="s">
        <v>452</v>
      </c>
      <c r="S74" s="40"/>
      <c r="T74" s="40"/>
      <c r="U74" s="36"/>
      <c r="V74" s="40"/>
      <c r="W74" s="40"/>
      <c r="X74" s="40"/>
      <c r="Y74" s="40"/>
      <c r="Z74" s="40"/>
      <c r="AA74" s="1"/>
      <c r="AB74" s="1"/>
      <c r="AC74" s="1"/>
      <c r="AD74" s="1"/>
    </row>
    <row r="75">
      <c r="A75" s="36"/>
      <c r="B75" s="1"/>
      <c r="C75" s="1"/>
      <c r="D75" s="1"/>
      <c r="E75" s="36"/>
      <c r="F75" s="37"/>
      <c r="G75" s="37"/>
      <c r="H75" s="37"/>
      <c r="I75" s="37"/>
      <c r="J75" s="37"/>
      <c r="K75" s="36"/>
      <c r="L75" s="49" t="s">
        <v>453</v>
      </c>
      <c r="M75" s="50" t="s">
        <v>454</v>
      </c>
      <c r="N75" s="36"/>
      <c r="O75" s="51" t="s">
        <v>455</v>
      </c>
      <c r="P75" s="1" t="s">
        <v>456</v>
      </c>
      <c r="Q75" s="51" t="s">
        <v>457</v>
      </c>
      <c r="R75" s="52" t="s">
        <v>458</v>
      </c>
      <c r="S75" s="40"/>
      <c r="T75" s="40"/>
      <c r="U75" s="36"/>
      <c r="V75" s="40"/>
      <c r="W75" s="40"/>
      <c r="X75" s="40"/>
      <c r="Y75" s="40"/>
      <c r="Z75" s="40"/>
      <c r="AA75" s="1"/>
      <c r="AB75" s="1"/>
      <c r="AC75" s="1"/>
      <c r="AD75" s="1"/>
    </row>
    <row r="76">
      <c r="A76" s="36"/>
      <c r="B76" s="1"/>
      <c r="C76" s="1"/>
      <c r="D76" s="1"/>
      <c r="E76" s="36"/>
      <c r="F76" s="37"/>
      <c r="G76" s="37"/>
      <c r="H76" s="37"/>
      <c r="I76" s="37"/>
      <c r="J76" s="37"/>
      <c r="K76" s="36"/>
      <c r="L76" s="49" t="s">
        <v>459</v>
      </c>
      <c r="M76" s="50" t="s">
        <v>460</v>
      </c>
      <c r="N76" s="36"/>
      <c r="O76" s="51" t="s">
        <v>461</v>
      </c>
      <c r="P76" s="58" t="s">
        <v>462</v>
      </c>
      <c r="Q76" s="51" t="s">
        <v>463</v>
      </c>
      <c r="R76" s="52" t="s">
        <v>464</v>
      </c>
      <c r="S76" s="40"/>
      <c r="T76" s="40"/>
      <c r="U76" s="36"/>
      <c r="V76" s="40"/>
      <c r="W76" s="40"/>
      <c r="X76" s="40"/>
      <c r="Y76" s="40"/>
      <c r="Z76" s="40"/>
      <c r="AA76" s="1"/>
      <c r="AB76" s="1"/>
      <c r="AC76" s="1"/>
      <c r="AD76" s="1"/>
    </row>
    <row r="77">
      <c r="A77" s="36"/>
      <c r="B77" s="1"/>
      <c r="C77" s="1"/>
      <c r="D77" s="1"/>
      <c r="E77" s="36"/>
      <c r="F77" s="37"/>
      <c r="G77" s="37"/>
      <c r="H77" s="37"/>
      <c r="I77" s="37"/>
      <c r="J77" s="37"/>
      <c r="K77" s="36"/>
      <c r="L77" s="49" t="s">
        <v>465</v>
      </c>
      <c r="M77" s="50" t="s">
        <v>466</v>
      </c>
      <c r="N77" s="36"/>
      <c r="O77" s="51" t="s">
        <v>467</v>
      </c>
      <c r="P77" s="58" t="s">
        <v>468</v>
      </c>
      <c r="Q77" s="51" t="s">
        <v>469</v>
      </c>
      <c r="R77" s="52" t="s">
        <v>470</v>
      </c>
      <c r="S77" s="40"/>
      <c r="T77" s="40"/>
      <c r="U77" s="36"/>
      <c r="V77" s="40"/>
      <c r="W77" s="40"/>
      <c r="X77" s="40"/>
      <c r="Y77" s="40"/>
      <c r="Z77" s="40"/>
      <c r="AA77" s="1"/>
      <c r="AB77" s="1"/>
      <c r="AC77" s="1"/>
      <c r="AD77" s="1"/>
    </row>
    <row r="78">
      <c r="A78" s="36"/>
      <c r="B78" s="1"/>
      <c r="C78" s="1"/>
      <c r="D78" s="1"/>
      <c r="E78" s="36"/>
      <c r="F78" s="37"/>
      <c r="G78" s="37"/>
      <c r="H78" s="37"/>
      <c r="I78" s="37"/>
      <c r="J78" s="37"/>
      <c r="K78" s="36"/>
      <c r="L78" s="49" t="s">
        <v>471</v>
      </c>
      <c r="M78" s="50" t="s">
        <v>472</v>
      </c>
      <c r="N78" s="36"/>
      <c r="O78" s="51" t="s">
        <v>473</v>
      </c>
      <c r="P78" s="58" t="s">
        <v>474</v>
      </c>
      <c r="Q78" s="51" t="s">
        <v>475</v>
      </c>
      <c r="R78" s="52" t="s">
        <v>476</v>
      </c>
      <c r="S78" s="40"/>
      <c r="T78" s="40"/>
      <c r="U78" s="36"/>
      <c r="V78" s="40"/>
      <c r="W78" s="40"/>
      <c r="X78" s="40"/>
      <c r="Y78" s="40"/>
      <c r="Z78" s="40"/>
      <c r="AA78" s="1"/>
      <c r="AB78" s="1"/>
      <c r="AC78" s="1"/>
      <c r="AD78" s="1"/>
    </row>
    <row r="79">
      <c r="A79" s="36"/>
      <c r="B79" s="1"/>
      <c r="C79" s="1"/>
      <c r="D79" s="1"/>
      <c r="E79" s="36"/>
      <c r="F79" s="37"/>
      <c r="G79" s="37"/>
      <c r="H79" s="37"/>
      <c r="I79" s="37"/>
      <c r="J79" s="37"/>
      <c r="K79" s="36"/>
      <c r="L79" s="49" t="s">
        <v>477</v>
      </c>
      <c r="M79" s="50" t="s">
        <v>478</v>
      </c>
      <c r="N79" s="36"/>
      <c r="O79" s="51" t="s">
        <v>479</v>
      </c>
      <c r="P79" s="58" t="s">
        <v>480</v>
      </c>
      <c r="Q79" s="51" t="s">
        <v>481</v>
      </c>
      <c r="R79" s="52" t="s">
        <v>482</v>
      </c>
      <c r="S79" s="40"/>
      <c r="T79" s="40"/>
      <c r="U79" s="36"/>
      <c r="V79" s="40"/>
      <c r="W79" s="40"/>
      <c r="X79" s="40"/>
      <c r="Y79" s="40"/>
      <c r="Z79" s="40"/>
      <c r="AA79" s="1"/>
      <c r="AB79" s="1"/>
      <c r="AC79" s="1"/>
      <c r="AD79" s="1"/>
    </row>
    <row r="80">
      <c r="A80" s="36"/>
      <c r="B80" s="1"/>
      <c r="C80" s="1"/>
      <c r="D80" s="1"/>
      <c r="E80" s="36"/>
      <c r="F80" s="37"/>
      <c r="G80" s="37"/>
      <c r="H80" s="37"/>
      <c r="I80" s="37"/>
      <c r="J80" s="37"/>
      <c r="K80" s="36"/>
      <c r="L80" s="49" t="s">
        <v>483</v>
      </c>
      <c r="M80" s="50" t="s">
        <v>484</v>
      </c>
      <c r="N80" s="36"/>
      <c r="O80" s="51" t="s">
        <v>485</v>
      </c>
      <c r="P80" s="58" t="s">
        <v>486</v>
      </c>
      <c r="Q80" s="51" t="s">
        <v>487</v>
      </c>
      <c r="R80" s="52" t="s">
        <v>488</v>
      </c>
      <c r="S80" s="40"/>
      <c r="T80" s="40"/>
      <c r="U80" s="36"/>
      <c r="V80" s="40"/>
      <c r="W80" s="40"/>
      <c r="X80" s="40"/>
      <c r="Y80" s="40"/>
      <c r="Z80" s="40"/>
      <c r="AA80" s="1"/>
      <c r="AB80" s="1"/>
      <c r="AC80" s="1"/>
      <c r="AD80" s="1"/>
    </row>
    <row r="81">
      <c r="A81" s="36"/>
      <c r="B81" s="1"/>
      <c r="C81" s="1"/>
      <c r="D81" s="1"/>
      <c r="E81" s="36"/>
      <c r="F81" s="37"/>
      <c r="G81" s="37"/>
      <c r="H81" s="37"/>
      <c r="I81" s="37"/>
      <c r="J81" s="37"/>
      <c r="K81" s="36"/>
      <c r="L81" s="49" t="s">
        <v>489</v>
      </c>
      <c r="M81" s="50" t="s">
        <v>490</v>
      </c>
      <c r="N81" s="36"/>
      <c r="O81" s="51" t="s">
        <v>491</v>
      </c>
      <c r="P81" s="58" t="s">
        <v>492</v>
      </c>
      <c r="Q81" s="51" t="s">
        <v>493</v>
      </c>
      <c r="R81" s="52" t="s">
        <v>494</v>
      </c>
      <c r="S81" s="40"/>
      <c r="T81" s="40"/>
      <c r="U81" s="36"/>
      <c r="V81" s="40"/>
      <c r="W81" s="40"/>
      <c r="X81" s="40"/>
      <c r="Y81" s="40"/>
      <c r="Z81" s="40"/>
      <c r="AA81" s="1"/>
      <c r="AB81" s="1"/>
      <c r="AC81" s="1"/>
      <c r="AD81" s="1"/>
    </row>
    <row r="82">
      <c r="A82" s="36"/>
      <c r="B82" s="1"/>
      <c r="C82" s="1"/>
      <c r="D82" s="1"/>
      <c r="E82" s="36"/>
      <c r="F82" s="37"/>
      <c r="G82" s="37"/>
      <c r="H82" s="37"/>
      <c r="I82" s="37"/>
      <c r="J82" s="37"/>
      <c r="K82" s="36"/>
      <c r="L82" s="49" t="s">
        <v>495</v>
      </c>
      <c r="M82" s="50" t="s">
        <v>496</v>
      </c>
      <c r="N82" s="36"/>
      <c r="O82" s="51" t="s">
        <v>497</v>
      </c>
      <c r="P82" s="58" t="s">
        <v>498</v>
      </c>
      <c r="Q82" s="51" t="s">
        <v>499</v>
      </c>
      <c r="R82" s="52" t="s">
        <v>500</v>
      </c>
      <c r="S82" s="40"/>
      <c r="T82" s="40"/>
      <c r="U82" s="36"/>
      <c r="V82" s="40"/>
      <c r="W82" s="40"/>
      <c r="X82" s="40"/>
      <c r="Y82" s="40"/>
      <c r="Z82" s="40"/>
      <c r="AA82" s="1"/>
      <c r="AB82" s="1"/>
      <c r="AC82" s="1"/>
      <c r="AD82" s="1"/>
    </row>
    <row r="83">
      <c r="A83" s="36"/>
      <c r="B83" s="1"/>
      <c r="C83" s="1"/>
      <c r="D83" s="1"/>
      <c r="E83" s="36"/>
      <c r="F83" s="37"/>
      <c r="G83" s="37"/>
      <c r="H83" s="37"/>
      <c r="I83" s="37"/>
      <c r="J83" s="37"/>
      <c r="K83" s="36"/>
      <c r="L83" s="49" t="s">
        <v>501</v>
      </c>
      <c r="M83" s="50" t="s">
        <v>502</v>
      </c>
      <c r="N83" s="36"/>
      <c r="O83" s="51" t="s">
        <v>503</v>
      </c>
      <c r="P83" s="58" t="s">
        <v>504</v>
      </c>
      <c r="Q83" s="51" t="s">
        <v>505</v>
      </c>
      <c r="R83" s="52" t="s">
        <v>506</v>
      </c>
      <c r="S83" s="40"/>
      <c r="T83" s="40"/>
      <c r="U83" s="36"/>
      <c r="V83" s="40"/>
      <c r="W83" s="40"/>
      <c r="X83" s="40"/>
      <c r="Y83" s="40"/>
      <c r="Z83" s="40"/>
      <c r="AA83" s="1"/>
      <c r="AB83" s="1"/>
      <c r="AC83" s="1"/>
      <c r="AD83" s="1"/>
    </row>
    <row r="84">
      <c r="A84" s="36"/>
      <c r="B84" s="1"/>
      <c r="C84" s="1"/>
      <c r="D84" s="1"/>
      <c r="E84" s="36"/>
      <c r="F84" s="37"/>
      <c r="G84" s="37"/>
      <c r="H84" s="37"/>
      <c r="I84" s="37"/>
      <c r="J84" s="37"/>
      <c r="K84" s="36"/>
      <c r="L84" s="49" t="s">
        <v>507</v>
      </c>
      <c r="M84" s="50" t="s">
        <v>508</v>
      </c>
      <c r="N84" s="36"/>
      <c r="O84" s="51" t="s">
        <v>509</v>
      </c>
      <c r="P84" s="58" t="s">
        <v>510</v>
      </c>
      <c r="Q84" s="51" t="s">
        <v>511</v>
      </c>
      <c r="R84" s="52" t="s">
        <v>512</v>
      </c>
      <c r="S84" s="40"/>
      <c r="T84" s="40"/>
      <c r="U84" s="36"/>
      <c r="V84" s="40"/>
      <c r="W84" s="40"/>
      <c r="X84" s="40"/>
      <c r="Y84" s="40"/>
      <c r="Z84" s="40"/>
      <c r="AA84" s="1"/>
      <c r="AB84" s="1"/>
      <c r="AC84" s="1"/>
      <c r="AD84" s="1"/>
    </row>
    <row r="85">
      <c r="A85" s="36"/>
      <c r="B85" s="1"/>
      <c r="C85" s="1"/>
      <c r="D85" s="1"/>
      <c r="E85" s="36"/>
      <c r="F85" s="37"/>
      <c r="G85" s="37"/>
      <c r="H85" s="37"/>
      <c r="I85" s="37"/>
      <c r="J85" s="37"/>
      <c r="K85" s="36"/>
      <c r="L85" s="49" t="s">
        <v>513</v>
      </c>
      <c r="M85" s="50" t="s">
        <v>514</v>
      </c>
      <c r="N85" s="36"/>
      <c r="O85" s="51" t="s">
        <v>515</v>
      </c>
      <c r="P85" s="58" t="s">
        <v>516</v>
      </c>
      <c r="Q85" s="51" t="s">
        <v>517</v>
      </c>
      <c r="R85" s="52" t="s">
        <v>518</v>
      </c>
      <c r="S85" s="40"/>
      <c r="T85" s="40"/>
      <c r="U85" s="36"/>
      <c r="V85" s="40"/>
      <c r="W85" s="40"/>
      <c r="X85" s="40"/>
      <c r="Y85" s="40"/>
      <c r="Z85" s="40"/>
      <c r="AA85" s="1"/>
      <c r="AB85" s="1"/>
      <c r="AC85" s="1"/>
      <c r="AD85" s="1"/>
    </row>
    <row r="86">
      <c r="A86" s="36"/>
      <c r="B86" s="1"/>
      <c r="C86" s="1"/>
      <c r="D86" s="1"/>
      <c r="E86" s="36"/>
      <c r="F86" s="37"/>
      <c r="G86" s="37"/>
      <c r="H86" s="37"/>
      <c r="I86" s="37"/>
      <c r="J86" s="37"/>
      <c r="K86" s="36"/>
      <c r="L86" s="49" t="s">
        <v>519</v>
      </c>
      <c r="M86" s="50" t="s">
        <v>520</v>
      </c>
      <c r="N86" s="36"/>
      <c r="O86" s="51" t="s">
        <v>521</v>
      </c>
      <c r="P86" s="58" t="s">
        <v>522</v>
      </c>
      <c r="Q86" s="51" t="s">
        <v>523</v>
      </c>
      <c r="R86" s="52" t="s">
        <v>524</v>
      </c>
      <c r="S86" s="40"/>
      <c r="T86" s="40"/>
      <c r="U86" s="36"/>
      <c r="V86" s="40"/>
      <c r="W86" s="40"/>
      <c r="X86" s="40"/>
      <c r="Y86" s="40"/>
      <c r="Z86" s="40"/>
      <c r="AA86" s="1"/>
      <c r="AB86" s="1"/>
      <c r="AC86" s="1"/>
      <c r="AD86" s="1"/>
    </row>
    <row r="87">
      <c r="A87" s="36"/>
      <c r="B87" s="1"/>
      <c r="C87" s="1"/>
      <c r="D87" s="1"/>
      <c r="E87" s="36"/>
      <c r="F87" s="37"/>
      <c r="G87" s="37"/>
      <c r="H87" s="37"/>
      <c r="I87" s="37"/>
      <c r="J87" s="37"/>
      <c r="K87" s="36"/>
      <c r="L87" s="49" t="s">
        <v>525</v>
      </c>
      <c r="M87" s="50" t="s">
        <v>526</v>
      </c>
      <c r="N87" s="36"/>
      <c r="O87" s="51" t="s">
        <v>527</v>
      </c>
      <c r="P87" s="58" t="s">
        <v>528</v>
      </c>
      <c r="Q87" s="51" t="s">
        <v>529</v>
      </c>
      <c r="R87" s="52" t="s">
        <v>530</v>
      </c>
      <c r="S87" s="40"/>
      <c r="T87" s="40"/>
      <c r="U87" s="36"/>
      <c r="V87" s="40"/>
      <c r="W87" s="40"/>
      <c r="X87" s="40"/>
      <c r="Y87" s="40"/>
      <c r="Z87" s="40"/>
      <c r="AA87" s="1"/>
      <c r="AB87" s="1"/>
      <c r="AC87" s="1"/>
      <c r="AD87" s="1"/>
    </row>
    <row r="88">
      <c r="A88" s="36"/>
      <c r="B88" s="1"/>
      <c r="C88" s="1"/>
      <c r="D88" s="1"/>
      <c r="E88" s="36"/>
      <c r="F88" s="37"/>
      <c r="G88" s="37"/>
      <c r="H88" s="37"/>
      <c r="I88" s="37"/>
      <c r="J88" s="37"/>
      <c r="K88" s="36"/>
      <c r="L88" s="49" t="s">
        <v>531</v>
      </c>
      <c r="M88" s="50" t="s">
        <v>532</v>
      </c>
      <c r="N88" s="36"/>
      <c r="O88" s="51" t="s">
        <v>533</v>
      </c>
      <c r="P88" s="58" t="s">
        <v>534</v>
      </c>
      <c r="Q88" s="51" t="s">
        <v>535</v>
      </c>
      <c r="R88" s="52" t="s">
        <v>536</v>
      </c>
      <c r="S88" s="40"/>
      <c r="T88" s="40"/>
      <c r="U88" s="36"/>
      <c r="V88" s="40"/>
      <c r="W88" s="40"/>
      <c r="X88" s="40"/>
      <c r="Y88" s="40"/>
      <c r="Z88" s="40"/>
      <c r="AA88" s="1"/>
      <c r="AB88" s="1"/>
      <c r="AC88" s="1"/>
      <c r="AD88" s="1"/>
    </row>
    <row r="89">
      <c r="A89" s="36"/>
      <c r="B89" s="1"/>
      <c r="C89" s="1"/>
      <c r="D89" s="1"/>
      <c r="E89" s="36"/>
      <c r="F89" s="37"/>
      <c r="G89" s="37"/>
      <c r="H89" s="37"/>
      <c r="I89" s="37"/>
      <c r="J89" s="37"/>
      <c r="K89" s="36"/>
      <c r="L89" s="49" t="s">
        <v>537</v>
      </c>
      <c r="M89" s="50" t="s">
        <v>538</v>
      </c>
      <c r="N89" s="36"/>
      <c r="O89" s="51" t="s">
        <v>539</v>
      </c>
      <c r="P89" s="58" t="s">
        <v>540</v>
      </c>
      <c r="Q89" s="51" t="s">
        <v>541</v>
      </c>
      <c r="R89" s="52" t="s">
        <v>542</v>
      </c>
      <c r="S89" s="40"/>
      <c r="T89" s="40"/>
      <c r="U89" s="36"/>
      <c r="V89" s="40"/>
      <c r="W89" s="40"/>
      <c r="X89" s="40"/>
      <c r="Y89" s="40"/>
      <c r="Z89" s="40"/>
      <c r="AA89" s="1"/>
      <c r="AB89" s="1"/>
      <c r="AC89" s="1"/>
      <c r="AD89" s="1"/>
    </row>
    <row r="90">
      <c r="A90" s="36"/>
      <c r="B90" s="1"/>
      <c r="C90" s="1"/>
      <c r="D90" s="1"/>
      <c r="E90" s="36"/>
      <c r="F90" s="37"/>
      <c r="G90" s="37"/>
      <c r="H90" s="37"/>
      <c r="I90" s="37"/>
      <c r="J90" s="37"/>
      <c r="K90" s="36"/>
      <c r="L90" s="49" t="s">
        <v>543</v>
      </c>
      <c r="M90" s="50" t="s">
        <v>544</v>
      </c>
      <c r="N90" s="36"/>
      <c r="O90" s="51" t="s">
        <v>545</v>
      </c>
      <c r="P90" s="58" t="s">
        <v>546</v>
      </c>
      <c r="Q90" s="51" t="s">
        <v>547</v>
      </c>
      <c r="R90" s="52" t="s">
        <v>548</v>
      </c>
      <c r="S90" s="40"/>
      <c r="T90" s="40"/>
      <c r="U90" s="36"/>
      <c r="V90" s="40"/>
      <c r="W90" s="40"/>
      <c r="X90" s="40"/>
      <c r="Y90" s="40"/>
      <c r="Z90" s="40"/>
      <c r="AA90" s="1"/>
      <c r="AB90" s="1"/>
      <c r="AC90" s="1"/>
      <c r="AD90" s="1"/>
    </row>
    <row r="91">
      <c r="A91" s="36"/>
      <c r="B91" s="1"/>
      <c r="C91" s="1"/>
      <c r="D91" s="1"/>
      <c r="E91" s="36"/>
      <c r="F91" s="37"/>
      <c r="G91" s="37"/>
      <c r="H91" s="37"/>
      <c r="I91" s="37"/>
      <c r="J91" s="37"/>
      <c r="K91" s="36"/>
      <c r="L91" s="49" t="s">
        <v>549</v>
      </c>
      <c r="M91" s="50" t="s">
        <v>550</v>
      </c>
      <c r="N91" s="36"/>
      <c r="O91" s="51" t="s">
        <v>551</v>
      </c>
      <c r="P91" s="1" t="s">
        <v>552</v>
      </c>
      <c r="Q91" s="51" t="s">
        <v>553</v>
      </c>
      <c r="R91" s="52" t="s">
        <v>554</v>
      </c>
      <c r="S91" s="40"/>
      <c r="T91" s="40"/>
      <c r="U91" s="36"/>
      <c r="V91" s="40"/>
      <c r="W91" s="40"/>
      <c r="X91" s="40"/>
      <c r="Y91" s="40"/>
      <c r="Z91" s="40"/>
      <c r="AA91" s="1"/>
      <c r="AB91" s="1"/>
      <c r="AC91" s="1"/>
      <c r="AD91" s="1"/>
    </row>
    <row r="92">
      <c r="A92" s="36"/>
      <c r="B92" s="1"/>
      <c r="C92" s="1"/>
      <c r="D92" s="1"/>
      <c r="E92" s="36"/>
      <c r="F92" s="37"/>
      <c r="G92" s="37"/>
      <c r="H92" s="37"/>
      <c r="I92" s="37"/>
      <c r="J92" s="37"/>
      <c r="K92" s="36"/>
      <c r="L92" s="49" t="s">
        <v>555</v>
      </c>
      <c r="M92" s="50" t="s">
        <v>556</v>
      </c>
      <c r="N92" s="36"/>
      <c r="O92" s="51" t="s">
        <v>557</v>
      </c>
      <c r="P92" s="1"/>
      <c r="Q92" s="1"/>
      <c r="R92" s="52" t="s">
        <v>558</v>
      </c>
      <c r="S92" s="40"/>
      <c r="T92" s="40"/>
      <c r="U92" s="36"/>
      <c r="V92" s="40"/>
      <c r="W92" s="40"/>
      <c r="X92" s="40"/>
      <c r="Y92" s="40"/>
      <c r="Z92" s="40"/>
      <c r="AA92" s="1"/>
      <c r="AB92" s="1"/>
      <c r="AC92" s="1"/>
      <c r="AD92" s="1"/>
    </row>
    <row r="93">
      <c r="A93" s="36"/>
      <c r="B93" s="1"/>
      <c r="C93" s="1"/>
      <c r="D93" s="1"/>
      <c r="E93" s="36"/>
      <c r="F93" s="37"/>
      <c r="G93" s="37"/>
      <c r="H93" s="37"/>
      <c r="I93" s="37"/>
      <c r="J93" s="37"/>
      <c r="K93" s="36"/>
      <c r="L93" s="49" t="s">
        <v>559</v>
      </c>
      <c r="M93" s="50" t="s">
        <v>560</v>
      </c>
      <c r="N93" s="36"/>
      <c r="O93" s="51" t="s">
        <v>561</v>
      </c>
      <c r="P93" s="1"/>
      <c r="Q93" s="1"/>
      <c r="R93" s="52" t="s">
        <v>562</v>
      </c>
      <c r="S93" s="40"/>
      <c r="T93" s="40"/>
      <c r="U93" s="36"/>
      <c r="V93" s="40"/>
      <c r="W93" s="40"/>
      <c r="X93" s="40"/>
      <c r="Y93" s="40"/>
      <c r="Z93" s="40"/>
      <c r="AA93" s="1"/>
      <c r="AB93" s="1"/>
      <c r="AC93" s="1"/>
      <c r="AD93" s="1"/>
    </row>
    <row r="94">
      <c r="A94" s="36"/>
      <c r="B94" s="1"/>
      <c r="C94" s="1"/>
      <c r="D94" s="1"/>
      <c r="E94" s="36"/>
      <c r="F94" s="37"/>
      <c r="G94" s="37"/>
      <c r="H94" s="37"/>
      <c r="I94" s="37"/>
      <c r="J94" s="37"/>
      <c r="K94" s="36"/>
      <c r="L94" s="49" t="s">
        <v>563</v>
      </c>
      <c r="M94" s="50" t="s">
        <v>564</v>
      </c>
      <c r="N94" s="36"/>
      <c r="O94" s="51" t="s">
        <v>565</v>
      </c>
      <c r="P94" s="51" t="s">
        <v>566</v>
      </c>
      <c r="Q94" s="51" t="s">
        <v>567</v>
      </c>
      <c r="R94" s="52" t="s">
        <v>568</v>
      </c>
      <c r="S94" s="40"/>
      <c r="T94" s="40"/>
      <c r="U94" s="36"/>
      <c r="V94" s="40"/>
      <c r="W94" s="40"/>
      <c r="X94" s="40"/>
      <c r="Y94" s="40"/>
      <c r="Z94" s="40"/>
      <c r="AA94" s="1"/>
      <c r="AB94" s="1"/>
      <c r="AC94" s="1"/>
      <c r="AD94" s="1"/>
    </row>
    <row r="95">
      <c r="A95" s="36"/>
      <c r="B95" s="1"/>
      <c r="C95" s="1"/>
      <c r="D95" s="1"/>
      <c r="E95" s="36"/>
      <c r="F95" s="37"/>
      <c r="G95" s="37"/>
      <c r="H95" s="37"/>
      <c r="I95" s="37"/>
      <c r="J95" s="37"/>
      <c r="K95" s="36"/>
      <c r="L95" s="49" t="s">
        <v>569</v>
      </c>
      <c r="M95" s="50" t="s">
        <v>570</v>
      </c>
      <c r="N95" s="36"/>
      <c r="O95" s="51" t="s">
        <v>571</v>
      </c>
      <c r="P95" s="1" t="s">
        <v>572</v>
      </c>
      <c r="Q95" s="51" t="s">
        <v>573</v>
      </c>
      <c r="R95" s="52" t="s">
        <v>574</v>
      </c>
      <c r="S95" s="40"/>
      <c r="T95" s="40"/>
      <c r="U95" s="36"/>
      <c r="V95" s="40"/>
      <c r="W95" s="40"/>
      <c r="X95" s="40"/>
      <c r="Y95" s="40"/>
      <c r="Z95" s="40"/>
      <c r="AA95" s="1"/>
      <c r="AB95" s="1"/>
      <c r="AC95" s="1"/>
      <c r="AD95" s="1"/>
    </row>
    <row r="96">
      <c r="A96" s="36"/>
      <c r="B96" s="1"/>
      <c r="C96" s="1"/>
      <c r="D96" s="1"/>
      <c r="E96" s="36"/>
      <c r="F96" s="37"/>
      <c r="G96" s="37"/>
      <c r="H96" s="37"/>
      <c r="I96" s="37"/>
      <c r="J96" s="37"/>
      <c r="K96" s="36"/>
      <c r="L96" s="49" t="s">
        <v>575</v>
      </c>
      <c r="M96" s="50" t="s">
        <v>576</v>
      </c>
      <c r="N96" s="36"/>
      <c r="O96" s="51" t="s">
        <v>577</v>
      </c>
      <c r="P96" s="1" t="s">
        <v>578</v>
      </c>
      <c r="Q96" s="51" t="s">
        <v>579</v>
      </c>
      <c r="R96" s="52" t="s">
        <v>580</v>
      </c>
      <c r="S96" s="40"/>
      <c r="T96" s="40"/>
      <c r="U96" s="36"/>
      <c r="V96" s="40"/>
      <c r="W96" s="40"/>
      <c r="X96" s="40"/>
      <c r="Y96" s="40"/>
      <c r="Z96" s="40"/>
      <c r="AA96" s="1"/>
      <c r="AB96" s="1"/>
      <c r="AC96" s="1"/>
      <c r="AD96" s="1"/>
    </row>
    <row r="97">
      <c r="A97" s="36"/>
      <c r="B97" s="1"/>
      <c r="C97" s="1"/>
      <c r="D97" s="1"/>
      <c r="E97" s="36"/>
      <c r="F97" s="37"/>
      <c r="G97" s="37"/>
      <c r="H97" s="37"/>
      <c r="I97" s="37"/>
      <c r="J97" s="37"/>
      <c r="K97" s="36"/>
      <c r="L97" s="49" t="s">
        <v>581</v>
      </c>
      <c r="M97" s="50" t="s">
        <v>582</v>
      </c>
      <c r="N97" s="36"/>
      <c r="O97" s="51" t="s">
        <v>583</v>
      </c>
      <c r="P97" s="58" t="s">
        <v>584</v>
      </c>
      <c r="Q97" s="51" t="s">
        <v>585</v>
      </c>
      <c r="R97" s="52" t="s">
        <v>586</v>
      </c>
      <c r="S97" s="40"/>
      <c r="T97" s="40"/>
      <c r="U97" s="36"/>
      <c r="V97" s="40"/>
      <c r="W97" s="40"/>
      <c r="X97" s="40"/>
      <c r="Y97" s="40"/>
      <c r="Z97" s="40"/>
      <c r="AA97" s="1"/>
      <c r="AB97" s="1"/>
      <c r="AC97" s="1"/>
      <c r="AD97" s="1"/>
    </row>
    <row r="98">
      <c r="A98" s="36"/>
      <c r="B98" s="1"/>
      <c r="C98" s="1"/>
      <c r="D98" s="1"/>
      <c r="E98" s="36"/>
      <c r="F98" s="37"/>
      <c r="G98" s="37"/>
      <c r="H98" s="37"/>
      <c r="I98" s="37"/>
      <c r="J98" s="37"/>
      <c r="K98" s="36"/>
      <c r="L98" s="49" t="s">
        <v>587</v>
      </c>
      <c r="M98" s="50" t="s">
        <v>588</v>
      </c>
      <c r="N98" s="36"/>
      <c r="O98" s="51" t="s">
        <v>589</v>
      </c>
      <c r="Q98" s="1"/>
      <c r="R98" s="52" t="s">
        <v>590</v>
      </c>
      <c r="S98" s="40"/>
      <c r="T98" s="40"/>
      <c r="U98" s="36"/>
      <c r="V98" s="40"/>
      <c r="W98" s="40"/>
      <c r="X98" s="40"/>
      <c r="Y98" s="40"/>
      <c r="Z98" s="40"/>
      <c r="AA98" s="1"/>
      <c r="AB98" s="1"/>
      <c r="AC98" s="1"/>
      <c r="AD98" s="1"/>
    </row>
    <row r="99">
      <c r="A99" s="36"/>
      <c r="B99" s="1"/>
      <c r="C99" s="1"/>
      <c r="D99" s="1"/>
      <c r="E99" s="36"/>
      <c r="F99" s="37"/>
      <c r="G99" s="37"/>
      <c r="H99" s="37"/>
      <c r="I99" s="37"/>
      <c r="J99" s="37"/>
      <c r="K99" s="36"/>
      <c r="L99" s="49" t="s">
        <v>591</v>
      </c>
      <c r="M99" s="50" t="s">
        <v>592</v>
      </c>
      <c r="N99" s="36"/>
      <c r="O99" s="51" t="s">
        <v>593</v>
      </c>
      <c r="Q99" s="1"/>
      <c r="R99" s="52" t="s">
        <v>594</v>
      </c>
      <c r="S99" s="40"/>
      <c r="T99" s="40"/>
      <c r="U99" s="36"/>
      <c r="V99" s="40"/>
      <c r="W99" s="40"/>
      <c r="X99" s="40"/>
      <c r="Y99" s="40"/>
      <c r="Z99" s="40"/>
      <c r="AA99" s="1"/>
      <c r="AB99" s="1"/>
      <c r="AC99" s="1"/>
      <c r="AD99" s="1"/>
    </row>
    <row r="100">
      <c r="A100" s="36"/>
      <c r="B100" s="1"/>
      <c r="C100" s="1"/>
      <c r="D100" s="1"/>
      <c r="E100" s="36"/>
      <c r="F100" s="37"/>
      <c r="G100" s="37"/>
      <c r="H100" s="37"/>
      <c r="I100" s="37"/>
      <c r="J100" s="37"/>
      <c r="K100" s="36"/>
      <c r="L100" s="49" t="s">
        <v>595</v>
      </c>
      <c r="M100" s="50" t="s">
        <v>596</v>
      </c>
      <c r="N100" s="36"/>
      <c r="O100" s="51" t="s">
        <v>597</v>
      </c>
      <c r="P100" s="58" t="s">
        <v>598</v>
      </c>
      <c r="Q100" s="51" t="s">
        <v>599</v>
      </c>
      <c r="R100" s="52" t="s">
        <v>600</v>
      </c>
      <c r="S100" s="40"/>
      <c r="T100" s="40"/>
      <c r="U100" s="36"/>
      <c r="V100" s="40"/>
      <c r="W100" s="40"/>
      <c r="X100" s="40"/>
      <c r="Y100" s="40"/>
      <c r="Z100" s="40"/>
      <c r="AA100" s="1"/>
      <c r="AB100" s="1"/>
      <c r="AC100" s="1"/>
      <c r="AD100" s="1"/>
    </row>
    <row r="101">
      <c r="A101" s="36"/>
      <c r="B101" s="1"/>
      <c r="C101" s="1"/>
      <c r="D101" s="1"/>
      <c r="E101" s="36"/>
      <c r="F101" s="37"/>
      <c r="G101" s="37"/>
      <c r="H101" s="37"/>
      <c r="I101" s="37"/>
      <c r="J101" s="37"/>
      <c r="K101" s="36"/>
      <c r="L101" s="49" t="s">
        <v>601</v>
      </c>
      <c r="M101" s="50" t="s">
        <v>602</v>
      </c>
      <c r="N101" s="36"/>
      <c r="O101" s="51" t="s">
        <v>603</v>
      </c>
      <c r="P101" s="1"/>
      <c r="Q101" s="1"/>
      <c r="R101" s="52" t="s">
        <v>604</v>
      </c>
      <c r="S101" s="40"/>
      <c r="T101" s="40"/>
      <c r="U101" s="36"/>
      <c r="V101" s="40"/>
      <c r="W101" s="40"/>
      <c r="X101" s="40"/>
      <c r="Y101" s="40"/>
      <c r="Z101" s="40"/>
      <c r="AA101" s="1"/>
      <c r="AB101" s="1"/>
      <c r="AC101" s="1"/>
      <c r="AD101" s="1"/>
    </row>
    <row r="102">
      <c r="A102" s="36"/>
      <c r="B102" s="1"/>
      <c r="C102" s="1"/>
      <c r="D102" s="1"/>
      <c r="E102" s="36"/>
      <c r="F102" s="37"/>
      <c r="G102" s="37"/>
      <c r="H102" s="37"/>
      <c r="I102" s="37"/>
      <c r="J102" s="37"/>
      <c r="K102" s="36"/>
      <c r="L102" s="49" t="s">
        <v>605</v>
      </c>
      <c r="M102" s="50" t="s">
        <v>606</v>
      </c>
      <c r="N102" s="36"/>
      <c r="O102" s="51" t="s">
        <v>607</v>
      </c>
      <c r="P102" s="51" t="s">
        <v>608</v>
      </c>
      <c r="Q102" s="51" t="s">
        <v>609</v>
      </c>
      <c r="R102" s="52" t="s">
        <v>610</v>
      </c>
      <c r="S102" s="40"/>
      <c r="T102" s="40"/>
      <c r="U102" s="36"/>
      <c r="V102" s="40"/>
      <c r="W102" s="40"/>
      <c r="X102" s="40"/>
      <c r="Y102" s="40"/>
      <c r="Z102" s="40"/>
      <c r="AA102" s="1"/>
      <c r="AB102" s="1"/>
      <c r="AC102" s="1"/>
      <c r="AD102" s="1"/>
    </row>
    <row r="103">
      <c r="A103" s="36"/>
      <c r="B103" s="1"/>
      <c r="C103" s="1"/>
      <c r="D103" s="1"/>
      <c r="E103" s="36"/>
      <c r="F103" s="37"/>
      <c r="G103" s="37"/>
      <c r="H103" s="37"/>
      <c r="I103" s="37"/>
      <c r="J103" s="37"/>
      <c r="K103" s="36"/>
      <c r="L103" s="49" t="s">
        <v>611</v>
      </c>
      <c r="M103" s="50" t="s">
        <v>612</v>
      </c>
      <c r="N103" s="36"/>
      <c r="O103" s="51" t="s">
        <v>613</v>
      </c>
      <c r="P103" s="51" t="s">
        <v>614</v>
      </c>
      <c r="Q103" s="51" t="s">
        <v>615</v>
      </c>
      <c r="R103" s="52" t="s">
        <v>616</v>
      </c>
      <c r="S103" s="40"/>
      <c r="T103" s="40"/>
      <c r="U103" s="36"/>
      <c r="V103" s="40"/>
      <c r="W103" s="40"/>
      <c r="X103" s="40"/>
      <c r="Y103" s="40"/>
      <c r="Z103" s="40"/>
      <c r="AA103" s="1"/>
      <c r="AB103" s="1"/>
      <c r="AC103" s="1"/>
      <c r="AD103" s="1"/>
    </row>
    <row r="104">
      <c r="A104" s="36"/>
      <c r="B104" s="1"/>
      <c r="C104" s="1"/>
      <c r="D104" s="1"/>
      <c r="E104" s="36"/>
      <c r="F104" s="37"/>
      <c r="G104" s="37"/>
      <c r="H104" s="37"/>
      <c r="I104" s="37"/>
      <c r="J104" s="37"/>
      <c r="K104" s="36"/>
      <c r="L104" s="49" t="s">
        <v>617</v>
      </c>
      <c r="M104" s="50" t="s">
        <v>618</v>
      </c>
      <c r="N104" s="36"/>
      <c r="O104" s="51" t="s">
        <v>619</v>
      </c>
      <c r="P104" s="51" t="s">
        <v>620</v>
      </c>
      <c r="Q104" s="51" t="s">
        <v>621</v>
      </c>
      <c r="R104" s="52" t="s">
        <v>622</v>
      </c>
      <c r="S104" s="40"/>
      <c r="T104" s="40"/>
      <c r="U104" s="36"/>
      <c r="V104" s="40"/>
      <c r="W104" s="40"/>
      <c r="X104" s="40"/>
      <c r="Y104" s="40"/>
      <c r="Z104" s="40"/>
      <c r="AA104" s="1"/>
      <c r="AB104" s="1"/>
      <c r="AC104" s="1"/>
      <c r="AD104" s="1"/>
    </row>
    <row r="105">
      <c r="A105" s="36"/>
      <c r="B105" s="1"/>
      <c r="C105" s="1"/>
      <c r="D105" s="1"/>
      <c r="E105" s="36"/>
      <c r="F105" s="37"/>
      <c r="G105" s="37"/>
      <c r="H105" s="37"/>
      <c r="I105" s="37"/>
      <c r="J105" s="37"/>
      <c r="K105" s="36"/>
      <c r="L105" s="49" t="s">
        <v>623</v>
      </c>
      <c r="M105" s="50" t="s">
        <v>624</v>
      </c>
      <c r="N105" s="36"/>
      <c r="O105" s="51" t="s">
        <v>625</v>
      </c>
      <c r="P105" s="51" t="s">
        <v>626</v>
      </c>
      <c r="Q105" s="51" t="s">
        <v>627</v>
      </c>
      <c r="R105" s="52" t="s">
        <v>628</v>
      </c>
      <c r="S105" s="40"/>
      <c r="T105" s="40"/>
      <c r="U105" s="36"/>
      <c r="V105" s="40"/>
      <c r="W105" s="40"/>
      <c r="X105" s="40"/>
      <c r="Y105" s="40"/>
      <c r="Z105" s="40"/>
      <c r="AA105" s="1"/>
      <c r="AB105" s="1"/>
      <c r="AC105" s="1"/>
      <c r="AD105" s="1"/>
    </row>
    <row r="106">
      <c r="A106" s="36"/>
      <c r="B106" s="1"/>
      <c r="C106" s="1"/>
      <c r="D106" s="1"/>
      <c r="E106" s="36"/>
      <c r="F106" s="37"/>
      <c r="G106" s="37"/>
      <c r="H106" s="37"/>
      <c r="I106" s="37"/>
      <c r="J106" s="37"/>
      <c r="K106" s="36"/>
      <c r="L106" s="49" t="s">
        <v>629</v>
      </c>
      <c r="M106" s="50" t="s">
        <v>630</v>
      </c>
      <c r="N106" s="36"/>
      <c r="O106" s="51" t="s">
        <v>631</v>
      </c>
      <c r="P106" s="51" t="s">
        <v>632</v>
      </c>
      <c r="Q106" s="51" t="s">
        <v>633</v>
      </c>
      <c r="R106" s="52" t="s">
        <v>634</v>
      </c>
      <c r="S106" s="40"/>
      <c r="T106" s="40"/>
      <c r="U106" s="36"/>
      <c r="V106" s="40"/>
      <c r="W106" s="40"/>
      <c r="X106" s="40"/>
      <c r="Y106" s="40"/>
      <c r="Z106" s="40"/>
      <c r="AA106" s="1"/>
      <c r="AB106" s="1"/>
      <c r="AC106" s="1"/>
      <c r="AD106" s="1"/>
    </row>
    <row r="107">
      <c r="A107" s="36"/>
      <c r="B107" s="1"/>
      <c r="C107" s="1"/>
      <c r="D107" s="1"/>
      <c r="E107" s="36"/>
      <c r="F107" s="37"/>
      <c r="G107" s="37"/>
      <c r="H107" s="37"/>
      <c r="I107" s="37"/>
      <c r="J107" s="37"/>
      <c r="K107" s="36"/>
      <c r="L107" s="49" t="s">
        <v>635</v>
      </c>
      <c r="M107" s="50" t="s">
        <v>636</v>
      </c>
      <c r="N107" s="36"/>
      <c r="O107" s="51" t="s">
        <v>637</v>
      </c>
      <c r="P107" s="51" t="s">
        <v>638</v>
      </c>
      <c r="Q107" s="51" t="s">
        <v>639</v>
      </c>
      <c r="R107" s="52" t="s">
        <v>640</v>
      </c>
      <c r="S107" s="40"/>
      <c r="T107" s="40"/>
      <c r="U107" s="36"/>
      <c r="V107" s="40"/>
      <c r="W107" s="40"/>
      <c r="X107" s="40"/>
      <c r="Y107" s="40"/>
      <c r="Z107" s="40"/>
      <c r="AA107" s="1"/>
      <c r="AB107" s="1"/>
      <c r="AC107" s="1"/>
      <c r="AD107" s="1"/>
    </row>
    <row r="108">
      <c r="A108" s="36"/>
      <c r="B108" s="1"/>
      <c r="C108" s="1"/>
      <c r="D108" s="1"/>
      <c r="E108" s="36"/>
      <c r="F108" s="37"/>
      <c r="G108" s="37"/>
      <c r="H108" s="37"/>
      <c r="I108" s="37"/>
      <c r="J108" s="37"/>
      <c r="K108" s="36"/>
      <c r="L108" s="49" t="s">
        <v>641</v>
      </c>
      <c r="M108" s="50" t="s">
        <v>642</v>
      </c>
      <c r="N108" s="36"/>
      <c r="O108" s="51" t="s">
        <v>643</v>
      </c>
      <c r="P108" s="51" t="s">
        <v>644</v>
      </c>
      <c r="Q108" s="51" t="s">
        <v>645</v>
      </c>
      <c r="R108" s="52" t="s">
        <v>646</v>
      </c>
      <c r="S108" s="40"/>
      <c r="T108" s="40"/>
      <c r="U108" s="36"/>
      <c r="V108" s="40"/>
      <c r="W108" s="40"/>
      <c r="X108" s="40"/>
      <c r="Y108" s="40"/>
      <c r="Z108" s="40"/>
      <c r="AA108" s="1"/>
      <c r="AB108" s="1"/>
      <c r="AC108" s="1"/>
      <c r="AD108" s="1"/>
    </row>
    <row r="109">
      <c r="A109" s="36"/>
      <c r="B109" s="1"/>
      <c r="C109" s="1"/>
      <c r="D109" s="1"/>
      <c r="E109" s="36"/>
      <c r="F109" s="37"/>
      <c r="G109" s="37"/>
      <c r="H109" s="37"/>
      <c r="I109" s="37"/>
      <c r="J109" s="37"/>
      <c r="K109" s="36"/>
      <c r="L109" s="49" t="s">
        <v>647</v>
      </c>
      <c r="M109" s="50" t="s">
        <v>648</v>
      </c>
      <c r="N109" s="36"/>
      <c r="O109" s="51" t="s">
        <v>649</v>
      </c>
      <c r="P109" s="51" t="s">
        <v>650</v>
      </c>
      <c r="Q109" s="51" t="s">
        <v>651</v>
      </c>
      <c r="R109" s="52" t="s">
        <v>652</v>
      </c>
      <c r="S109" s="40"/>
      <c r="T109" s="40"/>
      <c r="U109" s="36"/>
      <c r="V109" s="40"/>
      <c r="W109" s="40"/>
      <c r="X109" s="40"/>
      <c r="Y109" s="40"/>
      <c r="Z109" s="40"/>
      <c r="AA109" s="1"/>
      <c r="AB109" s="1"/>
      <c r="AC109" s="1"/>
      <c r="AD109" s="1"/>
    </row>
    <row r="110">
      <c r="A110" s="36"/>
      <c r="B110" s="1"/>
      <c r="C110" s="1"/>
      <c r="D110" s="1"/>
      <c r="E110" s="36"/>
      <c r="F110" s="37"/>
      <c r="G110" s="37"/>
      <c r="H110" s="37"/>
      <c r="I110" s="37"/>
      <c r="J110" s="37"/>
      <c r="K110" s="36"/>
      <c r="L110" s="49" t="s">
        <v>653</v>
      </c>
      <c r="M110" s="50" t="s">
        <v>654</v>
      </c>
      <c r="N110" s="36"/>
      <c r="O110" s="51" t="s">
        <v>655</v>
      </c>
      <c r="P110" s="51" t="s">
        <v>656</v>
      </c>
      <c r="Q110" s="51" t="s">
        <v>657</v>
      </c>
      <c r="R110" s="52" t="s">
        <v>658</v>
      </c>
      <c r="S110" s="40"/>
      <c r="T110" s="40"/>
      <c r="U110" s="36"/>
      <c r="V110" s="40"/>
      <c r="W110" s="40"/>
      <c r="X110" s="40"/>
      <c r="Y110" s="40"/>
      <c r="Z110" s="40"/>
      <c r="AA110" s="1"/>
      <c r="AB110" s="1"/>
      <c r="AC110" s="1"/>
      <c r="AD110" s="1"/>
    </row>
    <row r="111">
      <c r="A111" s="36"/>
      <c r="B111" s="1"/>
      <c r="C111" s="1"/>
      <c r="D111" s="1"/>
      <c r="E111" s="36"/>
      <c r="F111" s="37"/>
      <c r="G111" s="37"/>
      <c r="H111" s="37"/>
      <c r="I111" s="37"/>
      <c r="J111" s="37"/>
      <c r="K111" s="36"/>
      <c r="L111" s="49" t="s">
        <v>659</v>
      </c>
      <c r="M111" s="50" t="s">
        <v>660</v>
      </c>
      <c r="N111" s="36"/>
      <c r="O111" s="51" t="s">
        <v>661</v>
      </c>
      <c r="P111" s="51" t="s">
        <v>662</v>
      </c>
      <c r="Q111" s="51" t="s">
        <v>663</v>
      </c>
      <c r="R111" s="52" t="s">
        <v>664</v>
      </c>
      <c r="S111" s="40"/>
      <c r="T111" s="40"/>
      <c r="U111" s="36"/>
      <c r="V111" s="40"/>
      <c r="W111" s="40"/>
      <c r="X111" s="40"/>
      <c r="Y111" s="40"/>
      <c r="Z111" s="40"/>
      <c r="AA111" s="1"/>
      <c r="AB111" s="1"/>
      <c r="AC111" s="1"/>
      <c r="AD111" s="1"/>
    </row>
    <row r="112">
      <c r="A112" s="36"/>
      <c r="B112" s="1"/>
      <c r="C112" s="1"/>
      <c r="D112" s="1"/>
      <c r="E112" s="36"/>
      <c r="F112" s="37"/>
      <c r="G112" s="37"/>
      <c r="H112" s="37"/>
      <c r="I112" s="37"/>
      <c r="J112" s="37"/>
      <c r="K112" s="36"/>
      <c r="L112" s="49" t="s">
        <v>665</v>
      </c>
      <c r="M112" s="50" t="s">
        <v>666</v>
      </c>
      <c r="N112" s="36"/>
      <c r="O112" s="51" t="s">
        <v>667</v>
      </c>
      <c r="P112" s="51" t="s">
        <v>668</v>
      </c>
      <c r="Q112" s="51" t="s">
        <v>669</v>
      </c>
      <c r="R112" s="52" t="s">
        <v>670</v>
      </c>
      <c r="S112" s="40"/>
      <c r="T112" s="40"/>
      <c r="U112" s="36"/>
      <c r="V112" s="40"/>
      <c r="W112" s="40"/>
      <c r="X112" s="40"/>
      <c r="Y112" s="40"/>
      <c r="Z112" s="40"/>
      <c r="AA112" s="1"/>
      <c r="AB112" s="1"/>
      <c r="AC112" s="1"/>
      <c r="AD112" s="1"/>
    </row>
    <row r="113">
      <c r="A113" s="36"/>
      <c r="B113" s="1"/>
      <c r="C113" s="1"/>
      <c r="D113" s="1"/>
      <c r="E113" s="36"/>
      <c r="F113" s="37"/>
      <c r="G113" s="37"/>
      <c r="H113" s="37"/>
      <c r="I113" s="37"/>
      <c r="J113" s="37"/>
      <c r="K113" s="36"/>
      <c r="L113" s="49" t="s">
        <v>671</v>
      </c>
      <c r="M113" s="50" t="s">
        <v>672</v>
      </c>
      <c r="N113" s="36"/>
      <c r="O113" s="51" t="s">
        <v>673</v>
      </c>
      <c r="P113" s="58" t="s">
        <v>674</v>
      </c>
      <c r="Q113" s="51" t="s">
        <v>675</v>
      </c>
      <c r="R113" s="52" t="s">
        <v>676</v>
      </c>
      <c r="S113" s="40"/>
      <c r="T113" s="40"/>
      <c r="U113" s="36"/>
      <c r="V113" s="40"/>
      <c r="W113" s="40"/>
      <c r="X113" s="40"/>
      <c r="Y113" s="40"/>
      <c r="Z113" s="40"/>
      <c r="AA113" s="1"/>
      <c r="AB113" s="1"/>
      <c r="AC113" s="1"/>
      <c r="AD113" s="1"/>
    </row>
    <row r="114">
      <c r="A114" s="36"/>
      <c r="B114" s="1"/>
      <c r="C114" s="1"/>
      <c r="D114" s="1"/>
      <c r="E114" s="36"/>
      <c r="F114" s="37"/>
      <c r="G114" s="37"/>
      <c r="H114" s="37"/>
      <c r="I114" s="37"/>
      <c r="J114" s="37"/>
      <c r="K114" s="36"/>
      <c r="L114" s="49" t="s">
        <v>677</v>
      </c>
      <c r="M114" s="50" t="s">
        <v>678</v>
      </c>
      <c r="N114" s="36"/>
      <c r="O114" s="51" t="s">
        <v>679</v>
      </c>
      <c r="P114" s="1"/>
      <c r="Q114" s="1"/>
      <c r="R114" s="52" t="s">
        <v>680</v>
      </c>
      <c r="S114" s="40"/>
      <c r="T114" s="40"/>
      <c r="U114" s="36"/>
      <c r="V114" s="40"/>
      <c r="W114" s="40"/>
      <c r="X114" s="40"/>
      <c r="Y114" s="40"/>
      <c r="Z114" s="40"/>
      <c r="AA114" s="1"/>
      <c r="AB114" s="1"/>
      <c r="AC114" s="1"/>
      <c r="AD114" s="1"/>
    </row>
    <row r="115">
      <c r="A115" s="36"/>
      <c r="B115" s="1"/>
      <c r="C115" s="1"/>
      <c r="D115" s="1"/>
      <c r="E115" s="36"/>
      <c r="F115" s="37"/>
      <c r="G115" s="37"/>
      <c r="H115" s="37"/>
      <c r="I115" s="37"/>
      <c r="J115" s="37"/>
      <c r="K115" s="36"/>
      <c r="L115" s="49" t="s">
        <v>681</v>
      </c>
      <c r="M115" s="50" t="s">
        <v>682</v>
      </c>
      <c r="N115" s="36"/>
      <c r="O115" s="51" t="s">
        <v>683</v>
      </c>
      <c r="P115" s="1"/>
      <c r="Q115" s="1"/>
      <c r="R115" s="52" t="s">
        <v>684</v>
      </c>
      <c r="S115" s="40"/>
      <c r="T115" s="40"/>
      <c r="U115" s="36"/>
      <c r="V115" s="40"/>
      <c r="W115" s="40"/>
      <c r="X115" s="40"/>
      <c r="Y115" s="40"/>
      <c r="Z115" s="40"/>
      <c r="AA115" s="1"/>
      <c r="AB115" s="1"/>
      <c r="AC115" s="1"/>
      <c r="AD115" s="1"/>
    </row>
    <row r="116">
      <c r="A116" s="36"/>
      <c r="B116" s="1"/>
      <c r="C116" s="1"/>
      <c r="D116" s="1"/>
      <c r="E116" s="36"/>
      <c r="F116" s="37"/>
      <c r="G116" s="37"/>
      <c r="H116" s="37"/>
      <c r="I116" s="37"/>
      <c r="J116" s="37"/>
      <c r="K116" s="36"/>
      <c r="L116" s="49" t="s">
        <v>685</v>
      </c>
      <c r="M116" s="50" t="s">
        <v>686</v>
      </c>
      <c r="N116" s="36"/>
      <c r="O116" s="51" t="s">
        <v>687</v>
      </c>
      <c r="P116" s="1"/>
      <c r="Q116" s="1"/>
      <c r="R116" s="52" t="s">
        <v>688</v>
      </c>
      <c r="S116" s="40"/>
      <c r="T116" s="40"/>
      <c r="U116" s="36"/>
      <c r="V116" s="40"/>
      <c r="W116" s="40"/>
      <c r="X116" s="40"/>
      <c r="Y116" s="40"/>
      <c r="Z116" s="40"/>
      <c r="AA116" s="1"/>
      <c r="AB116" s="1"/>
      <c r="AC116" s="1"/>
      <c r="AD116" s="1"/>
    </row>
    <row r="117">
      <c r="A117" s="36"/>
      <c r="B117" s="1"/>
      <c r="C117" s="1"/>
      <c r="D117" s="1"/>
      <c r="E117" s="36"/>
      <c r="F117" s="37"/>
      <c r="G117" s="37"/>
      <c r="H117" s="37"/>
      <c r="I117" s="37"/>
      <c r="J117" s="37"/>
      <c r="K117" s="36"/>
      <c r="L117" s="49" t="s">
        <v>689</v>
      </c>
      <c r="M117" s="50" t="s">
        <v>690</v>
      </c>
      <c r="N117" s="36"/>
      <c r="O117" s="51" t="s">
        <v>691</v>
      </c>
      <c r="P117" s="1"/>
      <c r="Q117" s="1"/>
      <c r="R117" s="52" t="s">
        <v>692</v>
      </c>
      <c r="S117" s="40"/>
      <c r="T117" s="40"/>
      <c r="U117" s="36"/>
      <c r="V117" s="40"/>
      <c r="W117" s="40"/>
      <c r="X117" s="40"/>
      <c r="Y117" s="40"/>
      <c r="Z117" s="40"/>
      <c r="AA117" s="1"/>
      <c r="AB117" s="1"/>
      <c r="AC117" s="1"/>
      <c r="AD117" s="1"/>
    </row>
    <row r="118">
      <c r="A118" s="36"/>
      <c r="B118" s="1"/>
      <c r="C118" s="1"/>
      <c r="D118" s="1"/>
      <c r="E118" s="36"/>
      <c r="F118" s="37"/>
      <c r="G118" s="37"/>
      <c r="H118" s="37"/>
      <c r="I118" s="58"/>
      <c r="K118" s="36"/>
      <c r="L118" s="49" t="s">
        <v>693</v>
      </c>
      <c r="M118" s="50" t="s">
        <v>694</v>
      </c>
      <c r="N118" s="36"/>
      <c r="O118" s="51" t="s">
        <v>695</v>
      </c>
      <c r="P118" s="1"/>
      <c r="Q118" s="1"/>
      <c r="R118" s="52" t="s">
        <v>696</v>
      </c>
      <c r="S118" s="40"/>
      <c r="T118" s="40"/>
      <c r="U118" s="36"/>
      <c r="V118" s="40"/>
      <c r="W118" s="40"/>
      <c r="X118" s="40"/>
      <c r="Y118" s="40"/>
      <c r="Z118" s="40"/>
      <c r="AA118" s="1"/>
      <c r="AB118" s="1"/>
      <c r="AC118" s="1"/>
      <c r="AD118" s="1"/>
    </row>
    <row r="119">
      <c r="A119" s="36"/>
      <c r="B119" s="1"/>
      <c r="C119" s="1"/>
      <c r="D119" s="1"/>
      <c r="E119" s="36"/>
      <c r="F119" s="37"/>
      <c r="G119" s="37"/>
      <c r="H119" s="37"/>
      <c r="I119" s="1"/>
      <c r="K119" s="36"/>
      <c r="L119" s="49" t="s">
        <v>697</v>
      </c>
      <c r="M119" s="50" t="s">
        <v>698</v>
      </c>
      <c r="N119" s="36"/>
      <c r="O119" s="51" t="s">
        <v>699</v>
      </c>
      <c r="P119" s="1"/>
      <c r="Q119" s="1"/>
      <c r="R119" s="52" t="s">
        <v>700</v>
      </c>
      <c r="S119" s="40"/>
      <c r="T119" s="40"/>
      <c r="U119" s="36"/>
      <c r="V119" s="40"/>
      <c r="W119" s="40"/>
      <c r="X119" s="40"/>
      <c r="Y119" s="40"/>
      <c r="Z119" s="40"/>
      <c r="AA119" s="1"/>
      <c r="AB119" s="1"/>
      <c r="AC119" s="1"/>
      <c r="AD119" s="1"/>
    </row>
    <row r="120">
      <c r="A120" s="36"/>
      <c r="B120" s="1"/>
      <c r="C120" s="1"/>
      <c r="D120" s="1"/>
      <c r="E120" s="36"/>
      <c r="F120" s="37"/>
      <c r="G120" s="37"/>
      <c r="H120" s="37"/>
      <c r="I120" s="1"/>
      <c r="K120" s="36"/>
      <c r="L120" s="49" t="s">
        <v>701</v>
      </c>
      <c r="M120" s="50" t="s">
        <v>702</v>
      </c>
      <c r="N120" s="36"/>
      <c r="O120" s="51" t="s">
        <v>703</v>
      </c>
      <c r="P120" s="1" t="s">
        <v>704</v>
      </c>
      <c r="Q120" s="51" t="s">
        <v>705</v>
      </c>
      <c r="R120" s="52" t="s">
        <v>706</v>
      </c>
      <c r="S120" s="40"/>
      <c r="T120" s="40"/>
      <c r="U120" s="36"/>
      <c r="V120" s="40"/>
      <c r="W120" s="40"/>
      <c r="X120" s="40"/>
      <c r="Y120" s="40"/>
      <c r="Z120" s="40"/>
      <c r="AA120" s="1"/>
      <c r="AB120" s="1"/>
      <c r="AC120" s="1"/>
      <c r="AD120" s="1"/>
    </row>
    <row r="121">
      <c r="A121" s="36"/>
      <c r="B121" s="1"/>
      <c r="C121" s="1"/>
      <c r="D121" s="1"/>
      <c r="E121" s="36"/>
      <c r="F121" s="37"/>
      <c r="G121" s="37"/>
      <c r="H121" s="37"/>
      <c r="I121" s="1"/>
      <c r="K121" s="36"/>
      <c r="L121" s="49" t="s">
        <v>707</v>
      </c>
      <c r="M121" s="50" t="s">
        <v>708</v>
      </c>
      <c r="N121" s="36"/>
      <c r="O121" s="51" t="s">
        <v>709</v>
      </c>
      <c r="P121" s="58" t="s">
        <v>710</v>
      </c>
      <c r="Q121" s="51" t="s">
        <v>710</v>
      </c>
      <c r="R121" s="52" t="s">
        <v>711</v>
      </c>
      <c r="S121" s="40"/>
      <c r="T121" s="61" t="b">
        <v>1</v>
      </c>
      <c r="U121" s="36"/>
      <c r="V121" s="40"/>
      <c r="W121" s="40"/>
      <c r="X121" s="40"/>
      <c r="Y121" s="40"/>
      <c r="Z121" s="40"/>
      <c r="AA121" s="1"/>
      <c r="AB121" s="1"/>
      <c r="AC121" s="1"/>
      <c r="AD121" s="1"/>
    </row>
    <row r="122">
      <c r="A122" s="36"/>
      <c r="B122" s="1"/>
      <c r="C122" s="1"/>
      <c r="D122" s="1"/>
      <c r="E122" s="36"/>
      <c r="F122" s="37"/>
      <c r="G122" s="37"/>
      <c r="H122" s="37"/>
      <c r="I122" s="1"/>
      <c r="K122" s="36"/>
      <c r="L122" s="49" t="s">
        <v>712</v>
      </c>
      <c r="M122" s="50" t="s">
        <v>713</v>
      </c>
      <c r="N122" s="36"/>
      <c r="O122" s="51" t="s">
        <v>714</v>
      </c>
      <c r="P122" s="1" t="s">
        <v>715</v>
      </c>
      <c r="Q122" s="51" t="s">
        <v>716</v>
      </c>
      <c r="R122" s="52" t="s">
        <v>717</v>
      </c>
      <c r="S122" s="40"/>
      <c r="T122" s="40"/>
      <c r="U122" s="36"/>
      <c r="V122" s="40"/>
      <c r="W122" s="40"/>
      <c r="X122" s="40"/>
      <c r="Y122" s="40"/>
      <c r="Z122" s="40"/>
      <c r="AA122" s="1"/>
      <c r="AB122" s="1"/>
      <c r="AC122" s="1"/>
      <c r="AD122" s="1"/>
    </row>
    <row r="123">
      <c r="A123" s="36"/>
      <c r="B123" s="1"/>
      <c r="C123" s="1"/>
      <c r="D123" s="1"/>
      <c r="E123" s="36"/>
      <c r="F123" s="37"/>
      <c r="G123" s="37"/>
      <c r="H123" s="37"/>
      <c r="I123" s="1"/>
      <c r="K123" s="36"/>
      <c r="L123" s="67" t="s">
        <v>718</v>
      </c>
      <c r="M123" s="50" t="s">
        <v>719</v>
      </c>
      <c r="N123" s="36"/>
      <c r="O123" s="51" t="s">
        <v>720</v>
      </c>
      <c r="P123" s="1" t="s">
        <v>721</v>
      </c>
      <c r="Q123" s="51" t="s">
        <v>722</v>
      </c>
      <c r="R123" s="52" t="s">
        <v>723</v>
      </c>
      <c r="S123" s="40"/>
      <c r="T123" s="40"/>
      <c r="U123" s="36"/>
      <c r="V123" s="40"/>
      <c r="W123" s="40"/>
      <c r="X123" s="40"/>
      <c r="Y123" s="40"/>
      <c r="Z123" s="40"/>
      <c r="AA123" s="1"/>
      <c r="AB123" s="1"/>
      <c r="AC123" s="1"/>
      <c r="AD123" s="1"/>
    </row>
    <row r="124">
      <c r="A124" s="36"/>
      <c r="B124" s="1"/>
      <c r="C124" s="1"/>
      <c r="D124" s="1"/>
      <c r="E124" s="36"/>
      <c r="F124" s="37"/>
      <c r="G124" s="37"/>
      <c r="H124" s="37"/>
      <c r="I124" s="1"/>
      <c r="J124" s="1"/>
      <c r="K124" s="36"/>
      <c r="L124" s="67" t="s">
        <v>724</v>
      </c>
      <c r="M124" s="50" t="s">
        <v>725</v>
      </c>
      <c r="N124" s="36"/>
      <c r="O124" s="51" t="s">
        <v>726</v>
      </c>
      <c r="P124" s="1"/>
      <c r="Q124" s="1"/>
      <c r="R124" s="52" t="s">
        <v>727</v>
      </c>
      <c r="S124" s="40"/>
      <c r="T124" s="40"/>
      <c r="U124" s="36"/>
      <c r="V124" s="40"/>
      <c r="W124" s="40"/>
      <c r="X124" s="40"/>
      <c r="Y124" s="40"/>
      <c r="Z124" s="40"/>
      <c r="AA124" s="1"/>
      <c r="AB124" s="1"/>
      <c r="AC124" s="1"/>
      <c r="AD124" s="1"/>
    </row>
    <row r="125">
      <c r="A125" s="36"/>
      <c r="B125" s="1"/>
      <c r="C125" s="1"/>
      <c r="D125" s="1"/>
      <c r="E125" s="36"/>
      <c r="F125" s="37"/>
      <c r="G125" s="37"/>
      <c r="H125" s="37"/>
      <c r="I125" s="1"/>
      <c r="K125" s="36"/>
      <c r="L125" s="67" t="s">
        <v>728</v>
      </c>
      <c r="M125" s="50" t="s">
        <v>729</v>
      </c>
      <c r="N125" s="36"/>
      <c r="O125" s="51" t="s">
        <v>730</v>
      </c>
      <c r="P125" s="1"/>
      <c r="Q125" s="1"/>
      <c r="R125" s="52" t="s">
        <v>731</v>
      </c>
      <c r="S125" s="40"/>
      <c r="T125" s="40"/>
      <c r="U125" s="36"/>
      <c r="V125" s="40"/>
      <c r="W125" s="40"/>
      <c r="X125" s="40"/>
      <c r="Y125" s="40"/>
      <c r="Z125" s="40"/>
      <c r="AA125" s="1"/>
      <c r="AB125" s="1"/>
      <c r="AC125" s="1"/>
      <c r="AD125" s="1"/>
    </row>
    <row r="126">
      <c r="A126" s="36"/>
      <c r="B126" s="1"/>
      <c r="C126" s="1"/>
      <c r="D126" s="1"/>
      <c r="E126" s="36"/>
      <c r="F126" s="37"/>
      <c r="G126" s="37"/>
      <c r="H126" s="37"/>
      <c r="I126" s="1"/>
      <c r="K126" s="36"/>
      <c r="L126" s="67" t="s">
        <v>732</v>
      </c>
      <c r="M126" s="50" t="s">
        <v>733</v>
      </c>
      <c r="N126" s="36"/>
      <c r="O126" s="51" t="s">
        <v>734</v>
      </c>
      <c r="P126" s="58" t="s">
        <v>735</v>
      </c>
      <c r="Q126" s="51" t="s">
        <v>736</v>
      </c>
      <c r="R126" s="52" t="s">
        <v>731</v>
      </c>
      <c r="S126" s="40"/>
      <c r="T126" s="40"/>
      <c r="U126" s="36"/>
      <c r="V126" s="40"/>
      <c r="W126" s="40"/>
      <c r="X126" s="40"/>
      <c r="Y126" s="40"/>
      <c r="Z126" s="40"/>
      <c r="AA126" s="1"/>
      <c r="AB126" s="1"/>
      <c r="AC126" s="1"/>
      <c r="AD126" s="1"/>
    </row>
    <row r="127">
      <c r="A127" s="36"/>
      <c r="B127" s="1"/>
      <c r="C127" s="1"/>
      <c r="D127" s="1"/>
      <c r="E127" s="36"/>
      <c r="F127" s="37"/>
      <c r="G127" s="37"/>
      <c r="H127" s="37"/>
      <c r="I127" s="1"/>
      <c r="K127" s="36"/>
      <c r="L127" s="67" t="s">
        <v>737</v>
      </c>
      <c r="M127" s="50" t="s">
        <v>738</v>
      </c>
      <c r="N127" s="36"/>
      <c r="O127" s="51" t="s">
        <v>739</v>
      </c>
      <c r="P127" s="1"/>
      <c r="Q127" s="1"/>
      <c r="R127" s="52" t="s">
        <v>740</v>
      </c>
      <c r="S127" s="40"/>
      <c r="T127" s="40"/>
      <c r="U127" s="36"/>
      <c r="V127" s="40"/>
      <c r="W127" s="40"/>
      <c r="X127" s="40"/>
      <c r="Y127" s="40"/>
      <c r="Z127" s="40"/>
      <c r="AA127" s="1"/>
      <c r="AB127" s="1"/>
      <c r="AC127" s="1"/>
      <c r="AD127" s="1"/>
    </row>
    <row r="128">
      <c r="A128" s="36"/>
      <c r="B128" s="1"/>
      <c r="C128" s="1"/>
      <c r="D128" s="1"/>
      <c r="E128" s="36"/>
      <c r="F128" s="37"/>
      <c r="G128" s="37"/>
      <c r="H128" s="37"/>
      <c r="I128" s="1"/>
      <c r="K128" s="36"/>
      <c r="L128" s="67" t="s">
        <v>741</v>
      </c>
      <c r="M128" s="50" t="s">
        <v>742</v>
      </c>
      <c r="N128" s="36"/>
      <c r="O128" s="51" t="s">
        <v>743</v>
      </c>
      <c r="P128" s="1"/>
      <c r="Q128" s="1"/>
      <c r="R128" s="52" t="s">
        <v>744</v>
      </c>
      <c r="S128" s="40"/>
      <c r="T128" s="40"/>
      <c r="U128" s="36"/>
      <c r="V128" s="40"/>
      <c r="W128" s="40"/>
      <c r="X128" s="40"/>
      <c r="Y128" s="40"/>
      <c r="Z128" s="40"/>
      <c r="AA128" s="1"/>
      <c r="AB128" s="1"/>
      <c r="AC128" s="1"/>
      <c r="AD128" s="1"/>
    </row>
    <row r="129">
      <c r="A129" s="36"/>
      <c r="B129" s="1"/>
      <c r="C129" s="1"/>
      <c r="D129" s="1"/>
      <c r="E129" s="36"/>
      <c r="F129" s="37"/>
      <c r="G129" s="37"/>
      <c r="H129" s="37"/>
      <c r="I129" s="1"/>
      <c r="K129" s="36"/>
      <c r="L129" s="67" t="s">
        <v>745</v>
      </c>
      <c r="M129" s="50" t="s">
        <v>746</v>
      </c>
      <c r="N129" s="36"/>
      <c r="O129" s="51" t="s">
        <v>747</v>
      </c>
      <c r="P129" s="51" t="s">
        <v>748</v>
      </c>
      <c r="Q129" s="51" t="s">
        <v>749</v>
      </c>
      <c r="R129" s="52" t="s">
        <v>750</v>
      </c>
      <c r="S129" s="40"/>
      <c r="T129" s="40"/>
      <c r="U129" s="36"/>
      <c r="V129" s="40"/>
      <c r="W129" s="40"/>
      <c r="X129" s="40"/>
      <c r="Y129" s="40"/>
      <c r="Z129" s="40"/>
      <c r="AA129" s="1"/>
      <c r="AB129" s="1"/>
      <c r="AC129" s="1"/>
      <c r="AD129" s="1"/>
    </row>
    <row r="130">
      <c r="A130" s="36"/>
      <c r="B130" s="1"/>
      <c r="C130" s="1"/>
      <c r="D130" s="1"/>
      <c r="E130" s="36"/>
      <c r="F130" s="37"/>
      <c r="G130" s="37"/>
      <c r="H130" s="37"/>
      <c r="I130" s="1"/>
      <c r="K130" s="36"/>
      <c r="L130" s="67" t="s">
        <v>751</v>
      </c>
      <c r="M130" s="50" t="s">
        <v>752</v>
      </c>
      <c r="N130" s="36"/>
      <c r="O130" s="51" t="s">
        <v>753</v>
      </c>
      <c r="P130" s="1"/>
      <c r="Q130" s="1"/>
      <c r="R130" s="52" t="s">
        <v>754</v>
      </c>
      <c r="S130" s="40"/>
      <c r="T130" s="40"/>
      <c r="U130" s="36"/>
      <c r="V130" s="40"/>
      <c r="W130" s="40"/>
      <c r="X130" s="40"/>
      <c r="Y130" s="40"/>
      <c r="Z130" s="40"/>
      <c r="AA130" s="1"/>
      <c r="AB130" s="1"/>
      <c r="AC130" s="1"/>
      <c r="AD130" s="1"/>
    </row>
    <row r="131">
      <c r="A131" s="36"/>
      <c r="B131" s="1"/>
      <c r="C131" s="1"/>
      <c r="D131" s="1"/>
      <c r="E131" s="36"/>
      <c r="F131" s="37"/>
      <c r="G131" s="37"/>
      <c r="H131" s="37"/>
      <c r="I131" s="1"/>
      <c r="K131" s="36"/>
      <c r="L131" s="67" t="s">
        <v>755</v>
      </c>
      <c r="M131" s="50" t="s">
        <v>756</v>
      </c>
      <c r="N131" s="36"/>
      <c r="O131" s="51" t="s">
        <v>757</v>
      </c>
      <c r="P131" s="51" t="s">
        <v>758</v>
      </c>
      <c r="Q131" s="51" t="s">
        <v>759</v>
      </c>
      <c r="R131" s="52" t="s">
        <v>760</v>
      </c>
      <c r="S131" s="40"/>
      <c r="T131" s="40"/>
      <c r="U131" s="36"/>
      <c r="V131" s="40"/>
      <c r="W131" s="40"/>
      <c r="X131" s="40"/>
      <c r="Y131" s="40"/>
      <c r="Z131" s="40"/>
      <c r="AA131" s="1"/>
      <c r="AB131" s="1"/>
      <c r="AC131" s="1"/>
      <c r="AD131" s="1"/>
    </row>
    <row r="132">
      <c r="A132" s="36"/>
      <c r="B132" s="1"/>
      <c r="C132" s="1"/>
      <c r="D132" s="1"/>
      <c r="E132" s="36"/>
      <c r="F132" s="37"/>
      <c r="G132" s="37"/>
      <c r="H132" s="37"/>
      <c r="I132" s="1"/>
      <c r="K132" s="36"/>
      <c r="L132" s="67" t="s">
        <v>761</v>
      </c>
      <c r="M132" s="50" t="s">
        <v>762</v>
      </c>
      <c r="N132" s="36"/>
      <c r="O132" s="51" t="s">
        <v>763</v>
      </c>
      <c r="P132" s="1" t="s">
        <v>764</v>
      </c>
      <c r="Q132" s="51" t="s">
        <v>765</v>
      </c>
      <c r="R132" s="52" t="s">
        <v>766</v>
      </c>
      <c r="S132" s="40"/>
      <c r="T132" s="40"/>
      <c r="U132" s="36"/>
      <c r="V132" s="40"/>
      <c r="W132" s="40"/>
      <c r="X132" s="40"/>
      <c r="Y132" s="40"/>
      <c r="Z132" s="40"/>
      <c r="AA132" s="1"/>
      <c r="AB132" s="1"/>
      <c r="AC132" s="1"/>
      <c r="AD132" s="1"/>
    </row>
    <row r="133">
      <c r="A133" s="36"/>
      <c r="B133" s="1"/>
      <c r="C133" s="1"/>
      <c r="D133" s="1"/>
      <c r="E133" s="36"/>
      <c r="F133" s="37"/>
      <c r="G133" s="37"/>
      <c r="H133" s="37"/>
      <c r="I133" s="1"/>
      <c r="K133" s="36"/>
      <c r="L133" s="67" t="s">
        <v>767</v>
      </c>
      <c r="M133" s="50" t="s">
        <v>768</v>
      </c>
      <c r="N133" s="36"/>
      <c r="O133" s="51" t="s">
        <v>769</v>
      </c>
      <c r="P133" s="1" t="s">
        <v>770</v>
      </c>
      <c r="Q133" s="51" t="s">
        <v>771</v>
      </c>
      <c r="R133" s="52" t="s">
        <v>772</v>
      </c>
      <c r="S133" s="40"/>
      <c r="T133" s="40"/>
      <c r="U133" s="36"/>
      <c r="V133" s="40"/>
      <c r="W133" s="40"/>
      <c r="X133" s="40"/>
      <c r="Y133" s="40"/>
      <c r="Z133" s="40"/>
      <c r="AA133" s="1"/>
      <c r="AB133" s="1"/>
      <c r="AC133" s="1"/>
      <c r="AD133" s="1"/>
    </row>
    <row r="134">
      <c r="A134" s="36"/>
      <c r="B134" s="1"/>
      <c r="C134" s="1"/>
      <c r="D134" s="1"/>
      <c r="E134" s="36"/>
      <c r="F134" s="37"/>
      <c r="G134" s="37"/>
      <c r="H134" s="37"/>
      <c r="I134" s="1"/>
      <c r="K134" s="36"/>
      <c r="L134" s="67" t="s">
        <v>773</v>
      </c>
      <c r="M134" s="50" t="s">
        <v>774</v>
      </c>
      <c r="N134" s="36"/>
      <c r="O134" s="51" t="s">
        <v>775</v>
      </c>
      <c r="P134" s="1" t="s">
        <v>776</v>
      </c>
      <c r="Q134" s="51" t="s">
        <v>777</v>
      </c>
      <c r="R134" s="52" t="s">
        <v>778</v>
      </c>
      <c r="S134" s="40"/>
      <c r="T134" s="40"/>
      <c r="U134" s="36"/>
      <c r="V134" s="40"/>
      <c r="W134" s="40"/>
      <c r="X134" s="40"/>
      <c r="Y134" s="40"/>
      <c r="Z134" s="40"/>
      <c r="AA134" s="1"/>
      <c r="AB134" s="1"/>
      <c r="AC134" s="1"/>
      <c r="AD134" s="1"/>
    </row>
    <row r="135">
      <c r="A135" s="36"/>
      <c r="B135" s="1"/>
      <c r="C135" s="1"/>
      <c r="D135" s="1"/>
      <c r="E135" s="36"/>
      <c r="F135" s="37"/>
      <c r="G135" s="37"/>
      <c r="H135" s="37"/>
      <c r="I135" s="1"/>
      <c r="K135" s="36"/>
      <c r="L135" s="67" t="s">
        <v>779</v>
      </c>
      <c r="M135" s="50" t="s">
        <v>780</v>
      </c>
      <c r="N135" s="36"/>
      <c r="O135" s="51" t="s">
        <v>781</v>
      </c>
      <c r="P135" s="1"/>
      <c r="Q135" s="1"/>
      <c r="R135" s="52" t="s">
        <v>782</v>
      </c>
      <c r="S135" s="40"/>
      <c r="T135" s="40"/>
      <c r="U135" s="36"/>
      <c r="V135" s="40"/>
      <c r="W135" s="40"/>
      <c r="X135" s="40"/>
      <c r="Y135" s="40"/>
      <c r="Z135" s="40"/>
      <c r="AA135" s="1"/>
      <c r="AB135" s="1"/>
      <c r="AC135" s="1"/>
      <c r="AD135" s="1"/>
    </row>
    <row r="136">
      <c r="A136" s="36"/>
      <c r="B136" s="1"/>
      <c r="C136" s="1"/>
      <c r="D136" s="1"/>
      <c r="E136" s="36"/>
      <c r="F136" s="37"/>
      <c r="G136" s="37"/>
      <c r="H136" s="37"/>
      <c r="I136" s="37"/>
      <c r="J136" s="37"/>
      <c r="K136" s="36"/>
      <c r="L136" s="67" t="s">
        <v>783</v>
      </c>
      <c r="M136" s="50" t="s">
        <v>784</v>
      </c>
      <c r="N136" s="36"/>
      <c r="O136" s="51" t="s">
        <v>785</v>
      </c>
      <c r="P136" s="1" t="s">
        <v>786</v>
      </c>
      <c r="Q136" s="51" t="s">
        <v>787</v>
      </c>
      <c r="R136" s="52" t="s">
        <v>788</v>
      </c>
      <c r="S136" s="40"/>
      <c r="T136" s="40"/>
      <c r="U136" s="36"/>
      <c r="V136" s="40"/>
      <c r="W136" s="40"/>
      <c r="X136" s="40"/>
      <c r="Y136" s="40"/>
      <c r="Z136" s="40"/>
      <c r="AA136" s="1"/>
      <c r="AB136" s="1"/>
      <c r="AC136" s="1"/>
      <c r="AD136" s="1"/>
    </row>
    <row r="137">
      <c r="A137" s="36"/>
      <c r="B137" s="1"/>
      <c r="C137" s="1"/>
      <c r="D137" s="1"/>
      <c r="E137" s="36"/>
      <c r="F137" s="37"/>
      <c r="G137" s="37"/>
      <c r="H137" s="37"/>
      <c r="I137" s="37"/>
      <c r="J137" s="37"/>
      <c r="K137" s="36"/>
      <c r="L137" s="67" t="s">
        <v>789</v>
      </c>
      <c r="M137" s="50" t="s">
        <v>790</v>
      </c>
      <c r="N137" s="36"/>
      <c r="O137" s="51" t="s">
        <v>791</v>
      </c>
      <c r="P137" s="1" t="s">
        <v>792</v>
      </c>
      <c r="Q137" s="51" t="s">
        <v>792</v>
      </c>
      <c r="R137" s="52" t="s">
        <v>793</v>
      </c>
      <c r="S137" s="40"/>
      <c r="T137" s="40"/>
      <c r="U137" s="36"/>
      <c r="V137" s="40"/>
      <c r="W137" s="40"/>
      <c r="X137" s="40"/>
      <c r="Y137" s="40"/>
      <c r="Z137" s="40"/>
      <c r="AA137" s="1"/>
      <c r="AB137" s="1"/>
      <c r="AC137" s="1"/>
      <c r="AD137" s="1"/>
    </row>
    <row r="138">
      <c r="A138" s="36"/>
      <c r="B138" s="1"/>
      <c r="C138" s="1"/>
      <c r="D138" s="1"/>
      <c r="E138" s="36"/>
      <c r="F138" s="37"/>
      <c r="G138" s="37"/>
      <c r="H138" s="37"/>
      <c r="I138" s="37"/>
      <c r="J138" s="37"/>
      <c r="K138" s="36"/>
      <c r="L138" s="67" t="s">
        <v>794</v>
      </c>
      <c r="M138" s="50" t="s">
        <v>795</v>
      </c>
      <c r="N138" s="36"/>
      <c r="O138" s="51" t="s">
        <v>796</v>
      </c>
      <c r="P138" s="1"/>
      <c r="Q138" s="1"/>
      <c r="R138" s="52" t="s">
        <v>797</v>
      </c>
      <c r="S138" s="40"/>
      <c r="T138" s="40"/>
      <c r="U138" s="36"/>
      <c r="V138" s="40"/>
      <c r="W138" s="40"/>
      <c r="X138" s="40"/>
      <c r="Y138" s="40"/>
      <c r="Z138" s="40"/>
      <c r="AA138" s="1"/>
      <c r="AB138" s="1"/>
      <c r="AC138" s="1"/>
      <c r="AD138" s="1"/>
    </row>
    <row r="139">
      <c r="A139" s="36"/>
      <c r="B139" s="1"/>
      <c r="C139" s="1"/>
      <c r="D139" s="1"/>
      <c r="E139" s="36"/>
      <c r="F139" s="37"/>
      <c r="G139" s="37"/>
      <c r="H139" s="37"/>
      <c r="I139" s="37"/>
      <c r="J139" s="37"/>
      <c r="K139" s="36"/>
      <c r="L139" s="49" t="s">
        <v>798</v>
      </c>
      <c r="M139" s="50" t="s">
        <v>799</v>
      </c>
      <c r="N139" s="36"/>
      <c r="O139" s="51" t="s">
        <v>800</v>
      </c>
      <c r="P139" s="1"/>
      <c r="Q139" s="1"/>
      <c r="R139" s="52" t="s">
        <v>801</v>
      </c>
      <c r="S139" s="40"/>
      <c r="T139" s="40"/>
      <c r="U139" s="36"/>
      <c r="V139" s="40"/>
      <c r="W139" s="40"/>
      <c r="X139" s="40"/>
      <c r="Y139" s="40"/>
      <c r="Z139" s="40"/>
      <c r="AA139" s="1"/>
      <c r="AB139" s="1"/>
      <c r="AC139" s="1"/>
      <c r="AD139" s="1"/>
    </row>
    <row r="140">
      <c r="A140" s="36"/>
      <c r="B140" s="1"/>
      <c r="C140" s="1"/>
      <c r="D140" s="1"/>
      <c r="E140" s="36"/>
      <c r="F140" s="37"/>
      <c r="G140" s="37"/>
      <c r="H140" s="37"/>
      <c r="I140" s="37"/>
      <c r="J140" s="37"/>
      <c r="K140" s="36"/>
      <c r="L140" s="49" t="s">
        <v>802</v>
      </c>
      <c r="M140" s="50" t="s">
        <v>803</v>
      </c>
      <c r="N140" s="36"/>
      <c r="O140" s="51" t="s">
        <v>804</v>
      </c>
      <c r="P140" s="1"/>
      <c r="Q140" s="1"/>
      <c r="R140" s="52" t="s">
        <v>805</v>
      </c>
      <c r="S140" s="40"/>
      <c r="T140" s="40"/>
      <c r="U140" s="36"/>
      <c r="V140" s="40"/>
      <c r="W140" s="40"/>
      <c r="X140" s="40"/>
      <c r="Y140" s="40"/>
      <c r="Z140" s="40"/>
      <c r="AA140" s="1"/>
      <c r="AB140" s="1"/>
      <c r="AC140" s="1"/>
      <c r="AD140" s="1"/>
    </row>
    <row r="141">
      <c r="A141" s="36"/>
      <c r="B141" s="1"/>
      <c r="C141" s="1"/>
      <c r="D141" s="1"/>
      <c r="E141" s="36"/>
      <c r="F141" s="37"/>
      <c r="G141" s="37"/>
      <c r="H141" s="37"/>
      <c r="I141" s="37"/>
      <c r="J141" s="37"/>
      <c r="K141" s="36"/>
      <c r="L141" s="49" t="s">
        <v>806</v>
      </c>
      <c r="M141" s="50" t="s">
        <v>807</v>
      </c>
      <c r="N141" s="36"/>
      <c r="O141" s="51" t="s">
        <v>808</v>
      </c>
      <c r="P141" s="51" t="s">
        <v>809</v>
      </c>
      <c r="Q141" s="51" t="s">
        <v>809</v>
      </c>
      <c r="R141" s="52" t="s">
        <v>810</v>
      </c>
      <c r="S141" s="40"/>
      <c r="T141" s="40"/>
      <c r="U141" s="36"/>
      <c r="V141" s="40"/>
      <c r="W141" s="40"/>
      <c r="X141" s="40"/>
      <c r="Y141" s="40"/>
      <c r="Z141" s="40"/>
      <c r="AA141" s="1"/>
      <c r="AB141" s="1"/>
      <c r="AC141" s="1"/>
      <c r="AD141" s="1"/>
    </row>
    <row r="142">
      <c r="A142" s="36"/>
      <c r="B142" s="1"/>
      <c r="C142" s="1"/>
      <c r="D142" s="1"/>
      <c r="E142" s="36"/>
      <c r="F142" s="37"/>
      <c r="G142" s="37"/>
      <c r="H142" s="37"/>
      <c r="I142" s="37"/>
      <c r="J142" s="37"/>
      <c r="K142" s="36"/>
      <c r="L142" s="49" t="s">
        <v>811</v>
      </c>
      <c r="M142" s="50" t="s">
        <v>812</v>
      </c>
      <c r="N142" s="36"/>
      <c r="O142" s="51" t="s">
        <v>813</v>
      </c>
      <c r="P142" s="1"/>
      <c r="Q142" s="1"/>
      <c r="R142" s="52" t="s">
        <v>814</v>
      </c>
      <c r="S142" s="40"/>
      <c r="T142" s="40"/>
      <c r="U142" s="36"/>
      <c r="V142" s="40"/>
      <c r="W142" s="40"/>
      <c r="X142" s="40"/>
      <c r="Y142" s="40"/>
      <c r="Z142" s="40"/>
      <c r="AA142" s="1"/>
      <c r="AB142" s="1"/>
      <c r="AC142" s="1"/>
      <c r="AD142" s="1"/>
    </row>
    <row r="143">
      <c r="A143" s="36"/>
      <c r="B143" s="1"/>
      <c r="C143" s="1"/>
      <c r="D143" s="1"/>
      <c r="E143" s="36"/>
      <c r="F143" s="37"/>
      <c r="G143" s="37"/>
      <c r="H143" s="37"/>
      <c r="I143" s="37"/>
      <c r="J143" s="37"/>
      <c r="K143" s="36"/>
      <c r="L143" s="49" t="s">
        <v>815</v>
      </c>
      <c r="M143" s="50" t="s">
        <v>816</v>
      </c>
      <c r="N143" s="36"/>
      <c r="O143" s="51" t="s">
        <v>817</v>
      </c>
      <c r="P143" s="1"/>
      <c r="Q143" s="1"/>
      <c r="R143" s="52" t="s">
        <v>818</v>
      </c>
      <c r="S143" s="40"/>
      <c r="T143" s="40"/>
      <c r="U143" s="36"/>
      <c r="V143" s="40"/>
      <c r="W143" s="40"/>
      <c r="X143" s="40"/>
      <c r="Y143" s="40"/>
      <c r="Z143" s="40"/>
      <c r="AA143" s="1"/>
      <c r="AB143" s="1"/>
      <c r="AC143" s="1"/>
      <c r="AD143" s="1"/>
    </row>
    <row r="144">
      <c r="A144" s="36"/>
      <c r="B144" s="1"/>
      <c r="C144" s="1"/>
      <c r="D144" s="1"/>
      <c r="E144" s="36"/>
      <c r="F144" s="37"/>
      <c r="G144" s="37"/>
      <c r="H144" s="37"/>
      <c r="I144" s="37"/>
      <c r="J144" s="37"/>
      <c r="K144" s="36"/>
      <c r="L144" s="49" t="s">
        <v>819</v>
      </c>
      <c r="M144" s="50" t="s">
        <v>820</v>
      </c>
      <c r="N144" s="36"/>
      <c r="O144" s="51" t="s">
        <v>821</v>
      </c>
      <c r="P144" s="1"/>
      <c r="Q144" s="1"/>
      <c r="R144" s="52" t="s">
        <v>822</v>
      </c>
      <c r="S144" s="40"/>
      <c r="T144" s="40"/>
      <c r="U144" s="36"/>
      <c r="V144" s="40"/>
      <c r="W144" s="40"/>
      <c r="X144" s="40"/>
      <c r="Y144" s="40"/>
      <c r="Z144" s="40"/>
      <c r="AA144" s="1"/>
      <c r="AB144" s="1"/>
      <c r="AC144" s="1"/>
      <c r="AD144" s="1"/>
    </row>
    <row r="145">
      <c r="A145" s="36"/>
      <c r="B145" s="1"/>
      <c r="C145" s="1"/>
      <c r="D145" s="1"/>
      <c r="E145" s="36"/>
      <c r="F145" s="37"/>
      <c r="G145" s="37"/>
      <c r="H145" s="37"/>
      <c r="I145" s="37"/>
      <c r="J145" s="37"/>
      <c r="K145" s="36"/>
      <c r="L145" s="49" t="s">
        <v>823</v>
      </c>
      <c r="M145" s="50" t="s">
        <v>824</v>
      </c>
      <c r="N145" s="36"/>
      <c r="O145" s="51" t="s">
        <v>825</v>
      </c>
      <c r="P145" s="1"/>
      <c r="Q145" s="1"/>
      <c r="R145" s="52" t="s">
        <v>826</v>
      </c>
      <c r="S145" s="40"/>
      <c r="T145" s="40"/>
      <c r="U145" s="36"/>
      <c r="V145" s="40"/>
      <c r="W145" s="40"/>
      <c r="X145" s="40"/>
      <c r="Y145" s="40"/>
      <c r="Z145" s="40"/>
      <c r="AA145" s="1"/>
      <c r="AB145" s="1"/>
      <c r="AC145" s="1"/>
      <c r="AD145" s="1"/>
    </row>
    <row r="146">
      <c r="A146" s="36"/>
      <c r="B146" s="1"/>
      <c r="C146" s="1"/>
      <c r="D146" s="1"/>
      <c r="E146" s="36"/>
      <c r="F146" s="37"/>
      <c r="G146" s="37"/>
      <c r="H146" s="37"/>
      <c r="I146" s="37"/>
      <c r="J146" s="37"/>
      <c r="K146" s="36"/>
      <c r="L146" s="67" t="s">
        <v>827</v>
      </c>
      <c r="M146" s="50" t="s">
        <v>828</v>
      </c>
      <c r="N146" s="36"/>
      <c r="O146" s="51" t="s">
        <v>829</v>
      </c>
      <c r="P146" s="1"/>
      <c r="Q146" s="1"/>
      <c r="R146" s="52" t="s">
        <v>830</v>
      </c>
      <c r="S146" s="40"/>
      <c r="T146" s="40"/>
      <c r="U146" s="36"/>
      <c r="V146" s="40"/>
      <c r="W146" s="40"/>
      <c r="X146" s="40"/>
      <c r="Y146" s="40"/>
      <c r="Z146" s="40"/>
      <c r="AA146" s="1"/>
      <c r="AB146" s="1"/>
      <c r="AC146" s="1"/>
      <c r="AD146" s="1"/>
    </row>
    <row r="147">
      <c r="A147" s="36"/>
      <c r="B147" s="1"/>
      <c r="C147" s="1"/>
      <c r="D147" s="1"/>
      <c r="E147" s="36"/>
      <c r="F147" s="37"/>
      <c r="G147" s="37"/>
      <c r="H147" s="37"/>
      <c r="I147" s="37"/>
      <c r="J147" s="37"/>
      <c r="K147" s="36"/>
      <c r="L147" s="49" t="s">
        <v>831</v>
      </c>
      <c r="M147" s="50" t="s">
        <v>832</v>
      </c>
      <c r="N147" s="36"/>
      <c r="O147" s="51" t="s">
        <v>833</v>
      </c>
      <c r="P147" s="1"/>
      <c r="Q147" s="1"/>
      <c r="R147" s="52" t="s">
        <v>834</v>
      </c>
      <c r="S147" s="40"/>
      <c r="T147" s="40"/>
      <c r="U147" s="36"/>
      <c r="V147" s="40"/>
      <c r="W147" s="40"/>
      <c r="X147" s="40"/>
      <c r="Y147" s="40"/>
      <c r="Z147" s="40"/>
      <c r="AA147" s="1"/>
      <c r="AB147" s="1"/>
      <c r="AC147" s="1"/>
      <c r="AD147" s="1"/>
    </row>
    <row r="148">
      <c r="A148" s="36"/>
      <c r="B148" s="1"/>
      <c r="C148" s="1"/>
      <c r="D148" s="1"/>
      <c r="E148" s="36"/>
      <c r="F148" s="37"/>
      <c r="G148" s="37"/>
      <c r="H148" s="37"/>
      <c r="I148" s="37"/>
      <c r="J148" s="37"/>
      <c r="K148" s="36"/>
      <c r="L148" s="49" t="s">
        <v>835</v>
      </c>
      <c r="M148" s="50" t="s">
        <v>836</v>
      </c>
      <c r="N148" s="36"/>
      <c r="O148" s="51" t="s">
        <v>837</v>
      </c>
      <c r="P148" s="1"/>
      <c r="Q148" s="1"/>
      <c r="R148" s="52" t="s">
        <v>838</v>
      </c>
      <c r="S148" s="40"/>
      <c r="T148" s="40"/>
      <c r="U148" s="36"/>
      <c r="V148" s="40"/>
      <c r="W148" s="40"/>
      <c r="X148" s="40"/>
      <c r="Y148" s="40"/>
      <c r="Z148" s="40"/>
      <c r="AA148" s="1"/>
      <c r="AB148" s="1"/>
      <c r="AC148" s="1"/>
      <c r="AD148" s="1"/>
    </row>
    <row r="149">
      <c r="A149" s="36"/>
      <c r="B149" s="1"/>
      <c r="C149" s="1"/>
      <c r="D149" s="1"/>
      <c r="E149" s="36"/>
      <c r="F149" s="37"/>
      <c r="G149" s="37"/>
      <c r="H149" s="37"/>
      <c r="I149" s="37"/>
      <c r="J149" s="37"/>
      <c r="K149" s="36"/>
      <c r="L149" s="49" t="s">
        <v>839</v>
      </c>
      <c r="M149" s="50" t="s">
        <v>840</v>
      </c>
      <c r="N149" s="36"/>
      <c r="O149" s="51" t="s">
        <v>841</v>
      </c>
      <c r="P149" s="51" t="s">
        <v>166</v>
      </c>
      <c r="Q149" s="51" t="s">
        <v>167</v>
      </c>
      <c r="R149" s="52" t="s">
        <v>168</v>
      </c>
      <c r="S149" s="40"/>
      <c r="T149" s="40"/>
      <c r="U149" s="36"/>
      <c r="V149" s="40"/>
      <c r="W149" s="40"/>
      <c r="X149" s="40"/>
      <c r="Y149" s="40"/>
      <c r="Z149" s="40"/>
      <c r="AA149" s="1"/>
      <c r="AB149" s="1"/>
      <c r="AC149" s="1"/>
      <c r="AD149" s="1"/>
    </row>
    <row r="150">
      <c r="A150" s="36"/>
      <c r="B150" s="1"/>
      <c r="C150" s="1"/>
      <c r="D150" s="1"/>
      <c r="E150" s="36"/>
      <c r="F150" s="37"/>
      <c r="G150" s="37"/>
      <c r="H150" s="37"/>
      <c r="I150" s="37"/>
      <c r="J150" s="37"/>
      <c r="K150" s="36"/>
      <c r="L150" s="49" t="s">
        <v>842</v>
      </c>
      <c r="M150" s="50" t="s">
        <v>843</v>
      </c>
      <c r="N150" s="36"/>
      <c r="O150" s="51" t="s">
        <v>844</v>
      </c>
      <c r="P150" s="1"/>
      <c r="Q150" s="1"/>
      <c r="R150" s="52" t="s">
        <v>845</v>
      </c>
      <c r="S150" s="40"/>
      <c r="T150" s="40"/>
      <c r="U150" s="36"/>
      <c r="V150" s="40"/>
      <c r="W150" s="40"/>
      <c r="X150" s="40"/>
      <c r="Y150" s="40"/>
      <c r="Z150" s="40"/>
      <c r="AA150" s="1"/>
      <c r="AB150" s="1"/>
      <c r="AC150" s="1"/>
      <c r="AD150" s="1"/>
    </row>
    <row r="151">
      <c r="A151" s="36"/>
      <c r="B151" s="1"/>
      <c r="C151" s="1"/>
      <c r="D151" s="1"/>
      <c r="E151" s="36"/>
      <c r="F151" s="37"/>
      <c r="G151" s="37"/>
      <c r="H151" s="37"/>
      <c r="I151" s="37"/>
      <c r="J151" s="37"/>
      <c r="K151" s="36"/>
      <c r="L151" s="37"/>
      <c r="M151" s="38"/>
      <c r="N151" s="36"/>
      <c r="O151" s="51" t="s">
        <v>846</v>
      </c>
      <c r="P151" s="1"/>
      <c r="Q151" s="1"/>
      <c r="R151" s="52" t="s">
        <v>847</v>
      </c>
      <c r="S151" s="40"/>
      <c r="T151" s="40"/>
      <c r="U151" s="36"/>
      <c r="V151" s="40"/>
      <c r="W151" s="40"/>
      <c r="X151" s="40"/>
      <c r="Y151" s="40"/>
      <c r="Z151" s="40"/>
      <c r="AA151" s="1"/>
      <c r="AB151" s="1"/>
      <c r="AC151" s="1"/>
      <c r="AD151" s="1"/>
    </row>
    <row r="152">
      <c r="A152" s="36"/>
      <c r="B152" s="1"/>
      <c r="C152" s="1"/>
      <c r="D152" s="1"/>
      <c r="E152" s="36"/>
      <c r="F152" s="37"/>
      <c r="G152" s="37"/>
      <c r="H152" s="37"/>
      <c r="I152" s="37"/>
      <c r="J152" s="37"/>
      <c r="K152" s="36"/>
      <c r="L152" s="37"/>
      <c r="M152" s="38"/>
      <c r="N152" s="36"/>
      <c r="O152" s="51" t="s">
        <v>848</v>
      </c>
      <c r="P152" s="1"/>
      <c r="Q152" s="1"/>
      <c r="R152" s="52" t="s">
        <v>849</v>
      </c>
      <c r="S152" s="40"/>
      <c r="T152" s="40"/>
      <c r="U152" s="36"/>
      <c r="V152" s="40"/>
      <c r="W152" s="40"/>
      <c r="X152" s="40"/>
      <c r="Y152" s="40"/>
      <c r="Z152" s="40"/>
      <c r="AA152" s="1"/>
      <c r="AB152" s="1"/>
      <c r="AC152" s="1"/>
      <c r="AD152" s="1"/>
    </row>
    <row r="153">
      <c r="A153" s="36"/>
      <c r="B153" s="1"/>
      <c r="C153" s="1"/>
      <c r="D153" s="1"/>
      <c r="E153" s="36"/>
      <c r="F153" s="37"/>
      <c r="G153" s="37"/>
      <c r="H153" s="37"/>
      <c r="I153" s="37"/>
      <c r="J153" s="37"/>
      <c r="K153" s="36"/>
      <c r="L153" s="37"/>
      <c r="M153" s="38"/>
      <c r="N153" s="36"/>
      <c r="O153" s="51" t="s">
        <v>850</v>
      </c>
      <c r="P153" s="1"/>
      <c r="Q153" s="1"/>
      <c r="R153" s="52" t="s">
        <v>851</v>
      </c>
      <c r="S153" s="40"/>
      <c r="T153" s="40"/>
      <c r="U153" s="36"/>
      <c r="V153" s="40"/>
      <c r="W153" s="40"/>
      <c r="X153" s="40"/>
      <c r="Y153" s="40"/>
      <c r="Z153" s="40"/>
      <c r="AA153" s="1"/>
      <c r="AB153" s="1"/>
      <c r="AC153" s="1"/>
      <c r="AD153" s="1"/>
    </row>
    <row r="154">
      <c r="A154" s="36"/>
      <c r="B154" s="1"/>
      <c r="C154" s="1"/>
      <c r="D154" s="1"/>
      <c r="E154" s="36"/>
      <c r="F154" s="37"/>
      <c r="G154" s="37"/>
      <c r="H154" s="37"/>
      <c r="I154" s="37"/>
      <c r="J154" s="37"/>
      <c r="K154" s="36"/>
      <c r="L154" s="37"/>
      <c r="M154" s="38"/>
      <c r="N154" s="36"/>
      <c r="O154" s="51" t="s">
        <v>852</v>
      </c>
      <c r="P154" s="1"/>
      <c r="Q154" s="1"/>
      <c r="R154" s="52" t="s">
        <v>853</v>
      </c>
      <c r="S154" s="40"/>
      <c r="T154" s="40"/>
      <c r="U154" s="36"/>
      <c r="V154" s="40"/>
      <c r="W154" s="40"/>
      <c r="X154" s="40"/>
      <c r="Y154" s="40"/>
      <c r="Z154" s="40"/>
      <c r="AA154" s="1"/>
      <c r="AB154" s="1"/>
      <c r="AC154" s="1"/>
      <c r="AD154" s="1"/>
    </row>
    <row r="155">
      <c r="A155" s="36"/>
      <c r="B155" s="1"/>
      <c r="C155" s="1"/>
      <c r="D155" s="1"/>
      <c r="E155" s="36"/>
      <c r="F155" s="37"/>
      <c r="G155" s="37"/>
      <c r="H155" s="37"/>
      <c r="I155" s="37"/>
      <c r="J155" s="37"/>
      <c r="K155" s="36"/>
      <c r="L155" s="37"/>
      <c r="M155" s="38"/>
      <c r="N155" s="36"/>
      <c r="O155" s="51" t="s">
        <v>854</v>
      </c>
      <c r="P155" s="1"/>
      <c r="Q155" s="1"/>
      <c r="R155" s="52" t="s">
        <v>855</v>
      </c>
      <c r="S155" s="40"/>
      <c r="T155" s="40"/>
      <c r="U155" s="36"/>
      <c r="V155" s="40"/>
      <c r="W155" s="40"/>
      <c r="X155" s="40"/>
      <c r="Y155" s="40"/>
      <c r="Z155" s="40"/>
      <c r="AA155" s="1"/>
      <c r="AB155" s="1"/>
      <c r="AC155" s="1"/>
      <c r="AD155" s="1"/>
    </row>
    <row r="156">
      <c r="A156" s="36"/>
      <c r="B156" s="1"/>
      <c r="C156" s="1"/>
      <c r="D156" s="1"/>
      <c r="E156" s="36"/>
      <c r="F156" s="37"/>
      <c r="G156" s="37"/>
      <c r="H156" s="37"/>
      <c r="I156" s="37"/>
      <c r="J156" s="37"/>
      <c r="K156" s="36"/>
      <c r="L156" s="37"/>
      <c r="M156" s="38"/>
      <c r="N156" s="36"/>
      <c r="O156" s="51" t="s">
        <v>856</v>
      </c>
      <c r="P156" s="1"/>
      <c r="Q156" s="1"/>
      <c r="R156" s="52" t="s">
        <v>857</v>
      </c>
      <c r="S156" s="40"/>
      <c r="T156" s="40"/>
      <c r="U156" s="36"/>
      <c r="V156" s="40"/>
      <c r="W156" s="40"/>
      <c r="X156" s="40"/>
      <c r="Y156" s="40"/>
      <c r="Z156" s="40"/>
      <c r="AA156" s="1"/>
      <c r="AB156" s="1"/>
      <c r="AC156" s="1"/>
      <c r="AD156" s="1"/>
    </row>
    <row r="157">
      <c r="A157" s="36"/>
      <c r="B157" s="1"/>
      <c r="C157" s="1"/>
      <c r="D157" s="1"/>
      <c r="E157" s="36"/>
      <c r="F157" s="37"/>
      <c r="G157" s="37"/>
      <c r="H157" s="37"/>
      <c r="I157" s="37"/>
      <c r="J157" s="37"/>
      <c r="K157" s="36"/>
      <c r="L157" s="37"/>
      <c r="M157" s="38"/>
      <c r="N157" s="36"/>
      <c r="O157" s="51" t="s">
        <v>858</v>
      </c>
      <c r="P157" s="1"/>
      <c r="Q157" s="1"/>
      <c r="R157" s="52" t="s">
        <v>859</v>
      </c>
      <c r="S157" s="40"/>
      <c r="T157" s="40"/>
      <c r="U157" s="36"/>
      <c r="V157" s="40"/>
      <c r="W157" s="40"/>
      <c r="X157" s="40"/>
      <c r="Y157" s="40"/>
      <c r="Z157" s="40"/>
      <c r="AA157" s="1"/>
      <c r="AB157" s="1"/>
      <c r="AC157" s="1"/>
      <c r="AD157" s="1"/>
    </row>
    <row r="158">
      <c r="A158" s="36"/>
      <c r="B158" s="1"/>
      <c r="C158" s="1"/>
      <c r="D158" s="1"/>
      <c r="E158" s="36"/>
      <c r="F158" s="37"/>
      <c r="G158" s="37"/>
      <c r="H158" s="37"/>
      <c r="I158" s="37"/>
      <c r="J158" s="37"/>
      <c r="K158" s="36"/>
      <c r="L158" s="37"/>
      <c r="M158" s="38"/>
      <c r="N158" s="36"/>
      <c r="O158" s="51" t="s">
        <v>860</v>
      </c>
      <c r="P158" s="1"/>
      <c r="Q158" s="1"/>
      <c r="R158" s="52" t="s">
        <v>861</v>
      </c>
      <c r="S158" s="40"/>
      <c r="T158" s="40"/>
      <c r="U158" s="36"/>
      <c r="V158" s="40"/>
      <c r="W158" s="40"/>
      <c r="X158" s="40"/>
      <c r="Y158" s="40"/>
      <c r="Z158" s="40"/>
      <c r="AA158" s="1"/>
      <c r="AB158" s="1"/>
      <c r="AC158" s="1"/>
      <c r="AD158" s="1"/>
    </row>
    <row r="159">
      <c r="A159" s="36"/>
      <c r="B159" s="1"/>
      <c r="C159" s="1"/>
      <c r="D159" s="1"/>
      <c r="E159" s="36"/>
      <c r="F159" s="37"/>
      <c r="G159" s="37"/>
      <c r="H159" s="37"/>
      <c r="I159" s="37"/>
      <c r="J159" s="37"/>
      <c r="K159" s="36"/>
      <c r="L159" s="37"/>
      <c r="M159" s="38"/>
      <c r="N159" s="36"/>
      <c r="O159" s="51" t="s">
        <v>862</v>
      </c>
      <c r="P159" s="1"/>
      <c r="Q159" s="1"/>
      <c r="R159" s="52" t="s">
        <v>863</v>
      </c>
      <c r="S159" s="40"/>
      <c r="T159" s="40"/>
      <c r="U159" s="36"/>
      <c r="V159" s="40"/>
      <c r="W159" s="40"/>
      <c r="X159" s="40"/>
      <c r="Y159" s="40"/>
      <c r="Z159" s="40"/>
      <c r="AA159" s="1"/>
      <c r="AB159" s="1"/>
      <c r="AC159" s="1"/>
      <c r="AD159" s="1"/>
    </row>
    <row r="160">
      <c r="A160" s="36"/>
      <c r="B160" s="1"/>
      <c r="C160" s="1"/>
      <c r="D160" s="1"/>
      <c r="E160" s="36"/>
      <c r="F160" s="37"/>
      <c r="G160" s="37"/>
      <c r="H160" s="37"/>
      <c r="I160" s="37"/>
      <c r="J160" s="37"/>
      <c r="K160" s="36"/>
      <c r="L160" s="37"/>
      <c r="M160" s="38"/>
      <c r="N160" s="36"/>
      <c r="O160" s="51" t="s">
        <v>864</v>
      </c>
      <c r="P160" s="1"/>
      <c r="Q160" s="1"/>
      <c r="R160" s="52" t="s">
        <v>865</v>
      </c>
      <c r="S160" s="40"/>
      <c r="T160" s="40"/>
      <c r="U160" s="36"/>
      <c r="V160" s="40"/>
      <c r="W160" s="40"/>
      <c r="X160" s="40"/>
      <c r="Y160" s="40"/>
      <c r="Z160" s="40"/>
      <c r="AA160" s="1"/>
      <c r="AB160" s="1"/>
      <c r="AC160" s="1"/>
      <c r="AD160" s="1"/>
    </row>
    <row r="161">
      <c r="A161" s="36"/>
      <c r="B161" s="1"/>
      <c r="C161" s="1"/>
      <c r="D161" s="1"/>
      <c r="E161" s="36"/>
      <c r="F161" s="37"/>
      <c r="G161" s="37"/>
      <c r="H161" s="37"/>
      <c r="I161" s="37"/>
      <c r="J161" s="37"/>
      <c r="K161" s="36"/>
      <c r="L161" s="37"/>
      <c r="M161" s="38"/>
      <c r="N161" s="36"/>
      <c r="O161" s="51" t="s">
        <v>866</v>
      </c>
      <c r="P161" s="1"/>
      <c r="Q161" s="1"/>
      <c r="R161" s="52" t="s">
        <v>867</v>
      </c>
      <c r="S161" s="40"/>
      <c r="T161" s="40"/>
      <c r="U161" s="36"/>
      <c r="V161" s="40"/>
      <c r="W161" s="40"/>
      <c r="X161" s="40"/>
      <c r="Y161" s="40"/>
      <c r="Z161" s="40"/>
      <c r="AA161" s="1"/>
      <c r="AB161" s="1"/>
      <c r="AC161" s="1"/>
      <c r="AD161" s="1"/>
    </row>
    <row r="162">
      <c r="A162" s="36"/>
      <c r="B162" s="1"/>
      <c r="C162" s="1"/>
      <c r="D162" s="1"/>
      <c r="E162" s="36"/>
      <c r="F162" s="37"/>
      <c r="G162" s="37"/>
      <c r="H162" s="37"/>
      <c r="I162" s="37"/>
      <c r="J162" s="37"/>
      <c r="K162" s="36"/>
      <c r="L162" s="37"/>
      <c r="M162" s="38"/>
      <c r="N162" s="36"/>
      <c r="O162" s="51" t="s">
        <v>868</v>
      </c>
      <c r="P162" s="1"/>
      <c r="Q162" s="1"/>
      <c r="R162" s="52" t="s">
        <v>869</v>
      </c>
      <c r="S162" s="40"/>
      <c r="T162" s="40"/>
      <c r="U162" s="36"/>
      <c r="V162" s="40"/>
      <c r="W162" s="40"/>
      <c r="X162" s="40"/>
      <c r="Y162" s="40"/>
      <c r="Z162" s="40"/>
      <c r="AA162" s="1"/>
      <c r="AB162" s="1"/>
      <c r="AC162" s="1"/>
      <c r="AD162" s="1"/>
    </row>
    <row r="163">
      <c r="A163" s="36"/>
      <c r="B163" s="1"/>
      <c r="C163" s="1"/>
      <c r="D163" s="1"/>
      <c r="E163" s="36"/>
      <c r="F163" s="37"/>
      <c r="G163" s="37"/>
      <c r="H163" s="37"/>
      <c r="I163" s="37"/>
      <c r="J163" s="37"/>
      <c r="K163" s="36"/>
      <c r="L163" s="37"/>
      <c r="M163" s="38"/>
      <c r="N163" s="36"/>
      <c r="O163" s="51" t="s">
        <v>870</v>
      </c>
      <c r="P163" s="1"/>
      <c r="Q163" s="1"/>
      <c r="R163" s="52" t="s">
        <v>871</v>
      </c>
      <c r="S163" s="40"/>
      <c r="T163" s="40"/>
      <c r="U163" s="36"/>
      <c r="V163" s="40"/>
      <c r="W163" s="40"/>
      <c r="X163" s="40"/>
      <c r="Y163" s="40"/>
      <c r="Z163" s="40"/>
      <c r="AA163" s="1"/>
      <c r="AB163" s="1"/>
      <c r="AC163" s="1"/>
      <c r="AD163" s="1"/>
    </row>
    <row r="164">
      <c r="A164" s="36"/>
      <c r="B164" s="1"/>
      <c r="C164" s="1"/>
      <c r="D164" s="1"/>
      <c r="E164" s="36"/>
      <c r="F164" s="37"/>
      <c r="G164" s="37"/>
      <c r="H164" s="37"/>
      <c r="I164" s="37"/>
      <c r="J164" s="37"/>
      <c r="K164" s="36"/>
      <c r="L164" s="37"/>
      <c r="M164" s="38"/>
      <c r="N164" s="36"/>
      <c r="O164" s="51" t="s">
        <v>872</v>
      </c>
      <c r="P164" s="1"/>
      <c r="Q164" s="1"/>
      <c r="R164" s="52" t="s">
        <v>873</v>
      </c>
      <c r="S164" s="40"/>
      <c r="T164" s="40"/>
      <c r="U164" s="36"/>
      <c r="V164" s="40"/>
      <c r="W164" s="40"/>
      <c r="X164" s="40"/>
      <c r="Y164" s="40"/>
      <c r="Z164" s="40"/>
      <c r="AA164" s="1"/>
      <c r="AB164" s="1"/>
      <c r="AC164" s="1"/>
      <c r="AD164" s="1"/>
    </row>
    <row r="165">
      <c r="A165" s="36"/>
      <c r="B165" s="1"/>
      <c r="C165" s="1"/>
      <c r="D165" s="1"/>
      <c r="E165" s="36"/>
      <c r="F165" s="37"/>
      <c r="G165" s="37"/>
      <c r="H165" s="37"/>
      <c r="I165" s="37"/>
      <c r="J165" s="37"/>
      <c r="K165" s="36"/>
      <c r="L165" s="37"/>
      <c r="M165" s="38"/>
      <c r="N165" s="36"/>
      <c r="O165" s="51" t="s">
        <v>874</v>
      </c>
      <c r="P165" s="1"/>
      <c r="Q165" s="1"/>
      <c r="R165" s="52" t="s">
        <v>875</v>
      </c>
      <c r="S165" s="40"/>
      <c r="T165" s="40"/>
      <c r="U165" s="36"/>
      <c r="V165" s="40"/>
      <c r="W165" s="40"/>
      <c r="X165" s="40"/>
      <c r="Y165" s="40"/>
      <c r="Z165" s="40"/>
      <c r="AA165" s="1"/>
      <c r="AB165" s="1"/>
      <c r="AC165" s="1"/>
      <c r="AD165" s="1"/>
    </row>
    <row r="166">
      <c r="A166" s="36"/>
      <c r="B166" s="1"/>
      <c r="C166" s="1"/>
      <c r="D166" s="1"/>
      <c r="E166" s="36"/>
      <c r="F166" s="37"/>
      <c r="G166" s="37"/>
      <c r="H166" s="37"/>
      <c r="I166" s="37"/>
      <c r="J166" s="37"/>
      <c r="K166" s="36"/>
      <c r="L166" s="37"/>
      <c r="M166" s="38"/>
      <c r="N166" s="36"/>
      <c r="O166" s="51" t="s">
        <v>876</v>
      </c>
      <c r="P166" s="1"/>
      <c r="Q166" s="1"/>
      <c r="R166" s="52" t="s">
        <v>877</v>
      </c>
      <c r="S166" s="40"/>
      <c r="T166" s="40"/>
      <c r="U166" s="36"/>
      <c r="V166" s="40"/>
      <c r="W166" s="40"/>
      <c r="X166" s="40"/>
      <c r="Y166" s="40"/>
      <c r="Z166" s="40"/>
      <c r="AA166" s="1"/>
      <c r="AB166" s="1"/>
      <c r="AC166" s="1"/>
      <c r="AD166" s="1"/>
    </row>
    <row r="167">
      <c r="A167" s="36"/>
      <c r="B167" s="1"/>
      <c r="C167" s="1"/>
      <c r="D167" s="1"/>
      <c r="E167" s="36"/>
      <c r="F167" s="37"/>
      <c r="G167" s="37"/>
      <c r="H167" s="37"/>
      <c r="I167" s="37"/>
      <c r="J167" s="37"/>
      <c r="K167" s="36"/>
      <c r="L167" s="37"/>
      <c r="M167" s="38"/>
      <c r="N167" s="36"/>
      <c r="O167" s="51" t="s">
        <v>878</v>
      </c>
      <c r="P167" s="1"/>
      <c r="Q167" s="1"/>
      <c r="R167" s="52" t="s">
        <v>810</v>
      </c>
      <c r="S167" s="40"/>
      <c r="T167" s="40"/>
      <c r="U167" s="36"/>
      <c r="V167" s="40"/>
      <c r="W167" s="40"/>
      <c r="X167" s="40"/>
      <c r="Y167" s="40"/>
      <c r="Z167" s="40"/>
      <c r="AA167" s="1"/>
      <c r="AB167" s="1"/>
      <c r="AC167" s="1"/>
      <c r="AD167" s="1"/>
    </row>
    <row r="168">
      <c r="A168" s="36"/>
      <c r="B168" s="1"/>
      <c r="C168" s="1"/>
      <c r="D168" s="1"/>
      <c r="E168" s="36"/>
      <c r="F168" s="37"/>
      <c r="G168" s="37"/>
      <c r="H168" s="37"/>
      <c r="I168" s="37"/>
      <c r="J168" s="37"/>
      <c r="K168" s="36"/>
      <c r="L168" s="37"/>
      <c r="M168" s="38"/>
      <c r="N168" s="36"/>
      <c r="O168" s="51" t="s">
        <v>878</v>
      </c>
      <c r="P168" s="1"/>
      <c r="Q168" s="1"/>
      <c r="R168" s="52" t="s">
        <v>879</v>
      </c>
      <c r="S168" s="40"/>
      <c r="T168" s="40"/>
      <c r="U168" s="36"/>
      <c r="V168" s="40"/>
      <c r="W168" s="40"/>
      <c r="X168" s="40"/>
      <c r="Y168" s="40"/>
      <c r="Z168" s="40"/>
      <c r="AA168" s="1"/>
      <c r="AB168" s="1"/>
      <c r="AC168" s="1"/>
      <c r="AD168" s="1"/>
    </row>
    <row r="169">
      <c r="A169" s="36"/>
      <c r="B169" s="1"/>
      <c r="C169" s="1"/>
      <c r="D169" s="1"/>
      <c r="E169" s="36"/>
      <c r="F169" s="37"/>
      <c r="G169" s="37"/>
      <c r="H169" s="37"/>
      <c r="I169" s="37"/>
      <c r="J169" s="37"/>
      <c r="K169" s="36"/>
      <c r="L169" s="37"/>
      <c r="M169" s="38"/>
      <c r="N169" s="36"/>
      <c r="O169" s="51" t="s">
        <v>880</v>
      </c>
      <c r="P169" s="1"/>
      <c r="Q169" s="1"/>
      <c r="R169" s="52" t="s">
        <v>881</v>
      </c>
      <c r="S169" s="40"/>
      <c r="T169" s="40"/>
      <c r="U169" s="36"/>
      <c r="V169" s="40"/>
      <c r="W169" s="40"/>
      <c r="X169" s="40"/>
      <c r="Y169" s="40"/>
      <c r="Z169" s="40"/>
      <c r="AA169" s="1"/>
      <c r="AB169" s="1"/>
      <c r="AC169" s="1"/>
      <c r="AD169" s="1"/>
    </row>
    <row r="170">
      <c r="A170" s="36"/>
      <c r="B170" s="1"/>
      <c r="C170" s="1"/>
      <c r="D170" s="1"/>
      <c r="E170" s="36"/>
      <c r="F170" s="37"/>
      <c r="G170" s="37"/>
      <c r="H170" s="37"/>
      <c r="I170" s="37"/>
      <c r="J170" s="37"/>
      <c r="K170" s="36"/>
      <c r="L170" s="37"/>
      <c r="M170" s="38"/>
      <c r="N170" s="36"/>
      <c r="O170" s="51" t="s">
        <v>882</v>
      </c>
      <c r="P170" s="1"/>
      <c r="Q170" s="1"/>
      <c r="R170" s="52" t="s">
        <v>883</v>
      </c>
      <c r="S170" s="40"/>
      <c r="T170" s="40"/>
      <c r="U170" s="36"/>
      <c r="V170" s="40"/>
      <c r="W170" s="40"/>
      <c r="X170" s="40"/>
      <c r="Y170" s="40"/>
      <c r="Z170" s="40"/>
      <c r="AA170" s="1"/>
      <c r="AB170" s="1"/>
      <c r="AC170" s="1"/>
      <c r="AD170" s="1"/>
    </row>
    <row r="171">
      <c r="A171" s="36"/>
      <c r="B171" s="1"/>
      <c r="C171" s="1"/>
      <c r="D171" s="1"/>
      <c r="E171" s="36"/>
      <c r="F171" s="37"/>
      <c r="G171" s="37"/>
      <c r="H171" s="37"/>
      <c r="I171" s="37"/>
      <c r="J171" s="37"/>
      <c r="K171" s="36"/>
      <c r="L171" s="37"/>
      <c r="M171" s="38"/>
      <c r="N171" s="36"/>
      <c r="O171" s="51" t="s">
        <v>884</v>
      </c>
      <c r="P171" s="1"/>
      <c r="Q171" s="1"/>
      <c r="R171" s="52" t="s">
        <v>885</v>
      </c>
      <c r="S171" s="40"/>
      <c r="T171" s="40"/>
      <c r="U171" s="36"/>
      <c r="V171" s="40"/>
      <c r="W171" s="40"/>
      <c r="X171" s="40"/>
      <c r="Y171" s="40"/>
      <c r="Z171" s="40"/>
      <c r="AA171" s="1"/>
      <c r="AB171" s="1"/>
      <c r="AC171" s="1"/>
      <c r="AD171" s="1"/>
    </row>
    <row r="172">
      <c r="A172" s="36"/>
      <c r="B172" s="1"/>
      <c r="C172" s="1"/>
      <c r="D172" s="1"/>
      <c r="E172" s="36"/>
      <c r="F172" s="37"/>
      <c r="G172" s="37"/>
      <c r="H172" s="37"/>
      <c r="I172" s="37"/>
      <c r="J172" s="37"/>
      <c r="K172" s="36"/>
      <c r="L172" s="37"/>
      <c r="M172" s="38"/>
      <c r="N172" s="36"/>
      <c r="O172" s="51" t="s">
        <v>886</v>
      </c>
      <c r="P172" s="1"/>
      <c r="Q172" s="1"/>
      <c r="R172" s="52" t="s">
        <v>887</v>
      </c>
      <c r="S172" s="40"/>
      <c r="T172" s="40"/>
      <c r="U172" s="36"/>
      <c r="V172" s="40"/>
      <c r="W172" s="40"/>
      <c r="X172" s="40"/>
      <c r="Y172" s="40"/>
      <c r="Z172" s="40"/>
      <c r="AA172" s="1"/>
      <c r="AB172" s="1"/>
      <c r="AC172" s="1"/>
      <c r="AD172" s="1"/>
    </row>
    <row r="173">
      <c r="A173" s="36"/>
      <c r="B173" s="1"/>
      <c r="C173" s="1"/>
      <c r="D173" s="1"/>
      <c r="E173" s="36"/>
      <c r="F173" s="37"/>
      <c r="G173" s="37"/>
      <c r="H173" s="37"/>
      <c r="I173" s="37"/>
      <c r="J173" s="37"/>
      <c r="K173" s="36"/>
      <c r="L173" s="37"/>
      <c r="M173" s="38"/>
      <c r="N173" s="36"/>
      <c r="O173" s="51" t="s">
        <v>888</v>
      </c>
      <c r="P173" s="1"/>
      <c r="Q173" s="1"/>
      <c r="R173" s="52" t="s">
        <v>889</v>
      </c>
      <c r="S173" s="40"/>
      <c r="T173" s="40"/>
      <c r="U173" s="36"/>
      <c r="V173" s="40"/>
      <c r="W173" s="40"/>
      <c r="X173" s="40"/>
      <c r="Y173" s="40"/>
      <c r="Z173" s="40"/>
      <c r="AA173" s="1"/>
      <c r="AB173" s="1"/>
      <c r="AC173" s="1"/>
      <c r="AD173" s="1"/>
    </row>
    <row r="174">
      <c r="A174" s="36"/>
      <c r="B174" s="1"/>
      <c r="C174" s="1"/>
      <c r="D174" s="1"/>
      <c r="E174" s="36"/>
      <c r="F174" s="37"/>
      <c r="G174" s="37"/>
      <c r="H174" s="37"/>
      <c r="I174" s="37"/>
      <c r="J174" s="37"/>
      <c r="K174" s="36"/>
      <c r="L174" s="37"/>
      <c r="M174" s="38"/>
      <c r="N174" s="36"/>
      <c r="O174" s="51" t="s">
        <v>890</v>
      </c>
      <c r="P174" s="1"/>
      <c r="Q174" s="1"/>
      <c r="R174" s="52" t="s">
        <v>891</v>
      </c>
      <c r="S174" s="40"/>
      <c r="T174" s="40"/>
      <c r="U174" s="36"/>
      <c r="V174" s="40"/>
      <c r="W174" s="40"/>
      <c r="X174" s="40"/>
      <c r="Y174" s="40"/>
      <c r="Z174" s="40"/>
      <c r="AA174" s="1"/>
      <c r="AB174" s="1"/>
      <c r="AC174" s="1"/>
      <c r="AD174" s="1"/>
    </row>
    <row r="175">
      <c r="A175" s="36"/>
      <c r="B175" s="1"/>
      <c r="C175" s="1"/>
      <c r="D175" s="1"/>
      <c r="E175" s="36"/>
      <c r="F175" s="37"/>
      <c r="G175" s="37"/>
      <c r="H175" s="37"/>
      <c r="I175" s="37"/>
      <c r="J175" s="37"/>
      <c r="K175" s="36"/>
      <c r="L175" s="37"/>
      <c r="M175" s="38"/>
      <c r="N175" s="36"/>
      <c r="O175" s="51" t="s">
        <v>892</v>
      </c>
      <c r="P175" s="1"/>
      <c r="Q175" s="1"/>
      <c r="R175" s="52" t="s">
        <v>893</v>
      </c>
      <c r="S175" s="40"/>
      <c r="T175" s="40"/>
      <c r="U175" s="36"/>
      <c r="V175" s="40"/>
      <c r="W175" s="40"/>
      <c r="X175" s="40"/>
      <c r="Y175" s="40"/>
      <c r="Z175" s="40"/>
      <c r="AA175" s="1"/>
      <c r="AB175" s="1"/>
      <c r="AC175" s="1"/>
      <c r="AD175" s="1"/>
    </row>
    <row r="176">
      <c r="A176" s="36"/>
      <c r="B176" s="1"/>
      <c r="C176" s="1"/>
      <c r="D176" s="1"/>
      <c r="E176" s="36"/>
      <c r="F176" s="37"/>
      <c r="G176" s="37"/>
      <c r="H176" s="37"/>
      <c r="I176" s="37"/>
      <c r="J176" s="37"/>
      <c r="K176" s="36"/>
      <c r="L176" s="37"/>
      <c r="M176" s="38"/>
      <c r="N176" s="36"/>
      <c r="O176" s="51" t="s">
        <v>894</v>
      </c>
      <c r="P176" s="51" t="s">
        <v>895</v>
      </c>
      <c r="Q176" s="51" t="s">
        <v>896</v>
      </c>
      <c r="R176" s="52" t="s">
        <v>897</v>
      </c>
      <c r="S176" s="40"/>
      <c r="T176" s="40"/>
      <c r="U176" s="36"/>
      <c r="V176" s="40"/>
      <c r="W176" s="40"/>
      <c r="X176" s="40"/>
      <c r="Y176" s="40"/>
      <c r="Z176" s="40"/>
      <c r="AA176" s="1"/>
      <c r="AB176" s="1"/>
      <c r="AC176" s="1"/>
      <c r="AD176" s="1"/>
    </row>
    <row r="177">
      <c r="A177" s="36"/>
      <c r="B177" s="1"/>
      <c r="C177" s="1"/>
      <c r="D177" s="1"/>
      <c r="E177" s="36"/>
      <c r="F177" s="37"/>
      <c r="G177" s="37"/>
      <c r="H177" s="37"/>
      <c r="I177" s="37"/>
      <c r="J177" s="37"/>
      <c r="K177" s="36"/>
      <c r="L177" s="37"/>
      <c r="M177" s="38"/>
      <c r="N177" s="36"/>
      <c r="O177" s="51" t="s">
        <v>898</v>
      </c>
      <c r="P177" s="1"/>
      <c r="Q177" s="51" t="s">
        <v>899</v>
      </c>
      <c r="R177" s="52" t="s">
        <v>900</v>
      </c>
      <c r="S177" s="40"/>
      <c r="T177" s="40"/>
      <c r="U177" s="36"/>
      <c r="V177" s="40"/>
      <c r="W177" s="40"/>
      <c r="X177" s="40"/>
      <c r="Y177" s="40"/>
      <c r="Z177" s="40"/>
      <c r="AA177" s="1"/>
      <c r="AB177" s="1"/>
      <c r="AC177" s="1"/>
      <c r="AD177" s="1"/>
    </row>
    <row r="178">
      <c r="A178" s="36"/>
      <c r="B178" s="1"/>
      <c r="C178" s="1"/>
      <c r="D178" s="1"/>
      <c r="E178" s="36"/>
      <c r="F178" s="37"/>
      <c r="G178" s="37"/>
      <c r="H178" s="37"/>
      <c r="I178" s="37"/>
      <c r="J178" s="37"/>
      <c r="K178" s="36"/>
      <c r="L178" s="37"/>
      <c r="M178" s="38"/>
      <c r="N178" s="36"/>
      <c r="O178" s="51" t="s">
        <v>901</v>
      </c>
      <c r="P178" s="1"/>
      <c r="Q178" s="51" t="s">
        <v>902</v>
      </c>
      <c r="R178" s="52" t="s">
        <v>903</v>
      </c>
      <c r="S178" s="40"/>
      <c r="T178" s="40"/>
      <c r="U178" s="36"/>
      <c r="V178" s="40"/>
      <c r="W178" s="40"/>
      <c r="X178" s="40"/>
      <c r="Y178" s="40"/>
      <c r="Z178" s="40"/>
      <c r="AA178" s="1"/>
      <c r="AB178" s="1"/>
      <c r="AC178" s="1"/>
      <c r="AD178" s="1"/>
    </row>
    <row r="179">
      <c r="A179" s="36"/>
      <c r="B179" s="1"/>
      <c r="C179" s="1"/>
      <c r="D179" s="1"/>
      <c r="E179" s="36"/>
      <c r="F179" s="37"/>
      <c r="G179" s="37"/>
      <c r="H179" s="37"/>
      <c r="I179" s="37"/>
      <c r="J179" s="37"/>
      <c r="K179" s="36"/>
      <c r="L179" s="37"/>
      <c r="M179" s="38"/>
      <c r="N179" s="36"/>
      <c r="O179" s="51" t="s">
        <v>904</v>
      </c>
      <c r="P179" s="1"/>
      <c r="Q179" s="51" t="s">
        <v>905</v>
      </c>
      <c r="R179" s="52" t="s">
        <v>906</v>
      </c>
      <c r="S179" s="40"/>
      <c r="T179" s="40"/>
      <c r="U179" s="36"/>
      <c r="V179" s="40"/>
      <c r="W179" s="40"/>
      <c r="X179" s="40"/>
      <c r="Y179" s="40"/>
      <c r="Z179" s="40"/>
      <c r="AA179" s="1"/>
      <c r="AB179" s="1"/>
      <c r="AC179" s="1"/>
      <c r="AD179" s="1"/>
    </row>
    <row r="180">
      <c r="A180" s="36"/>
      <c r="B180" s="1"/>
      <c r="C180" s="1"/>
      <c r="D180" s="1"/>
      <c r="E180" s="36"/>
      <c r="F180" s="37"/>
      <c r="G180" s="37"/>
      <c r="H180" s="37"/>
      <c r="I180" s="37"/>
      <c r="J180" s="37"/>
      <c r="K180" s="36"/>
      <c r="L180" s="37"/>
      <c r="M180" s="38"/>
      <c r="N180" s="36"/>
      <c r="O180" s="51" t="s">
        <v>907</v>
      </c>
      <c r="P180" s="1"/>
      <c r="Q180" s="51" t="s">
        <v>908</v>
      </c>
      <c r="R180" s="52" t="s">
        <v>909</v>
      </c>
      <c r="S180" s="40"/>
      <c r="T180" s="40"/>
      <c r="U180" s="36"/>
      <c r="V180" s="40"/>
      <c r="W180" s="40"/>
      <c r="X180" s="40"/>
      <c r="Y180" s="40"/>
      <c r="Z180" s="40"/>
      <c r="AA180" s="1"/>
      <c r="AB180" s="1"/>
      <c r="AC180" s="1"/>
      <c r="AD180" s="1"/>
    </row>
    <row r="181">
      <c r="A181" s="36"/>
      <c r="B181" s="1"/>
      <c r="C181" s="1"/>
      <c r="D181" s="1"/>
      <c r="E181" s="36"/>
      <c r="F181" s="37"/>
      <c r="G181" s="37"/>
      <c r="H181" s="37"/>
      <c r="I181" s="37"/>
      <c r="J181" s="37"/>
      <c r="K181" s="36"/>
      <c r="L181" s="37"/>
      <c r="M181" s="38"/>
      <c r="N181" s="36"/>
      <c r="O181" s="51" t="s">
        <v>910</v>
      </c>
      <c r="P181" s="1"/>
      <c r="Q181" s="51" t="s">
        <v>911</v>
      </c>
      <c r="R181" s="52" t="s">
        <v>912</v>
      </c>
      <c r="S181" s="40"/>
      <c r="T181" s="40"/>
      <c r="U181" s="36"/>
      <c r="V181" s="40"/>
      <c r="W181" s="40"/>
      <c r="X181" s="40"/>
      <c r="Y181" s="40"/>
      <c r="Z181" s="40"/>
      <c r="AA181" s="1"/>
      <c r="AB181" s="1"/>
      <c r="AC181" s="1"/>
      <c r="AD181" s="1"/>
    </row>
    <row r="182">
      <c r="A182" s="36"/>
      <c r="B182" s="1"/>
      <c r="C182" s="1"/>
      <c r="D182" s="1"/>
      <c r="E182" s="36"/>
      <c r="F182" s="37"/>
      <c r="G182" s="37"/>
      <c r="H182" s="37"/>
      <c r="I182" s="37"/>
      <c r="J182" s="37"/>
      <c r="K182" s="36"/>
      <c r="L182" s="37"/>
      <c r="M182" s="38"/>
      <c r="N182" s="36"/>
      <c r="O182" s="51" t="s">
        <v>913</v>
      </c>
      <c r="P182" s="1"/>
      <c r="Q182" s="51" t="s">
        <v>914</v>
      </c>
      <c r="R182" s="52" t="s">
        <v>915</v>
      </c>
      <c r="S182" s="40"/>
      <c r="T182" s="40"/>
      <c r="U182" s="36"/>
      <c r="V182" s="40"/>
      <c r="W182" s="40"/>
      <c r="X182" s="40"/>
      <c r="Y182" s="40"/>
      <c r="Z182" s="40"/>
      <c r="AA182" s="1"/>
      <c r="AB182" s="1"/>
      <c r="AC182" s="1"/>
      <c r="AD182" s="1"/>
    </row>
    <row r="183">
      <c r="A183" s="36"/>
      <c r="B183" s="1"/>
      <c r="C183" s="1"/>
      <c r="D183" s="1"/>
      <c r="E183" s="36"/>
      <c r="F183" s="37"/>
      <c r="G183" s="37"/>
      <c r="H183" s="37"/>
      <c r="I183" s="37"/>
      <c r="J183" s="37"/>
      <c r="K183" s="36"/>
      <c r="L183" s="37"/>
      <c r="M183" s="38"/>
      <c r="N183" s="36"/>
      <c r="O183" s="51" t="s">
        <v>916</v>
      </c>
      <c r="P183" s="1"/>
      <c r="Q183" s="51" t="s">
        <v>917</v>
      </c>
      <c r="R183" s="52" t="s">
        <v>918</v>
      </c>
      <c r="S183" s="40"/>
      <c r="T183" s="40"/>
      <c r="U183" s="36"/>
      <c r="V183" s="40"/>
      <c r="W183" s="40"/>
      <c r="X183" s="40"/>
      <c r="Y183" s="40"/>
      <c r="Z183" s="40"/>
      <c r="AA183" s="1"/>
      <c r="AB183" s="1"/>
      <c r="AC183" s="1"/>
      <c r="AD183" s="1"/>
    </row>
    <row r="184">
      <c r="A184" s="36"/>
      <c r="B184" s="1"/>
      <c r="C184" s="1"/>
      <c r="D184" s="1"/>
      <c r="E184" s="36"/>
      <c r="F184" s="37"/>
      <c r="G184" s="37"/>
      <c r="H184" s="37"/>
      <c r="I184" s="37"/>
      <c r="J184" s="37"/>
      <c r="K184" s="36"/>
      <c r="L184" s="37"/>
      <c r="M184" s="38"/>
      <c r="N184" s="36"/>
      <c r="O184" s="51" t="s">
        <v>919</v>
      </c>
      <c r="P184" s="1"/>
      <c r="Q184" s="51" t="s">
        <v>920</v>
      </c>
      <c r="R184" s="52" t="s">
        <v>921</v>
      </c>
      <c r="S184" s="40"/>
      <c r="T184" s="40"/>
      <c r="U184" s="36"/>
      <c r="V184" s="40"/>
      <c r="W184" s="40"/>
      <c r="X184" s="40"/>
      <c r="Y184" s="40"/>
      <c r="Z184" s="40"/>
      <c r="AA184" s="1"/>
      <c r="AB184" s="1"/>
      <c r="AC184" s="1"/>
      <c r="AD184" s="1"/>
    </row>
    <row r="185">
      <c r="A185" s="36"/>
      <c r="B185" s="1"/>
      <c r="C185" s="1"/>
      <c r="D185" s="1"/>
      <c r="E185" s="36"/>
      <c r="F185" s="37"/>
      <c r="G185" s="37"/>
      <c r="H185" s="37"/>
      <c r="I185" s="37"/>
      <c r="J185" s="37"/>
      <c r="K185" s="36"/>
      <c r="L185" s="37"/>
      <c r="M185" s="38"/>
      <c r="N185" s="36"/>
      <c r="O185" s="68" t="s">
        <v>922</v>
      </c>
      <c r="P185" s="1"/>
      <c r="Q185" s="1" t="s">
        <v>923</v>
      </c>
      <c r="R185" s="52" t="s">
        <v>924</v>
      </c>
      <c r="S185" s="40"/>
      <c r="T185" s="40"/>
      <c r="U185" s="36"/>
      <c r="V185" s="40"/>
      <c r="W185" s="40"/>
      <c r="X185" s="40"/>
      <c r="Y185" s="40"/>
      <c r="Z185" s="40"/>
      <c r="AA185" s="1"/>
      <c r="AB185" s="1"/>
      <c r="AC185" s="1"/>
      <c r="AD185" s="1"/>
    </row>
    <row r="186">
      <c r="A186" s="36"/>
      <c r="B186" s="1"/>
      <c r="C186" s="1"/>
      <c r="D186" s="1"/>
      <c r="E186" s="36"/>
      <c r="F186" s="37"/>
      <c r="G186" s="37"/>
      <c r="H186" s="37"/>
      <c r="I186" s="37"/>
      <c r="J186" s="37"/>
      <c r="K186" s="36"/>
      <c r="L186" s="37"/>
      <c r="M186" s="38"/>
      <c r="N186" s="36"/>
      <c r="O186" s="51" t="s">
        <v>925</v>
      </c>
      <c r="P186" s="1"/>
      <c r="Q186" s="1" t="s">
        <v>926</v>
      </c>
      <c r="R186" s="52" t="s">
        <v>924</v>
      </c>
      <c r="S186" s="40"/>
      <c r="T186" s="40"/>
      <c r="U186" s="36"/>
      <c r="V186" s="40"/>
      <c r="W186" s="40"/>
      <c r="X186" s="40"/>
      <c r="Y186" s="40"/>
      <c r="Z186" s="40"/>
      <c r="AA186" s="1"/>
      <c r="AB186" s="1"/>
      <c r="AC186" s="1"/>
      <c r="AD186" s="1"/>
    </row>
    <row r="187">
      <c r="A187" s="36"/>
      <c r="B187" s="1"/>
      <c r="C187" s="1"/>
      <c r="D187" s="1"/>
      <c r="E187" s="36"/>
      <c r="F187" s="37"/>
      <c r="G187" s="37"/>
      <c r="H187" s="37"/>
      <c r="I187" s="37"/>
      <c r="J187" s="37"/>
      <c r="K187" s="36"/>
      <c r="L187" s="37"/>
      <c r="M187" s="38"/>
      <c r="N187" s="36"/>
      <c r="O187" s="51" t="s">
        <v>927</v>
      </c>
      <c r="P187" s="1"/>
      <c r="Q187" s="1" t="s">
        <v>928</v>
      </c>
      <c r="R187" s="52" t="s">
        <v>924</v>
      </c>
      <c r="S187" s="40"/>
      <c r="T187" s="40"/>
      <c r="U187" s="36"/>
      <c r="V187" s="40"/>
      <c r="W187" s="40"/>
      <c r="X187" s="40"/>
      <c r="Y187" s="40"/>
      <c r="Z187" s="40"/>
      <c r="AA187" s="1"/>
      <c r="AB187" s="1"/>
      <c r="AC187" s="1"/>
      <c r="AD187" s="1"/>
    </row>
    <row r="188">
      <c r="A188" s="36"/>
      <c r="B188" s="1"/>
      <c r="C188" s="1"/>
      <c r="D188" s="1"/>
      <c r="E188" s="36"/>
      <c r="F188" s="37"/>
      <c r="G188" s="37"/>
      <c r="H188" s="37"/>
      <c r="I188" s="37"/>
      <c r="J188" s="37"/>
      <c r="K188" s="36"/>
      <c r="L188" s="37"/>
      <c r="M188" s="38"/>
      <c r="N188" s="36"/>
      <c r="O188" s="51" t="s">
        <v>929</v>
      </c>
      <c r="P188" s="1"/>
      <c r="Q188" s="1" t="s">
        <v>930</v>
      </c>
      <c r="R188" s="52" t="s">
        <v>924</v>
      </c>
      <c r="S188" s="40"/>
      <c r="T188" s="40"/>
      <c r="U188" s="36"/>
      <c r="V188" s="40"/>
      <c r="W188" s="40"/>
      <c r="X188" s="40"/>
      <c r="Y188" s="40"/>
      <c r="Z188" s="40"/>
      <c r="AA188" s="1"/>
      <c r="AB188" s="1"/>
      <c r="AC188" s="1"/>
      <c r="AD188" s="1"/>
    </row>
    <row r="189">
      <c r="A189" s="36"/>
      <c r="B189" s="1"/>
      <c r="C189" s="1"/>
      <c r="D189" s="1"/>
      <c r="E189" s="36"/>
      <c r="F189" s="37"/>
      <c r="G189" s="37"/>
      <c r="H189" s="37"/>
      <c r="I189" s="37"/>
      <c r="J189" s="37"/>
      <c r="K189" s="36"/>
      <c r="L189" s="37"/>
      <c r="M189" s="38"/>
      <c r="N189" s="36"/>
      <c r="O189" s="51" t="s">
        <v>931</v>
      </c>
      <c r="P189" s="1"/>
      <c r="Q189" s="1" t="s">
        <v>932</v>
      </c>
      <c r="R189" s="52" t="s">
        <v>924</v>
      </c>
      <c r="S189" s="40"/>
      <c r="T189" s="40"/>
      <c r="U189" s="36"/>
      <c r="V189" s="40"/>
      <c r="W189" s="40"/>
      <c r="X189" s="40"/>
      <c r="Y189" s="40"/>
      <c r="Z189" s="40"/>
      <c r="AA189" s="1"/>
      <c r="AB189" s="1"/>
      <c r="AC189" s="1"/>
      <c r="AD189" s="1"/>
    </row>
    <row r="190">
      <c r="A190" s="36"/>
      <c r="B190" s="1"/>
      <c r="C190" s="1"/>
      <c r="D190" s="1"/>
      <c r="E190" s="36"/>
      <c r="F190" s="37"/>
      <c r="G190" s="37"/>
      <c r="H190" s="37"/>
      <c r="I190" s="37"/>
      <c r="J190" s="37"/>
      <c r="K190" s="36"/>
      <c r="L190" s="37"/>
      <c r="M190" s="38"/>
      <c r="N190" s="36"/>
      <c r="O190" s="51" t="s">
        <v>933</v>
      </c>
      <c r="P190" s="1"/>
      <c r="Q190" s="1" t="s">
        <v>934</v>
      </c>
      <c r="R190" s="52" t="s">
        <v>924</v>
      </c>
      <c r="S190" s="40"/>
      <c r="T190" s="40"/>
      <c r="U190" s="36"/>
      <c r="V190" s="40"/>
      <c r="W190" s="40"/>
      <c r="X190" s="40"/>
      <c r="Y190" s="40"/>
      <c r="Z190" s="40"/>
      <c r="AA190" s="1"/>
      <c r="AB190" s="1"/>
      <c r="AC190" s="1"/>
      <c r="AD190" s="1"/>
    </row>
    <row r="191">
      <c r="A191" s="36"/>
      <c r="B191" s="1"/>
      <c r="C191" s="1"/>
      <c r="D191" s="1"/>
      <c r="E191" s="36"/>
      <c r="F191" s="37"/>
      <c r="G191" s="37"/>
      <c r="H191" s="37"/>
      <c r="I191" s="37"/>
      <c r="J191" s="37"/>
      <c r="K191" s="36"/>
      <c r="L191" s="37"/>
      <c r="M191" s="38"/>
      <c r="N191" s="36"/>
      <c r="O191" s="51" t="s">
        <v>935</v>
      </c>
      <c r="P191" s="1"/>
      <c r="Q191" s="1" t="s">
        <v>936</v>
      </c>
      <c r="R191" s="52" t="s">
        <v>924</v>
      </c>
      <c r="S191" s="40"/>
      <c r="T191" s="40"/>
      <c r="U191" s="36"/>
      <c r="V191" s="40"/>
      <c r="W191" s="40"/>
      <c r="X191" s="40"/>
      <c r="Y191" s="40"/>
      <c r="Z191" s="40"/>
      <c r="AA191" s="1"/>
      <c r="AB191" s="1"/>
      <c r="AC191" s="1"/>
      <c r="AD191" s="1"/>
    </row>
    <row r="192">
      <c r="A192" s="36"/>
      <c r="B192" s="1"/>
      <c r="C192" s="1"/>
      <c r="D192" s="1"/>
      <c r="E192" s="36"/>
      <c r="F192" s="37"/>
      <c r="G192" s="37"/>
      <c r="H192" s="37"/>
      <c r="I192" s="37"/>
      <c r="J192" s="37"/>
      <c r="K192" s="36"/>
      <c r="L192" s="37"/>
      <c r="M192" s="38"/>
      <c r="N192" s="36"/>
      <c r="O192" s="51" t="s">
        <v>937</v>
      </c>
      <c r="P192" s="1"/>
      <c r="Q192" s="1" t="s">
        <v>938</v>
      </c>
      <c r="R192" s="52" t="s">
        <v>924</v>
      </c>
      <c r="S192" s="40"/>
      <c r="T192" s="40"/>
      <c r="U192" s="36"/>
      <c r="V192" s="40"/>
      <c r="W192" s="40"/>
      <c r="X192" s="40"/>
      <c r="Y192" s="40"/>
      <c r="Z192" s="40"/>
      <c r="AA192" s="1"/>
      <c r="AB192" s="1"/>
      <c r="AC192" s="1"/>
      <c r="AD192" s="1"/>
    </row>
    <row r="193">
      <c r="A193" s="36"/>
      <c r="B193" s="1"/>
      <c r="C193" s="1"/>
      <c r="D193" s="1"/>
      <c r="E193" s="36"/>
      <c r="F193" s="37"/>
      <c r="G193" s="37"/>
      <c r="H193" s="37"/>
      <c r="I193" s="37"/>
      <c r="J193" s="37"/>
      <c r="K193" s="36"/>
      <c r="L193" s="37"/>
      <c r="M193" s="38"/>
      <c r="N193" s="36"/>
      <c r="O193" s="51" t="s">
        <v>939</v>
      </c>
      <c r="P193" s="1"/>
      <c r="Q193" s="1" t="s">
        <v>940</v>
      </c>
      <c r="R193" s="52" t="s">
        <v>924</v>
      </c>
      <c r="S193" s="40"/>
      <c r="T193" s="40"/>
      <c r="U193" s="36"/>
      <c r="V193" s="40"/>
      <c r="W193" s="40"/>
      <c r="X193" s="40"/>
      <c r="Y193" s="40"/>
      <c r="Z193" s="40"/>
      <c r="AA193" s="1"/>
      <c r="AB193" s="1"/>
      <c r="AC193" s="1"/>
      <c r="AD193" s="1"/>
    </row>
    <row r="194">
      <c r="A194" s="36"/>
      <c r="B194" s="1"/>
      <c r="C194" s="1"/>
      <c r="D194" s="1"/>
      <c r="E194" s="36"/>
      <c r="F194" s="37"/>
      <c r="G194" s="37"/>
      <c r="H194" s="37"/>
      <c r="I194" s="37"/>
      <c r="J194" s="37"/>
      <c r="K194" s="36"/>
      <c r="L194" s="37"/>
      <c r="M194" s="38"/>
      <c r="N194" s="36"/>
      <c r="O194" s="51" t="s">
        <v>941</v>
      </c>
      <c r="P194" s="1"/>
      <c r="Q194" s="1" t="s">
        <v>942</v>
      </c>
      <c r="R194" s="52" t="s">
        <v>924</v>
      </c>
      <c r="S194" s="40"/>
      <c r="T194" s="40"/>
      <c r="U194" s="36"/>
      <c r="V194" s="40"/>
      <c r="W194" s="40"/>
      <c r="X194" s="40"/>
      <c r="Y194" s="40"/>
      <c r="Z194" s="40"/>
      <c r="AA194" s="1"/>
      <c r="AB194" s="1"/>
      <c r="AC194" s="1"/>
      <c r="AD194" s="1"/>
    </row>
    <row r="195">
      <c r="A195" s="36"/>
      <c r="B195" s="1"/>
      <c r="C195" s="1"/>
      <c r="D195" s="1"/>
      <c r="E195" s="36"/>
      <c r="F195" s="37"/>
      <c r="G195" s="37"/>
      <c r="H195" s="37"/>
      <c r="I195" s="37"/>
      <c r="J195" s="37"/>
      <c r="K195" s="36"/>
      <c r="L195" s="37"/>
      <c r="M195" s="38"/>
      <c r="N195" s="36"/>
      <c r="O195" s="51" t="s">
        <v>943</v>
      </c>
      <c r="P195" s="1"/>
      <c r="Q195" s="1" t="s">
        <v>944</v>
      </c>
      <c r="R195" s="52" t="s">
        <v>924</v>
      </c>
      <c r="S195" s="40"/>
      <c r="T195" s="40"/>
      <c r="U195" s="36"/>
      <c r="V195" s="40"/>
      <c r="W195" s="40"/>
      <c r="X195" s="40"/>
      <c r="Y195" s="40"/>
      <c r="Z195" s="40"/>
      <c r="AA195" s="1"/>
      <c r="AB195" s="1"/>
      <c r="AC195" s="1"/>
      <c r="AD195" s="1"/>
    </row>
    <row r="196">
      <c r="A196" s="36"/>
      <c r="B196" s="1"/>
      <c r="C196" s="1"/>
      <c r="D196" s="1"/>
      <c r="E196" s="36"/>
      <c r="F196" s="37"/>
      <c r="G196" s="37"/>
      <c r="H196" s="37"/>
      <c r="I196" s="37"/>
      <c r="J196" s="37"/>
      <c r="K196" s="36"/>
      <c r="L196" s="37"/>
      <c r="M196" s="38"/>
      <c r="N196" s="36"/>
      <c r="O196" s="51" t="s">
        <v>945</v>
      </c>
      <c r="P196" s="1"/>
      <c r="Q196" s="1" t="s">
        <v>946</v>
      </c>
      <c r="R196" s="52" t="s">
        <v>924</v>
      </c>
      <c r="S196" s="40"/>
      <c r="T196" s="40"/>
      <c r="U196" s="36"/>
      <c r="V196" s="40"/>
      <c r="W196" s="40"/>
      <c r="X196" s="40"/>
      <c r="Y196" s="40"/>
      <c r="Z196" s="40"/>
      <c r="AA196" s="1"/>
      <c r="AB196" s="1"/>
      <c r="AC196" s="1"/>
      <c r="AD196" s="1"/>
    </row>
    <row r="197">
      <c r="A197" s="36"/>
      <c r="B197" s="1"/>
      <c r="C197" s="1"/>
      <c r="D197" s="1"/>
      <c r="E197" s="36"/>
      <c r="F197" s="37"/>
      <c r="G197" s="37"/>
      <c r="H197" s="37"/>
      <c r="I197" s="37"/>
      <c r="J197" s="37"/>
      <c r="K197" s="36"/>
      <c r="L197" s="37"/>
      <c r="M197" s="38"/>
      <c r="N197" s="36"/>
      <c r="O197" s="51" t="s">
        <v>947</v>
      </c>
      <c r="P197" s="1"/>
      <c r="Q197" s="1" t="s">
        <v>948</v>
      </c>
      <c r="R197" s="52" t="s">
        <v>924</v>
      </c>
      <c r="S197" s="40"/>
      <c r="T197" s="40"/>
      <c r="U197" s="36"/>
      <c r="V197" s="40"/>
      <c r="W197" s="40"/>
      <c r="X197" s="40"/>
      <c r="Y197" s="40"/>
      <c r="Z197" s="40"/>
      <c r="AA197" s="1"/>
      <c r="AB197" s="1"/>
      <c r="AC197" s="1"/>
      <c r="AD197" s="1"/>
    </row>
    <row r="198">
      <c r="A198" s="36"/>
      <c r="B198" s="1"/>
      <c r="C198" s="1"/>
      <c r="D198" s="1"/>
      <c r="E198" s="36"/>
      <c r="F198" s="37"/>
      <c r="G198" s="37"/>
      <c r="H198" s="37"/>
      <c r="I198" s="37"/>
      <c r="J198" s="37"/>
      <c r="K198" s="36"/>
      <c r="L198" s="37"/>
      <c r="M198" s="38"/>
      <c r="N198" s="36"/>
      <c r="O198" s="51" t="s">
        <v>949</v>
      </c>
      <c r="P198" s="1"/>
      <c r="Q198" s="1" t="s">
        <v>950</v>
      </c>
      <c r="R198" s="52" t="s">
        <v>924</v>
      </c>
      <c r="S198" s="40"/>
      <c r="T198" s="40"/>
      <c r="U198" s="36"/>
      <c r="V198" s="40"/>
      <c r="W198" s="40"/>
      <c r="X198" s="40"/>
      <c r="Y198" s="40"/>
      <c r="Z198" s="40"/>
      <c r="AA198" s="1"/>
      <c r="AB198" s="1"/>
      <c r="AC198" s="1"/>
      <c r="AD198" s="1"/>
    </row>
    <row r="199">
      <c r="A199" s="36"/>
      <c r="B199" s="1"/>
      <c r="C199" s="1"/>
      <c r="D199" s="1"/>
      <c r="E199" s="36"/>
      <c r="F199" s="37"/>
      <c r="G199" s="37"/>
      <c r="H199" s="37"/>
      <c r="I199" s="37"/>
      <c r="J199" s="37"/>
      <c r="K199" s="36"/>
      <c r="L199" s="37"/>
      <c r="M199" s="38"/>
      <c r="N199" s="36"/>
      <c r="O199" s="51" t="s">
        <v>951</v>
      </c>
      <c r="P199" s="1"/>
      <c r="Q199" s="1" t="s">
        <v>952</v>
      </c>
      <c r="R199" s="52" t="s">
        <v>924</v>
      </c>
      <c r="S199" s="40"/>
      <c r="T199" s="40"/>
      <c r="U199" s="36"/>
      <c r="V199" s="40"/>
      <c r="W199" s="40"/>
      <c r="X199" s="40"/>
      <c r="Y199" s="40"/>
      <c r="Z199" s="40"/>
      <c r="AA199" s="1"/>
      <c r="AB199" s="1"/>
      <c r="AC199" s="1"/>
      <c r="AD199" s="1"/>
    </row>
    <row r="200">
      <c r="A200" s="36"/>
      <c r="B200" s="1"/>
      <c r="C200" s="1"/>
      <c r="D200" s="1"/>
      <c r="E200" s="36"/>
      <c r="F200" s="37"/>
      <c r="G200" s="37"/>
      <c r="H200" s="37"/>
      <c r="I200" s="37"/>
      <c r="J200" s="37"/>
      <c r="K200" s="36"/>
      <c r="L200" s="37"/>
      <c r="M200" s="38"/>
      <c r="N200" s="36"/>
      <c r="O200" s="51" t="s">
        <v>953</v>
      </c>
      <c r="P200" s="1"/>
      <c r="Q200" s="1" t="s">
        <v>954</v>
      </c>
      <c r="R200" s="52" t="s">
        <v>924</v>
      </c>
      <c r="S200" s="40"/>
      <c r="T200" s="40"/>
      <c r="U200" s="36"/>
      <c r="V200" s="40"/>
      <c r="W200" s="40"/>
      <c r="X200" s="40"/>
      <c r="Y200" s="40"/>
      <c r="Z200" s="40"/>
      <c r="AA200" s="1"/>
      <c r="AB200" s="1"/>
      <c r="AC200" s="1"/>
      <c r="AD200" s="1"/>
    </row>
    <row r="201">
      <c r="A201" s="36"/>
      <c r="B201" s="1"/>
      <c r="C201" s="1"/>
      <c r="D201" s="1"/>
      <c r="E201" s="36"/>
      <c r="F201" s="37"/>
      <c r="G201" s="37"/>
      <c r="H201" s="37"/>
      <c r="I201" s="37"/>
      <c r="J201" s="37"/>
      <c r="K201" s="36"/>
      <c r="L201" s="37"/>
      <c r="M201" s="38"/>
      <c r="N201" s="36"/>
      <c r="O201" s="51" t="s">
        <v>955</v>
      </c>
      <c r="P201" s="1"/>
      <c r="Q201" s="1" t="s">
        <v>956</v>
      </c>
      <c r="R201" s="52" t="s">
        <v>924</v>
      </c>
      <c r="S201" s="40"/>
      <c r="T201" s="40"/>
      <c r="U201" s="36"/>
      <c r="V201" s="40"/>
      <c r="W201" s="40"/>
      <c r="X201" s="40"/>
      <c r="Y201" s="40"/>
      <c r="Z201" s="40"/>
      <c r="AA201" s="1"/>
      <c r="AB201" s="1"/>
      <c r="AC201" s="1"/>
      <c r="AD201" s="1"/>
    </row>
    <row r="202">
      <c r="A202" s="36"/>
      <c r="B202" s="1"/>
      <c r="C202" s="1"/>
      <c r="D202" s="1"/>
      <c r="E202" s="36"/>
      <c r="F202" s="37"/>
      <c r="G202" s="37"/>
      <c r="H202" s="37"/>
      <c r="I202" s="37"/>
      <c r="J202" s="37"/>
      <c r="K202" s="36"/>
      <c r="L202" s="37"/>
      <c r="M202" s="38"/>
      <c r="N202" s="36"/>
      <c r="O202" s="51" t="s">
        <v>957</v>
      </c>
      <c r="P202" s="1"/>
      <c r="Q202" s="1" t="s">
        <v>958</v>
      </c>
      <c r="R202" s="52" t="s">
        <v>924</v>
      </c>
      <c r="S202" s="40"/>
      <c r="T202" s="40"/>
      <c r="U202" s="36"/>
      <c r="V202" s="40"/>
      <c r="W202" s="40"/>
      <c r="X202" s="40"/>
      <c r="Y202" s="40"/>
      <c r="Z202" s="40"/>
      <c r="AA202" s="1"/>
      <c r="AB202" s="1"/>
      <c r="AC202" s="1"/>
      <c r="AD202" s="1"/>
    </row>
    <row r="203">
      <c r="A203" s="36"/>
      <c r="B203" s="1"/>
      <c r="C203" s="1"/>
      <c r="D203" s="1"/>
      <c r="E203" s="36"/>
      <c r="F203" s="37"/>
      <c r="G203" s="37"/>
      <c r="H203" s="37"/>
      <c r="I203" s="37"/>
      <c r="J203" s="37"/>
      <c r="K203" s="36"/>
      <c r="L203" s="37"/>
      <c r="M203" s="38"/>
      <c r="N203" s="36"/>
      <c r="O203" s="51" t="s">
        <v>959</v>
      </c>
      <c r="P203" s="1"/>
      <c r="Q203" s="1" t="s">
        <v>960</v>
      </c>
      <c r="R203" s="52" t="s">
        <v>924</v>
      </c>
      <c r="S203" s="40"/>
      <c r="T203" s="40"/>
      <c r="U203" s="36"/>
      <c r="V203" s="40"/>
      <c r="W203" s="40"/>
      <c r="X203" s="40"/>
      <c r="Y203" s="40"/>
      <c r="Z203" s="40"/>
      <c r="AA203" s="1"/>
      <c r="AB203" s="1"/>
      <c r="AC203" s="1"/>
      <c r="AD203" s="1"/>
    </row>
    <row r="204">
      <c r="A204" s="36"/>
      <c r="B204" s="1"/>
      <c r="C204" s="1"/>
      <c r="D204" s="1"/>
      <c r="E204" s="36"/>
      <c r="F204" s="37"/>
      <c r="G204" s="37"/>
      <c r="H204" s="37"/>
      <c r="I204" s="37"/>
      <c r="J204" s="37"/>
      <c r="K204" s="36"/>
      <c r="L204" s="37"/>
      <c r="M204" s="38"/>
      <c r="N204" s="36"/>
      <c r="O204" s="51" t="s">
        <v>961</v>
      </c>
      <c r="P204" s="1"/>
      <c r="Q204" s="1" t="s">
        <v>962</v>
      </c>
      <c r="R204" s="52" t="s">
        <v>924</v>
      </c>
      <c r="S204" s="40"/>
      <c r="T204" s="40"/>
      <c r="U204" s="36"/>
      <c r="V204" s="40"/>
      <c r="W204" s="40"/>
      <c r="X204" s="40"/>
      <c r="Y204" s="40"/>
      <c r="Z204" s="40"/>
      <c r="AA204" s="1"/>
      <c r="AB204" s="1"/>
      <c r="AC204" s="1"/>
      <c r="AD204" s="1"/>
    </row>
    <row r="205">
      <c r="A205" s="36"/>
      <c r="B205" s="1"/>
      <c r="C205" s="1"/>
      <c r="D205" s="1"/>
      <c r="E205" s="36"/>
      <c r="F205" s="37"/>
      <c r="G205" s="37"/>
      <c r="H205" s="37"/>
      <c r="I205" s="37"/>
      <c r="J205" s="37"/>
      <c r="K205" s="36"/>
      <c r="L205" s="37"/>
      <c r="M205" s="38"/>
      <c r="N205" s="36"/>
      <c r="O205" s="51" t="s">
        <v>963</v>
      </c>
      <c r="P205" s="1"/>
      <c r="Q205" s="1" t="s">
        <v>964</v>
      </c>
      <c r="R205" s="52" t="s">
        <v>924</v>
      </c>
      <c r="S205" s="40"/>
      <c r="T205" s="40"/>
      <c r="U205" s="36"/>
      <c r="V205" s="40"/>
      <c r="W205" s="40"/>
      <c r="X205" s="40"/>
      <c r="Y205" s="40"/>
      <c r="Z205" s="40"/>
      <c r="AA205" s="1"/>
      <c r="AB205" s="1"/>
      <c r="AC205" s="1"/>
      <c r="AD205" s="1"/>
    </row>
    <row r="206">
      <c r="A206" s="36"/>
      <c r="B206" s="1"/>
      <c r="C206" s="1"/>
      <c r="D206" s="1"/>
      <c r="E206" s="36"/>
      <c r="F206" s="37"/>
      <c r="G206" s="37"/>
      <c r="H206" s="37"/>
      <c r="I206" s="37"/>
      <c r="J206" s="37"/>
      <c r="K206" s="36"/>
      <c r="L206" s="37"/>
      <c r="M206" s="38"/>
      <c r="N206" s="36"/>
      <c r="O206" s="51" t="s">
        <v>965</v>
      </c>
      <c r="P206" s="1"/>
      <c r="Q206" s="1" t="s">
        <v>966</v>
      </c>
      <c r="R206" s="52" t="s">
        <v>924</v>
      </c>
      <c r="S206" s="40"/>
      <c r="T206" s="40"/>
      <c r="U206" s="36"/>
      <c r="V206" s="40"/>
      <c r="W206" s="40"/>
      <c r="X206" s="40"/>
      <c r="Y206" s="40"/>
      <c r="Z206" s="40"/>
      <c r="AA206" s="1"/>
      <c r="AB206" s="1"/>
      <c r="AC206" s="1"/>
      <c r="AD206" s="1"/>
    </row>
    <row r="207">
      <c r="A207" s="36"/>
      <c r="B207" s="1"/>
      <c r="C207" s="1"/>
      <c r="D207" s="1"/>
      <c r="E207" s="36"/>
      <c r="F207" s="37"/>
      <c r="G207" s="37"/>
      <c r="H207" s="37"/>
      <c r="I207" s="37"/>
      <c r="J207" s="37"/>
      <c r="K207" s="36"/>
      <c r="L207" s="37"/>
      <c r="M207" s="38"/>
      <c r="N207" s="36"/>
      <c r="O207" s="51" t="s">
        <v>967</v>
      </c>
      <c r="P207" s="1"/>
      <c r="Q207" s="1" t="s">
        <v>968</v>
      </c>
      <c r="R207" s="52" t="s">
        <v>924</v>
      </c>
      <c r="S207" s="40"/>
      <c r="T207" s="40"/>
      <c r="U207" s="36"/>
      <c r="V207" s="40"/>
      <c r="W207" s="40"/>
      <c r="X207" s="40"/>
      <c r="Y207" s="40"/>
      <c r="Z207" s="40"/>
      <c r="AA207" s="1"/>
      <c r="AB207" s="1"/>
      <c r="AC207" s="1"/>
      <c r="AD207" s="1"/>
    </row>
    <row r="208">
      <c r="A208" s="36"/>
      <c r="B208" s="1"/>
      <c r="C208" s="1"/>
      <c r="D208" s="1"/>
      <c r="E208" s="36"/>
      <c r="F208" s="37"/>
      <c r="G208" s="37"/>
      <c r="H208" s="37"/>
      <c r="I208" s="37"/>
      <c r="J208" s="37"/>
      <c r="K208" s="36"/>
      <c r="L208" s="37"/>
      <c r="M208" s="38"/>
      <c r="N208" s="36"/>
      <c r="O208" s="51" t="s">
        <v>969</v>
      </c>
      <c r="P208" s="1"/>
      <c r="Q208" s="1" t="s">
        <v>970</v>
      </c>
      <c r="R208" s="52" t="s">
        <v>924</v>
      </c>
      <c r="S208" s="40"/>
      <c r="T208" s="40"/>
      <c r="U208" s="36"/>
      <c r="V208" s="40"/>
      <c r="W208" s="40"/>
      <c r="X208" s="40"/>
      <c r="Y208" s="40"/>
      <c r="Z208" s="40"/>
      <c r="AA208" s="1"/>
      <c r="AB208" s="1"/>
      <c r="AC208" s="1"/>
      <c r="AD208" s="1"/>
    </row>
    <row r="209">
      <c r="A209" s="36"/>
      <c r="B209" s="1"/>
      <c r="C209" s="1"/>
      <c r="D209" s="1"/>
      <c r="E209" s="36"/>
      <c r="F209" s="37"/>
      <c r="G209" s="37"/>
      <c r="H209" s="37"/>
      <c r="I209" s="37"/>
      <c r="J209" s="37"/>
      <c r="K209" s="36"/>
      <c r="L209" s="37"/>
      <c r="M209" s="38"/>
      <c r="N209" s="36"/>
      <c r="O209" s="51" t="s">
        <v>971</v>
      </c>
      <c r="P209" s="1"/>
      <c r="Q209" s="51" t="s">
        <v>972</v>
      </c>
      <c r="R209" s="52" t="s">
        <v>973</v>
      </c>
      <c r="S209" s="40"/>
      <c r="T209" s="40"/>
      <c r="U209" s="36"/>
      <c r="V209" s="40"/>
      <c r="W209" s="40"/>
      <c r="X209" s="40"/>
      <c r="Y209" s="40"/>
      <c r="Z209" s="40"/>
      <c r="AA209" s="1"/>
      <c r="AB209" s="1"/>
      <c r="AC209" s="1"/>
      <c r="AD209" s="1"/>
    </row>
    <row r="210">
      <c r="A210" s="36"/>
      <c r="B210" s="1"/>
      <c r="C210" s="1"/>
      <c r="D210" s="1"/>
      <c r="E210" s="36"/>
      <c r="F210" s="37"/>
      <c r="G210" s="37"/>
      <c r="H210" s="37"/>
      <c r="I210" s="37"/>
      <c r="J210" s="37"/>
      <c r="K210" s="36"/>
      <c r="L210" s="37"/>
      <c r="M210" s="38"/>
      <c r="N210" s="36"/>
      <c r="O210" s="51" t="s">
        <v>974</v>
      </c>
      <c r="P210" s="1"/>
      <c r="Q210" s="51" t="s">
        <v>920</v>
      </c>
      <c r="R210" s="52"/>
      <c r="S210" s="40"/>
      <c r="T210" s="40"/>
      <c r="U210" s="36"/>
      <c r="V210" s="40"/>
      <c r="W210" s="40"/>
      <c r="X210" s="40"/>
      <c r="Y210" s="40"/>
      <c r="Z210" s="40"/>
      <c r="AA210" s="1"/>
      <c r="AB210" s="1"/>
      <c r="AC210" s="1"/>
      <c r="AD210" s="1"/>
    </row>
    <row r="211">
      <c r="A211" s="36"/>
      <c r="B211" s="1"/>
      <c r="C211" s="1"/>
      <c r="D211" s="1"/>
      <c r="E211" s="36"/>
      <c r="F211" s="37"/>
      <c r="G211" s="37"/>
      <c r="H211" s="37"/>
      <c r="I211" s="37"/>
      <c r="J211" s="37"/>
      <c r="K211" s="36"/>
      <c r="L211" s="37"/>
      <c r="M211" s="38"/>
      <c r="N211" s="36"/>
      <c r="O211" s="69" t="s">
        <v>975</v>
      </c>
      <c r="Q211" s="69" t="s">
        <v>976</v>
      </c>
      <c r="R211" s="39"/>
      <c r="S211" s="40"/>
      <c r="T211" s="40"/>
      <c r="U211" s="36"/>
      <c r="V211" s="40"/>
      <c r="W211" s="40"/>
      <c r="X211" s="40"/>
      <c r="Y211" s="40"/>
      <c r="Z211" s="40"/>
      <c r="AA211" s="1"/>
      <c r="AB211" s="1"/>
      <c r="AC211" s="1"/>
      <c r="AD211" s="1"/>
    </row>
    <row r="212">
      <c r="A212" s="36"/>
      <c r="B212" s="1"/>
      <c r="C212" s="1"/>
      <c r="D212" s="1"/>
      <c r="E212" s="36"/>
      <c r="F212" s="37"/>
      <c r="G212" s="37"/>
      <c r="H212" s="37"/>
      <c r="I212" s="37"/>
      <c r="J212" s="37"/>
      <c r="K212" s="36"/>
      <c r="L212" s="37"/>
      <c r="M212" s="38"/>
      <c r="N212" s="36"/>
      <c r="O212" s="69" t="s">
        <v>977</v>
      </c>
      <c r="Q212" s="69" t="s">
        <v>978</v>
      </c>
      <c r="R212" s="39"/>
      <c r="S212" s="40"/>
      <c r="T212" s="40"/>
      <c r="U212" s="36"/>
      <c r="V212" s="40"/>
      <c r="W212" s="40"/>
      <c r="X212" s="40"/>
      <c r="Y212" s="40"/>
      <c r="Z212" s="40"/>
      <c r="AA212" s="1"/>
      <c r="AB212" s="1"/>
      <c r="AC212" s="1"/>
      <c r="AD212" s="1"/>
    </row>
    <row r="213">
      <c r="A213" s="36"/>
      <c r="B213" s="1"/>
      <c r="C213" s="1"/>
      <c r="D213" s="1"/>
      <c r="E213" s="36"/>
      <c r="F213" s="37"/>
      <c r="G213" s="37"/>
      <c r="H213" s="37"/>
      <c r="I213" s="37"/>
      <c r="J213" s="37"/>
      <c r="K213" s="36"/>
      <c r="L213" s="37"/>
      <c r="M213" s="38"/>
      <c r="N213" s="36"/>
      <c r="O213" s="69" t="s">
        <v>979</v>
      </c>
      <c r="Q213" s="69" t="s">
        <v>980</v>
      </c>
      <c r="R213" s="39"/>
      <c r="S213" s="40"/>
      <c r="T213" s="40"/>
      <c r="U213" s="36"/>
      <c r="V213" s="40"/>
      <c r="W213" s="40"/>
      <c r="X213" s="40"/>
      <c r="Y213" s="40"/>
      <c r="Z213" s="40"/>
      <c r="AA213" s="1"/>
      <c r="AB213" s="1"/>
      <c r="AC213" s="1"/>
      <c r="AD213" s="1"/>
    </row>
    <row r="214">
      <c r="A214" s="36"/>
      <c r="B214" s="1"/>
      <c r="C214" s="1"/>
      <c r="D214" s="1"/>
      <c r="E214" s="36"/>
      <c r="F214" s="37"/>
      <c r="G214" s="37"/>
      <c r="H214" s="37"/>
      <c r="I214" s="37"/>
      <c r="J214" s="37"/>
      <c r="K214" s="36"/>
      <c r="L214" s="37"/>
      <c r="M214" s="38"/>
      <c r="N214" s="36"/>
      <c r="O214" s="69" t="s">
        <v>981</v>
      </c>
      <c r="Q214" s="69" t="s">
        <v>982</v>
      </c>
      <c r="R214" s="39"/>
      <c r="S214" s="40"/>
      <c r="T214" s="40"/>
      <c r="U214" s="36"/>
      <c r="V214" s="40"/>
      <c r="W214" s="40"/>
      <c r="X214" s="40"/>
      <c r="Y214" s="40"/>
      <c r="Z214" s="40"/>
      <c r="AA214" s="1"/>
      <c r="AB214" s="1"/>
      <c r="AC214" s="1"/>
      <c r="AD214" s="1"/>
    </row>
    <row r="215">
      <c r="A215" s="36"/>
      <c r="B215" s="1"/>
      <c r="C215" s="1"/>
      <c r="D215" s="1"/>
      <c r="E215" s="36"/>
      <c r="F215" s="37"/>
      <c r="G215" s="37"/>
      <c r="H215" s="37"/>
      <c r="I215" s="37"/>
      <c r="J215" s="37"/>
      <c r="K215" s="36"/>
      <c r="L215" s="37"/>
      <c r="M215" s="38"/>
      <c r="N215" s="36"/>
      <c r="O215" s="69" t="s">
        <v>983</v>
      </c>
      <c r="Q215" s="69" t="s">
        <v>984</v>
      </c>
      <c r="R215" s="39"/>
      <c r="S215" s="40"/>
      <c r="T215" s="40"/>
      <c r="U215" s="36"/>
      <c r="V215" s="40"/>
      <c r="W215" s="40"/>
      <c r="X215" s="40"/>
      <c r="Y215" s="40"/>
      <c r="Z215" s="40"/>
      <c r="AA215" s="1"/>
      <c r="AB215" s="1"/>
      <c r="AC215" s="1"/>
      <c r="AD215" s="1"/>
    </row>
    <row r="216">
      <c r="A216" s="36"/>
      <c r="B216" s="1"/>
      <c r="C216" s="1"/>
      <c r="D216" s="1"/>
      <c r="E216" s="36"/>
      <c r="F216" s="37"/>
      <c r="G216" s="37"/>
      <c r="H216" s="37"/>
      <c r="I216" s="37"/>
      <c r="J216" s="37"/>
      <c r="K216" s="36"/>
      <c r="L216" s="37"/>
      <c r="M216" s="38"/>
      <c r="N216" s="36"/>
      <c r="O216" s="69" t="s">
        <v>985</v>
      </c>
      <c r="Q216" s="69" t="s">
        <v>986</v>
      </c>
      <c r="R216" s="39"/>
      <c r="S216" s="40"/>
      <c r="T216" s="40"/>
      <c r="U216" s="36"/>
      <c r="V216" s="40"/>
      <c r="W216" s="40"/>
      <c r="X216" s="40"/>
      <c r="Y216" s="40"/>
      <c r="Z216" s="40"/>
      <c r="AA216" s="1"/>
      <c r="AB216" s="1"/>
      <c r="AC216" s="1"/>
      <c r="AD216" s="1"/>
    </row>
    <row r="217">
      <c r="A217" s="36"/>
      <c r="B217" s="1"/>
      <c r="C217" s="1"/>
      <c r="D217" s="1"/>
      <c r="E217" s="36"/>
      <c r="F217" s="37"/>
      <c r="G217" s="37"/>
      <c r="H217" s="37"/>
      <c r="I217" s="37"/>
      <c r="J217" s="37"/>
      <c r="K217" s="36"/>
      <c r="L217" s="37"/>
      <c r="M217" s="38"/>
      <c r="N217" s="36"/>
      <c r="O217" s="69" t="s">
        <v>987</v>
      </c>
      <c r="Q217" s="68" t="s">
        <v>988</v>
      </c>
      <c r="R217" s="39"/>
      <c r="S217" s="40"/>
      <c r="T217" s="40"/>
      <c r="U217" s="36"/>
      <c r="V217" s="40"/>
      <c r="W217" s="40"/>
      <c r="X217" s="40"/>
      <c r="Y217" s="40"/>
      <c r="Z217" s="40"/>
      <c r="AA217" s="1"/>
      <c r="AB217" s="1"/>
      <c r="AC217" s="1"/>
      <c r="AD217" s="1"/>
    </row>
    <row r="218">
      <c r="A218" s="36"/>
      <c r="B218" s="1"/>
      <c r="C218" s="1"/>
      <c r="D218" s="1"/>
      <c r="E218" s="36"/>
      <c r="F218" s="37"/>
      <c r="G218" s="37"/>
      <c r="H218" s="37"/>
      <c r="I218" s="37"/>
      <c r="J218" s="37"/>
      <c r="K218" s="36"/>
      <c r="L218" s="37"/>
      <c r="M218" s="38"/>
      <c r="N218" s="36"/>
      <c r="O218" s="69" t="s">
        <v>989</v>
      </c>
      <c r="Q218" s="68" t="s">
        <v>990</v>
      </c>
      <c r="R218" s="39"/>
      <c r="S218" s="40"/>
      <c r="T218" s="40"/>
      <c r="U218" s="36"/>
      <c r="V218" s="40"/>
      <c r="W218" s="40"/>
      <c r="X218" s="40"/>
      <c r="Y218" s="40"/>
      <c r="Z218" s="40"/>
      <c r="AA218" s="1"/>
      <c r="AB218" s="1"/>
      <c r="AC218" s="1"/>
      <c r="AD218" s="1"/>
    </row>
    <row r="219">
      <c r="A219" s="36"/>
      <c r="B219" s="1"/>
      <c r="C219" s="1"/>
      <c r="D219" s="1"/>
      <c r="E219" s="36"/>
      <c r="F219" s="37"/>
      <c r="G219" s="37"/>
      <c r="H219" s="37"/>
      <c r="I219" s="37"/>
      <c r="J219" s="37"/>
      <c r="K219" s="36"/>
      <c r="L219" s="37"/>
      <c r="M219" s="38"/>
      <c r="N219" s="36"/>
      <c r="O219" s="69" t="s">
        <v>991</v>
      </c>
      <c r="Q219" s="68" t="s">
        <v>992</v>
      </c>
      <c r="R219" s="39"/>
      <c r="S219" s="40"/>
      <c r="T219" s="40"/>
      <c r="U219" s="36"/>
      <c r="V219" s="40"/>
      <c r="W219" s="40"/>
      <c r="X219" s="40"/>
      <c r="Y219" s="40"/>
      <c r="Z219" s="40"/>
      <c r="AA219" s="1"/>
      <c r="AB219" s="1"/>
      <c r="AC219" s="1"/>
      <c r="AD219" s="1"/>
    </row>
    <row r="220">
      <c r="A220" s="36"/>
      <c r="B220" s="1"/>
      <c r="C220" s="1"/>
      <c r="D220" s="1"/>
      <c r="E220" s="36"/>
      <c r="F220" s="37"/>
      <c r="G220" s="37"/>
      <c r="H220" s="37"/>
      <c r="I220" s="37"/>
      <c r="J220" s="37"/>
      <c r="K220" s="36"/>
      <c r="L220" s="37"/>
      <c r="M220" s="38"/>
      <c r="N220" s="36"/>
      <c r="O220" s="69" t="s">
        <v>993</v>
      </c>
      <c r="Q220" s="68" t="s">
        <v>994</v>
      </c>
      <c r="R220" s="39"/>
      <c r="S220" s="40"/>
      <c r="T220" s="40"/>
      <c r="U220" s="36"/>
      <c r="V220" s="40"/>
      <c r="W220" s="40"/>
      <c r="X220" s="40"/>
      <c r="Y220" s="40"/>
      <c r="Z220" s="40"/>
      <c r="AA220" s="1"/>
      <c r="AB220" s="1"/>
      <c r="AC220" s="1"/>
      <c r="AD220" s="1"/>
    </row>
    <row r="221">
      <c r="A221" s="36"/>
      <c r="B221" s="1"/>
      <c r="C221" s="1"/>
      <c r="D221" s="1"/>
      <c r="E221" s="36"/>
      <c r="F221" s="37"/>
      <c r="G221" s="37"/>
      <c r="H221" s="37"/>
      <c r="I221" s="37"/>
      <c r="J221" s="37"/>
      <c r="K221" s="36"/>
      <c r="L221" s="37"/>
      <c r="M221" s="38"/>
      <c r="N221" s="36"/>
      <c r="O221" s="69" t="s">
        <v>995</v>
      </c>
      <c r="Q221" s="68" t="s">
        <v>996</v>
      </c>
      <c r="R221" s="39"/>
      <c r="S221" s="40"/>
      <c r="T221" s="40"/>
      <c r="U221" s="36"/>
      <c r="V221" s="40"/>
      <c r="W221" s="40"/>
      <c r="X221" s="40"/>
      <c r="Y221" s="40"/>
      <c r="Z221" s="40"/>
      <c r="AA221" s="1"/>
      <c r="AB221" s="1"/>
      <c r="AC221" s="1"/>
      <c r="AD221" s="1"/>
    </row>
    <row r="222">
      <c r="A222" s="36"/>
      <c r="B222" s="1"/>
      <c r="C222" s="1"/>
      <c r="D222" s="1"/>
      <c r="E222" s="36"/>
      <c r="F222" s="37"/>
      <c r="G222" s="37"/>
      <c r="H222" s="37"/>
      <c r="I222" s="37"/>
      <c r="J222" s="37"/>
      <c r="K222" s="36"/>
      <c r="L222" s="37"/>
      <c r="M222" s="38"/>
      <c r="N222" s="36"/>
      <c r="O222" s="1"/>
      <c r="P222" s="1"/>
      <c r="Q222" s="1"/>
      <c r="R222" s="39"/>
      <c r="S222" s="40"/>
      <c r="T222" s="40"/>
      <c r="U222" s="36"/>
      <c r="V222" s="40"/>
      <c r="W222" s="40"/>
      <c r="X222" s="40"/>
      <c r="Y222" s="40"/>
      <c r="Z222" s="40"/>
      <c r="AA222" s="1"/>
      <c r="AB222" s="1"/>
      <c r="AC222" s="1"/>
      <c r="AD222" s="1"/>
    </row>
    <row r="223">
      <c r="A223" s="36"/>
      <c r="B223" s="1"/>
      <c r="C223" s="1"/>
      <c r="D223" s="1"/>
      <c r="E223" s="36"/>
      <c r="F223" s="37"/>
      <c r="G223" s="37"/>
      <c r="H223" s="37"/>
      <c r="I223" s="37"/>
      <c r="J223" s="37"/>
      <c r="K223" s="36"/>
      <c r="L223" s="37"/>
      <c r="M223" s="38"/>
      <c r="N223" s="36"/>
      <c r="O223" s="1"/>
      <c r="P223" s="1"/>
      <c r="Q223" s="1"/>
      <c r="R223" s="39"/>
      <c r="S223" s="40"/>
      <c r="T223" s="40"/>
      <c r="U223" s="36"/>
      <c r="V223" s="40"/>
      <c r="W223" s="40"/>
      <c r="X223" s="40"/>
      <c r="Y223" s="40"/>
      <c r="Z223" s="40"/>
      <c r="AA223" s="1"/>
      <c r="AB223" s="1"/>
      <c r="AC223" s="1"/>
      <c r="AD223" s="1"/>
    </row>
    <row r="224">
      <c r="A224" s="36"/>
      <c r="B224" s="1"/>
      <c r="C224" s="1"/>
      <c r="D224" s="1"/>
      <c r="E224" s="36"/>
      <c r="F224" s="37"/>
      <c r="G224" s="37"/>
      <c r="H224" s="37"/>
      <c r="I224" s="37"/>
      <c r="J224" s="37"/>
      <c r="K224" s="36"/>
      <c r="L224" s="37"/>
      <c r="M224" s="38"/>
      <c r="N224" s="36"/>
      <c r="O224" s="1"/>
      <c r="P224" s="1"/>
      <c r="Q224" s="1"/>
      <c r="R224" s="39"/>
      <c r="S224" s="40"/>
      <c r="T224" s="40"/>
      <c r="U224" s="36"/>
      <c r="V224" s="40"/>
      <c r="W224" s="40"/>
      <c r="X224" s="40"/>
      <c r="Y224" s="40"/>
      <c r="Z224" s="40"/>
      <c r="AA224" s="1"/>
      <c r="AB224" s="1"/>
      <c r="AC224" s="1"/>
      <c r="AD224" s="1"/>
    </row>
    <row r="225">
      <c r="A225" s="36"/>
      <c r="B225" s="1"/>
      <c r="C225" s="1"/>
      <c r="D225" s="1"/>
      <c r="E225" s="36"/>
      <c r="F225" s="37"/>
      <c r="G225" s="37"/>
      <c r="H225" s="37"/>
      <c r="I225" s="37"/>
      <c r="J225" s="37"/>
      <c r="K225" s="36"/>
      <c r="L225" s="37"/>
      <c r="M225" s="38"/>
      <c r="N225" s="36"/>
      <c r="O225" s="1"/>
      <c r="P225" s="1"/>
      <c r="Q225" s="1"/>
      <c r="R225" s="39"/>
      <c r="S225" s="40"/>
      <c r="T225" s="40"/>
      <c r="U225" s="36"/>
      <c r="V225" s="40"/>
      <c r="W225" s="40"/>
      <c r="X225" s="40"/>
      <c r="Y225" s="40"/>
      <c r="Z225" s="40"/>
      <c r="AA225" s="1"/>
      <c r="AB225" s="1"/>
      <c r="AC225" s="1"/>
      <c r="AD225" s="1"/>
    </row>
    <row r="226">
      <c r="A226" s="36"/>
      <c r="B226" s="1"/>
      <c r="C226" s="1"/>
      <c r="D226" s="1"/>
      <c r="E226" s="36"/>
      <c r="F226" s="37"/>
      <c r="G226" s="37"/>
      <c r="H226" s="37"/>
      <c r="I226" s="37"/>
      <c r="J226" s="37"/>
      <c r="K226" s="36"/>
      <c r="L226" s="37"/>
      <c r="M226" s="38"/>
      <c r="N226" s="36"/>
      <c r="O226" s="1"/>
      <c r="P226" s="1"/>
      <c r="Q226" s="1"/>
      <c r="R226" s="39"/>
      <c r="S226" s="40"/>
      <c r="T226" s="40"/>
      <c r="U226" s="36"/>
      <c r="V226" s="40"/>
      <c r="W226" s="40"/>
      <c r="X226" s="40"/>
      <c r="Y226" s="40"/>
      <c r="Z226" s="40"/>
      <c r="AA226" s="1"/>
      <c r="AB226" s="1"/>
      <c r="AC226" s="1"/>
      <c r="AD226" s="1"/>
    </row>
    <row r="227">
      <c r="A227" s="36"/>
      <c r="B227" s="1"/>
      <c r="C227" s="1"/>
      <c r="D227" s="1"/>
      <c r="E227" s="36"/>
      <c r="F227" s="37"/>
      <c r="G227" s="37"/>
      <c r="H227" s="37"/>
      <c r="I227" s="37"/>
      <c r="J227" s="37"/>
      <c r="K227" s="36"/>
      <c r="L227" s="37"/>
      <c r="M227" s="38"/>
      <c r="N227" s="36"/>
      <c r="O227" s="1"/>
      <c r="P227" s="1"/>
      <c r="Q227" s="1"/>
      <c r="R227" s="39"/>
      <c r="S227" s="40"/>
      <c r="T227" s="40"/>
      <c r="U227" s="36"/>
      <c r="V227" s="40"/>
      <c r="W227" s="40"/>
      <c r="X227" s="40"/>
      <c r="Y227" s="40"/>
      <c r="Z227" s="40"/>
      <c r="AA227" s="1"/>
      <c r="AB227" s="1"/>
      <c r="AC227" s="1"/>
      <c r="AD227" s="1"/>
    </row>
    <row r="228">
      <c r="A228" s="36"/>
      <c r="B228" s="1"/>
      <c r="C228" s="1"/>
      <c r="D228" s="1"/>
      <c r="E228" s="36"/>
      <c r="F228" s="37"/>
      <c r="G228" s="37"/>
      <c r="H228" s="37"/>
      <c r="I228" s="37"/>
      <c r="J228" s="37"/>
      <c r="K228" s="36"/>
      <c r="L228" s="37"/>
      <c r="M228" s="38"/>
      <c r="N228" s="36"/>
      <c r="O228" s="1"/>
      <c r="P228" s="1"/>
      <c r="Q228" s="1"/>
      <c r="R228" s="39"/>
      <c r="S228" s="40"/>
      <c r="T228" s="40"/>
      <c r="U228" s="36"/>
      <c r="V228" s="40"/>
      <c r="W228" s="40"/>
      <c r="X228" s="40"/>
      <c r="Y228" s="40"/>
      <c r="Z228" s="40"/>
      <c r="AA228" s="1"/>
      <c r="AB228" s="1"/>
      <c r="AC228" s="1"/>
      <c r="AD228" s="1"/>
    </row>
    <row r="229">
      <c r="A229" s="36"/>
      <c r="B229" s="1"/>
      <c r="C229" s="1"/>
      <c r="D229" s="1"/>
      <c r="E229" s="36"/>
      <c r="F229" s="37"/>
      <c r="G229" s="37"/>
      <c r="H229" s="37"/>
      <c r="I229" s="37"/>
      <c r="J229" s="37"/>
      <c r="K229" s="36"/>
      <c r="L229" s="37"/>
      <c r="M229" s="38"/>
      <c r="N229" s="36"/>
      <c r="O229" s="1"/>
      <c r="P229" s="1"/>
      <c r="Q229" s="1"/>
      <c r="R229" s="39"/>
      <c r="S229" s="40"/>
      <c r="T229" s="40"/>
      <c r="U229" s="36"/>
      <c r="V229" s="40"/>
      <c r="W229" s="40"/>
      <c r="X229" s="40"/>
      <c r="Y229" s="40"/>
      <c r="Z229" s="40"/>
      <c r="AA229" s="1"/>
      <c r="AB229" s="1"/>
      <c r="AC229" s="1"/>
      <c r="AD229" s="1"/>
    </row>
    <row r="230">
      <c r="A230" s="36"/>
      <c r="B230" s="1"/>
      <c r="C230" s="1"/>
      <c r="D230" s="1"/>
      <c r="E230" s="36"/>
      <c r="F230" s="37"/>
      <c r="G230" s="37"/>
      <c r="H230" s="37"/>
      <c r="I230" s="37"/>
      <c r="J230" s="37"/>
      <c r="K230" s="36"/>
      <c r="L230" s="37"/>
      <c r="M230" s="38"/>
      <c r="N230" s="36"/>
      <c r="O230" s="1"/>
      <c r="P230" s="1"/>
      <c r="Q230" s="1"/>
      <c r="R230" s="39"/>
      <c r="S230" s="40"/>
      <c r="T230" s="40"/>
      <c r="U230" s="36"/>
      <c r="V230" s="40"/>
      <c r="W230" s="40"/>
      <c r="X230" s="40"/>
      <c r="Y230" s="40"/>
      <c r="Z230" s="40"/>
      <c r="AA230" s="1"/>
      <c r="AB230" s="1"/>
      <c r="AC230" s="1"/>
      <c r="AD230" s="1"/>
    </row>
    <row r="231">
      <c r="A231" s="36"/>
      <c r="B231" s="1"/>
      <c r="C231" s="1"/>
      <c r="D231" s="1"/>
      <c r="E231" s="36"/>
      <c r="F231" s="37"/>
      <c r="G231" s="37"/>
      <c r="H231" s="37"/>
      <c r="I231" s="37"/>
      <c r="J231" s="37"/>
      <c r="K231" s="36"/>
      <c r="L231" s="37"/>
      <c r="M231" s="38"/>
      <c r="N231" s="36"/>
      <c r="O231" s="1"/>
      <c r="P231" s="1"/>
      <c r="Q231" s="1"/>
      <c r="R231" s="39"/>
      <c r="S231" s="40"/>
      <c r="T231" s="40"/>
      <c r="U231" s="36"/>
      <c r="V231" s="40"/>
      <c r="W231" s="40"/>
      <c r="X231" s="40"/>
      <c r="Y231" s="40"/>
      <c r="Z231" s="40"/>
      <c r="AA231" s="1"/>
      <c r="AB231" s="1"/>
      <c r="AC231" s="1"/>
      <c r="AD231" s="1"/>
    </row>
    <row r="232">
      <c r="A232" s="36"/>
      <c r="B232" s="1"/>
      <c r="C232" s="1"/>
      <c r="D232" s="1"/>
      <c r="E232" s="36"/>
      <c r="F232" s="37"/>
      <c r="G232" s="37"/>
      <c r="H232" s="37"/>
      <c r="I232" s="37"/>
      <c r="J232" s="37"/>
      <c r="K232" s="36"/>
      <c r="L232" s="37"/>
      <c r="M232" s="38"/>
      <c r="N232" s="36"/>
      <c r="O232" s="1"/>
      <c r="P232" s="1"/>
      <c r="Q232" s="1"/>
      <c r="R232" s="39"/>
      <c r="S232" s="40"/>
      <c r="T232" s="40"/>
      <c r="U232" s="36"/>
      <c r="V232" s="40"/>
      <c r="W232" s="40"/>
      <c r="X232" s="40"/>
      <c r="Y232" s="40"/>
      <c r="Z232" s="40"/>
      <c r="AA232" s="1"/>
      <c r="AB232" s="1"/>
      <c r="AC232" s="1"/>
      <c r="AD232" s="1"/>
    </row>
    <row r="233">
      <c r="A233" s="36"/>
      <c r="B233" s="1"/>
      <c r="C233" s="1"/>
      <c r="D233" s="1"/>
      <c r="E233" s="36"/>
      <c r="F233" s="37"/>
      <c r="G233" s="37"/>
      <c r="H233" s="37"/>
      <c r="I233" s="37"/>
      <c r="J233" s="37"/>
      <c r="K233" s="36"/>
      <c r="L233" s="37"/>
      <c r="M233" s="38"/>
      <c r="N233" s="36"/>
      <c r="O233" s="1"/>
      <c r="P233" s="1"/>
      <c r="Q233" s="1"/>
      <c r="R233" s="39"/>
      <c r="S233" s="40"/>
      <c r="T233" s="40"/>
      <c r="U233" s="36"/>
      <c r="V233" s="40"/>
      <c r="W233" s="40"/>
      <c r="X233" s="40"/>
      <c r="Y233" s="40"/>
      <c r="Z233" s="40"/>
      <c r="AA233" s="1"/>
      <c r="AB233" s="1"/>
      <c r="AC233" s="1"/>
      <c r="AD233" s="1"/>
    </row>
    <row r="234">
      <c r="A234" s="36"/>
      <c r="B234" s="1"/>
      <c r="C234" s="1"/>
      <c r="D234" s="1"/>
      <c r="E234" s="36"/>
      <c r="F234" s="37"/>
      <c r="G234" s="37"/>
      <c r="H234" s="37"/>
      <c r="I234" s="37"/>
      <c r="J234" s="37"/>
      <c r="K234" s="36"/>
      <c r="L234" s="37"/>
      <c r="M234" s="38"/>
      <c r="N234" s="36"/>
      <c r="O234" s="1"/>
      <c r="P234" s="1"/>
      <c r="Q234" s="1"/>
      <c r="R234" s="39"/>
      <c r="S234" s="40"/>
      <c r="T234" s="40"/>
      <c r="U234" s="36"/>
      <c r="V234" s="40"/>
      <c r="W234" s="40"/>
      <c r="X234" s="40"/>
      <c r="Y234" s="40"/>
      <c r="Z234" s="40"/>
      <c r="AA234" s="1"/>
      <c r="AB234" s="1"/>
      <c r="AC234" s="1"/>
      <c r="AD234" s="1"/>
    </row>
    <row r="235">
      <c r="A235" s="36"/>
      <c r="B235" s="1"/>
      <c r="C235" s="1"/>
      <c r="D235" s="1"/>
      <c r="E235" s="36"/>
      <c r="F235" s="37"/>
      <c r="G235" s="37"/>
      <c r="H235" s="37"/>
      <c r="I235" s="37"/>
      <c r="J235" s="37"/>
      <c r="K235" s="36"/>
      <c r="L235" s="37"/>
      <c r="M235" s="38"/>
      <c r="N235" s="36"/>
      <c r="O235" s="1"/>
      <c r="P235" s="1"/>
      <c r="Q235" s="1"/>
      <c r="R235" s="39"/>
      <c r="S235" s="40"/>
      <c r="T235" s="40"/>
      <c r="U235" s="36"/>
      <c r="V235" s="40"/>
      <c r="W235" s="40"/>
      <c r="X235" s="40"/>
      <c r="Y235" s="40"/>
      <c r="Z235" s="40"/>
      <c r="AA235" s="1"/>
      <c r="AB235" s="1"/>
      <c r="AC235" s="1"/>
      <c r="AD235" s="1"/>
    </row>
    <row r="236">
      <c r="A236" s="36"/>
      <c r="B236" s="1"/>
      <c r="C236" s="1"/>
      <c r="D236" s="1"/>
      <c r="E236" s="36"/>
      <c r="F236" s="37"/>
      <c r="G236" s="37"/>
      <c r="H236" s="37"/>
      <c r="I236" s="37"/>
      <c r="J236" s="37"/>
      <c r="K236" s="36"/>
      <c r="L236" s="37"/>
      <c r="M236" s="38"/>
      <c r="N236" s="36"/>
      <c r="O236" s="1"/>
      <c r="P236" s="1"/>
      <c r="Q236" s="1"/>
      <c r="R236" s="39"/>
      <c r="S236" s="40"/>
      <c r="T236" s="40"/>
      <c r="U236" s="36"/>
      <c r="V236" s="40"/>
      <c r="W236" s="40"/>
      <c r="X236" s="40"/>
      <c r="Y236" s="40"/>
      <c r="Z236" s="40"/>
      <c r="AA236" s="1"/>
      <c r="AB236" s="1"/>
      <c r="AC236" s="1"/>
      <c r="AD236" s="1"/>
    </row>
    <row r="237">
      <c r="A237" s="36"/>
      <c r="B237" s="1"/>
      <c r="C237" s="1"/>
      <c r="D237" s="1"/>
      <c r="E237" s="36"/>
      <c r="F237" s="37"/>
      <c r="G237" s="37"/>
      <c r="H237" s="37"/>
      <c r="I237" s="37"/>
      <c r="J237" s="37"/>
      <c r="K237" s="36"/>
      <c r="L237" s="37"/>
      <c r="M237" s="38"/>
      <c r="N237" s="36"/>
      <c r="O237" s="1"/>
      <c r="P237" s="1"/>
      <c r="Q237" s="1"/>
      <c r="R237" s="39"/>
      <c r="S237" s="40"/>
      <c r="T237" s="40"/>
      <c r="U237" s="36"/>
      <c r="V237" s="40"/>
      <c r="W237" s="40"/>
      <c r="X237" s="40"/>
      <c r="Y237" s="40"/>
      <c r="Z237" s="40"/>
      <c r="AA237" s="1"/>
      <c r="AB237" s="1"/>
      <c r="AC237" s="1"/>
      <c r="AD237" s="1"/>
    </row>
    <row r="238">
      <c r="A238" s="36"/>
      <c r="B238" s="1"/>
      <c r="C238" s="1"/>
      <c r="D238" s="1"/>
      <c r="E238" s="36"/>
      <c r="F238" s="37"/>
      <c r="G238" s="37"/>
      <c r="H238" s="37"/>
      <c r="I238" s="37"/>
      <c r="J238" s="37"/>
      <c r="K238" s="36"/>
      <c r="L238" s="37"/>
      <c r="M238" s="38"/>
      <c r="N238" s="36"/>
      <c r="O238" s="1"/>
      <c r="P238" s="1"/>
      <c r="Q238" s="1"/>
      <c r="R238" s="39"/>
      <c r="S238" s="40"/>
      <c r="T238" s="40"/>
      <c r="U238" s="36"/>
      <c r="V238" s="40"/>
      <c r="W238" s="40"/>
      <c r="X238" s="40"/>
      <c r="Y238" s="40"/>
      <c r="Z238" s="40"/>
      <c r="AA238" s="1"/>
      <c r="AB238" s="1"/>
      <c r="AC238" s="1"/>
      <c r="AD238" s="1"/>
    </row>
    <row r="239">
      <c r="A239" s="36"/>
      <c r="B239" s="1"/>
      <c r="C239" s="1"/>
      <c r="D239" s="1"/>
      <c r="E239" s="36"/>
      <c r="F239" s="37"/>
      <c r="G239" s="37"/>
      <c r="H239" s="37"/>
      <c r="I239" s="37"/>
      <c r="J239" s="37"/>
      <c r="K239" s="36"/>
      <c r="L239" s="37"/>
      <c r="M239" s="38"/>
      <c r="N239" s="36"/>
      <c r="O239" s="1"/>
      <c r="P239" s="1"/>
      <c r="Q239" s="1"/>
      <c r="R239" s="39"/>
      <c r="S239" s="40"/>
      <c r="T239" s="40"/>
      <c r="U239" s="36"/>
      <c r="V239" s="40"/>
      <c r="W239" s="40"/>
      <c r="X239" s="40"/>
      <c r="Y239" s="40"/>
      <c r="Z239" s="40"/>
      <c r="AA239" s="1"/>
      <c r="AB239" s="1"/>
      <c r="AC239" s="1"/>
      <c r="AD239" s="1"/>
    </row>
    <row r="240">
      <c r="A240" s="36"/>
      <c r="B240" s="1"/>
      <c r="C240" s="1"/>
      <c r="D240" s="1"/>
      <c r="E240" s="36"/>
      <c r="F240" s="37"/>
      <c r="G240" s="37"/>
      <c r="H240" s="37"/>
      <c r="I240" s="37"/>
      <c r="J240" s="37"/>
      <c r="K240" s="36"/>
      <c r="L240" s="37"/>
      <c r="M240" s="38"/>
      <c r="N240" s="36"/>
      <c r="O240" s="1"/>
      <c r="P240" s="1"/>
      <c r="Q240" s="1"/>
      <c r="R240" s="39"/>
      <c r="S240" s="40"/>
      <c r="T240" s="40"/>
      <c r="U240" s="36"/>
      <c r="V240" s="40"/>
      <c r="W240" s="40"/>
      <c r="X240" s="40"/>
      <c r="Y240" s="40"/>
      <c r="Z240" s="40"/>
      <c r="AA240" s="1"/>
      <c r="AB240" s="1"/>
      <c r="AC240" s="1"/>
      <c r="AD240" s="1"/>
    </row>
    <row r="241">
      <c r="A241" s="36"/>
      <c r="B241" s="1"/>
      <c r="C241" s="1"/>
      <c r="D241" s="1"/>
      <c r="E241" s="36"/>
      <c r="F241" s="37"/>
      <c r="G241" s="37"/>
      <c r="H241" s="37"/>
      <c r="I241" s="37"/>
      <c r="J241" s="37"/>
      <c r="K241" s="36"/>
      <c r="L241" s="37"/>
      <c r="M241" s="38"/>
      <c r="N241" s="36"/>
      <c r="O241" s="1"/>
      <c r="P241" s="1"/>
      <c r="Q241" s="1"/>
      <c r="R241" s="39"/>
      <c r="S241" s="40"/>
      <c r="T241" s="40"/>
      <c r="U241" s="36"/>
      <c r="V241" s="40"/>
      <c r="W241" s="40"/>
      <c r="X241" s="40"/>
      <c r="Y241" s="40"/>
      <c r="Z241" s="40"/>
      <c r="AA241" s="1"/>
      <c r="AB241" s="1"/>
      <c r="AC241" s="1"/>
      <c r="AD241" s="1"/>
    </row>
    <row r="242">
      <c r="A242" s="36"/>
      <c r="B242" s="1"/>
      <c r="C242" s="1"/>
      <c r="D242" s="1"/>
      <c r="E242" s="36"/>
      <c r="F242" s="37"/>
      <c r="G242" s="37"/>
      <c r="H242" s="37"/>
      <c r="I242" s="37"/>
      <c r="J242" s="37"/>
      <c r="K242" s="36"/>
      <c r="L242" s="37"/>
      <c r="M242" s="38"/>
      <c r="N242" s="36"/>
      <c r="O242" s="1"/>
      <c r="P242" s="1"/>
      <c r="Q242" s="1"/>
      <c r="R242" s="39"/>
      <c r="S242" s="40"/>
      <c r="T242" s="40"/>
      <c r="U242" s="36"/>
      <c r="V242" s="40"/>
      <c r="W242" s="40"/>
      <c r="X242" s="40"/>
      <c r="Y242" s="40"/>
      <c r="Z242" s="40"/>
      <c r="AA242" s="1"/>
      <c r="AB242" s="1"/>
      <c r="AC242" s="1"/>
      <c r="AD242" s="1"/>
    </row>
    <row r="243">
      <c r="A243" s="36"/>
      <c r="B243" s="1"/>
      <c r="C243" s="1"/>
      <c r="D243" s="1"/>
      <c r="E243" s="36"/>
      <c r="F243" s="37"/>
      <c r="G243" s="37"/>
      <c r="H243" s="37"/>
      <c r="I243" s="37"/>
      <c r="J243" s="37"/>
      <c r="K243" s="36"/>
      <c r="L243" s="37"/>
      <c r="M243" s="38"/>
      <c r="N243" s="36"/>
      <c r="O243" s="1"/>
      <c r="P243" s="1"/>
      <c r="Q243" s="1"/>
      <c r="R243" s="39"/>
      <c r="S243" s="40"/>
      <c r="T243" s="40"/>
      <c r="U243" s="36"/>
      <c r="V243" s="40"/>
      <c r="W243" s="40"/>
      <c r="X243" s="40"/>
      <c r="Y243" s="40"/>
      <c r="Z243" s="40"/>
      <c r="AA243" s="1"/>
      <c r="AB243" s="1"/>
      <c r="AC243" s="1"/>
      <c r="AD243" s="1"/>
    </row>
  </sheetData>
  <mergeCells count="5">
    <mergeCell ref="B2:D2"/>
    <mergeCell ref="F2:J2"/>
    <mergeCell ref="L2:M2"/>
    <mergeCell ref="O2:T2"/>
    <mergeCell ref="V2:Z2"/>
  </mergeCells>
  <hyperlinks>
    <hyperlink r:id="rId1" ref="D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88"/>
    <col customWidth="1" min="2" max="2" width="22.88"/>
    <col customWidth="1" min="3" max="3" width="20.88"/>
    <col customWidth="1" min="4" max="4" width="4.38"/>
    <col customWidth="1" min="5" max="5" width="22.0"/>
    <col customWidth="1" min="6" max="6" width="20.0"/>
    <col customWidth="1" min="7" max="7" width="20.13"/>
    <col customWidth="1" min="8" max="8" width="18.13"/>
    <col customWidth="1" min="9" max="9" width="9.38"/>
    <col customWidth="1" min="10" max="10" width="3.88"/>
    <col customWidth="1" min="11" max="11" width="19.63"/>
    <col customWidth="1" min="12" max="12" width="14.88"/>
    <col customWidth="1" min="13" max="13" width="13.63"/>
    <col customWidth="1" min="14" max="14" width="3.13"/>
  </cols>
  <sheetData>
    <row r="1" ht="39.0" customHeight="1">
      <c r="A1" s="70"/>
      <c r="B1" s="71"/>
      <c r="C1" s="72" t="s">
        <v>997</v>
      </c>
      <c r="D1" s="72"/>
      <c r="E1" s="72"/>
      <c r="F1" s="72"/>
      <c r="G1" s="72"/>
      <c r="H1" s="73"/>
      <c r="I1" s="73"/>
      <c r="J1" s="72"/>
      <c r="K1" s="72"/>
      <c r="L1" s="72"/>
      <c r="M1" s="72"/>
      <c r="N1" s="17"/>
    </row>
    <row r="2">
      <c r="A2" s="74"/>
      <c r="B2" s="74"/>
      <c r="C2" s="74"/>
      <c r="D2" s="74"/>
      <c r="E2" s="75" t="s">
        <v>998</v>
      </c>
      <c r="F2" s="74"/>
      <c r="G2" s="74"/>
      <c r="H2" s="76"/>
      <c r="I2" s="76"/>
      <c r="J2" s="74"/>
      <c r="K2" s="74"/>
      <c r="L2" s="77"/>
      <c r="M2" s="17"/>
      <c r="N2" s="17"/>
    </row>
    <row r="3">
      <c r="A3" s="74"/>
      <c r="B3" s="78" t="s">
        <v>999</v>
      </c>
      <c r="D3" s="74"/>
      <c r="E3" s="79" t="s">
        <v>1000</v>
      </c>
      <c r="J3" s="17"/>
      <c r="K3" s="79" t="s">
        <v>1001</v>
      </c>
      <c r="N3" s="17"/>
    </row>
    <row r="4">
      <c r="A4" s="74"/>
      <c r="B4" s="74"/>
      <c r="C4" s="74"/>
      <c r="D4" s="32"/>
      <c r="E4" s="75" t="s">
        <v>1002</v>
      </c>
      <c r="F4" s="74"/>
      <c r="G4" s="74"/>
      <c r="H4" s="76"/>
      <c r="I4" s="76"/>
      <c r="J4" s="17"/>
      <c r="K4" s="74"/>
      <c r="L4" s="77"/>
      <c r="M4" s="17"/>
      <c r="N4" s="17"/>
    </row>
    <row r="5">
      <c r="A5" s="74"/>
      <c r="B5" s="80" t="s">
        <v>1003</v>
      </c>
      <c r="C5" s="80" t="s">
        <v>1004</v>
      </c>
      <c r="D5" s="32"/>
      <c r="E5" s="80" t="s">
        <v>1005</v>
      </c>
      <c r="F5" s="80" t="s">
        <v>1006</v>
      </c>
      <c r="G5" s="80" t="s">
        <v>1007</v>
      </c>
      <c r="H5" s="81" t="s">
        <v>1008</v>
      </c>
      <c r="I5" s="81" t="s">
        <v>1009</v>
      </c>
      <c r="J5" s="17"/>
      <c r="K5" s="80" t="str">
        <f>IFERROR(__xludf.DUMMYFUNCTION("IFERROR(QUERY(G5:I524,""select G,H+I order by H desc label H+I 'Tráf. Total'"",1),""Dominio"")"),"Dominios únicos")</f>
        <v>Dominios únicos</v>
      </c>
      <c r="L5" s="82" t="str">
        <f>IFERROR(__xludf.DUMMYFUNCTION("""COMPUTED_VALUE"""),"Tráf. Total")</f>
        <v>Tráf. Total</v>
      </c>
      <c r="M5" s="83" t="s">
        <v>1010</v>
      </c>
      <c r="N5" s="17"/>
    </row>
    <row r="6">
      <c r="A6" s="17"/>
      <c r="B6" s="84" t="s">
        <v>1011</v>
      </c>
      <c r="C6" s="85" t="s">
        <v>1012</v>
      </c>
      <c r="D6" s="32"/>
      <c r="E6" s="86" t="s">
        <v>1013</v>
      </c>
      <c r="F6" s="87" t="s">
        <v>1014</v>
      </c>
      <c r="G6" s="88" t="str">
        <f>IFERROR(__xludf.DUMMYFUNCTION("IFERROR(FILTER(UNIQUE(FLATTEN(E6:F524)),UNIQUE(FLATTEN(E6:F524))&lt;&gt;""""),""Esperando datos"")"),"jdsports.es")</f>
        <v>jdsports.es</v>
      </c>
      <c r="H6" s="89">
        <v>1150965.0</v>
      </c>
      <c r="I6" s="90">
        <v>33307.0</v>
      </c>
      <c r="J6" s="17"/>
      <c r="K6" s="91" t="str">
        <f>IFERROR(__xludf.DUMMYFUNCTION("""COMPUTED_VALUE"""),"amazon.es")</f>
        <v>amazon.es</v>
      </c>
      <c r="L6" s="92">
        <f>IFERROR(__xludf.DUMMYFUNCTION("""COMPUTED_VALUE"""),5.8695246E7)</f>
        <v>58695246</v>
      </c>
      <c r="M6" s="93" t="b">
        <v>0</v>
      </c>
      <c r="N6" s="17"/>
    </row>
    <row r="7">
      <c r="A7" s="17"/>
      <c r="B7" s="94"/>
      <c r="C7" s="95" t="s">
        <v>1015</v>
      </c>
      <c r="D7" s="32"/>
      <c r="E7" s="96" t="s">
        <v>1016</v>
      </c>
      <c r="F7" s="97" t="s">
        <v>1017</v>
      </c>
      <c r="G7" s="98" t="str">
        <f>IFERROR(__xludf.DUMMYFUNCTION("""COMPUTED_VALUE"""),"elcorteingles.es")</f>
        <v>elcorteingles.es</v>
      </c>
      <c r="H7" s="99">
        <v>2.0367012E7</v>
      </c>
      <c r="I7" s="100">
        <v>453772.0</v>
      </c>
      <c r="J7" s="17"/>
      <c r="K7" s="101" t="str">
        <f>IFERROR(__xludf.DUMMYFUNCTION("""COMPUTED_VALUE"""),"elcorteingles.es")</f>
        <v>elcorteingles.es</v>
      </c>
      <c r="L7" s="77">
        <f>IFERROR(__xludf.DUMMYFUNCTION("""COMPUTED_VALUE"""),2.0820784E7)</f>
        <v>20820784</v>
      </c>
      <c r="M7" s="102" t="b">
        <v>0</v>
      </c>
      <c r="N7" s="17"/>
    </row>
    <row r="8">
      <c r="A8" s="17"/>
      <c r="B8" s="103"/>
      <c r="C8" s="95"/>
      <c r="D8" s="32"/>
      <c r="E8" s="96" t="s">
        <v>1018</v>
      </c>
      <c r="F8" s="97" t="s">
        <v>1019</v>
      </c>
      <c r="G8" s="98" t="str">
        <f>IFERROR(__xludf.DUMMYFUNCTION("""COMPUTED_VALUE"""),"futbolmania.com")</f>
        <v>futbolmania.com</v>
      </c>
      <c r="H8" s="99">
        <v>233486.0</v>
      </c>
      <c r="I8" s="100">
        <v>0.0</v>
      </c>
      <c r="J8" s="17"/>
      <c r="K8" s="101" t="str">
        <f>IFERROR(__xludf.DUMMYFUNCTION("""COMPUTED_VALUE"""),"decathlon.es")</f>
        <v>decathlon.es</v>
      </c>
      <c r="L8" s="77">
        <f>IFERROR(__xludf.DUMMYFUNCTION("""COMPUTED_VALUE"""),7517576.0)</f>
        <v>7517576</v>
      </c>
      <c r="M8" s="102" t="b">
        <v>0</v>
      </c>
      <c r="N8" s="17"/>
    </row>
    <row r="9">
      <c r="A9" s="17"/>
      <c r="B9" s="104"/>
      <c r="C9" s="105"/>
      <c r="D9" s="32"/>
      <c r="E9" s="96" t="s">
        <v>1020</v>
      </c>
      <c r="F9" s="97" t="s">
        <v>1021</v>
      </c>
      <c r="G9" s="98" t="str">
        <f>IFERROR(__xludf.DUMMYFUNCTION("""COMPUTED_VALUE"""),"hm.com")</f>
        <v>hm.com</v>
      </c>
      <c r="H9" s="99">
        <v>2486616.0</v>
      </c>
      <c r="I9" s="100">
        <v>647.0</v>
      </c>
      <c r="J9" s="17"/>
      <c r="K9" s="101" t="str">
        <f>IFERROR(__xludf.DUMMYFUNCTION("""COMPUTED_VALUE"""),"zalando.es")</f>
        <v>zalando.es</v>
      </c>
      <c r="L9" s="77">
        <f>IFERROR(__xludf.DUMMYFUNCTION("""COMPUTED_VALUE"""),4117016.0)</f>
        <v>4117016</v>
      </c>
      <c r="M9" s="102" t="b">
        <v>0</v>
      </c>
      <c r="N9" s="17"/>
    </row>
    <row r="10">
      <c r="A10" s="17"/>
      <c r="B10" s="106"/>
      <c r="C10" s="107"/>
      <c r="D10" s="32"/>
      <c r="E10" s="96" t="s">
        <v>1022</v>
      </c>
      <c r="F10" s="97" t="s">
        <v>1023</v>
      </c>
      <c r="G10" s="98" t="str">
        <f>IFERROR(__xludf.DUMMYFUNCTION("""COMPUTED_VALUE"""),"sprintersports.com")</f>
        <v>sprintersports.com</v>
      </c>
      <c r="H10" s="99">
        <v>1402197.0</v>
      </c>
      <c r="I10" s="100">
        <v>46782.0</v>
      </c>
      <c r="J10" s="17"/>
      <c r="K10" s="101" t="str">
        <f>IFERROR(__xludf.DUMMYFUNCTION("""COMPUTED_VALUE"""),"adidas.es")</f>
        <v>adidas.es</v>
      </c>
      <c r="L10" s="77">
        <f>IFERROR(__xludf.DUMMYFUNCTION("""COMPUTED_VALUE"""),3383461.0)</f>
        <v>3383461</v>
      </c>
      <c r="M10" s="102" t="b">
        <v>0</v>
      </c>
      <c r="N10" s="17"/>
    </row>
    <row r="11">
      <c r="A11" s="17"/>
      <c r="B11" s="17"/>
      <c r="C11" s="17"/>
      <c r="D11" s="32"/>
      <c r="E11" s="96" t="s">
        <v>1024</v>
      </c>
      <c r="F11" s="97" t="s">
        <v>1025</v>
      </c>
      <c r="G11" s="98" t="str">
        <f>IFERROR(__xludf.DUMMYFUNCTION("""COMPUTED_VALUE"""),"womensecret.com")</f>
        <v>womensecret.com</v>
      </c>
      <c r="H11" s="99">
        <v>1217218.0</v>
      </c>
      <c r="I11" s="100">
        <v>2704.0</v>
      </c>
      <c r="J11" s="17"/>
      <c r="K11" s="101" t="str">
        <f>IFERROR(__xludf.DUMMYFUNCTION("""COMPUTED_VALUE"""),"hm.com")</f>
        <v>hm.com</v>
      </c>
      <c r="L11" s="77">
        <f>IFERROR(__xludf.DUMMYFUNCTION("""COMPUTED_VALUE"""),2487263.0)</f>
        <v>2487263</v>
      </c>
      <c r="M11" s="102" t="b">
        <v>0</v>
      </c>
      <c r="N11" s="17"/>
    </row>
    <row r="12">
      <c r="A12" s="17"/>
      <c r="B12" s="80" t="s">
        <v>1026</v>
      </c>
      <c r="C12" s="108">
        <v>10.0</v>
      </c>
      <c r="D12" s="32"/>
      <c r="E12" s="96" t="s">
        <v>1027</v>
      </c>
      <c r="F12" s="97" t="s">
        <v>1014</v>
      </c>
      <c r="G12" s="98" t="str">
        <f>IFERROR(__xludf.DUMMYFUNCTION("""COMPUTED_VALUE"""),"atmosferasport.es")</f>
        <v>atmosferasport.es</v>
      </c>
      <c r="H12" s="99">
        <v>62659.0</v>
      </c>
      <c r="I12" s="100">
        <v>1444.0</v>
      </c>
      <c r="J12" s="17"/>
      <c r="K12" s="101" t="str">
        <f>IFERROR(__xludf.DUMMYFUNCTION("""COMPUTED_VALUE"""),"lefties.com")</f>
        <v>lefties.com</v>
      </c>
      <c r="L12" s="77">
        <f>IFERROR(__xludf.DUMMYFUNCTION("""COMPUTED_VALUE"""),1661458.0)</f>
        <v>1661458</v>
      </c>
      <c r="M12" s="102" t="b">
        <v>0</v>
      </c>
      <c r="N12" s="17"/>
    </row>
    <row r="13">
      <c r="A13" s="17"/>
      <c r="B13" s="80" t="s">
        <v>1028</v>
      </c>
      <c r="C13" s="108">
        <v>10.0</v>
      </c>
      <c r="D13" s="32"/>
      <c r="E13" s="96" t="s">
        <v>1029</v>
      </c>
      <c r="F13" s="97" t="s">
        <v>1030</v>
      </c>
      <c r="G13" s="98" t="str">
        <f>IFERROR(__xludf.DUMMYFUNCTION("""COMPUTED_VALUE"""),"bornlivingyoga.com")</f>
        <v>bornlivingyoga.com</v>
      </c>
      <c r="H13" s="99">
        <v>42043.0</v>
      </c>
      <c r="I13" s="100">
        <v>1266.0</v>
      </c>
      <c r="J13" s="17"/>
      <c r="K13" s="101" t="str">
        <f>IFERROR(__xludf.DUMMYFUNCTION("""COMPUTED_VALUE"""),"sprintersports.com")</f>
        <v>sprintersports.com</v>
      </c>
      <c r="L13" s="77">
        <f>IFERROR(__xludf.DUMMYFUNCTION("""COMPUTED_VALUE"""),1448979.0)</f>
        <v>1448979</v>
      </c>
      <c r="M13" s="102" t="b">
        <v>0</v>
      </c>
      <c r="N13" s="17"/>
    </row>
    <row r="14">
      <c r="A14" s="17"/>
      <c r="B14" s="80" t="s">
        <v>1031</v>
      </c>
      <c r="C14" s="108">
        <v>5000.0</v>
      </c>
      <c r="D14" s="32"/>
      <c r="E14" s="96" t="s">
        <v>1032</v>
      </c>
      <c r="F14" s="97" t="s">
        <v>1033</v>
      </c>
      <c r="G14" s="98" t="str">
        <f>IFERROR(__xludf.DUMMYFUNCTION("""COMPUTED_VALUE"""),"dooerssneakers.com")</f>
        <v>dooerssneakers.com</v>
      </c>
      <c r="H14" s="99">
        <v>60861.0</v>
      </c>
      <c r="I14" s="100">
        <v>880.0</v>
      </c>
      <c r="J14" s="17"/>
      <c r="K14" s="101" t="str">
        <f>IFERROR(__xludf.DUMMYFUNCTION("""COMPUTED_VALUE"""),"womensecret.com")</f>
        <v>womensecret.com</v>
      </c>
      <c r="L14" s="77">
        <f>IFERROR(__xludf.DUMMYFUNCTION("""COMPUTED_VALUE"""),1219922.0)</f>
        <v>1219922</v>
      </c>
      <c r="M14" s="102" t="b">
        <v>0</v>
      </c>
      <c r="N14" s="17"/>
    </row>
    <row r="15">
      <c r="A15" s="17"/>
      <c r="B15" s="80" t="s">
        <v>159</v>
      </c>
      <c r="C15" s="109" t="s">
        <v>53</v>
      </c>
      <c r="D15" s="32"/>
      <c r="E15" s="96" t="s">
        <v>1034</v>
      </c>
      <c r="F15" s="97" t="s">
        <v>1013</v>
      </c>
      <c r="G15" s="98" t="str">
        <f>IFERROR(__xludf.DUMMYFUNCTION("""COMPUTED_VALUE"""),"decathlon.es")</f>
        <v>decathlon.es</v>
      </c>
      <c r="H15" s="99">
        <v>7507244.0</v>
      </c>
      <c r="I15" s="100">
        <v>10332.0</v>
      </c>
      <c r="J15" s="17"/>
      <c r="K15" s="101" t="str">
        <f>IFERROR(__xludf.DUMMYFUNCTION("""COMPUTED_VALUE"""),"jdsports.es")</f>
        <v>jdsports.es</v>
      </c>
      <c r="L15" s="77">
        <f>IFERROR(__xludf.DUMMYFUNCTION("""COMPUTED_VALUE"""),1184272.0)</f>
        <v>1184272</v>
      </c>
      <c r="M15" s="102" t="b">
        <v>0</v>
      </c>
      <c r="N15" s="17"/>
    </row>
    <row r="16">
      <c r="A16" s="74"/>
      <c r="B16" s="17"/>
      <c r="C16" s="17"/>
      <c r="D16" s="32"/>
      <c r="E16" s="110"/>
      <c r="F16" s="97" t="s">
        <v>1014</v>
      </c>
      <c r="G16" s="98" t="str">
        <f>IFERROR(__xludf.DUMMYFUNCTION("""COMPUTED_VALUE"""),"futbolemotion.com")</f>
        <v>futbolemotion.com</v>
      </c>
      <c r="H16" s="99">
        <v>455239.0</v>
      </c>
      <c r="I16" s="100">
        <v>14550.0</v>
      </c>
      <c r="J16" s="17"/>
      <c r="K16" s="101" t="str">
        <f>IFERROR(__xludf.DUMMYFUNCTION("""COMPUTED_VALUE"""),"footlocker.es")</f>
        <v>footlocker.es</v>
      </c>
      <c r="L16" s="77">
        <f>IFERROR(__xludf.DUMMYFUNCTION("""COMPUTED_VALUE"""),551270.0)</f>
        <v>551270</v>
      </c>
      <c r="M16" s="102" t="b">
        <v>0</v>
      </c>
      <c r="N16" s="17"/>
    </row>
    <row r="17">
      <c r="A17" s="74"/>
      <c r="B17" s="17"/>
      <c r="C17" s="17"/>
      <c r="D17" s="32"/>
      <c r="E17" s="110"/>
      <c r="F17" s="97" t="s">
        <v>1035</v>
      </c>
      <c r="G17" s="98" t="str">
        <f>IFERROR(__xludf.DUMMYFUNCTION("""COMPUTED_VALUE"""),"zalando.es")</f>
        <v>zalando.es</v>
      </c>
      <c r="H17" s="99">
        <v>4114534.0</v>
      </c>
      <c r="I17" s="100">
        <v>2482.0</v>
      </c>
      <c r="J17" s="17"/>
      <c r="K17" s="101" t="str">
        <f>IFERROR(__xludf.DUMMYFUNCTION("""COMPUTED_VALUE"""),"futbolemotion.com")</f>
        <v>futbolemotion.com</v>
      </c>
      <c r="L17" s="77">
        <f>IFERROR(__xludf.DUMMYFUNCTION("""COMPUTED_VALUE"""),469789.0)</f>
        <v>469789</v>
      </c>
      <c r="M17" s="102" t="b">
        <v>0</v>
      </c>
      <c r="N17" s="17"/>
    </row>
    <row r="18">
      <c r="A18" s="74"/>
      <c r="B18" s="111" t="s">
        <v>1036</v>
      </c>
      <c r="D18" s="32"/>
      <c r="E18" s="110"/>
      <c r="F18" s="97" t="s">
        <v>1037</v>
      </c>
      <c r="G18" s="98" t="str">
        <f>IFERROR(__xludf.DUMMYFUNCTION("""COMPUTED_VALUE"""),"courir.es")</f>
        <v>courir.es</v>
      </c>
      <c r="H18" s="99">
        <v>193526.0</v>
      </c>
      <c r="I18" s="100">
        <v>3276.0</v>
      </c>
      <c r="J18" s="17"/>
      <c r="K18" s="101" t="str">
        <f>IFERROR(__xludf.DUMMYFUNCTION("""COMPUTED_VALUE"""),"forumsport.com")</f>
        <v>forumsport.com</v>
      </c>
      <c r="L18" s="77">
        <f>IFERROR(__xludf.DUMMYFUNCTION("""COMPUTED_VALUE"""),395677.0)</f>
        <v>395677</v>
      </c>
      <c r="M18" s="102" t="b">
        <v>0</v>
      </c>
      <c r="N18" s="17"/>
    </row>
    <row r="19">
      <c r="A19" s="74"/>
      <c r="B19" s="17"/>
      <c r="C19" s="17"/>
      <c r="D19" s="32"/>
      <c r="E19" s="110"/>
      <c r="F19" s="97" t="s">
        <v>1025</v>
      </c>
      <c r="G19" s="98" t="str">
        <f>IFERROR(__xludf.DUMMYFUNCTION("""COMPUTED_VALUE"""),"forumsport.com")</f>
        <v>forumsport.com</v>
      </c>
      <c r="H19" s="99">
        <v>358243.0</v>
      </c>
      <c r="I19" s="100">
        <v>37434.0</v>
      </c>
      <c r="J19" s="17"/>
      <c r="K19" s="101" t="str">
        <f>IFERROR(__xludf.DUMMYFUNCTION("""COMPUTED_VALUE"""),"futbolmania.com")</f>
        <v>futbolmania.com</v>
      </c>
      <c r="L19" s="77">
        <f>IFERROR(__xludf.DUMMYFUNCTION("""COMPUTED_VALUE"""),233486.0)</f>
        <v>233486</v>
      </c>
      <c r="M19" s="102" t="b">
        <v>0</v>
      </c>
      <c r="N19" s="17"/>
    </row>
    <row r="20">
      <c r="A20" s="17"/>
      <c r="B20" s="80" t="s">
        <v>1038</v>
      </c>
      <c r="C20" s="112" t="s">
        <v>1039</v>
      </c>
      <c r="D20" s="32"/>
      <c r="E20" s="110"/>
      <c r="F20" s="97" t="s">
        <v>1023</v>
      </c>
      <c r="G20" s="98" t="str">
        <f>IFERROR(__xludf.DUMMYFUNCTION("""COMPUTED_VALUE"""),"fabletics.es")</f>
        <v>fabletics.es</v>
      </c>
      <c r="H20" s="99">
        <v>12534.0</v>
      </c>
      <c r="I20" s="100">
        <v>87.0</v>
      </c>
      <c r="J20" s="17"/>
      <c r="K20" s="101" t="str">
        <f>IFERROR(__xludf.DUMMYFUNCTION("""COMPUTED_VALUE"""),"courir.es")</f>
        <v>courir.es</v>
      </c>
      <c r="L20" s="77">
        <f>IFERROR(__xludf.DUMMYFUNCTION("""COMPUTED_VALUE"""),196802.0)</f>
        <v>196802</v>
      </c>
      <c r="M20" s="102" t="b">
        <v>0</v>
      </c>
      <c r="N20" s="17"/>
    </row>
    <row r="21">
      <c r="A21" s="74"/>
      <c r="B21" s="80" t="s">
        <v>1040</v>
      </c>
      <c r="C21" s="112" t="s">
        <v>1039</v>
      </c>
      <c r="D21" s="32"/>
      <c r="E21" s="110"/>
      <c r="F21" s="97" t="s">
        <v>1018</v>
      </c>
      <c r="G21" s="98" t="str">
        <f>IFERROR(__xludf.DUMMYFUNCTION("""COMPUTED_VALUE"""),"futbolfactory.es")</f>
        <v>futbolfactory.es</v>
      </c>
      <c r="H21" s="99">
        <v>107751.0</v>
      </c>
      <c r="I21" s="100">
        <v>1246.0</v>
      </c>
      <c r="J21" s="17"/>
      <c r="K21" s="101" t="str">
        <f>IFERROR(__xludf.DUMMYFUNCTION("""COMPUTED_VALUE"""),"futbolfactory.es")</f>
        <v>futbolfactory.es</v>
      </c>
      <c r="L21" s="77">
        <f>IFERROR(__xludf.DUMMYFUNCTION("""COMPUTED_VALUE"""),108997.0)</f>
        <v>108997</v>
      </c>
      <c r="M21" s="102" t="b">
        <v>0</v>
      </c>
      <c r="N21" s="17"/>
    </row>
    <row r="22">
      <c r="A22" s="17"/>
      <c r="B22" s="80" t="s">
        <v>771</v>
      </c>
      <c r="C22" s="112" t="s">
        <v>1039</v>
      </c>
      <c r="D22" s="32"/>
      <c r="E22" s="110"/>
      <c r="F22" s="97" t="s">
        <v>1011</v>
      </c>
      <c r="G22" s="98" t="str">
        <f>IFERROR(__xludf.DUMMYFUNCTION("""COMPUTED_VALUE"""),"lefties.com")</f>
        <v>lefties.com</v>
      </c>
      <c r="H22" s="99">
        <v>1545652.0</v>
      </c>
      <c r="I22" s="100">
        <v>115806.0</v>
      </c>
      <c r="J22" s="17"/>
      <c r="K22" s="101" t="str">
        <f>IFERROR(__xludf.DUMMYFUNCTION("""COMPUTED_VALUE"""),"calzadospitillos.com")</f>
        <v>calzadospitillos.com</v>
      </c>
      <c r="L22" s="77">
        <f>IFERROR(__xludf.DUMMYFUNCTION("""COMPUTED_VALUE"""),90112.0)</f>
        <v>90112</v>
      </c>
      <c r="M22" s="102" t="b">
        <v>0</v>
      </c>
      <c r="N22" s="17"/>
    </row>
    <row r="23">
      <c r="A23" s="17"/>
      <c r="B23" s="80" t="s">
        <v>1041</v>
      </c>
      <c r="C23" s="113">
        <f>COUNTA(G6:G524)</f>
        <v>24</v>
      </c>
      <c r="D23" s="32"/>
      <c r="E23" s="110"/>
      <c r="F23" s="97" t="s">
        <v>1042</v>
      </c>
      <c r="G23" s="98" t="str">
        <f>IFERROR(__xludf.DUMMYFUNCTION("""COMPUTED_VALUE"""),"footlocker.es")</f>
        <v>footlocker.es</v>
      </c>
      <c r="H23" s="99">
        <v>522201.0</v>
      </c>
      <c r="I23" s="100">
        <v>29069.0</v>
      </c>
      <c r="J23" s="17"/>
      <c r="K23" s="101" t="str">
        <f>IFERROR(__xludf.DUMMYFUNCTION("""COMPUTED_VALUE"""),"oteros.es")</f>
        <v>oteros.es</v>
      </c>
      <c r="L23" s="77">
        <f>IFERROR(__xludf.DUMMYFUNCTION("""COMPUTED_VALUE"""),89402.0)</f>
        <v>89402</v>
      </c>
      <c r="M23" s="102" t="b">
        <v>0</v>
      </c>
      <c r="N23" s="17"/>
    </row>
    <row r="24">
      <c r="A24" s="17"/>
      <c r="B24" s="17"/>
      <c r="C24" s="17"/>
      <c r="D24" s="32"/>
      <c r="E24" s="110"/>
      <c r="F24" s="97" t="s">
        <v>1043</v>
      </c>
      <c r="G24" s="98" t="str">
        <f>IFERROR(__xludf.DUMMYFUNCTION("""COMPUTED_VALUE"""),"amazon.es")</f>
        <v>amazon.es</v>
      </c>
      <c r="H24" s="99">
        <v>5.687314E7</v>
      </c>
      <c r="I24" s="100">
        <v>1822106.0</v>
      </c>
      <c r="J24" s="17"/>
      <c r="K24" s="101" t="str">
        <f>IFERROR(__xludf.DUMMYFUNCTION("""COMPUTED_VALUE"""),"atmosferasport.es")</f>
        <v>atmosferasport.es</v>
      </c>
      <c r="L24" s="77">
        <f>IFERROR(__xludf.DUMMYFUNCTION("""COMPUTED_VALUE"""),64103.0)</f>
        <v>64103</v>
      </c>
      <c r="M24" s="102" t="b">
        <v>0</v>
      </c>
      <c r="N24" s="17"/>
    </row>
    <row r="25">
      <c r="A25" s="17"/>
      <c r="B25" s="17"/>
      <c r="C25" s="17"/>
      <c r="D25" s="32"/>
      <c r="E25" s="110"/>
      <c r="F25" s="97" t="s">
        <v>1044</v>
      </c>
      <c r="G25" s="98" t="str">
        <f>IFERROR(__xludf.DUMMYFUNCTION("""COMPUTED_VALUE"""),"oteros.es")</f>
        <v>oteros.es</v>
      </c>
      <c r="H25" s="99">
        <v>88566.0</v>
      </c>
      <c r="I25" s="100">
        <v>836.0</v>
      </c>
      <c r="J25" s="17"/>
      <c r="K25" s="101" t="str">
        <f>IFERROR(__xludf.DUMMYFUNCTION("""COMPUTED_VALUE"""),"dooerssneakers.com")</f>
        <v>dooerssneakers.com</v>
      </c>
      <c r="L25" s="77">
        <f>IFERROR(__xludf.DUMMYFUNCTION("""COMPUTED_VALUE"""),61741.0)</f>
        <v>61741</v>
      </c>
      <c r="M25" s="102" t="b">
        <v>0</v>
      </c>
      <c r="N25" s="17"/>
    </row>
    <row r="26">
      <c r="A26" s="17"/>
      <c r="B26" s="17"/>
      <c r="C26" s="17"/>
      <c r="D26" s="32"/>
      <c r="E26" s="110"/>
      <c r="F26" s="32"/>
      <c r="G26" s="98" t="str">
        <f>IFERROR(__xludf.DUMMYFUNCTION("""COMPUTED_VALUE"""),"adidas.es")</f>
        <v>adidas.es</v>
      </c>
      <c r="H26" s="99">
        <v>3309031.0</v>
      </c>
      <c r="I26" s="100">
        <v>74430.0</v>
      </c>
      <c r="J26" s="17"/>
      <c r="K26" s="101" t="str">
        <f>IFERROR(__xludf.DUMMYFUNCTION("""COMPUTED_VALUE"""),"bornlivingyoga.com")</f>
        <v>bornlivingyoga.com</v>
      </c>
      <c r="L26" s="77">
        <f>IFERROR(__xludf.DUMMYFUNCTION("""COMPUTED_VALUE"""),43309.0)</f>
        <v>43309</v>
      </c>
      <c r="M26" s="102" t="b">
        <v>0</v>
      </c>
      <c r="N26" s="17"/>
    </row>
    <row r="27">
      <c r="A27" s="17"/>
      <c r="B27" s="17"/>
      <c r="C27" s="17"/>
      <c r="D27" s="32"/>
      <c r="E27" s="110"/>
      <c r="F27" s="32"/>
      <c r="G27" s="98" t="str">
        <f>IFERROR(__xludf.DUMMYFUNCTION("""COMPUTED_VALUE"""),"almacenesbarcelona.com")</f>
        <v>almacenesbarcelona.com</v>
      </c>
      <c r="H27" s="99">
        <v>1357.0</v>
      </c>
      <c r="I27" s="100">
        <v>0.0</v>
      </c>
      <c r="J27" s="17"/>
      <c r="K27" s="101" t="str">
        <f>IFERROR(__xludf.DUMMYFUNCTION("""COMPUTED_VALUE"""),"calzadodeseguridadlaboral.com")</f>
        <v>calzadodeseguridadlaboral.com</v>
      </c>
      <c r="L27" s="77">
        <f>IFERROR(__xludf.DUMMYFUNCTION("""COMPUTED_VALUE"""),13196.0)</f>
        <v>13196</v>
      </c>
      <c r="M27" s="102" t="b">
        <v>0</v>
      </c>
      <c r="N27" s="17"/>
    </row>
    <row r="28">
      <c r="A28" s="17"/>
      <c r="B28" s="17"/>
      <c r="C28" s="17"/>
      <c r="D28" s="32"/>
      <c r="E28" s="110"/>
      <c r="F28" s="32"/>
      <c r="G28" s="98" t="str">
        <f>IFERROR(__xludf.DUMMYFUNCTION("""COMPUTED_VALUE"""),"calzadodeseguridadlaboral.com")</f>
        <v>calzadodeseguridadlaboral.com</v>
      </c>
      <c r="H28" s="99">
        <v>13157.0</v>
      </c>
      <c r="I28" s="100">
        <v>39.0</v>
      </c>
      <c r="J28" s="17"/>
      <c r="K28" s="101" t="str">
        <f>IFERROR(__xludf.DUMMYFUNCTION("""COMPUTED_VALUE"""),"fabletics.es")</f>
        <v>fabletics.es</v>
      </c>
      <c r="L28" s="77">
        <f>IFERROR(__xludf.DUMMYFUNCTION("""COMPUTED_VALUE"""),12621.0)</f>
        <v>12621</v>
      </c>
      <c r="M28" s="102" t="b">
        <v>0</v>
      </c>
      <c r="N28" s="17"/>
    </row>
    <row r="29">
      <c r="A29" s="17"/>
      <c r="B29" s="17"/>
      <c r="C29" s="17"/>
      <c r="D29" s="32"/>
      <c r="E29" s="114"/>
      <c r="F29" s="115"/>
      <c r="G29" s="116" t="str">
        <f>IFERROR(__xludf.DUMMYFUNCTION("""COMPUTED_VALUE"""),"calzadospitillos.com")</f>
        <v>calzadospitillos.com</v>
      </c>
      <c r="H29" s="117">
        <v>88774.0</v>
      </c>
      <c r="I29" s="118">
        <v>1338.0</v>
      </c>
      <c r="J29" s="17"/>
      <c r="K29" s="119" t="str">
        <f>IFERROR(__xludf.DUMMYFUNCTION("""COMPUTED_VALUE"""),"almacenesbarcelona.com")</f>
        <v>almacenesbarcelona.com</v>
      </c>
      <c r="L29" s="120">
        <f>IFERROR(__xludf.DUMMYFUNCTION("""COMPUTED_VALUE"""),1357.0)</f>
        <v>1357</v>
      </c>
      <c r="M29" s="121" t="b">
        <v>0</v>
      </c>
      <c r="N29" s="17"/>
    </row>
    <row r="30">
      <c r="A30" s="17"/>
      <c r="B30" s="17"/>
      <c r="C30" s="17"/>
      <c r="D30" s="32"/>
      <c r="E30" s="32"/>
      <c r="F30" s="32"/>
      <c r="G30" s="17"/>
      <c r="H30" s="99"/>
      <c r="I30" s="99"/>
      <c r="J30" s="17"/>
      <c r="K30" s="17"/>
      <c r="L30" s="77"/>
      <c r="M30" s="122"/>
      <c r="N30" s="17"/>
    </row>
    <row r="31">
      <c r="A31" s="17"/>
      <c r="B31" s="17"/>
      <c r="C31" s="17"/>
      <c r="D31" s="32"/>
      <c r="E31" s="32"/>
      <c r="F31" s="32"/>
      <c r="G31" s="17"/>
      <c r="H31" s="99"/>
      <c r="I31" s="99"/>
      <c r="J31" s="17"/>
      <c r="K31" s="17"/>
      <c r="L31" s="77"/>
      <c r="M31" s="122"/>
      <c r="N31" s="17"/>
    </row>
    <row r="32">
      <c r="A32" s="17"/>
      <c r="B32" s="17"/>
      <c r="C32" s="17"/>
      <c r="D32" s="32"/>
      <c r="E32" s="32"/>
      <c r="F32" s="32"/>
      <c r="G32" s="17"/>
      <c r="H32" s="99"/>
      <c r="I32" s="99"/>
      <c r="J32" s="17"/>
      <c r="K32" s="17"/>
      <c r="L32" s="77"/>
      <c r="M32" s="122"/>
      <c r="N32" s="17"/>
    </row>
    <row r="33">
      <c r="A33" s="17"/>
      <c r="B33" s="17"/>
      <c r="C33" s="17"/>
      <c r="D33" s="32"/>
      <c r="E33" s="32"/>
      <c r="F33" s="32"/>
      <c r="G33" s="17"/>
      <c r="H33" s="99"/>
      <c r="I33" s="99"/>
      <c r="J33" s="17"/>
      <c r="K33" s="17"/>
      <c r="L33" s="77"/>
      <c r="M33" s="122"/>
      <c r="N33" s="17"/>
    </row>
    <row r="34">
      <c r="A34" s="17"/>
      <c r="B34" s="17"/>
      <c r="C34" s="17"/>
      <c r="D34" s="32"/>
      <c r="E34" s="32"/>
      <c r="F34" s="32"/>
      <c r="G34" s="17"/>
      <c r="H34" s="99"/>
      <c r="I34" s="99"/>
      <c r="J34" s="17"/>
      <c r="K34" s="17"/>
      <c r="L34" s="77"/>
      <c r="M34" s="122"/>
      <c r="N34" s="17"/>
    </row>
    <row r="35">
      <c r="A35" s="17"/>
      <c r="B35" s="17"/>
      <c r="C35" s="17"/>
      <c r="D35" s="32"/>
      <c r="E35" s="32"/>
      <c r="F35" s="32"/>
      <c r="G35" s="17"/>
      <c r="H35" s="99"/>
      <c r="I35" s="99"/>
      <c r="J35" s="17"/>
      <c r="K35" s="17"/>
      <c r="L35" s="77"/>
      <c r="M35" s="122"/>
      <c r="N35" s="17"/>
    </row>
    <row r="36">
      <c r="A36" s="17"/>
      <c r="B36" s="17"/>
      <c r="C36" s="17"/>
      <c r="D36" s="32"/>
      <c r="E36" s="32"/>
      <c r="F36" s="32"/>
      <c r="G36" s="17"/>
      <c r="H36" s="99"/>
      <c r="I36" s="99"/>
      <c r="J36" s="17"/>
      <c r="K36" s="17"/>
      <c r="L36" s="77"/>
      <c r="M36" s="122"/>
      <c r="N36" s="17"/>
    </row>
    <row r="37">
      <c r="A37" s="17"/>
      <c r="B37" s="17"/>
      <c r="C37" s="17"/>
      <c r="D37" s="32"/>
      <c r="E37" s="32"/>
      <c r="F37" s="32"/>
      <c r="G37" s="17"/>
      <c r="H37" s="99"/>
      <c r="I37" s="99"/>
      <c r="J37" s="17"/>
      <c r="K37" s="17"/>
      <c r="L37" s="77"/>
      <c r="M37" s="122"/>
      <c r="N37" s="17"/>
    </row>
    <row r="38">
      <c r="A38" s="17"/>
      <c r="B38" s="17"/>
      <c r="C38" s="17"/>
      <c r="D38" s="32"/>
      <c r="E38" s="32"/>
      <c r="F38" s="32"/>
      <c r="G38" s="17"/>
      <c r="H38" s="99"/>
      <c r="I38" s="99"/>
      <c r="J38" s="17"/>
      <c r="K38" s="17"/>
      <c r="L38" s="77"/>
      <c r="M38" s="122"/>
      <c r="N38" s="17"/>
    </row>
    <row r="39">
      <c r="A39" s="17"/>
      <c r="B39" s="17"/>
      <c r="C39" s="17"/>
      <c r="D39" s="32"/>
      <c r="E39" s="32"/>
      <c r="F39" s="32"/>
      <c r="G39" s="17"/>
      <c r="H39" s="99"/>
      <c r="I39" s="99"/>
      <c r="J39" s="17"/>
      <c r="K39" s="17"/>
      <c r="L39" s="77"/>
      <c r="M39" s="122"/>
      <c r="N39" s="17"/>
    </row>
    <row r="40">
      <c r="A40" s="17"/>
      <c r="B40" s="17"/>
      <c r="C40" s="17"/>
      <c r="D40" s="32"/>
      <c r="E40" s="32"/>
      <c r="F40" s="32"/>
      <c r="G40" s="17"/>
      <c r="H40" s="99"/>
      <c r="I40" s="99"/>
      <c r="J40" s="17"/>
      <c r="K40" s="17"/>
      <c r="L40" s="77"/>
      <c r="M40" s="122"/>
      <c r="N40" s="17"/>
    </row>
    <row r="41">
      <c r="A41" s="17"/>
      <c r="B41" s="17"/>
      <c r="C41" s="17"/>
      <c r="D41" s="32"/>
      <c r="E41" s="32"/>
      <c r="F41" s="32"/>
      <c r="G41" s="17"/>
      <c r="H41" s="99"/>
      <c r="I41" s="99"/>
      <c r="J41" s="17"/>
      <c r="K41" s="17"/>
      <c r="L41" s="77"/>
      <c r="M41" s="122"/>
      <c r="N41" s="17"/>
    </row>
    <row r="42">
      <c r="A42" s="17"/>
      <c r="B42" s="17"/>
      <c r="C42" s="17"/>
      <c r="D42" s="32"/>
      <c r="E42" s="32"/>
      <c r="F42" s="32"/>
      <c r="G42" s="17"/>
      <c r="H42" s="99"/>
      <c r="I42" s="99"/>
      <c r="J42" s="17"/>
      <c r="K42" s="17"/>
      <c r="L42" s="77"/>
      <c r="M42" s="122"/>
      <c r="N42" s="17"/>
    </row>
    <row r="43">
      <c r="A43" s="17"/>
      <c r="B43" s="17"/>
      <c r="C43" s="17"/>
      <c r="D43" s="32"/>
      <c r="E43" s="32"/>
      <c r="F43" s="32"/>
      <c r="G43" s="17"/>
      <c r="H43" s="99"/>
      <c r="I43" s="99"/>
      <c r="J43" s="17"/>
      <c r="K43" s="17"/>
      <c r="L43" s="77"/>
      <c r="M43" s="122"/>
      <c r="N43" s="17"/>
    </row>
    <row r="44">
      <c r="A44" s="17"/>
      <c r="B44" s="17"/>
      <c r="C44" s="17"/>
      <c r="D44" s="32"/>
      <c r="E44" s="32"/>
      <c r="F44" s="32"/>
      <c r="G44" s="17"/>
      <c r="H44" s="99"/>
      <c r="I44" s="99"/>
      <c r="J44" s="17"/>
      <c r="K44" s="17"/>
      <c r="L44" s="77"/>
      <c r="M44" s="122"/>
      <c r="N44" s="17"/>
    </row>
    <row r="45">
      <c r="A45" s="17"/>
      <c r="B45" s="17"/>
      <c r="C45" s="17"/>
      <c r="D45" s="32"/>
      <c r="E45" s="32"/>
      <c r="F45" s="32"/>
      <c r="G45" s="17"/>
      <c r="H45" s="99"/>
      <c r="I45" s="99"/>
      <c r="J45" s="17"/>
      <c r="K45" s="17"/>
      <c r="L45" s="77"/>
      <c r="M45" s="122"/>
      <c r="N45" s="17"/>
    </row>
    <row r="46">
      <c r="A46" s="17"/>
      <c r="B46" s="17"/>
      <c r="C46" s="17"/>
      <c r="D46" s="32"/>
      <c r="E46" s="32"/>
      <c r="F46" s="32"/>
      <c r="G46" s="17"/>
      <c r="H46" s="99"/>
      <c r="I46" s="99"/>
      <c r="J46" s="17"/>
      <c r="K46" s="17"/>
      <c r="L46" s="77"/>
      <c r="M46" s="122"/>
      <c r="N46" s="17"/>
    </row>
    <row r="47">
      <c r="A47" s="17"/>
      <c r="B47" s="17"/>
      <c r="C47" s="17"/>
      <c r="D47" s="32"/>
      <c r="E47" s="32"/>
      <c r="F47" s="32"/>
      <c r="G47" s="17"/>
      <c r="H47" s="99"/>
      <c r="I47" s="99"/>
      <c r="J47" s="17"/>
      <c r="K47" s="17"/>
      <c r="L47" s="77"/>
      <c r="M47" s="122"/>
      <c r="N47" s="17"/>
    </row>
    <row r="48">
      <c r="A48" s="17"/>
      <c r="B48" s="17"/>
      <c r="C48" s="17"/>
      <c r="D48" s="32"/>
      <c r="E48" s="32"/>
      <c r="F48" s="32"/>
      <c r="G48" s="17"/>
      <c r="H48" s="99"/>
      <c r="I48" s="99"/>
      <c r="J48" s="17"/>
      <c r="K48" s="17"/>
      <c r="L48" s="77"/>
      <c r="M48" s="122"/>
      <c r="N48" s="17"/>
    </row>
    <row r="49">
      <c r="A49" s="17"/>
      <c r="B49" s="17"/>
      <c r="C49" s="17"/>
      <c r="D49" s="32"/>
      <c r="E49" s="32"/>
      <c r="F49" s="32"/>
      <c r="G49" s="17"/>
      <c r="H49" s="99"/>
      <c r="I49" s="99"/>
      <c r="J49" s="17"/>
      <c r="K49" s="17"/>
      <c r="L49" s="77"/>
      <c r="M49" s="122"/>
      <c r="N49" s="17"/>
    </row>
    <row r="50">
      <c r="A50" s="17"/>
      <c r="B50" s="17"/>
      <c r="C50" s="17"/>
      <c r="D50" s="32"/>
      <c r="E50" s="32"/>
      <c r="F50" s="32"/>
      <c r="G50" s="17"/>
      <c r="H50" s="99"/>
      <c r="I50" s="99"/>
      <c r="J50" s="17"/>
      <c r="K50" s="17"/>
      <c r="L50" s="77"/>
      <c r="M50" s="122"/>
      <c r="N50" s="17"/>
    </row>
    <row r="51">
      <c r="A51" s="17"/>
      <c r="B51" s="17"/>
      <c r="C51" s="17"/>
      <c r="D51" s="17"/>
      <c r="E51" s="17"/>
      <c r="F51" s="32"/>
      <c r="G51" s="17"/>
      <c r="H51" s="99"/>
      <c r="I51" s="99"/>
      <c r="J51" s="17"/>
      <c r="K51" s="17"/>
      <c r="L51" s="77"/>
      <c r="M51" s="122"/>
      <c r="N51" s="17"/>
    </row>
    <row r="52">
      <c r="A52" s="17"/>
      <c r="B52" s="17"/>
      <c r="C52" s="17"/>
      <c r="D52" s="17"/>
      <c r="E52" s="17"/>
      <c r="F52" s="32"/>
      <c r="G52" s="17"/>
      <c r="H52" s="99"/>
      <c r="I52" s="99"/>
      <c r="J52" s="17"/>
      <c r="K52" s="17"/>
      <c r="L52" s="77"/>
      <c r="M52" s="122"/>
      <c r="N52" s="17"/>
    </row>
    <row r="53">
      <c r="A53" s="17"/>
      <c r="B53" s="17"/>
      <c r="C53" s="17"/>
      <c r="D53" s="17"/>
      <c r="E53" s="17"/>
      <c r="F53" s="32"/>
      <c r="G53" s="17"/>
      <c r="H53" s="99"/>
      <c r="I53" s="99"/>
      <c r="J53" s="17"/>
      <c r="K53" s="17"/>
      <c r="L53" s="77"/>
      <c r="M53" s="122"/>
      <c r="N53" s="17"/>
    </row>
    <row r="54">
      <c r="A54" s="17"/>
      <c r="B54" s="17"/>
      <c r="C54" s="17"/>
      <c r="D54" s="32"/>
      <c r="E54" s="32"/>
      <c r="F54" s="32"/>
      <c r="G54" s="17"/>
      <c r="H54" s="99"/>
      <c r="I54" s="99"/>
      <c r="J54" s="17"/>
      <c r="K54" s="17"/>
      <c r="L54" s="77"/>
      <c r="M54" s="122"/>
      <c r="N54" s="17"/>
    </row>
    <row r="55">
      <c r="A55" s="17"/>
      <c r="B55" s="17"/>
      <c r="C55" s="17"/>
      <c r="D55" s="32"/>
      <c r="E55" s="32"/>
      <c r="F55" s="32"/>
      <c r="G55" s="17"/>
      <c r="H55" s="99"/>
      <c r="I55" s="99"/>
      <c r="J55" s="17"/>
      <c r="K55" s="17"/>
      <c r="L55" s="77"/>
      <c r="M55" s="122"/>
      <c r="N55" s="17"/>
    </row>
    <row r="56">
      <c r="A56" s="17"/>
      <c r="B56" s="17"/>
      <c r="C56" s="17"/>
      <c r="D56" s="32"/>
      <c r="E56" s="32"/>
      <c r="F56" s="32"/>
      <c r="G56" s="17"/>
      <c r="H56" s="99"/>
      <c r="I56" s="99"/>
      <c r="J56" s="17"/>
      <c r="K56" s="17"/>
      <c r="L56" s="77"/>
      <c r="M56" s="122"/>
      <c r="N56" s="17"/>
    </row>
    <row r="57">
      <c r="A57" s="17"/>
      <c r="B57" s="17"/>
      <c r="C57" s="17"/>
      <c r="D57" s="32"/>
      <c r="E57" s="32"/>
      <c r="F57" s="32"/>
      <c r="G57" s="17"/>
      <c r="H57" s="99"/>
      <c r="I57" s="99"/>
      <c r="J57" s="17"/>
      <c r="K57" s="17"/>
      <c r="L57" s="77"/>
      <c r="M57" s="122"/>
      <c r="N57" s="17"/>
    </row>
    <row r="58">
      <c r="A58" s="17"/>
      <c r="B58" s="17"/>
      <c r="C58" s="17"/>
      <c r="D58" s="32"/>
      <c r="E58" s="32"/>
      <c r="F58" s="32"/>
      <c r="G58" s="17"/>
      <c r="H58" s="99"/>
      <c r="I58" s="99"/>
      <c r="J58" s="17"/>
      <c r="K58" s="17"/>
      <c r="L58" s="77"/>
      <c r="M58" s="122"/>
      <c r="N58" s="17"/>
    </row>
    <row r="59">
      <c r="A59" s="17"/>
      <c r="B59" s="17"/>
      <c r="C59" s="17"/>
      <c r="D59" s="32"/>
      <c r="E59" s="32"/>
      <c r="F59" s="32"/>
      <c r="G59" s="17"/>
      <c r="H59" s="99"/>
      <c r="I59" s="99"/>
      <c r="J59" s="17"/>
      <c r="K59" s="17"/>
      <c r="L59" s="77"/>
      <c r="M59" s="122"/>
      <c r="N59" s="17"/>
    </row>
    <row r="60">
      <c r="A60" s="17"/>
      <c r="B60" s="17"/>
      <c r="C60" s="17"/>
      <c r="D60" s="32"/>
      <c r="E60" s="32"/>
      <c r="F60" s="32"/>
      <c r="G60" s="17"/>
      <c r="H60" s="99"/>
      <c r="I60" s="99"/>
      <c r="J60" s="17"/>
      <c r="K60" s="17"/>
      <c r="L60" s="77"/>
      <c r="M60" s="122"/>
      <c r="N60" s="17"/>
    </row>
    <row r="61">
      <c r="A61" s="17"/>
      <c r="B61" s="17"/>
      <c r="C61" s="17"/>
      <c r="D61" s="32"/>
      <c r="E61" s="32"/>
      <c r="F61" s="32"/>
      <c r="G61" s="17"/>
      <c r="H61" s="99"/>
      <c r="I61" s="99"/>
      <c r="J61" s="17"/>
      <c r="K61" s="17"/>
      <c r="L61" s="77"/>
      <c r="M61" s="122"/>
      <c r="N61" s="17"/>
    </row>
    <row r="62">
      <c r="A62" s="17"/>
      <c r="B62" s="17"/>
      <c r="C62" s="17"/>
      <c r="D62" s="32"/>
      <c r="E62" s="32"/>
      <c r="F62" s="32"/>
      <c r="G62" s="17"/>
      <c r="H62" s="99"/>
      <c r="I62" s="99"/>
      <c r="J62" s="17"/>
      <c r="K62" s="17"/>
      <c r="L62" s="77"/>
      <c r="M62" s="122"/>
      <c r="N62" s="17"/>
    </row>
    <row r="63">
      <c r="A63" s="17"/>
      <c r="B63" s="17"/>
      <c r="C63" s="17"/>
      <c r="D63" s="32"/>
      <c r="E63" s="32"/>
      <c r="F63" s="32"/>
      <c r="G63" s="17"/>
      <c r="H63" s="99"/>
      <c r="I63" s="99"/>
      <c r="J63" s="17"/>
      <c r="K63" s="17"/>
      <c r="L63" s="77"/>
      <c r="M63" s="122"/>
      <c r="N63" s="17"/>
    </row>
    <row r="64">
      <c r="A64" s="17"/>
      <c r="B64" s="17"/>
      <c r="C64" s="17"/>
      <c r="D64" s="32"/>
      <c r="E64" s="32"/>
      <c r="F64" s="32"/>
      <c r="G64" s="17"/>
      <c r="H64" s="99"/>
      <c r="I64" s="99"/>
      <c r="J64" s="17"/>
      <c r="K64" s="17"/>
      <c r="L64" s="77"/>
      <c r="M64" s="122"/>
      <c r="N64" s="17"/>
    </row>
    <row r="65">
      <c r="A65" s="17"/>
      <c r="B65" s="17"/>
      <c r="C65" s="17"/>
      <c r="D65" s="32"/>
      <c r="E65" s="32"/>
      <c r="F65" s="32"/>
      <c r="G65" s="17"/>
      <c r="H65" s="99"/>
      <c r="I65" s="99"/>
      <c r="J65" s="17"/>
      <c r="K65" s="17"/>
      <c r="L65" s="77"/>
      <c r="M65" s="122"/>
      <c r="N65" s="17"/>
    </row>
    <row r="66">
      <c r="A66" s="17"/>
      <c r="B66" s="17"/>
      <c r="C66" s="17"/>
      <c r="D66" s="32"/>
      <c r="E66" s="32"/>
      <c r="F66" s="32"/>
      <c r="G66" s="17"/>
      <c r="H66" s="99"/>
      <c r="I66" s="99"/>
      <c r="J66" s="17"/>
      <c r="K66" s="17"/>
      <c r="L66" s="77"/>
      <c r="M66" s="122"/>
      <c r="N66" s="17"/>
    </row>
    <row r="67">
      <c r="A67" s="17"/>
      <c r="B67" s="17"/>
      <c r="C67" s="17"/>
      <c r="D67" s="32"/>
      <c r="E67" s="32"/>
      <c r="F67" s="32"/>
      <c r="G67" s="17"/>
      <c r="H67" s="99"/>
      <c r="I67" s="99"/>
      <c r="J67" s="17"/>
      <c r="K67" s="17"/>
      <c r="L67" s="77"/>
      <c r="M67" s="122"/>
      <c r="N67" s="17"/>
    </row>
    <row r="68">
      <c r="A68" s="17"/>
      <c r="B68" s="17"/>
      <c r="C68" s="17"/>
      <c r="D68" s="32"/>
      <c r="E68" s="32"/>
      <c r="F68" s="32"/>
      <c r="G68" s="17"/>
      <c r="H68" s="99"/>
      <c r="I68" s="99"/>
      <c r="J68" s="17"/>
      <c r="K68" s="17"/>
      <c r="L68" s="77"/>
      <c r="M68" s="122"/>
      <c r="N68" s="17"/>
    </row>
    <row r="69">
      <c r="A69" s="17"/>
      <c r="B69" s="17"/>
      <c r="C69" s="17"/>
      <c r="D69" s="32"/>
      <c r="E69" s="32"/>
      <c r="F69" s="32"/>
      <c r="G69" s="17"/>
      <c r="H69" s="99"/>
      <c r="I69" s="99"/>
      <c r="J69" s="17"/>
      <c r="K69" s="17"/>
      <c r="L69" s="77"/>
      <c r="M69" s="122"/>
      <c r="N69" s="17"/>
    </row>
    <row r="70">
      <c r="A70" s="17"/>
      <c r="B70" s="17"/>
      <c r="C70" s="17"/>
      <c r="D70" s="32"/>
      <c r="E70" s="32"/>
      <c r="F70" s="32"/>
      <c r="G70" s="17"/>
      <c r="H70" s="99"/>
      <c r="I70" s="99"/>
      <c r="J70" s="17"/>
      <c r="K70" s="17"/>
      <c r="L70" s="77"/>
      <c r="M70" s="122"/>
      <c r="N70" s="17"/>
    </row>
    <row r="71">
      <c r="A71" s="17"/>
      <c r="B71" s="17"/>
      <c r="C71" s="17"/>
      <c r="D71" s="32"/>
      <c r="E71" s="32"/>
      <c r="F71" s="32"/>
      <c r="G71" s="17"/>
      <c r="H71" s="99"/>
      <c r="I71" s="99"/>
      <c r="J71" s="17"/>
      <c r="K71" s="17"/>
      <c r="L71" s="77"/>
      <c r="M71" s="122"/>
      <c r="N71" s="17"/>
    </row>
    <row r="72">
      <c r="A72" s="17"/>
      <c r="B72" s="17"/>
      <c r="C72" s="17"/>
      <c r="D72" s="32"/>
      <c r="E72" s="32"/>
      <c r="F72" s="32"/>
      <c r="G72" s="17"/>
      <c r="H72" s="99"/>
      <c r="I72" s="99"/>
      <c r="J72" s="17"/>
      <c r="K72" s="17"/>
      <c r="L72" s="77"/>
      <c r="M72" s="122"/>
      <c r="N72" s="17"/>
    </row>
    <row r="73">
      <c r="A73" s="17"/>
      <c r="B73" s="17"/>
      <c r="C73" s="17"/>
      <c r="D73" s="32"/>
      <c r="E73" s="32"/>
      <c r="F73" s="32"/>
      <c r="G73" s="17"/>
      <c r="H73" s="99"/>
      <c r="I73" s="99"/>
      <c r="J73" s="17"/>
      <c r="K73" s="17"/>
      <c r="L73" s="77"/>
      <c r="M73" s="122"/>
      <c r="N73" s="17"/>
    </row>
    <row r="74">
      <c r="A74" s="17"/>
      <c r="B74" s="17"/>
      <c r="C74" s="17"/>
      <c r="D74" s="32"/>
      <c r="E74" s="32"/>
      <c r="F74" s="32"/>
      <c r="G74" s="17"/>
      <c r="H74" s="99"/>
      <c r="I74" s="99"/>
      <c r="J74" s="17"/>
      <c r="K74" s="17"/>
      <c r="L74" s="77"/>
      <c r="M74" s="122"/>
      <c r="N74" s="17"/>
    </row>
    <row r="75">
      <c r="A75" s="17"/>
      <c r="B75" s="17"/>
      <c r="C75" s="17"/>
      <c r="D75" s="32"/>
      <c r="E75" s="32"/>
      <c r="F75" s="32"/>
      <c r="G75" s="17"/>
      <c r="H75" s="123"/>
      <c r="I75" s="123"/>
      <c r="J75" s="17"/>
      <c r="K75" s="17"/>
      <c r="L75" s="77"/>
      <c r="M75" s="122"/>
      <c r="N75" s="17"/>
    </row>
    <row r="76">
      <c r="A76" s="17"/>
      <c r="B76" s="17"/>
      <c r="C76" s="17"/>
      <c r="D76" s="32"/>
      <c r="E76" s="32"/>
      <c r="F76" s="32"/>
      <c r="G76" s="17"/>
      <c r="H76" s="123"/>
      <c r="I76" s="123"/>
      <c r="J76" s="17"/>
      <c r="K76" s="17"/>
      <c r="L76" s="77"/>
      <c r="M76" s="122"/>
      <c r="N76" s="17"/>
    </row>
    <row r="77">
      <c r="A77" s="17"/>
      <c r="B77" s="17"/>
      <c r="C77" s="17"/>
      <c r="D77" s="32"/>
      <c r="E77" s="32"/>
      <c r="F77" s="32"/>
      <c r="G77" s="17"/>
      <c r="H77" s="123"/>
      <c r="I77" s="123"/>
      <c r="J77" s="17"/>
      <c r="K77" s="17"/>
      <c r="L77" s="77"/>
      <c r="M77" s="122"/>
      <c r="N77" s="17"/>
    </row>
    <row r="78">
      <c r="A78" s="17"/>
      <c r="B78" s="17"/>
      <c r="C78" s="17"/>
      <c r="D78" s="32"/>
      <c r="E78" s="32"/>
      <c r="F78" s="32"/>
      <c r="G78" s="17"/>
      <c r="H78" s="123"/>
      <c r="I78" s="123"/>
      <c r="J78" s="17"/>
      <c r="K78" s="17"/>
      <c r="L78" s="77"/>
      <c r="M78" s="122"/>
      <c r="N78" s="17"/>
    </row>
    <row r="79">
      <c r="A79" s="17"/>
      <c r="B79" s="17"/>
      <c r="C79" s="17"/>
      <c r="D79" s="32"/>
      <c r="E79" s="32"/>
      <c r="F79" s="32"/>
      <c r="G79" s="17"/>
      <c r="H79" s="123"/>
      <c r="I79" s="123"/>
      <c r="J79" s="17"/>
      <c r="K79" s="17"/>
      <c r="L79" s="77"/>
      <c r="M79" s="122"/>
      <c r="N79" s="17"/>
    </row>
    <row r="80">
      <c r="A80" s="17"/>
      <c r="B80" s="17"/>
      <c r="C80" s="17"/>
      <c r="D80" s="32"/>
      <c r="E80" s="32"/>
      <c r="F80" s="32"/>
      <c r="G80" s="17"/>
      <c r="H80" s="123"/>
      <c r="I80" s="123"/>
      <c r="J80" s="17"/>
      <c r="K80" s="17"/>
      <c r="L80" s="77"/>
      <c r="M80" s="122"/>
      <c r="N80" s="17"/>
    </row>
    <row r="81">
      <c r="A81" s="17"/>
      <c r="B81" s="17"/>
      <c r="C81" s="17"/>
      <c r="D81" s="32"/>
      <c r="E81" s="32"/>
      <c r="F81" s="32"/>
      <c r="G81" s="17"/>
      <c r="H81" s="123"/>
      <c r="I81" s="123"/>
      <c r="J81" s="17"/>
      <c r="K81" s="17"/>
      <c r="L81" s="77"/>
      <c r="M81" s="122"/>
      <c r="N81" s="17"/>
    </row>
    <row r="82">
      <c r="A82" s="17"/>
      <c r="B82" s="17"/>
      <c r="C82" s="17"/>
      <c r="D82" s="32"/>
      <c r="E82" s="32"/>
      <c r="F82" s="32"/>
      <c r="G82" s="17"/>
      <c r="H82" s="123"/>
      <c r="I82" s="123"/>
      <c r="J82" s="17"/>
      <c r="K82" s="17"/>
      <c r="L82" s="77"/>
      <c r="M82" s="122"/>
      <c r="N82" s="17"/>
    </row>
    <row r="83">
      <c r="A83" s="17"/>
      <c r="B83" s="17"/>
      <c r="C83" s="17"/>
      <c r="D83" s="32"/>
      <c r="E83" s="32"/>
      <c r="F83" s="32"/>
      <c r="G83" s="17"/>
      <c r="H83" s="123"/>
      <c r="I83" s="123"/>
      <c r="J83" s="17"/>
      <c r="K83" s="17"/>
      <c r="L83" s="77"/>
      <c r="M83" s="122"/>
      <c r="N83" s="17"/>
    </row>
    <row r="84">
      <c r="A84" s="17"/>
      <c r="B84" s="17"/>
      <c r="C84" s="17"/>
      <c r="D84" s="32"/>
      <c r="E84" s="32"/>
      <c r="F84" s="32"/>
      <c r="G84" s="17"/>
      <c r="H84" s="123"/>
      <c r="I84" s="123"/>
      <c r="J84" s="17"/>
      <c r="K84" s="17"/>
      <c r="L84" s="77"/>
      <c r="M84" s="122"/>
      <c r="N84" s="17"/>
    </row>
    <row r="85">
      <c r="A85" s="17"/>
      <c r="B85" s="17"/>
      <c r="C85" s="17"/>
      <c r="D85" s="32"/>
      <c r="E85" s="32"/>
      <c r="F85" s="32"/>
      <c r="G85" s="17"/>
      <c r="H85" s="123"/>
      <c r="I85" s="123"/>
      <c r="J85" s="17"/>
      <c r="K85" s="17"/>
      <c r="L85" s="77"/>
      <c r="M85" s="122"/>
      <c r="N85" s="17"/>
    </row>
    <row r="86">
      <c r="A86" s="17"/>
      <c r="B86" s="17"/>
      <c r="C86" s="17"/>
      <c r="D86" s="32"/>
      <c r="E86" s="32"/>
      <c r="F86" s="32"/>
      <c r="G86" s="17"/>
      <c r="H86" s="123"/>
      <c r="I86" s="123"/>
      <c r="J86" s="17"/>
      <c r="K86" s="17"/>
      <c r="L86" s="77"/>
      <c r="M86" s="122"/>
      <c r="N86" s="17"/>
    </row>
    <row r="87">
      <c r="A87" s="17"/>
      <c r="B87" s="17"/>
      <c r="C87" s="17"/>
      <c r="D87" s="32"/>
      <c r="E87" s="32"/>
      <c r="F87" s="32"/>
      <c r="G87" s="17"/>
      <c r="H87" s="123"/>
      <c r="I87" s="123"/>
      <c r="J87" s="17"/>
      <c r="K87" s="17"/>
      <c r="L87" s="77"/>
      <c r="M87" s="122"/>
      <c r="N87" s="17"/>
    </row>
    <row r="88">
      <c r="A88" s="17"/>
      <c r="B88" s="17"/>
      <c r="C88" s="17"/>
      <c r="D88" s="32"/>
      <c r="E88" s="32"/>
      <c r="F88" s="32"/>
      <c r="G88" s="17"/>
      <c r="H88" s="123"/>
      <c r="I88" s="123"/>
      <c r="J88" s="17"/>
      <c r="K88" s="17"/>
      <c r="L88" s="77"/>
      <c r="M88" s="122"/>
      <c r="N88" s="17"/>
    </row>
    <row r="89">
      <c r="A89" s="17"/>
      <c r="B89" s="17"/>
      <c r="C89" s="17"/>
      <c r="D89" s="32"/>
      <c r="E89" s="32"/>
      <c r="F89" s="32"/>
      <c r="G89" s="17"/>
      <c r="H89" s="123"/>
      <c r="I89" s="123"/>
      <c r="J89" s="17"/>
      <c r="K89" s="17"/>
      <c r="L89" s="77"/>
      <c r="M89" s="122"/>
      <c r="N89" s="17"/>
    </row>
    <row r="90">
      <c r="A90" s="17"/>
      <c r="B90" s="17"/>
      <c r="C90" s="17"/>
      <c r="D90" s="32"/>
      <c r="E90" s="32"/>
      <c r="F90" s="32"/>
      <c r="G90" s="17"/>
      <c r="H90" s="123"/>
      <c r="I90" s="123"/>
      <c r="J90" s="17"/>
      <c r="K90" s="17"/>
      <c r="L90" s="77"/>
      <c r="M90" s="122"/>
      <c r="N90" s="17"/>
    </row>
    <row r="91">
      <c r="A91" s="17"/>
      <c r="B91" s="17"/>
      <c r="C91" s="17"/>
      <c r="D91" s="32"/>
      <c r="E91" s="32"/>
      <c r="F91" s="32"/>
      <c r="G91" s="17"/>
      <c r="H91" s="123"/>
      <c r="I91" s="123"/>
      <c r="J91" s="17"/>
      <c r="K91" s="17"/>
      <c r="L91" s="77"/>
      <c r="M91" s="122"/>
      <c r="N91" s="17"/>
    </row>
    <row r="92">
      <c r="A92" s="17"/>
      <c r="B92" s="17"/>
      <c r="C92" s="17"/>
      <c r="D92" s="32"/>
      <c r="E92" s="32"/>
      <c r="F92" s="32"/>
      <c r="G92" s="17"/>
      <c r="H92" s="123"/>
      <c r="I92" s="123"/>
      <c r="J92" s="17"/>
      <c r="K92" s="17"/>
      <c r="L92" s="77"/>
      <c r="M92" s="122"/>
      <c r="N92" s="17"/>
    </row>
    <row r="93">
      <c r="A93" s="17"/>
      <c r="B93" s="17"/>
      <c r="C93" s="17"/>
      <c r="D93" s="32"/>
      <c r="E93" s="32"/>
      <c r="F93" s="32"/>
      <c r="G93" s="17"/>
      <c r="H93" s="123"/>
      <c r="I93" s="123"/>
      <c r="J93" s="17"/>
      <c r="K93" s="17"/>
      <c r="L93" s="77"/>
      <c r="M93" s="122"/>
      <c r="N93" s="17"/>
    </row>
    <row r="94">
      <c r="A94" s="17"/>
      <c r="B94" s="17"/>
      <c r="C94" s="17"/>
      <c r="D94" s="32"/>
      <c r="E94" s="32"/>
      <c r="F94" s="32"/>
      <c r="G94" s="17"/>
      <c r="H94" s="123"/>
      <c r="I94" s="123"/>
      <c r="J94" s="17"/>
      <c r="K94" s="17"/>
      <c r="L94" s="77"/>
      <c r="M94" s="122"/>
      <c r="N94" s="17"/>
    </row>
    <row r="95">
      <c r="A95" s="17"/>
      <c r="B95" s="17"/>
      <c r="C95" s="17"/>
      <c r="D95" s="32"/>
      <c r="E95" s="32"/>
      <c r="F95" s="32"/>
      <c r="G95" s="17"/>
      <c r="H95" s="123"/>
      <c r="I95" s="123"/>
      <c r="J95" s="17"/>
      <c r="K95" s="17"/>
      <c r="L95" s="77"/>
      <c r="M95" s="122"/>
      <c r="N95" s="17"/>
    </row>
    <row r="96">
      <c r="A96" s="17"/>
      <c r="B96" s="17"/>
      <c r="C96" s="17"/>
      <c r="D96" s="32"/>
      <c r="E96" s="32"/>
      <c r="F96" s="32"/>
      <c r="G96" s="17"/>
      <c r="H96" s="123"/>
      <c r="I96" s="123"/>
      <c r="J96" s="17"/>
      <c r="K96" s="17"/>
      <c r="L96" s="77"/>
      <c r="M96" s="122"/>
      <c r="N96" s="17"/>
    </row>
    <row r="97">
      <c r="A97" s="17"/>
      <c r="B97" s="17"/>
      <c r="C97" s="17"/>
      <c r="D97" s="32"/>
      <c r="E97" s="32"/>
      <c r="F97" s="32"/>
      <c r="G97" s="17"/>
      <c r="H97" s="123"/>
      <c r="I97" s="123"/>
      <c r="J97" s="17"/>
      <c r="K97" s="17"/>
      <c r="L97" s="77"/>
      <c r="M97" s="122"/>
      <c r="N97" s="17"/>
    </row>
    <row r="98">
      <c r="A98" s="17"/>
      <c r="B98" s="17"/>
      <c r="C98" s="17"/>
      <c r="D98" s="32"/>
      <c r="E98" s="32"/>
      <c r="F98" s="32"/>
      <c r="G98" s="17"/>
      <c r="H98" s="123"/>
      <c r="I98" s="123"/>
      <c r="J98" s="17"/>
      <c r="K98" s="17"/>
      <c r="L98" s="77"/>
      <c r="M98" s="122"/>
      <c r="N98" s="17"/>
    </row>
    <row r="99">
      <c r="A99" s="17"/>
      <c r="B99" s="17"/>
      <c r="C99" s="17"/>
      <c r="D99" s="32"/>
      <c r="E99" s="32"/>
      <c r="F99" s="32"/>
      <c r="G99" s="17"/>
      <c r="H99" s="123"/>
      <c r="I99" s="123"/>
      <c r="J99" s="17"/>
      <c r="K99" s="17"/>
      <c r="L99" s="77"/>
      <c r="M99" s="122"/>
      <c r="N99" s="17"/>
    </row>
    <row r="100">
      <c r="A100" s="17"/>
      <c r="B100" s="17"/>
      <c r="C100" s="17"/>
      <c r="D100" s="32"/>
      <c r="E100" s="32"/>
      <c r="F100" s="32"/>
      <c r="G100" s="17"/>
      <c r="H100" s="123"/>
      <c r="I100" s="123"/>
      <c r="J100" s="17"/>
      <c r="K100" s="17"/>
      <c r="L100" s="77"/>
      <c r="M100" s="122"/>
      <c r="N100" s="17"/>
    </row>
    <row r="101">
      <c r="A101" s="17"/>
      <c r="B101" s="17"/>
      <c r="C101" s="17"/>
      <c r="D101" s="32"/>
      <c r="E101" s="32"/>
      <c r="F101" s="32"/>
      <c r="G101" s="17"/>
      <c r="H101" s="123"/>
      <c r="I101" s="123"/>
      <c r="J101" s="17"/>
      <c r="K101" s="17"/>
      <c r="L101" s="77"/>
      <c r="M101" s="122"/>
      <c r="N101" s="17"/>
    </row>
    <row r="102">
      <c r="A102" s="17"/>
      <c r="B102" s="17"/>
      <c r="C102" s="17"/>
      <c r="D102" s="32"/>
      <c r="E102" s="32"/>
      <c r="F102" s="32"/>
      <c r="G102" s="17"/>
      <c r="H102" s="123"/>
      <c r="I102" s="123"/>
      <c r="J102" s="17"/>
      <c r="K102" s="17"/>
      <c r="L102" s="77"/>
      <c r="M102" s="122"/>
      <c r="N102" s="17"/>
    </row>
    <row r="103">
      <c r="A103" s="17"/>
      <c r="B103" s="17"/>
      <c r="C103" s="17"/>
      <c r="D103" s="32"/>
      <c r="E103" s="32"/>
      <c r="F103" s="32"/>
      <c r="G103" s="17"/>
      <c r="H103" s="123"/>
      <c r="I103" s="123"/>
      <c r="J103" s="17"/>
      <c r="K103" s="17"/>
      <c r="L103" s="77"/>
      <c r="M103" s="122"/>
      <c r="N103" s="17"/>
    </row>
    <row r="104">
      <c r="A104" s="17"/>
      <c r="B104" s="17"/>
      <c r="C104" s="17"/>
      <c r="D104" s="32"/>
      <c r="E104" s="32"/>
      <c r="F104" s="32"/>
      <c r="G104" s="17"/>
      <c r="H104" s="123"/>
      <c r="I104" s="123"/>
      <c r="J104" s="17"/>
      <c r="K104" s="17"/>
      <c r="L104" s="77"/>
      <c r="M104" s="122"/>
      <c r="N104" s="17"/>
    </row>
    <row r="105">
      <c r="A105" s="17"/>
      <c r="B105" s="17"/>
      <c r="C105" s="17"/>
      <c r="D105" s="32"/>
      <c r="E105" s="32"/>
      <c r="F105" s="32"/>
      <c r="G105" s="17"/>
      <c r="H105" s="123"/>
      <c r="I105" s="123"/>
      <c r="J105" s="17"/>
      <c r="K105" s="17"/>
      <c r="L105" s="77"/>
      <c r="M105" s="122"/>
      <c r="N105" s="17"/>
    </row>
    <row r="106">
      <c r="A106" s="17"/>
      <c r="B106" s="17"/>
      <c r="C106" s="17"/>
      <c r="D106" s="32"/>
      <c r="E106" s="32"/>
      <c r="F106" s="17"/>
      <c r="G106" s="17"/>
      <c r="H106" s="123"/>
      <c r="I106" s="123"/>
      <c r="J106" s="17"/>
      <c r="K106" s="17"/>
      <c r="L106" s="77"/>
      <c r="M106" s="122"/>
      <c r="N106" s="17"/>
    </row>
    <row r="107">
      <c r="A107" s="17"/>
      <c r="B107" s="17"/>
      <c r="C107" s="17"/>
      <c r="D107" s="32"/>
      <c r="E107" s="32"/>
      <c r="F107" s="17"/>
      <c r="G107" s="17"/>
      <c r="H107" s="123"/>
      <c r="I107" s="123"/>
      <c r="J107" s="17"/>
      <c r="K107" s="17"/>
      <c r="L107" s="77"/>
      <c r="M107" s="122"/>
      <c r="N107" s="17"/>
    </row>
    <row r="108">
      <c r="A108" s="17"/>
      <c r="B108" s="17"/>
      <c r="C108" s="17"/>
      <c r="D108" s="32"/>
      <c r="E108" s="32"/>
      <c r="F108" s="17"/>
      <c r="G108" s="17"/>
      <c r="H108" s="123"/>
      <c r="I108" s="123"/>
      <c r="J108" s="17"/>
      <c r="K108" s="17"/>
      <c r="L108" s="77"/>
      <c r="M108" s="122"/>
      <c r="N108" s="17"/>
    </row>
    <row r="109">
      <c r="A109" s="17"/>
      <c r="B109" s="17"/>
      <c r="C109" s="17"/>
      <c r="D109" s="32"/>
      <c r="E109" s="32"/>
      <c r="F109" s="17"/>
      <c r="G109" s="17"/>
      <c r="H109" s="123"/>
      <c r="I109" s="123"/>
      <c r="J109" s="17"/>
      <c r="K109" s="17"/>
      <c r="L109" s="77"/>
      <c r="M109" s="122"/>
      <c r="N109" s="17"/>
    </row>
    <row r="110">
      <c r="A110" s="17"/>
      <c r="B110" s="17"/>
      <c r="C110" s="17"/>
      <c r="D110" s="32"/>
      <c r="E110" s="32"/>
      <c r="F110" s="17"/>
      <c r="G110" s="17"/>
      <c r="H110" s="123"/>
      <c r="I110" s="123"/>
      <c r="J110" s="17"/>
      <c r="K110" s="17"/>
      <c r="L110" s="77"/>
      <c r="M110" s="122"/>
      <c r="N110" s="17"/>
    </row>
    <row r="111">
      <c r="A111" s="17"/>
      <c r="B111" s="17"/>
      <c r="C111" s="17"/>
      <c r="D111" s="32"/>
      <c r="E111" s="32"/>
      <c r="F111" s="17"/>
      <c r="G111" s="17"/>
      <c r="H111" s="123"/>
      <c r="I111" s="123"/>
      <c r="J111" s="17"/>
      <c r="K111" s="17"/>
      <c r="L111" s="77"/>
      <c r="M111" s="122"/>
      <c r="N111" s="17"/>
    </row>
    <row r="112">
      <c r="A112" s="17"/>
      <c r="B112" s="17"/>
      <c r="C112" s="17"/>
      <c r="D112" s="32"/>
      <c r="E112" s="32"/>
      <c r="F112" s="17"/>
      <c r="G112" s="17"/>
      <c r="H112" s="123"/>
      <c r="I112" s="123"/>
      <c r="J112" s="17"/>
      <c r="K112" s="17"/>
      <c r="L112" s="77"/>
      <c r="M112" s="122"/>
      <c r="N112" s="17"/>
    </row>
    <row r="113">
      <c r="A113" s="17"/>
      <c r="B113" s="17"/>
      <c r="C113" s="17"/>
      <c r="D113" s="32"/>
      <c r="E113" s="32"/>
      <c r="F113" s="17"/>
      <c r="G113" s="17"/>
      <c r="H113" s="123"/>
      <c r="I113" s="123"/>
      <c r="J113" s="17"/>
      <c r="K113" s="17"/>
      <c r="L113" s="77"/>
      <c r="M113" s="122"/>
      <c r="N113" s="17"/>
    </row>
    <row r="114">
      <c r="A114" s="17"/>
      <c r="B114" s="17"/>
      <c r="C114" s="17"/>
      <c r="D114" s="32"/>
      <c r="E114" s="32"/>
      <c r="F114" s="17"/>
      <c r="G114" s="17"/>
      <c r="H114" s="123"/>
      <c r="I114" s="123"/>
      <c r="J114" s="17"/>
      <c r="K114" s="17"/>
      <c r="L114" s="77"/>
      <c r="M114" s="122"/>
      <c r="N114" s="17"/>
    </row>
    <row r="115">
      <c r="A115" s="17"/>
      <c r="B115" s="17"/>
      <c r="C115" s="17"/>
      <c r="D115" s="32"/>
      <c r="E115" s="32"/>
      <c r="F115" s="17"/>
      <c r="G115" s="17"/>
      <c r="H115" s="123"/>
      <c r="I115" s="123"/>
      <c r="J115" s="17"/>
      <c r="K115" s="17"/>
      <c r="L115" s="77"/>
      <c r="M115" s="122"/>
      <c r="N115" s="17"/>
    </row>
    <row r="116">
      <c r="A116" s="17"/>
      <c r="B116" s="17"/>
      <c r="C116" s="17"/>
      <c r="D116" s="32"/>
      <c r="E116" s="32"/>
      <c r="F116" s="17"/>
      <c r="G116" s="17"/>
      <c r="H116" s="123"/>
      <c r="I116" s="123"/>
      <c r="J116" s="17"/>
      <c r="K116" s="17"/>
      <c r="L116" s="77"/>
      <c r="M116" s="122"/>
      <c r="N116" s="17"/>
    </row>
    <row r="117">
      <c r="A117" s="17"/>
      <c r="B117" s="17"/>
      <c r="C117" s="17"/>
      <c r="D117" s="32"/>
      <c r="E117" s="32"/>
      <c r="F117" s="17"/>
      <c r="G117" s="17"/>
      <c r="H117" s="123"/>
      <c r="I117" s="123"/>
      <c r="J117" s="17"/>
      <c r="K117" s="17"/>
      <c r="L117" s="77"/>
      <c r="M117" s="122"/>
      <c r="N117" s="17"/>
    </row>
    <row r="118">
      <c r="A118" s="17"/>
      <c r="B118" s="17"/>
      <c r="C118" s="17"/>
      <c r="D118" s="32"/>
      <c r="E118" s="32"/>
      <c r="F118" s="17"/>
      <c r="G118" s="17"/>
      <c r="H118" s="123"/>
      <c r="I118" s="123"/>
      <c r="J118" s="17"/>
      <c r="K118" s="17"/>
      <c r="L118" s="77"/>
      <c r="M118" s="122"/>
      <c r="N118" s="17"/>
    </row>
    <row r="119">
      <c r="A119" s="17"/>
      <c r="B119" s="17"/>
      <c r="C119" s="17"/>
      <c r="D119" s="32"/>
      <c r="E119" s="32"/>
      <c r="F119" s="17"/>
      <c r="G119" s="17"/>
      <c r="H119" s="123"/>
      <c r="I119" s="123"/>
      <c r="J119" s="17"/>
      <c r="K119" s="17"/>
      <c r="L119" s="77"/>
      <c r="M119" s="122"/>
      <c r="N119" s="17"/>
    </row>
    <row r="120">
      <c r="A120" s="17"/>
      <c r="B120" s="17"/>
      <c r="C120" s="17"/>
      <c r="D120" s="32"/>
      <c r="E120" s="32"/>
      <c r="F120" s="17"/>
      <c r="G120" s="17"/>
      <c r="H120" s="123"/>
      <c r="I120" s="123"/>
      <c r="J120" s="17"/>
      <c r="K120" s="17"/>
      <c r="L120" s="77"/>
      <c r="M120" s="122"/>
      <c r="N120" s="17"/>
    </row>
    <row r="121">
      <c r="A121" s="17"/>
      <c r="B121" s="17"/>
      <c r="C121" s="17"/>
      <c r="D121" s="32"/>
      <c r="E121" s="32"/>
      <c r="F121" s="17"/>
      <c r="G121" s="17"/>
      <c r="H121" s="123"/>
      <c r="I121" s="123"/>
      <c r="J121" s="17"/>
      <c r="K121" s="17"/>
      <c r="L121" s="77"/>
      <c r="M121" s="122"/>
      <c r="N121" s="17"/>
    </row>
    <row r="122">
      <c r="A122" s="17"/>
      <c r="B122" s="17"/>
      <c r="C122" s="17"/>
      <c r="D122" s="32"/>
      <c r="E122" s="32"/>
      <c r="F122" s="17"/>
      <c r="G122" s="17"/>
      <c r="H122" s="123"/>
      <c r="I122" s="123"/>
      <c r="J122" s="17"/>
      <c r="K122" s="17"/>
      <c r="L122" s="77"/>
      <c r="M122" s="122"/>
      <c r="N122" s="17"/>
    </row>
    <row r="123">
      <c r="A123" s="17"/>
      <c r="B123" s="17"/>
      <c r="C123" s="17"/>
      <c r="D123" s="32"/>
      <c r="E123" s="32"/>
      <c r="F123" s="17"/>
      <c r="G123" s="17"/>
      <c r="H123" s="123"/>
      <c r="I123" s="123"/>
      <c r="J123" s="17"/>
      <c r="K123" s="17"/>
      <c r="L123" s="77"/>
      <c r="M123" s="122"/>
      <c r="N123" s="17"/>
    </row>
    <row r="124">
      <c r="A124" s="17"/>
      <c r="B124" s="17"/>
      <c r="C124" s="17"/>
      <c r="D124" s="32"/>
      <c r="E124" s="32"/>
      <c r="F124" s="17"/>
      <c r="G124" s="17"/>
      <c r="H124" s="123"/>
      <c r="I124" s="123"/>
      <c r="J124" s="17"/>
      <c r="K124" s="17"/>
      <c r="L124" s="77"/>
      <c r="M124" s="122"/>
      <c r="N124" s="17"/>
    </row>
    <row r="125">
      <c r="A125" s="17"/>
      <c r="B125" s="17"/>
      <c r="C125" s="17"/>
      <c r="D125" s="32"/>
      <c r="E125" s="32"/>
      <c r="F125" s="17"/>
      <c r="G125" s="17"/>
      <c r="H125" s="123"/>
      <c r="I125" s="123"/>
      <c r="J125" s="17"/>
      <c r="K125" s="17"/>
      <c r="L125" s="77"/>
      <c r="M125" s="122"/>
      <c r="N125" s="17"/>
    </row>
    <row r="126">
      <c r="A126" s="17"/>
      <c r="B126" s="17"/>
      <c r="C126" s="17"/>
      <c r="D126" s="32"/>
      <c r="E126" s="32"/>
      <c r="F126" s="17"/>
      <c r="G126" s="17"/>
      <c r="H126" s="123"/>
      <c r="I126" s="123"/>
      <c r="J126" s="17"/>
      <c r="K126" s="17"/>
      <c r="L126" s="77"/>
      <c r="M126" s="122"/>
      <c r="N126" s="17"/>
    </row>
    <row r="127">
      <c r="A127" s="17"/>
      <c r="B127" s="17"/>
      <c r="C127" s="17"/>
      <c r="D127" s="32"/>
      <c r="E127" s="32"/>
      <c r="F127" s="17"/>
      <c r="G127" s="17"/>
      <c r="H127" s="123"/>
      <c r="I127" s="123"/>
      <c r="J127" s="17"/>
      <c r="K127" s="17"/>
      <c r="L127" s="77"/>
      <c r="M127" s="122"/>
      <c r="N127" s="17"/>
    </row>
    <row r="128">
      <c r="A128" s="17"/>
      <c r="B128" s="17"/>
      <c r="C128" s="17"/>
      <c r="D128" s="32"/>
      <c r="E128" s="32"/>
      <c r="F128" s="17"/>
      <c r="G128" s="17"/>
      <c r="H128" s="123"/>
      <c r="I128" s="123"/>
      <c r="J128" s="17"/>
      <c r="K128" s="17"/>
      <c r="L128" s="77"/>
      <c r="M128" s="122"/>
      <c r="N128" s="17"/>
    </row>
    <row r="129">
      <c r="A129" s="17"/>
      <c r="B129" s="17"/>
      <c r="C129" s="17"/>
      <c r="D129" s="32"/>
      <c r="E129" s="32"/>
      <c r="F129" s="17"/>
      <c r="G129" s="17"/>
      <c r="H129" s="123"/>
      <c r="I129" s="123"/>
      <c r="J129" s="17"/>
      <c r="K129" s="17"/>
      <c r="L129" s="77"/>
      <c r="M129" s="122"/>
      <c r="N129" s="17"/>
    </row>
    <row r="130">
      <c r="A130" s="17"/>
      <c r="B130" s="17"/>
      <c r="C130" s="17"/>
      <c r="D130" s="32"/>
      <c r="E130" s="32"/>
      <c r="F130" s="17"/>
      <c r="G130" s="17"/>
      <c r="H130" s="123"/>
      <c r="I130" s="123"/>
      <c r="J130" s="17"/>
      <c r="K130" s="17"/>
      <c r="L130" s="77"/>
      <c r="M130" s="122"/>
      <c r="N130" s="17"/>
    </row>
    <row r="131">
      <c r="A131" s="17"/>
      <c r="B131" s="17"/>
      <c r="C131" s="17"/>
      <c r="D131" s="32"/>
      <c r="E131" s="32"/>
      <c r="F131" s="17"/>
      <c r="G131" s="17"/>
      <c r="H131" s="123"/>
      <c r="I131" s="123"/>
      <c r="J131" s="17"/>
      <c r="K131" s="17"/>
      <c r="L131" s="77"/>
      <c r="M131" s="122"/>
      <c r="N131" s="17"/>
    </row>
    <row r="132">
      <c r="A132" s="17"/>
      <c r="B132" s="17"/>
      <c r="C132" s="17"/>
      <c r="D132" s="32"/>
      <c r="E132" s="32"/>
      <c r="F132" s="17"/>
      <c r="G132" s="17"/>
      <c r="H132" s="123"/>
      <c r="I132" s="123"/>
      <c r="J132" s="17"/>
      <c r="K132" s="17"/>
      <c r="L132" s="77"/>
      <c r="M132" s="122"/>
      <c r="N132" s="17"/>
    </row>
    <row r="133">
      <c r="A133" s="17"/>
      <c r="B133" s="17"/>
      <c r="C133" s="17"/>
      <c r="D133" s="32"/>
      <c r="E133" s="32"/>
      <c r="F133" s="17"/>
      <c r="G133" s="17"/>
      <c r="H133" s="123"/>
      <c r="I133" s="123"/>
      <c r="J133" s="17"/>
      <c r="K133" s="17"/>
      <c r="L133" s="77"/>
      <c r="M133" s="122"/>
      <c r="N133" s="17"/>
    </row>
    <row r="134">
      <c r="A134" s="17"/>
      <c r="B134" s="17"/>
      <c r="C134" s="17"/>
      <c r="D134" s="32"/>
      <c r="E134" s="32"/>
      <c r="F134" s="17"/>
      <c r="G134" s="17"/>
      <c r="H134" s="123"/>
      <c r="I134" s="123"/>
      <c r="J134" s="17"/>
      <c r="K134" s="17"/>
      <c r="L134" s="77"/>
      <c r="M134" s="122"/>
      <c r="N134" s="17"/>
    </row>
    <row r="135">
      <c r="A135" s="17"/>
      <c r="B135" s="17"/>
      <c r="C135" s="17"/>
      <c r="D135" s="32"/>
      <c r="E135" s="32"/>
      <c r="F135" s="17"/>
      <c r="G135" s="17"/>
      <c r="H135" s="123"/>
      <c r="I135" s="123"/>
      <c r="J135" s="17"/>
      <c r="K135" s="17"/>
      <c r="L135" s="77"/>
      <c r="M135" s="122"/>
      <c r="N135" s="17"/>
    </row>
    <row r="136">
      <c r="A136" s="17"/>
      <c r="B136" s="17"/>
      <c r="C136" s="17"/>
      <c r="D136" s="32"/>
      <c r="E136" s="32"/>
      <c r="F136" s="17"/>
      <c r="G136" s="17"/>
      <c r="H136" s="123"/>
      <c r="I136" s="123"/>
      <c r="J136" s="17"/>
      <c r="K136" s="17"/>
      <c r="L136" s="77"/>
      <c r="M136" s="122"/>
      <c r="N136" s="17"/>
    </row>
    <row r="137">
      <c r="A137" s="17"/>
      <c r="B137" s="17"/>
      <c r="C137" s="17"/>
      <c r="D137" s="32"/>
      <c r="E137" s="32"/>
      <c r="F137" s="17"/>
      <c r="G137" s="17"/>
      <c r="H137" s="123"/>
      <c r="I137" s="123"/>
      <c r="J137" s="17"/>
      <c r="K137" s="17"/>
      <c r="L137" s="77"/>
      <c r="M137" s="122"/>
      <c r="N137" s="17"/>
    </row>
    <row r="138">
      <c r="A138" s="17"/>
      <c r="B138" s="17"/>
      <c r="C138" s="17"/>
      <c r="D138" s="32"/>
      <c r="E138" s="32"/>
      <c r="F138" s="17"/>
      <c r="G138" s="17"/>
      <c r="H138" s="123"/>
      <c r="I138" s="123"/>
      <c r="J138" s="17"/>
      <c r="K138" s="17"/>
      <c r="L138" s="77"/>
      <c r="M138" s="122"/>
      <c r="N138" s="17"/>
    </row>
    <row r="139">
      <c r="A139" s="17"/>
      <c r="B139" s="17"/>
      <c r="C139" s="17"/>
      <c r="D139" s="32"/>
      <c r="E139" s="32"/>
      <c r="F139" s="17"/>
      <c r="G139" s="17"/>
      <c r="H139" s="123"/>
      <c r="I139" s="123"/>
      <c r="J139" s="17"/>
      <c r="K139" s="17"/>
      <c r="L139" s="77"/>
      <c r="M139" s="122"/>
      <c r="N139" s="17"/>
    </row>
    <row r="140">
      <c r="A140" s="17"/>
      <c r="B140" s="17"/>
      <c r="C140" s="17"/>
      <c r="D140" s="32"/>
      <c r="E140" s="32"/>
      <c r="F140" s="17"/>
      <c r="G140" s="17"/>
      <c r="H140" s="123"/>
      <c r="I140" s="123"/>
      <c r="J140" s="17"/>
      <c r="K140" s="17"/>
      <c r="L140" s="77"/>
      <c r="M140" s="122"/>
      <c r="N140" s="17"/>
    </row>
    <row r="141">
      <c r="A141" s="17"/>
      <c r="B141" s="17"/>
      <c r="C141" s="17"/>
      <c r="D141" s="32"/>
      <c r="E141" s="32"/>
      <c r="F141" s="17"/>
      <c r="G141" s="17"/>
      <c r="H141" s="123"/>
      <c r="I141" s="123"/>
      <c r="J141" s="17"/>
      <c r="K141" s="17"/>
      <c r="L141" s="77"/>
      <c r="M141" s="122"/>
      <c r="N141" s="17"/>
    </row>
    <row r="142">
      <c r="A142" s="17"/>
      <c r="B142" s="17"/>
      <c r="C142" s="17"/>
      <c r="D142" s="32"/>
      <c r="E142" s="32"/>
      <c r="F142" s="17"/>
      <c r="G142" s="17"/>
      <c r="H142" s="123"/>
      <c r="I142" s="123"/>
      <c r="J142" s="17"/>
      <c r="K142" s="17"/>
      <c r="L142" s="77"/>
      <c r="M142" s="122"/>
      <c r="N142" s="17"/>
    </row>
    <row r="143">
      <c r="A143" s="17"/>
      <c r="B143" s="17"/>
      <c r="C143" s="17"/>
      <c r="D143" s="32"/>
      <c r="E143" s="32"/>
      <c r="F143" s="17"/>
      <c r="G143" s="17"/>
      <c r="H143" s="123"/>
      <c r="I143" s="123"/>
      <c r="J143" s="17"/>
      <c r="K143" s="17"/>
      <c r="L143" s="77"/>
      <c r="M143" s="122"/>
      <c r="N143" s="17"/>
    </row>
    <row r="144">
      <c r="A144" s="17"/>
      <c r="B144" s="17"/>
      <c r="C144" s="17"/>
      <c r="D144" s="32"/>
      <c r="E144" s="32"/>
      <c r="F144" s="17"/>
      <c r="G144" s="17"/>
      <c r="H144" s="123"/>
      <c r="I144" s="123"/>
      <c r="J144" s="17"/>
      <c r="K144" s="17"/>
      <c r="L144" s="77"/>
      <c r="M144" s="122"/>
      <c r="N144" s="17"/>
    </row>
    <row r="145">
      <c r="A145" s="17"/>
      <c r="B145" s="17"/>
      <c r="C145" s="17"/>
      <c r="D145" s="32"/>
      <c r="E145" s="32"/>
      <c r="F145" s="17"/>
      <c r="G145" s="17"/>
      <c r="H145" s="123"/>
      <c r="I145" s="123"/>
      <c r="J145" s="17"/>
      <c r="K145" s="17"/>
      <c r="L145" s="77"/>
      <c r="M145" s="122"/>
      <c r="N145" s="17"/>
    </row>
    <row r="146">
      <c r="A146" s="17"/>
      <c r="B146" s="17"/>
      <c r="C146" s="17"/>
      <c r="D146" s="32"/>
      <c r="E146" s="32"/>
      <c r="F146" s="17"/>
      <c r="G146" s="17"/>
      <c r="H146" s="123"/>
      <c r="I146" s="123"/>
      <c r="J146" s="17"/>
      <c r="K146" s="17"/>
      <c r="L146" s="77"/>
      <c r="M146" s="122"/>
      <c r="N146" s="17"/>
    </row>
    <row r="147">
      <c r="A147" s="17"/>
      <c r="B147" s="17"/>
      <c r="C147" s="17"/>
      <c r="D147" s="32"/>
      <c r="E147" s="32"/>
      <c r="F147" s="17"/>
      <c r="G147" s="17"/>
      <c r="H147" s="123"/>
      <c r="I147" s="123"/>
      <c r="J147" s="17"/>
      <c r="K147" s="17"/>
      <c r="L147" s="77"/>
      <c r="M147" s="122"/>
      <c r="N147" s="17"/>
    </row>
    <row r="148">
      <c r="A148" s="17"/>
      <c r="B148" s="17"/>
      <c r="C148" s="17"/>
      <c r="D148" s="32"/>
      <c r="E148" s="32"/>
      <c r="F148" s="17"/>
      <c r="G148" s="17"/>
      <c r="H148" s="123"/>
      <c r="I148" s="123"/>
      <c r="J148" s="17"/>
      <c r="K148" s="17"/>
      <c r="L148" s="77"/>
      <c r="M148" s="122"/>
      <c r="N148" s="17"/>
    </row>
    <row r="149">
      <c r="A149" s="17"/>
      <c r="B149" s="17"/>
      <c r="C149" s="17"/>
      <c r="D149" s="32"/>
      <c r="E149" s="32"/>
      <c r="F149" s="17"/>
      <c r="G149" s="17"/>
      <c r="H149" s="123"/>
      <c r="I149" s="123"/>
      <c r="J149" s="17"/>
      <c r="K149" s="17"/>
      <c r="L149" s="77"/>
      <c r="M149" s="122"/>
      <c r="N149" s="17"/>
    </row>
    <row r="150">
      <c r="A150" s="17"/>
      <c r="B150" s="17"/>
      <c r="C150" s="17"/>
      <c r="D150" s="32"/>
      <c r="E150" s="32"/>
      <c r="F150" s="17"/>
      <c r="G150" s="17"/>
      <c r="H150" s="123"/>
      <c r="I150" s="123"/>
      <c r="J150" s="17"/>
      <c r="K150" s="17"/>
      <c r="L150" s="77"/>
      <c r="M150" s="122"/>
      <c r="N150" s="17"/>
    </row>
    <row r="151">
      <c r="A151" s="17"/>
      <c r="B151" s="17"/>
      <c r="C151" s="17"/>
      <c r="D151" s="32"/>
      <c r="E151" s="32"/>
      <c r="F151" s="17"/>
      <c r="G151" s="17"/>
      <c r="H151" s="123"/>
      <c r="I151" s="123"/>
      <c r="J151" s="17"/>
      <c r="K151" s="17"/>
      <c r="L151" s="77"/>
      <c r="M151" s="122"/>
      <c r="N151" s="17"/>
    </row>
    <row r="152">
      <c r="A152" s="17"/>
      <c r="B152" s="17"/>
      <c r="C152" s="17"/>
      <c r="D152" s="32"/>
      <c r="E152" s="32"/>
      <c r="F152" s="17"/>
      <c r="G152" s="17"/>
      <c r="H152" s="123"/>
      <c r="I152" s="123"/>
      <c r="J152" s="17"/>
      <c r="K152" s="17"/>
      <c r="L152" s="77"/>
      <c r="M152" s="122"/>
      <c r="N152" s="17"/>
    </row>
    <row r="153">
      <c r="A153" s="17"/>
      <c r="B153" s="17"/>
      <c r="C153" s="17"/>
      <c r="D153" s="32"/>
      <c r="E153" s="32"/>
      <c r="F153" s="17"/>
      <c r="G153" s="17"/>
      <c r="H153" s="123"/>
      <c r="I153" s="123"/>
      <c r="J153" s="17"/>
      <c r="K153" s="17"/>
      <c r="L153" s="77"/>
      <c r="M153" s="122"/>
      <c r="N153" s="17"/>
    </row>
    <row r="154">
      <c r="A154" s="17"/>
      <c r="B154" s="17"/>
      <c r="C154" s="17"/>
      <c r="D154" s="32"/>
      <c r="E154" s="32"/>
      <c r="F154" s="17"/>
      <c r="G154" s="17"/>
      <c r="H154" s="123"/>
      <c r="I154" s="123"/>
      <c r="J154" s="17"/>
      <c r="K154" s="17"/>
      <c r="L154" s="77"/>
      <c r="M154" s="122"/>
      <c r="N154" s="17"/>
    </row>
    <row r="155">
      <c r="A155" s="17"/>
      <c r="B155" s="17"/>
      <c r="C155" s="17"/>
      <c r="D155" s="32"/>
      <c r="E155" s="32"/>
      <c r="F155" s="17"/>
      <c r="G155" s="17"/>
      <c r="H155" s="123"/>
      <c r="I155" s="123"/>
      <c r="J155" s="17"/>
      <c r="K155" s="17"/>
      <c r="L155" s="77"/>
      <c r="M155" s="122"/>
      <c r="N155" s="17"/>
    </row>
    <row r="156">
      <c r="A156" s="17"/>
      <c r="B156" s="17"/>
      <c r="C156" s="17"/>
      <c r="D156" s="32"/>
      <c r="E156" s="32"/>
      <c r="F156" s="17"/>
      <c r="G156" s="17"/>
      <c r="H156" s="123"/>
      <c r="I156" s="123"/>
      <c r="J156" s="17"/>
      <c r="K156" s="17"/>
      <c r="L156" s="77"/>
      <c r="M156" s="122"/>
      <c r="N156" s="17"/>
    </row>
    <row r="157">
      <c r="A157" s="17"/>
      <c r="B157" s="17"/>
      <c r="C157" s="17"/>
      <c r="D157" s="32"/>
      <c r="E157" s="32"/>
      <c r="F157" s="17"/>
      <c r="G157" s="17"/>
      <c r="H157" s="123"/>
      <c r="I157" s="123"/>
      <c r="J157" s="17"/>
      <c r="K157" s="17"/>
      <c r="L157" s="77"/>
      <c r="M157" s="122"/>
      <c r="N157" s="17"/>
    </row>
    <row r="158">
      <c r="A158" s="17"/>
      <c r="B158" s="17"/>
      <c r="C158" s="17"/>
      <c r="D158" s="32"/>
      <c r="E158" s="32"/>
      <c r="F158" s="17"/>
      <c r="G158" s="17"/>
      <c r="H158" s="123"/>
      <c r="I158" s="123"/>
      <c r="J158" s="17"/>
      <c r="K158" s="17"/>
      <c r="L158" s="77"/>
      <c r="M158" s="122"/>
      <c r="N158" s="17"/>
    </row>
    <row r="159">
      <c r="A159" s="17"/>
      <c r="B159" s="17"/>
      <c r="C159" s="17"/>
      <c r="D159" s="32"/>
      <c r="E159" s="32"/>
      <c r="F159" s="17"/>
      <c r="G159" s="17"/>
      <c r="H159" s="123"/>
      <c r="I159" s="123"/>
      <c r="J159" s="17"/>
      <c r="K159" s="17"/>
      <c r="L159" s="77"/>
      <c r="M159" s="122"/>
      <c r="N159" s="17"/>
    </row>
    <row r="160">
      <c r="A160" s="17"/>
      <c r="B160" s="17"/>
      <c r="C160" s="17"/>
      <c r="D160" s="32"/>
      <c r="E160" s="32"/>
      <c r="F160" s="17"/>
      <c r="G160" s="17"/>
      <c r="H160" s="123"/>
      <c r="I160" s="123"/>
      <c r="J160" s="17"/>
      <c r="K160" s="17"/>
      <c r="L160" s="77"/>
      <c r="M160" s="122"/>
      <c r="N160" s="17"/>
    </row>
    <row r="161">
      <c r="A161" s="17"/>
      <c r="B161" s="17"/>
      <c r="C161" s="17"/>
      <c r="D161" s="32"/>
      <c r="E161" s="32"/>
      <c r="F161" s="17"/>
      <c r="G161" s="17"/>
      <c r="H161" s="123"/>
      <c r="I161" s="123"/>
      <c r="J161" s="17"/>
      <c r="K161" s="17"/>
      <c r="L161" s="77"/>
      <c r="M161" s="122"/>
      <c r="N161" s="17"/>
    </row>
    <row r="162">
      <c r="A162" s="17"/>
      <c r="B162" s="17"/>
      <c r="C162" s="17"/>
      <c r="D162" s="32"/>
      <c r="E162" s="32"/>
      <c r="F162" s="17"/>
      <c r="G162" s="17"/>
      <c r="H162" s="123"/>
      <c r="I162" s="123"/>
      <c r="J162" s="17"/>
      <c r="K162" s="17"/>
      <c r="L162" s="77"/>
      <c r="M162" s="122"/>
      <c r="N162" s="17"/>
    </row>
    <row r="163">
      <c r="A163" s="17"/>
      <c r="B163" s="17"/>
      <c r="C163" s="17"/>
      <c r="D163" s="32"/>
      <c r="E163" s="32"/>
      <c r="F163" s="17"/>
      <c r="G163" s="17"/>
      <c r="H163" s="123"/>
      <c r="I163" s="123"/>
      <c r="J163" s="17"/>
      <c r="K163" s="17"/>
      <c r="L163" s="77"/>
      <c r="M163" s="122"/>
      <c r="N163" s="17"/>
    </row>
    <row r="164">
      <c r="A164" s="17"/>
      <c r="B164" s="17"/>
      <c r="C164" s="17"/>
      <c r="D164" s="32"/>
      <c r="E164" s="32"/>
      <c r="F164" s="17"/>
      <c r="G164" s="17"/>
      <c r="H164" s="123"/>
      <c r="I164" s="123"/>
      <c r="J164" s="17"/>
      <c r="K164" s="17"/>
      <c r="L164" s="77"/>
      <c r="M164" s="122"/>
      <c r="N164" s="17"/>
    </row>
    <row r="165">
      <c r="A165" s="17"/>
      <c r="B165" s="17"/>
      <c r="C165" s="17"/>
      <c r="D165" s="32"/>
      <c r="E165" s="32"/>
      <c r="F165" s="17"/>
      <c r="G165" s="17"/>
      <c r="H165" s="123"/>
      <c r="I165" s="123"/>
      <c r="J165" s="17"/>
      <c r="K165" s="17"/>
      <c r="L165" s="77"/>
      <c r="M165" s="122"/>
      <c r="N165" s="17"/>
    </row>
    <row r="166">
      <c r="A166" s="17"/>
      <c r="B166" s="17"/>
      <c r="C166" s="17"/>
      <c r="D166" s="32"/>
      <c r="E166" s="32"/>
      <c r="F166" s="17"/>
      <c r="G166" s="17"/>
      <c r="H166" s="123"/>
      <c r="I166" s="123"/>
      <c r="J166" s="17"/>
      <c r="K166" s="17"/>
      <c r="L166" s="77"/>
      <c r="M166" s="122"/>
      <c r="N166" s="17"/>
    </row>
    <row r="167">
      <c r="A167" s="17"/>
      <c r="B167" s="17"/>
      <c r="C167" s="17"/>
      <c r="D167" s="32"/>
      <c r="E167" s="32"/>
      <c r="F167" s="17"/>
      <c r="G167" s="17"/>
      <c r="H167" s="123"/>
      <c r="I167" s="123"/>
      <c r="J167" s="17"/>
      <c r="K167" s="17"/>
      <c r="L167" s="77"/>
      <c r="M167" s="122"/>
      <c r="N167" s="17"/>
    </row>
    <row r="168">
      <c r="A168" s="17"/>
      <c r="B168" s="17"/>
      <c r="C168" s="17"/>
      <c r="D168" s="32"/>
      <c r="E168" s="32"/>
      <c r="F168" s="17"/>
      <c r="G168" s="17"/>
      <c r="H168" s="123"/>
      <c r="I168" s="123"/>
      <c r="J168" s="17"/>
      <c r="K168" s="17"/>
      <c r="L168" s="77"/>
      <c r="M168" s="122"/>
      <c r="N168" s="17"/>
    </row>
    <row r="169">
      <c r="A169" s="17"/>
      <c r="B169" s="17"/>
      <c r="C169" s="17"/>
      <c r="D169" s="32"/>
      <c r="E169" s="32"/>
      <c r="F169" s="17"/>
      <c r="G169" s="17"/>
      <c r="H169" s="123"/>
      <c r="I169" s="123"/>
      <c r="J169" s="17"/>
      <c r="K169" s="17"/>
      <c r="L169" s="77"/>
      <c r="M169" s="122"/>
      <c r="N169" s="17"/>
    </row>
    <row r="170">
      <c r="A170" s="17"/>
      <c r="B170" s="17"/>
      <c r="C170" s="17"/>
      <c r="D170" s="32"/>
      <c r="E170" s="32"/>
      <c r="F170" s="17"/>
      <c r="G170" s="17"/>
      <c r="H170" s="123"/>
      <c r="I170" s="123"/>
      <c r="J170" s="17"/>
      <c r="K170" s="17"/>
      <c r="L170" s="77"/>
      <c r="M170" s="122"/>
      <c r="N170" s="17"/>
    </row>
    <row r="171">
      <c r="A171" s="17"/>
      <c r="B171" s="17"/>
      <c r="C171" s="17"/>
      <c r="D171" s="32"/>
      <c r="E171" s="32"/>
      <c r="F171" s="17"/>
      <c r="G171" s="17"/>
      <c r="H171" s="123"/>
      <c r="I171" s="123"/>
      <c r="J171" s="17"/>
      <c r="K171" s="17"/>
      <c r="L171" s="77"/>
      <c r="M171" s="122"/>
      <c r="N171" s="17"/>
    </row>
    <row r="172">
      <c r="A172" s="17"/>
      <c r="B172" s="17"/>
      <c r="C172" s="17"/>
      <c r="D172" s="32"/>
      <c r="E172" s="32"/>
      <c r="F172" s="17"/>
      <c r="G172" s="17"/>
      <c r="H172" s="123"/>
      <c r="I172" s="123"/>
      <c r="J172" s="17"/>
      <c r="K172" s="17"/>
      <c r="L172" s="77"/>
      <c r="M172" s="122"/>
      <c r="N172" s="17"/>
    </row>
    <row r="173">
      <c r="A173" s="17"/>
      <c r="B173" s="17"/>
      <c r="C173" s="17"/>
      <c r="D173" s="32"/>
      <c r="E173" s="32"/>
      <c r="F173" s="17"/>
      <c r="G173" s="17"/>
      <c r="H173" s="123"/>
      <c r="I173" s="123"/>
      <c r="J173" s="17"/>
      <c r="K173" s="17"/>
      <c r="L173" s="77"/>
      <c r="M173" s="122"/>
      <c r="N173" s="17"/>
    </row>
    <row r="174">
      <c r="A174" s="17"/>
      <c r="B174" s="17"/>
      <c r="C174" s="17"/>
      <c r="D174" s="32"/>
      <c r="E174" s="32"/>
      <c r="F174" s="17"/>
      <c r="G174" s="17"/>
      <c r="H174" s="123"/>
      <c r="I174" s="123"/>
      <c r="J174" s="17"/>
      <c r="K174" s="17"/>
      <c r="L174" s="77"/>
      <c r="M174" s="122"/>
      <c r="N174" s="17"/>
    </row>
    <row r="175">
      <c r="A175" s="17"/>
      <c r="B175" s="17"/>
      <c r="C175" s="17"/>
      <c r="D175" s="32"/>
      <c r="E175" s="32"/>
      <c r="F175" s="17"/>
      <c r="G175" s="17"/>
      <c r="H175" s="123"/>
      <c r="I175" s="123"/>
      <c r="J175" s="17"/>
      <c r="K175" s="17"/>
      <c r="L175" s="77"/>
      <c r="M175" s="122"/>
      <c r="N175" s="17"/>
    </row>
    <row r="176">
      <c r="A176" s="17"/>
      <c r="B176" s="17"/>
      <c r="C176" s="17"/>
      <c r="D176" s="32"/>
      <c r="E176" s="32"/>
      <c r="F176" s="17"/>
      <c r="G176" s="17"/>
      <c r="H176" s="123"/>
      <c r="I176" s="123"/>
      <c r="J176" s="17"/>
      <c r="K176" s="17"/>
      <c r="L176" s="77"/>
      <c r="M176" s="122"/>
      <c r="N176" s="17"/>
    </row>
    <row r="177">
      <c r="A177" s="17"/>
      <c r="B177" s="17"/>
      <c r="C177" s="17"/>
      <c r="D177" s="32"/>
      <c r="E177" s="32"/>
      <c r="F177" s="17"/>
      <c r="G177" s="17"/>
      <c r="H177" s="123"/>
      <c r="I177" s="123"/>
      <c r="J177" s="17"/>
      <c r="K177" s="17"/>
      <c r="L177" s="77"/>
      <c r="M177" s="122"/>
      <c r="N177" s="17"/>
    </row>
    <row r="178">
      <c r="A178" s="17"/>
      <c r="B178" s="17"/>
      <c r="C178" s="17"/>
      <c r="D178" s="32"/>
      <c r="E178" s="32"/>
      <c r="F178" s="17"/>
      <c r="G178" s="17"/>
      <c r="H178" s="123"/>
      <c r="I178" s="123"/>
      <c r="J178" s="17"/>
      <c r="K178" s="17"/>
      <c r="L178" s="77"/>
      <c r="M178" s="122"/>
      <c r="N178" s="17"/>
    </row>
    <row r="179">
      <c r="A179" s="17"/>
      <c r="B179" s="17"/>
      <c r="C179" s="17"/>
      <c r="D179" s="32"/>
      <c r="E179" s="32"/>
      <c r="F179" s="17"/>
      <c r="G179" s="17"/>
      <c r="H179" s="123"/>
      <c r="I179" s="123"/>
      <c r="J179" s="17"/>
      <c r="K179" s="17"/>
      <c r="L179" s="77"/>
      <c r="M179" s="122"/>
      <c r="N179" s="17"/>
    </row>
    <row r="180">
      <c r="A180" s="17"/>
      <c r="B180" s="17"/>
      <c r="C180" s="17"/>
      <c r="D180" s="32"/>
      <c r="E180" s="32"/>
      <c r="F180" s="17"/>
      <c r="G180" s="17"/>
      <c r="H180" s="123"/>
      <c r="I180" s="123"/>
      <c r="J180" s="17"/>
      <c r="K180" s="17"/>
      <c r="L180" s="77"/>
      <c r="M180" s="122"/>
      <c r="N180" s="17"/>
    </row>
    <row r="181">
      <c r="A181" s="17"/>
      <c r="B181" s="17"/>
      <c r="C181" s="17"/>
      <c r="D181" s="32"/>
      <c r="E181" s="32"/>
      <c r="F181" s="17"/>
      <c r="G181" s="17"/>
      <c r="H181" s="123"/>
      <c r="I181" s="123"/>
      <c r="J181" s="17"/>
      <c r="K181" s="17"/>
      <c r="L181" s="77"/>
      <c r="M181" s="122"/>
      <c r="N181" s="17"/>
    </row>
    <row r="182">
      <c r="A182" s="17"/>
      <c r="B182" s="17"/>
      <c r="C182" s="17"/>
      <c r="D182" s="32"/>
      <c r="E182" s="32"/>
      <c r="F182" s="17"/>
      <c r="G182" s="17"/>
      <c r="H182" s="123"/>
      <c r="I182" s="123"/>
      <c r="J182" s="17"/>
      <c r="K182" s="17"/>
      <c r="L182" s="77"/>
      <c r="M182" s="122"/>
      <c r="N182" s="17"/>
    </row>
    <row r="183">
      <c r="A183" s="17"/>
      <c r="B183" s="17"/>
      <c r="C183" s="17"/>
      <c r="D183" s="32"/>
      <c r="E183" s="32"/>
      <c r="F183" s="17"/>
      <c r="G183" s="17"/>
      <c r="H183" s="123"/>
      <c r="I183" s="123"/>
      <c r="J183" s="17"/>
      <c r="K183" s="17"/>
      <c r="L183" s="77"/>
      <c r="M183" s="122"/>
      <c r="N183" s="17"/>
    </row>
    <row r="184">
      <c r="A184" s="17"/>
      <c r="B184" s="17"/>
      <c r="C184" s="17"/>
      <c r="D184" s="32"/>
      <c r="E184" s="32"/>
      <c r="F184" s="17"/>
      <c r="G184" s="17"/>
      <c r="H184" s="123"/>
      <c r="I184" s="123"/>
      <c r="J184" s="17"/>
      <c r="K184" s="17"/>
      <c r="L184" s="77"/>
      <c r="M184" s="122"/>
      <c r="N184" s="17"/>
    </row>
    <row r="185">
      <c r="A185" s="17"/>
      <c r="B185" s="17"/>
      <c r="C185" s="17"/>
      <c r="D185" s="32"/>
      <c r="E185" s="32"/>
      <c r="F185" s="17"/>
      <c r="G185" s="17"/>
      <c r="H185" s="123"/>
      <c r="I185" s="123"/>
      <c r="J185" s="17"/>
      <c r="K185" s="17"/>
      <c r="L185" s="77"/>
      <c r="M185" s="122"/>
      <c r="N185" s="17"/>
    </row>
    <row r="186">
      <c r="A186" s="17"/>
      <c r="B186" s="17"/>
      <c r="C186" s="17"/>
      <c r="D186" s="32"/>
      <c r="E186" s="32"/>
      <c r="F186" s="17"/>
      <c r="G186" s="17"/>
      <c r="H186" s="123"/>
      <c r="I186" s="123"/>
      <c r="J186" s="17"/>
      <c r="K186" s="17"/>
      <c r="L186" s="77"/>
      <c r="M186" s="122"/>
      <c r="N186" s="17"/>
    </row>
    <row r="187">
      <c r="A187" s="17"/>
      <c r="B187" s="17"/>
      <c r="C187" s="17"/>
      <c r="D187" s="32"/>
      <c r="E187" s="32"/>
      <c r="F187" s="17"/>
      <c r="G187" s="17"/>
      <c r="H187" s="123"/>
      <c r="I187" s="123"/>
      <c r="J187" s="17"/>
      <c r="K187" s="17"/>
      <c r="L187" s="77"/>
      <c r="M187" s="122"/>
      <c r="N187" s="17"/>
    </row>
    <row r="188">
      <c r="A188" s="17"/>
      <c r="B188" s="17"/>
      <c r="C188" s="17"/>
      <c r="D188" s="32"/>
      <c r="E188" s="32"/>
      <c r="F188" s="17"/>
      <c r="G188" s="17"/>
      <c r="H188" s="123"/>
      <c r="I188" s="123"/>
      <c r="J188" s="17"/>
      <c r="K188" s="17"/>
      <c r="L188" s="77"/>
      <c r="M188" s="122"/>
      <c r="N188" s="17"/>
    </row>
    <row r="189">
      <c r="A189" s="17"/>
      <c r="B189" s="17"/>
      <c r="C189" s="17"/>
      <c r="D189" s="32"/>
      <c r="E189" s="32"/>
      <c r="F189" s="17"/>
      <c r="G189" s="17"/>
      <c r="H189" s="123"/>
      <c r="I189" s="123"/>
      <c r="J189" s="17"/>
      <c r="K189" s="17"/>
      <c r="L189" s="77"/>
      <c r="M189" s="122"/>
      <c r="N189" s="17"/>
    </row>
    <row r="190">
      <c r="A190" s="17"/>
      <c r="B190" s="17"/>
      <c r="C190" s="17"/>
      <c r="D190" s="32"/>
      <c r="E190" s="32"/>
      <c r="F190" s="17"/>
      <c r="G190" s="17"/>
      <c r="H190" s="123"/>
      <c r="I190" s="123"/>
      <c r="J190" s="17"/>
      <c r="K190" s="17"/>
      <c r="L190" s="77"/>
      <c r="M190" s="122"/>
      <c r="N190" s="17"/>
    </row>
    <row r="191">
      <c r="A191" s="17"/>
      <c r="B191" s="17"/>
      <c r="C191" s="17"/>
      <c r="D191" s="32"/>
      <c r="E191" s="32"/>
      <c r="F191" s="17"/>
      <c r="G191" s="17"/>
      <c r="H191" s="123"/>
      <c r="I191" s="123"/>
      <c r="J191" s="17"/>
      <c r="K191" s="17"/>
      <c r="L191" s="77"/>
      <c r="M191" s="122"/>
      <c r="N191" s="17"/>
    </row>
    <row r="192">
      <c r="A192" s="17"/>
      <c r="B192" s="17"/>
      <c r="C192" s="17"/>
      <c r="D192" s="32"/>
      <c r="E192" s="32"/>
      <c r="F192" s="17"/>
      <c r="G192" s="17"/>
      <c r="H192" s="123"/>
      <c r="I192" s="123"/>
      <c r="J192" s="17"/>
      <c r="K192" s="17"/>
      <c r="L192" s="77"/>
      <c r="M192" s="122"/>
      <c r="N192" s="17"/>
    </row>
    <row r="193">
      <c r="A193" s="17"/>
      <c r="B193" s="17"/>
      <c r="C193" s="17"/>
      <c r="D193" s="32"/>
      <c r="E193" s="32"/>
      <c r="F193" s="17"/>
      <c r="G193" s="17"/>
      <c r="H193" s="123"/>
      <c r="I193" s="123"/>
      <c r="J193" s="17"/>
      <c r="K193" s="17"/>
      <c r="L193" s="77"/>
      <c r="M193" s="122"/>
      <c r="N193" s="17"/>
    </row>
    <row r="194">
      <c r="A194" s="17"/>
      <c r="B194" s="17"/>
      <c r="C194" s="17"/>
      <c r="D194" s="32"/>
      <c r="E194" s="32"/>
      <c r="F194" s="17"/>
      <c r="G194" s="17"/>
      <c r="H194" s="123"/>
      <c r="I194" s="123"/>
      <c r="J194" s="17"/>
      <c r="K194" s="17"/>
      <c r="L194" s="77"/>
      <c r="M194" s="122"/>
      <c r="N194" s="17"/>
    </row>
    <row r="195">
      <c r="A195" s="17"/>
      <c r="B195" s="17"/>
      <c r="C195" s="17"/>
      <c r="D195" s="32"/>
      <c r="E195" s="32"/>
      <c r="F195" s="17"/>
      <c r="G195" s="17"/>
      <c r="H195" s="123"/>
      <c r="I195" s="123"/>
      <c r="J195" s="17"/>
      <c r="K195" s="17"/>
      <c r="L195" s="77"/>
      <c r="M195" s="122"/>
      <c r="N195" s="17"/>
    </row>
    <row r="196">
      <c r="A196" s="17"/>
      <c r="B196" s="17"/>
      <c r="C196" s="17"/>
      <c r="D196" s="32"/>
      <c r="E196" s="32"/>
      <c r="F196" s="17"/>
      <c r="G196" s="17"/>
      <c r="H196" s="123"/>
      <c r="I196" s="123"/>
      <c r="J196" s="17"/>
      <c r="K196" s="17"/>
      <c r="L196" s="77"/>
      <c r="M196" s="122"/>
      <c r="N196" s="17"/>
    </row>
    <row r="197">
      <c r="A197" s="17"/>
      <c r="B197" s="17"/>
      <c r="C197" s="17"/>
      <c r="D197" s="32"/>
      <c r="E197" s="32"/>
      <c r="F197" s="17"/>
      <c r="G197" s="17"/>
      <c r="H197" s="123"/>
      <c r="I197" s="123"/>
      <c r="J197" s="17"/>
      <c r="K197" s="17"/>
      <c r="L197" s="77"/>
      <c r="M197" s="122"/>
      <c r="N197" s="17"/>
    </row>
    <row r="198">
      <c r="A198" s="17"/>
      <c r="B198" s="17"/>
      <c r="C198" s="17"/>
      <c r="D198" s="32"/>
      <c r="E198" s="32"/>
      <c r="F198" s="17"/>
      <c r="G198" s="17"/>
      <c r="H198" s="123"/>
      <c r="I198" s="123"/>
      <c r="J198" s="17"/>
      <c r="K198" s="17"/>
      <c r="L198" s="77"/>
      <c r="M198" s="122"/>
      <c r="N198" s="17"/>
    </row>
    <row r="199">
      <c r="A199" s="17"/>
      <c r="B199" s="17"/>
      <c r="C199" s="17"/>
      <c r="D199" s="32"/>
      <c r="E199" s="32"/>
      <c r="F199" s="17"/>
      <c r="G199" s="17"/>
      <c r="H199" s="123"/>
      <c r="I199" s="123"/>
      <c r="J199" s="17"/>
      <c r="K199" s="17"/>
      <c r="L199" s="77"/>
      <c r="M199" s="122"/>
      <c r="N199" s="17"/>
    </row>
    <row r="200">
      <c r="A200" s="17"/>
      <c r="B200" s="17"/>
      <c r="C200" s="17"/>
      <c r="D200" s="32"/>
      <c r="E200" s="32"/>
      <c r="F200" s="17"/>
      <c r="G200" s="17"/>
      <c r="H200" s="123"/>
      <c r="I200" s="123"/>
      <c r="J200" s="17"/>
      <c r="K200" s="17"/>
      <c r="L200" s="77"/>
      <c r="M200" s="122"/>
      <c r="N200" s="17"/>
    </row>
    <row r="201">
      <c r="A201" s="17"/>
      <c r="B201" s="17"/>
      <c r="C201" s="17"/>
      <c r="D201" s="32"/>
      <c r="E201" s="32"/>
      <c r="F201" s="17"/>
      <c r="G201" s="17"/>
      <c r="H201" s="123"/>
      <c r="I201" s="123"/>
      <c r="J201" s="17"/>
      <c r="K201" s="17"/>
      <c r="L201" s="77"/>
      <c r="M201" s="122"/>
      <c r="N201" s="17"/>
    </row>
    <row r="202">
      <c r="A202" s="17"/>
      <c r="B202" s="17"/>
      <c r="C202" s="17"/>
      <c r="D202" s="32"/>
      <c r="E202" s="32"/>
      <c r="F202" s="17"/>
      <c r="G202" s="17"/>
      <c r="H202" s="123"/>
      <c r="I202" s="123"/>
      <c r="J202" s="17"/>
      <c r="K202" s="17"/>
      <c r="L202" s="77"/>
      <c r="M202" s="122"/>
      <c r="N202" s="17"/>
    </row>
    <row r="203">
      <c r="A203" s="17"/>
      <c r="B203" s="17"/>
      <c r="C203" s="17"/>
      <c r="D203" s="32"/>
      <c r="E203" s="32"/>
      <c r="F203" s="17"/>
      <c r="G203" s="17"/>
      <c r="H203" s="123"/>
      <c r="I203" s="123"/>
      <c r="J203" s="17"/>
      <c r="K203" s="17"/>
      <c r="L203" s="77"/>
      <c r="M203" s="122"/>
      <c r="N203" s="17"/>
    </row>
    <row r="204">
      <c r="A204" s="17"/>
      <c r="B204" s="17"/>
      <c r="C204" s="17"/>
      <c r="D204" s="32"/>
      <c r="E204" s="32"/>
      <c r="F204" s="17"/>
      <c r="G204" s="17"/>
      <c r="H204" s="123"/>
      <c r="I204" s="123"/>
      <c r="J204" s="17"/>
      <c r="K204" s="17"/>
      <c r="L204" s="77"/>
      <c r="M204" s="122"/>
      <c r="N204" s="17"/>
    </row>
    <row r="205">
      <c r="A205" s="17"/>
      <c r="B205" s="17"/>
      <c r="C205" s="17"/>
      <c r="D205" s="32"/>
      <c r="E205" s="32"/>
      <c r="F205" s="17"/>
      <c r="G205" s="17"/>
      <c r="H205" s="123"/>
      <c r="I205" s="123"/>
      <c r="J205" s="17"/>
      <c r="K205" s="17"/>
      <c r="L205" s="77"/>
      <c r="M205" s="122"/>
      <c r="N205" s="17"/>
    </row>
    <row r="206">
      <c r="A206" s="17"/>
      <c r="B206" s="17"/>
      <c r="C206" s="17"/>
      <c r="D206" s="32"/>
      <c r="E206" s="32"/>
      <c r="F206" s="17"/>
      <c r="G206" s="17"/>
      <c r="H206" s="123"/>
      <c r="I206" s="123"/>
      <c r="J206" s="17"/>
      <c r="K206" s="17"/>
      <c r="L206" s="77"/>
      <c r="M206" s="122"/>
      <c r="N206" s="17"/>
    </row>
    <row r="207">
      <c r="A207" s="17"/>
      <c r="B207" s="17"/>
      <c r="C207" s="17"/>
      <c r="D207" s="32"/>
      <c r="E207" s="32"/>
      <c r="F207" s="17"/>
      <c r="G207" s="17"/>
      <c r="H207" s="123"/>
      <c r="I207" s="123"/>
      <c r="J207" s="17"/>
      <c r="K207" s="17"/>
      <c r="L207" s="77"/>
      <c r="M207" s="122"/>
      <c r="N207" s="17"/>
    </row>
    <row r="208">
      <c r="A208" s="17"/>
      <c r="B208" s="17"/>
      <c r="C208" s="17"/>
      <c r="D208" s="32"/>
      <c r="E208" s="32"/>
      <c r="F208" s="17"/>
      <c r="G208" s="17"/>
      <c r="H208" s="123"/>
      <c r="I208" s="123"/>
      <c r="J208" s="17"/>
      <c r="K208" s="17"/>
      <c r="L208" s="77"/>
      <c r="M208" s="122"/>
      <c r="N208" s="17"/>
    </row>
    <row r="209">
      <c r="A209" s="17"/>
      <c r="B209" s="17"/>
      <c r="C209" s="17"/>
      <c r="D209" s="32"/>
      <c r="E209" s="32"/>
      <c r="F209" s="17"/>
      <c r="G209" s="17"/>
      <c r="H209" s="123"/>
      <c r="I209" s="123"/>
      <c r="J209" s="17"/>
      <c r="K209" s="17"/>
      <c r="L209" s="77"/>
      <c r="M209" s="122"/>
      <c r="N209" s="17"/>
    </row>
    <row r="210">
      <c r="A210" s="17"/>
      <c r="B210" s="17"/>
      <c r="C210" s="17"/>
      <c r="D210" s="32"/>
      <c r="E210" s="32"/>
      <c r="F210" s="17"/>
      <c r="G210" s="17"/>
      <c r="H210" s="123"/>
      <c r="I210" s="123"/>
      <c r="J210" s="17"/>
      <c r="K210" s="17"/>
      <c r="L210" s="77"/>
      <c r="M210" s="122"/>
      <c r="N210" s="17"/>
    </row>
    <row r="211">
      <c r="A211" s="17"/>
      <c r="B211" s="17"/>
      <c r="C211" s="17"/>
      <c r="D211" s="32"/>
      <c r="E211" s="32"/>
      <c r="F211" s="17"/>
      <c r="G211" s="17"/>
      <c r="H211" s="123"/>
      <c r="I211" s="123"/>
      <c r="J211" s="17"/>
      <c r="K211" s="17"/>
      <c r="L211" s="77"/>
      <c r="M211" s="122"/>
      <c r="N211" s="17"/>
    </row>
    <row r="212">
      <c r="A212" s="17"/>
      <c r="B212" s="17"/>
      <c r="C212" s="17"/>
      <c r="D212" s="32"/>
      <c r="E212" s="32"/>
      <c r="F212" s="17"/>
      <c r="G212" s="17"/>
      <c r="H212" s="123"/>
      <c r="I212" s="123"/>
      <c r="J212" s="17"/>
      <c r="K212" s="17"/>
      <c r="L212" s="77"/>
      <c r="M212" s="122"/>
      <c r="N212" s="17"/>
    </row>
    <row r="213">
      <c r="A213" s="17"/>
      <c r="B213" s="17"/>
      <c r="C213" s="17"/>
      <c r="D213" s="32"/>
      <c r="E213" s="32"/>
      <c r="F213" s="17"/>
      <c r="G213" s="17"/>
      <c r="H213" s="123"/>
      <c r="I213" s="123"/>
      <c r="J213" s="17"/>
      <c r="K213" s="17"/>
      <c r="L213" s="77"/>
      <c r="M213" s="122"/>
      <c r="N213" s="17"/>
    </row>
    <row r="214">
      <c r="A214" s="17"/>
      <c r="B214" s="17"/>
      <c r="C214" s="17"/>
      <c r="D214" s="32"/>
      <c r="E214" s="32"/>
      <c r="F214" s="17"/>
      <c r="G214" s="17"/>
      <c r="H214" s="123"/>
      <c r="I214" s="123"/>
      <c r="J214" s="17"/>
      <c r="K214" s="17"/>
      <c r="L214" s="77"/>
      <c r="M214" s="122"/>
      <c r="N214" s="17"/>
    </row>
    <row r="215">
      <c r="A215" s="17"/>
      <c r="B215" s="17"/>
      <c r="C215" s="17"/>
      <c r="D215" s="32"/>
      <c r="E215" s="32"/>
      <c r="F215" s="17"/>
      <c r="G215" s="17"/>
      <c r="H215" s="123"/>
      <c r="I215" s="123"/>
      <c r="J215" s="17"/>
      <c r="K215" s="17"/>
      <c r="L215" s="77"/>
      <c r="M215" s="122"/>
      <c r="N215" s="17"/>
    </row>
    <row r="216">
      <c r="A216" s="17"/>
      <c r="B216" s="17"/>
      <c r="C216" s="17"/>
      <c r="D216" s="32"/>
      <c r="E216" s="32"/>
      <c r="F216" s="17"/>
      <c r="G216" s="17"/>
      <c r="H216" s="123"/>
      <c r="I216" s="123"/>
      <c r="J216" s="17"/>
      <c r="K216" s="17"/>
      <c r="L216" s="77"/>
      <c r="M216" s="122"/>
      <c r="N216" s="17"/>
    </row>
    <row r="217">
      <c r="A217" s="17"/>
      <c r="B217" s="17"/>
      <c r="C217" s="17"/>
      <c r="D217" s="32"/>
      <c r="E217" s="32"/>
      <c r="F217" s="17"/>
      <c r="G217" s="17"/>
      <c r="H217" s="123"/>
      <c r="I217" s="123"/>
      <c r="J217" s="17"/>
      <c r="K217" s="17"/>
      <c r="L217" s="77"/>
      <c r="M217" s="124"/>
      <c r="N217" s="17"/>
    </row>
    <row r="218">
      <c r="A218" s="17"/>
      <c r="B218" s="17"/>
      <c r="C218" s="17"/>
      <c r="D218" s="32"/>
      <c r="E218" s="32"/>
      <c r="F218" s="17"/>
      <c r="G218" s="17"/>
      <c r="H218" s="123"/>
      <c r="I218" s="123"/>
      <c r="J218" s="17"/>
      <c r="K218" s="17"/>
      <c r="L218" s="77"/>
      <c r="M218" s="124"/>
      <c r="N218" s="17"/>
    </row>
    <row r="219">
      <c r="A219" s="17"/>
      <c r="B219" s="17"/>
      <c r="C219" s="17"/>
      <c r="D219" s="32"/>
      <c r="E219" s="32"/>
      <c r="F219" s="17"/>
      <c r="G219" s="17"/>
      <c r="H219" s="123"/>
      <c r="I219" s="123"/>
      <c r="J219" s="17"/>
      <c r="K219" s="17"/>
      <c r="L219" s="77"/>
      <c r="M219" s="124"/>
      <c r="N219" s="17"/>
    </row>
    <row r="220">
      <c r="A220" s="17"/>
      <c r="B220" s="17"/>
      <c r="C220" s="17"/>
      <c r="D220" s="32"/>
      <c r="E220" s="32"/>
      <c r="F220" s="17"/>
      <c r="G220" s="17"/>
      <c r="H220" s="123"/>
      <c r="I220" s="123"/>
      <c r="J220" s="17"/>
      <c r="K220" s="17"/>
      <c r="L220" s="77"/>
      <c r="M220" s="124"/>
      <c r="N220" s="17"/>
    </row>
    <row r="221">
      <c r="A221" s="17"/>
      <c r="B221" s="17"/>
      <c r="C221" s="17"/>
      <c r="D221" s="32"/>
      <c r="E221" s="32"/>
      <c r="F221" s="17"/>
      <c r="G221" s="17"/>
      <c r="H221" s="123"/>
      <c r="I221" s="123"/>
      <c r="J221" s="17"/>
      <c r="K221" s="17"/>
      <c r="L221" s="77"/>
      <c r="M221" s="124"/>
      <c r="N221" s="17"/>
    </row>
    <row r="222">
      <c r="A222" s="17"/>
      <c r="B222" s="17"/>
      <c r="C222" s="17"/>
      <c r="D222" s="32"/>
      <c r="E222" s="32"/>
      <c r="F222" s="17"/>
      <c r="G222" s="17"/>
      <c r="H222" s="123"/>
      <c r="I222" s="123"/>
      <c r="J222" s="17"/>
      <c r="K222" s="17"/>
      <c r="L222" s="77"/>
      <c r="M222" s="124"/>
      <c r="N222" s="17"/>
    </row>
    <row r="223">
      <c r="A223" s="17"/>
      <c r="B223" s="17"/>
      <c r="C223" s="17"/>
      <c r="D223" s="32"/>
      <c r="E223" s="32"/>
      <c r="F223" s="17"/>
      <c r="G223" s="17"/>
      <c r="H223" s="123"/>
      <c r="I223" s="123"/>
      <c r="J223" s="17"/>
      <c r="K223" s="17"/>
      <c r="L223" s="77"/>
      <c r="M223" s="124"/>
      <c r="N223" s="17"/>
    </row>
    <row r="224">
      <c r="A224" s="17"/>
      <c r="B224" s="17"/>
      <c r="C224" s="17"/>
      <c r="D224" s="32"/>
      <c r="E224" s="32"/>
      <c r="F224" s="17"/>
      <c r="G224" s="17"/>
      <c r="H224" s="123"/>
      <c r="I224" s="123"/>
      <c r="J224" s="17"/>
      <c r="K224" s="17"/>
      <c r="L224" s="77"/>
      <c r="M224" s="124"/>
      <c r="N224" s="17"/>
    </row>
    <row r="225">
      <c r="A225" s="17"/>
      <c r="B225" s="17"/>
      <c r="C225" s="17"/>
      <c r="D225" s="32"/>
      <c r="E225" s="32"/>
      <c r="F225" s="17"/>
      <c r="G225" s="17"/>
      <c r="H225" s="123"/>
      <c r="I225" s="123"/>
      <c r="J225" s="17"/>
      <c r="K225" s="17"/>
      <c r="L225" s="77"/>
      <c r="M225" s="124"/>
      <c r="N225" s="17"/>
    </row>
    <row r="226">
      <c r="A226" s="17"/>
      <c r="B226" s="17"/>
      <c r="C226" s="17"/>
      <c r="D226" s="32"/>
      <c r="E226" s="32"/>
      <c r="F226" s="17"/>
      <c r="G226" s="17"/>
      <c r="H226" s="123"/>
      <c r="I226" s="123"/>
      <c r="J226" s="17"/>
      <c r="K226" s="17"/>
      <c r="L226" s="77"/>
      <c r="M226" s="124"/>
      <c r="N226" s="17"/>
    </row>
    <row r="227">
      <c r="A227" s="17"/>
      <c r="B227" s="17"/>
      <c r="C227" s="17"/>
      <c r="D227" s="32"/>
      <c r="E227" s="32"/>
      <c r="F227" s="17"/>
      <c r="G227" s="17"/>
      <c r="H227" s="123"/>
      <c r="I227" s="123"/>
      <c r="J227" s="17"/>
      <c r="K227" s="17"/>
      <c r="L227" s="77"/>
      <c r="M227" s="124"/>
      <c r="N227" s="17"/>
    </row>
    <row r="228">
      <c r="A228" s="17"/>
      <c r="B228" s="17"/>
      <c r="C228" s="17"/>
      <c r="D228" s="32"/>
      <c r="E228" s="32"/>
      <c r="F228" s="17"/>
      <c r="G228" s="17"/>
      <c r="H228" s="123"/>
      <c r="I228" s="123"/>
      <c r="J228" s="17"/>
      <c r="K228" s="17"/>
      <c r="L228" s="77"/>
      <c r="M228" s="124"/>
      <c r="N228" s="17"/>
    </row>
    <row r="229">
      <c r="A229" s="17"/>
      <c r="B229" s="17"/>
      <c r="C229" s="17"/>
      <c r="D229" s="32"/>
      <c r="E229" s="32"/>
      <c r="F229" s="17"/>
      <c r="G229" s="17"/>
      <c r="H229" s="123"/>
      <c r="I229" s="123"/>
      <c r="J229" s="17"/>
      <c r="K229" s="17"/>
      <c r="L229" s="77"/>
      <c r="M229" s="124"/>
      <c r="N229" s="17"/>
    </row>
    <row r="230">
      <c r="A230" s="17"/>
      <c r="B230" s="17"/>
      <c r="C230" s="17"/>
      <c r="D230" s="32"/>
      <c r="E230" s="32"/>
      <c r="F230" s="17"/>
      <c r="G230" s="17"/>
      <c r="H230" s="123"/>
      <c r="I230" s="123"/>
      <c r="J230" s="17"/>
      <c r="K230" s="17"/>
      <c r="L230" s="77"/>
      <c r="M230" s="124"/>
      <c r="N230" s="17"/>
    </row>
    <row r="231">
      <c r="A231" s="17"/>
      <c r="B231" s="17"/>
      <c r="C231" s="17"/>
      <c r="D231" s="32"/>
      <c r="E231" s="32"/>
      <c r="F231" s="17"/>
      <c r="G231" s="17"/>
      <c r="H231" s="123"/>
      <c r="I231" s="123"/>
      <c r="J231" s="17"/>
      <c r="K231" s="17"/>
      <c r="L231" s="77"/>
      <c r="M231" s="124"/>
      <c r="N231" s="17"/>
    </row>
    <row r="232">
      <c r="A232" s="17"/>
      <c r="B232" s="17"/>
      <c r="C232" s="17"/>
      <c r="D232" s="32"/>
      <c r="E232" s="32"/>
      <c r="F232" s="17"/>
      <c r="G232" s="17"/>
      <c r="H232" s="123"/>
      <c r="I232" s="123"/>
      <c r="J232" s="17"/>
      <c r="K232" s="17"/>
      <c r="L232" s="77"/>
      <c r="M232" s="124"/>
      <c r="N232" s="17"/>
    </row>
    <row r="233">
      <c r="A233" s="17"/>
      <c r="B233" s="17"/>
      <c r="C233" s="17"/>
      <c r="D233" s="32"/>
      <c r="E233" s="32"/>
      <c r="F233" s="17"/>
      <c r="G233" s="17"/>
      <c r="H233" s="123"/>
      <c r="I233" s="123"/>
      <c r="J233" s="17"/>
      <c r="K233" s="17"/>
      <c r="L233" s="77"/>
      <c r="M233" s="124"/>
      <c r="N233" s="17"/>
    </row>
    <row r="234">
      <c r="A234" s="17"/>
      <c r="B234" s="17"/>
      <c r="C234" s="17"/>
      <c r="D234" s="32"/>
      <c r="E234" s="32"/>
      <c r="F234" s="17"/>
      <c r="G234" s="17"/>
      <c r="H234" s="123"/>
      <c r="I234" s="123"/>
      <c r="J234" s="17"/>
      <c r="K234" s="17"/>
      <c r="L234" s="77"/>
      <c r="M234" s="124"/>
      <c r="N234" s="17"/>
    </row>
    <row r="235">
      <c r="A235" s="17"/>
      <c r="B235" s="17"/>
      <c r="C235" s="17"/>
      <c r="D235" s="32"/>
      <c r="E235" s="32"/>
      <c r="F235" s="17"/>
      <c r="G235" s="17"/>
      <c r="H235" s="123"/>
      <c r="I235" s="123"/>
      <c r="J235" s="17"/>
      <c r="K235" s="17"/>
      <c r="L235" s="77"/>
      <c r="M235" s="124"/>
      <c r="N235" s="17"/>
    </row>
    <row r="236">
      <c r="A236" s="17"/>
      <c r="B236" s="17"/>
      <c r="C236" s="17"/>
      <c r="D236" s="32"/>
      <c r="E236" s="32"/>
      <c r="F236" s="17"/>
      <c r="G236" s="17"/>
      <c r="H236" s="123"/>
      <c r="I236" s="123"/>
      <c r="J236" s="17"/>
      <c r="K236" s="17"/>
      <c r="L236" s="77"/>
      <c r="M236" s="124"/>
      <c r="N236" s="17"/>
    </row>
    <row r="237">
      <c r="A237" s="17"/>
      <c r="B237" s="17"/>
      <c r="C237" s="17"/>
      <c r="D237" s="32"/>
      <c r="E237" s="32"/>
      <c r="F237" s="17"/>
      <c r="G237" s="17"/>
      <c r="H237" s="123"/>
      <c r="I237" s="123"/>
      <c r="J237" s="17"/>
      <c r="K237" s="17"/>
      <c r="L237" s="77"/>
      <c r="M237" s="124"/>
      <c r="N237" s="17"/>
    </row>
    <row r="238">
      <c r="A238" s="17"/>
      <c r="B238" s="17"/>
      <c r="C238" s="17"/>
      <c r="D238" s="32"/>
      <c r="E238" s="32"/>
      <c r="F238" s="17"/>
      <c r="G238" s="17"/>
      <c r="H238" s="123"/>
      <c r="I238" s="123"/>
      <c r="J238" s="17"/>
      <c r="K238" s="17"/>
      <c r="L238" s="77"/>
      <c r="M238" s="124"/>
      <c r="N238" s="17"/>
    </row>
    <row r="239">
      <c r="A239" s="17"/>
      <c r="B239" s="17"/>
      <c r="C239" s="17"/>
      <c r="D239" s="32"/>
      <c r="E239" s="32"/>
      <c r="F239" s="17"/>
      <c r="G239" s="17"/>
      <c r="H239" s="123"/>
      <c r="I239" s="123"/>
      <c r="J239" s="17"/>
      <c r="K239" s="17"/>
      <c r="L239" s="77"/>
      <c r="M239" s="124"/>
      <c r="N239" s="17"/>
    </row>
    <row r="240">
      <c r="A240" s="17"/>
      <c r="B240" s="17"/>
      <c r="C240" s="17"/>
      <c r="D240" s="32"/>
      <c r="E240" s="32"/>
      <c r="F240" s="17"/>
      <c r="G240" s="17"/>
      <c r="H240" s="123"/>
      <c r="I240" s="123"/>
      <c r="J240" s="17"/>
      <c r="K240" s="17"/>
      <c r="L240" s="77"/>
      <c r="M240" s="124"/>
      <c r="N240" s="17"/>
    </row>
    <row r="241">
      <c r="A241" s="17"/>
      <c r="B241" s="17"/>
      <c r="C241" s="17"/>
      <c r="D241" s="32"/>
      <c r="E241" s="32"/>
      <c r="F241" s="17"/>
      <c r="G241" s="17"/>
      <c r="H241" s="123"/>
      <c r="I241" s="123"/>
      <c r="J241" s="17"/>
      <c r="K241" s="17"/>
      <c r="L241" s="77"/>
      <c r="M241" s="124"/>
      <c r="N241" s="17"/>
    </row>
    <row r="242">
      <c r="A242" s="17"/>
      <c r="B242" s="17"/>
      <c r="C242" s="17"/>
      <c r="D242" s="32"/>
      <c r="E242" s="32"/>
      <c r="F242" s="17"/>
      <c r="G242" s="17"/>
      <c r="H242" s="123"/>
      <c r="I242" s="123"/>
      <c r="J242" s="17"/>
      <c r="K242" s="17"/>
      <c r="L242" s="77"/>
      <c r="M242" s="124"/>
      <c r="N242" s="17"/>
    </row>
    <row r="243">
      <c r="A243" s="17"/>
      <c r="B243" s="17"/>
      <c r="C243" s="17"/>
      <c r="D243" s="32"/>
      <c r="E243" s="32"/>
      <c r="F243" s="17"/>
      <c r="G243" s="17"/>
      <c r="H243" s="123"/>
      <c r="I243" s="123"/>
      <c r="J243" s="17"/>
      <c r="K243" s="17"/>
      <c r="L243" s="77"/>
      <c r="M243" s="124"/>
      <c r="N243" s="17"/>
    </row>
    <row r="244">
      <c r="A244" s="17"/>
      <c r="B244" s="17"/>
      <c r="C244" s="17"/>
      <c r="D244" s="32"/>
      <c r="E244" s="32"/>
      <c r="F244" s="17"/>
      <c r="G244" s="17"/>
      <c r="H244" s="123"/>
      <c r="I244" s="123"/>
      <c r="J244" s="17"/>
      <c r="K244" s="17"/>
      <c r="L244" s="77"/>
      <c r="M244" s="124"/>
      <c r="N244" s="17"/>
    </row>
    <row r="245">
      <c r="A245" s="17"/>
      <c r="B245" s="17"/>
      <c r="C245" s="17"/>
      <c r="D245" s="32"/>
      <c r="E245" s="32"/>
      <c r="F245" s="17"/>
      <c r="G245" s="17"/>
      <c r="H245" s="123"/>
      <c r="I245" s="123"/>
      <c r="J245" s="17"/>
      <c r="K245" s="17"/>
      <c r="L245" s="77"/>
      <c r="M245" s="124"/>
      <c r="N245" s="17"/>
    </row>
    <row r="246">
      <c r="A246" s="17"/>
      <c r="B246" s="17"/>
      <c r="C246" s="17"/>
      <c r="D246" s="32"/>
      <c r="E246" s="32"/>
      <c r="F246" s="17"/>
      <c r="G246" s="17"/>
      <c r="H246" s="123"/>
      <c r="I246" s="123"/>
      <c r="J246" s="17"/>
      <c r="K246" s="17"/>
      <c r="L246" s="77"/>
      <c r="M246" s="124"/>
      <c r="N246" s="17"/>
    </row>
    <row r="247">
      <c r="A247" s="17"/>
      <c r="B247" s="17"/>
      <c r="C247" s="17"/>
      <c r="D247" s="32"/>
      <c r="E247" s="32"/>
      <c r="F247" s="17"/>
      <c r="G247" s="17"/>
      <c r="H247" s="123"/>
      <c r="I247" s="123"/>
      <c r="J247" s="17"/>
      <c r="K247" s="17"/>
      <c r="L247" s="77"/>
      <c r="M247" s="124"/>
      <c r="N247" s="17"/>
    </row>
    <row r="248">
      <c r="A248" s="17"/>
      <c r="B248" s="17"/>
      <c r="C248" s="17"/>
      <c r="D248" s="32"/>
      <c r="E248" s="32"/>
      <c r="F248" s="17"/>
      <c r="G248" s="17"/>
      <c r="H248" s="123"/>
      <c r="I248" s="123"/>
      <c r="J248" s="17"/>
      <c r="K248" s="17"/>
      <c r="L248" s="77"/>
      <c r="M248" s="124"/>
      <c r="N248" s="17"/>
    </row>
    <row r="249">
      <c r="A249" s="17"/>
      <c r="B249" s="17"/>
      <c r="C249" s="17"/>
      <c r="D249" s="32"/>
      <c r="E249" s="32"/>
      <c r="F249" s="17"/>
      <c r="G249" s="17"/>
      <c r="H249" s="123"/>
      <c r="I249" s="123"/>
      <c r="J249" s="17"/>
      <c r="K249" s="17"/>
      <c r="L249" s="77"/>
      <c r="M249" s="124"/>
      <c r="N249" s="17"/>
    </row>
    <row r="250">
      <c r="A250" s="17"/>
      <c r="B250" s="17"/>
      <c r="C250" s="17"/>
      <c r="D250" s="32"/>
      <c r="E250" s="32"/>
      <c r="F250" s="17"/>
      <c r="G250" s="17"/>
      <c r="H250" s="123"/>
      <c r="I250" s="123"/>
      <c r="J250" s="17"/>
      <c r="K250" s="17"/>
      <c r="L250" s="77"/>
      <c r="M250" s="124"/>
      <c r="N250" s="17"/>
    </row>
    <row r="251">
      <c r="A251" s="17"/>
      <c r="B251" s="17"/>
      <c r="C251" s="17"/>
      <c r="D251" s="32"/>
      <c r="E251" s="32"/>
      <c r="F251" s="17"/>
      <c r="G251" s="17"/>
      <c r="H251" s="123"/>
      <c r="I251" s="123"/>
      <c r="J251" s="17"/>
      <c r="K251" s="17"/>
      <c r="L251" s="77"/>
      <c r="M251" s="124"/>
      <c r="N251" s="17"/>
    </row>
    <row r="252">
      <c r="A252" s="17"/>
      <c r="B252" s="17"/>
      <c r="C252" s="17"/>
      <c r="D252" s="32"/>
      <c r="E252" s="32"/>
      <c r="F252" s="17"/>
      <c r="G252" s="17"/>
      <c r="H252" s="123"/>
      <c r="I252" s="123"/>
      <c r="J252" s="17"/>
      <c r="K252" s="17"/>
      <c r="L252" s="77"/>
      <c r="M252" s="124"/>
      <c r="N252" s="17"/>
    </row>
    <row r="253">
      <c r="A253" s="17"/>
      <c r="B253" s="17"/>
      <c r="C253" s="17"/>
      <c r="D253" s="32"/>
      <c r="E253" s="32"/>
      <c r="F253" s="17"/>
      <c r="G253" s="17"/>
      <c r="H253" s="123"/>
      <c r="I253" s="123"/>
      <c r="J253" s="17"/>
      <c r="K253" s="17"/>
      <c r="L253" s="77"/>
      <c r="M253" s="124"/>
      <c r="N253" s="17"/>
    </row>
    <row r="254">
      <c r="A254" s="17"/>
      <c r="B254" s="17"/>
      <c r="C254" s="17"/>
      <c r="D254" s="32"/>
      <c r="E254" s="32"/>
      <c r="F254" s="17"/>
      <c r="G254" s="17"/>
      <c r="H254" s="123"/>
      <c r="I254" s="123"/>
      <c r="J254" s="17"/>
      <c r="K254" s="17"/>
      <c r="L254" s="77"/>
      <c r="M254" s="124"/>
      <c r="N254" s="17"/>
    </row>
    <row r="255">
      <c r="A255" s="17"/>
      <c r="B255" s="17"/>
      <c r="C255" s="17"/>
      <c r="D255" s="32"/>
      <c r="E255" s="32"/>
      <c r="F255" s="17"/>
      <c r="G255" s="17"/>
      <c r="H255" s="123"/>
      <c r="I255" s="123"/>
      <c r="J255" s="17"/>
      <c r="K255" s="17"/>
      <c r="L255" s="77"/>
      <c r="M255" s="124"/>
      <c r="N255" s="17"/>
    </row>
    <row r="256">
      <c r="A256" s="17"/>
      <c r="B256" s="17"/>
      <c r="C256" s="17"/>
      <c r="D256" s="32"/>
      <c r="E256" s="32"/>
      <c r="F256" s="17"/>
      <c r="G256" s="17"/>
      <c r="H256" s="123"/>
      <c r="I256" s="123"/>
      <c r="J256" s="17"/>
      <c r="K256" s="17"/>
      <c r="L256" s="77"/>
      <c r="M256" s="124"/>
      <c r="N256" s="17"/>
    </row>
    <row r="257">
      <c r="A257" s="17"/>
      <c r="B257" s="17"/>
      <c r="C257" s="17"/>
      <c r="D257" s="32"/>
      <c r="E257" s="32"/>
      <c r="F257" s="17"/>
      <c r="G257" s="17"/>
      <c r="H257" s="123"/>
      <c r="I257" s="123"/>
      <c r="J257" s="17"/>
      <c r="K257" s="17"/>
      <c r="L257" s="77"/>
      <c r="M257" s="124"/>
      <c r="N257" s="17"/>
    </row>
    <row r="258">
      <c r="A258" s="17"/>
      <c r="B258" s="17"/>
      <c r="C258" s="17"/>
      <c r="D258" s="32"/>
      <c r="E258" s="32"/>
      <c r="F258" s="17"/>
      <c r="G258" s="17"/>
      <c r="H258" s="123"/>
      <c r="I258" s="123"/>
      <c r="J258" s="17"/>
      <c r="K258" s="17"/>
      <c r="L258" s="77"/>
      <c r="M258" s="124"/>
      <c r="N258" s="17"/>
    </row>
    <row r="259">
      <c r="A259" s="17"/>
      <c r="B259" s="17"/>
      <c r="C259" s="17"/>
      <c r="D259" s="32"/>
      <c r="E259" s="32"/>
      <c r="F259" s="17"/>
      <c r="G259" s="17"/>
      <c r="H259" s="123"/>
      <c r="I259" s="123"/>
      <c r="J259" s="17"/>
      <c r="K259" s="17"/>
      <c r="L259" s="77"/>
      <c r="M259" s="124"/>
      <c r="N259" s="17"/>
    </row>
    <row r="260">
      <c r="A260" s="17"/>
      <c r="B260" s="17"/>
      <c r="C260" s="17"/>
      <c r="D260" s="32"/>
      <c r="E260" s="32"/>
      <c r="F260" s="17"/>
      <c r="G260" s="17"/>
      <c r="H260" s="123"/>
      <c r="I260" s="123"/>
      <c r="J260" s="17"/>
      <c r="K260" s="17"/>
      <c r="L260" s="77"/>
      <c r="M260" s="124"/>
      <c r="N260" s="17"/>
    </row>
    <row r="261">
      <c r="A261" s="17"/>
      <c r="B261" s="17"/>
      <c r="C261" s="17"/>
      <c r="D261" s="32"/>
      <c r="E261" s="32"/>
      <c r="F261" s="17"/>
      <c r="G261" s="17"/>
      <c r="H261" s="123"/>
      <c r="I261" s="123"/>
      <c r="J261" s="17"/>
      <c r="K261" s="17"/>
      <c r="L261" s="77"/>
      <c r="M261" s="124"/>
      <c r="N261" s="17"/>
    </row>
    <row r="262">
      <c r="A262" s="17"/>
      <c r="B262" s="17"/>
      <c r="C262" s="17"/>
      <c r="D262" s="32"/>
      <c r="E262" s="32"/>
      <c r="F262" s="17"/>
      <c r="G262" s="17"/>
      <c r="H262" s="123"/>
      <c r="I262" s="123"/>
      <c r="J262" s="17"/>
      <c r="K262" s="17"/>
      <c r="L262" s="77"/>
      <c r="M262" s="124"/>
      <c r="N262" s="17"/>
    </row>
    <row r="263">
      <c r="A263" s="17"/>
      <c r="B263" s="17"/>
      <c r="C263" s="17"/>
      <c r="D263" s="32"/>
      <c r="E263" s="32"/>
      <c r="F263" s="17"/>
      <c r="G263" s="17"/>
      <c r="H263" s="123"/>
      <c r="I263" s="123"/>
      <c r="J263" s="17"/>
      <c r="K263" s="17"/>
      <c r="L263" s="77"/>
      <c r="M263" s="124"/>
      <c r="N263" s="17"/>
    </row>
    <row r="264">
      <c r="A264" s="17"/>
      <c r="B264" s="17"/>
      <c r="C264" s="17"/>
      <c r="D264" s="32"/>
      <c r="E264" s="32"/>
      <c r="F264" s="17"/>
      <c r="G264" s="17"/>
      <c r="H264" s="123"/>
      <c r="I264" s="123"/>
      <c r="J264" s="17"/>
      <c r="K264" s="17"/>
      <c r="L264" s="77"/>
      <c r="M264" s="124"/>
      <c r="N264" s="17"/>
    </row>
    <row r="265">
      <c r="A265" s="17"/>
      <c r="B265" s="17"/>
      <c r="C265" s="17"/>
      <c r="D265" s="32"/>
      <c r="E265" s="32"/>
      <c r="F265" s="17"/>
      <c r="G265" s="17"/>
      <c r="H265" s="123"/>
      <c r="I265" s="123"/>
      <c r="J265" s="17"/>
      <c r="K265" s="17"/>
      <c r="L265" s="77"/>
      <c r="M265" s="124"/>
      <c r="N265" s="17"/>
    </row>
    <row r="266">
      <c r="A266" s="17"/>
      <c r="B266" s="17"/>
      <c r="C266" s="17"/>
      <c r="D266" s="32"/>
      <c r="E266" s="32"/>
      <c r="F266" s="17"/>
      <c r="G266" s="17"/>
      <c r="H266" s="123"/>
      <c r="I266" s="123"/>
      <c r="J266" s="17"/>
      <c r="K266" s="17"/>
      <c r="L266" s="77"/>
      <c r="M266" s="124"/>
      <c r="N266" s="17"/>
    </row>
    <row r="267">
      <c r="A267" s="17"/>
      <c r="B267" s="17"/>
      <c r="C267" s="17"/>
      <c r="D267" s="32"/>
      <c r="E267" s="32"/>
      <c r="F267" s="17"/>
      <c r="G267" s="17"/>
      <c r="H267" s="123"/>
      <c r="I267" s="123"/>
      <c r="J267" s="17"/>
      <c r="K267" s="17"/>
      <c r="L267" s="77"/>
      <c r="M267" s="124"/>
      <c r="N267" s="17"/>
    </row>
    <row r="268">
      <c r="A268" s="17"/>
      <c r="B268" s="17"/>
      <c r="C268" s="17"/>
      <c r="D268" s="32"/>
      <c r="E268" s="32"/>
      <c r="F268" s="17"/>
      <c r="G268" s="17"/>
      <c r="H268" s="123"/>
      <c r="I268" s="123"/>
      <c r="J268" s="17"/>
      <c r="K268" s="17"/>
      <c r="L268" s="77"/>
      <c r="M268" s="124"/>
      <c r="N268" s="17"/>
    </row>
    <row r="269">
      <c r="A269" s="17"/>
      <c r="B269" s="17"/>
      <c r="C269" s="17"/>
      <c r="D269" s="32"/>
      <c r="E269" s="32"/>
      <c r="F269" s="17"/>
      <c r="G269" s="17"/>
      <c r="H269" s="123"/>
      <c r="I269" s="123"/>
      <c r="J269" s="17"/>
      <c r="K269" s="17"/>
      <c r="L269" s="77"/>
      <c r="M269" s="124"/>
      <c r="N269" s="17"/>
    </row>
    <row r="270">
      <c r="A270" s="17"/>
      <c r="B270" s="17"/>
      <c r="C270" s="17"/>
      <c r="D270" s="32"/>
      <c r="E270" s="32"/>
      <c r="F270" s="17"/>
      <c r="G270" s="17"/>
      <c r="H270" s="123"/>
      <c r="I270" s="123"/>
      <c r="J270" s="17"/>
      <c r="K270" s="17"/>
      <c r="L270" s="77"/>
      <c r="M270" s="124"/>
      <c r="N270" s="17"/>
    </row>
    <row r="271">
      <c r="A271" s="17"/>
      <c r="B271" s="17"/>
      <c r="C271" s="17"/>
      <c r="D271" s="32"/>
      <c r="E271" s="32"/>
      <c r="F271" s="17"/>
      <c r="G271" s="17"/>
      <c r="H271" s="123"/>
      <c r="I271" s="123"/>
      <c r="J271" s="17"/>
      <c r="K271" s="17"/>
      <c r="L271" s="77"/>
      <c r="M271" s="124"/>
      <c r="N271" s="17"/>
    </row>
    <row r="272">
      <c r="A272" s="17"/>
      <c r="B272" s="17"/>
      <c r="C272" s="17"/>
      <c r="D272" s="32"/>
      <c r="E272" s="32"/>
      <c r="F272" s="17"/>
      <c r="G272" s="17"/>
      <c r="H272" s="123"/>
      <c r="I272" s="123"/>
      <c r="J272" s="17"/>
      <c r="K272" s="17"/>
      <c r="L272" s="77"/>
      <c r="M272" s="124"/>
      <c r="N272" s="17"/>
    </row>
    <row r="273">
      <c r="A273" s="17"/>
      <c r="B273" s="17"/>
      <c r="C273" s="17"/>
      <c r="D273" s="32"/>
      <c r="E273" s="32"/>
      <c r="F273" s="17"/>
      <c r="G273" s="17"/>
      <c r="H273" s="123"/>
      <c r="I273" s="123"/>
      <c r="J273" s="17"/>
      <c r="K273" s="17"/>
      <c r="L273" s="77"/>
      <c r="M273" s="124"/>
      <c r="N273" s="17"/>
    </row>
    <row r="274">
      <c r="A274" s="17"/>
      <c r="B274" s="17"/>
      <c r="C274" s="17"/>
      <c r="D274" s="32"/>
      <c r="E274" s="32"/>
      <c r="F274" s="17"/>
      <c r="G274" s="17"/>
      <c r="H274" s="123"/>
      <c r="I274" s="123"/>
      <c r="J274" s="17"/>
      <c r="K274" s="17"/>
      <c r="L274" s="77"/>
      <c r="M274" s="124"/>
      <c r="N274" s="17"/>
    </row>
    <row r="275">
      <c r="A275" s="17"/>
      <c r="B275" s="17"/>
      <c r="C275" s="17"/>
      <c r="D275" s="32"/>
      <c r="E275" s="32"/>
      <c r="F275" s="17"/>
      <c r="G275" s="17"/>
      <c r="H275" s="123"/>
      <c r="I275" s="123"/>
      <c r="J275" s="17"/>
      <c r="K275" s="17"/>
      <c r="L275" s="77"/>
      <c r="M275" s="124"/>
      <c r="N275" s="17"/>
    </row>
    <row r="276">
      <c r="A276" s="17"/>
      <c r="B276" s="17"/>
      <c r="C276" s="17"/>
      <c r="D276" s="32"/>
      <c r="E276" s="32"/>
      <c r="F276" s="17"/>
      <c r="G276" s="17"/>
      <c r="H276" s="123"/>
      <c r="I276" s="123"/>
      <c r="J276" s="17"/>
      <c r="K276" s="17"/>
      <c r="L276" s="77"/>
      <c r="M276" s="124"/>
      <c r="N276" s="17"/>
    </row>
    <row r="277">
      <c r="A277" s="17"/>
      <c r="B277" s="17"/>
      <c r="C277" s="17"/>
      <c r="D277" s="32"/>
      <c r="E277" s="32"/>
      <c r="F277" s="17"/>
      <c r="G277" s="17"/>
      <c r="H277" s="123"/>
      <c r="I277" s="123"/>
      <c r="J277" s="17"/>
      <c r="K277" s="17"/>
      <c r="L277" s="77"/>
      <c r="M277" s="124"/>
      <c r="N277" s="17"/>
    </row>
    <row r="278">
      <c r="A278" s="17"/>
      <c r="B278" s="17"/>
      <c r="C278" s="17"/>
      <c r="D278" s="32"/>
      <c r="E278" s="32"/>
      <c r="F278" s="17"/>
      <c r="G278" s="17"/>
      <c r="H278" s="123"/>
      <c r="I278" s="123"/>
      <c r="J278" s="17"/>
      <c r="K278" s="17"/>
      <c r="L278" s="77"/>
      <c r="M278" s="124"/>
      <c r="N278" s="17"/>
    </row>
    <row r="279">
      <c r="A279" s="17"/>
      <c r="B279" s="17"/>
      <c r="C279" s="17"/>
      <c r="D279" s="32"/>
      <c r="E279" s="32"/>
      <c r="F279" s="17"/>
      <c r="G279" s="17"/>
      <c r="H279" s="123"/>
      <c r="I279" s="123"/>
      <c r="J279" s="17"/>
      <c r="K279" s="17"/>
      <c r="L279" s="77"/>
      <c r="M279" s="124"/>
      <c r="N279" s="17"/>
    </row>
    <row r="280">
      <c r="A280" s="17"/>
      <c r="B280" s="17"/>
      <c r="C280" s="17"/>
      <c r="D280" s="32"/>
      <c r="E280" s="32"/>
      <c r="F280" s="17"/>
      <c r="G280" s="17"/>
      <c r="H280" s="123"/>
      <c r="I280" s="123"/>
      <c r="J280" s="17"/>
      <c r="K280" s="17"/>
      <c r="L280" s="77"/>
      <c r="M280" s="124"/>
      <c r="N280" s="17"/>
    </row>
    <row r="281">
      <c r="A281" s="17"/>
      <c r="B281" s="17"/>
      <c r="C281" s="17"/>
      <c r="D281" s="32"/>
      <c r="E281" s="32"/>
      <c r="F281" s="17"/>
      <c r="G281" s="17"/>
      <c r="H281" s="123"/>
      <c r="I281" s="123"/>
      <c r="J281" s="17"/>
      <c r="K281" s="17"/>
      <c r="L281" s="77"/>
      <c r="M281" s="124"/>
      <c r="N281" s="17"/>
    </row>
    <row r="282">
      <c r="A282" s="17"/>
      <c r="B282" s="17"/>
      <c r="C282" s="17"/>
      <c r="D282" s="32"/>
      <c r="E282" s="32"/>
      <c r="F282" s="17"/>
      <c r="G282" s="17"/>
      <c r="H282" s="123"/>
      <c r="I282" s="123"/>
      <c r="J282" s="17"/>
      <c r="K282" s="17"/>
      <c r="L282" s="77"/>
      <c r="M282" s="124"/>
      <c r="N282" s="17"/>
    </row>
    <row r="283">
      <c r="A283" s="17"/>
      <c r="B283" s="17"/>
      <c r="C283" s="17"/>
      <c r="D283" s="32"/>
      <c r="E283" s="32"/>
      <c r="F283" s="17"/>
      <c r="G283" s="17"/>
      <c r="H283" s="123"/>
      <c r="I283" s="123"/>
      <c r="J283" s="17"/>
      <c r="K283" s="17"/>
      <c r="L283" s="77"/>
      <c r="M283" s="124"/>
      <c r="N283" s="17"/>
    </row>
    <row r="284">
      <c r="A284" s="17"/>
      <c r="B284" s="17"/>
      <c r="C284" s="17"/>
      <c r="D284" s="32"/>
      <c r="E284" s="32"/>
      <c r="F284" s="17"/>
      <c r="G284" s="17"/>
      <c r="H284" s="123"/>
      <c r="I284" s="123"/>
      <c r="J284" s="17"/>
      <c r="K284" s="17"/>
      <c r="L284" s="77"/>
      <c r="M284" s="124"/>
      <c r="N284" s="17"/>
    </row>
    <row r="285">
      <c r="A285" s="17"/>
      <c r="B285" s="17"/>
      <c r="C285" s="17"/>
      <c r="D285" s="32"/>
      <c r="E285" s="32"/>
      <c r="F285" s="17"/>
      <c r="G285" s="17"/>
      <c r="H285" s="123"/>
      <c r="I285" s="123"/>
      <c r="J285" s="17"/>
      <c r="K285" s="17"/>
      <c r="L285" s="77"/>
      <c r="M285" s="124"/>
      <c r="N285" s="17"/>
    </row>
    <row r="286">
      <c r="A286" s="17"/>
      <c r="B286" s="17"/>
      <c r="C286" s="17"/>
      <c r="D286" s="32"/>
      <c r="E286" s="32"/>
      <c r="F286" s="17"/>
      <c r="G286" s="17"/>
      <c r="H286" s="123"/>
      <c r="I286" s="123"/>
      <c r="J286" s="17"/>
      <c r="K286" s="17"/>
      <c r="L286" s="77"/>
      <c r="M286" s="124"/>
      <c r="N286" s="17"/>
    </row>
    <row r="287">
      <c r="A287" s="17"/>
      <c r="B287" s="17"/>
      <c r="C287" s="17"/>
      <c r="D287" s="32"/>
      <c r="E287" s="32"/>
      <c r="F287" s="17"/>
      <c r="G287" s="17"/>
      <c r="H287" s="123"/>
      <c r="I287" s="123"/>
      <c r="J287" s="17"/>
      <c r="K287" s="17"/>
      <c r="L287" s="77"/>
      <c r="M287" s="124"/>
      <c r="N287" s="17"/>
    </row>
    <row r="288">
      <c r="A288" s="17"/>
      <c r="B288" s="17"/>
      <c r="C288" s="17"/>
      <c r="D288" s="32"/>
      <c r="E288" s="32"/>
      <c r="F288" s="17"/>
      <c r="G288" s="17"/>
      <c r="H288" s="123"/>
      <c r="I288" s="123"/>
      <c r="J288" s="17"/>
      <c r="K288" s="17"/>
      <c r="L288" s="77"/>
      <c r="M288" s="124"/>
      <c r="N288" s="17"/>
    </row>
    <row r="289">
      <c r="A289" s="17"/>
      <c r="B289" s="17"/>
      <c r="C289" s="17"/>
      <c r="D289" s="32"/>
      <c r="E289" s="32"/>
      <c r="F289" s="17"/>
      <c r="G289" s="17"/>
      <c r="H289" s="123"/>
      <c r="I289" s="123"/>
      <c r="J289" s="17"/>
      <c r="K289" s="17"/>
      <c r="L289" s="77"/>
      <c r="M289" s="124"/>
      <c r="N289" s="17"/>
    </row>
    <row r="290">
      <c r="A290" s="17"/>
      <c r="B290" s="17"/>
      <c r="C290" s="17"/>
      <c r="D290" s="32"/>
      <c r="E290" s="32"/>
      <c r="F290" s="17"/>
      <c r="G290" s="17"/>
      <c r="H290" s="123"/>
      <c r="I290" s="123"/>
      <c r="J290" s="17"/>
      <c r="K290" s="17"/>
      <c r="L290" s="77"/>
      <c r="M290" s="124"/>
      <c r="N290" s="17"/>
    </row>
    <row r="291">
      <c r="A291" s="17"/>
      <c r="B291" s="17"/>
      <c r="C291" s="17"/>
      <c r="D291" s="32"/>
      <c r="E291" s="32"/>
      <c r="F291" s="17"/>
      <c r="G291" s="17"/>
      <c r="H291" s="123"/>
      <c r="I291" s="123"/>
      <c r="J291" s="17"/>
      <c r="K291" s="17"/>
      <c r="L291" s="77"/>
      <c r="M291" s="124"/>
      <c r="N291" s="17"/>
    </row>
    <row r="292">
      <c r="A292" s="17"/>
      <c r="B292" s="17"/>
      <c r="C292" s="17"/>
      <c r="D292" s="32"/>
      <c r="E292" s="32"/>
      <c r="F292" s="17"/>
      <c r="G292" s="17"/>
      <c r="H292" s="123"/>
      <c r="I292" s="123"/>
      <c r="J292" s="17"/>
      <c r="K292" s="17"/>
      <c r="L292" s="77"/>
      <c r="M292" s="124"/>
      <c r="N292" s="17"/>
    </row>
    <row r="293">
      <c r="A293" s="17"/>
      <c r="B293" s="17"/>
      <c r="C293" s="17"/>
      <c r="D293" s="32"/>
      <c r="E293" s="32"/>
      <c r="F293" s="17"/>
      <c r="G293" s="17"/>
      <c r="H293" s="123"/>
      <c r="I293" s="123"/>
      <c r="J293" s="17"/>
      <c r="K293" s="17"/>
      <c r="L293" s="77"/>
      <c r="M293" s="124"/>
      <c r="N293" s="17"/>
    </row>
    <row r="294">
      <c r="A294" s="17"/>
      <c r="B294" s="17"/>
      <c r="C294" s="17"/>
      <c r="D294" s="32"/>
      <c r="E294" s="32"/>
      <c r="F294" s="17"/>
      <c r="G294" s="17"/>
      <c r="H294" s="123"/>
      <c r="I294" s="123"/>
      <c r="J294" s="17"/>
      <c r="K294" s="17"/>
      <c r="L294" s="77"/>
      <c r="M294" s="124"/>
      <c r="N294" s="17"/>
    </row>
    <row r="295">
      <c r="A295" s="17"/>
      <c r="B295" s="17"/>
      <c r="C295" s="17"/>
      <c r="D295" s="32"/>
      <c r="E295" s="32"/>
      <c r="F295" s="17"/>
      <c r="G295" s="17"/>
      <c r="H295" s="123"/>
      <c r="I295" s="123"/>
      <c r="J295" s="17"/>
      <c r="K295" s="17"/>
      <c r="L295" s="77"/>
      <c r="M295" s="124"/>
      <c r="N295" s="17"/>
    </row>
    <row r="296">
      <c r="A296" s="17"/>
      <c r="B296" s="17"/>
      <c r="C296" s="17"/>
      <c r="D296" s="32"/>
      <c r="E296" s="32"/>
      <c r="F296" s="17"/>
      <c r="G296" s="17"/>
      <c r="H296" s="123"/>
      <c r="I296" s="123"/>
      <c r="J296" s="17"/>
      <c r="K296" s="17"/>
      <c r="L296" s="77"/>
      <c r="M296" s="124"/>
      <c r="N296" s="17"/>
    </row>
    <row r="297">
      <c r="A297" s="17"/>
      <c r="B297" s="17"/>
      <c r="C297" s="17"/>
      <c r="D297" s="32"/>
      <c r="E297" s="32"/>
      <c r="F297" s="17"/>
      <c r="G297" s="17"/>
      <c r="H297" s="123"/>
      <c r="I297" s="123"/>
      <c r="J297" s="17"/>
      <c r="K297" s="17"/>
      <c r="L297" s="77"/>
      <c r="M297" s="124"/>
      <c r="N297" s="17"/>
    </row>
    <row r="298">
      <c r="A298" s="17"/>
      <c r="B298" s="17"/>
      <c r="C298" s="17"/>
      <c r="D298" s="32"/>
      <c r="E298" s="32"/>
      <c r="F298" s="17"/>
      <c r="G298" s="17"/>
      <c r="H298" s="123"/>
      <c r="I298" s="123"/>
      <c r="J298" s="17"/>
      <c r="K298" s="17"/>
      <c r="L298" s="77"/>
      <c r="M298" s="124"/>
      <c r="N298" s="17"/>
    </row>
    <row r="299">
      <c r="A299" s="17"/>
      <c r="B299" s="17"/>
      <c r="C299" s="17"/>
      <c r="D299" s="32"/>
      <c r="E299" s="32"/>
      <c r="F299" s="17"/>
      <c r="G299" s="17"/>
      <c r="H299" s="123"/>
      <c r="I299" s="123"/>
      <c r="J299" s="17"/>
      <c r="K299" s="17"/>
      <c r="L299" s="77"/>
      <c r="M299" s="124"/>
      <c r="N299" s="17"/>
    </row>
    <row r="300">
      <c r="A300" s="17"/>
      <c r="B300" s="17"/>
      <c r="C300" s="17"/>
      <c r="D300" s="32"/>
      <c r="E300" s="32"/>
      <c r="F300" s="17"/>
      <c r="G300" s="17"/>
      <c r="H300" s="123"/>
      <c r="I300" s="123"/>
      <c r="J300" s="17"/>
      <c r="K300" s="17"/>
      <c r="L300" s="77"/>
      <c r="M300" s="124"/>
      <c r="N300" s="17"/>
    </row>
    <row r="301">
      <c r="A301" s="17"/>
      <c r="B301" s="17"/>
      <c r="C301" s="17"/>
      <c r="D301" s="32"/>
      <c r="E301" s="32"/>
      <c r="F301" s="17"/>
      <c r="G301" s="17"/>
      <c r="H301" s="123"/>
      <c r="I301" s="123"/>
      <c r="J301" s="17"/>
      <c r="K301" s="17"/>
      <c r="L301" s="77"/>
      <c r="M301" s="124"/>
      <c r="N301" s="17"/>
    </row>
    <row r="302">
      <c r="A302" s="17"/>
      <c r="B302" s="17"/>
      <c r="C302" s="17"/>
      <c r="D302" s="32"/>
      <c r="E302" s="32"/>
      <c r="F302" s="17"/>
      <c r="G302" s="17"/>
      <c r="H302" s="123"/>
      <c r="I302" s="123"/>
      <c r="J302" s="17"/>
      <c r="K302" s="17"/>
      <c r="L302" s="77"/>
      <c r="M302" s="124"/>
      <c r="N302" s="17"/>
    </row>
    <row r="303">
      <c r="A303" s="17"/>
      <c r="B303" s="17"/>
      <c r="C303" s="17"/>
      <c r="D303" s="32"/>
      <c r="E303" s="32"/>
      <c r="F303" s="17"/>
      <c r="G303" s="17"/>
      <c r="H303" s="123"/>
      <c r="I303" s="123"/>
      <c r="J303" s="17"/>
      <c r="K303" s="17"/>
      <c r="L303" s="77"/>
      <c r="M303" s="124"/>
      <c r="N303" s="17"/>
    </row>
    <row r="304">
      <c r="A304" s="17"/>
      <c r="B304" s="17"/>
      <c r="C304" s="17"/>
      <c r="D304" s="32"/>
      <c r="E304" s="32"/>
      <c r="F304" s="17"/>
      <c r="G304" s="17"/>
      <c r="H304" s="123"/>
      <c r="I304" s="123"/>
      <c r="J304" s="17"/>
      <c r="K304" s="17"/>
      <c r="L304" s="77"/>
      <c r="M304" s="124"/>
      <c r="N304" s="17"/>
    </row>
    <row r="305">
      <c r="A305" s="17"/>
      <c r="B305" s="17"/>
      <c r="C305" s="17"/>
      <c r="D305" s="32"/>
      <c r="E305" s="32"/>
      <c r="F305" s="17"/>
      <c r="G305" s="17"/>
      <c r="H305" s="123"/>
      <c r="I305" s="123"/>
      <c r="J305" s="17"/>
      <c r="K305" s="17"/>
      <c r="L305" s="77"/>
      <c r="M305" s="124"/>
      <c r="N305" s="17"/>
    </row>
    <row r="306">
      <c r="A306" s="17"/>
      <c r="B306" s="17"/>
      <c r="C306" s="17"/>
      <c r="D306" s="32"/>
      <c r="E306" s="32"/>
      <c r="F306" s="17"/>
      <c r="G306" s="17"/>
      <c r="H306" s="123"/>
      <c r="I306" s="123"/>
      <c r="J306" s="17"/>
      <c r="K306" s="17"/>
      <c r="L306" s="77"/>
      <c r="M306" s="124"/>
      <c r="N306" s="17"/>
    </row>
    <row r="307">
      <c r="A307" s="17"/>
      <c r="B307" s="17"/>
      <c r="C307" s="17"/>
      <c r="D307" s="32"/>
      <c r="E307" s="32"/>
      <c r="F307" s="17"/>
      <c r="G307" s="17"/>
      <c r="H307" s="123"/>
      <c r="I307" s="123"/>
      <c r="J307" s="17"/>
      <c r="K307" s="17"/>
      <c r="L307" s="77"/>
      <c r="M307" s="124"/>
      <c r="N307" s="17"/>
    </row>
    <row r="308">
      <c r="A308" s="17"/>
      <c r="B308" s="17"/>
      <c r="C308" s="17"/>
      <c r="D308" s="32"/>
      <c r="E308" s="32"/>
      <c r="F308" s="17"/>
      <c r="G308" s="17"/>
      <c r="H308" s="123"/>
      <c r="I308" s="123"/>
      <c r="J308" s="17"/>
      <c r="K308" s="17"/>
      <c r="L308" s="77"/>
      <c r="M308" s="124"/>
      <c r="N308" s="17"/>
    </row>
    <row r="309">
      <c r="A309" s="17"/>
      <c r="B309" s="17"/>
      <c r="C309" s="17"/>
      <c r="D309" s="32"/>
      <c r="E309" s="32"/>
      <c r="F309" s="17"/>
      <c r="G309" s="17"/>
      <c r="H309" s="123"/>
      <c r="I309" s="123"/>
      <c r="J309" s="17"/>
      <c r="K309" s="17"/>
      <c r="L309" s="77"/>
      <c r="M309" s="124"/>
      <c r="N309" s="17"/>
    </row>
    <row r="310">
      <c r="A310" s="17"/>
      <c r="B310" s="17"/>
      <c r="C310" s="17"/>
      <c r="D310" s="32"/>
      <c r="E310" s="32"/>
      <c r="F310" s="17"/>
      <c r="G310" s="17"/>
      <c r="H310" s="123"/>
      <c r="I310" s="123"/>
      <c r="J310" s="17"/>
      <c r="K310" s="17"/>
      <c r="L310" s="77"/>
      <c r="M310" s="124"/>
      <c r="N310" s="17"/>
    </row>
    <row r="311">
      <c r="A311" s="17"/>
      <c r="B311" s="17"/>
      <c r="C311" s="17"/>
      <c r="D311" s="32"/>
      <c r="E311" s="32"/>
      <c r="F311" s="17"/>
      <c r="G311" s="17"/>
      <c r="H311" s="123"/>
      <c r="I311" s="123"/>
      <c r="J311" s="17"/>
      <c r="K311" s="17"/>
      <c r="L311" s="77"/>
      <c r="M311" s="124"/>
      <c r="N311" s="17"/>
    </row>
    <row r="312">
      <c r="A312" s="17"/>
      <c r="B312" s="17"/>
      <c r="C312" s="17"/>
      <c r="D312" s="32"/>
      <c r="E312" s="32"/>
      <c r="F312" s="17"/>
      <c r="G312" s="17"/>
      <c r="H312" s="123"/>
      <c r="I312" s="123"/>
      <c r="J312" s="17"/>
      <c r="K312" s="17"/>
      <c r="L312" s="77"/>
      <c r="M312" s="124"/>
      <c r="N312" s="17"/>
    </row>
    <row r="313">
      <c r="A313" s="17"/>
      <c r="B313" s="17"/>
      <c r="C313" s="17"/>
      <c r="D313" s="32"/>
      <c r="E313" s="32"/>
      <c r="F313" s="17"/>
      <c r="G313" s="17"/>
      <c r="H313" s="123"/>
      <c r="I313" s="123"/>
      <c r="J313" s="17"/>
      <c r="K313" s="17"/>
      <c r="L313" s="77"/>
      <c r="M313" s="124"/>
      <c r="N313" s="17"/>
    </row>
    <row r="314">
      <c r="A314" s="17"/>
      <c r="B314" s="17"/>
      <c r="C314" s="17"/>
      <c r="D314" s="32"/>
      <c r="E314" s="32"/>
      <c r="F314" s="17"/>
      <c r="G314" s="17"/>
      <c r="H314" s="123"/>
      <c r="I314" s="123"/>
      <c r="J314" s="17"/>
      <c r="K314" s="17"/>
      <c r="L314" s="77"/>
      <c r="M314" s="124"/>
      <c r="N314" s="17"/>
    </row>
    <row r="315">
      <c r="A315" s="17"/>
      <c r="B315" s="17"/>
      <c r="C315" s="17"/>
      <c r="D315" s="32"/>
      <c r="E315" s="32"/>
      <c r="F315" s="17"/>
      <c r="G315" s="17"/>
      <c r="H315" s="123"/>
      <c r="I315" s="123"/>
      <c r="J315" s="17"/>
      <c r="K315" s="17"/>
      <c r="L315" s="77"/>
      <c r="M315" s="124"/>
      <c r="N315" s="17"/>
    </row>
    <row r="316">
      <c r="A316" s="17"/>
      <c r="B316" s="17"/>
      <c r="C316" s="17"/>
      <c r="D316" s="32"/>
      <c r="E316" s="32"/>
      <c r="F316" s="17"/>
      <c r="G316" s="17"/>
      <c r="H316" s="123"/>
      <c r="I316" s="123"/>
      <c r="J316" s="17"/>
      <c r="K316" s="17"/>
      <c r="L316" s="77"/>
      <c r="M316" s="124"/>
      <c r="N316" s="17"/>
    </row>
    <row r="317">
      <c r="A317" s="17"/>
      <c r="B317" s="17"/>
      <c r="C317" s="17"/>
      <c r="D317" s="32"/>
      <c r="E317" s="32"/>
      <c r="F317" s="17"/>
      <c r="G317" s="17"/>
      <c r="H317" s="123"/>
      <c r="I317" s="123"/>
      <c r="J317" s="17"/>
      <c r="K317" s="17"/>
      <c r="L317" s="77"/>
      <c r="M317" s="124"/>
      <c r="N317" s="17"/>
    </row>
    <row r="318">
      <c r="A318" s="17"/>
      <c r="B318" s="17"/>
      <c r="C318" s="17"/>
      <c r="D318" s="32"/>
      <c r="E318" s="32"/>
      <c r="F318" s="17"/>
      <c r="G318" s="17"/>
      <c r="H318" s="123"/>
      <c r="I318" s="123"/>
      <c r="J318" s="17"/>
      <c r="K318" s="17"/>
      <c r="L318" s="77"/>
      <c r="M318" s="124"/>
      <c r="N318" s="17"/>
    </row>
    <row r="319">
      <c r="A319" s="17"/>
      <c r="B319" s="17"/>
      <c r="C319" s="17"/>
      <c r="D319" s="32"/>
      <c r="E319" s="32"/>
      <c r="F319" s="17"/>
      <c r="G319" s="17"/>
      <c r="H319" s="123"/>
      <c r="I319" s="123"/>
      <c r="J319" s="17"/>
      <c r="K319" s="17"/>
      <c r="L319" s="77"/>
      <c r="M319" s="124"/>
      <c r="N319" s="17"/>
    </row>
    <row r="320">
      <c r="A320" s="17"/>
      <c r="B320" s="17"/>
      <c r="C320" s="17"/>
      <c r="D320" s="32"/>
      <c r="E320" s="32"/>
      <c r="F320" s="17"/>
      <c r="G320" s="17"/>
      <c r="H320" s="123"/>
      <c r="I320" s="123"/>
      <c r="J320" s="17"/>
      <c r="K320" s="17"/>
      <c r="L320" s="77"/>
      <c r="M320" s="124"/>
      <c r="N320" s="17"/>
    </row>
    <row r="321">
      <c r="A321" s="17"/>
      <c r="B321" s="17"/>
      <c r="C321" s="17"/>
      <c r="D321" s="32"/>
      <c r="E321" s="32"/>
      <c r="F321" s="17"/>
      <c r="G321" s="17"/>
      <c r="H321" s="123"/>
      <c r="I321" s="123"/>
      <c r="J321" s="17"/>
      <c r="K321" s="17"/>
      <c r="L321" s="77"/>
      <c r="M321" s="124"/>
      <c r="N321" s="17"/>
    </row>
    <row r="322">
      <c r="A322" s="17"/>
      <c r="B322" s="17"/>
      <c r="C322" s="17"/>
      <c r="D322" s="32"/>
      <c r="E322" s="32"/>
      <c r="F322" s="17"/>
      <c r="G322" s="17"/>
      <c r="H322" s="123"/>
      <c r="I322" s="123"/>
      <c r="J322" s="17"/>
      <c r="K322" s="17"/>
      <c r="L322" s="77"/>
      <c r="M322" s="124"/>
      <c r="N322" s="17"/>
    </row>
    <row r="323">
      <c r="A323" s="17"/>
      <c r="B323" s="17"/>
      <c r="C323" s="17"/>
      <c r="D323" s="32"/>
      <c r="E323" s="32"/>
      <c r="F323" s="17"/>
      <c r="G323" s="17"/>
      <c r="H323" s="123"/>
      <c r="I323" s="123"/>
      <c r="J323" s="17"/>
      <c r="K323" s="17"/>
      <c r="L323" s="77"/>
      <c r="M323" s="124"/>
      <c r="N323" s="17"/>
    </row>
    <row r="324">
      <c r="A324" s="17"/>
      <c r="B324" s="17"/>
      <c r="C324" s="17"/>
      <c r="D324" s="32"/>
      <c r="E324" s="32"/>
      <c r="F324" s="17"/>
      <c r="G324" s="17"/>
      <c r="H324" s="123"/>
      <c r="I324" s="123"/>
      <c r="J324" s="17"/>
      <c r="K324" s="17"/>
      <c r="L324" s="77"/>
      <c r="M324" s="124"/>
      <c r="N324" s="17"/>
    </row>
    <row r="325">
      <c r="A325" s="17"/>
      <c r="B325" s="17"/>
      <c r="C325" s="17"/>
      <c r="D325" s="32"/>
      <c r="E325" s="32"/>
      <c r="F325" s="17"/>
      <c r="G325" s="17"/>
      <c r="H325" s="123"/>
      <c r="I325" s="123"/>
      <c r="J325" s="17"/>
      <c r="K325" s="17"/>
      <c r="L325" s="77"/>
      <c r="M325" s="124"/>
      <c r="N325" s="17"/>
    </row>
    <row r="326">
      <c r="A326" s="17"/>
      <c r="B326" s="17"/>
      <c r="C326" s="17"/>
      <c r="D326" s="32"/>
      <c r="E326" s="32"/>
      <c r="F326" s="17"/>
      <c r="G326" s="17"/>
      <c r="H326" s="123"/>
      <c r="I326" s="123"/>
      <c r="J326" s="17"/>
      <c r="K326" s="17"/>
      <c r="L326" s="77"/>
      <c r="M326" s="124"/>
      <c r="N326" s="17"/>
    </row>
    <row r="327">
      <c r="A327" s="17"/>
      <c r="B327" s="17"/>
      <c r="C327" s="17"/>
      <c r="D327" s="32"/>
      <c r="E327" s="32"/>
      <c r="F327" s="17"/>
      <c r="G327" s="17"/>
      <c r="H327" s="123"/>
      <c r="I327" s="123"/>
      <c r="J327" s="17"/>
      <c r="K327" s="17"/>
      <c r="L327" s="77"/>
      <c r="M327" s="124"/>
      <c r="N327" s="17"/>
    </row>
    <row r="328">
      <c r="A328" s="17"/>
      <c r="B328" s="17"/>
      <c r="C328" s="17"/>
      <c r="D328" s="32"/>
      <c r="E328" s="32"/>
      <c r="F328" s="17"/>
      <c r="G328" s="17"/>
      <c r="H328" s="123"/>
      <c r="I328" s="123"/>
      <c r="J328" s="17"/>
      <c r="K328" s="17"/>
      <c r="L328" s="77"/>
      <c r="M328" s="124"/>
      <c r="N328" s="17"/>
    </row>
    <row r="329">
      <c r="A329" s="17"/>
      <c r="B329" s="17"/>
      <c r="C329" s="17"/>
      <c r="D329" s="32"/>
      <c r="E329" s="32"/>
      <c r="F329" s="17"/>
      <c r="G329" s="17"/>
      <c r="H329" s="123"/>
      <c r="I329" s="123"/>
      <c r="J329" s="17"/>
      <c r="K329" s="17"/>
      <c r="L329" s="77"/>
      <c r="M329" s="124"/>
      <c r="N329" s="17"/>
    </row>
    <row r="330">
      <c r="A330" s="17"/>
      <c r="B330" s="17"/>
      <c r="C330" s="17"/>
      <c r="D330" s="32"/>
      <c r="E330" s="32"/>
      <c r="F330" s="17"/>
      <c r="G330" s="17"/>
      <c r="H330" s="123"/>
      <c r="I330" s="123"/>
      <c r="J330" s="17"/>
      <c r="K330" s="17"/>
      <c r="L330" s="77"/>
      <c r="M330" s="124"/>
      <c r="N330" s="17"/>
    </row>
    <row r="331">
      <c r="A331" s="17"/>
      <c r="B331" s="17"/>
      <c r="C331" s="17"/>
      <c r="D331" s="32"/>
      <c r="E331" s="32"/>
      <c r="F331" s="17"/>
      <c r="G331" s="17"/>
      <c r="H331" s="123"/>
      <c r="I331" s="123"/>
      <c r="J331" s="17"/>
      <c r="K331" s="17"/>
      <c r="L331" s="77"/>
      <c r="M331" s="124"/>
      <c r="N331" s="17"/>
    </row>
    <row r="332">
      <c r="A332" s="17"/>
      <c r="B332" s="17"/>
      <c r="C332" s="17"/>
      <c r="D332" s="32"/>
      <c r="E332" s="32"/>
      <c r="F332" s="17"/>
      <c r="G332" s="17"/>
      <c r="H332" s="123"/>
      <c r="I332" s="123"/>
      <c r="J332" s="17"/>
      <c r="K332" s="17"/>
      <c r="L332" s="77"/>
      <c r="M332" s="124"/>
      <c r="N332" s="17"/>
    </row>
    <row r="333">
      <c r="A333" s="17"/>
      <c r="B333" s="17"/>
      <c r="C333" s="17"/>
      <c r="D333" s="32"/>
      <c r="E333" s="32"/>
      <c r="F333" s="17"/>
      <c r="G333" s="17"/>
      <c r="H333" s="123"/>
      <c r="I333" s="123"/>
      <c r="J333" s="17"/>
      <c r="K333" s="17"/>
      <c r="L333" s="77"/>
      <c r="M333" s="124"/>
      <c r="N333" s="17"/>
    </row>
    <row r="334">
      <c r="A334" s="17"/>
      <c r="B334" s="17"/>
      <c r="C334" s="17"/>
      <c r="D334" s="32"/>
      <c r="E334" s="32"/>
      <c r="F334" s="17"/>
      <c r="G334" s="17"/>
      <c r="H334" s="123"/>
      <c r="I334" s="123"/>
      <c r="J334" s="17"/>
      <c r="K334" s="17"/>
      <c r="L334" s="77"/>
      <c r="M334" s="124"/>
      <c r="N334" s="17"/>
    </row>
    <row r="335">
      <c r="A335" s="17"/>
      <c r="B335" s="17"/>
      <c r="C335" s="17"/>
      <c r="D335" s="32"/>
      <c r="E335" s="32"/>
      <c r="F335" s="17"/>
      <c r="G335" s="17"/>
      <c r="H335" s="123"/>
      <c r="I335" s="123"/>
      <c r="J335" s="17"/>
      <c r="K335" s="17"/>
      <c r="L335" s="77"/>
      <c r="M335" s="124"/>
      <c r="N335" s="17"/>
    </row>
    <row r="336">
      <c r="A336" s="17"/>
      <c r="B336" s="17"/>
      <c r="C336" s="17"/>
      <c r="D336" s="32"/>
      <c r="E336" s="32"/>
      <c r="F336" s="17"/>
      <c r="G336" s="17"/>
      <c r="H336" s="123"/>
      <c r="I336" s="123"/>
      <c r="J336" s="17"/>
      <c r="K336" s="17"/>
      <c r="L336" s="77"/>
      <c r="M336" s="124"/>
      <c r="N336" s="17"/>
    </row>
    <row r="337">
      <c r="A337" s="17"/>
      <c r="B337" s="17"/>
      <c r="C337" s="17"/>
      <c r="D337" s="32"/>
      <c r="E337" s="32"/>
      <c r="F337" s="17"/>
      <c r="G337" s="17"/>
      <c r="H337" s="123"/>
      <c r="I337" s="123"/>
      <c r="J337" s="17"/>
      <c r="K337" s="17"/>
      <c r="L337" s="77"/>
      <c r="M337" s="124"/>
      <c r="N337" s="17"/>
    </row>
    <row r="338">
      <c r="A338" s="17"/>
      <c r="B338" s="17"/>
      <c r="C338" s="17"/>
      <c r="D338" s="32"/>
      <c r="E338" s="32"/>
      <c r="F338" s="17"/>
      <c r="G338" s="17"/>
      <c r="H338" s="123"/>
      <c r="I338" s="123"/>
      <c r="J338" s="17"/>
      <c r="K338" s="17"/>
      <c r="L338" s="77"/>
      <c r="M338" s="124"/>
      <c r="N338" s="17"/>
    </row>
    <row r="339">
      <c r="A339" s="17"/>
      <c r="B339" s="17"/>
      <c r="C339" s="17"/>
      <c r="D339" s="32"/>
      <c r="E339" s="32"/>
      <c r="F339" s="17"/>
      <c r="G339" s="17"/>
      <c r="H339" s="123"/>
      <c r="I339" s="123"/>
      <c r="J339" s="17"/>
      <c r="K339" s="17"/>
      <c r="L339" s="77"/>
      <c r="M339" s="124"/>
      <c r="N339" s="17"/>
    </row>
    <row r="340">
      <c r="A340" s="17"/>
      <c r="B340" s="17"/>
      <c r="C340" s="17"/>
      <c r="D340" s="32"/>
      <c r="E340" s="32"/>
      <c r="F340" s="17"/>
      <c r="G340" s="17"/>
      <c r="H340" s="123"/>
      <c r="I340" s="123"/>
      <c r="J340" s="17"/>
      <c r="K340" s="17"/>
      <c r="L340" s="77"/>
      <c r="M340" s="124"/>
      <c r="N340" s="17"/>
    </row>
    <row r="341">
      <c r="A341" s="17"/>
      <c r="B341" s="17"/>
      <c r="C341" s="17"/>
      <c r="D341" s="32"/>
      <c r="E341" s="32"/>
      <c r="F341" s="17"/>
      <c r="G341" s="17"/>
      <c r="H341" s="123"/>
      <c r="I341" s="123"/>
      <c r="J341" s="17"/>
      <c r="K341" s="17"/>
      <c r="L341" s="77"/>
      <c r="M341" s="124"/>
      <c r="N341" s="17"/>
    </row>
    <row r="342">
      <c r="A342" s="17"/>
      <c r="B342" s="17"/>
      <c r="C342" s="17"/>
      <c r="D342" s="32"/>
      <c r="E342" s="32"/>
      <c r="F342" s="17"/>
      <c r="G342" s="17"/>
      <c r="H342" s="123"/>
      <c r="I342" s="123"/>
      <c r="J342" s="17"/>
      <c r="K342" s="17"/>
      <c r="L342" s="77"/>
      <c r="M342" s="124"/>
      <c r="N342" s="17"/>
    </row>
    <row r="343">
      <c r="A343" s="17"/>
      <c r="B343" s="17"/>
      <c r="C343" s="17"/>
      <c r="D343" s="32"/>
      <c r="E343" s="32"/>
      <c r="F343" s="17"/>
      <c r="G343" s="17"/>
      <c r="H343" s="123"/>
      <c r="I343" s="123"/>
      <c r="J343" s="17"/>
      <c r="K343" s="17"/>
      <c r="L343" s="77"/>
      <c r="M343" s="124"/>
      <c r="N343" s="17"/>
    </row>
    <row r="344">
      <c r="A344" s="17"/>
      <c r="B344" s="17"/>
      <c r="C344" s="17"/>
      <c r="D344" s="32"/>
      <c r="E344" s="32"/>
      <c r="F344" s="17"/>
      <c r="G344" s="17"/>
      <c r="H344" s="123"/>
      <c r="I344" s="123"/>
      <c r="J344" s="17"/>
      <c r="K344" s="17"/>
      <c r="L344" s="77"/>
      <c r="M344" s="124"/>
      <c r="N344" s="17"/>
    </row>
    <row r="345">
      <c r="A345" s="17"/>
      <c r="B345" s="17"/>
      <c r="C345" s="17"/>
      <c r="D345" s="32"/>
      <c r="E345" s="32"/>
      <c r="F345" s="17"/>
      <c r="G345" s="17"/>
      <c r="H345" s="123"/>
      <c r="I345" s="123"/>
      <c r="J345" s="17"/>
      <c r="K345" s="17"/>
      <c r="L345" s="77"/>
      <c r="M345" s="124"/>
      <c r="N345" s="17"/>
    </row>
    <row r="346">
      <c r="A346" s="17"/>
      <c r="B346" s="17"/>
      <c r="C346" s="17"/>
      <c r="D346" s="32"/>
      <c r="E346" s="32"/>
      <c r="F346" s="17"/>
      <c r="G346" s="17"/>
      <c r="H346" s="123"/>
      <c r="I346" s="123"/>
      <c r="J346" s="17"/>
      <c r="K346" s="17"/>
      <c r="L346" s="77"/>
      <c r="M346" s="124"/>
      <c r="N346" s="17"/>
    </row>
    <row r="347">
      <c r="A347" s="17"/>
      <c r="B347" s="17"/>
      <c r="C347" s="17"/>
      <c r="D347" s="32"/>
      <c r="E347" s="32"/>
      <c r="F347" s="17"/>
      <c r="G347" s="17"/>
      <c r="H347" s="123"/>
      <c r="I347" s="123"/>
      <c r="J347" s="17"/>
      <c r="K347" s="17"/>
      <c r="L347" s="77"/>
      <c r="M347" s="124"/>
      <c r="N347" s="17"/>
    </row>
    <row r="348">
      <c r="A348" s="17"/>
      <c r="B348" s="17"/>
      <c r="C348" s="17"/>
      <c r="D348" s="32"/>
      <c r="E348" s="32"/>
      <c r="F348" s="17"/>
      <c r="G348" s="17"/>
      <c r="H348" s="123"/>
      <c r="I348" s="123"/>
      <c r="J348" s="17"/>
      <c r="K348" s="17"/>
      <c r="L348" s="77"/>
      <c r="M348" s="124"/>
      <c r="N348" s="17"/>
    </row>
    <row r="349">
      <c r="A349" s="17"/>
      <c r="B349" s="17"/>
      <c r="C349" s="17"/>
      <c r="D349" s="32"/>
      <c r="E349" s="32"/>
      <c r="F349" s="17"/>
      <c r="G349" s="17"/>
      <c r="H349" s="123"/>
      <c r="I349" s="123"/>
      <c r="J349" s="17"/>
      <c r="K349" s="17"/>
      <c r="L349" s="77"/>
      <c r="M349" s="124"/>
      <c r="N349" s="17"/>
    </row>
    <row r="350">
      <c r="A350" s="17"/>
      <c r="B350" s="17"/>
      <c r="C350" s="17"/>
      <c r="D350" s="32"/>
      <c r="E350" s="32"/>
      <c r="F350" s="17"/>
      <c r="G350" s="17"/>
      <c r="H350" s="123"/>
      <c r="I350" s="123"/>
      <c r="J350" s="17"/>
      <c r="K350" s="17"/>
      <c r="L350" s="77"/>
      <c r="M350" s="124"/>
      <c r="N350" s="17"/>
    </row>
    <row r="351">
      <c r="A351" s="17"/>
      <c r="B351" s="17"/>
      <c r="C351" s="17"/>
      <c r="D351" s="32"/>
      <c r="E351" s="32"/>
      <c r="F351" s="17"/>
      <c r="G351" s="17"/>
      <c r="H351" s="123"/>
      <c r="I351" s="123"/>
      <c r="J351" s="17"/>
      <c r="K351" s="17"/>
      <c r="L351" s="77"/>
      <c r="M351" s="124"/>
      <c r="N351" s="17"/>
    </row>
    <row r="352">
      <c r="A352" s="17"/>
      <c r="B352" s="17"/>
      <c r="C352" s="17"/>
      <c r="D352" s="32"/>
      <c r="E352" s="32"/>
      <c r="F352" s="17"/>
      <c r="G352" s="17"/>
      <c r="H352" s="123"/>
      <c r="I352" s="123"/>
      <c r="J352" s="17"/>
      <c r="K352" s="17"/>
      <c r="L352" s="77"/>
      <c r="M352" s="124"/>
      <c r="N352" s="17"/>
    </row>
    <row r="353">
      <c r="A353" s="17"/>
      <c r="B353" s="17"/>
      <c r="C353" s="17"/>
      <c r="D353" s="32"/>
      <c r="E353" s="32"/>
      <c r="F353" s="17"/>
      <c r="G353" s="17"/>
      <c r="H353" s="123"/>
      <c r="I353" s="123"/>
      <c r="J353" s="17"/>
      <c r="K353" s="17"/>
      <c r="L353" s="77"/>
      <c r="M353" s="124"/>
      <c r="N353" s="17"/>
    </row>
    <row r="354">
      <c r="A354" s="17"/>
      <c r="B354" s="17"/>
      <c r="C354" s="17"/>
      <c r="D354" s="32"/>
      <c r="E354" s="32"/>
      <c r="F354" s="17"/>
      <c r="G354" s="17"/>
      <c r="H354" s="123"/>
      <c r="I354" s="123"/>
      <c r="J354" s="17"/>
      <c r="K354" s="17"/>
      <c r="L354" s="77"/>
      <c r="M354" s="124"/>
      <c r="N354" s="17"/>
    </row>
    <row r="355">
      <c r="A355" s="17"/>
      <c r="B355" s="17"/>
      <c r="C355" s="17"/>
      <c r="D355" s="32"/>
      <c r="E355" s="32"/>
      <c r="F355" s="17"/>
      <c r="G355" s="17"/>
      <c r="H355" s="123"/>
      <c r="I355" s="123"/>
      <c r="J355" s="17"/>
      <c r="K355" s="17"/>
      <c r="L355" s="77"/>
      <c r="M355" s="124"/>
      <c r="N355" s="17"/>
    </row>
    <row r="356">
      <c r="A356" s="17"/>
      <c r="B356" s="17"/>
      <c r="C356" s="17"/>
      <c r="D356" s="32"/>
      <c r="E356" s="32"/>
      <c r="F356" s="17"/>
      <c r="G356" s="17"/>
      <c r="H356" s="123"/>
      <c r="I356" s="123"/>
      <c r="J356" s="17"/>
      <c r="K356" s="17"/>
      <c r="L356" s="77"/>
      <c r="M356" s="124"/>
      <c r="N356" s="17"/>
    </row>
    <row r="357">
      <c r="A357" s="17"/>
      <c r="B357" s="17"/>
      <c r="C357" s="17"/>
      <c r="D357" s="32"/>
      <c r="E357" s="32"/>
      <c r="F357" s="17"/>
      <c r="G357" s="17"/>
      <c r="H357" s="123"/>
      <c r="I357" s="123"/>
      <c r="J357" s="17"/>
      <c r="K357" s="17"/>
      <c r="L357" s="77"/>
      <c r="M357" s="124"/>
      <c r="N357" s="17"/>
    </row>
    <row r="358">
      <c r="A358" s="17"/>
      <c r="B358" s="17"/>
      <c r="C358" s="17"/>
      <c r="D358" s="32"/>
      <c r="E358" s="32"/>
      <c r="F358" s="17"/>
      <c r="G358" s="17"/>
      <c r="H358" s="123"/>
      <c r="I358" s="123"/>
      <c r="J358" s="17"/>
      <c r="K358" s="17"/>
      <c r="L358" s="77"/>
      <c r="M358" s="124"/>
      <c r="N358" s="17"/>
    </row>
    <row r="359">
      <c r="A359" s="17"/>
      <c r="B359" s="17"/>
      <c r="C359" s="17"/>
      <c r="D359" s="32"/>
      <c r="E359" s="32"/>
      <c r="F359" s="17"/>
      <c r="G359" s="17"/>
      <c r="H359" s="123"/>
      <c r="I359" s="123"/>
      <c r="J359" s="17"/>
      <c r="K359" s="17"/>
      <c r="L359" s="77"/>
      <c r="M359" s="124"/>
      <c r="N359" s="17"/>
    </row>
    <row r="360">
      <c r="A360" s="17"/>
      <c r="B360" s="17"/>
      <c r="C360" s="17"/>
      <c r="D360" s="32"/>
      <c r="E360" s="32"/>
      <c r="F360" s="17"/>
      <c r="G360" s="17"/>
      <c r="H360" s="123"/>
      <c r="I360" s="123"/>
      <c r="J360" s="17"/>
      <c r="K360" s="17"/>
      <c r="L360" s="77"/>
      <c r="M360" s="124"/>
      <c r="N360" s="17"/>
    </row>
    <row r="361">
      <c r="A361" s="17"/>
      <c r="B361" s="17"/>
      <c r="C361" s="17"/>
      <c r="D361" s="32"/>
      <c r="E361" s="32"/>
      <c r="F361" s="17"/>
      <c r="G361" s="17"/>
      <c r="H361" s="123"/>
      <c r="I361" s="123"/>
      <c r="J361" s="17"/>
      <c r="K361" s="17"/>
      <c r="L361" s="77"/>
      <c r="M361" s="124"/>
      <c r="N361" s="17"/>
    </row>
    <row r="362">
      <c r="A362" s="17"/>
      <c r="B362" s="17"/>
      <c r="C362" s="17"/>
      <c r="D362" s="32"/>
      <c r="E362" s="32"/>
      <c r="F362" s="17"/>
      <c r="G362" s="17"/>
      <c r="H362" s="123"/>
      <c r="I362" s="123"/>
      <c r="J362" s="17"/>
      <c r="K362" s="17"/>
      <c r="L362" s="77"/>
      <c r="M362" s="124"/>
      <c r="N362" s="17"/>
    </row>
    <row r="363">
      <c r="A363" s="17"/>
      <c r="B363" s="17"/>
      <c r="C363" s="17"/>
      <c r="D363" s="32"/>
      <c r="E363" s="32"/>
      <c r="F363" s="17"/>
      <c r="G363" s="17"/>
      <c r="H363" s="123"/>
      <c r="I363" s="123"/>
      <c r="J363" s="17"/>
      <c r="K363" s="17"/>
      <c r="L363" s="77"/>
      <c r="M363" s="124"/>
      <c r="N363" s="17"/>
    </row>
    <row r="364">
      <c r="A364" s="17"/>
      <c r="B364" s="17"/>
      <c r="C364" s="17"/>
      <c r="D364" s="32"/>
      <c r="E364" s="32"/>
      <c r="F364" s="17"/>
      <c r="G364" s="17"/>
      <c r="H364" s="123"/>
      <c r="I364" s="123"/>
      <c r="J364" s="17"/>
      <c r="K364" s="17"/>
      <c r="L364" s="77"/>
      <c r="M364" s="124"/>
      <c r="N364" s="17"/>
    </row>
    <row r="365">
      <c r="A365" s="17"/>
      <c r="B365" s="17"/>
      <c r="C365" s="17"/>
      <c r="D365" s="32"/>
      <c r="E365" s="32"/>
      <c r="F365" s="17"/>
      <c r="G365" s="17"/>
      <c r="H365" s="123"/>
      <c r="I365" s="123"/>
      <c r="J365" s="17"/>
      <c r="K365" s="17"/>
      <c r="L365" s="77"/>
      <c r="M365" s="124"/>
      <c r="N365" s="17"/>
    </row>
    <row r="366">
      <c r="A366" s="17"/>
      <c r="B366" s="17"/>
      <c r="C366" s="17"/>
      <c r="D366" s="32"/>
      <c r="E366" s="32"/>
      <c r="F366" s="17"/>
      <c r="G366" s="17"/>
      <c r="H366" s="123"/>
      <c r="I366" s="123"/>
      <c r="J366" s="17"/>
      <c r="K366" s="17"/>
      <c r="L366" s="77"/>
      <c r="M366" s="124"/>
      <c r="N366" s="17"/>
    </row>
    <row r="367">
      <c r="A367" s="17"/>
      <c r="B367" s="17"/>
      <c r="C367" s="17"/>
      <c r="D367" s="32"/>
      <c r="E367" s="32"/>
      <c r="F367" s="17"/>
      <c r="G367" s="17"/>
      <c r="H367" s="123"/>
      <c r="I367" s="123"/>
      <c r="J367" s="17"/>
      <c r="K367" s="17"/>
      <c r="L367" s="77"/>
      <c r="M367" s="124"/>
      <c r="N367" s="17"/>
    </row>
    <row r="368">
      <c r="A368" s="17"/>
      <c r="B368" s="17"/>
      <c r="C368" s="17"/>
      <c r="D368" s="32"/>
      <c r="E368" s="32"/>
      <c r="F368" s="17"/>
      <c r="G368" s="17"/>
      <c r="H368" s="123"/>
      <c r="I368" s="123"/>
      <c r="J368" s="17"/>
      <c r="K368" s="17"/>
      <c r="L368" s="77"/>
      <c r="M368" s="124"/>
      <c r="N368" s="17"/>
    </row>
    <row r="369">
      <c r="A369" s="17"/>
      <c r="B369" s="17"/>
      <c r="C369" s="17"/>
      <c r="D369" s="32"/>
      <c r="E369" s="32"/>
      <c r="F369" s="17"/>
      <c r="G369" s="17"/>
      <c r="H369" s="123"/>
      <c r="I369" s="123"/>
      <c r="J369" s="17"/>
      <c r="K369" s="17"/>
      <c r="L369" s="77"/>
      <c r="M369" s="124"/>
      <c r="N369" s="17"/>
    </row>
    <row r="370">
      <c r="A370" s="17"/>
      <c r="B370" s="17"/>
      <c r="C370" s="17"/>
      <c r="D370" s="32"/>
      <c r="E370" s="32"/>
      <c r="F370" s="17"/>
      <c r="G370" s="17"/>
      <c r="H370" s="123"/>
      <c r="I370" s="123"/>
      <c r="J370" s="17"/>
      <c r="K370" s="17"/>
      <c r="L370" s="77"/>
      <c r="M370" s="124"/>
      <c r="N370" s="17"/>
    </row>
    <row r="371">
      <c r="A371" s="17"/>
      <c r="B371" s="17"/>
      <c r="C371" s="17"/>
      <c r="D371" s="32"/>
      <c r="E371" s="32"/>
      <c r="F371" s="17"/>
      <c r="G371" s="17"/>
      <c r="H371" s="123"/>
      <c r="I371" s="123"/>
      <c r="J371" s="17"/>
      <c r="K371" s="17"/>
      <c r="L371" s="77"/>
      <c r="M371" s="124"/>
      <c r="N371" s="17"/>
    </row>
    <row r="372">
      <c r="A372" s="17"/>
      <c r="B372" s="17"/>
      <c r="C372" s="17"/>
      <c r="D372" s="32"/>
      <c r="E372" s="32"/>
      <c r="F372" s="17"/>
      <c r="G372" s="17"/>
      <c r="H372" s="123"/>
      <c r="I372" s="123"/>
      <c r="J372" s="17"/>
      <c r="K372" s="17"/>
      <c r="L372" s="77"/>
      <c r="M372" s="124"/>
      <c r="N372" s="17"/>
    </row>
    <row r="373">
      <c r="A373" s="17"/>
      <c r="B373" s="17"/>
      <c r="C373" s="17"/>
      <c r="D373" s="32"/>
      <c r="E373" s="32"/>
      <c r="F373" s="17"/>
      <c r="G373" s="17"/>
      <c r="H373" s="123"/>
      <c r="I373" s="123"/>
      <c r="J373" s="17"/>
      <c r="K373" s="17"/>
      <c r="L373" s="77"/>
      <c r="M373" s="124"/>
      <c r="N373" s="17"/>
    </row>
    <row r="374">
      <c r="A374" s="17"/>
      <c r="B374" s="17"/>
      <c r="C374" s="17"/>
      <c r="D374" s="32"/>
      <c r="E374" s="32"/>
      <c r="F374" s="17"/>
      <c r="G374" s="17"/>
      <c r="H374" s="123"/>
      <c r="I374" s="123"/>
      <c r="J374" s="17"/>
      <c r="K374" s="17"/>
      <c r="L374" s="77"/>
      <c r="M374" s="124"/>
      <c r="N374" s="17"/>
    </row>
    <row r="375">
      <c r="A375" s="17"/>
      <c r="B375" s="17"/>
      <c r="C375" s="17"/>
      <c r="D375" s="32"/>
      <c r="E375" s="32"/>
      <c r="F375" s="17"/>
      <c r="G375" s="17"/>
      <c r="H375" s="123"/>
      <c r="I375" s="123"/>
      <c r="J375" s="17"/>
      <c r="K375" s="17"/>
      <c r="L375" s="77"/>
      <c r="M375" s="124"/>
      <c r="N375" s="17"/>
    </row>
    <row r="376">
      <c r="A376" s="17"/>
      <c r="B376" s="17"/>
      <c r="C376" s="17"/>
      <c r="D376" s="32"/>
      <c r="E376" s="32"/>
      <c r="F376" s="17"/>
      <c r="G376" s="17"/>
      <c r="H376" s="123"/>
      <c r="I376" s="123"/>
      <c r="J376" s="17"/>
      <c r="K376" s="17"/>
      <c r="L376" s="77"/>
      <c r="M376" s="124"/>
      <c r="N376" s="17"/>
    </row>
    <row r="377">
      <c r="A377" s="17"/>
      <c r="B377" s="17"/>
      <c r="C377" s="17"/>
      <c r="D377" s="32"/>
      <c r="E377" s="32"/>
      <c r="F377" s="17"/>
      <c r="G377" s="17"/>
      <c r="H377" s="123"/>
      <c r="I377" s="123"/>
      <c r="J377" s="17"/>
      <c r="K377" s="17"/>
      <c r="L377" s="77"/>
      <c r="M377" s="124"/>
      <c r="N377" s="17"/>
    </row>
    <row r="378">
      <c r="A378" s="17"/>
      <c r="B378" s="17"/>
      <c r="C378" s="17"/>
      <c r="D378" s="32"/>
      <c r="E378" s="32"/>
      <c r="F378" s="17"/>
      <c r="G378" s="17"/>
      <c r="H378" s="123"/>
      <c r="I378" s="123"/>
      <c r="J378" s="17"/>
      <c r="K378" s="17"/>
      <c r="L378" s="77"/>
      <c r="M378" s="124"/>
      <c r="N378" s="17"/>
    </row>
    <row r="379">
      <c r="A379" s="17"/>
      <c r="B379" s="17"/>
      <c r="C379" s="17"/>
      <c r="D379" s="32"/>
      <c r="E379" s="32"/>
      <c r="F379" s="17"/>
      <c r="G379" s="17"/>
      <c r="H379" s="123"/>
      <c r="I379" s="123"/>
      <c r="J379" s="17"/>
      <c r="K379" s="17"/>
      <c r="L379" s="77"/>
      <c r="M379" s="124"/>
      <c r="N379" s="17"/>
    </row>
    <row r="380">
      <c r="A380" s="17"/>
      <c r="B380" s="17"/>
      <c r="C380" s="17"/>
      <c r="D380" s="32"/>
      <c r="E380" s="32"/>
      <c r="F380" s="17"/>
      <c r="G380" s="17"/>
      <c r="H380" s="123"/>
      <c r="I380" s="123"/>
      <c r="J380" s="17"/>
      <c r="K380" s="17"/>
      <c r="L380" s="77"/>
      <c r="M380" s="124"/>
      <c r="N380" s="17"/>
    </row>
    <row r="381">
      <c r="A381" s="17"/>
      <c r="B381" s="17"/>
      <c r="C381" s="17"/>
      <c r="D381" s="32"/>
      <c r="E381" s="32"/>
      <c r="F381" s="17"/>
      <c r="G381" s="17"/>
      <c r="H381" s="123"/>
      <c r="I381" s="123"/>
      <c r="J381" s="17"/>
      <c r="K381" s="17"/>
      <c r="L381" s="77"/>
      <c r="M381" s="124"/>
      <c r="N381" s="17"/>
    </row>
    <row r="382">
      <c r="A382" s="17"/>
      <c r="B382" s="17"/>
      <c r="C382" s="17"/>
      <c r="D382" s="32"/>
      <c r="E382" s="32"/>
      <c r="F382" s="17"/>
      <c r="G382" s="17"/>
      <c r="H382" s="123"/>
      <c r="I382" s="123"/>
      <c r="J382" s="17"/>
      <c r="K382" s="17"/>
      <c r="L382" s="77"/>
      <c r="M382" s="124"/>
      <c r="N382" s="17"/>
    </row>
    <row r="383">
      <c r="A383" s="17"/>
      <c r="B383" s="17"/>
      <c r="C383" s="17"/>
      <c r="D383" s="32"/>
      <c r="E383" s="32"/>
      <c r="F383" s="17"/>
      <c r="G383" s="17"/>
      <c r="H383" s="123"/>
      <c r="I383" s="123"/>
      <c r="J383" s="17"/>
      <c r="K383" s="17"/>
      <c r="L383" s="77"/>
      <c r="M383" s="124"/>
      <c r="N383" s="17"/>
    </row>
    <row r="384">
      <c r="A384" s="17"/>
      <c r="B384" s="17"/>
      <c r="C384" s="17"/>
      <c r="D384" s="32"/>
      <c r="E384" s="32"/>
      <c r="F384" s="17"/>
      <c r="G384" s="17"/>
      <c r="H384" s="123"/>
      <c r="I384" s="123"/>
      <c r="J384" s="17"/>
      <c r="K384" s="17"/>
      <c r="L384" s="77"/>
      <c r="M384" s="124"/>
      <c r="N384" s="17"/>
    </row>
    <row r="385">
      <c r="A385" s="17"/>
      <c r="B385" s="17"/>
      <c r="C385" s="17"/>
      <c r="D385" s="32"/>
      <c r="E385" s="32"/>
      <c r="F385" s="17"/>
      <c r="G385" s="17"/>
      <c r="H385" s="123"/>
      <c r="I385" s="123"/>
      <c r="J385" s="17"/>
      <c r="K385" s="17"/>
      <c r="L385" s="77"/>
      <c r="M385" s="124"/>
      <c r="N385" s="17"/>
    </row>
    <row r="386">
      <c r="A386" s="17"/>
      <c r="B386" s="17"/>
      <c r="C386" s="17"/>
      <c r="D386" s="32"/>
      <c r="E386" s="32"/>
      <c r="F386" s="17"/>
      <c r="G386" s="17"/>
      <c r="H386" s="123"/>
      <c r="I386" s="123"/>
      <c r="J386" s="17"/>
      <c r="K386" s="17"/>
      <c r="L386" s="77"/>
      <c r="M386" s="124"/>
      <c r="N386" s="17"/>
    </row>
    <row r="387">
      <c r="A387" s="17"/>
      <c r="B387" s="17"/>
      <c r="C387" s="17"/>
      <c r="D387" s="32"/>
      <c r="E387" s="32"/>
      <c r="F387" s="17"/>
      <c r="G387" s="17"/>
      <c r="H387" s="123"/>
      <c r="I387" s="123"/>
      <c r="J387" s="17"/>
      <c r="K387" s="17"/>
      <c r="L387" s="77"/>
      <c r="M387" s="124"/>
      <c r="N387" s="17"/>
    </row>
    <row r="388">
      <c r="A388" s="17"/>
      <c r="B388" s="17"/>
      <c r="C388" s="17"/>
      <c r="D388" s="32"/>
      <c r="E388" s="32"/>
      <c r="F388" s="17"/>
      <c r="G388" s="17"/>
      <c r="H388" s="123"/>
      <c r="I388" s="123"/>
      <c r="J388" s="17"/>
      <c r="K388" s="17"/>
      <c r="L388" s="77"/>
      <c r="M388" s="124"/>
      <c r="N388" s="17"/>
    </row>
    <row r="389">
      <c r="A389" s="17"/>
      <c r="B389" s="17"/>
      <c r="C389" s="17"/>
      <c r="D389" s="32"/>
      <c r="E389" s="32"/>
      <c r="F389" s="17"/>
      <c r="G389" s="17"/>
      <c r="H389" s="123"/>
      <c r="I389" s="123"/>
      <c r="J389" s="17"/>
      <c r="K389" s="17"/>
      <c r="L389" s="77"/>
      <c r="M389" s="124"/>
      <c r="N389" s="17"/>
    </row>
    <row r="390">
      <c r="A390" s="17"/>
      <c r="B390" s="17"/>
      <c r="C390" s="17"/>
      <c r="D390" s="32"/>
      <c r="E390" s="32"/>
      <c r="F390" s="17"/>
      <c r="G390" s="17"/>
      <c r="H390" s="123"/>
      <c r="I390" s="123"/>
      <c r="J390" s="17"/>
      <c r="K390" s="17"/>
      <c r="L390" s="77"/>
      <c r="M390" s="124"/>
      <c r="N390" s="17"/>
    </row>
    <row r="391">
      <c r="A391" s="17"/>
      <c r="B391" s="17"/>
      <c r="C391" s="17"/>
      <c r="D391" s="32"/>
      <c r="E391" s="32"/>
      <c r="F391" s="17"/>
      <c r="G391" s="17"/>
      <c r="H391" s="123"/>
      <c r="I391" s="123"/>
      <c r="J391" s="17"/>
      <c r="K391" s="17"/>
      <c r="L391" s="77"/>
      <c r="M391" s="124"/>
      <c r="N391" s="17"/>
    </row>
    <row r="392">
      <c r="A392" s="17"/>
      <c r="B392" s="17"/>
      <c r="C392" s="17"/>
      <c r="D392" s="32"/>
      <c r="E392" s="32"/>
      <c r="F392" s="17"/>
      <c r="G392" s="17"/>
      <c r="H392" s="123"/>
      <c r="I392" s="123"/>
      <c r="J392" s="17"/>
      <c r="K392" s="17"/>
      <c r="L392" s="77"/>
      <c r="M392" s="124"/>
      <c r="N392" s="17"/>
    </row>
    <row r="393">
      <c r="A393" s="17"/>
      <c r="B393" s="17"/>
      <c r="C393" s="17"/>
      <c r="D393" s="32"/>
      <c r="E393" s="32"/>
      <c r="F393" s="17"/>
      <c r="G393" s="17"/>
      <c r="H393" s="123"/>
      <c r="I393" s="123"/>
      <c r="J393" s="17"/>
      <c r="K393" s="17"/>
      <c r="L393" s="77"/>
      <c r="M393" s="124"/>
      <c r="N393" s="17"/>
    </row>
    <row r="394">
      <c r="A394" s="17"/>
      <c r="B394" s="17"/>
      <c r="C394" s="17"/>
      <c r="D394" s="32"/>
      <c r="E394" s="32"/>
      <c r="F394" s="17"/>
      <c r="G394" s="17"/>
      <c r="H394" s="123"/>
      <c r="I394" s="123"/>
      <c r="J394" s="17"/>
      <c r="K394" s="17"/>
      <c r="L394" s="77"/>
      <c r="M394" s="124"/>
      <c r="N394" s="17"/>
    </row>
    <row r="395">
      <c r="A395" s="17"/>
      <c r="B395" s="17"/>
      <c r="C395" s="17"/>
      <c r="D395" s="32"/>
      <c r="E395" s="32"/>
      <c r="F395" s="17"/>
      <c r="G395" s="17"/>
      <c r="H395" s="123"/>
      <c r="I395" s="123"/>
      <c r="J395" s="17"/>
      <c r="K395" s="17"/>
      <c r="L395" s="77"/>
      <c r="M395" s="124"/>
      <c r="N395" s="17"/>
    </row>
    <row r="396">
      <c r="A396" s="17"/>
      <c r="B396" s="17"/>
      <c r="C396" s="17"/>
      <c r="D396" s="32"/>
      <c r="E396" s="32"/>
      <c r="F396" s="17"/>
      <c r="G396" s="17"/>
      <c r="H396" s="123"/>
      <c r="I396" s="123"/>
      <c r="J396" s="17"/>
      <c r="K396" s="17"/>
      <c r="L396" s="77"/>
      <c r="M396" s="124"/>
      <c r="N396" s="17"/>
    </row>
    <row r="397">
      <c r="A397" s="17"/>
      <c r="B397" s="17"/>
      <c r="C397" s="17"/>
      <c r="D397" s="32"/>
      <c r="E397" s="32"/>
      <c r="F397" s="17"/>
      <c r="G397" s="17"/>
      <c r="H397" s="123"/>
      <c r="I397" s="123"/>
      <c r="J397" s="17"/>
      <c r="K397" s="17"/>
      <c r="L397" s="77"/>
      <c r="M397" s="124"/>
      <c r="N397" s="17"/>
    </row>
    <row r="398">
      <c r="A398" s="17"/>
      <c r="B398" s="17"/>
      <c r="C398" s="17"/>
      <c r="D398" s="32"/>
      <c r="E398" s="32"/>
      <c r="F398" s="17"/>
      <c r="G398" s="17"/>
      <c r="H398" s="123"/>
      <c r="I398" s="123"/>
      <c r="J398" s="17"/>
      <c r="K398" s="17"/>
      <c r="L398" s="77"/>
      <c r="M398" s="124"/>
      <c r="N398" s="17"/>
    </row>
    <row r="399">
      <c r="A399" s="17"/>
      <c r="B399" s="17"/>
      <c r="C399" s="17"/>
      <c r="D399" s="32"/>
      <c r="E399" s="32"/>
      <c r="F399" s="17"/>
      <c r="G399" s="17"/>
      <c r="H399" s="123"/>
      <c r="I399" s="123"/>
      <c r="J399" s="17"/>
      <c r="K399" s="17"/>
      <c r="L399" s="77"/>
      <c r="M399" s="124"/>
      <c r="N399" s="17"/>
    </row>
    <row r="400">
      <c r="A400" s="17"/>
      <c r="B400" s="17"/>
      <c r="C400" s="17"/>
      <c r="D400" s="32"/>
      <c r="E400" s="32"/>
      <c r="F400" s="17"/>
      <c r="G400" s="17"/>
      <c r="H400" s="123"/>
      <c r="I400" s="123"/>
      <c r="J400" s="17"/>
      <c r="K400" s="17"/>
      <c r="L400" s="77"/>
      <c r="M400" s="124"/>
      <c r="N400" s="17"/>
    </row>
    <row r="401">
      <c r="A401" s="17"/>
      <c r="B401" s="17"/>
      <c r="C401" s="17"/>
      <c r="D401" s="32"/>
      <c r="E401" s="32"/>
      <c r="F401" s="17"/>
      <c r="G401" s="17"/>
      <c r="H401" s="123"/>
      <c r="I401" s="123"/>
      <c r="J401" s="17"/>
      <c r="K401" s="17"/>
      <c r="L401" s="77"/>
      <c r="M401" s="124"/>
      <c r="N401" s="17"/>
    </row>
    <row r="402">
      <c r="A402" s="17"/>
      <c r="B402" s="17"/>
      <c r="C402" s="17"/>
      <c r="D402" s="32"/>
      <c r="E402" s="32"/>
      <c r="F402" s="17"/>
      <c r="G402" s="17"/>
      <c r="H402" s="123"/>
      <c r="I402" s="123"/>
      <c r="J402" s="17"/>
      <c r="K402" s="17"/>
      <c r="L402" s="77"/>
      <c r="M402" s="124"/>
      <c r="N402" s="17"/>
    </row>
    <row r="403">
      <c r="A403" s="17"/>
      <c r="B403" s="17"/>
      <c r="C403" s="17"/>
      <c r="D403" s="32"/>
      <c r="E403" s="32"/>
      <c r="F403" s="17"/>
      <c r="G403" s="17"/>
      <c r="H403" s="123"/>
      <c r="I403" s="123"/>
      <c r="J403" s="17"/>
      <c r="K403" s="17"/>
      <c r="L403" s="77"/>
      <c r="M403" s="124"/>
      <c r="N403" s="17"/>
    </row>
    <row r="404">
      <c r="A404" s="17"/>
      <c r="B404" s="17"/>
      <c r="C404" s="17"/>
      <c r="D404" s="32"/>
      <c r="E404" s="32"/>
      <c r="F404" s="17"/>
      <c r="G404" s="17"/>
      <c r="H404" s="123"/>
      <c r="I404" s="123"/>
      <c r="J404" s="17"/>
      <c r="K404" s="17"/>
      <c r="L404" s="77"/>
      <c r="M404" s="124"/>
      <c r="N404" s="17"/>
    </row>
    <row r="405">
      <c r="A405" s="17"/>
      <c r="B405" s="17"/>
      <c r="C405" s="17"/>
      <c r="D405" s="32"/>
      <c r="E405" s="32"/>
      <c r="F405" s="17"/>
      <c r="G405" s="17"/>
      <c r="H405" s="123"/>
      <c r="I405" s="123"/>
      <c r="J405" s="17"/>
      <c r="K405" s="17"/>
      <c r="L405" s="77"/>
      <c r="M405" s="124"/>
      <c r="N405" s="17"/>
    </row>
    <row r="406">
      <c r="A406" s="17"/>
      <c r="B406" s="17"/>
      <c r="C406" s="17"/>
      <c r="D406" s="32"/>
      <c r="E406" s="32"/>
      <c r="F406" s="17"/>
      <c r="G406" s="17"/>
      <c r="H406" s="123"/>
      <c r="I406" s="123"/>
      <c r="J406" s="17"/>
      <c r="K406" s="17"/>
      <c r="L406" s="77"/>
      <c r="M406" s="124"/>
      <c r="N406" s="17"/>
    </row>
    <row r="407">
      <c r="A407" s="17"/>
      <c r="B407" s="17"/>
      <c r="C407" s="17"/>
      <c r="D407" s="32"/>
      <c r="E407" s="32"/>
      <c r="F407" s="17"/>
      <c r="G407" s="17"/>
      <c r="H407" s="123"/>
      <c r="I407" s="123"/>
      <c r="J407" s="17"/>
      <c r="K407" s="17"/>
      <c r="L407" s="77"/>
      <c r="M407" s="124"/>
      <c r="N407" s="17"/>
    </row>
    <row r="408">
      <c r="A408" s="17"/>
      <c r="B408" s="17"/>
      <c r="C408" s="17"/>
      <c r="D408" s="32"/>
      <c r="E408" s="32"/>
      <c r="F408" s="17"/>
      <c r="G408" s="17"/>
      <c r="H408" s="123"/>
      <c r="I408" s="123"/>
      <c r="J408" s="17"/>
      <c r="K408" s="17"/>
      <c r="L408" s="77"/>
      <c r="M408" s="124"/>
      <c r="N408" s="17"/>
    </row>
    <row r="409">
      <c r="A409" s="17"/>
      <c r="B409" s="17"/>
      <c r="C409" s="17"/>
      <c r="D409" s="32"/>
      <c r="E409" s="32"/>
      <c r="F409" s="17"/>
      <c r="G409" s="17"/>
      <c r="H409" s="123"/>
      <c r="I409" s="123"/>
      <c r="J409" s="17"/>
      <c r="K409" s="17"/>
      <c r="L409" s="77"/>
      <c r="M409" s="124"/>
      <c r="N409" s="17"/>
    </row>
    <row r="410">
      <c r="A410" s="17"/>
      <c r="B410" s="17"/>
      <c r="C410" s="17"/>
      <c r="D410" s="32"/>
      <c r="E410" s="32"/>
      <c r="F410" s="17"/>
      <c r="G410" s="17"/>
      <c r="H410" s="123"/>
      <c r="I410" s="123"/>
      <c r="J410" s="17"/>
      <c r="K410" s="17"/>
      <c r="L410" s="77"/>
      <c r="M410" s="124"/>
      <c r="N410" s="17"/>
    </row>
    <row r="411">
      <c r="A411" s="17"/>
      <c r="B411" s="17"/>
      <c r="C411" s="17"/>
      <c r="D411" s="32"/>
      <c r="E411" s="32"/>
      <c r="F411" s="17"/>
      <c r="G411" s="17"/>
      <c r="H411" s="123"/>
      <c r="I411" s="123"/>
      <c r="J411" s="17"/>
      <c r="K411" s="17"/>
      <c r="L411" s="77"/>
      <c r="M411" s="124"/>
      <c r="N411" s="17"/>
    </row>
    <row r="412">
      <c r="A412" s="17"/>
      <c r="B412" s="17"/>
      <c r="C412" s="17"/>
      <c r="D412" s="32"/>
      <c r="E412" s="32"/>
      <c r="F412" s="17"/>
      <c r="G412" s="17"/>
      <c r="H412" s="123"/>
      <c r="I412" s="123"/>
      <c r="J412" s="17"/>
      <c r="K412" s="17"/>
      <c r="L412" s="77"/>
      <c r="M412" s="124"/>
      <c r="N412" s="17"/>
    </row>
    <row r="413">
      <c r="A413" s="17"/>
      <c r="B413" s="17"/>
      <c r="C413" s="17"/>
      <c r="D413" s="32"/>
      <c r="E413" s="32"/>
      <c r="F413" s="17"/>
      <c r="G413" s="17"/>
      <c r="H413" s="123"/>
      <c r="I413" s="123"/>
      <c r="J413" s="17"/>
      <c r="K413" s="17"/>
      <c r="L413" s="77"/>
      <c r="M413" s="124"/>
      <c r="N413" s="17"/>
    </row>
    <row r="414">
      <c r="A414" s="17"/>
      <c r="B414" s="17"/>
      <c r="C414" s="17"/>
      <c r="D414" s="32"/>
      <c r="E414" s="32"/>
      <c r="F414" s="17"/>
      <c r="G414" s="17"/>
      <c r="H414" s="123"/>
      <c r="I414" s="123"/>
      <c r="J414" s="17"/>
      <c r="K414" s="17"/>
      <c r="L414" s="77"/>
      <c r="M414" s="124"/>
      <c r="N414" s="17"/>
    </row>
    <row r="415">
      <c r="A415" s="17"/>
      <c r="B415" s="17"/>
      <c r="C415" s="17"/>
      <c r="D415" s="32"/>
      <c r="E415" s="32"/>
      <c r="F415" s="17"/>
      <c r="G415" s="17"/>
      <c r="H415" s="123"/>
      <c r="I415" s="123"/>
      <c r="J415" s="17"/>
      <c r="K415" s="17"/>
      <c r="L415" s="77"/>
      <c r="M415" s="124"/>
      <c r="N415" s="17"/>
    </row>
    <row r="416">
      <c r="A416" s="17"/>
      <c r="B416" s="17"/>
      <c r="C416" s="17"/>
      <c r="D416" s="32"/>
      <c r="E416" s="32"/>
      <c r="F416" s="17"/>
      <c r="G416" s="17"/>
      <c r="H416" s="123"/>
      <c r="I416" s="123"/>
      <c r="J416" s="17"/>
      <c r="K416" s="17"/>
      <c r="L416" s="77"/>
      <c r="M416" s="124"/>
      <c r="N416" s="17"/>
    </row>
    <row r="417">
      <c r="A417" s="17"/>
      <c r="B417" s="17"/>
      <c r="C417" s="17"/>
      <c r="D417" s="32"/>
      <c r="E417" s="32"/>
      <c r="F417" s="17"/>
      <c r="G417" s="17"/>
      <c r="H417" s="123"/>
      <c r="I417" s="123"/>
      <c r="J417" s="17"/>
      <c r="K417" s="17"/>
      <c r="L417" s="77"/>
      <c r="M417" s="124"/>
      <c r="N417" s="17"/>
    </row>
    <row r="418">
      <c r="A418" s="17"/>
      <c r="B418" s="17"/>
      <c r="C418" s="17"/>
      <c r="D418" s="32"/>
      <c r="E418" s="32"/>
      <c r="F418" s="17"/>
      <c r="G418" s="17"/>
      <c r="H418" s="123"/>
      <c r="I418" s="123"/>
      <c r="J418" s="17"/>
      <c r="K418" s="17"/>
      <c r="L418" s="77"/>
      <c r="M418" s="124"/>
      <c r="N418" s="17"/>
    </row>
    <row r="419">
      <c r="A419" s="17"/>
      <c r="B419" s="17"/>
      <c r="C419" s="17"/>
      <c r="D419" s="32"/>
      <c r="E419" s="32"/>
      <c r="F419" s="17"/>
      <c r="G419" s="17"/>
      <c r="H419" s="123"/>
      <c r="I419" s="123"/>
      <c r="J419" s="17"/>
      <c r="K419" s="17"/>
      <c r="L419" s="77"/>
      <c r="M419" s="124"/>
      <c r="N419" s="17"/>
    </row>
    <row r="420">
      <c r="A420" s="17"/>
      <c r="B420" s="17"/>
      <c r="C420" s="17"/>
      <c r="D420" s="32"/>
      <c r="E420" s="32"/>
      <c r="F420" s="17"/>
      <c r="G420" s="17"/>
      <c r="H420" s="123"/>
      <c r="I420" s="123"/>
      <c r="J420" s="17"/>
      <c r="K420" s="17"/>
      <c r="L420" s="77"/>
      <c r="M420" s="124"/>
      <c r="N420" s="17"/>
    </row>
    <row r="421">
      <c r="A421" s="17"/>
      <c r="B421" s="17"/>
      <c r="C421" s="17"/>
      <c r="D421" s="32"/>
      <c r="E421" s="32"/>
      <c r="F421" s="17"/>
      <c r="G421" s="17"/>
      <c r="H421" s="123"/>
      <c r="I421" s="123"/>
      <c r="J421" s="17"/>
      <c r="K421" s="17"/>
      <c r="L421" s="77"/>
      <c r="M421" s="124"/>
      <c r="N421" s="17"/>
    </row>
    <row r="422">
      <c r="A422" s="17"/>
      <c r="B422" s="17"/>
      <c r="C422" s="17"/>
      <c r="D422" s="32"/>
      <c r="E422" s="32"/>
      <c r="F422" s="17"/>
      <c r="G422" s="17"/>
      <c r="H422" s="123"/>
      <c r="I422" s="123"/>
      <c r="J422" s="17"/>
      <c r="K422" s="17"/>
      <c r="L422" s="77"/>
      <c r="M422" s="124"/>
      <c r="N422" s="17"/>
    </row>
    <row r="423">
      <c r="A423" s="17"/>
      <c r="B423" s="17"/>
      <c r="C423" s="17"/>
      <c r="D423" s="32"/>
      <c r="E423" s="32"/>
      <c r="F423" s="17"/>
      <c r="G423" s="17"/>
      <c r="H423" s="123"/>
      <c r="I423" s="123"/>
      <c r="J423" s="17"/>
      <c r="K423" s="17"/>
      <c r="L423" s="77"/>
      <c r="M423" s="124"/>
      <c r="N423" s="17"/>
    </row>
    <row r="424">
      <c r="A424" s="17"/>
      <c r="B424" s="17"/>
      <c r="C424" s="17"/>
      <c r="D424" s="32"/>
      <c r="E424" s="32"/>
      <c r="F424" s="17"/>
      <c r="G424" s="17"/>
      <c r="H424" s="123"/>
      <c r="I424" s="123"/>
      <c r="J424" s="17"/>
      <c r="K424" s="17"/>
      <c r="L424" s="77"/>
      <c r="M424" s="124"/>
      <c r="N424" s="17"/>
    </row>
    <row r="425">
      <c r="A425" s="17"/>
      <c r="B425" s="17"/>
      <c r="C425" s="17"/>
      <c r="D425" s="32"/>
      <c r="E425" s="32"/>
      <c r="F425" s="17"/>
      <c r="G425" s="17"/>
      <c r="H425" s="123"/>
      <c r="I425" s="123"/>
      <c r="J425" s="17"/>
      <c r="K425" s="17"/>
      <c r="L425" s="77"/>
      <c r="M425" s="124"/>
      <c r="N425" s="17"/>
    </row>
    <row r="426">
      <c r="A426" s="17"/>
      <c r="B426" s="17"/>
      <c r="C426" s="17"/>
      <c r="D426" s="32"/>
      <c r="E426" s="32"/>
      <c r="F426" s="17"/>
      <c r="G426" s="17"/>
      <c r="H426" s="123"/>
      <c r="I426" s="123"/>
      <c r="J426" s="17"/>
      <c r="K426" s="17"/>
      <c r="L426" s="77"/>
      <c r="M426" s="124"/>
      <c r="N426" s="17"/>
    </row>
    <row r="427">
      <c r="A427" s="17"/>
      <c r="B427" s="17"/>
      <c r="C427" s="17"/>
      <c r="D427" s="32"/>
      <c r="E427" s="32"/>
      <c r="F427" s="17"/>
      <c r="G427" s="17"/>
      <c r="H427" s="123"/>
      <c r="I427" s="123"/>
      <c r="J427" s="17"/>
      <c r="K427" s="17"/>
      <c r="L427" s="77"/>
      <c r="M427" s="124"/>
      <c r="N427" s="17"/>
    </row>
    <row r="428">
      <c r="A428" s="17"/>
      <c r="B428" s="17"/>
      <c r="C428" s="17"/>
      <c r="D428" s="32"/>
      <c r="E428" s="32"/>
      <c r="F428" s="17"/>
      <c r="G428" s="17"/>
      <c r="H428" s="123"/>
      <c r="I428" s="123"/>
      <c r="J428" s="17"/>
      <c r="K428" s="17"/>
      <c r="L428" s="77"/>
      <c r="M428" s="124"/>
      <c r="N428" s="17"/>
    </row>
    <row r="429">
      <c r="A429" s="17"/>
      <c r="B429" s="17"/>
      <c r="C429" s="17"/>
      <c r="D429" s="32"/>
      <c r="E429" s="32"/>
      <c r="F429" s="17"/>
      <c r="G429" s="17"/>
      <c r="H429" s="123"/>
      <c r="I429" s="123"/>
      <c r="J429" s="17"/>
      <c r="K429" s="17"/>
      <c r="L429" s="77"/>
      <c r="M429" s="124"/>
      <c r="N429" s="17"/>
    </row>
    <row r="430">
      <c r="A430" s="17"/>
      <c r="B430" s="17"/>
      <c r="C430" s="17"/>
      <c r="D430" s="32"/>
      <c r="E430" s="32"/>
      <c r="F430" s="17"/>
      <c r="G430" s="17"/>
      <c r="H430" s="123"/>
      <c r="I430" s="123"/>
      <c r="J430" s="17"/>
      <c r="K430" s="17"/>
      <c r="L430" s="77"/>
      <c r="M430" s="124"/>
      <c r="N430" s="17"/>
    </row>
    <row r="431">
      <c r="A431" s="17"/>
      <c r="B431" s="17"/>
      <c r="C431" s="17"/>
      <c r="D431" s="32"/>
      <c r="E431" s="32"/>
      <c r="F431" s="17"/>
      <c r="G431" s="17"/>
      <c r="H431" s="123"/>
      <c r="I431" s="123"/>
      <c r="J431" s="17"/>
      <c r="K431" s="17"/>
      <c r="L431" s="77"/>
      <c r="M431" s="124"/>
      <c r="N431" s="17"/>
    </row>
    <row r="432">
      <c r="A432" s="17"/>
      <c r="B432" s="17"/>
      <c r="C432" s="17"/>
      <c r="D432" s="32"/>
      <c r="E432" s="32"/>
      <c r="F432" s="17"/>
      <c r="G432" s="17"/>
      <c r="H432" s="123"/>
      <c r="I432" s="123"/>
      <c r="J432" s="17"/>
      <c r="K432" s="17"/>
      <c r="L432" s="77"/>
      <c r="M432" s="124"/>
      <c r="N432" s="17"/>
    </row>
    <row r="433">
      <c r="A433" s="17"/>
      <c r="B433" s="17"/>
      <c r="C433" s="17"/>
      <c r="D433" s="32"/>
      <c r="E433" s="32"/>
      <c r="F433" s="17"/>
      <c r="G433" s="17"/>
      <c r="H433" s="123"/>
      <c r="I433" s="123"/>
      <c r="J433" s="17"/>
      <c r="K433" s="17"/>
      <c r="L433" s="77"/>
      <c r="M433" s="124"/>
      <c r="N433" s="17"/>
    </row>
    <row r="434">
      <c r="A434" s="17"/>
      <c r="B434" s="17"/>
      <c r="C434" s="17"/>
      <c r="D434" s="32"/>
      <c r="E434" s="32"/>
      <c r="F434" s="17"/>
      <c r="G434" s="17"/>
      <c r="H434" s="123"/>
      <c r="I434" s="123"/>
      <c r="J434" s="17"/>
      <c r="K434" s="17"/>
      <c r="L434" s="77"/>
      <c r="M434" s="124"/>
      <c r="N434" s="17"/>
    </row>
    <row r="435">
      <c r="A435" s="17"/>
      <c r="B435" s="17"/>
      <c r="C435" s="17"/>
      <c r="D435" s="32"/>
      <c r="E435" s="32"/>
      <c r="F435" s="17"/>
      <c r="G435" s="17"/>
      <c r="H435" s="123"/>
      <c r="I435" s="123"/>
      <c r="J435" s="17"/>
      <c r="K435" s="17"/>
      <c r="L435" s="77"/>
      <c r="M435" s="124"/>
      <c r="N435" s="17"/>
    </row>
    <row r="436">
      <c r="A436" s="17"/>
      <c r="B436" s="17"/>
      <c r="C436" s="17"/>
      <c r="D436" s="32"/>
      <c r="E436" s="32"/>
      <c r="F436" s="17"/>
      <c r="G436" s="17"/>
      <c r="H436" s="123"/>
      <c r="I436" s="123"/>
      <c r="J436" s="17"/>
      <c r="K436" s="17"/>
      <c r="L436" s="77"/>
      <c r="M436" s="124"/>
      <c r="N436" s="17"/>
    </row>
    <row r="437">
      <c r="A437" s="17"/>
      <c r="B437" s="17"/>
      <c r="C437" s="17"/>
      <c r="D437" s="32"/>
      <c r="E437" s="32"/>
      <c r="F437" s="17"/>
      <c r="G437" s="17"/>
      <c r="H437" s="123"/>
      <c r="I437" s="123"/>
      <c r="J437" s="17"/>
      <c r="K437" s="17"/>
      <c r="L437" s="77"/>
      <c r="M437" s="124"/>
      <c r="N437" s="17"/>
    </row>
    <row r="438">
      <c r="A438" s="17"/>
      <c r="B438" s="17"/>
      <c r="C438" s="17"/>
      <c r="D438" s="32"/>
      <c r="E438" s="32"/>
      <c r="F438" s="17"/>
      <c r="G438" s="17"/>
      <c r="H438" s="123"/>
      <c r="I438" s="123"/>
      <c r="J438" s="17"/>
      <c r="K438" s="17"/>
      <c r="L438" s="77"/>
      <c r="M438" s="124"/>
      <c r="N438" s="17"/>
    </row>
    <row r="439">
      <c r="A439" s="17"/>
      <c r="B439" s="17"/>
      <c r="C439" s="17"/>
      <c r="D439" s="32"/>
      <c r="E439" s="32"/>
      <c r="F439" s="17"/>
      <c r="G439" s="17"/>
      <c r="H439" s="123"/>
      <c r="I439" s="123"/>
      <c r="J439" s="17"/>
      <c r="K439" s="17"/>
      <c r="L439" s="77"/>
      <c r="M439" s="124"/>
      <c r="N439" s="17"/>
    </row>
    <row r="440">
      <c r="A440" s="17"/>
      <c r="B440" s="17"/>
      <c r="C440" s="17"/>
      <c r="D440" s="32"/>
      <c r="E440" s="32"/>
      <c r="F440" s="17"/>
      <c r="G440" s="17"/>
      <c r="H440" s="123"/>
      <c r="I440" s="123"/>
      <c r="J440" s="17"/>
      <c r="K440" s="17"/>
      <c r="L440" s="77"/>
      <c r="M440" s="124"/>
      <c r="N440" s="17"/>
    </row>
    <row r="441">
      <c r="A441" s="17"/>
      <c r="B441" s="17"/>
      <c r="C441" s="17"/>
      <c r="D441" s="32"/>
      <c r="E441" s="32"/>
      <c r="F441" s="17"/>
      <c r="G441" s="17"/>
      <c r="H441" s="123"/>
      <c r="I441" s="123"/>
      <c r="J441" s="17"/>
      <c r="K441" s="17"/>
      <c r="L441" s="77"/>
      <c r="M441" s="124"/>
      <c r="N441" s="17"/>
    </row>
    <row r="442">
      <c r="A442" s="17"/>
      <c r="B442" s="17"/>
      <c r="C442" s="17"/>
      <c r="D442" s="32"/>
      <c r="E442" s="32"/>
      <c r="F442" s="17"/>
      <c r="G442" s="17"/>
      <c r="H442" s="123"/>
      <c r="I442" s="123"/>
      <c r="J442" s="17"/>
      <c r="K442" s="17"/>
      <c r="L442" s="77"/>
      <c r="M442" s="124"/>
      <c r="N442" s="17"/>
    </row>
    <row r="443">
      <c r="A443" s="17"/>
      <c r="B443" s="17"/>
      <c r="C443" s="17"/>
      <c r="D443" s="32"/>
      <c r="E443" s="32"/>
      <c r="F443" s="17"/>
      <c r="G443" s="17"/>
      <c r="H443" s="123"/>
      <c r="I443" s="123"/>
      <c r="J443" s="17"/>
      <c r="K443" s="17"/>
      <c r="L443" s="77"/>
      <c r="M443" s="124"/>
      <c r="N443" s="17"/>
    </row>
    <row r="444">
      <c r="A444" s="17"/>
      <c r="B444" s="17"/>
      <c r="C444" s="17"/>
      <c r="D444" s="32"/>
      <c r="E444" s="32"/>
      <c r="F444" s="17"/>
      <c r="G444" s="17"/>
      <c r="H444" s="123"/>
      <c r="I444" s="123"/>
      <c r="J444" s="17"/>
      <c r="K444" s="17"/>
      <c r="L444" s="77"/>
      <c r="M444" s="124"/>
      <c r="N444" s="17"/>
    </row>
    <row r="445">
      <c r="A445" s="17"/>
      <c r="B445" s="17"/>
      <c r="C445" s="17"/>
      <c r="D445" s="32"/>
      <c r="E445" s="32"/>
      <c r="F445" s="17"/>
      <c r="G445" s="17"/>
      <c r="H445" s="123"/>
      <c r="I445" s="123"/>
      <c r="J445" s="17"/>
      <c r="K445" s="17"/>
      <c r="L445" s="77"/>
      <c r="M445" s="124"/>
      <c r="N445" s="17"/>
    </row>
    <row r="446">
      <c r="A446" s="17"/>
      <c r="B446" s="17"/>
      <c r="C446" s="17"/>
      <c r="D446" s="32"/>
      <c r="E446" s="32"/>
      <c r="F446" s="17"/>
      <c r="G446" s="17"/>
      <c r="H446" s="123"/>
      <c r="I446" s="123"/>
      <c r="J446" s="17"/>
      <c r="K446" s="17"/>
      <c r="L446" s="77"/>
      <c r="M446" s="124"/>
      <c r="N446" s="17"/>
    </row>
    <row r="447">
      <c r="A447" s="17"/>
      <c r="B447" s="17"/>
      <c r="C447" s="17"/>
      <c r="D447" s="32"/>
      <c r="E447" s="32"/>
      <c r="F447" s="17"/>
      <c r="G447" s="17"/>
      <c r="H447" s="123"/>
      <c r="I447" s="123"/>
      <c r="J447" s="17"/>
      <c r="K447" s="17"/>
      <c r="L447" s="77"/>
      <c r="M447" s="124"/>
      <c r="N447" s="17"/>
    </row>
    <row r="448">
      <c r="A448" s="17"/>
      <c r="B448" s="17"/>
      <c r="C448" s="17"/>
      <c r="D448" s="32"/>
      <c r="E448" s="32"/>
      <c r="F448" s="17"/>
      <c r="G448" s="17"/>
      <c r="H448" s="123"/>
      <c r="I448" s="123"/>
      <c r="J448" s="17"/>
      <c r="K448" s="17"/>
      <c r="L448" s="77"/>
      <c r="M448" s="124"/>
      <c r="N448" s="17"/>
    </row>
    <row r="449">
      <c r="A449" s="17"/>
      <c r="B449" s="17"/>
      <c r="C449" s="17"/>
      <c r="D449" s="32"/>
      <c r="E449" s="32"/>
      <c r="F449" s="17"/>
      <c r="G449" s="17"/>
      <c r="H449" s="123"/>
      <c r="I449" s="123"/>
      <c r="J449" s="17"/>
      <c r="K449" s="17"/>
      <c r="L449" s="77"/>
      <c r="M449" s="124"/>
      <c r="N449" s="17"/>
    </row>
    <row r="450">
      <c r="A450" s="17"/>
      <c r="B450" s="17"/>
      <c r="C450" s="17"/>
      <c r="D450" s="32"/>
      <c r="E450" s="32"/>
      <c r="F450" s="17"/>
      <c r="G450" s="17"/>
      <c r="H450" s="123"/>
      <c r="I450" s="123"/>
      <c r="J450" s="17"/>
      <c r="K450" s="17"/>
      <c r="L450" s="77"/>
      <c r="M450" s="124"/>
      <c r="N450" s="17"/>
    </row>
    <row r="451">
      <c r="A451" s="17"/>
      <c r="B451" s="17"/>
      <c r="C451" s="17"/>
      <c r="D451" s="32"/>
      <c r="E451" s="32"/>
      <c r="F451" s="17"/>
      <c r="G451" s="17"/>
      <c r="H451" s="123"/>
      <c r="I451" s="123"/>
      <c r="J451" s="17"/>
      <c r="K451" s="17"/>
      <c r="L451" s="77"/>
      <c r="M451" s="124"/>
      <c r="N451" s="17"/>
    </row>
    <row r="452">
      <c r="A452" s="17"/>
      <c r="B452" s="17"/>
      <c r="C452" s="17"/>
      <c r="D452" s="32"/>
      <c r="E452" s="32"/>
      <c r="F452" s="17"/>
      <c r="G452" s="17"/>
      <c r="H452" s="123"/>
      <c r="I452" s="123"/>
      <c r="J452" s="17"/>
      <c r="K452" s="17"/>
      <c r="L452" s="77"/>
      <c r="M452" s="124"/>
      <c r="N452" s="17"/>
    </row>
    <row r="453">
      <c r="A453" s="17"/>
      <c r="B453" s="17"/>
      <c r="C453" s="17"/>
      <c r="D453" s="32"/>
      <c r="E453" s="32"/>
      <c r="F453" s="17"/>
      <c r="G453" s="17"/>
      <c r="H453" s="123"/>
      <c r="I453" s="123"/>
      <c r="J453" s="17"/>
      <c r="K453" s="17"/>
      <c r="L453" s="77"/>
      <c r="M453" s="124"/>
      <c r="N453" s="17"/>
    </row>
    <row r="454">
      <c r="A454" s="17"/>
      <c r="B454" s="17"/>
      <c r="C454" s="17"/>
      <c r="D454" s="32"/>
      <c r="E454" s="32"/>
      <c r="F454" s="17"/>
      <c r="G454" s="17"/>
      <c r="H454" s="123"/>
      <c r="I454" s="123"/>
      <c r="J454" s="17"/>
      <c r="K454" s="17"/>
      <c r="L454" s="77"/>
      <c r="M454" s="124"/>
      <c r="N454" s="17"/>
    </row>
    <row r="455">
      <c r="A455" s="17"/>
      <c r="B455" s="17"/>
      <c r="C455" s="17"/>
      <c r="D455" s="32"/>
      <c r="E455" s="32"/>
      <c r="F455" s="17"/>
      <c r="G455" s="17"/>
      <c r="H455" s="123"/>
      <c r="I455" s="123"/>
      <c r="J455" s="17"/>
      <c r="K455" s="17"/>
      <c r="L455" s="77"/>
      <c r="M455" s="124"/>
      <c r="N455" s="17"/>
    </row>
    <row r="456">
      <c r="A456" s="17"/>
      <c r="B456" s="17"/>
      <c r="C456" s="17"/>
      <c r="D456" s="32"/>
      <c r="E456" s="32"/>
      <c r="F456" s="17"/>
      <c r="G456" s="17"/>
      <c r="H456" s="123"/>
      <c r="I456" s="123"/>
      <c r="J456" s="17"/>
      <c r="K456" s="17"/>
      <c r="L456" s="77"/>
      <c r="M456" s="124"/>
      <c r="N456" s="17"/>
    </row>
    <row r="457">
      <c r="A457" s="17"/>
      <c r="B457" s="17"/>
      <c r="C457" s="17"/>
      <c r="D457" s="32"/>
      <c r="E457" s="32"/>
      <c r="F457" s="17"/>
      <c r="G457" s="17"/>
      <c r="H457" s="123"/>
      <c r="I457" s="123"/>
      <c r="J457" s="17"/>
      <c r="K457" s="17"/>
      <c r="L457" s="77"/>
      <c r="M457" s="124"/>
      <c r="N457" s="17"/>
    </row>
    <row r="458">
      <c r="A458" s="17"/>
      <c r="B458" s="17"/>
      <c r="C458" s="17"/>
      <c r="D458" s="32"/>
      <c r="E458" s="32"/>
      <c r="F458" s="17"/>
      <c r="G458" s="17"/>
      <c r="H458" s="123"/>
      <c r="I458" s="123"/>
      <c r="J458" s="17"/>
      <c r="K458" s="17"/>
      <c r="L458" s="77"/>
      <c r="M458" s="124"/>
      <c r="N458" s="17"/>
    </row>
    <row r="459">
      <c r="A459" s="17"/>
      <c r="B459" s="17"/>
      <c r="C459" s="17"/>
      <c r="D459" s="32"/>
      <c r="E459" s="32"/>
      <c r="F459" s="17"/>
      <c r="G459" s="17"/>
      <c r="H459" s="123"/>
      <c r="I459" s="123"/>
      <c r="J459" s="17"/>
      <c r="K459" s="17"/>
      <c r="L459" s="77"/>
      <c r="M459" s="124"/>
      <c r="N459" s="17"/>
    </row>
    <row r="460">
      <c r="A460" s="17"/>
      <c r="B460" s="17"/>
      <c r="C460" s="17"/>
      <c r="D460" s="32"/>
      <c r="E460" s="32"/>
      <c r="F460" s="17"/>
      <c r="G460" s="17"/>
      <c r="H460" s="123"/>
      <c r="I460" s="123"/>
      <c r="J460" s="17"/>
      <c r="K460" s="17"/>
      <c r="L460" s="77"/>
      <c r="M460" s="124"/>
      <c r="N460" s="17"/>
    </row>
    <row r="461">
      <c r="A461" s="17"/>
      <c r="B461" s="17"/>
      <c r="C461" s="17"/>
      <c r="D461" s="32"/>
      <c r="E461" s="32"/>
      <c r="F461" s="17"/>
      <c r="G461" s="17"/>
      <c r="H461" s="123"/>
      <c r="I461" s="123"/>
      <c r="J461" s="17"/>
      <c r="K461" s="17"/>
      <c r="L461" s="77"/>
      <c r="M461" s="124"/>
      <c r="N461" s="17"/>
    </row>
    <row r="462">
      <c r="A462" s="17"/>
      <c r="B462" s="17"/>
      <c r="C462" s="17"/>
      <c r="D462" s="32"/>
      <c r="E462" s="32"/>
      <c r="F462" s="17"/>
      <c r="G462" s="17"/>
      <c r="H462" s="123"/>
      <c r="I462" s="123"/>
      <c r="J462" s="17"/>
      <c r="K462" s="17"/>
      <c r="L462" s="77"/>
      <c r="M462" s="124"/>
      <c r="N462" s="17"/>
    </row>
    <row r="463">
      <c r="A463" s="17"/>
      <c r="B463" s="17"/>
      <c r="C463" s="17"/>
      <c r="D463" s="32"/>
      <c r="E463" s="32"/>
      <c r="F463" s="17"/>
      <c r="G463" s="17"/>
      <c r="H463" s="123"/>
      <c r="I463" s="123"/>
      <c r="J463" s="17"/>
      <c r="K463" s="17"/>
      <c r="L463" s="77"/>
      <c r="M463" s="124"/>
      <c r="N463" s="17"/>
    </row>
    <row r="464">
      <c r="A464" s="17"/>
      <c r="B464" s="17"/>
      <c r="C464" s="17"/>
      <c r="D464" s="32"/>
      <c r="E464" s="32"/>
      <c r="F464" s="17"/>
      <c r="G464" s="17"/>
      <c r="H464" s="123"/>
      <c r="I464" s="123"/>
      <c r="J464" s="17"/>
      <c r="K464" s="17"/>
      <c r="L464" s="77"/>
      <c r="M464" s="124"/>
      <c r="N464" s="17"/>
    </row>
    <row r="465">
      <c r="A465" s="17"/>
      <c r="B465" s="17"/>
      <c r="C465" s="17"/>
      <c r="D465" s="32"/>
      <c r="E465" s="32"/>
      <c r="F465" s="17"/>
      <c r="G465" s="17"/>
      <c r="H465" s="123"/>
      <c r="I465" s="123"/>
      <c r="J465" s="17"/>
      <c r="K465" s="17"/>
      <c r="L465" s="77"/>
      <c r="M465" s="124"/>
      <c r="N465" s="17"/>
    </row>
    <row r="466">
      <c r="A466" s="17"/>
      <c r="B466" s="17"/>
      <c r="C466" s="17"/>
      <c r="D466" s="32"/>
      <c r="E466" s="32"/>
      <c r="F466" s="17"/>
      <c r="G466" s="17"/>
      <c r="H466" s="123"/>
      <c r="I466" s="123"/>
      <c r="J466" s="17"/>
      <c r="K466" s="17"/>
      <c r="L466" s="77"/>
      <c r="M466" s="124"/>
      <c r="N466" s="17"/>
    </row>
    <row r="467">
      <c r="A467" s="17"/>
      <c r="B467" s="17"/>
      <c r="C467" s="17"/>
      <c r="D467" s="32"/>
      <c r="E467" s="32"/>
      <c r="F467" s="17"/>
      <c r="G467" s="17"/>
      <c r="H467" s="123"/>
      <c r="I467" s="123"/>
      <c r="J467" s="17"/>
      <c r="K467" s="17"/>
      <c r="L467" s="77"/>
      <c r="M467" s="124"/>
      <c r="N467" s="17"/>
    </row>
    <row r="468">
      <c r="A468" s="17"/>
      <c r="B468" s="17"/>
      <c r="C468" s="17"/>
      <c r="D468" s="32"/>
      <c r="E468" s="32"/>
      <c r="F468" s="17"/>
      <c r="G468" s="17"/>
      <c r="H468" s="123"/>
      <c r="I468" s="123"/>
      <c r="J468" s="17"/>
      <c r="K468" s="17"/>
      <c r="L468" s="77"/>
      <c r="M468" s="124"/>
      <c r="N468" s="17"/>
    </row>
    <row r="469">
      <c r="A469" s="17"/>
      <c r="B469" s="17"/>
      <c r="C469" s="17"/>
      <c r="D469" s="32"/>
      <c r="E469" s="32"/>
      <c r="F469" s="17"/>
      <c r="G469" s="17"/>
      <c r="H469" s="123"/>
      <c r="I469" s="123"/>
      <c r="J469" s="17"/>
      <c r="K469" s="17"/>
      <c r="L469" s="77"/>
      <c r="M469" s="124"/>
      <c r="N469" s="17"/>
    </row>
    <row r="470">
      <c r="A470" s="17"/>
      <c r="B470" s="17"/>
      <c r="C470" s="17"/>
      <c r="D470" s="32"/>
      <c r="E470" s="32"/>
      <c r="F470" s="17"/>
      <c r="G470" s="17"/>
      <c r="H470" s="123"/>
      <c r="I470" s="123"/>
      <c r="J470" s="17"/>
      <c r="K470" s="17"/>
      <c r="L470" s="77"/>
      <c r="M470" s="124"/>
      <c r="N470" s="17"/>
    </row>
    <row r="471">
      <c r="A471" s="17"/>
      <c r="B471" s="17"/>
      <c r="C471" s="17"/>
      <c r="D471" s="32"/>
      <c r="E471" s="32"/>
      <c r="F471" s="17"/>
      <c r="G471" s="17"/>
      <c r="H471" s="123"/>
      <c r="I471" s="123"/>
      <c r="J471" s="17"/>
      <c r="K471" s="17"/>
      <c r="L471" s="77"/>
      <c r="M471" s="124"/>
      <c r="N471" s="17"/>
    </row>
    <row r="472">
      <c r="A472" s="17"/>
      <c r="B472" s="17"/>
      <c r="C472" s="17"/>
      <c r="D472" s="32"/>
      <c r="E472" s="32"/>
      <c r="F472" s="17"/>
      <c r="G472" s="17"/>
      <c r="H472" s="123"/>
      <c r="I472" s="123"/>
      <c r="J472" s="17"/>
      <c r="K472" s="17"/>
      <c r="L472" s="77"/>
      <c r="M472" s="124"/>
      <c r="N472" s="17"/>
    </row>
    <row r="473">
      <c r="A473" s="17"/>
      <c r="B473" s="17"/>
      <c r="C473" s="17"/>
      <c r="D473" s="32"/>
      <c r="E473" s="32"/>
      <c r="F473" s="17"/>
      <c r="G473" s="17"/>
      <c r="H473" s="123"/>
      <c r="I473" s="123"/>
      <c r="J473" s="17"/>
      <c r="K473" s="17"/>
      <c r="L473" s="77"/>
      <c r="M473" s="124"/>
      <c r="N473" s="17"/>
    </row>
    <row r="474">
      <c r="A474" s="17"/>
      <c r="B474" s="17"/>
      <c r="C474" s="17"/>
      <c r="D474" s="32"/>
      <c r="E474" s="32"/>
      <c r="F474" s="17"/>
      <c r="G474" s="17"/>
      <c r="H474" s="123"/>
      <c r="I474" s="123"/>
      <c r="J474" s="17"/>
      <c r="K474" s="17"/>
      <c r="L474" s="77"/>
      <c r="M474" s="124"/>
      <c r="N474" s="17"/>
    </row>
    <row r="475">
      <c r="A475" s="17"/>
      <c r="B475" s="17"/>
      <c r="C475" s="17"/>
      <c r="D475" s="32"/>
      <c r="E475" s="32"/>
      <c r="F475" s="17"/>
      <c r="G475" s="17"/>
      <c r="H475" s="123"/>
      <c r="I475" s="123"/>
      <c r="J475" s="17"/>
      <c r="K475" s="17"/>
      <c r="L475" s="77"/>
      <c r="M475" s="124"/>
      <c r="N475" s="17"/>
    </row>
    <row r="476">
      <c r="A476" s="17"/>
      <c r="B476" s="17"/>
      <c r="C476" s="17"/>
      <c r="D476" s="32"/>
      <c r="E476" s="32"/>
      <c r="F476" s="17"/>
      <c r="G476" s="17"/>
      <c r="H476" s="123"/>
      <c r="I476" s="123"/>
      <c r="J476" s="17"/>
      <c r="K476" s="17"/>
      <c r="L476" s="77"/>
      <c r="M476" s="124"/>
      <c r="N476" s="17"/>
    </row>
    <row r="477">
      <c r="A477" s="17"/>
      <c r="B477" s="17"/>
      <c r="C477" s="17"/>
      <c r="D477" s="32"/>
      <c r="E477" s="32"/>
      <c r="F477" s="17"/>
      <c r="G477" s="17"/>
      <c r="H477" s="123"/>
      <c r="I477" s="123"/>
      <c r="J477" s="17"/>
      <c r="K477" s="17"/>
      <c r="L477" s="77"/>
      <c r="M477" s="124"/>
      <c r="N477" s="17"/>
    </row>
    <row r="478">
      <c r="A478" s="17"/>
      <c r="B478" s="17"/>
      <c r="C478" s="17"/>
      <c r="D478" s="32"/>
      <c r="E478" s="32"/>
      <c r="F478" s="17"/>
      <c r="G478" s="17"/>
      <c r="H478" s="123"/>
      <c r="I478" s="123"/>
      <c r="J478" s="17"/>
      <c r="K478" s="17"/>
      <c r="L478" s="77"/>
      <c r="M478" s="124"/>
      <c r="N478" s="17"/>
    </row>
    <row r="479">
      <c r="A479" s="17"/>
      <c r="B479" s="17"/>
      <c r="C479" s="17"/>
      <c r="D479" s="32"/>
      <c r="E479" s="32"/>
      <c r="F479" s="17"/>
      <c r="G479" s="17"/>
      <c r="H479" s="123"/>
      <c r="I479" s="123"/>
      <c r="J479" s="17"/>
      <c r="K479" s="17"/>
      <c r="L479" s="77"/>
      <c r="M479" s="124"/>
      <c r="N479" s="17"/>
    </row>
    <row r="480">
      <c r="A480" s="17"/>
      <c r="B480" s="17"/>
      <c r="C480" s="17"/>
      <c r="D480" s="32"/>
      <c r="E480" s="32"/>
      <c r="F480" s="17"/>
      <c r="G480" s="17"/>
      <c r="H480" s="123"/>
      <c r="I480" s="123"/>
      <c r="J480" s="17"/>
      <c r="K480" s="17"/>
      <c r="L480" s="77"/>
      <c r="M480" s="124"/>
      <c r="N480" s="17"/>
    </row>
    <row r="481">
      <c r="A481" s="17"/>
      <c r="B481" s="17"/>
      <c r="C481" s="17"/>
      <c r="D481" s="32"/>
      <c r="E481" s="32"/>
      <c r="F481" s="17"/>
      <c r="G481" s="17"/>
      <c r="H481" s="123"/>
      <c r="I481" s="123"/>
      <c r="J481" s="17"/>
      <c r="K481" s="17"/>
      <c r="L481" s="77"/>
      <c r="M481" s="124"/>
      <c r="N481" s="17"/>
    </row>
    <row r="482">
      <c r="A482" s="17"/>
      <c r="B482" s="17"/>
      <c r="C482" s="17"/>
      <c r="D482" s="32"/>
      <c r="E482" s="32"/>
      <c r="F482" s="17"/>
      <c r="G482" s="17"/>
      <c r="H482" s="123"/>
      <c r="I482" s="123"/>
      <c r="J482" s="17"/>
      <c r="K482" s="17"/>
      <c r="L482" s="77"/>
      <c r="M482" s="124"/>
      <c r="N482" s="17"/>
    </row>
    <row r="483">
      <c r="A483" s="17"/>
      <c r="B483" s="17"/>
      <c r="C483" s="17"/>
      <c r="D483" s="32"/>
      <c r="E483" s="32"/>
      <c r="F483" s="17"/>
      <c r="G483" s="17"/>
      <c r="H483" s="123"/>
      <c r="I483" s="123"/>
      <c r="J483" s="17"/>
      <c r="K483" s="17"/>
      <c r="L483" s="77"/>
      <c r="M483" s="124"/>
      <c r="N483" s="17"/>
    </row>
    <row r="484">
      <c r="A484" s="17"/>
      <c r="B484" s="17"/>
      <c r="C484" s="17"/>
      <c r="D484" s="32"/>
      <c r="E484" s="32"/>
      <c r="F484" s="17"/>
      <c r="G484" s="17"/>
      <c r="H484" s="123"/>
      <c r="I484" s="123"/>
      <c r="J484" s="17"/>
      <c r="K484" s="17"/>
      <c r="L484" s="77"/>
      <c r="M484" s="124"/>
      <c r="N484" s="17"/>
    </row>
    <row r="485">
      <c r="A485" s="17"/>
      <c r="B485" s="17"/>
      <c r="C485" s="17"/>
      <c r="D485" s="32"/>
      <c r="E485" s="32"/>
      <c r="F485" s="17"/>
      <c r="G485" s="17"/>
      <c r="H485" s="123"/>
      <c r="I485" s="123"/>
      <c r="J485" s="17"/>
      <c r="K485" s="17"/>
      <c r="L485" s="77"/>
      <c r="M485" s="124"/>
      <c r="N485" s="17"/>
    </row>
    <row r="486">
      <c r="A486" s="17"/>
      <c r="B486" s="17"/>
      <c r="C486" s="17"/>
      <c r="D486" s="32"/>
      <c r="E486" s="32"/>
      <c r="F486" s="17"/>
      <c r="G486" s="17"/>
      <c r="H486" s="123"/>
      <c r="I486" s="123"/>
      <c r="J486" s="17"/>
      <c r="K486" s="17"/>
      <c r="L486" s="77"/>
      <c r="M486" s="124"/>
      <c r="N486" s="17"/>
    </row>
    <row r="487">
      <c r="A487" s="17"/>
      <c r="B487" s="17"/>
      <c r="C487" s="17"/>
      <c r="D487" s="32"/>
      <c r="E487" s="32"/>
      <c r="F487" s="17"/>
      <c r="G487" s="17"/>
      <c r="H487" s="123"/>
      <c r="I487" s="123"/>
      <c r="J487" s="17"/>
      <c r="K487" s="17"/>
      <c r="L487" s="77"/>
      <c r="M487" s="124"/>
      <c r="N487" s="17"/>
    </row>
    <row r="488">
      <c r="A488" s="17"/>
      <c r="B488" s="17"/>
      <c r="C488" s="17"/>
      <c r="D488" s="32"/>
      <c r="E488" s="32"/>
      <c r="F488" s="17"/>
      <c r="G488" s="17"/>
      <c r="H488" s="123"/>
      <c r="I488" s="123"/>
      <c r="J488" s="17"/>
      <c r="K488" s="17"/>
      <c r="L488" s="77"/>
      <c r="M488" s="124"/>
      <c r="N488" s="17"/>
    </row>
    <row r="489">
      <c r="A489" s="17"/>
      <c r="B489" s="17"/>
      <c r="C489" s="17"/>
      <c r="D489" s="32"/>
      <c r="E489" s="32"/>
      <c r="F489" s="17"/>
      <c r="G489" s="17"/>
      <c r="H489" s="123"/>
      <c r="I489" s="123"/>
      <c r="J489" s="17"/>
      <c r="K489" s="17"/>
      <c r="L489" s="77"/>
      <c r="M489" s="124"/>
      <c r="N489" s="17"/>
    </row>
    <row r="490">
      <c r="A490" s="17"/>
      <c r="B490" s="17"/>
      <c r="C490" s="17"/>
      <c r="D490" s="32"/>
      <c r="E490" s="32"/>
      <c r="F490" s="17"/>
      <c r="G490" s="17"/>
      <c r="H490" s="123"/>
      <c r="I490" s="123"/>
      <c r="J490" s="17"/>
      <c r="K490" s="17"/>
      <c r="L490" s="77"/>
      <c r="M490" s="124"/>
      <c r="N490" s="17"/>
    </row>
    <row r="491">
      <c r="A491" s="17"/>
      <c r="B491" s="17"/>
      <c r="C491" s="17"/>
      <c r="D491" s="32"/>
      <c r="E491" s="32"/>
      <c r="F491" s="17"/>
      <c r="G491" s="17"/>
      <c r="H491" s="123"/>
      <c r="I491" s="123"/>
      <c r="J491" s="17"/>
      <c r="K491" s="17"/>
      <c r="L491" s="77"/>
      <c r="M491" s="124"/>
      <c r="N491" s="17"/>
    </row>
    <row r="492">
      <c r="A492" s="17"/>
      <c r="B492" s="17"/>
      <c r="C492" s="17"/>
      <c r="D492" s="32"/>
      <c r="E492" s="32"/>
      <c r="F492" s="17"/>
      <c r="G492" s="17"/>
      <c r="H492" s="123"/>
      <c r="I492" s="123"/>
      <c r="J492" s="17"/>
      <c r="K492" s="17"/>
      <c r="L492" s="77"/>
      <c r="M492" s="124"/>
      <c r="N492" s="17"/>
    </row>
    <row r="493">
      <c r="A493" s="17"/>
      <c r="B493" s="17"/>
      <c r="C493" s="17"/>
      <c r="D493" s="32"/>
      <c r="E493" s="32"/>
      <c r="F493" s="17"/>
      <c r="G493" s="17"/>
      <c r="H493" s="123"/>
      <c r="I493" s="123"/>
      <c r="J493" s="17"/>
      <c r="K493" s="17"/>
      <c r="L493" s="77"/>
      <c r="M493" s="124"/>
      <c r="N493" s="17"/>
    </row>
    <row r="494">
      <c r="A494" s="17"/>
      <c r="B494" s="17"/>
      <c r="C494" s="17"/>
      <c r="D494" s="32"/>
      <c r="E494" s="32"/>
      <c r="F494" s="17"/>
      <c r="G494" s="17"/>
      <c r="H494" s="123"/>
      <c r="I494" s="123"/>
      <c r="J494" s="17"/>
      <c r="K494" s="17"/>
      <c r="L494" s="77"/>
      <c r="M494" s="124"/>
      <c r="N494" s="17"/>
    </row>
    <row r="495">
      <c r="A495" s="17"/>
      <c r="B495" s="17"/>
      <c r="C495" s="17"/>
      <c r="D495" s="32"/>
      <c r="E495" s="32"/>
      <c r="F495" s="17"/>
      <c r="G495" s="17"/>
      <c r="H495" s="123"/>
      <c r="I495" s="123"/>
      <c r="J495" s="17"/>
      <c r="K495" s="17"/>
      <c r="L495" s="77"/>
      <c r="M495" s="124"/>
      <c r="N495" s="17"/>
    </row>
    <row r="496">
      <c r="A496" s="17"/>
      <c r="B496" s="17"/>
      <c r="C496" s="17"/>
      <c r="D496" s="32"/>
      <c r="E496" s="32"/>
      <c r="F496" s="17"/>
      <c r="G496" s="17"/>
      <c r="H496" s="123"/>
      <c r="I496" s="123"/>
      <c r="J496" s="17"/>
      <c r="K496" s="17"/>
      <c r="L496" s="77"/>
      <c r="M496" s="124"/>
      <c r="N496" s="17"/>
    </row>
    <row r="497">
      <c r="A497" s="17"/>
      <c r="B497" s="17"/>
      <c r="C497" s="17"/>
      <c r="D497" s="32"/>
      <c r="E497" s="32"/>
      <c r="F497" s="17"/>
      <c r="G497" s="17"/>
      <c r="H497" s="123"/>
      <c r="I497" s="123"/>
      <c r="J497" s="17"/>
      <c r="K497" s="17"/>
      <c r="L497" s="77"/>
      <c r="M497" s="124"/>
      <c r="N497" s="17"/>
    </row>
    <row r="498">
      <c r="A498" s="17"/>
      <c r="B498" s="17"/>
      <c r="C498" s="17"/>
      <c r="D498" s="32"/>
      <c r="E498" s="32"/>
      <c r="F498" s="17"/>
      <c r="G498" s="17"/>
      <c r="H498" s="123"/>
      <c r="I498" s="123"/>
      <c r="J498" s="17"/>
      <c r="K498" s="17"/>
      <c r="L498" s="77"/>
      <c r="M498" s="124"/>
      <c r="N498" s="17"/>
    </row>
    <row r="499">
      <c r="A499" s="17"/>
      <c r="B499" s="17"/>
      <c r="C499" s="17"/>
      <c r="D499" s="32"/>
      <c r="E499" s="32"/>
      <c r="F499" s="17"/>
      <c r="G499" s="17"/>
      <c r="H499" s="123"/>
      <c r="I499" s="123"/>
      <c r="J499" s="17"/>
      <c r="K499" s="17"/>
      <c r="L499" s="77"/>
      <c r="M499" s="124"/>
      <c r="N499" s="17"/>
    </row>
    <row r="500">
      <c r="A500" s="17"/>
      <c r="B500" s="17"/>
      <c r="C500" s="17"/>
      <c r="D500" s="32"/>
      <c r="E500" s="32"/>
      <c r="F500" s="17"/>
      <c r="G500" s="17"/>
      <c r="H500" s="123"/>
      <c r="I500" s="123"/>
      <c r="J500" s="17"/>
      <c r="K500" s="17"/>
      <c r="L500" s="77"/>
      <c r="M500" s="124"/>
      <c r="N500" s="17"/>
    </row>
    <row r="501">
      <c r="A501" s="17"/>
      <c r="B501" s="17"/>
      <c r="C501" s="17"/>
      <c r="D501" s="32"/>
      <c r="E501" s="32"/>
      <c r="F501" s="17"/>
      <c r="G501" s="17"/>
      <c r="H501" s="123"/>
      <c r="I501" s="123"/>
      <c r="J501" s="17"/>
      <c r="K501" s="17"/>
      <c r="L501" s="77"/>
      <c r="M501" s="124"/>
      <c r="N501" s="17"/>
    </row>
    <row r="502">
      <c r="A502" s="17"/>
      <c r="B502" s="17"/>
      <c r="C502" s="17"/>
      <c r="D502" s="32"/>
      <c r="E502" s="32"/>
      <c r="F502" s="17"/>
      <c r="G502" s="17"/>
      <c r="H502" s="123"/>
      <c r="I502" s="123"/>
      <c r="J502" s="17"/>
      <c r="K502" s="17"/>
      <c r="L502" s="77"/>
      <c r="M502" s="124"/>
      <c r="N502" s="17"/>
    </row>
    <row r="503">
      <c r="A503" s="17"/>
      <c r="B503" s="17"/>
      <c r="C503" s="17"/>
      <c r="D503" s="32"/>
      <c r="E503" s="32"/>
      <c r="F503" s="17"/>
      <c r="G503" s="17"/>
      <c r="H503" s="123"/>
      <c r="I503" s="123"/>
      <c r="J503" s="17"/>
      <c r="K503" s="17"/>
      <c r="L503" s="77"/>
      <c r="M503" s="124"/>
      <c r="N503" s="17"/>
    </row>
    <row r="504">
      <c r="A504" s="17"/>
      <c r="B504" s="17"/>
      <c r="C504" s="17"/>
      <c r="D504" s="32"/>
      <c r="E504" s="32"/>
      <c r="F504" s="17"/>
      <c r="G504" s="17"/>
      <c r="H504" s="123"/>
      <c r="I504" s="123"/>
      <c r="J504" s="17"/>
      <c r="K504" s="17"/>
      <c r="L504" s="77"/>
      <c r="M504" s="124"/>
      <c r="N504" s="17"/>
    </row>
    <row r="505">
      <c r="A505" s="17"/>
      <c r="B505" s="17"/>
      <c r="C505" s="17"/>
      <c r="D505" s="32"/>
      <c r="E505" s="32"/>
      <c r="F505" s="17"/>
      <c r="G505" s="17"/>
      <c r="H505" s="123"/>
      <c r="I505" s="123"/>
      <c r="J505" s="17"/>
      <c r="K505" s="17"/>
      <c r="L505" s="77"/>
      <c r="M505" s="124"/>
      <c r="N505" s="17"/>
    </row>
    <row r="506">
      <c r="A506" s="17"/>
      <c r="B506" s="17"/>
      <c r="C506" s="17"/>
      <c r="D506" s="32"/>
      <c r="E506" s="32"/>
      <c r="F506" s="17"/>
      <c r="G506" s="17"/>
      <c r="H506" s="123"/>
      <c r="I506" s="123"/>
      <c r="J506" s="17"/>
      <c r="K506" s="17"/>
      <c r="L506" s="77"/>
      <c r="M506" s="124"/>
      <c r="N506" s="17"/>
    </row>
    <row r="507">
      <c r="A507" s="17"/>
      <c r="B507" s="17"/>
      <c r="C507" s="17"/>
      <c r="D507" s="32"/>
      <c r="E507" s="32"/>
      <c r="F507" s="17"/>
      <c r="G507" s="17"/>
      <c r="H507" s="123"/>
      <c r="I507" s="123"/>
      <c r="J507" s="17"/>
      <c r="K507" s="17"/>
      <c r="L507" s="77"/>
      <c r="M507" s="124"/>
      <c r="N507" s="17"/>
    </row>
    <row r="508">
      <c r="A508" s="17"/>
      <c r="B508" s="17"/>
      <c r="C508" s="17"/>
      <c r="D508" s="32"/>
      <c r="E508" s="32"/>
      <c r="F508" s="17"/>
      <c r="G508" s="17"/>
      <c r="H508" s="123"/>
      <c r="I508" s="123"/>
      <c r="J508" s="17"/>
      <c r="K508" s="17"/>
      <c r="L508" s="77"/>
      <c r="M508" s="124"/>
      <c r="N508" s="17"/>
    </row>
    <row r="509">
      <c r="A509" s="17"/>
      <c r="B509" s="17"/>
      <c r="C509" s="17"/>
      <c r="D509" s="32"/>
      <c r="E509" s="32"/>
      <c r="F509" s="17"/>
      <c r="G509" s="17"/>
      <c r="H509" s="123"/>
      <c r="I509" s="123"/>
      <c r="J509" s="17"/>
      <c r="K509" s="17"/>
      <c r="L509" s="77"/>
      <c r="M509" s="124"/>
      <c r="N509" s="17"/>
    </row>
    <row r="510">
      <c r="A510" s="17"/>
      <c r="B510" s="17"/>
      <c r="C510" s="17"/>
      <c r="D510" s="32"/>
      <c r="E510" s="32"/>
      <c r="F510" s="17"/>
      <c r="G510" s="17"/>
      <c r="H510" s="123"/>
      <c r="I510" s="123"/>
      <c r="J510" s="17"/>
      <c r="K510" s="17"/>
      <c r="L510" s="77"/>
      <c r="M510" s="124"/>
      <c r="N510" s="17"/>
    </row>
    <row r="511">
      <c r="A511" s="17"/>
      <c r="B511" s="17"/>
      <c r="C511" s="17"/>
      <c r="D511" s="32"/>
      <c r="E511" s="32"/>
      <c r="F511" s="17"/>
      <c r="G511" s="17"/>
      <c r="H511" s="123"/>
      <c r="I511" s="123"/>
      <c r="J511" s="17"/>
      <c r="K511" s="17"/>
      <c r="L511" s="77"/>
      <c r="M511" s="124"/>
      <c r="N511" s="17"/>
    </row>
    <row r="512">
      <c r="A512" s="17"/>
      <c r="B512" s="17"/>
      <c r="C512" s="17"/>
      <c r="D512" s="32"/>
      <c r="E512" s="32"/>
      <c r="F512" s="17"/>
      <c r="G512" s="17"/>
      <c r="H512" s="123"/>
      <c r="I512" s="123"/>
      <c r="J512" s="17"/>
      <c r="K512" s="17"/>
      <c r="L512" s="77"/>
      <c r="M512" s="124"/>
      <c r="N512" s="17"/>
    </row>
    <row r="513">
      <c r="A513" s="17"/>
      <c r="B513" s="17"/>
      <c r="C513" s="17"/>
      <c r="D513" s="32"/>
      <c r="E513" s="32"/>
      <c r="F513" s="17"/>
      <c r="G513" s="17"/>
      <c r="H513" s="123"/>
      <c r="I513" s="123"/>
      <c r="J513" s="17"/>
      <c r="K513" s="17"/>
      <c r="L513" s="77"/>
      <c r="M513" s="124"/>
      <c r="N513" s="17"/>
    </row>
    <row r="514">
      <c r="A514" s="17"/>
      <c r="B514" s="17"/>
      <c r="C514" s="17"/>
      <c r="D514" s="32"/>
      <c r="E514" s="32"/>
      <c r="F514" s="17"/>
      <c r="G514" s="17"/>
      <c r="H514" s="123"/>
      <c r="I514" s="123"/>
      <c r="J514" s="17"/>
      <c r="K514" s="17"/>
      <c r="L514" s="77"/>
      <c r="M514" s="124"/>
      <c r="N514" s="17"/>
    </row>
    <row r="515">
      <c r="A515" s="17"/>
      <c r="B515" s="17"/>
      <c r="C515" s="17"/>
      <c r="D515" s="32"/>
      <c r="E515" s="32"/>
      <c r="F515" s="17"/>
      <c r="G515" s="17"/>
      <c r="H515" s="123"/>
      <c r="I515" s="123"/>
      <c r="J515" s="17"/>
      <c r="K515" s="17"/>
      <c r="L515" s="77"/>
      <c r="M515" s="124"/>
      <c r="N515" s="17"/>
    </row>
    <row r="516">
      <c r="A516" s="17"/>
      <c r="B516" s="17"/>
      <c r="C516" s="17"/>
      <c r="D516" s="32"/>
      <c r="E516" s="32"/>
      <c r="F516" s="17"/>
      <c r="G516" s="17"/>
      <c r="H516" s="123"/>
      <c r="I516" s="123"/>
      <c r="J516" s="17"/>
      <c r="K516" s="17"/>
      <c r="L516" s="77"/>
      <c r="M516" s="124"/>
      <c r="N516" s="17"/>
    </row>
    <row r="517">
      <c r="A517" s="17"/>
      <c r="B517" s="17"/>
      <c r="C517" s="17"/>
      <c r="D517" s="32"/>
      <c r="E517" s="32"/>
      <c r="F517" s="17"/>
      <c r="G517" s="17"/>
      <c r="H517" s="123"/>
      <c r="I517" s="123"/>
      <c r="J517" s="17"/>
      <c r="K517" s="17"/>
      <c r="L517" s="77"/>
      <c r="M517" s="124"/>
      <c r="N517" s="17"/>
    </row>
    <row r="518">
      <c r="A518" s="17"/>
      <c r="B518" s="17"/>
      <c r="C518" s="17"/>
      <c r="D518" s="32"/>
      <c r="E518" s="32"/>
      <c r="F518" s="17"/>
      <c r="G518" s="17"/>
      <c r="H518" s="123"/>
      <c r="I518" s="123"/>
      <c r="J518" s="17"/>
      <c r="K518" s="17"/>
      <c r="L518" s="77"/>
      <c r="M518" s="124"/>
      <c r="N518" s="17"/>
    </row>
    <row r="519">
      <c r="A519" s="17"/>
      <c r="B519" s="17"/>
      <c r="C519" s="17"/>
      <c r="D519" s="32"/>
      <c r="E519" s="32"/>
      <c r="F519" s="17"/>
      <c r="G519" s="17"/>
      <c r="H519" s="123"/>
      <c r="I519" s="123"/>
      <c r="J519" s="17"/>
      <c r="K519" s="17"/>
      <c r="L519" s="77"/>
      <c r="M519" s="124"/>
      <c r="N519" s="17"/>
    </row>
    <row r="520">
      <c r="A520" s="17"/>
      <c r="B520" s="17"/>
      <c r="C520" s="17"/>
      <c r="D520" s="32"/>
      <c r="E520" s="32"/>
      <c r="F520" s="17"/>
      <c r="G520" s="17"/>
      <c r="H520" s="123"/>
      <c r="I520" s="123"/>
      <c r="J520" s="17"/>
      <c r="K520" s="17"/>
      <c r="L520" s="77"/>
      <c r="M520" s="124"/>
      <c r="N520" s="17"/>
    </row>
    <row r="521">
      <c r="A521" s="17"/>
      <c r="B521" s="17"/>
      <c r="C521" s="17"/>
      <c r="D521" s="32"/>
      <c r="E521" s="32"/>
      <c r="F521" s="17"/>
      <c r="G521" s="17"/>
      <c r="H521" s="123"/>
      <c r="I521" s="123"/>
      <c r="J521" s="17"/>
      <c r="K521" s="17"/>
      <c r="L521" s="77"/>
      <c r="M521" s="124"/>
      <c r="N521" s="17"/>
    </row>
    <row r="522">
      <c r="A522" s="17"/>
      <c r="B522" s="17"/>
      <c r="C522" s="17"/>
      <c r="D522" s="32"/>
      <c r="E522" s="32"/>
      <c r="F522" s="17"/>
      <c r="G522" s="17"/>
      <c r="H522" s="123"/>
      <c r="I522" s="123"/>
      <c r="J522" s="17"/>
      <c r="K522" s="17"/>
      <c r="L522" s="77"/>
      <c r="M522" s="124"/>
      <c r="N522" s="17"/>
    </row>
    <row r="523">
      <c r="A523" s="17"/>
      <c r="B523" s="17"/>
      <c r="C523" s="17"/>
      <c r="D523" s="32"/>
      <c r="E523" s="32"/>
      <c r="F523" s="17"/>
      <c r="G523" s="17"/>
      <c r="H523" s="123"/>
      <c r="I523" s="123"/>
      <c r="J523" s="17"/>
      <c r="K523" s="17"/>
      <c r="L523" s="77"/>
      <c r="M523" s="124"/>
      <c r="N523" s="17"/>
    </row>
    <row r="524">
      <c r="A524" s="17"/>
      <c r="B524" s="17"/>
      <c r="C524" s="17"/>
      <c r="D524" s="32"/>
      <c r="E524" s="32"/>
      <c r="F524" s="17"/>
      <c r="G524" s="17"/>
      <c r="H524" s="123"/>
      <c r="I524" s="123"/>
      <c r="J524" s="17"/>
      <c r="K524" s="17"/>
      <c r="L524" s="77"/>
      <c r="M524" s="124"/>
      <c r="N524" s="17"/>
    </row>
  </sheetData>
  <mergeCells count="4">
    <mergeCell ref="B3:C3"/>
    <mergeCell ref="E3:I3"/>
    <mergeCell ref="K3:M3"/>
    <mergeCell ref="B18:C18"/>
  </mergeCells>
  <conditionalFormatting sqref="L1:L524">
    <cfRule type="expression" dxfId="0" priority="1">
      <formula>AND((L1&lt;$C$14),L1&lt;&gt;"")</formula>
    </cfRule>
  </conditionalFormatting>
  <conditionalFormatting sqref="M6:M524">
    <cfRule type="expression" dxfId="1" priority="2">
      <formula>(L6="")</formula>
    </cfRule>
  </conditionalFormatting>
  <dataValidations>
    <dataValidation type="list" allowBlank="1" showErrorMessage="1" sqref="C15">
      <formula1>'API-SR'!$L$4:$L524</formula1>
    </dataValidation>
  </dataValidations>
  <hyperlinks>
    <hyperlink r:id="rId1" ref="E2"/>
    <hyperlink r:id="rId2" ref="E4"/>
    <hyperlink r:id="rId3" ref="B6"/>
    <hyperlink r:id="rId4" ref="E6"/>
    <hyperlink r:id="rId5" ref="F6"/>
    <hyperlink r:id="rId6" ref="K6"/>
    <hyperlink r:id="rId7" ref="E7"/>
    <hyperlink r:id="rId8" ref="F7"/>
    <hyperlink r:id="rId9" ref="G7"/>
    <hyperlink r:id="rId10" ref="K7"/>
    <hyperlink r:id="rId11" ref="E8"/>
    <hyperlink r:id="rId12" ref="F8"/>
    <hyperlink r:id="rId13" ref="G8"/>
    <hyperlink r:id="rId14" ref="K8"/>
    <hyperlink r:id="rId15" ref="E9"/>
    <hyperlink r:id="rId16" ref="F9"/>
    <hyperlink r:id="rId17" ref="G9"/>
    <hyperlink r:id="rId18" ref="K9"/>
    <hyperlink r:id="rId19" ref="E10"/>
    <hyperlink r:id="rId20" ref="F10"/>
    <hyperlink r:id="rId21" ref="G10"/>
    <hyperlink r:id="rId22" ref="K10"/>
    <hyperlink r:id="rId23" ref="E11"/>
    <hyperlink r:id="rId24" ref="F11"/>
    <hyperlink r:id="rId25" ref="G11"/>
    <hyperlink r:id="rId26" ref="K11"/>
    <hyperlink r:id="rId27" ref="E12"/>
    <hyperlink r:id="rId28" ref="F12"/>
    <hyperlink r:id="rId29" ref="G12"/>
    <hyperlink r:id="rId30" ref="K12"/>
    <hyperlink r:id="rId31" ref="E13"/>
    <hyperlink r:id="rId32" ref="F13"/>
    <hyperlink r:id="rId33" ref="G13"/>
    <hyperlink r:id="rId34" ref="K13"/>
    <hyperlink r:id="rId35" ref="E14"/>
    <hyperlink r:id="rId36" ref="F14"/>
    <hyperlink r:id="rId37" ref="G14"/>
    <hyperlink r:id="rId38" ref="K14"/>
    <hyperlink r:id="rId39" ref="E15"/>
    <hyperlink r:id="rId40" ref="F15"/>
    <hyperlink r:id="rId41" ref="G15"/>
    <hyperlink r:id="rId42" ref="K15"/>
    <hyperlink r:id="rId43" ref="F16"/>
    <hyperlink r:id="rId44" ref="G16"/>
    <hyperlink r:id="rId45" ref="K16"/>
    <hyperlink r:id="rId46" ref="F17"/>
    <hyperlink r:id="rId47" ref="G17"/>
    <hyperlink r:id="rId48" ref="K17"/>
    <hyperlink r:id="rId49" ref="F18"/>
    <hyperlink r:id="rId50" ref="G18"/>
    <hyperlink r:id="rId51" ref="K18"/>
    <hyperlink r:id="rId52" ref="F19"/>
    <hyperlink r:id="rId53" ref="G19"/>
    <hyperlink r:id="rId54" ref="K19"/>
    <hyperlink r:id="rId55" ref="F20"/>
    <hyperlink r:id="rId56" ref="G20"/>
    <hyperlink r:id="rId57" ref="K20"/>
    <hyperlink r:id="rId58" ref="F21"/>
    <hyperlink r:id="rId59" ref="G21"/>
    <hyperlink r:id="rId60" ref="K21"/>
    <hyperlink r:id="rId61" ref="F22"/>
    <hyperlink r:id="rId62" ref="G22"/>
    <hyperlink r:id="rId63" ref="K22"/>
    <hyperlink r:id="rId64" ref="F23"/>
    <hyperlink r:id="rId65" ref="G23"/>
    <hyperlink r:id="rId66" ref="K23"/>
    <hyperlink r:id="rId67" ref="F24"/>
    <hyperlink r:id="rId68" ref="G24"/>
    <hyperlink r:id="rId69" ref="K24"/>
    <hyperlink r:id="rId70" ref="F25"/>
    <hyperlink r:id="rId71" ref="G25"/>
    <hyperlink r:id="rId72" ref="K25"/>
    <hyperlink r:id="rId73" ref="G26"/>
    <hyperlink r:id="rId74" ref="K26"/>
    <hyperlink r:id="rId75" ref="G27"/>
    <hyperlink r:id="rId76" ref="K27"/>
    <hyperlink r:id="rId77" ref="G28"/>
    <hyperlink r:id="rId78" ref="K28"/>
    <hyperlink r:id="rId79" ref="G29"/>
    <hyperlink r:id="rId80" ref="K29"/>
  </hyperlinks>
  <drawing r:id="rId8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24.63"/>
    <col customWidth="1" min="3" max="3" width="4.0"/>
    <col customWidth="1" min="4" max="4" width="23.25"/>
  </cols>
  <sheetData>
    <row r="1">
      <c r="A1" s="80" t="s">
        <v>1045</v>
      </c>
      <c r="B1" s="80" t="s">
        <v>1046</v>
      </c>
      <c r="C1" s="57"/>
      <c r="D1" s="80" t="s">
        <v>1047</v>
      </c>
    </row>
    <row r="2">
      <c r="A2" s="69" t="str">
        <f>IFERROR(__xludf.DUMMYFUNCTION("IFERROR(FILTER(Inicio!K6:K1000,Inicio!M6:M1000=TRUE),""Selecciona competidores en la pestaña anterior"")"),"Selecciona competidores en la pestaña anterior")</f>
        <v>Selecciona competidores en la pestaña anterior</v>
      </c>
      <c r="D2" s="69" t="str">
        <f>IFERROR(__xludf.DUMMYFUNCTION("IFERROR(FILTER(UNIQUE(FLATTEN(A2:B1000)),UNIQUE(FLATTEN(A2:B1000))&lt;&gt;""""),"""")"),"Selecciona competidores en la pestaña anterior")</f>
        <v>Selecciona competidores en la pestaña anterior</v>
      </c>
    </row>
  </sheetData>
  <conditionalFormatting sqref="A1:B1 D1">
    <cfRule type="expression" dxfId="0" priority="1">
      <formula>AND((A1&lt;$H$10),A1&lt;&gt;"")</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hidden="1" min="1" max="1" width="1.75"/>
    <col customWidth="1" hidden="1" min="2" max="2" width="30.13"/>
    <col customWidth="1" hidden="1" min="3" max="3" width="28.75"/>
    <col customWidth="1" min="4" max="4" width="1.75"/>
    <col customWidth="1" min="5" max="5" width="24.63"/>
    <col customWidth="1" min="6" max="6" width="13.13"/>
    <col customWidth="1" min="7" max="7" width="4.25"/>
    <col customWidth="1" min="8" max="8" width="6.25"/>
    <col customWidth="1" min="9" max="9" width="26.88"/>
    <col customWidth="1" min="10" max="10" width="10.13"/>
    <col customWidth="1" min="11" max="11" width="6.88"/>
  </cols>
  <sheetData>
    <row r="1" ht="42.75" customHeight="1">
      <c r="A1" s="70"/>
      <c r="B1" s="70"/>
      <c r="C1" s="125"/>
      <c r="D1" s="125"/>
      <c r="E1" s="71"/>
      <c r="F1" s="72" t="s">
        <v>1048</v>
      </c>
      <c r="G1" s="72"/>
      <c r="H1" s="126"/>
      <c r="I1" s="127"/>
      <c r="J1" s="128"/>
      <c r="K1" s="129"/>
    </row>
    <row r="2">
      <c r="B2" s="130"/>
      <c r="E2" s="131"/>
      <c r="F2" s="131"/>
      <c r="G2" s="19"/>
      <c r="H2" s="132"/>
      <c r="I2" s="133"/>
      <c r="J2" s="134"/>
      <c r="K2" s="135"/>
    </row>
    <row r="3">
      <c r="A3" s="136"/>
      <c r="B3" s="130"/>
      <c r="D3" s="137"/>
      <c r="E3" s="138" t="s">
        <v>1049</v>
      </c>
      <c r="F3" s="139"/>
      <c r="G3" s="140" t="s">
        <v>1050</v>
      </c>
      <c r="H3" s="132"/>
      <c r="I3" s="141" t="s">
        <v>1036</v>
      </c>
      <c r="J3" s="128"/>
      <c r="K3" s="129"/>
    </row>
    <row r="4">
      <c r="A4" s="142"/>
      <c r="B4" s="130"/>
      <c r="E4" s="143" t="s">
        <v>1051</v>
      </c>
      <c r="F4" s="144" t="b">
        <v>1</v>
      </c>
      <c r="G4" s="10" t="s">
        <v>1050</v>
      </c>
      <c r="H4" s="132"/>
      <c r="I4" s="133"/>
      <c r="J4" s="134"/>
      <c r="K4" s="135"/>
    </row>
    <row r="5">
      <c r="A5" s="142"/>
      <c r="B5" s="130"/>
      <c r="E5" s="132"/>
      <c r="F5" s="145"/>
      <c r="G5" s="146"/>
      <c r="H5" s="132"/>
      <c r="I5" s="147" t="s">
        <v>1052</v>
      </c>
      <c r="J5" s="148"/>
      <c r="K5" s="149"/>
    </row>
    <row r="6">
      <c r="A6" s="142"/>
      <c r="B6" s="130"/>
      <c r="E6" s="132"/>
      <c r="F6" s="131"/>
      <c r="G6" s="150"/>
      <c r="H6" s="151"/>
      <c r="I6" s="152" t="s">
        <v>1053</v>
      </c>
      <c r="J6" s="153"/>
      <c r="K6" s="154"/>
    </row>
    <row r="7">
      <c r="A7" s="142"/>
      <c r="B7" s="130"/>
      <c r="C7" s="135"/>
      <c r="E7" s="138" t="s">
        <v>1052</v>
      </c>
      <c r="F7" s="155"/>
      <c r="G7" s="140"/>
      <c r="H7" s="132"/>
      <c r="I7" s="156" t="s">
        <v>1054</v>
      </c>
      <c r="J7" s="157"/>
      <c r="K7" s="158"/>
    </row>
    <row r="8">
      <c r="A8" s="142"/>
      <c r="B8" s="159"/>
      <c r="C8" s="135"/>
      <c r="E8" s="160" t="s">
        <v>159</v>
      </c>
      <c r="F8" s="109" t="s">
        <v>53</v>
      </c>
      <c r="G8" s="161"/>
      <c r="H8" s="132"/>
      <c r="I8" s="162"/>
      <c r="J8" s="157"/>
      <c r="K8" s="158"/>
    </row>
    <row r="9">
      <c r="A9" s="142"/>
      <c r="B9" s="159"/>
      <c r="C9" s="135"/>
      <c r="E9" s="160"/>
      <c r="F9" s="163"/>
      <c r="G9" s="161"/>
      <c r="H9" s="151"/>
      <c r="I9" s="162"/>
      <c r="J9" s="164"/>
      <c r="K9" s="158"/>
    </row>
    <row r="10">
      <c r="A10" s="142"/>
      <c r="B10" s="142"/>
      <c r="C10" s="135"/>
      <c r="E10" s="160" t="s">
        <v>1055</v>
      </c>
      <c r="F10" s="109">
        <v>24.0</v>
      </c>
      <c r="G10" s="161"/>
      <c r="H10" s="132"/>
      <c r="I10" s="156" t="s">
        <v>1056</v>
      </c>
      <c r="J10" s="157"/>
      <c r="K10" s="158"/>
    </row>
    <row r="11">
      <c r="A11" s="142"/>
      <c r="B11" s="142"/>
      <c r="C11" s="135"/>
      <c r="E11" s="165"/>
      <c r="F11" s="109"/>
      <c r="G11" s="161"/>
      <c r="H11" s="151"/>
      <c r="I11" s="166" t="s">
        <v>1057</v>
      </c>
      <c r="J11" s="164"/>
      <c r="K11" s="158"/>
    </row>
    <row r="12">
      <c r="A12" s="142"/>
      <c r="B12" s="142"/>
      <c r="C12" s="135"/>
      <c r="E12" s="165"/>
      <c r="F12" s="109"/>
      <c r="G12" s="161"/>
      <c r="H12" s="132"/>
      <c r="I12" s="167" t="s">
        <v>34</v>
      </c>
      <c r="J12" s="168"/>
      <c r="K12" s="169"/>
    </row>
    <row r="13">
      <c r="A13" s="142"/>
      <c r="B13" s="142"/>
      <c r="C13" s="135"/>
      <c r="E13" s="165"/>
      <c r="F13" s="109"/>
      <c r="G13" s="161"/>
      <c r="H13" s="132"/>
      <c r="I13" s="133"/>
      <c r="J13" s="134"/>
      <c r="K13" s="135"/>
    </row>
    <row r="14" ht="21.0" customHeight="1">
      <c r="A14" s="142"/>
      <c r="B14" s="142"/>
      <c r="C14" s="135"/>
      <c r="G14" s="170"/>
      <c r="H14" s="132"/>
      <c r="I14" s="147" t="s">
        <v>1049</v>
      </c>
      <c r="J14" s="148"/>
      <c r="K14" s="149"/>
    </row>
    <row r="15">
      <c r="A15" s="142"/>
      <c r="B15" s="142"/>
      <c r="C15" s="135"/>
      <c r="G15" s="170"/>
      <c r="H15" s="151"/>
      <c r="I15" s="171" t="s">
        <v>1058</v>
      </c>
      <c r="J15" s="172"/>
      <c r="K15" s="173"/>
    </row>
    <row r="16">
      <c r="A16" s="142"/>
      <c r="B16" s="142"/>
      <c r="C16" s="135"/>
      <c r="G16" s="170"/>
      <c r="H16" s="151"/>
      <c r="I16" s="174"/>
      <c r="J16" s="175"/>
      <c r="K16" s="135"/>
    </row>
    <row r="17">
      <c r="A17" s="142"/>
      <c r="B17" s="142"/>
      <c r="C17" s="135"/>
      <c r="G17" s="170"/>
      <c r="H17" s="151"/>
      <c r="I17" s="176" t="s">
        <v>1059</v>
      </c>
      <c r="J17" s="148"/>
      <c r="K17" s="149"/>
    </row>
    <row r="18">
      <c r="A18" s="142"/>
      <c r="B18" s="142"/>
      <c r="C18" s="135"/>
      <c r="G18" s="170"/>
      <c r="H18" s="151"/>
      <c r="I18" s="177" t="s">
        <v>1060</v>
      </c>
      <c r="J18" s="178"/>
      <c r="K18" s="179"/>
    </row>
    <row r="19">
      <c r="A19" s="142"/>
      <c r="B19" s="142"/>
      <c r="C19" s="135"/>
      <c r="D19" s="142"/>
      <c r="G19" s="180"/>
      <c r="H19" s="151"/>
      <c r="I19" s="181" t="s">
        <v>1061</v>
      </c>
      <c r="J19" s="175"/>
      <c r="K19" s="158"/>
    </row>
    <row r="20">
      <c r="A20" s="142"/>
      <c r="B20" s="142"/>
      <c r="C20" s="182"/>
      <c r="G20" s="180"/>
      <c r="H20" s="151"/>
      <c r="I20" s="181" t="s">
        <v>1062</v>
      </c>
      <c r="J20" s="175"/>
      <c r="K20" s="158"/>
    </row>
    <row r="21">
      <c r="A21" s="183"/>
      <c r="B21" s="142"/>
      <c r="C21" s="182"/>
      <c r="F21" s="130"/>
      <c r="G21" s="1"/>
      <c r="H21" s="151"/>
      <c r="I21" s="184" t="s">
        <v>1063</v>
      </c>
      <c r="J21" s="175"/>
      <c r="K21" s="158"/>
    </row>
    <row r="22">
      <c r="A22" s="183"/>
      <c r="B22" s="142"/>
      <c r="C22" s="182"/>
      <c r="G22" s="51"/>
      <c r="H22" s="151"/>
      <c r="I22" s="181" t="s">
        <v>1064</v>
      </c>
      <c r="J22" s="175"/>
      <c r="K22" s="158"/>
    </row>
    <row r="23">
      <c r="A23" s="183"/>
      <c r="B23" s="142"/>
      <c r="C23" s="182"/>
      <c r="G23" s="51"/>
      <c r="H23" s="151"/>
      <c r="I23" s="185" t="s">
        <v>1065</v>
      </c>
      <c r="J23" s="186"/>
      <c r="K23" s="169"/>
    </row>
    <row r="24">
      <c r="A24" s="183"/>
      <c r="B24" s="142"/>
      <c r="G24" s="51"/>
      <c r="H24" s="151"/>
      <c r="I24" s="174"/>
      <c r="J24" s="175"/>
      <c r="K24" s="135"/>
    </row>
    <row r="25">
      <c r="A25" s="183"/>
      <c r="B25" s="182"/>
      <c r="G25" s="1"/>
      <c r="H25" s="151"/>
      <c r="I25" s="176" t="s">
        <v>1066</v>
      </c>
      <c r="J25" s="148"/>
      <c r="K25" s="149"/>
    </row>
    <row r="26">
      <c r="A26" s="183"/>
      <c r="B26" s="182"/>
      <c r="G26" s="1"/>
      <c r="H26" s="151"/>
      <c r="I26" s="187" t="s">
        <v>1066</v>
      </c>
      <c r="J26" s="172"/>
      <c r="K26" s="173"/>
    </row>
    <row r="27">
      <c r="A27" s="183"/>
      <c r="B27" s="182"/>
      <c r="G27" s="1"/>
      <c r="H27" s="151"/>
      <c r="I27" s="174"/>
      <c r="J27" s="175"/>
      <c r="K27" s="135"/>
    </row>
    <row r="28">
      <c r="A28" s="183"/>
      <c r="B28" s="182"/>
      <c r="G28" s="1"/>
      <c r="H28" s="151"/>
      <c r="K28" s="135"/>
    </row>
    <row r="29">
      <c r="A29" s="183"/>
      <c r="B29" s="182"/>
      <c r="G29" s="1"/>
      <c r="H29" s="151"/>
    </row>
    <row r="30">
      <c r="A30" s="183"/>
      <c r="B30" s="182"/>
      <c r="G30" s="1"/>
      <c r="H30" s="151"/>
      <c r="K30" s="188"/>
    </row>
    <row r="31">
      <c r="A31" s="183"/>
      <c r="B31" s="182"/>
      <c r="G31" s="1"/>
      <c r="H31" s="151"/>
    </row>
    <row r="32">
      <c r="A32" s="183"/>
      <c r="B32" s="182"/>
      <c r="G32" s="1"/>
      <c r="H32" s="151"/>
    </row>
    <row r="33">
      <c r="A33" s="183"/>
      <c r="B33" s="182"/>
      <c r="G33" s="1"/>
      <c r="H33" s="151"/>
    </row>
    <row r="34">
      <c r="A34" s="183"/>
      <c r="B34" s="182"/>
      <c r="G34" s="1"/>
      <c r="H34" s="151"/>
    </row>
    <row r="35">
      <c r="A35" s="183"/>
      <c r="B35" s="182"/>
      <c r="G35" s="1"/>
      <c r="H35" s="151"/>
    </row>
    <row r="36">
      <c r="A36" s="183"/>
      <c r="B36" s="182"/>
      <c r="G36" s="1"/>
      <c r="H36" s="151"/>
    </row>
  </sheetData>
  <conditionalFormatting sqref="C7:C19">
    <cfRule type="expression" dxfId="2" priority="1">
      <formula>AND($C7&lt;1,$C7&lt;&gt;"")</formula>
    </cfRule>
  </conditionalFormatting>
  <conditionalFormatting sqref="I1:J27 K1:K28">
    <cfRule type="expression" dxfId="2" priority="2">
      <formula>AND($K1&lt;1,$K1&lt;&gt;"")</formula>
    </cfRule>
  </conditionalFormatting>
  <dataValidations>
    <dataValidation type="list" allowBlank="1" showErrorMessage="1" sqref="F8">
      <formula1>'API-SR'!$L$4:$L36</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5"/>
    <col customWidth="1" min="2" max="2" width="6.63"/>
    <col customWidth="1" min="3" max="3" width="8.25"/>
    <col customWidth="1" min="4" max="4" width="20.88"/>
    <col customWidth="1" min="5" max="6" width="18.38"/>
    <col customWidth="1" min="7" max="7" width="17.25"/>
    <col customWidth="1" min="8" max="9" width="16.75"/>
    <col customWidth="1" min="10" max="10" width="18.38"/>
    <col customWidth="1" min="11" max="11" width="17.75"/>
    <col customWidth="1" min="14" max="16" width="16.75"/>
    <col customWidth="1" min="18" max="18" width="15.75"/>
    <col customWidth="1" min="21" max="21" width="26.75"/>
    <col customWidth="1" min="22" max="22" width="31.75"/>
    <col customWidth="1" min="24" max="24" width="75.75"/>
    <col customWidth="1" min="25" max="25" width="18.75"/>
    <col customWidth="1" min="26" max="26" width="23.25"/>
    <col customWidth="1" min="27" max="27" width="93.25"/>
  </cols>
  <sheetData>
    <row r="1" ht="24.75" customHeight="1">
      <c r="A1" s="83" t="str">
        <f t="array" ref="A1:AL17">'E-Joyas'!1:17</f>
        <v>Marca</v>
      </c>
      <c r="B1" s="83" t="s">
        <v>1067</v>
      </c>
      <c r="C1" s="83" t="s">
        <v>1068</v>
      </c>
      <c r="D1" s="83" t="s">
        <v>167</v>
      </c>
      <c r="E1" s="83" t="s">
        <v>1069</v>
      </c>
      <c r="F1" s="189" t="s">
        <v>1070</v>
      </c>
      <c r="G1" s="189" t="s">
        <v>1071</v>
      </c>
      <c r="H1" s="189" t="s">
        <v>1072</v>
      </c>
      <c r="I1" s="189" t="s">
        <v>1073</v>
      </c>
      <c r="J1" s="189" t="s">
        <v>1074</v>
      </c>
      <c r="K1" s="189" t="s">
        <v>1075</v>
      </c>
      <c r="L1" s="189" t="s">
        <v>1076</v>
      </c>
      <c r="M1" s="189" t="s">
        <v>1077</v>
      </c>
      <c r="N1" s="189" t="s">
        <v>1078</v>
      </c>
      <c r="O1" s="189" t="s">
        <v>1079</v>
      </c>
      <c r="P1" s="83" t="s">
        <v>1080</v>
      </c>
      <c r="Q1" s="83" t="s">
        <v>1081</v>
      </c>
      <c r="R1" s="83" t="s">
        <v>1082</v>
      </c>
      <c r="S1" s="83" t="s">
        <v>1083</v>
      </c>
      <c r="T1" s="83" t="s">
        <v>1084</v>
      </c>
      <c r="U1" s="83" t="s">
        <v>1085</v>
      </c>
      <c r="V1" s="83" t="s">
        <v>1086</v>
      </c>
      <c r="W1" s="83" t="s">
        <v>1087</v>
      </c>
      <c r="X1" s="83" t="s">
        <v>1088</v>
      </c>
      <c r="Y1" s="190" t="s">
        <v>1089</v>
      </c>
      <c r="Z1" s="189" t="s">
        <v>1090</v>
      </c>
      <c r="AA1" s="189"/>
      <c r="AB1" s="189"/>
      <c r="AC1" s="189"/>
      <c r="AD1" s="189"/>
      <c r="AE1" s="189"/>
      <c r="AF1" s="189"/>
      <c r="AG1" s="189"/>
      <c r="AH1" s="189"/>
      <c r="AI1" s="189"/>
      <c r="AJ1" s="189"/>
      <c r="AK1" s="189"/>
      <c r="AL1" s="189"/>
      <c r="AM1" s="191"/>
    </row>
    <row r="2" ht="82.5" customHeight="1">
      <c r="A2" s="192" t="s">
        <v>1091</v>
      </c>
      <c r="B2" s="193" t="s">
        <v>1092</v>
      </c>
      <c r="C2" s="193" t="s">
        <v>1093</v>
      </c>
      <c r="D2" s="194" t="s">
        <v>1094</v>
      </c>
      <c r="E2" s="195" t="s">
        <v>1095</v>
      </c>
      <c r="F2" s="195" t="s">
        <v>1096</v>
      </c>
      <c r="G2" s="196" t="s">
        <v>1097</v>
      </c>
      <c r="H2" s="196" t="s">
        <v>1098</v>
      </c>
      <c r="I2" s="196" t="s">
        <v>1099</v>
      </c>
      <c r="J2" s="196" t="s">
        <v>1100</v>
      </c>
      <c r="K2" s="197" t="s">
        <v>1101</v>
      </c>
      <c r="L2" s="198" t="s">
        <v>1102</v>
      </c>
      <c r="M2" s="198" t="s">
        <v>1103</v>
      </c>
      <c r="N2" s="198" t="s">
        <v>1104</v>
      </c>
      <c r="O2" s="198" t="s">
        <v>1105</v>
      </c>
      <c r="P2" s="192" t="s">
        <v>1106</v>
      </c>
      <c r="Q2" s="192" t="s">
        <v>1107</v>
      </c>
      <c r="R2" s="199" t="s">
        <v>1108</v>
      </c>
      <c r="S2" s="200" t="s">
        <v>1109</v>
      </c>
      <c r="T2" s="199">
        <v>2004.0</v>
      </c>
      <c r="U2" s="201">
        <v>45201.0</v>
      </c>
      <c r="V2" s="199" t="s">
        <v>1110</v>
      </c>
      <c r="W2" s="199" t="s">
        <v>1111</v>
      </c>
      <c r="X2" s="199" t="s">
        <v>1112</v>
      </c>
      <c r="Y2" s="202" t="s">
        <v>1113</v>
      </c>
      <c r="Z2" s="203" t="s">
        <v>1114</v>
      </c>
      <c r="AA2" s="204"/>
      <c r="AB2" s="205"/>
      <c r="AC2" s="205"/>
      <c r="AD2" s="205"/>
      <c r="AE2" s="205"/>
      <c r="AF2" s="205"/>
      <c r="AG2" s="205"/>
      <c r="AH2" s="205"/>
      <c r="AI2" s="205"/>
      <c r="AJ2" s="205"/>
      <c r="AK2" s="205"/>
      <c r="AL2" s="205"/>
      <c r="AM2" s="205"/>
    </row>
    <row r="3">
      <c r="A3" s="192" t="s">
        <v>1115</v>
      </c>
      <c r="B3" s="193" t="s">
        <v>1116</v>
      </c>
      <c r="C3" s="193" t="s">
        <v>1093</v>
      </c>
      <c r="D3" s="194" t="s">
        <v>1117</v>
      </c>
      <c r="E3" s="195" t="s">
        <v>1118</v>
      </c>
      <c r="F3" s="203" t="s">
        <v>1119</v>
      </c>
      <c r="G3" s="196" t="s">
        <v>1120</v>
      </c>
      <c r="H3" s="196" t="s">
        <v>1121</v>
      </c>
      <c r="I3" s="196" t="s">
        <v>1122</v>
      </c>
      <c r="J3" s="196" t="s">
        <v>1123</v>
      </c>
      <c r="K3" s="197" t="s">
        <v>1124</v>
      </c>
      <c r="L3" s="198" t="s">
        <v>1125</v>
      </c>
      <c r="M3" s="198" t="s">
        <v>1125</v>
      </c>
      <c r="N3" s="198" t="s">
        <v>1126</v>
      </c>
      <c r="O3" s="198" t="s">
        <v>1125</v>
      </c>
      <c r="P3" s="192" t="s">
        <v>1125</v>
      </c>
      <c r="Q3" s="192" t="s">
        <v>1127</v>
      </c>
      <c r="R3" s="199" t="s">
        <v>1128</v>
      </c>
      <c r="S3" s="199" t="s">
        <v>1129</v>
      </c>
      <c r="T3" s="199">
        <v>2013.0</v>
      </c>
      <c r="U3" s="206" t="s">
        <v>1130</v>
      </c>
      <c r="V3" s="199" t="s">
        <v>1131</v>
      </c>
      <c r="W3" s="199" t="s">
        <v>1132</v>
      </c>
      <c r="X3" s="199" t="s">
        <v>1133</v>
      </c>
      <c r="Y3" s="202" t="s">
        <v>1134</v>
      </c>
      <c r="Z3" s="196" t="s">
        <v>1135</v>
      </c>
      <c r="AA3" s="204"/>
      <c r="AB3" s="205"/>
      <c r="AC3" s="205"/>
      <c r="AD3" s="205"/>
      <c r="AE3" s="205"/>
      <c r="AF3" s="205"/>
      <c r="AG3" s="205"/>
      <c r="AH3" s="205"/>
      <c r="AI3" s="205"/>
      <c r="AJ3" s="205"/>
      <c r="AK3" s="205"/>
      <c r="AL3" s="205"/>
      <c r="AM3" s="205"/>
    </row>
    <row r="4">
      <c r="A4" s="192" t="s">
        <v>1136</v>
      </c>
      <c r="B4" s="193" t="s">
        <v>1137</v>
      </c>
      <c r="C4" s="193" t="s">
        <v>1093</v>
      </c>
      <c r="D4" s="207" t="s">
        <v>1138</v>
      </c>
      <c r="E4" s="195" t="s">
        <v>1139</v>
      </c>
      <c r="F4" s="195" t="s">
        <v>1140</v>
      </c>
      <c r="G4" s="203" t="s">
        <v>1141</v>
      </c>
      <c r="H4" s="196" t="s">
        <v>1142</v>
      </c>
      <c r="I4" s="203" t="s">
        <v>1143</v>
      </c>
      <c r="J4" s="203" t="s">
        <v>1144</v>
      </c>
      <c r="K4" s="197" t="s">
        <v>1145</v>
      </c>
      <c r="L4" s="198" t="s">
        <v>1146</v>
      </c>
      <c r="M4" s="198" t="s">
        <v>1147</v>
      </c>
      <c r="N4" s="198" t="s">
        <v>1147</v>
      </c>
      <c r="O4" s="198" t="s">
        <v>1147</v>
      </c>
      <c r="P4" s="208" t="s">
        <v>1147</v>
      </c>
      <c r="Q4" s="208" t="s">
        <v>1136</v>
      </c>
      <c r="R4" s="209" t="s">
        <v>1148</v>
      </c>
      <c r="S4" s="209" t="s">
        <v>1149</v>
      </c>
      <c r="T4" s="199">
        <v>2001.0</v>
      </c>
      <c r="U4" s="206" t="s">
        <v>1150</v>
      </c>
      <c r="V4" s="199" t="s">
        <v>1151</v>
      </c>
      <c r="W4" s="199" t="s">
        <v>1152</v>
      </c>
      <c r="X4" s="199" t="s">
        <v>1153</v>
      </c>
      <c r="Y4" s="202" t="s">
        <v>1154</v>
      </c>
      <c r="Z4" s="203" t="s">
        <v>1155</v>
      </c>
      <c r="AA4" s="204"/>
      <c r="AB4" s="205"/>
      <c r="AC4" s="205"/>
      <c r="AD4" s="205"/>
      <c r="AE4" s="205"/>
      <c r="AF4" s="205"/>
      <c r="AG4" s="205"/>
      <c r="AH4" s="205"/>
      <c r="AI4" s="205"/>
      <c r="AJ4" s="205"/>
      <c r="AK4" s="205"/>
      <c r="AL4" s="205"/>
      <c r="AM4" s="205"/>
    </row>
    <row r="5">
      <c r="A5" s="192" t="s">
        <v>1156</v>
      </c>
      <c r="B5" s="193" t="s">
        <v>1157</v>
      </c>
      <c r="C5" s="193" t="s">
        <v>1093</v>
      </c>
      <c r="D5" s="194" t="s">
        <v>1158</v>
      </c>
      <c r="E5" s="195" t="s">
        <v>1159</v>
      </c>
      <c r="F5" s="195" t="s">
        <v>1160</v>
      </c>
      <c r="G5" s="196" t="s">
        <v>1161</v>
      </c>
      <c r="H5" s="196" t="s">
        <v>1162</v>
      </c>
      <c r="I5" s="196" t="s">
        <v>1163</v>
      </c>
      <c r="J5" s="196" t="s">
        <v>1164</v>
      </c>
      <c r="K5" s="197" t="s">
        <v>1165</v>
      </c>
      <c r="L5" s="198" t="s">
        <v>1156</v>
      </c>
      <c r="M5" s="198" t="s">
        <v>1166</v>
      </c>
      <c r="N5" s="198" t="s">
        <v>1166</v>
      </c>
      <c r="O5" s="198" t="s">
        <v>1166</v>
      </c>
      <c r="P5" s="192" t="s">
        <v>1167</v>
      </c>
      <c r="Q5" s="192" t="s">
        <v>1166</v>
      </c>
      <c r="R5" s="199" t="s">
        <v>1168</v>
      </c>
      <c r="S5" s="199" t="s">
        <v>1169</v>
      </c>
      <c r="T5" s="199">
        <v>2020.0</v>
      </c>
      <c r="U5" s="206" t="s">
        <v>1170</v>
      </c>
      <c r="V5" s="199" t="s">
        <v>1171</v>
      </c>
      <c r="W5" s="199" t="s">
        <v>1172</v>
      </c>
      <c r="X5" s="199" t="s">
        <v>1173</v>
      </c>
      <c r="Y5" s="202" t="s">
        <v>1174</v>
      </c>
      <c r="Z5" s="196" t="s">
        <v>1175</v>
      </c>
      <c r="AA5" s="204"/>
      <c r="AB5" s="205"/>
      <c r="AC5" s="205"/>
      <c r="AD5" s="205"/>
      <c r="AE5" s="205"/>
      <c r="AF5" s="205"/>
      <c r="AG5" s="205"/>
      <c r="AH5" s="205"/>
      <c r="AI5" s="205"/>
      <c r="AJ5" s="205"/>
      <c r="AK5" s="205"/>
      <c r="AL5" s="205"/>
      <c r="AM5" s="205"/>
    </row>
    <row r="6">
      <c r="A6" s="192" t="s">
        <v>1176</v>
      </c>
      <c r="B6" s="193" t="s">
        <v>1177</v>
      </c>
      <c r="C6" s="193" t="s">
        <v>1178</v>
      </c>
      <c r="D6" s="194" t="s">
        <v>1179</v>
      </c>
      <c r="E6" s="195" t="s">
        <v>1180</v>
      </c>
      <c r="F6" s="195" t="s">
        <v>1181</v>
      </c>
      <c r="G6" s="203" t="s">
        <v>1182</v>
      </c>
      <c r="H6" s="196" t="s">
        <v>1183</v>
      </c>
      <c r="I6" s="196" t="s">
        <v>1184</v>
      </c>
      <c r="J6" s="196" t="s">
        <v>1185</v>
      </c>
      <c r="K6" s="197" t="s">
        <v>1186</v>
      </c>
      <c r="L6" s="198" t="s">
        <v>1176</v>
      </c>
      <c r="M6" s="198" t="s">
        <v>1187</v>
      </c>
      <c r="N6" s="198" t="s">
        <v>1187</v>
      </c>
      <c r="O6" s="198" t="s">
        <v>1187</v>
      </c>
      <c r="P6" s="192" t="s">
        <v>1188</v>
      </c>
      <c r="Q6" s="192" t="s">
        <v>1189</v>
      </c>
      <c r="R6" s="199" t="s">
        <v>1190</v>
      </c>
      <c r="S6" s="199" t="s">
        <v>1191</v>
      </c>
      <c r="T6" s="199">
        <v>2013.0</v>
      </c>
      <c r="U6" s="206" t="s">
        <v>1192</v>
      </c>
      <c r="V6" s="199" t="s">
        <v>1193</v>
      </c>
      <c r="W6" s="199" t="s">
        <v>1194</v>
      </c>
      <c r="X6" s="199" t="s">
        <v>1195</v>
      </c>
      <c r="Y6" s="202" t="s">
        <v>1196</v>
      </c>
      <c r="Z6" s="196" t="s">
        <v>1197</v>
      </c>
      <c r="AA6" s="204"/>
      <c r="AB6" s="205"/>
      <c r="AC6" s="205"/>
      <c r="AD6" s="205"/>
      <c r="AE6" s="205"/>
      <c r="AF6" s="205"/>
      <c r="AG6" s="205"/>
      <c r="AH6" s="205"/>
      <c r="AI6" s="205"/>
      <c r="AJ6" s="205"/>
      <c r="AK6" s="205"/>
      <c r="AL6" s="205"/>
      <c r="AM6" s="205"/>
    </row>
    <row r="7">
      <c r="A7" s="192" t="s">
        <v>1198</v>
      </c>
      <c r="B7" s="193" t="s">
        <v>1199</v>
      </c>
      <c r="C7" s="193" t="s">
        <v>1178</v>
      </c>
      <c r="D7" s="194" t="s">
        <v>1200</v>
      </c>
      <c r="E7" s="195" t="s">
        <v>1201</v>
      </c>
      <c r="F7" s="195" t="s">
        <v>1202</v>
      </c>
      <c r="G7" s="196" t="s">
        <v>1203</v>
      </c>
      <c r="H7" s="196" t="s">
        <v>1204</v>
      </c>
      <c r="I7" s="196" t="s">
        <v>1205</v>
      </c>
      <c r="J7" s="199"/>
      <c r="K7" s="197" t="s">
        <v>1206</v>
      </c>
      <c r="L7" s="198" t="s">
        <v>1207</v>
      </c>
      <c r="M7" s="198" t="s">
        <v>1208</v>
      </c>
      <c r="N7" s="198" t="s">
        <v>1208</v>
      </c>
      <c r="O7" s="198" t="s">
        <v>1209</v>
      </c>
      <c r="P7" s="210" t="s">
        <v>1210</v>
      </c>
      <c r="Q7" s="192" t="s">
        <v>1211</v>
      </c>
      <c r="R7" s="209" t="s">
        <v>1212</v>
      </c>
      <c r="S7" s="200" t="s">
        <v>1213</v>
      </c>
      <c r="T7" s="199">
        <v>2004.0</v>
      </c>
      <c r="U7" s="201">
        <v>45208.0</v>
      </c>
      <c r="V7" s="199" t="s">
        <v>1214</v>
      </c>
      <c r="W7" s="199" t="s">
        <v>1215</v>
      </c>
      <c r="X7" s="199" t="s">
        <v>1216</v>
      </c>
      <c r="Y7" s="202" t="s">
        <v>1217</v>
      </c>
      <c r="Z7" s="203" t="s">
        <v>1218</v>
      </c>
      <c r="AA7" s="204"/>
      <c r="AB7" s="205"/>
      <c r="AC7" s="205"/>
      <c r="AD7" s="205"/>
      <c r="AE7" s="205"/>
      <c r="AF7" s="205"/>
      <c r="AG7" s="205"/>
      <c r="AH7" s="205"/>
      <c r="AI7" s="205"/>
      <c r="AJ7" s="205"/>
      <c r="AK7" s="205"/>
      <c r="AL7" s="205"/>
      <c r="AM7" s="205"/>
    </row>
    <row r="8">
      <c r="A8" s="211" t="s">
        <v>1219</v>
      </c>
      <c r="B8" s="193" t="s">
        <v>1220</v>
      </c>
      <c r="C8" s="193" t="s">
        <v>1178</v>
      </c>
      <c r="D8" s="212" t="s">
        <v>1221</v>
      </c>
      <c r="E8" s="195" t="s">
        <v>1222</v>
      </c>
      <c r="F8" s="195" t="s">
        <v>1223</v>
      </c>
      <c r="G8" s="203" t="s">
        <v>1224</v>
      </c>
      <c r="H8" s="196" t="s">
        <v>1225</v>
      </c>
      <c r="I8" s="196" t="s">
        <v>1226</v>
      </c>
      <c r="J8" s="203" t="s">
        <v>1227</v>
      </c>
      <c r="K8" s="197" t="s">
        <v>1228</v>
      </c>
      <c r="L8" s="198" t="s">
        <v>1229</v>
      </c>
      <c r="M8" s="198" t="s">
        <v>1230</v>
      </c>
      <c r="N8" s="198" t="s">
        <v>1231</v>
      </c>
      <c r="O8" s="198" t="s">
        <v>1230</v>
      </c>
      <c r="P8" s="213" t="s">
        <v>1232</v>
      </c>
      <c r="Q8" s="213" t="s">
        <v>1233</v>
      </c>
      <c r="R8" s="199" t="s">
        <v>1234</v>
      </c>
      <c r="S8" s="199" t="s">
        <v>1235</v>
      </c>
      <c r="T8" s="199">
        <v>2012.0</v>
      </c>
      <c r="U8" s="206" t="s">
        <v>1236</v>
      </c>
      <c r="V8" s="199" t="s">
        <v>1237</v>
      </c>
      <c r="W8" s="199" t="s">
        <v>1238</v>
      </c>
      <c r="X8" s="199" t="s">
        <v>1239</v>
      </c>
      <c r="Y8" s="202" t="s">
        <v>1240</v>
      </c>
      <c r="Z8" s="203" t="s">
        <v>1241</v>
      </c>
      <c r="AA8" s="204"/>
      <c r="AB8" s="205"/>
      <c r="AC8" s="205"/>
      <c r="AD8" s="205"/>
      <c r="AE8" s="205"/>
      <c r="AF8" s="205"/>
      <c r="AG8" s="205"/>
      <c r="AH8" s="205"/>
      <c r="AI8" s="205"/>
      <c r="AJ8" s="205"/>
      <c r="AK8" s="205"/>
      <c r="AL8" s="205"/>
      <c r="AM8" s="205"/>
    </row>
    <row r="9">
      <c r="A9" s="205" t="s">
        <v>1242</v>
      </c>
      <c r="B9" s="193" t="s">
        <v>1243</v>
      </c>
      <c r="C9" s="193" t="s">
        <v>1178</v>
      </c>
      <c r="D9" s="212" t="s">
        <v>1244</v>
      </c>
      <c r="E9" s="195" t="s">
        <v>1245</v>
      </c>
      <c r="F9" s="195" t="s">
        <v>1246</v>
      </c>
      <c r="G9" s="196" t="s">
        <v>1247</v>
      </c>
      <c r="H9" s="196" t="s">
        <v>1248</v>
      </c>
      <c r="I9" s="196" t="s">
        <v>1249</v>
      </c>
      <c r="J9" s="196" t="s">
        <v>1250</v>
      </c>
      <c r="K9" s="198"/>
      <c r="L9" s="198" t="s">
        <v>1251</v>
      </c>
      <c r="M9" s="198" t="s">
        <v>1251</v>
      </c>
      <c r="N9" s="198" t="s">
        <v>1252</v>
      </c>
      <c r="O9" s="198" t="s">
        <v>1251</v>
      </c>
      <c r="P9" s="205" t="s">
        <v>1253</v>
      </c>
      <c r="Q9" s="205" t="s">
        <v>1210</v>
      </c>
      <c r="R9" s="199" t="s">
        <v>1254</v>
      </c>
      <c r="S9" s="199" t="s">
        <v>1255</v>
      </c>
      <c r="T9" s="199">
        <v>2018.0</v>
      </c>
      <c r="U9" s="206" t="s">
        <v>1256</v>
      </c>
      <c r="V9" s="199" t="s">
        <v>1131</v>
      </c>
      <c r="W9" s="199" t="s">
        <v>1257</v>
      </c>
      <c r="X9" s="199" t="s">
        <v>1258</v>
      </c>
      <c r="Y9" s="202" t="s">
        <v>1259</v>
      </c>
      <c r="Z9" s="203" t="s">
        <v>1260</v>
      </c>
      <c r="AA9" s="204"/>
      <c r="AB9" s="205"/>
      <c r="AC9" s="205"/>
      <c r="AD9" s="205"/>
      <c r="AE9" s="205"/>
      <c r="AF9" s="205"/>
      <c r="AG9" s="205"/>
      <c r="AH9" s="205"/>
      <c r="AI9" s="205"/>
      <c r="AJ9" s="205"/>
      <c r="AK9" s="205"/>
      <c r="AL9" s="205"/>
      <c r="AM9" s="205"/>
    </row>
    <row r="10">
      <c r="A10" s="47" t="s">
        <v>1261</v>
      </c>
      <c r="B10" s="193" t="s">
        <v>1262</v>
      </c>
      <c r="C10" s="48" t="s">
        <v>1263</v>
      </c>
      <c r="D10" s="214" t="s">
        <v>1264</v>
      </c>
      <c r="E10" s="195" t="s">
        <v>1265</v>
      </c>
      <c r="F10" s="195" t="s">
        <v>1266</v>
      </c>
      <c r="G10" s="196" t="s">
        <v>1267</v>
      </c>
      <c r="H10" s="196" t="s">
        <v>1268</v>
      </c>
      <c r="I10" s="196" t="s">
        <v>1269</v>
      </c>
      <c r="J10" s="196" t="s">
        <v>1270</v>
      </c>
      <c r="K10" s="197" t="s">
        <v>1271</v>
      </c>
      <c r="L10" s="198" t="s">
        <v>1272</v>
      </c>
      <c r="M10" s="198" t="s">
        <v>1273</v>
      </c>
      <c r="N10" s="198" t="s">
        <v>1274</v>
      </c>
      <c r="O10" s="198" t="s">
        <v>1273</v>
      </c>
      <c r="P10" s="205" t="s">
        <v>1275</v>
      </c>
      <c r="Q10" s="205" t="s">
        <v>1276</v>
      </c>
      <c r="R10" s="199" t="s">
        <v>1277</v>
      </c>
      <c r="S10" s="199" t="s">
        <v>1278</v>
      </c>
      <c r="T10" s="199">
        <v>2006.0</v>
      </c>
      <c r="U10" s="215" t="s">
        <v>1279</v>
      </c>
      <c r="V10" s="199" t="s">
        <v>1280</v>
      </c>
      <c r="W10" s="199" t="s">
        <v>1281</v>
      </c>
      <c r="X10" s="199" t="s">
        <v>1282</v>
      </c>
      <c r="Y10" s="202" t="s">
        <v>1283</v>
      </c>
      <c r="Z10" s="203" t="s">
        <v>1284</v>
      </c>
      <c r="AA10" s="204"/>
      <c r="AB10" s="205"/>
      <c r="AC10" s="205"/>
      <c r="AD10" s="205"/>
      <c r="AE10" s="205"/>
      <c r="AF10" s="205"/>
      <c r="AG10" s="205"/>
      <c r="AH10" s="205"/>
      <c r="AI10" s="205"/>
      <c r="AJ10" s="205"/>
      <c r="AK10" s="205"/>
      <c r="AL10" s="205"/>
      <c r="AM10" s="205"/>
    </row>
    <row r="11">
      <c r="A11" s="211" t="s">
        <v>1285</v>
      </c>
      <c r="B11" s="193" t="s">
        <v>1286</v>
      </c>
      <c r="C11" s="48" t="s">
        <v>1263</v>
      </c>
      <c r="D11" s="212" t="s">
        <v>1287</v>
      </c>
      <c r="E11" s="195" t="s">
        <v>1288</v>
      </c>
      <c r="F11" s="195" t="s">
        <v>1289</v>
      </c>
      <c r="G11" s="203" t="s">
        <v>1290</v>
      </c>
      <c r="H11" s="196" t="s">
        <v>1291</v>
      </c>
      <c r="I11" s="196" t="s">
        <v>1292</v>
      </c>
      <c r="J11" s="196" t="s">
        <v>1293</v>
      </c>
      <c r="K11" s="197" t="s">
        <v>1294</v>
      </c>
      <c r="L11" s="198" t="s">
        <v>1295</v>
      </c>
      <c r="M11" s="198" t="s">
        <v>1295</v>
      </c>
      <c r="N11" s="198" t="s">
        <v>1296</v>
      </c>
      <c r="O11" s="198" t="s">
        <v>1295</v>
      </c>
      <c r="P11" s="213" t="s">
        <v>1295</v>
      </c>
      <c r="Q11" s="213" t="s">
        <v>1297</v>
      </c>
      <c r="R11" s="199" t="s">
        <v>1298</v>
      </c>
      <c r="S11" s="199" t="s">
        <v>1299</v>
      </c>
      <c r="T11" s="199">
        <v>1981.0</v>
      </c>
      <c r="U11" s="47" t="s">
        <v>1236</v>
      </c>
      <c r="V11" s="199" t="s">
        <v>1300</v>
      </c>
      <c r="W11" s="199" t="s">
        <v>1301</v>
      </c>
      <c r="X11" s="199" t="s">
        <v>1302</v>
      </c>
      <c r="Y11" s="202" t="s">
        <v>1303</v>
      </c>
      <c r="Z11" s="203" t="s">
        <v>1304</v>
      </c>
      <c r="AA11" s="204"/>
      <c r="AB11" s="205"/>
      <c r="AC11" s="205"/>
      <c r="AD11" s="205"/>
      <c r="AE11" s="205"/>
      <c r="AF11" s="205"/>
      <c r="AG11" s="205"/>
      <c r="AH11" s="205"/>
      <c r="AI11" s="205"/>
      <c r="AJ11" s="205"/>
      <c r="AK11" s="205"/>
      <c r="AL11" s="205"/>
      <c r="AM11" s="205"/>
    </row>
    <row r="12">
      <c r="A12" s="205" t="s">
        <v>1305</v>
      </c>
      <c r="B12" s="193" t="s">
        <v>1306</v>
      </c>
      <c r="C12" s="48" t="s">
        <v>1263</v>
      </c>
      <c r="D12" s="214" t="s">
        <v>1307</v>
      </c>
      <c r="E12" s="195" t="s">
        <v>1308</v>
      </c>
      <c r="F12" s="195" t="s">
        <v>1309</v>
      </c>
      <c r="G12" s="203" t="s">
        <v>1310</v>
      </c>
      <c r="H12" s="196" t="s">
        <v>1311</v>
      </c>
      <c r="I12" s="199"/>
      <c r="J12" s="196" t="s">
        <v>1312</v>
      </c>
      <c r="K12" s="197" t="s">
        <v>1313</v>
      </c>
      <c r="L12" s="198" t="s">
        <v>1314</v>
      </c>
      <c r="M12" s="198" t="s">
        <v>1315</v>
      </c>
      <c r="N12" s="198" t="s">
        <v>1315</v>
      </c>
      <c r="O12" s="198" t="s">
        <v>1210</v>
      </c>
      <c r="P12" s="205" t="s">
        <v>1315</v>
      </c>
      <c r="Q12" s="205" t="s">
        <v>1316</v>
      </c>
      <c r="R12" s="199" t="s">
        <v>1317</v>
      </c>
      <c r="S12" s="199" t="s">
        <v>1318</v>
      </c>
      <c r="T12" s="199">
        <v>2009.0</v>
      </c>
      <c r="U12" s="206" t="s">
        <v>1319</v>
      </c>
      <c r="V12" s="199" t="s">
        <v>1320</v>
      </c>
      <c r="W12" s="199" t="s">
        <v>1321</v>
      </c>
      <c r="X12" s="199" t="s">
        <v>1322</v>
      </c>
      <c r="Y12" s="202" t="s">
        <v>1323</v>
      </c>
      <c r="Z12" s="203" t="s">
        <v>1324</v>
      </c>
      <c r="AA12" s="204"/>
      <c r="AB12" s="205"/>
      <c r="AC12" s="205"/>
      <c r="AD12" s="205"/>
      <c r="AE12" s="205"/>
      <c r="AF12" s="205"/>
      <c r="AG12" s="205"/>
      <c r="AH12" s="205"/>
      <c r="AI12" s="205"/>
      <c r="AJ12" s="205"/>
      <c r="AK12" s="205"/>
      <c r="AL12" s="205"/>
      <c r="AM12" s="205"/>
    </row>
    <row r="13">
      <c r="A13" s="205" t="s">
        <v>1325</v>
      </c>
      <c r="B13" s="193" t="s">
        <v>1326</v>
      </c>
      <c r="C13" s="48" t="s">
        <v>1263</v>
      </c>
      <c r="D13" s="212" t="s">
        <v>1327</v>
      </c>
      <c r="E13" s="195" t="s">
        <v>1328</v>
      </c>
      <c r="F13" s="195" t="s">
        <v>1329</v>
      </c>
      <c r="G13" s="196" t="s">
        <v>1330</v>
      </c>
      <c r="H13" s="196" t="s">
        <v>1331</v>
      </c>
      <c r="I13" s="196" t="s">
        <v>1332</v>
      </c>
      <c r="J13" s="196" t="s">
        <v>1333</v>
      </c>
      <c r="K13" s="197" t="s">
        <v>1334</v>
      </c>
      <c r="L13" s="198" t="s">
        <v>1335</v>
      </c>
      <c r="M13" s="198" t="s">
        <v>1336</v>
      </c>
      <c r="N13" s="198" t="s">
        <v>1337</v>
      </c>
      <c r="O13" s="198" t="s">
        <v>1338</v>
      </c>
      <c r="P13" s="213" t="s">
        <v>1339</v>
      </c>
      <c r="Q13" s="205" t="s">
        <v>1340</v>
      </c>
      <c r="R13" s="199" t="s">
        <v>1341</v>
      </c>
      <c r="S13" s="199" t="s">
        <v>1342</v>
      </c>
      <c r="T13" s="199">
        <v>1979.0</v>
      </c>
      <c r="U13" s="206" t="s">
        <v>1150</v>
      </c>
      <c r="V13" s="199" t="s">
        <v>1131</v>
      </c>
      <c r="W13" s="199" t="s">
        <v>1343</v>
      </c>
      <c r="X13" s="199" t="s">
        <v>1344</v>
      </c>
      <c r="Y13" s="202" t="s">
        <v>1345</v>
      </c>
      <c r="Z13" s="203" t="s">
        <v>1346</v>
      </c>
      <c r="AA13" s="204"/>
      <c r="AB13" s="205"/>
      <c r="AC13" s="205"/>
      <c r="AD13" s="205"/>
      <c r="AE13" s="205"/>
      <c r="AF13" s="205"/>
      <c r="AG13" s="205"/>
      <c r="AH13" s="205"/>
      <c r="AI13" s="205"/>
      <c r="AJ13" s="205"/>
      <c r="AK13" s="205"/>
      <c r="AL13" s="205"/>
      <c r="AM13" s="205"/>
    </row>
    <row r="14">
      <c r="A14" s="205" t="s">
        <v>1347</v>
      </c>
      <c r="B14" s="193" t="s">
        <v>1348</v>
      </c>
      <c r="C14" s="193" t="s">
        <v>1349</v>
      </c>
      <c r="D14" s="212" t="s">
        <v>1350</v>
      </c>
      <c r="E14" s="216" t="s">
        <v>1351</v>
      </c>
      <c r="F14" s="216" t="s">
        <v>1352</v>
      </c>
      <c r="G14" s="196" t="s">
        <v>1353</v>
      </c>
      <c r="H14" s="196" t="s">
        <v>1354</v>
      </c>
      <c r="I14" s="199"/>
      <c r="J14" s="196" t="s">
        <v>1355</v>
      </c>
      <c r="K14" s="197" t="s">
        <v>1356</v>
      </c>
      <c r="L14" s="198" t="s">
        <v>1357</v>
      </c>
      <c r="M14" s="198" t="s">
        <v>1358</v>
      </c>
      <c r="N14" s="198" t="s">
        <v>1359</v>
      </c>
      <c r="O14" s="198" t="s">
        <v>1210</v>
      </c>
      <c r="P14" s="205" t="s">
        <v>1360</v>
      </c>
      <c r="Q14" s="205" t="s">
        <v>1361</v>
      </c>
      <c r="R14" s="199" t="s">
        <v>1362</v>
      </c>
      <c r="S14" s="199" t="s">
        <v>1363</v>
      </c>
      <c r="T14" s="199">
        <v>2017.0</v>
      </c>
      <c r="U14" s="206" t="s">
        <v>1279</v>
      </c>
      <c r="V14" s="199" t="s">
        <v>1364</v>
      </c>
      <c r="W14" s="199" t="s">
        <v>1238</v>
      </c>
      <c r="X14" s="199" t="s">
        <v>1365</v>
      </c>
      <c r="Y14" s="202" t="s">
        <v>1366</v>
      </c>
      <c r="Z14" s="203" t="s">
        <v>1367</v>
      </c>
      <c r="AA14" s="204"/>
      <c r="AB14" s="205"/>
      <c r="AC14" s="205"/>
      <c r="AD14" s="205"/>
      <c r="AE14" s="205"/>
      <c r="AF14" s="205"/>
      <c r="AG14" s="205"/>
      <c r="AH14" s="205"/>
      <c r="AI14" s="205"/>
      <c r="AJ14" s="205"/>
      <c r="AK14" s="205"/>
      <c r="AL14" s="205"/>
      <c r="AM14" s="205"/>
    </row>
    <row r="15">
      <c r="A15" s="205" t="s">
        <v>1368</v>
      </c>
      <c r="B15" s="193" t="s">
        <v>1369</v>
      </c>
      <c r="C15" s="193" t="s">
        <v>1349</v>
      </c>
      <c r="D15" s="212" t="s">
        <v>1370</v>
      </c>
      <c r="E15" s="195" t="s">
        <v>1371</v>
      </c>
      <c r="F15" s="195" t="s">
        <v>1372</v>
      </c>
      <c r="G15" s="203" t="s">
        <v>1373</v>
      </c>
      <c r="H15" s="196" t="s">
        <v>1374</v>
      </c>
      <c r="I15" s="196" t="s">
        <v>1375</v>
      </c>
      <c r="J15" s="196" t="s">
        <v>1376</v>
      </c>
      <c r="K15" s="197" t="s">
        <v>1377</v>
      </c>
      <c r="L15" s="198" t="s">
        <v>1378</v>
      </c>
      <c r="M15" s="198" t="s">
        <v>1378</v>
      </c>
      <c r="N15" s="198" t="s">
        <v>1378</v>
      </c>
      <c r="O15" s="198" t="s">
        <v>1378</v>
      </c>
      <c r="P15" s="205" t="s">
        <v>1368</v>
      </c>
      <c r="Q15" s="205" t="s">
        <v>1368</v>
      </c>
      <c r="R15" s="199" t="s">
        <v>1379</v>
      </c>
      <c r="S15" s="199" t="s">
        <v>1380</v>
      </c>
      <c r="T15" s="199">
        <v>2018.0</v>
      </c>
      <c r="U15" s="206" t="s">
        <v>1381</v>
      </c>
      <c r="V15" s="199" t="s">
        <v>1300</v>
      </c>
      <c r="W15" s="199" t="s">
        <v>1382</v>
      </c>
      <c r="X15" s="199" t="s">
        <v>1383</v>
      </c>
      <c r="Y15" s="202" t="s">
        <v>1384</v>
      </c>
      <c r="Z15" s="203" t="s">
        <v>1385</v>
      </c>
      <c r="AA15" s="204"/>
      <c r="AB15" s="205"/>
      <c r="AC15" s="205"/>
      <c r="AD15" s="205"/>
      <c r="AE15" s="205"/>
      <c r="AF15" s="205"/>
      <c r="AG15" s="205"/>
      <c r="AH15" s="205"/>
      <c r="AI15" s="205"/>
      <c r="AJ15" s="205"/>
      <c r="AK15" s="205"/>
      <c r="AL15" s="205"/>
      <c r="AM15" s="205"/>
    </row>
    <row r="16">
      <c r="A16" s="205" t="s">
        <v>1386</v>
      </c>
      <c r="B16" s="193" t="s">
        <v>1387</v>
      </c>
      <c r="C16" s="193" t="s">
        <v>1349</v>
      </c>
      <c r="D16" s="212" t="s">
        <v>1388</v>
      </c>
      <c r="E16" s="216" t="s">
        <v>1389</v>
      </c>
      <c r="F16" s="216" t="s">
        <v>1390</v>
      </c>
      <c r="G16" s="196" t="s">
        <v>1391</v>
      </c>
      <c r="H16" s="196" t="s">
        <v>1392</v>
      </c>
      <c r="I16" s="196" t="s">
        <v>1393</v>
      </c>
      <c r="J16" s="196" t="s">
        <v>1394</v>
      </c>
      <c r="K16" s="197" t="s">
        <v>1395</v>
      </c>
      <c r="L16" s="198" t="s">
        <v>1396</v>
      </c>
      <c r="M16" s="198" t="s">
        <v>1397</v>
      </c>
      <c r="N16" s="198" t="s">
        <v>1397</v>
      </c>
      <c r="O16" s="198" t="s">
        <v>1398</v>
      </c>
      <c r="P16" s="213" t="s">
        <v>1399</v>
      </c>
      <c r="Q16" s="213" t="s">
        <v>1397</v>
      </c>
      <c r="R16" s="199" t="s">
        <v>1400</v>
      </c>
      <c r="S16" s="200" t="s">
        <v>1401</v>
      </c>
      <c r="T16" s="199">
        <v>2019.0</v>
      </c>
      <c r="U16" s="201">
        <v>45200.0</v>
      </c>
      <c r="V16" s="199" t="s">
        <v>1402</v>
      </c>
      <c r="W16" s="199" t="s">
        <v>1403</v>
      </c>
      <c r="X16" s="199" t="s">
        <v>1404</v>
      </c>
      <c r="Y16" s="202" t="s">
        <v>1405</v>
      </c>
      <c r="Z16" s="203" t="s">
        <v>1406</v>
      </c>
      <c r="AA16" s="204"/>
      <c r="AB16" s="205"/>
      <c r="AC16" s="205"/>
      <c r="AD16" s="205"/>
      <c r="AE16" s="205"/>
      <c r="AF16" s="205"/>
      <c r="AG16" s="205"/>
      <c r="AH16" s="205"/>
      <c r="AI16" s="205"/>
      <c r="AJ16" s="205"/>
      <c r="AK16" s="205"/>
      <c r="AL16" s="205"/>
      <c r="AM16" s="205"/>
    </row>
    <row r="17">
      <c r="A17" s="205" t="s">
        <v>1407</v>
      </c>
      <c r="B17" s="193" t="s">
        <v>1408</v>
      </c>
      <c r="C17" s="193" t="s">
        <v>1349</v>
      </c>
      <c r="D17" s="214" t="s">
        <v>1409</v>
      </c>
      <c r="E17" s="195" t="s">
        <v>1410</v>
      </c>
      <c r="F17" s="195" t="s">
        <v>1411</v>
      </c>
      <c r="G17" s="196" t="s">
        <v>1412</v>
      </c>
      <c r="H17" s="196" t="s">
        <v>1413</v>
      </c>
      <c r="I17" s="196" t="s">
        <v>1414</v>
      </c>
      <c r="J17" s="199"/>
      <c r="K17" s="197" t="s">
        <v>1415</v>
      </c>
      <c r="L17" s="198" t="s">
        <v>1416</v>
      </c>
      <c r="M17" s="198" t="s">
        <v>1417</v>
      </c>
      <c r="N17" s="198" t="s">
        <v>1418</v>
      </c>
      <c r="O17" s="198" t="s">
        <v>1417</v>
      </c>
      <c r="P17" s="208" t="s">
        <v>1210</v>
      </c>
      <c r="Q17" s="208" t="s">
        <v>1417</v>
      </c>
      <c r="R17" s="209" t="s">
        <v>1419</v>
      </c>
      <c r="S17" s="209" t="s">
        <v>1420</v>
      </c>
      <c r="T17" s="199">
        <v>1993.0</v>
      </c>
      <c r="U17" s="47" t="s">
        <v>1279</v>
      </c>
      <c r="V17" s="199" t="s">
        <v>1171</v>
      </c>
      <c r="W17" s="199" t="s">
        <v>1421</v>
      </c>
      <c r="X17" s="199" t="s">
        <v>1422</v>
      </c>
      <c r="Y17" s="217" t="s">
        <v>1423</v>
      </c>
      <c r="Z17" s="203" t="s">
        <v>1424</v>
      </c>
      <c r="AA17" s="204"/>
      <c r="AB17" s="205"/>
      <c r="AC17" s="205"/>
      <c r="AD17" s="205"/>
      <c r="AE17" s="205"/>
      <c r="AF17" s="205"/>
      <c r="AG17" s="205"/>
      <c r="AH17" s="205"/>
      <c r="AI17" s="205"/>
      <c r="AJ17" s="205"/>
      <c r="AK17" s="205"/>
      <c r="AL17" s="205"/>
      <c r="AM17" s="205"/>
    </row>
    <row r="18">
      <c r="A18" s="205"/>
      <c r="B18" s="193"/>
      <c r="C18" s="218"/>
      <c r="D18" s="214"/>
      <c r="E18" s="195"/>
      <c r="F18" s="195"/>
      <c r="G18" s="199"/>
      <c r="H18" s="199"/>
      <c r="I18" s="199"/>
      <c r="J18" s="199"/>
      <c r="K18" s="198"/>
      <c r="L18" s="198"/>
      <c r="M18" s="198"/>
      <c r="N18" s="198"/>
      <c r="O18" s="198"/>
      <c r="P18" s="205"/>
      <c r="Q18" s="205"/>
      <c r="R18" s="199"/>
      <c r="S18" s="199"/>
      <c r="T18" s="199"/>
      <c r="U18" s="206"/>
      <c r="V18" s="199"/>
      <c r="W18" s="199"/>
      <c r="X18" s="199"/>
      <c r="Y18" s="219"/>
      <c r="Z18" s="204"/>
      <c r="AA18" s="204"/>
      <c r="AB18" s="205"/>
      <c r="AC18" s="205"/>
      <c r="AD18" s="205"/>
      <c r="AE18" s="205"/>
      <c r="AF18" s="205"/>
      <c r="AG18" s="205"/>
      <c r="AH18" s="205"/>
      <c r="AI18" s="205"/>
      <c r="AJ18" s="205"/>
      <c r="AK18" s="205"/>
      <c r="AL18" s="205"/>
      <c r="AM18" s="205"/>
    </row>
    <row r="19">
      <c r="A19" s="205"/>
      <c r="B19" s="193"/>
      <c r="C19" s="218"/>
      <c r="D19" s="220"/>
      <c r="E19" s="221"/>
      <c r="F19" s="221"/>
      <c r="G19" s="199"/>
      <c r="H19" s="199"/>
      <c r="I19" s="199"/>
      <c r="J19" s="199"/>
      <c r="K19" s="198"/>
      <c r="L19" s="198"/>
      <c r="M19" s="198"/>
      <c r="N19" s="198"/>
      <c r="O19" s="198"/>
      <c r="P19" s="205"/>
      <c r="Q19" s="205"/>
      <c r="R19" s="199"/>
      <c r="S19" s="199"/>
      <c r="T19" s="199"/>
      <c r="U19" s="206"/>
      <c r="V19" s="199"/>
      <c r="W19" s="199"/>
      <c r="X19" s="199"/>
      <c r="Y19" s="219"/>
      <c r="Z19" s="204"/>
      <c r="AA19" s="204"/>
      <c r="AB19" s="205"/>
      <c r="AC19" s="205"/>
      <c r="AD19" s="205"/>
      <c r="AE19" s="205"/>
      <c r="AF19" s="205"/>
      <c r="AG19" s="205"/>
      <c r="AH19" s="205"/>
      <c r="AI19" s="205"/>
      <c r="AJ19" s="205"/>
      <c r="AK19" s="205"/>
      <c r="AL19" s="205"/>
      <c r="AM19" s="205"/>
    </row>
    <row r="20">
      <c r="A20" s="205"/>
      <c r="B20" s="193"/>
      <c r="C20" s="218"/>
      <c r="D20" s="214"/>
      <c r="E20" s="204"/>
      <c r="F20" s="204"/>
      <c r="G20" s="199"/>
      <c r="H20" s="199"/>
      <c r="I20" s="199"/>
      <c r="J20" s="199"/>
      <c r="K20" s="198"/>
      <c r="L20" s="198"/>
      <c r="M20" s="198"/>
      <c r="N20" s="198"/>
      <c r="O20" s="198"/>
      <c r="P20" s="205"/>
      <c r="Q20" s="205"/>
      <c r="R20" s="199"/>
      <c r="S20" s="199"/>
      <c r="T20" s="199"/>
      <c r="U20" s="206"/>
      <c r="V20" s="199"/>
      <c r="W20" s="199"/>
      <c r="X20" s="199"/>
      <c r="Y20" s="219"/>
      <c r="Z20" s="204"/>
      <c r="AA20" s="204"/>
      <c r="AB20" s="205"/>
      <c r="AC20" s="205"/>
      <c r="AD20" s="205"/>
      <c r="AE20" s="205"/>
      <c r="AF20" s="205"/>
      <c r="AG20" s="205"/>
      <c r="AH20" s="205"/>
      <c r="AI20" s="205"/>
      <c r="AJ20" s="205"/>
      <c r="AK20" s="205"/>
      <c r="AL20" s="205"/>
      <c r="AM20" s="205"/>
    </row>
    <row r="21">
      <c r="A21" s="205"/>
      <c r="B21" s="193"/>
      <c r="C21" s="218"/>
      <c r="D21" s="214"/>
      <c r="E21" s="195"/>
      <c r="F21" s="195"/>
      <c r="G21" s="199"/>
      <c r="H21" s="199"/>
      <c r="I21" s="199"/>
      <c r="J21" s="199"/>
      <c r="K21" s="198"/>
      <c r="L21" s="198"/>
      <c r="M21" s="198"/>
      <c r="N21" s="198"/>
      <c r="O21" s="198"/>
      <c r="P21" s="222"/>
      <c r="Q21" s="208"/>
      <c r="R21" s="199"/>
      <c r="S21" s="199"/>
      <c r="T21" s="199"/>
      <c r="U21" s="206"/>
      <c r="V21" s="199"/>
      <c r="W21" s="199"/>
      <c r="X21" s="199"/>
      <c r="Y21" s="219"/>
      <c r="Z21" s="204"/>
      <c r="AA21" s="204"/>
      <c r="AB21" s="205"/>
      <c r="AC21" s="205"/>
      <c r="AD21" s="205"/>
      <c r="AE21" s="205"/>
      <c r="AF21" s="205"/>
      <c r="AG21" s="205"/>
      <c r="AH21" s="205"/>
      <c r="AI21" s="205"/>
      <c r="AJ21" s="205"/>
      <c r="AK21" s="205"/>
      <c r="AL21" s="205"/>
      <c r="AM21" s="205"/>
    </row>
    <row r="22">
      <c r="A22" s="205"/>
      <c r="B22" s="193"/>
      <c r="C22" s="218"/>
      <c r="D22" s="214"/>
      <c r="E22" s="223"/>
      <c r="F22" s="223"/>
      <c r="G22" s="199"/>
      <c r="H22" s="224"/>
      <c r="I22" s="199"/>
      <c r="J22" s="199"/>
      <c r="K22" s="198"/>
      <c r="L22" s="198"/>
      <c r="M22" s="198"/>
      <c r="N22" s="198"/>
      <c r="O22" s="198"/>
      <c r="P22" s="208"/>
      <c r="Q22" s="225"/>
      <c r="R22" s="199"/>
      <c r="S22" s="199"/>
      <c r="T22" s="199"/>
      <c r="U22" s="206"/>
      <c r="V22" s="199"/>
      <c r="W22" s="199"/>
      <c r="X22" s="199"/>
      <c r="Y22" s="219"/>
      <c r="Z22" s="204"/>
      <c r="AA22" s="204"/>
      <c r="AB22" s="205"/>
      <c r="AC22" s="205"/>
      <c r="AD22" s="205"/>
      <c r="AE22" s="205"/>
      <c r="AF22" s="205"/>
      <c r="AG22" s="205"/>
      <c r="AH22" s="205"/>
      <c r="AI22" s="205"/>
      <c r="AJ22" s="205"/>
      <c r="AK22" s="205"/>
      <c r="AL22" s="205"/>
      <c r="AM22" s="205"/>
    </row>
    <row r="23">
      <c r="A23" s="205"/>
      <c r="B23" s="193"/>
      <c r="C23" s="218"/>
      <c r="D23" s="214"/>
      <c r="E23" s="223"/>
      <c r="F23" s="223"/>
      <c r="G23" s="224"/>
      <c r="H23" s="199"/>
      <c r="I23" s="199"/>
      <c r="J23" s="199"/>
      <c r="K23" s="198"/>
      <c r="L23" s="198"/>
      <c r="M23" s="198"/>
      <c r="N23" s="198"/>
      <c r="O23" s="198"/>
      <c r="P23" s="213"/>
      <c r="Q23" s="205"/>
      <c r="R23" s="199"/>
      <c r="S23" s="199"/>
      <c r="T23" s="199"/>
      <c r="U23" s="206"/>
      <c r="V23" s="199"/>
      <c r="W23" s="199"/>
      <c r="X23" s="199"/>
      <c r="Y23" s="219"/>
      <c r="Z23" s="204"/>
      <c r="AA23" s="204"/>
      <c r="AB23" s="205"/>
      <c r="AC23" s="205"/>
      <c r="AD23" s="205"/>
      <c r="AE23" s="205"/>
      <c r="AF23" s="205"/>
      <c r="AG23" s="205"/>
      <c r="AH23" s="205"/>
      <c r="AI23" s="205"/>
      <c r="AJ23" s="205"/>
      <c r="AK23" s="205"/>
      <c r="AL23" s="205"/>
      <c r="AM23" s="205"/>
    </row>
    <row r="24">
      <c r="A24" s="205"/>
      <c r="B24" s="193"/>
      <c r="C24" s="218"/>
      <c r="D24" s="212"/>
      <c r="E24" s="195"/>
      <c r="F24" s="195"/>
      <c r="G24" s="199"/>
      <c r="H24" s="199"/>
      <c r="I24" s="199"/>
      <c r="J24" s="199"/>
      <c r="K24" s="198"/>
      <c r="L24" s="198"/>
      <c r="M24" s="198"/>
      <c r="N24" s="198"/>
      <c r="O24" s="198"/>
      <c r="P24" s="205"/>
      <c r="Q24" s="205"/>
      <c r="R24" s="199"/>
      <c r="S24" s="199"/>
      <c r="T24" s="199"/>
      <c r="U24" s="206"/>
      <c r="V24" s="199"/>
      <c r="W24" s="199"/>
      <c r="X24" s="199"/>
      <c r="Y24" s="219"/>
      <c r="Z24" s="204"/>
      <c r="AA24" s="204"/>
      <c r="AB24" s="205"/>
      <c r="AC24" s="205"/>
      <c r="AD24" s="205"/>
      <c r="AE24" s="205"/>
      <c r="AF24" s="205"/>
      <c r="AG24" s="205"/>
      <c r="AH24" s="205"/>
      <c r="AI24" s="205"/>
      <c r="AJ24" s="205"/>
      <c r="AK24" s="205"/>
      <c r="AL24" s="205"/>
      <c r="AM24" s="205"/>
    </row>
    <row r="25">
      <c r="A25" s="205"/>
      <c r="B25" s="193"/>
      <c r="C25" s="218"/>
      <c r="D25" s="226"/>
      <c r="E25" s="195"/>
      <c r="F25" s="195"/>
      <c r="G25" s="199"/>
      <c r="H25" s="199"/>
      <c r="I25" s="199"/>
      <c r="J25" s="199"/>
      <c r="K25" s="198"/>
      <c r="L25" s="198"/>
      <c r="M25" s="198"/>
      <c r="N25" s="198"/>
      <c r="O25" s="198"/>
      <c r="P25" s="213"/>
      <c r="Q25" s="205"/>
      <c r="R25" s="199"/>
      <c r="S25" s="199"/>
      <c r="T25" s="199"/>
      <c r="U25" s="206"/>
      <c r="V25" s="199"/>
      <c r="W25" s="199"/>
      <c r="X25" s="199"/>
      <c r="Y25" s="219"/>
      <c r="Z25" s="204"/>
      <c r="AA25" s="204"/>
      <c r="AB25" s="205"/>
      <c r="AC25" s="205"/>
      <c r="AD25" s="205"/>
      <c r="AE25" s="205"/>
      <c r="AF25" s="205"/>
      <c r="AG25" s="205"/>
      <c r="AH25" s="205"/>
      <c r="AI25" s="205"/>
      <c r="AJ25" s="205"/>
      <c r="AK25" s="205"/>
      <c r="AL25" s="205"/>
      <c r="AM25" s="205"/>
    </row>
    <row r="26">
      <c r="A26" s="205"/>
      <c r="B26" s="193"/>
      <c r="C26" s="218"/>
      <c r="D26" s="212"/>
      <c r="E26" s="227"/>
      <c r="F26" s="227"/>
      <c r="G26" s="199"/>
      <c r="H26" s="199"/>
      <c r="I26" s="199"/>
      <c r="J26" s="199"/>
      <c r="K26" s="198"/>
      <c r="L26" s="198"/>
      <c r="M26" s="198"/>
      <c r="N26" s="198"/>
      <c r="O26" s="198"/>
      <c r="P26" s="208"/>
      <c r="Q26" s="225"/>
      <c r="R26" s="199"/>
      <c r="S26" s="199"/>
      <c r="T26" s="199"/>
      <c r="U26" s="206"/>
      <c r="V26" s="199"/>
      <c r="W26" s="199"/>
      <c r="X26" s="199"/>
      <c r="Y26" s="219"/>
      <c r="Z26" s="204"/>
      <c r="AA26" s="204"/>
      <c r="AB26" s="205"/>
      <c r="AC26" s="205"/>
      <c r="AD26" s="205"/>
      <c r="AE26" s="205"/>
      <c r="AF26" s="205"/>
      <c r="AG26" s="205"/>
      <c r="AH26" s="205"/>
      <c r="AI26" s="205"/>
      <c r="AJ26" s="205"/>
      <c r="AK26" s="205"/>
      <c r="AL26" s="205"/>
      <c r="AM26" s="205"/>
    </row>
    <row r="27">
      <c r="A27" s="205"/>
      <c r="B27" s="193"/>
      <c r="C27" s="218"/>
      <c r="D27" s="214"/>
      <c r="E27" s="195"/>
      <c r="F27" s="195"/>
      <c r="G27" s="199"/>
      <c r="H27" s="199"/>
      <c r="I27" s="199"/>
      <c r="J27" s="199"/>
      <c r="K27" s="198"/>
      <c r="L27" s="198"/>
      <c r="M27" s="198"/>
      <c r="N27" s="198"/>
      <c r="O27" s="198"/>
      <c r="P27" s="205"/>
      <c r="Q27" s="205"/>
      <c r="R27" s="199"/>
      <c r="S27" s="199"/>
      <c r="T27" s="199"/>
      <c r="U27" s="206"/>
      <c r="V27" s="199"/>
      <c r="W27" s="199"/>
      <c r="X27" s="199"/>
      <c r="Y27" s="228"/>
      <c r="Z27" s="204"/>
      <c r="AA27" s="204"/>
      <c r="AB27" s="205"/>
      <c r="AC27" s="205"/>
      <c r="AD27" s="205"/>
      <c r="AE27" s="205"/>
      <c r="AF27" s="205"/>
      <c r="AG27" s="205"/>
      <c r="AH27" s="205"/>
      <c r="AI27" s="205"/>
      <c r="AJ27" s="205"/>
      <c r="AK27" s="205"/>
      <c r="AL27" s="205"/>
      <c r="AM27" s="205"/>
    </row>
    <row r="28">
      <c r="A28" s="205"/>
      <c r="B28" s="193"/>
      <c r="C28" s="218"/>
      <c r="D28" s="214"/>
      <c r="E28" s="204"/>
      <c r="F28" s="204"/>
      <c r="G28" s="199"/>
      <c r="H28" s="199"/>
      <c r="I28" s="199"/>
      <c r="J28" s="199"/>
      <c r="K28" s="198"/>
      <c r="L28" s="198"/>
      <c r="M28" s="198"/>
      <c r="N28" s="198"/>
      <c r="O28" s="198"/>
      <c r="P28" s="205"/>
      <c r="Q28" s="205"/>
      <c r="R28" s="199"/>
      <c r="S28" s="199"/>
      <c r="T28" s="199"/>
      <c r="U28" s="206"/>
      <c r="V28" s="199"/>
      <c r="W28" s="199"/>
      <c r="X28" s="199"/>
      <c r="Y28" s="228"/>
      <c r="Z28" s="204"/>
      <c r="AA28" s="204"/>
      <c r="AB28" s="205"/>
      <c r="AC28" s="205"/>
      <c r="AD28" s="205"/>
      <c r="AE28" s="205"/>
      <c r="AF28" s="205"/>
      <c r="AG28" s="205"/>
      <c r="AH28" s="205"/>
      <c r="AI28" s="205"/>
      <c r="AJ28" s="205"/>
      <c r="AK28" s="205"/>
      <c r="AL28" s="205"/>
      <c r="AM28" s="205"/>
    </row>
    <row r="29">
      <c r="A29" s="205"/>
      <c r="B29" s="193"/>
      <c r="C29" s="218"/>
      <c r="D29" s="214"/>
      <c r="E29" s="195"/>
      <c r="F29" s="195"/>
      <c r="G29" s="199"/>
      <c r="H29" s="199"/>
      <c r="I29" s="199"/>
      <c r="J29" s="199"/>
      <c r="K29" s="198"/>
      <c r="L29" s="198"/>
      <c r="M29" s="198"/>
      <c r="N29" s="198"/>
      <c r="O29" s="198"/>
      <c r="P29" s="213"/>
      <c r="Q29" s="205"/>
      <c r="R29" s="199"/>
      <c r="S29" s="199"/>
      <c r="T29" s="199"/>
      <c r="U29" s="206"/>
      <c r="V29" s="199"/>
      <c r="W29" s="199"/>
      <c r="X29" s="199"/>
      <c r="Y29" s="228"/>
      <c r="Z29" s="204"/>
      <c r="AA29" s="204"/>
      <c r="AB29" s="205"/>
      <c r="AC29" s="205"/>
      <c r="AD29" s="205"/>
      <c r="AE29" s="205"/>
      <c r="AF29" s="205"/>
      <c r="AG29" s="205"/>
      <c r="AH29" s="205"/>
      <c r="AI29" s="205"/>
      <c r="AJ29" s="205"/>
      <c r="AK29" s="205"/>
      <c r="AL29" s="205"/>
      <c r="AM29" s="205"/>
    </row>
    <row r="30">
      <c r="A30" s="205"/>
      <c r="B30" s="193"/>
      <c r="C30" s="218"/>
      <c r="D30" s="214"/>
      <c r="E30" s="195"/>
      <c r="F30" s="195"/>
      <c r="G30" s="199"/>
      <c r="H30" s="199"/>
      <c r="I30" s="199"/>
      <c r="J30" s="199"/>
      <c r="K30" s="198"/>
      <c r="L30" s="198"/>
      <c r="M30" s="198"/>
      <c r="N30" s="198"/>
      <c r="O30" s="198"/>
      <c r="P30" s="205"/>
      <c r="Q30" s="205"/>
      <c r="R30" s="199"/>
      <c r="S30" s="199"/>
      <c r="T30" s="199"/>
      <c r="U30" s="206"/>
      <c r="V30" s="199"/>
      <c r="W30" s="199"/>
      <c r="X30" s="199"/>
      <c r="Y30" s="228"/>
      <c r="Z30" s="204"/>
      <c r="AA30" s="204"/>
      <c r="AB30" s="205"/>
      <c r="AC30" s="205"/>
      <c r="AD30" s="205"/>
      <c r="AE30" s="205"/>
      <c r="AF30" s="205"/>
      <c r="AG30" s="205"/>
      <c r="AH30" s="205"/>
      <c r="AI30" s="205"/>
      <c r="AJ30" s="205"/>
      <c r="AK30" s="205"/>
      <c r="AL30" s="205"/>
      <c r="AM30" s="205"/>
    </row>
    <row r="31">
      <c r="A31" s="213"/>
      <c r="B31" s="193"/>
      <c r="C31" s="218"/>
      <c r="D31" s="214"/>
      <c r="E31" s="195"/>
      <c r="F31" s="195"/>
      <c r="G31" s="199"/>
      <c r="H31" s="199"/>
      <c r="I31" s="199"/>
      <c r="J31" s="199"/>
      <c r="K31" s="198"/>
      <c r="L31" s="198"/>
      <c r="M31" s="198"/>
      <c r="N31" s="198"/>
      <c r="O31" s="198"/>
      <c r="P31" s="213"/>
      <c r="Q31" s="205"/>
      <c r="R31" s="199"/>
      <c r="S31" s="199"/>
      <c r="T31" s="199"/>
      <c r="U31" s="206"/>
      <c r="V31" s="199"/>
      <c r="W31" s="199"/>
      <c r="X31" s="199"/>
      <c r="Y31" s="228"/>
      <c r="Z31" s="204"/>
      <c r="AA31" s="204"/>
      <c r="AB31" s="205"/>
      <c r="AC31" s="205"/>
      <c r="AD31" s="205"/>
      <c r="AE31" s="205"/>
      <c r="AF31" s="205"/>
      <c r="AG31" s="205"/>
      <c r="AH31" s="205"/>
      <c r="AI31" s="205"/>
      <c r="AJ31" s="205"/>
      <c r="AK31" s="205"/>
      <c r="AL31" s="205"/>
      <c r="AM31" s="205"/>
    </row>
    <row r="32">
      <c r="A32" s="205"/>
      <c r="B32" s="193"/>
      <c r="C32" s="218"/>
      <c r="D32" s="214"/>
      <c r="E32" s="195"/>
      <c r="F32" s="195"/>
      <c r="G32" s="204"/>
      <c r="H32" s="199"/>
      <c r="I32" s="199"/>
      <c r="J32" s="204"/>
      <c r="K32" s="198"/>
      <c r="L32" s="198"/>
      <c r="M32" s="198"/>
      <c r="N32" s="198"/>
      <c r="O32" s="198"/>
      <c r="P32" s="205"/>
      <c r="Q32" s="205"/>
      <c r="R32" s="199"/>
      <c r="S32" s="199"/>
      <c r="T32" s="199"/>
      <c r="U32" s="206"/>
      <c r="V32" s="199"/>
      <c r="W32" s="199"/>
      <c r="X32" s="199"/>
      <c r="Y32" s="228"/>
      <c r="Z32" s="204"/>
      <c r="AA32" s="204"/>
      <c r="AB32" s="205"/>
      <c r="AC32" s="205"/>
      <c r="AD32" s="205"/>
      <c r="AE32" s="205"/>
      <c r="AF32" s="205"/>
      <c r="AG32" s="205"/>
      <c r="AH32" s="205"/>
      <c r="AI32" s="205"/>
      <c r="AJ32" s="205"/>
      <c r="AK32" s="205"/>
      <c r="AL32" s="205"/>
      <c r="AM32" s="205"/>
    </row>
    <row r="33">
      <c r="A33" s="205"/>
      <c r="B33" s="193"/>
      <c r="C33" s="218"/>
      <c r="D33" s="214"/>
      <c r="E33" s="216"/>
      <c r="F33" s="216"/>
      <c r="G33" s="199"/>
      <c r="H33" s="199"/>
      <c r="I33" s="199"/>
      <c r="J33" s="199"/>
      <c r="K33" s="198"/>
      <c r="L33" s="198"/>
      <c r="M33" s="198"/>
      <c r="N33" s="198"/>
      <c r="O33" s="198"/>
      <c r="P33" s="213"/>
      <c r="Q33" s="205"/>
      <c r="R33" s="199"/>
      <c r="S33" s="199"/>
      <c r="T33" s="199"/>
      <c r="U33" s="206"/>
      <c r="V33" s="199"/>
      <c r="W33" s="199"/>
      <c r="X33" s="199"/>
      <c r="Y33" s="228"/>
      <c r="Z33" s="204"/>
      <c r="AA33" s="204"/>
      <c r="AB33" s="205"/>
      <c r="AC33" s="205"/>
      <c r="AD33" s="205"/>
      <c r="AE33" s="205"/>
      <c r="AF33" s="205"/>
      <c r="AG33" s="205"/>
      <c r="AH33" s="205"/>
      <c r="AI33" s="205"/>
      <c r="AJ33" s="205"/>
      <c r="AK33" s="205"/>
      <c r="AL33" s="205"/>
      <c r="AM33" s="205"/>
    </row>
    <row r="34">
      <c r="A34" s="211"/>
      <c r="B34" s="193"/>
      <c r="C34" s="218"/>
      <c r="D34" s="212"/>
      <c r="E34" s="229"/>
      <c r="F34" s="229"/>
      <c r="G34" s="199"/>
      <c r="H34" s="199"/>
      <c r="I34" s="199"/>
      <c r="J34" s="199"/>
      <c r="K34" s="198"/>
      <c r="L34" s="198"/>
      <c r="M34" s="198"/>
      <c r="N34" s="198"/>
      <c r="O34" s="198"/>
      <c r="P34" s="213"/>
      <c r="Q34" s="213"/>
      <c r="R34" s="199"/>
      <c r="S34" s="199"/>
      <c r="T34" s="199"/>
      <c r="U34" s="215"/>
      <c r="V34" s="199"/>
      <c r="W34" s="199"/>
      <c r="X34" s="199"/>
      <c r="Y34" s="228"/>
      <c r="Z34" s="204"/>
      <c r="AA34" s="204"/>
      <c r="AB34" s="205"/>
      <c r="AC34" s="205"/>
      <c r="AD34" s="205"/>
      <c r="AE34" s="205"/>
      <c r="AF34" s="205"/>
      <c r="AG34" s="205"/>
      <c r="AH34" s="205"/>
      <c r="AI34" s="205"/>
      <c r="AJ34" s="205"/>
      <c r="AK34" s="205"/>
      <c r="AL34" s="205"/>
      <c r="AM34" s="205"/>
    </row>
    <row r="35">
      <c r="A35" s="205"/>
      <c r="B35" s="193"/>
      <c r="C35" s="218"/>
      <c r="D35" s="212"/>
      <c r="E35" s="230"/>
      <c r="F35" s="230"/>
      <c r="G35" s="199"/>
      <c r="H35" s="199"/>
      <c r="I35" s="199"/>
      <c r="J35" s="199"/>
      <c r="K35" s="198"/>
      <c r="L35" s="198"/>
      <c r="M35" s="198"/>
      <c r="N35" s="198"/>
      <c r="O35" s="198"/>
      <c r="P35" s="213"/>
      <c r="Q35" s="205"/>
      <c r="R35" s="199"/>
      <c r="S35" s="199"/>
      <c r="T35" s="199"/>
      <c r="U35" s="206"/>
      <c r="V35" s="199"/>
      <c r="W35" s="199"/>
      <c r="X35" s="199"/>
      <c r="Y35" s="228"/>
      <c r="Z35" s="204"/>
      <c r="AA35" s="204"/>
      <c r="AB35" s="205"/>
      <c r="AC35" s="205"/>
      <c r="AD35" s="205"/>
      <c r="AE35" s="205"/>
      <c r="AF35" s="205"/>
      <c r="AG35" s="205"/>
      <c r="AH35" s="205"/>
      <c r="AI35" s="205"/>
      <c r="AJ35" s="205"/>
      <c r="AK35" s="205"/>
      <c r="AL35" s="205"/>
      <c r="AM35" s="205"/>
    </row>
    <row r="36">
      <c r="A36" s="213"/>
      <c r="B36" s="193"/>
      <c r="C36" s="218"/>
      <c r="D36" s="212"/>
      <c r="E36" s="195"/>
      <c r="F36" s="195"/>
      <c r="G36" s="199"/>
      <c r="H36" s="199"/>
      <c r="I36" s="199"/>
      <c r="J36" s="199"/>
      <c r="K36" s="198"/>
      <c r="L36" s="198"/>
      <c r="M36" s="198"/>
      <c r="N36" s="198"/>
      <c r="O36" s="198"/>
      <c r="P36" s="205"/>
      <c r="Q36" s="205"/>
      <c r="R36" s="199"/>
      <c r="S36" s="199"/>
      <c r="T36" s="199"/>
      <c r="U36" s="206"/>
      <c r="V36" s="199"/>
      <c r="W36" s="199"/>
      <c r="X36" s="199"/>
      <c r="Y36" s="228"/>
      <c r="Z36" s="204"/>
      <c r="AA36" s="204"/>
      <c r="AB36" s="205"/>
      <c r="AC36" s="205"/>
      <c r="AD36" s="205"/>
      <c r="AE36" s="205"/>
      <c r="AF36" s="205"/>
      <c r="AG36" s="205"/>
      <c r="AH36" s="205"/>
      <c r="AI36" s="205"/>
      <c r="AJ36" s="205"/>
      <c r="AK36" s="205"/>
      <c r="AL36" s="205"/>
      <c r="AM36" s="205"/>
    </row>
    <row r="37">
      <c r="A37" s="213"/>
      <c r="B37" s="218"/>
      <c r="C37" s="218"/>
      <c r="D37" s="213"/>
      <c r="E37" s="213"/>
      <c r="F37" s="213"/>
      <c r="G37" s="213"/>
      <c r="H37" s="213"/>
      <c r="I37" s="213"/>
      <c r="J37" s="213"/>
      <c r="K37" s="198"/>
      <c r="L37" s="198"/>
      <c r="M37" s="198"/>
      <c r="N37" s="198"/>
      <c r="O37" s="198"/>
      <c r="P37" s="213"/>
      <c r="Q37" s="213"/>
      <c r="R37" s="213"/>
      <c r="S37" s="199"/>
      <c r="T37" s="213"/>
      <c r="U37" s="213"/>
      <c r="V37" s="213"/>
      <c r="W37" s="213"/>
      <c r="X37" s="213"/>
      <c r="Y37" s="231"/>
      <c r="Z37" s="213"/>
      <c r="AA37" s="213"/>
      <c r="AB37" s="205"/>
      <c r="AC37" s="205"/>
      <c r="AD37" s="205"/>
      <c r="AE37" s="205"/>
      <c r="AF37" s="205"/>
      <c r="AG37" s="205"/>
      <c r="AH37" s="205"/>
      <c r="AI37" s="205"/>
      <c r="AJ37" s="205"/>
      <c r="AK37" s="205"/>
      <c r="AL37" s="205"/>
      <c r="AM37" s="205"/>
    </row>
    <row r="38">
      <c r="A38" s="213"/>
      <c r="B38" s="218"/>
      <c r="C38" s="218"/>
      <c r="D38" s="213"/>
      <c r="E38" s="213"/>
      <c r="F38" s="213"/>
      <c r="G38" s="213"/>
      <c r="H38" s="213"/>
      <c r="I38" s="213"/>
      <c r="J38" s="213"/>
      <c r="K38" s="198"/>
      <c r="L38" s="198"/>
      <c r="M38" s="198"/>
      <c r="N38" s="198"/>
      <c r="O38" s="198"/>
      <c r="P38" s="213"/>
      <c r="Q38" s="213"/>
      <c r="R38" s="213"/>
      <c r="S38" s="199"/>
      <c r="T38" s="213"/>
      <c r="U38" s="213"/>
      <c r="V38" s="213"/>
      <c r="W38" s="213"/>
      <c r="X38" s="213"/>
      <c r="Y38" s="231"/>
      <c r="Z38" s="213"/>
      <c r="AA38" s="213"/>
      <c r="AB38" s="205"/>
      <c r="AC38" s="205"/>
      <c r="AD38" s="205"/>
      <c r="AE38" s="205"/>
      <c r="AF38" s="205"/>
      <c r="AG38" s="205"/>
      <c r="AH38" s="205"/>
      <c r="AI38" s="205"/>
      <c r="AJ38" s="205"/>
      <c r="AK38" s="205"/>
      <c r="AL38" s="205"/>
      <c r="AM38" s="205"/>
    </row>
    <row r="39">
      <c r="A39" s="213"/>
      <c r="B39" s="218"/>
      <c r="C39" s="218"/>
      <c r="D39" s="213"/>
      <c r="E39" s="213"/>
      <c r="F39" s="213"/>
      <c r="G39" s="213"/>
      <c r="H39" s="213"/>
      <c r="I39" s="213"/>
      <c r="J39" s="213"/>
      <c r="K39" s="198"/>
      <c r="L39" s="198"/>
      <c r="M39" s="198"/>
      <c r="N39" s="198"/>
      <c r="O39" s="198"/>
      <c r="P39" s="213"/>
      <c r="Q39" s="213"/>
      <c r="R39" s="213"/>
      <c r="S39" s="213"/>
      <c r="T39" s="213"/>
      <c r="U39" s="213"/>
      <c r="V39" s="213"/>
      <c r="W39" s="213"/>
      <c r="X39" s="213"/>
      <c r="Y39" s="231"/>
      <c r="Z39" s="213"/>
      <c r="AA39" s="213"/>
      <c r="AB39" s="205"/>
      <c r="AC39" s="205"/>
      <c r="AD39" s="205"/>
      <c r="AE39" s="205"/>
      <c r="AF39" s="205"/>
      <c r="AG39" s="205"/>
      <c r="AH39" s="205"/>
      <c r="AI39" s="205"/>
      <c r="AJ39" s="205"/>
      <c r="AK39" s="205"/>
      <c r="AL39" s="205"/>
      <c r="AM39" s="205"/>
    </row>
    <row r="40">
      <c r="A40" s="213"/>
      <c r="B40" s="218"/>
      <c r="C40" s="218"/>
      <c r="D40" s="213"/>
      <c r="E40" s="213"/>
      <c r="F40" s="213"/>
      <c r="G40" s="213"/>
      <c r="H40" s="213"/>
      <c r="I40" s="213"/>
      <c r="J40" s="213"/>
      <c r="K40" s="198"/>
      <c r="L40" s="198"/>
      <c r="M40" s="198"/>
      <c r="N40" s="198"/>
      <c r="O40" s="198"/>
      <c r="P40" s="213"/>
      <c r="Q40" s="213"/>
      <c r="R40" s="213"/>
      <c r="S40" s="213"/>
      <c r="T40" s="213"/>
      <c r="U40" s="213"/>
      <c r="V40" s="213"/>
      <c r="W40" s="213"/>
      <c r="X40" s="213"/>
      <c r="Y40" s="231"/>
      <c r="Z40" s="213"/>
      <c r="AA40" s="213"/>
      <c r="AB40" s="205"/>
      <c r="AC40" s="205"/>
      <c r="AD40" s="205"/>
      <c r="AE40" s="205"/>
      <c r="AF40" s="205"/>
      <c r="AG40" s="205"/>
      <c r="AH40" s="205"/>
      <c r="AI40" s="205"/>
      <c r="AJ40" s="205"/>
      <c r="AK40" s="205"/>
      <c r="AL40" s="205"/>
      <c r="AM40" s="205"/>
    </row>
    <row r="41">
      <c r="A41" s="213"/>
      <c r="B41" s="218"/>
      <c r="C41" s="218"/>
      <c r="D41" s="213"/>
      <c r="E41" s="213"/>
      <c r="F41" s="213"/>
      <c r="G41" s="213"/>
      <c r="H41" s="213"/>
      <c r="I41" s="213"/>
      <c r="J41" s="213"/>
      <c r="K41" s="198"/>
      <c r="L41" s="198"/>
      <c r="M41" s="198"/>
      <c r="N41" s="198"/>
      <c r="O41" s="198"/>
      <c r="P41" s="213"/>
      <c r="Q41" s="213"/>
      <c r="R41" s="213"/>
      <c r="S41" s="213"/>
      <c r="T41" s="213"/>
      <c r="U41" s="213"/>
      <c r="V41" s="213"/>
      <c r="W41" s="213"/>
      <c r="X41" s="213"/>
      <c r="Y41" s="231"/>
      <c r="Z41" s="213"/>
      <c r="AA41" s="213"/>
      <c r="AB41" s="205"/>
      <c r="AC41" s="205"/>
      <c r="AD41" s="205"/>
      <c r="AE41" s="205"/>
      <c r="AF41" s="205"/>
      <c r="AG41" s="205"/>
      <c r="AH41" s="205"/>
      <c r="AI41" s="205"/>
      <c r="AJ41" s="205"/>
      <c r="AK41" s="205"/>
      <c r="AL41" s="205"/>
      <c r="AM41" s="205"/>
    </row>
    <row r="42">
      <c r="A42" s="213"/>
      <c r="B42" s="218"/>
      <c r="C42" s="218"/>
      <c r="D42" s="213"/>
      <c r="E42" s="213"/>
      <c r="F42" s="213"/>
      <c r="G42" s="213"/>
      <c r="H42" s="213"/>
      <c r="I42" s="213"/>
      <c r="J42" s="213"/>
      <c r="K42" s="198"/>
      <c r="L42" s="198"/>
      <c r="M42" s="198"/>
      <c r="N42" s="198"/>
      <c r="O42" s="198"/>
      <c r="P42" s="213"/>
      <c r="Q42" s="213"/>
      <c r="R42" s="213"/>
      <c r="S42" s="213"/>
      <c r="T42" s="213"/>
      <c r="U42" s="213"/>
      <c r="V42" s="213"/>
      <c r="W42" s="213"/>
      <c r="X42" s="213"/>
      <c r="Y42" s="231"/>
      <c r="Z42" s="213"/>
      <c r="AA42" s="213"/>
      <c r="AB42" s="205"/>
      <c r="AC42" s="205"/>
      <c r="AD42" s="205"/>
      <c r="AE42" s="205"/>
      <c r="AF42" s="205"/>
      <c r="AG42" s="205"/>
      <c r="AH42" s="205"/>
      <c r="AI42" s="205"/>
      <c r="AJ42" s="205"/>
      <c r="AK42" s="205"/>
      <c r="AL42" s="205"/>
      <c r="AM42" s="205"/>
    </row>
    <row r="43">
      <c r="A43" s="213"/>
      <c r="B43" s="218"/>
      <c r="C43" s="218"/>
      <c r="D43" s="213"/>
      <c r="E43" s="213"/>
      <c r="F43" s="213"/>
      <c r="G43" s="213"/>
      <c r="H43" s="213"/>
      <c r="I43" s="213"/>
      <c r="J43" s="213"/>
      <c r="K43" s="198"/>
      <c r="L43" s="198"/>
      <c r="M43" s="198"/>
      <c r="N43" s="198"/>
      <c r="O43" s="198"/>
      <c r="P43" s="213"/>
      <c r="Q43" s="213"/>
      <c r="R43" s="213"/>
      <c r="S43" s="213"/>
      <c r="T43" s="213"/>
      <c r="U43" s="213"/>
      <c r="V43" s="213"/>
      <c r="W43" s="213"/>
      <c r="X43" s="213"/>
      <c r="Y43" s="232"/>
      <c r="Z43" s="213"/>
      <c r="AA43" s="213"/>
      <c r="AB43" s="205"/>
      <c r="AC43" s="205"/>
      <c r="AD43" s="205"/>
      <c r="AE43" s="205"/>
      <c r="AF43" s="205"/>
      <c r="AG43" s="205"/>
      <c r="AH43" s="205"/>
      <c r="AI43" s="205"/>
      <c r="AJ43" s="205"/>
      <c r="AK43" s="205"/>
      <c r="AL43" s="205"/>
      <c r="AM43" s="205"/>
    </row>
    <row r="44">
      <c r="A44" s="213"/>
      <c r="B44" s="218"/>
      <c r="C44" s="218"/>
      <c r="D44" s="213"/>
      <c r="E44" s="213"/>
      <c r="F44" s="213"/>
      <c r="G44" s="213"/>
      <c r="H44" s="213"/>
      <c r="I44" s="213"/>
      <c r="J44" s="213"/>
      <c r="K44" s="198"/>
      <c r="L44" s="198"/>
      <c r="M44" s="198"/>
      <c r="N44" s="198"/>
      <c r="O44" s="198"/>
      <c r="P44" s="213"/>
      <c r="Q44" s="213"/>
      <c r="R44" s="213"/>
      <c r="S44" s="213"/>
      <c r="T44" s="213"/>
      <c r="U44" s="213"/>
      <c r="V44" s="213"/>
      <c r="W44" s="213"/>
      <c r="X44" s="213"/>
      <c r="Y44" s="233"/>
      <c r="Z44" s="213"/>
      <c r="AA44" s="213"/>
      <c r="AB44" s="205"/>
      <c r="AC44" s="205"/>
      <c r="AD44" s="205"/>
      <c r="AE44" s="205"/>
      <c r="AF44" s="205"/>
      <c r="AG44" s="205"/>
      <c r="AH44" s="205"/>
      <c r="AI44" s="205"/>
      <c r="AJ44" s="205"/>
      <c r="AK44" s="205"/>
      <c r="AL44" s="205"/>
      <c r="AM44" s="205"/>
    </row>
    <row r="45">
      <c r="A45" s="213"/>
      <c r="B45" s="218"/>
      <c r="C45" s="218"/>
      <c r="D45" s="213"/>
      <c r="E45" s="213"/>
      <c r="F45" s="213"/>
      <c r="G45" s="213"/>
      <c r="H45" s="213"/>
      <c r="I45" s="213"/>
      <c r="J45" s="213"/>
      <c r="K45" s="198"/>
      <c r="L45" s="198"/>
      <c r="M45" s="198"/>
      <c r="N45" s="198"/>
      <c r="O45" s="198"/>
      <c r="P45" s="213"/>
      <c r="Q45" s="213"/>
      <c r="R45" s="213"/>
      <c r="S45" s="213"/>
      <c r="T45" s="213"/>
      <c r="U45" s="213"/>
      <c r="V45" s="213"/>
      <c r="W45" s="213"/>
      <c r="X45" s="213"/>
      <c r="Y45" s="234"/>
      <c r="Z45" s="213"/>
      <c r="AA45" s="213"/>
      <c r="AB45" s="205"/>
      <c r="AC45" s="205"/>
      <c r="AD45" s="205"/>
      <c r="AE45" s="205"/>
      <c r="AF45" s="205"/>
      <c r="AG45" s="205"/>
      <c r="AH45" s="205"/>
      <c r="AI45" s="205"/>
      <c r="AJ45" s="205"/>
      <c r="AK45" s="205"/>
      <c r="AL45" s="205"/>
      <c r="AM45" s="205"/>
    </row>
    <row r="46">
      <c r="A46" s="213"/>
      <c r="B46" s="218"/>
      <c r="C46" s="218"/>
      <c r="D46" s="213"/>
      <c r="E46" s="213"/>
      <c r="F46" s="213"/>
      <c r="G46" s="213"/>
      <c r="H46" s="213"/>
      <c r="I46" s="213"/>
      <c r="J46" s="213"/>
      <c r="K46" s="198"/>
      <c r="L46" s="198"/>
      <c r="M46" s="198"/>
      <c r="N46" s="198"/>
      <c r="O46" s="198"/>
      <c r="P46" s="213"/>
      <c r="Q46" s="213"/>
      <c r="R46" s="213"/>
      <c r="S46" s="213"/>
      <c r="T46" s="213"/>
      <c r="U46" s="213"/>
      <c r="V46" s="213"/>
      <c r="W46" s="213"/>
      <c r="X46" s="213"/>
      <c r="Y46" s="233"/>
      <c r="Z46" s="213"/>
      <c r="AA46" s="213"/>
      <c r="AB46" s="205"/>
      <c r="AC46" s="205"/>
      <c r="AD46" s="205"/>
      <c r="AE46" s="205"/>
      <c r="AF46" s="205"/>
      <c r="AG46" s="205"/>
      <c r="AH46" s="205"/>
      <c r="AI46" s="205"/>
      <c r="AJ46" s="205"/>
      <c r="AK46" s="205"/>
      <c r="AL46" s="205"/>
      <c r="AM46" s="205"/>
    </row>
    <row r="47">
      <c r="A47" s="213"/>
      <c r="B47" s="218"/>
      <c r="C47" s="218"/>
      <c r="D47" s="213"/>
      <c r="E47" s="213"/>
      <c r="F47" s="213"/>
      <c r="G47" s="213"/>
      <c r="H47" s="213"/>
      <c r="I47" s="213"/>
      <c r="J47" s="213"/>
      <c r="K47" s="198"/>
      <c r="L47" s="198"/>
      <c r="M47" s="198"/>
      <c r="N47" s="198"/>
      <c r="O47" s="198"/>
      <c r="P47" s="213"/>
      <c r="Q47" s="213"/>
      <c r="R47" s="213"/>
      <c r="S47" s="213"/>
      <c r="T47" s="213"/>
      <c r="U47" s="213"/>
      <c r="V47" s="213"/>
      <c r="W47" s="213"/>
      <c r="X47" s="213"/>
      <c r="Y47" s="234"/>
      <c r="Z47" s="213"/>
      <c r="AA47" s="213"/>
      <c r="AB47" s="205"/>
      <c r="AC47" s="205"/>
      <c r="AD47" s="205"/>
      <c r="AE47" s="205"/>
      <c r="AF47" s="205"/>
      <c r="AG47" s="205"/>
      <c r="AH47" s="205"/>
      <c r="AI47" s="205"/>
      <c r="AJ47" s="205"/>
      <c r="AK47" s="205"/>
      <c r="AL47" s="205"/>
      <c r="AM47" s="205"/>
    </row>
    <row r="48">
      <c r="A48" s="213"/>
      <c r="B48" s="218"/>
      <c r="C48" s="218"/>
      <c r="D48" s="213"/>
      <c r="E48" s="213"/>
      <c r="F48" s="213"/>
      <c r="G48" s="213"/>
      <c r="H48" s="213"/>
      <c r="I48" s="213"/>
      <c r="J48" s="213"/>
      <c r="K48" s="198"/>
      <c r="L48" s="198"/>
      <c r="M48" s="198"/>
      <c r="N48" s="198"/>
      <c r="O48" s="198"/>
      <c r="P48" s="213"/>
      <c r="Q48" s="213"/>
      <c r="R48" s="213"/>
      <c r="S48" s="213"/>
      <c r="T48" s="213"/>
      <c r="U48" s="213"/>
      <c r="V48" s="213"/>
      <c r="W48" s="213"/>
      <c r="X48" s="213"/>
      <c r="Y48" s="233"/>
      <c r="Z48" s="213"/>
      <c r="AA48" s="213"/>
      <c r="AB48" s="205"/>
      <c r="AC48" s="205"/>
      <c r="AD48" s="205"/>
      <c r="AE48" s="205"/>
      <c r="AF48" s="205"/>
      <c r="AG48" s="205"/>
      <c r="AH48" s="205"/>
      <c r="AI48" s="205"/>
      <c r="AJ48" s="205"/>
      <c r="AK48" s="205"/>
      <c r="AL48" s="205"/>
      <c r="AM48" s="205"/>
    </row>
    <row r="49">
      <c r="A49" s="213"/>
      <c r="B49" s="218"/>
      <c r="C49" s="218"/>
      <c r="D49" s="213"/>
      <c r="E49" s="213"/>
      <c r="F49" s="213"/>
      <c r="G49" s="213"/>
      <c r="H49" s="213"/>
      <c r="I49" s="213"/>
      <c r="J49" s="213"/>
      <c r="K49" s="198"/>
      <c r="L49" s="198"/>
      <c r="M49" s="198"/>
      <c r="N49" s="198"/>
      <c r="O49" s="198"/>
      <c r="P49" s="213"/>
      <c r="Q49" s="213"/>
      <c r="R49" s="213"/>
      <c r="S49" s="213"/>
      <c r="T49" s="213"/>
      <c r="U49" s="213"/>
      <c r="V49" s="213"/>
      <c r="W49" s="213"/>
      <c r="X49" s="213"/>
      <c r="Y49" s="231"/>
      <c r="Z49" s="213"/>
      <c r="AA49" s="213"/>
      <c r="AB49" s="205"/>
      <c r="AC49" s="205"/>
      <c r="AD49" s="205"/>
      <c r="AE49" s="205"/>
      <c r="AF49" s="205"/>
      <c r="AG49" s="205"/>
      <c r="AH49" s="205"/>
      <c r="AI49" s="205"/>
      <c r="AJ49" s="205"/>
      <c r="AK49" s="205"/>
      <c r="AL49" s="205"/>
      <c r="AM49" s="205"/>
    </row>
    <row r="50">
      <c r="A50" s="213"/>
      <c r="B50" s="218"/>
      <c r="C50" s="218"/>
      <c r="D50" s="213"/>
      <c r="E50" s="213"/>
      <c r="F50" s="213"/>
      <c r="G50" s="213"/>
      <c r="H50" s="213"/>
      <c r="I50" s="213"/>
      <c r="J50" s="213"/>
      <c r="K50" s="198"/>
      <c r="L50" s="198"/>
      <c r="M50" s="198"/>
      <c r="N50" s="198"/>
      <c r="O50" s="198"/>
      <c r="P50" s="213"/>
      <c r="Q50" s="213"/>
      <c r="R50" s="213"/>
      <c r="S50" s="213"/>
      <c r="T50" s="213"/>
      <c r="U50" s="213"/>
      <c r="V50" s="213"/>
      <c r="W50" s="213"/>
      <c r="X50" s="213"/>
      <c r="Y50" s="231"/>
      <c r="Z50" s="213"/>
      <c r="AA50" s="213"/>
      <c r="AB50" s="205"/>
      <c r="AC50" s="205"/>
      <c r="AD50" s="205"/>
      <c r="AE50" s="205"/>
      <c r="AF50" s="205"/>
      <c r="AG50" s="205"/>
      <c r="AH50" s="205"/>
      <c r="AI50" s="205"/>
      <c r="AJ50" s="205"/>
      <c r="AK50" s="205"/>
      <c r="AL50" s="205"/>
      <c r="AM50" s="205"/>
    </row>
    <row r="51">
      <c r="A51" s="213"/>
      <c r="B51" s="218"/>
      <c r="C51" s="218"/>
      <c r="D51" s="213"/>
      <c r="E51" s="213"/>
      <c r="F51" s="213"/>
      <c r="G51" s="213"/>
      <c r="H51" s="213"/>
      <c r="I51" s="213"/>
      <c r="J51" s="213"/>
      <c r="K51" s="198"/>
      <c r="L51" s="198"/>
      <c r="M51" s="198"/>
      <c r="N51" s="198"/>
      <c r="O51" s="198"/>
      <c r="P51" s="213"/>
      <c r="Q51" s="213"/>
      <c r="R51" s="213"/>
      <c r="S51" s="213"/>
      <c r="T51" s="213"/>
      <c r="U51" s="213"/>
      <c r="V51" s="213"/>
      <c r="W51" s="213"/>
      <c r="X51" s="213"/>
      <c r="Y51" s="231"/>
      <c r="Z51" s="213"/>
      <c r="AA51" s="213"/>
      <c r="AB51" s="205"/>
      <c r="AC51" s="205"/>
      <c r="AD51" s="205"/>
      <c r="AE51" s="205"/>
      <c r="AF51" s="205"/>
      <c r="AG51" s="205"/>
      <c r="AH51" s="205"/>
      <c r="AI51" s="205"/>
      <c r="AJ51" s="205"/>
      <c r="AK51" s="205"/>
      <c r="AL51" s="205"/>
      <c r="AM51" s="205"/>
    </row>
    <row r="52">
      <c r="A52" s="213"/>
      <c r="B52" s="218"/>
      <c r="C52" s="218"/>
      <c r="D52" s="213"/>
      <c r="E52" s="213"/>
      <c r="F52" s="213"/>
      <c r="G52" s="213"/>
      <c r="H52" s="213"/>
      <c r="I52" s="213"/>
      <c r="J52" s="213"/>
      <c r="K52" s="198"/>
      <c r="L52" s="198"/>
      <c r="M52" s="198"/>
      <c r="N52" s="198"/>
      <c r="O52" s="198"/>
      <c r="P52" s="213"/>
      <c r="Q52" s="213"/>
      <c r="R52" s="213"/>
      <c r="S52" s="213"/>
      <c r="T52" s="213"/>
      <c r="U52" s="213"/>
      <c r="V52" s="213"/>
      <c r="W52" s="213"/>
      <c r="X52" s="213"/>
      <c r="Y52" s="231"/>
      <c r="Z52" s="213"/>
      <c r="AA52" s="213"/>
      <c r="AB52" s="205"/>
      <c r="AC52" s="205"/>
      <c r="AD52" s="205"/>
      <c r="AE52" s="205"/>
      <c r="AF52" s="205"/>
      <c r="AG52" s="205"/>
      <c r="AH52" s="205"/>
      <c r="AI52" s="205"/>
      <c r="AJ52" s="205"/>
      <c r="AK52" s="205"/>
      <c r="AL52" s="205"/>
      <c r="AM52" s="205"/>
    </row>
    <row r="53">
      <c r="A53" s="213"/>
      <c r="B53" s="218"/>
      <c r="C53" s="218"/>
      <c r="D53" s="213"/>
      <c r="E53" s="213"/>
      <c r="F53" s="213"/>
      <c r="G53" s="213"/>
      <c r="H53" s="213"/>
      <c r="I53" s="213"/>
      <c r="J53" s="213"/>
      <c r="K53" s="198"/>
      <c r="L53" s="198"/>
      <c r="M53" s="198"/>
      <c r="N53" s="198"/>
      <c r="O53" s="198"/>
      <c r="P53" s="213"/>
      <c r="Q53" s="213"/>
      <c r="R53" s="213"/>
      <c r="S53" s="213"/>
      <c r="T53" s="213"/>
      <c r="U53" s="213"/>
      <c r="V53" s="213"/>
      <c r="W53" s="213"/>
      <c r="X53" s="213"/>
      <c r="Y53" s="231"/>
      <c r="Z53" s="213"/>
      <c r="AA53" s="213"/>
      <c r="AB53" s="205"/>
      <c r="AC53" s="205"/>
      <c r="AD53" s="205"/>
      <c r="AE53" s="205"/>
      <c r="AF53" s="205"/>
      <c r="AG53" s="205"/>
      <c r="AH53" s="205"/>
      <c r="AI53" s="205"/>
      <c r="AJ53" s="205"/>
      <c r="AK53" s="205"/>
      <c r="AL53" s="205"/>
      <c r="AM53" s="205"/>
    </row>
    <row r="54">
      <c r="A54" s="213"/>
      <c r="B54" s="218"/>
      <c r="C54" s="218"/>
      <c r="D54" s="213"/>
      <c r="E54" s="213"/>
      <c r="F54" s="213"/>
      <c r="G54" s="213"/>
      <c r="H54" s="213"/>
      <c r="I54" s="213"/>
      <c r="J54" s="213"/>
      <c r="K54" s="198"/>
      <c r="L54" s="198"/>
      <c r="M54" s="198"/>
      <c r="N54" s="198"/>
      <c r="O54" s="198"/>
      <c r="P54" s="213"/>
      <c r="Q54" s="213"/>
      <c r="R54" s="213"/>
      <c r="S54" s="213"/>
      <c r="T54" s="213"/>
      <c r="U54" s="213"/>
      <c r="V54" s="213"/>
      <c r="W54" s="213"/>
      <c r="X54" s="213"/>
      <c r="Y54" s="231"/>
      <c r="Z54" s="213"/>
      <c r="AA54" s="213"/>
      <c r="AB54" s="205"/>
      <c r="AC54" s="205"/>
      <c r="AD54" s="205"/>
      <c r="AE54" s="205"/>
      <c r="AF54" s="205"/>
      <c r="AG54" s="205"/>
      <c r="AH54" s="205"/>
      <c r="AI54" s="205"/>
      <c r="AJ54" s="205"/>
      <c r="AK54" s="205"/>
      <c r="AL54" s="205"/>
      <c r="AM54" s="205"/>
    </row>
    <row r="55">
      <c r="A55" s="213"/>
      <c r="B55" s="218"/>
      <c r="C55" s="218"/>
      <c r="D55" s="213"/>
      <c r="E55" s="213"/>
      <c r="F55" s="213"/>
      <c r="G55" s="213"/>
      <c r="H55" s="213"/>
      <c r="I55" s="213"/>
      <c r="J55" s="213"/>
      <c r="K55" s="198"/>
      <c r="L55" s="198"/>
      <c r="M55" s="198"/>
      <c r="N55" s="198"/>
      <c r="O55" s="198"/>
      <c r="P55" s="213"/>
      <c r="Q55" s="213"/>
      <c r="R55" s="213"/>
      <c r="S55" s="213"/>
      <c r="T55" s="213"/>
      <c r="U55" s="213"/>
      <c r="V55" s="213"/>
      <c r="W55" s="213"/>
      <c r="X55" s="213"/>
      <c r="Y55" s="231"/>
      <c r="Z55" s="213"/>
      <c r="AA55" s="213"/>
      <c r="AB55" s="205"/>
      <c r="AC55" s="205"/>
      <c r="AD55" s="205"/>
      <c r="AE55" s="205"/>
      <c r="AF55" s="205"/>
      <c r="AG55" s="205"/>
      <c r="AH55" s="205"/>
      <c r="AI55" s="205"/>
      <c r="AJ55" s="205"/>
      <c r="AK55" s="205"/>
      <c r="AL55" s="205"/>
      <c r="AM55" s="205"/>
    </row>
    <row r="56">
      <c r="A56" s="213"/>
      <c r="B56" s="218"/>
      <c r="C56" s="218"/>
      <c r="D56" s="213"/>
      <c r="E56" s="213"/>
      <c r="F56" s="213"/>
      <c r="G56" s="213"/>
      <c r="H56" s="213"/>
      <c r="I56" s="213"/>
      <c r="J56" s="213"/>
      <c r="K56" s="198"/>
      <c r="L56" s="198"/>
      <c r="M56" s="198"/>
      <c r="N56" s="198"/>
      <c r="O56" s="198"/>
      <c r="P56" s="213"/>
      <c r="Q56" s="213"/>
      <c r="R56" s="213"/>
      <c r="S56" s="213"/>
      <c r="T56" s="213"/>
      <c r="U56" s="213"/>
      <c r="V56" s="213"/>
      <c r="W56" s="213"/>
      <c r="X56" s="213"/>
      <c r="Y56" s="231"/>
      <c r="Z56" s="213"/>
      <c r="AA56" s="213"/>
      <c r="AB56" s="205"/>
      <c r="AC56" s="205"/>
      <c r="AD56" s="205"/>
      <c r="AE56" s="205"/>
      <c r="AF56" s="205"/>
      <c r="AG56" s="205"/>
      <c r="AH56" s="205"/>
      <c r="AI56" s="205"/>
      <c r="AJ56" s="205"/>
      <c r="AK56" s="205"/>
      <c r="AL56" s="205"/>
      <c r="AM56" s="205"/>
    </row>
    <row r="57">
      <c r="A57" s="213"/>
      <c r="B57" s="218"/>
      <c r="C57" s="218"/>
      <c r="D57" s="213"/>
      <c r="E57" s="213"/>
      <c r="F57" s="213"/>
      <c r="G57" s="213"/>
      <c r="H57" s="213"/>
      <c r="I57" s="213"/>
      <c r="J57" s="213"/>
      <c r="K57" s="198"/>
      <c r="L57" s="198"/>
      <c r="M57" s="198"/>
      <c r="N57" s="198"/>
      <c r="O57" s="198"/>
      <c r="P57" s="213"/>
      <c r="Q57" s="213"/>
      <c r="R57" s="213"/>
      <c r="S57" s="213"/>
      <c r="T57" s="213"/>
      <c r="U57" s="213"/>
      <c r="V57" s="213"/>
      <c r="W57" s="213"/>
      <c r="X57" s="213"/>
      <c r="Y57" s="231"/>
      <c r="Z57" s="213"/>
      <c r="AA57" s="213"/>
      <c r="AB57" s="205"/>
      <c r="AC57" s="205"/>
      <c r="AD57" s="205"/>
      <c r="AE57" s="205"/>
      <c r="AF57" s="205"/>
      <c r="AG57" s="205"/>
      <c r="AH57" s="205"/>
      <c r="AI57" s="205"/>
      <c r="AJ57" s="205"/>
      <c r="AK57" s="205"/>
      <c r="AL57" s="205"/>
      <c r="AM57" s="205"/>
    </row>
    <row r="58">
      <c r="A58" s="213"/>
      <c r="B58" s="218"/>
      <c r="C58" s="218"/>
      <c r="D58" s="213"/>
      <c r="E58" s="213"/>
      <c r="F58" s="213"/>
      <c r="G58" s="213"/>
      <c r="H58" s="213"/>
      <c r="I58" s="213"/>
      <c r="J58" s="213"/>
      <c r="K58" s="198"/>
      <c r="L58" s="198"/>
      <c r="M58" s="198"/>
      <c r="N58" s="198"/>
      <c r="O58" s="198"/>
      <c r="P58" s="213"/>
      <c r="Q58" s="213"/>
      <c r="R58" s="213"/>
      <c r="S58" s="213"/>
      <c r="T58" s="213"/>
      <c r="U58" s="213"/>
      <c r="V58" s="213"/>
      <c r="W58" s="213"/>
      <c r="X58" s="213"/>
      <c r="Y58" s="231"/>
      <c r="Z58" s="213"/>
      <c r="AA58" s="213"/>
      <c r="AB58" s="205"/>
      <c r="AC58" s="205"/>
      <c r="AD58" s="205"/>
      <c r="AE58" s="205"/>
      <c r="AF58" s="205"/>
      <c r="AG58" s="205"/>
      <c r="AH58" s="205"/>
      <c r="AI58" s="205"/>
      <c r="AJ58" s="205"/>
      <c r="AK58" s="205"/>
      <c r="AL58" s="205"/>
      <c r="AM58" s="205"/>
    </row>
    <row r="59">
      <c r="A59" s="213"/>
      <c r="B59" s="218"/>
      <c r="C59" s="218"/>
      <c r="D59" s="213"/>
      <c r="E59" s="213"/>
      <c r="F59" s="213"/>
      <c r="G59" s="213"/>
      <c r="H59" s="213"/>
      <c r="I59" s="213"/>
      <c r="J59" s="213"/>
      <c r="K59" s="198"/>
      <c r="L59" s="198"/>
      <c r="M59" s="198"/>
      <c r="N59" s="198"/>
      <c r="O59" s="198"/>
      <c r="P59" s="213"/>
      <c r="Q59" s="213"/>
      <c r="R59" s="213"/>
      <c r="S59" s="213"/>
      <c r="T59" s="213"/>
      <c r="U59" s="213"/>
      <c r="V59" s="213"/>
      <c r="W59" s="213"/>
      <c r="X59" s="213"/>
      <c r="Y59" s="231"/>
      <c r="Z59" s="213"/>
      <c r="AA59" s="213"/>
      <c r="AB59" s="205"/>
      <c r="AC59" s="205"/>
      <c r="AD59" s="205"/>
      <c r="AE59" s="205"/>
      <c r="AF59" s="205"/>
      <c r="AG59" s="205"/>
      <c r="AH59" s="205"/>
      <c r="AI59" s="205"/>
      <c r="AJ59" s="205"/>
      <c r="AK59" s="205"/>
      <c r="AL59" s="205"/>
      <c r="AM59" s="205"/>
    </row>
    <row r="60">
      <c r="A60" s="213"/>
      <c r="B60" s="218"/>
      <c r="C60" s="218"/>
      <c r="D60" s="213"/>
      <c r="E60" s="213"/>
      <c r="F60" s="213"/>
      <c r="G60" s="213"/>
      <c r="H60" s="213"/>
      <c r="I60" s="213"/>
      <c r="J60" s="213"/>
      <c r="K60" s="198"/>
      <c r="L60" s="198"/>
      <c r="M60" s="198"/>
      <c r="N60" s="198"/>
      <c r="O60" s="198"/>
      <c r="P60" s="213"/>
      <c r="Q60" s="213"/>
      <c r="R60" s="213"/>
      <c r="S60" s="213"/>
      <c r="T60" s="213"/>
      <c r="U60" s="213"/>
      <c r="V60" s="213"/>
      <c r="W60" s="213"/>
      <c r="X60" s="213"/>
      <c r="Y60" s="231"/>
      <c r="Z60" s="213"/>
      <c r="AA60" s="213"/>
      <c r="AB60" s="205"/>
      <c r="AC60" s="205"/>
      <c r="AD60" s="205"/>
      <c r="AE60" s="205"/>
      <c r="AF60" s="205"/>
      <c r="AG60" s="205"/>
      <c r="AH60" s="205"/>
      <c r="AI60" s="205"/>
      <c r="AJ60" s="205"/>
      <c r="AK60" s="205"/>
      <c r="AL60" s="205"/>
      <c r="AM60" s="205"/>
    </row>
    <row r="61">
      <c r="A61" s="213"/>
      <c r="B61" s="218"/>
      <c r="C61" s="218"/>
      <c r="D61" s="213"/>
      <c r="E61" s="213"/>
      <c r="F61" s="213"/>
      <c r="G61" s="213"/>
      <c r="H61" s="213"/>
      <c r="I61" s="213"/>
      <c r="J61" s="213"/>
      <c r="K61" s="198"/>
      <c r="L61" s="198"/>
      <c r="M61" s="198"/>
      <c r="N61" s="198"/>
      <c r="O61" s="198"/>
      <c r="P61" s="213"/>
      <c r="Q61" s="213"/>
      <c r="R61" s="213"/>
      <c r="S61" s="213"/>
      <c r="T61" s="213"/>
      <c r="U61" s="213"/>
      <c r="V61" s="213"/>
      <c r="W61" s="213"/>
      <c r="X61" s="213"/>
      <c r="Y61" s="231"/>
      <c r="Z61" s="213"/>
      <c r="AA61" s="213"/>
      <c r="AB61" s="205"/>
      <c r="AC61" s="205"/>
      <c r="AD61" s="205"/>
      <c r="AE61" s="205"/>
      <c r="AF61" s="205"/>
      <c r="AG61" s="205"/>
      <c r="AH61" s="205"/>
      <c r="AI61" s="205"/>
      <c r="AJ61" s="205"/>
      <c r="AK61" s="205"/>
      <c r="AL61" s="205"/>
      <c r="AM61" s="205"/>
    </row>
    <row r="62">
      <c r="A62" s="213"/>
      <c r="B62" s="218"/>
      <c r="C62" s="218"/>
      <c r="D62" s="213"/>
      <c r="E62" s="213"/>
      <c r="F62" s="213"/>
      <c r="G62" s="213"/>
      <c r="H62" s="213"/>
      <c r="I62" s="213"/>
      <c r="J62" s="213"/>
      <c r="K62" s="198"/>
      <c r="L62" s="198"/>
      <c r="M62" s="198"/>
      <c r="N62" s="198"/>
      <c r="O62" s="198"/>
      <c r="P62" s="213"/>
      <c r="Q62" s="213"/>
      <c r="R62" s="213"/>
      <c r="S62" s="213"/>
      <c r="T62" s="213"/>
      <c r="U62" s="213"/>
      <c r="V62" s="213"/>
      <c r="W62" s="213"/>
      <c r="X62" s="213"/>
      <c r="Y62" s="231"/>
      <c r="Z62" s="213"/>
      <c r="AA62" s="213"/>
      <c r="AB62" s="205"/>
      <c r="AC62" s="205"/>
      <c r="AD62" s="205"/>
      <c r="AE62" s="205"/>
      <c r="AF62" s="205"/>
      <c r="AG62" s="205"/>
      <c r="AH62" s="205"/>
      <c r="AI62" s="205"/>
      <c r="AJ62" s="205"/>
      <c r="AK62" s="205"/>
      <c r="AL62" s="205"/>
      <c r="AM62" s="205"/>
    </row>
    <row r="63">
      <c r="A63" s="213"/>
      <c r="B63" s="218"/>
      <c r="C63" s="218"/>
      <c r="D63" s="213"/>
      <c r="E63" s="213"/>
      <c r="F63" s="213"/>
      <c r="G63" s="213"/>
      <c r="H63" s="213"/>
      <c r="I63" s="213"/>
      <c r="J63" s="213"/>
      <c r="K63" s="198"/>
      <c r="L63" s="198"/>
      <c r="M63" s="198"/>
      <c r="N63" s="198"/>
      <c r="O63" s="198"/>
      <c r="P63" s="213"/>
      <c r="Q63" s="213"/>
      <c r="R63" s="213"/>
      <c r="S63" s="213"/>
      <c r="T63" s="213"/>
      <c r="U63" s="213"/>
      <c r="V63" s="213"/>
      <c r="W63" s="213"/>
      <c r="X63" s="213"/>
      <c r="Y63" s="231"/>
      <c r="Z63" s="213"/>
      <c r="AA63" s="213"/>
      <c r="AB63" s="205"/>
      <c r="AC63" s="205"/>
      <c r="AD63" s="205"/>
      <c r="AE63" s="205"/>
      <c r="AF63" s="205"/>
      <c r="AG63" s="205"/>
      <c r="AH63" s="205"/>
      <c r="AI63" s="205"/>
      <c r="AJ63" s="205"/>
      <c r="AK63" s="205"/>
      <c r="AL63" s="205"/>
      <c r="AM63" s="205"/>
    </row>
    <row r="64">
      <c r="A64" s="213"/>
      <c r="B64" s="218"/>
      <c r="C64" s="218"/>
      <c r="D64" s="213"/>
      <c r="E64" s="213"/>
      <c r="F64" s="213"/>
      <c r="G64" s="213"/>
      <c r="H64" s="213"/>
      <c r="I64" s="213"/>
      <c r="J64" s="213"/>
      <c r="K64" s="198"/>
      <c r="L64" s="198"/>
      <c r="M64" s="198"/>
      <c r="N64" s="198"/>
      <c r="O64" s="198"/>
      <c r="P64" s="213"/>
      <c r="Q64" s="213"/>
      <c r="R64" s="213"/>
      <c r="S64" s="213"/>
      <c r="T64" s="213"/>
      <c r="U64" s="213"/>
      <c r="V64" s="213"/>
      <c r="W64" s="213"/>
      <c r="X64" s="213"/>
      <c r="Y64" s="231"/>
      <c r="Z64" s="213"/>
      <c r="AA64" s="213"/>
      <c r="AB64" s="205"/>
      <c r="AC64" s="205"/>
      <c r="AD64" s="205"/>
      <c r="AE64" s="205"/>
      <c r="AF64" s="205"/>
      <c r="AG64" s="205"/>
      <c r="AH64" s="205"/>
      <c r="AI64" s="205"/>
      <c r="AJ64" s="205"/>
      <c r="AK64" s="205"/>
      <c r="AL64" s="205"/>
      <c r="AM64" s="205"/>
    </row>
    <row r="65">
      <c r="A65" s="213"/>
      <c r="B65" s="218"/>
      <c r="C65" s="218"/>
      <c r="D65" s="213"/>
      <c r="E65" s="213"/>
      <c r="F65" s="213"/>
      <c r="G65" s="213"/>
      <c r="H65" s="213"/>
      <c r="I65" s="213"/>
      <c r="J65" s="213"/>
      <c r="K65" s="198"/>
      <c r="L65" s="198"/>
      <c r="M65" s="198"/>
      <c r="N65" s="198"/>
      <c r="O65" s="198"/>
      <c r="P65" s="213"/>
      <c r="Q65" s="213"/>
      <c r="R65" s="213"/>
      <c r="S65" s="213"/>
      <c r="T65" s="213"/>
      <c r="U65" s="213"/>
      <c r="V65" s="213"/>
      <c r="W65" s="213"/>
      <c r="X65" s="213"/>
      <c r="Y65" s="231"/>
      <c r="Z65" s="213"/>
      <c r="AA65" s="213"/>
      <c r="AB65" s="205"/>
      <c r="AC65" s="205"/>
      <c r="AD65" s="205"/>
      <c r="AE65" s="205"/>
      <c r="AF65" s="205"/>
      <c r="AG65" s="205"/>
      <c r="AH65" s="205"/>
      <c r="AI65" s="205"/>
      <c r="AJ65" s="205"/>
      <c r="AK65" s="205"/>
      <c r="AL65" s="205"/>
      <c r="AM65" s="205"/>
    </row>
    <row r="66">
      <c r="A66" s="213"/>
      <c r="B66" s="218"/>
      <c r="C66" s="218"/>
      <c r="D66" s="213"/>
      <c r="E66" s="213"/>
      <c r="F66" s="213"/>
      <c r="G66" s="213"/>
      <c r="H66" s="213"/>
      <c r="I66" s="213"/>
      <c r="J66" s="213"/>
      <c r="K66" s="198"/>
      <c r="L66" s="198"/>
      <c r="M66" s="198"/>
      <c r="N66" s="198"/>
      <c r="O66" s="198"/>
      <c r="P66" s="213"/>
      <c r="Q66" s="213"/>
      <c r="R66" s="213"/>
      <c r="S66" s="213"/>
      <c r="T66" s="213"/>
      <c r="U66" s="213"/>
      <c r="V66" s="213"/>
      <c r="W66" s="213"/>
      <c r="X66" s="213"/>
      <c r="Y66" s="231"/>
      <c r="Z66" s="213"/>
      <c r="AA66" s="213"/>
      <c r="AB66" s="205"/>
      <c r="AC66" s="205"/>
      <c r="AD66" s="205"/>
      <c r="AE66" s="205"/>
      <c r="AF66" s="205"/>
      <c r="AG66" s="205"/>
      <c r="AH66" s="205"/>
      <c r="AI66" s="205"/>
      <c r="AJ66" s="205"/>
      <c r="AK66" s="205"/>
      <c r="AL66" s="205"/>
      <c r="AM66" s="205"/>
    </row>
    <row r="67">
      <c r="A67" s="213"/>
      <c r="B67" s="218"/>
      <c r="C67" s="218"/>
      <c r="D67" s="213"/>
      <c r="E67" s="213"/>
      <c r="F67" s="213"/>
      <c r="G67" s="213"/>
      <c r="H67" s="213"/>
      <c r="I67" s="213"/>
      <c r="J67" s="213"/>
      <c r="K67" s="198"/>
      <c r="L67" s="198"/>
      <c r="M67" s="198"/>
      <c r="N67" s="198"/>
      <c r="O67" s="198"/>
      <c r="P67" s="213"/>
      <c r="Q67" s="213"/>
      <c r="R67" s="213"/>
      <c r="S67" s="213"/>
      <c r="T67" s="213"/>
      <c r="U67" s="213"/>
      <c r="V67" s="213"/>
      <c r="W67" s="213"/>
      <c r="X67" s="213"/>
      <c r="Y67" s="231"/>
      <c r="Z67" s="213"/>
      <c r="AA67" s="213"/>
      <c r="AB67" s="205"/>
      <c r="AC67" s="205"/>
      <c r="AD67" s="205"/>
      <c r="AE67" s="205"/>
      <c r="AF67" s="205"/>
      <c r="AG67" s="205"/>
      <c r="AH67" s="205"/>
      <c r="AI67" s="205"/>
      <c r="AJ67" s="205"/>
      <c r="AK67" s="205"/>
      <c r="AL67" s="205"/>
      <c r="AM67" s="205"/>
    </row>
    <row r="68">
      <c r="A68" s="213"/>
      <c r="B68" s="218"/>
      <c r="C68" s="218"/>
      <c r="D68" s="213"/>
      <c r="E68" s="213"/>
      <c r="F68" s="213"/>
      <c r="G68" s="213"/>
      <c r="H68" s="213"/>
      <c r="I68" s="213"/>
      <c r="J68" s="213"/>
      <c r="K68" s="198"/>
      <c r="L68" s="198"/>
      <c r="M68" s="198"/>
      <c r="N68" s="198"/>
      <c r="O68" s="198"/>
      <c r="P68" s="213"/>
      <c r="Q68" s="213"/>
      <c r="R68" s="213"/>
      <c r="S68" s="213"/>
      <c r="T68" s="213"/>
      <c r="U68" s="213"/>
      <c r="V68" s="213"/>
      <c r="W68" s="213"/>
      <c r="X68" s="213"/>
      <c r="Y68" s="231"/>
      <c r="Z68" s="213"/>
      <c r="AA68" s="213"/>
      <c r="AB68" s="205"/>
      <c r="AC68" s="205"/>
      <c r="AD68" s="205"/>
      <c r="AE68" s="205"/>
      <c r="AF68" s="205"/>
      <c r="AG68" s="205"/>
      <c r="AH68" s="205"/>
      <c r="AI68" s="205"/>
      <c r="AJ68" s="205"/>
      <c r="AK68" s="205"/>
      <c r="AL68" s="205"/>
      <c r="AM68" s="205"/>
    </row>
    <row r="69">
      <c r="A69" s="213"/>
      <c r="B69" s="218"/>
      <c r="C69" s="218"/>
      <c r="D69" s="213"/>
      <c r="E69" s="213"/>
      <c r="F69" s="213"/>
      <c r="G69" s="213"/>
      <c r="H69" s="213"/>
      <c r="I69" s="213"/>
      <c r="J69" s="213"/>
      <c r="K69" s="198"/>
      <c r="L69" s="198"/>
      <c r="M69" s="198"/>
      <c r="N69" s="198"/>
      <c r="O69" s="198"/>
      <c r="P69" s="213"/>
      <c r="Q69" s="213"/>
      <c r="R69" s="213"/>
      <c r="S69" s="213"/>
      <c r="T69" s="213"/>
      <c r="U69" s="213"/>
      <c r="V69" s="213"/>
      <c r="W69" s="213"/>
      <c r="X69" s="213"/>
      <c r="Y69" s="231"/>
      <c r="Z69" s="213"/>
      <c r="AA69" s="213"/>
      <c r="AB69" s="205"/>
      <c r="AC69" s="205"/>
      <c r="AD69" s="205"/>
      <c r="AE69" s="205"/>
      <c r="AF69" s="205"/>
      <c r="AG69" s="205"/>
      <c r="AH69" s="205"/>
      <c r="AI69" s="205"/>
      <c r="AJ69" s="205"/>
      <c r="AK69" s="205"/>
      <c r="AL69" s="205"/>
      <c r="AM69" s="205"/>
    </row>
    <row r="70">
      <c r="A70" s="213"/>
      <c r="B70" s="218"/>
      <c r="C70" s="218"/>
      <c r="D70" s="213"/>
      <c r="E70" s="213"/>
      <c r="F70" s="213"/>
      <c r="G70" s="213"/>
      <c r="H70" s="213"/>
      <c r="I70" s="213"/>
      <c r="J70" s="213"/>
      <c r="K70" s="198"/>
      <c r="L70" s="198"/>
      <c r="M70" s="198"/>
      <c r="N70" s="198"/>
      <c r="O70" s="198"/>
      <c r="P70" s="213"/>
      <c r="Q70" s="213"/>
      <c r="R70" s="213"/>
      <c r="S70" s="213"/>
      <c r="T70" s="213"/>
      <c r="U70" s="213"/>
      <c r="V70" s="213"/>
      <c r="W70" s="213"/>
      <c r="X70" s="213"/>
      <c r="Y70" s="231"/>
      <c r="Z70" s="213"/>
      <c r="AA70" s="213"/>
      <c r="AB70" s="205"/>
      <c r="AC70" s="205"/>
      <c r="AD70" s="205"/>
      <c r="AE70" s="205"/>
      <c r="AF70" s="205"/>
      <c r="AG70" s="205"/>
      <c r="AH70" s="205"/>
      <c r="AI70" s="205"/>
      <c r="AJ70" s="205"/>
      <c r="AK70" s="205"/>
      <c r="AL70" s="205"/>
      <c r="AM70" s="205"/>
    </row>
    <row r="71">
      <c r="A71" s="213"/>
      <c r="B71" s="218"/>
      <c r="C71" s="218"/>
      <c r="D71" s="213"/>
      <c r="E71" s="213"/>
      <c r="F71" s="213"/>
      <c r="G71" s="213"/>
      <c r="H71" s="213"/>
      <c r="I71" s="213"/>
      <c r="J71" s="213"/>
      <c r="K71" s="198"/>
      <c r="L71" s="198"/>
      <c r="M71" s="198"/>
      <c r="N71" s="198"/>
      <c r="O71" s="198"/>
      <c r="P71" s="213"/>
      <c r="Q71" s="213"/>
      <c r="R71" s="213"/>
      <c r="S71" s="213"/>
      <c r="T71" s="213"/>
      <c r="U71" s="213"/>
      <c r="V71" s="213"/>
      <c r="W71" s="213"/>
      <c r="X71" s="213"/>
      <c r="Y71" s="231"/>
      <c r="Z71" s="213"/>
      <c r="AA71" s="213"/>
      <c r="AB71" s="205"/>
      <c r="AC71" s="205"/>
      <c r="AD71" s="205"/>
      <c r="AE71" s="205"/>
      <c r="AF71" s="205"/>
      <c r="AG71" s="205"/>
      <c r="AH71" s="205"/>
      <c r="AI71" s="205"/>
      <c r="AJ71" s="205"/>
      <c r="AK71" s="205"/>
      <c r="AL71" s="205"/>
      <c r="AM71" s="205"/>
    </row>
    <row r="72">
      <c r="A72" s="213"/>
      <c r="B72" s="218"/>
      <c r="C72" s="218"/>
      <c r="D72" s="213"/>
      <c r="E72" s="213"/>
      <c r="F72" s="213"/>
      <c r="G72" s="213"/>
      <c r="H72" s="213"/>
      <c r="I72" s="213"/>
      <c r="J72" s="213"/>
      <c r="K72" s="198"/>
      <c r="L72" s="198"/>
      <c r="M72" s="198"/>
      <c r="N72" s="198"/>
      <c r="O72" s="198"/>
      <c r="P72" s="213"/>
      <c r="Q72" s="213"/>
      <c r="R72" s="213"/>
      <c r="S72" s="213"/>
      <c r="T72" s="213"/>
      <c r="U72" s="213"/>
      <c r="V72" s="213"/>
      <c r="W72" s="213"/>
      <c r="X72" s="213"/>
      <c r="Y72" s="231"/>
      <c r="Z72" s="213"/>
      <c r="AA72" s="213"/>
      <c r="AB72" s="205"/>
      <c r="AC72" s="205"/>
      <c r="AD72" s="205"/>
      <c r="AE72" s="205"/>
      <c r="AF72" s="205"/>
      <c r="AG72" s="205"/>
      <c r="AH72" s="205"/>
      <c r="AI72" s="205"/>
      <c r="AJ72" s="205"/>
      <c r="AK72" s="205"/>
      <c r="AL72" s="205"/>
      <c r="AM72" s="205"/>
    </row>
    <row r="73">
      <c r="A73" s="213"/>
      <c r="B73" s="218"/>
      <c r="C73" s="218"/>
      <c r="D73" s="213"/>
      <c r="E73" s="213"/>
      <c r="F73" s="213"/>
      <c r="G73" s="213"/>
      <c r="H73" s="213"/>
      <c r="I73" s="213"/>
      <c r="J73" s="213"/>
      <c r="K73" s="198"/>
      <c r="L73" s="198"/>
      <c r="M73" s="198"/>
      <c r="N73" s="198"/>
      <c r="O73" s="198"/>
      <c r="P73" s="213"/>
      <c r="Q73" s="213"/>
      <c r="R73" s="213"/>
      <c r="S73" s="213"/>
      <c r="T73" s="213"/>
      <c r="U73" s="213"/>
      <c r="V73" s="213"/>
      <c r="W73" s="213"/>
      <c r="X73" s="213"/>
      <c r="Y73" s="231"/>
      <c r="Z73" s="213"/>
      <c r="AA73" s="213"/>
      <c r="AB73" s="205"/>
      <c r="AC73" s="205"/>
      <c r="AD73" s="205"/>
      <c r="AE73" s="205"/>
      <c r="AF73" s="205"/>
      <c r="AG73" s="205"/>
      <c r="AH73" s="205"/>
      <c r="AI73" s="205"/>
      <c r="AJ73" s="205"/>
      <c r="AK73" s="205"/>
      <c r="AL73" s="205"/>
      <c r="AM73" s="205"/>
    </row>
    <row r="74">
      <c r="A74" s="213"/>
      <c r="B74" s="218"/>
      <c r="C74" s="218"/>
      <c r="D74" s="213"/>
      <c r="E74" s="213"/>
      <c r="F74" s="213"/>
      <c r="G74" s="213"/>
      <c r="H74" s="213"/>
      <c r="I74" s="213"/>
      <c r="J74" s="213"/>
      <c r="K74" s="198"/>
      <c r="L74" s="198"/>
      <c r="M74" s="198"/>
      <c r="N74" s="198"/>
      <c r="O74" s="198"/>
      <c r="P74" s="213"/>
      <c r="Q74" s="213"/>
      <c r="R74" s="213"/>
      <c r="S74" s="213"/>
      <c r="T74" s="213"/>
      <c r="U74" s="213"/>
      <c r="V74" s="213"/>
      <c r="W74" s="213"/>
      <c r="X74" s="213"/>
      <c r="Y74" s="231"/>
      <c r="Z74" s="213"/>
      <c r="AA74" s="213"/>
      <c r="AB74" s="205"/>
      <c r="AC74" s="205"/>
      <c r="AD74" s="205"/>
      <c r="AE74" s="205"/>
      <c r="AF74" s="205"/>
      <c r="AG74" s="205"/>
      <c r="AH74" s="205"/>
      <c r="AI74" s="205"/>
      <c r="AJ74" s="205"/>
      <c r="AK74" s="205"/>
      <c r="AL74" s="205"/>
      <c r="AM74" s="205"/>
    </row>
    <row r="75">
      <c r="A75" s="213"/>
      <c r="B75" s="218"/>
      <c r="C75" s="218"/>
      <c r="D75" s="213"/>
      <c r="E75" s="213"/>
      <c r="F75" s="213"/>
      <c r="G75" s="213"/>
      <c r="H75" s="213"/>
      <c r="I75" s="213"/>
      <c r="J75" s="213"/>
      <c r="K75" s="198"/>
      <c r="L75" s="198"/>
      <c r="M75" s="198"/>
      <c r="N75" s="198"/>
      <c r="O75" s="198"/>
      <c r="P75" s="213"/>
      <c r="Q75" s="213"/>
      <c r="R75" s="213"/>
      <c r="S75" s="213"/>
      <c r="T75" s="213"/>
      <c r="U75" s="213"/>
      <c r="V75" s="213"/>
      <c r="W75" s="213"/>
      <c r="X75" s="213"/>
      <c r="Y75" s="231"/>
      <c r="Z75" s="213"/>
      <c r="AA75" s="213"/>
      <c r="AB75" s="205"/>
      <c r="AC75" s="205"/>
      <c r="AD75" s="205"/>
      <c r="AE75" s="205"/>
      <c r="AF75" s="205"/>
      <c r="AG75" s="205"/>
      <c r="AH75" s="205"/>
      <c r="AI75" s="205"/>
      <c r="AJ75" s="205"/>
      <c r="AK75" s="205"/>
      <c r="AL75" s="205"/>
      <c r="AM75" s="205"/>
    </row>
    <row r="76">
      <c r="A76" s="213"/>
      <c r="B76" s="218"/>
      <c r="C76" s="218"/>
      <c r="D76" s="213"/>
      <c r="E76" s="213"/>
      <c r="F76" s="213"/>
      <c r="G76" s="213"/>
      <c r="H76" s="213"/>
      <c r="I76" s="213"/>
      <c r="J76" s="213"/>
      <c r="K76" s="198"/>
      <c r="L76" s="198"/>
      <c r="M76" s="198"/>
      <c r="N76" s="198"/>
      <c r="O76" s="198"/>
      <c r="P76" s="213"/>
      <c r="Q76" s="213"/>
      <c r="R76" s="213"/>
      <c r="S76" s="213"/>
      <c r="T76" s="213"/>
      <c r="U76" s="213"/>
      <c r="V76" s="213"/>
      <c r="W76" s="213"/>
      <c r="X76" s="213"/>
      <c r="Y76" s="231"/>
      <c r="Z76" s="213"/>
      <c r="AA76" s="213"/>
      <c r="AB76" s="205"/>
      <c r="AC76" s="205"/>
      <c r="AD76" s="205"/>
      <c r="AE76" s="205"/>
      <c r="AF76" s="205"/>
      <c r="AG76" s="205"/>
      <c r="AH76" s="205"/>
      <c r="AI76" s="205"/>
      <c r="AJ76" s="205"/>
      <c r="AK76" s="205"/>
      <c r="AL76" s="205"/>
      <c r="AM76" s="205"/>
    </row>
    <row r="77">
      <c r="A77" s="213"/>
      <c r="B77" s="218"/>
      <c r="C77" s="218"/>
      <c r="D77" s="213"/>
      <c r="E77" s="213"/>
      <c r="F77" s="213"/>
      <c r="G77" s="213"/>
      <c r="H77" s="213"/>
      <c r="I77" s="213"/>
      <c r="J77" s="213"/>
      <c r="K77" s="198"/>
      <c r="L77" s="198"/>
      <c r="M77" s="198"/>
      <c r="N77" s="198"/>
      <c r="O77" s="198"/>
      <c r="P77" s="213"/>
      <c r="Q77" s="213"/>
      <c r="R77" s="213"/>
      <c r="S77" s="213"/>
      <c r="T77" s="213"/>
      <c r="U77" s="213"/>
      <c r="V77" s="213"/>
      <c r="W77" s="213"/>
      <c r="X77" s="213"/>
      <c r="Y77" s="231"/>
      <c r="Z77" s="213"/>
      <c r="AA77" s="213"/>
      <c r="AB77" s="205"/>
      <c r="AC77" s="205"/>
      <c r="AD77" s="205"/>
      <c r="AE77" s="205"/>
      <c r="AF77" s="205"/>
      <c r="AG77" s="205"/>
      <c r="AH77" s="205"/>
      <c r="AI77" s="205"/>
      <c r="AJ77" s="205"/>
      <c r="AK77" s="205"/>
      <c r="AL77" s="205"/>
      <c r="AM77" s="205"/>
    </row>
    <row r="78">
      <c r="A78" s="213"/>
      <c r="B78" s="218"/>
      <c r="C78" s="218"/>
      <c r="D78" s="213"/>
      <c r="E78" s="213"/>
      <c r="F78" s="213"/>
      <c r="G78" s="213"/>
      <c r="H78" s="213"/>
      <c r="I78" s="213"/>
      <c r="J78" s="213"/>
      <c r="K78" s="213"/>
      <c r="L78" s="213"/>
      <c r="M78" s="213"/>
      <c r="N78" s="213"/>
      <c r="O78" s="213"/>
      <c r="P78" s="213"/>
      <c r="Q78" s="213"/>
      <c r="R78" s="213"/>
      <c r="S78" s="213"/>
      <c r="T78" s="213"/>
      <c r="U78" s="213"/>
      <c r="V78" s="213"/>
      <c r="W78" s="213"/>
      <c r="X78" s="213"/>
      <c r="Y78" s="231"/>
      <c r="Z78" s="213"/>
      <c r="AA78" s="213"/>
      <c r="AB78" s="205"/>
      <c r="AC78" s="205"/>
      <c r="AD78" s="205"/>
      <c r="AE78" s="205"/>
      <c r="AF78" s="205"/>
      <c r="AG78" s="205"/>
      <c r="AH78" s="205"/>
      <c r="AI78" s="205"/>
      <c r="AJ78" s="205"/>
      <c r="AK78" s="205"/>
      <c r="AL78" s="205"/>
      <c r="AM78" s="205"/>
    </row>
    <row r="79">
      <c r="A79" s="213"/>
      <c r="B79" s="218"/>
      <c r="C79" s="218"/>
      <c r="D79" s="213"/>
      <c r="E79" s="213"/>
      <c r="F79" s="213"/>
      <c r="G79" s="213"/>
      <c r="H79" s="213"/>
      <c r="I79" s="213"/>
      <c r="J79" s="213"/>
      <c r="K79" s="213"/>
      <c r="L79" s="213"/>
      <c r="M79" s="213"/>
      <c r="N79" s="213"/>
      <c r="O79" s="213"/>
      <c r="P79" s="213"/>
      <c r="Q79" s="213"/>
      <c r="R79" s="213"/>
      <c r="S79" s="213"/>
      <c r="T79" s="213"/>
      <c r="U79" s="213"/>
      <c r="V79" s="213"/>
      <c r="W79" s="213"/>
      <c r="X79" s="213"/>
      <c r="Y79" s="231"/>
      <c r="Z79" s="213"/>
      <c r="AA79" s="213"/>
      <c r="AB79" s="205"/>
      <c r="AC79" s="205"/>
      <c r="AD79" s="205"/>
      <c r="AE79" s="205"/>
      <c r="AF79" s="205"/>
      <c r="AG79" s="205"/>
      <c r="AH79" s="205"/>
      <c r="AI79" s="205"/>
      <c r="AJ79" s="205"/>
      <c r="AK79" s="205"/>
      <c r="AL79" s="205"/>
      <c r="AM79" s="205"/>
    </row>
    <row r="80">
      <c r="A80" s="213"/>
      <c r="B80" s="218"/>
      <c r="C80" s="218"/>
      <c r="D80" s="213"/>
      <c r="E80" s="213"/>
      <c r="F80" s="213"/>
      <c r="G80" s="213"/>
      <c r="H80" s="213"/>
      <c r="I80" s="213"/>
      <c r="J80" s="213"/>
      <c r="K80" s="213"/>
      <c r="L80" s="213"/>
      <c r="M80" s="213"/>
      <c r="N80" s="213"/>
      <c r="O80" s="213"/>
      <c r="P80" s="213"/>
      <c r="Q80" s="213"/>
      <c r="R80" s="213"/>
      <c r="S80" s="213"/>
      <c r="T80" s="213"/>
      <c r="U80" s="213"/>
      <c r="V80" s="213"/>
      <c r="W80" s="213"/>
      <c r="X80" s="213"/>
      <c r="Y80" s="231"/>
      <c r="Z80" s="213"/>
      <c r="AA80" s="213"/>
      <c r="AB80" s="205"/>
      <c r="AC80" s="205"/>
      <c r="AD80" s="205"/>
      <c r="AE80" s="205"/>
      <c r="AF80" s="205"/>
      <c r="AG80" s="205"/>
      <c r="AH80" s="205"/>
      <c r="AI80" s="205"/>
      <c r="AJ80" s="205"/>
      <c r="AK80" s="205"/>
      <c r="AL80" s="205"/>
      <c r="AM80" s="205"/>
    </row>
    <row r="81">
      <c r="A81" s="213"/>
      <c r="B81" s="218"/>
      <c r="C81" s="218"/>
      <c r="D81" s="213"/>
      <c r="E81" s="213"/>
      <c r="F81" s="213"/>
      <c r="G81" s="213"/>
      <c r="H81" s="213"/>
      <c r="I81" s="213"/>
      <c r="J81" s="213"/>
      <c r="K81" s="213"/>
      <c r="L81" s="213"/>
      <c r="M81" s="213"/>
      <c r="N81" s="213"/>
      <c r="O81" s="213"/>
      <c r="P81" s="213"/>
      <c r="Q81" s="213"/>
      <c r="R81" s="213"/>
      <c r="S81" s="213"/>
      <c r="T81" s="213"/>
      <c r="U81" s="213"/>
      <c r="V81" s="213"/>
      <c r="W81" s="213"/>
      <c r="X81" s="213"/>
      <c r="Y81" s="231"/>
      <c r="Z81" s="213"/>
      <c r="AA81" s="213"/>
      <c r="AB81" s="205"/>
      <c r="AC81" s="205"/>
      <c r="AD81" s="205"/>
      <c r="AE81" s="205"/>
      <c r="AF81" s="205"/>
      <c r="AG81" s="205"/>
      <c r="AH81" s="205"/>
      <c r="AI81" s="205"/>
      <c r="AJ81" s="205"/>
      <c r="AK81" s="205"/>
      <c r="AL81" s="205"/>
      <c r="AM81" s="205"/>
    </row>
    <row r="82">
      <c r="A82" s="213"/>
      <c r="B82" s="218"/>
      <c r="C82" s="218"/>
      <c r="D82" s="213"/>
      <c r="E82" s="213"/>
      <c r="F82" s="213"/>
      <c r="G82" s="213"/>
      <c r="H82" s="213"/>
      <c r="I82" s="213"/>
      <c r="J82" s="213"/>
      <c r="K82" s="213"/>
      <c r="L82" s="213"/>
      <c r="M82" s="213"/>
      <c r="N82" s="213"/>
      <c r="O82" s="213"/>
      <c r="P82" s="213"/>
      <c r="Q82" s="213"/>
      <c r="R82" s="213"/>
      <c r="S82" s="213"/>
      <c r="T82" s="213"/>
      <c r="U82" s="213"/>
      <c r="V82" s="213"/>
      <c r="W82" s="213"/>
      <c r="X82" s="213"/>
      <c r="Y82" s="231"/>
      <c r="Z82" s="213"/>
      <c r="AA82" s="213"/>
      <c r="AB82" s="205"/>
      <c r="AC82" s="205"/>
      <c r="AD82" s="205"/>
      <c r="AE82" s="205"/>
      <c r="AF82" s="205"/>
      <c r="AG82" s="205"/>
      <c r="AH82" s="205"/>
      <c r="AI82" s="205"/>
      <c r="AJ82" s="205"/>
      <c r="AK82" s="205"/>
      <c r="AL82" s="205"/>
      <c r="AM82" s="205"/>
    </row>
    <row r="83">
      <c r="A83" s="213"/>
      <c r="B83" s="218"/>
      <c r="C83" s="218"/>
      <c r="D83" s="213"/>
      <c r="E83" s="213"/>
      <c r="F83" s="213"/>
      <c r="G83" s="213"/>
      <c r="H83" s="213"/>
      <c r="I83" s="213"/>
      <c r="J83" s="213"/>
      <c r="K83" s="213"/>
      <c r="L83" s="213"/>
      <c r="M83" s="213"/>
      <c r="N83" s="213"/>
      <c r="O83" s="213"/>
      <c r="P83" s="213"/>
      <c r="Q83" s="213"/>
      <c r="R83" s="213"/>
      <c r="S83" s="213"/>
      <c r="T83" s="213"/>
      <c r="U83" s="213"/>
      <c r="V83" s="213"/>
      <c r="W83" s="213"/>
      <c r="X83" s="213"/>
      <c r="Y83" s="231"/>
      <c r="Z83" s="213"/>
      <c r="AA83" s="213"/>
      <c r="AB83" s="205"/>
      <c r="AC83" s="205"/>
      <c r="AD83" s="205"/>
      <c r="AE83" s="205"/>
      <c r="AF83" s="205"/>
      <c r="AG83" s="205"/>
      <c r="AH83" s="205"/>
      <c r="AI83" s="205"/>
      <c r="AJ83" s="205"/>
      <c r="AK83" s="205"/>
      <c r="AL83" s="205"/>
      <c r="AM83" s="205"/>
    </row>
    <row r="84">
      <c r="A84" s="213"/>
      <c r="B84" s="218"/>
      <c r="C84" s="218"/>
      <c r="D84" s="213"/>
      <c r="E84" s="213"/>
      <c r="F84" s="213"/>
      <c r="G84" s="213"/>
      <c r="H84" s="213"/>
      <c r="I84" s="213"/>
      <c r="J84" s="213"/>
      <c r="K84" s="213"/>
      <c r="L84" s="213"/>
      <c r="M84" s="213"/>
      <c r="N84" s="213"/>
      <c r="O84" s="213"/>
      <c r="P84" s="213"/>
      <c r="Q84" s="213"/>
      <c r="R84" s="213"/>
      <c r="S84" s="213"/>
      <c r="T84" s="213"/>
      <c r="U84" s="213"/>
      <c r="V84" s="213"/>
      <c r="W84" s="213"/>
      <c r="X84" s="213"/>
      <c r="Y84" s="231"/>
      <c r="Z84" s="213"/>
      <c r="AA84" s="213"/>
      <c r="AB84" s="205"/>
      <c r="AC84" s="205"/>
      <c r="AD84" s="205"/>
      <c r="AE84" s="205"/>
      <c r="AF84" s="205"/>
      <c r="AG84" s="205"/>
      <c r="AH84" s="205"/>
      <c r="AI84" s="205"/>
      <c r="AJ84" s="205"/>
      <c r="AK84" s="205"/>
      <c r="AL84" s="205"/>
      <c r="AM84" s="205"/>
    </row>
    <row r="85">
      <c r="A85" s="213"/>
      <c r="B85" s="218"/>
      <c r="C85" s="218"/>
      <c r="D85" s="213"/>
      <c r="E85" s="213"/>
      <c r="F85" s="213"/>
      <c r="G85" s="213"/>
      <c r="H85" s="213"/>
      <c r="I85" s="213"/>
      <c r="J85" s="213"/>
      <c r="K85" s="213"/>
      <c r="L85" s="213"/>
      <c r="M85" s="213"/>
      <c r="N85" s="213"/>
      <c r="O85" s="213"/>
      <c r="P85" s="213"/>
      <c r="Q85" s="213"/>
      <c r="R85" s="213"/>
      <c r="S85" s="213"/>
      <c r="T85" s="213"/>
      <c r="U85" s="213"/>
      <c r="V85" s="213"/>
      <c r="W85" s="213"/>
      <c r="X85" s="213"/>
      <c r="Y85" s="231"/>
      <c r="Z85" s="213"/>
      <c r="AA85" s="213"/>
      <c r="AB85" s="205"/>
      <c r="AC85" s="205"/>
      <c r="AD85" s="205"/>
      <c r="AE85" s="205"/>
      <c r="AF85" s="205"/>
      <c r="AG85" s="205"/>
      <c r="AH85" s="205"/>
      <c r="AI85" s="205"/>
      <c r="AJ85" s="205"/>
      <c r="AK85" s="205"/>
      <c r="AL85" s="205"/>
      <c r="AM85" s="205"/>
    </row>
    <row r="86">
      <c r="A86" s="213"/>
      <c r="B86" s="218"/>
      <c r="C86" s="218"/>
      <c r="D86" s="213"/>
      <c r="E86" s="213"/>
      <c r="F86" s="213"/>
      <c r="G86" s="213"/>
      <c r="H86" s="213"/>
      <c r="I86" s="213"/>
      <c r="J86" s="213"/>
      <c r="K86" s="213"/>
      <c r="L86" s="213"/>
      <c r="M86" s="213"/>
      <c r="N86" s="213"/>
      <c r="O86" s="213"/>
      <c r="P86" s="213"/>
      <c r="Q86" s="213"/>
      <c r="R86" s="213"/>
      <c r="S86" s="213"/>
      <c r="T86" s="213"/>
      <c r="U86" s="213"/>
      <c r="V86" s="213"/>
      <c r="W86" s="213"/>
      <c r="X86" s="213"/>
      <c r="Y86" s="231"/>
      <c r="Z86" s="213"/>
      <c r="AA86" s="213"/>
      <c r="AB86" s="205"/>
      <c r="AC86" s="205"/>
      <c r="AD86" s="205"/>
      <c r="AE86" s="205"/>
      <c r="AF86" s="205"/>
      <c r="AG86" s="205"/>
      <c r="AH86" s="205"/>
      <c r="AI86" s="205"/>
      <c r="AJ86" s="205"/>
      <c r="AK86" s="205"/>
      <c r="AL86" s="205"/>
      <c r="AM86" s="205"/>
    </row>
    <row r="87">
      <c r="A87" s="213"/>
      <c r="B87" s="218"/>
      <c r="C87" s="218"/>
      <c r="D87" s="213"/>
      <c r="E87" s="213"/>
      <c r="F87" s="213"/>
      <c r="G87" s="213"/>
      <c r="H87" s="213"/>
      <c r="I87" s="213"/>
      <c r="J87" s="213"/>
      <c r="K87" s="213"/>
      <c r="L87" s="213"/>
      <c r="M87" s="213"/>
      <c r="N87" s="213"/>
      <c r="O87" s="213"/>
      <c r="P87" s="213"/>
      <c r="Q87" s="213"/>
      <c r="R87" s="213"/>
      <c r="S87" s="213"/>
      <c r="T87" s="213"/>
      <c r="U87" s="213"/>
      <c r="V87" s="213"/>
      <c r="W87" s="213"/>
      <c r="X87" s="213"/>
      <c r="Y87" s="231"/>
      <c r="Z87" s="213"/>
      <c r="AA87" s="213"/>
      <c r="AB87" s="205"/>
      <c r="AC87" s="205"/>
      <c r="AD87" s="205"/>
      <c r="AE87" s="205"/>
      <c r="AF87" s="205"/>
      <c r="AG87" s="205"/>
      <c r="AH87" s="205"/>
      <c r="AI87" s="205"/>
      <c r="AJ87" s="205"/>
      <c r="AK87" s="205"/>
      <c r="AL87" s="205"/>
      <c r="AM87" s="205"/>
    </row>
    <row r="88">
      <c r="A88" s="213"/>
      <c r="B88" s="218"/>
      <c r="C88" s="218"/>
      <c r="D88" s="213"/>
      <c r="E88" s="213"/>
      <c r="F88" s="213"/>
      <c r="G88" s="213"/>
      <c r="H88" s="213"/>
      <c r="I88" s="213"/>
      <c r="J88" s="213"/>
      <c r="K88" s="213"/>
      <c r="L88" s="213"/>
      <c r="M88" s="213"/>
      <c r="N88" s="213"/>
      <c r="O88" s="213"/>
      <c r="P88" s="213"/>
      <c r="Q88" s="213"/>
      <c r="R88" s="213"/>
      <c r="S88" s="213"/>
      <c r="T88" s="213"/>
      <c r="U88" s="213"/>
      <c r="V88" s="213"/>
      <c r="W88" s="213"/>
      <c r="X88" s="213"/>
      <c r="Y88" s="231"/>
      <c r="Z88" s="213"/>
      <c r="AA88" s="213"/>
      <c r="AB88" s="205"/>
      <c r="AC88" s="205"/>
      <c r="AD88" s="205"/>
      <c r="AE88" s="205"/>
      <c r="AF88" s="205"/>
      <c r="AG88" s="205"/>
      <c r="AH88" s="205"/>
      <c r="AI88" s="205"/>
      <c r="AJ88" s="205"/>
      <c r="AK88" s="205"/>
      <c r="AL88" s="205"/>
      <c r="AM88" s="205"/>
    </row>
    <row r="89">
      <c r="A89" s="213"/>
      <c r="B89" s="218"/>
      <c r="C89" s="218"/>
      <c r="D89" s="213"/>
      <c r="E89" s="213"/>
      <c r="F89" s="213"/>
      <c r="G89" s="213"/>
      <c r="H89" s="213"/>
      <c r="I89" s="213"/>
      <c r="J89" s="213"/>
      <c r="K89" s="213"/>
      <c r="L89" s="213"/>
      <c r="M89" s="213"/>
      <c r="N89" s="213"/>
      <c r="O89" s="213"/>
      <c r="P89" s="213"/>
      <c r="Q89" s="213"/>
      <c r="R89" s="213"/>
      <c r="S89" s="213"/>
      <c r="T89" s="213"/>
      <c r="U89" s="213"/>
      <c r="V89" s="213"/>
      <c r="W89" s="213"/>
      <c r="X89" s="213"/>
      <c r="Y89" s="231"/>
      <c r="Z89" s="213"/>
      <c r="AA89" s="213"/>
      <c r="AB89" s="205"/>
      <c r="AC89" s="205"/>
      <c r="AD89" s="205"/>
      <c r="AE89" s="205"/>
      <c r="AF89" s="205"/>
      <c r="AG89" s="205"/>
      <c r="AH89" s="205"/>
      <c r="AI89" s="205"/>
      <c r="AJ89" s="205"/>
      <c r="AK89" s="205"/>
      <c r="AL89" s="205"/>
      <c r="AM89" s="205"/>
    </row>
    <row r="90">
      <c r="A90" s="213"/>
      <c r="B90" s="218"/>
      <c r="C90" s="218"/>
      <c r="D90" s="213"/>
      <c r="E90" s="213"/>
      <c r="F90" s="213"/>
      <c r="G90" s="213"/>
      <c r="H90" s="213"/>
      <c r="I90" s="213"/>
      <c r="J90" s="213"/>
      <c r="K90" s="213"/>
      <c r="L90" s="213"/>
      <c r="M90" s="213"/>
      <c r="N90" s="213"/>
      <c r="O90" s="213"/>
      <c r="P90" s="213"/>
      <c r="Q90" s="213"/>
      <c r="R90" s="213"/>
      <c r="S90" s="213"/>
      <c r="T90" s="213"/>
      <c r="U90" s="213"/>
      <c r="V90" s="213"/>
      <c r="W90" s="213"/>
      <c r="X90" s="213"/>
      <c r="Y90" s="231"/>
      <c r="Z90" s="213"/>
      <c r="AA90" s="213"/>
      <c r="AB90" s="205"/>
      <c r="AC90" s="205"/>
      <c r="AD90" s="205"/>
      <c r="AE90" s="205"/>
      <c r="AF90" s="205"/>
      <c r="AG90" s="205"/>
      <c r="AH90" s="205"/>
      <c r="AI90" s="205"/>
      <c r="AJ90" s="205"/>
      <c r="AK90" s="205"/>
      <c r="AL90" s="205"/>
      <c r="AM90" s="205"/>
    </row>
    <row r="91">
      <c r="A91" s="213"/>
      <c r="B91" s="218"/>
      <c r="C91" s="218"/>
      <c r="D91" s="213"/>
      <c r="E91" s="213"/>
      <c r="F91" s="213"/>
      <c r="G91" s="213"/>
      <c r="H91" s="213"/>
      <c r="I91" s="213"/>
      <c r="J91" s="213"/>
      <c r="K91" s="213"/>
      <c r="L91" s="213"/>
      <c r="M91" s="213"/>
      <c r="N91" s="213"/>
      <c r="O91" s="213"/>
      <c r="P91" s="213"/>
      <c r="Q91" s="213"/>
      <c r="R91" s="213"/>
      <c r="S91" s="213"/>
      <c r="T91" s="213"/>
      <c r="U91" s="213"/>
      <c r="V91" s="213"/>
      <c r="W91" s="213"/>
      <c r="X91" s="213"/>
      <c r="Y91" s="231"/>
      <c r="Z91" s="213"/>
      <c r="AA91" s="213"/>
      <c r="AB91" s="205"/>
      <c r="AC91" s="205"/>
      <c r="AD91" s="205"/>
      <c r="AE91" s="205"/>
      <c r="AF91" s="205"/>
      <c r="AG91" s="205"/>
      <c r="AH91" s="205"/>
      <c r="AI91" s="205"/>
      <c r="AJ91" s="205"/>
      <c r="AK91" s="205"/>
      <c r="AL91" s="205"/>
      <c r="AM91" s="205"/>
    </row>
    <row r="92">
      <c r="A92" s="213"/>
      <c r="B92" s="218"/>
      <c r="C92" s="218"/>
      <c r="D92" s="213"/>
      <c r="E92" s="213"/>
      <c r="F92" s="213"/>
      <c r="G92" s="213"/>
      <c r="H92" s="213"/>
      <c r="I92" s="213"/>
      <c r="J92" s="213"/>
      <c r="K92" s="213"/>
      <c r="L92" s="213"/>
      <c r="M92" s="213"/>
      <c r="N92" s="213"/>
      <c r="O92" s="213"/>
      <c r="P92" s="213"/>
      <c r="Q92" s="213"/>
      <c r="R92" s="213"/>
      <c r="S92" s="213"/>
      <c r="T92" s="213"/>
      <c r="U92" s="213"/>
      <c r="V92" s="213"/>
      <c r="W92" s="213"/>
      <c r="X92" s="213"/>
      <c r="Y92" s="231"/>
      <c r="Z92" s="213"/>
      <c r="AA92" s="213"/>
      <c r="AB92" s="205"/>
      <c r="AC92" s="205"/>
      <c r="AD92" s="205"/>
      <c r="AE92" s="205"/>
      <c r="AF92" s="205"/>
      <c r="AG92" s="205"/>
      <c r="AH92" s="205"/>
      <c r="AI92" s="205"/>
      <c r="AJ92" s="205"/>
      <c r="AK92" s="205"/>
      <c r="AL92" s="205"/>
      <c r="AM92" s="205"/>
    </row>
    <row r="93">
      <c r="A93" s="213"/>
      <c r="B93" s="218"/>
      <c r="C93" s="218"/>
      <c r="D93" s="213"/>
      <c r="E93" s="213"/>
      <c r="F93" s="213"/>
      <c r="G93" s="213"/>
      <c r="H93" s="213"/>
      <c r="I93" s="213"/>
      <c r="J93" s="213"/>
      <c r="K93" s="213"/>
      <c r="L93" s="213"/>
      <c r="M93" s="213"/>
      <c r="N93" s="213"/>
      <c r="O93" s="213"/>
      <c r="P93" s="213"/>
      <c r="Q93" s="213"/>
      <c r="R93" s="213"/>
      <c r="S93" s="213"/>
      <c r="T93" s="213"/>
      <c r="U93" s="213"/>
      <c r="V93" s="213"/>
      <c r="W93" s="213"/>
      <c r="X93" s="213"/>
      <c r="Y93" s="231"/>
      <c r="Z93" s="213"/>
      <c r="AA93" s="213"/>
      <c r="AB93" s="205"/>
      <c r="AC93" s="205"/>
      <c r="AD93" s="205"/>
      <c r="AE93" s="205"/>
      <c r="AF93" s="205"/>
      <c r="AG93" s="205"/>
      <c r="AH93" s="205"/>
      <c r="AI93" s="205"/>
      <c r="AJ93" s="205"/>
      <c r="AK93" s="205"/>
      <c r="AL93" s="205"/>
      <c r="AM93" s="205"/>
    </row>
    <row r="94">
      <c r="A94" s="213"/>
      <c r="B94" s="218"/>
      <c r="C94" s="218"/>
      <c r="D94" s="213"/>
      <c r="E94" s="213"/>
      <c r="F94" s="213"/>
      <c r="G94" s="213"/>
      <c r="H94" s="213"/>
      <c r="I94" s="213"/>
      <c r="J94" s="213"/>
      <c r="K94" s="213"/>
      <c r="L94" s="213"/>
      <c r="M94" s="213"/>
      <c r="N94" s="213"/>
      <c r="O94" s="213"/>
      <c r="P94" s="213"/>
      <c r="Q94" s="213"/>
      <c r="R94" s="213"/>
      <c r="S94" s="213"/>
      <c r="T94" s="213"/>
      <c r="U94" s="213"/>
      <c r="V94" s="213"/>
      <c r="W94" s="213"/>
      <c r="X94" s="213"/>
      <c r="Y94" s="231"/>
      <c r="Z94" s="213"/>
      <c r="AA94" s="213"/>
      <c r="AB94" s="205"/>
      <c r="AC94" s="205"/>
      <c r="AD94" s="205"/>
      <c r="AE94" s="205"/>
      <c r="AF94" s="205"/>
      <c r="AG94" s="205"/>
      <c r="AH94" s="205"/>
      <c r="AI94" s="205"/>
      <c r="AJ94" s="205"/>
      <c r="AK94" s="205"/>
      <c r="AL94" s="205"/>
      <c r="AM94" s="205"/>
    </row>
    <row r="95">
      <c r="A95" s="213"/>
      <c r="B95" s="218"/>
      <c r="C95" s="218"/>
      <c r="D95" s="213"/>
      <c r="E95" s="213"/>
      <c r="F95" s="213"/>
      <c r="G95" s="213"/>
      <c r="H95" s="213"/>
      <c r="I95" s="213"/>
      <c r="J95" s="213"/>
      <c r="K95" s="213"/>
      <c r="L95" s="213"/>
      <c r="M95" s="213"/>
      <c r="N95" s="213"/>
      <c r="O95" s="213"/>
      <c r="P95" s="213"/>
      <c r="Q95" s="213"/>
      <c r="R95" s="213"/>
      <c r="S95" s="213"/>
      <c r="T95" s="213"/>
      <c r="U95" s="213"/>
      <c r="V95" s="213"/>
      <c r="W95" s="213"/>
      <c r="X95" s="213"/>
      <c r="Y95" s="231"/>
      <c r="Z95" s="213"/>
      <c r="AA95" s="213"/>
      <c r="AB95" s="205"/>
      <c r="AC95" s="205"/>
      <c r="AD95" s="205"/>
      <c r="AE95" s="205"/>
      <c r="AF95" s="205"/>
      <c r="AG95" s="205"/>
      <c r="AH95" s="205"/>
      <c r="AI95" s="205"/>
      <c r="AJ95" s="205"/>
      <c r="AK95" s="205"/>
      <c r="AL95" s="205"/>
      <c r="AM95" s="205"/>
    </row>
    <row r="96">
      <c r="A96" s="213"/>
      <c r="B96" s="218"/>
      <c r="C96" s="218"/>
      <c r="D96" s="213"/>
      <c r="E96" s="213"/>
      <c r="F96" s="213"/>
      <c r="G96" s="213"/>
      <c r="H96" s="213"/>
      <c r="I96" s="213"/>
      <c r="J96" s="213"/>
      <c r="K96" s="213"/>
      <c r="L96" s="213"/>
      <c r="M96" s="213"/>
      <c r="N96" s="213"/>
      <c r="O96" s="213"/>
      <c r="P96" s="213"/>
      <c r="Q96" s="213"/>
      <c r="R96" s="213"/>
      <c r="S96" s="213"/>
      <c r="T96" s="213"/>
      <c r="U96" s="213"/>
      <c r="V96" s="213"/>
      <c r="W96" s="213"/>
      <c r="X96" s="213"/>
      <c r="Y96" s="231"/>
      <c r="Z96" s="213"/>
      <c r="AA96" s="213"/>
      <c r="AB96" s="205"/>
      <c r="AC96" s="205"/>
      <c r="AD96" s="205"/>
      <c r="AE96" s="205"/>
      <c r="AF96" s="205"/>
      <c r="AG96" s="205"/>
      <c r="AH96" s="205"/>
      <c r="AI96" s="205"/>
      <c r="AJ96" s="205"/>
      <c r="AK96" s="205"/>
      <c r="AL96" s="205"/>
      <c r="AM96" s="205"/>
    </row>
    <row r="97">
      <c r="A97" s="213"/>
      <c r="B97" s="218"/>
      <c r="C97" s="218"/>
      <c r="D97" s="213"/>
      <c r="E97" s="213"/>
      <c r="F97" s="213"/>
      <c r="G97" s="213"/>
      <c r="H97" s="213"/>
      <c r="I97" s="213"/>
      <c r="J97" s="213"/>
      <c r="K97" s="213"/>
      <c r="L97" s="213"/>
      <c r="M97" s="213"/>
      <c r="N97" s="213"/>
      <c r="O97" s="213"/>
      <c r="P97" s="213"/>
      <c r="Q97" s="213"/>
      <c r="R97" s="213"/>
      <c r="S97" s="213"/>
      <c r="T97" s="213"/>
      <c r="U97" s="213"/>
      <c r="V97" s="213"/>
      <c r="W97" s="213"/>
      <c r="X97" s="213"/>
      <c r="Y97" s="231"/>
      <c r="Z97" s="213"/>
      <c r="AA97" s="213"/>
      <c r="AB97" s="205"/>
      <c r="AC97" s="205"/>
      <c r="AD97" s="205"/>
      <c r="AE97" s="205"/>
      <c r="AF97" s="205"/>
      <c r="AG97" s="205"/>
      <c r="AH97" s="205"/>
      <c r="AI97" s="205"/>
      <c r="AJ97" s="205"/>
      <c r="AK97" s="205"/>
      <c r="AL97" s="205"/>
      <c r="AM97" s="205"/>
    </row>
    <row r="98">
      <c r="A98" s="213"/>
      <c r="B98" s="218"/>
      <c r="C98" s="218"/>
      <c r="D98" s="213"/>
      <c r="E98" s="213"/>
      <c r="F98" s="213"/>
      <c r="G98" s="213"/>
      <c r="H98" s="213"/>
      <c r="I98" s="213"/>
      <c r="J98" s="213"/>
      <c r="K98" s="213"/>
      <c r="L98" s="213"/>
      <c r="M98" s="213"/>
      <c r="N98" s="213"/>
      <c r="O98" s="213"/>
      <c r="P98" s="213"/>
      <c r="Q98" s="213"/>
      <c r="R98" s="213"/>
      <c r="S98" s="213"/>
      <c r="T98" s="213"/>
      <c r="U98" s="213"/>
      <c r="V98" s="213"/>
      <c r="W98" s="213"/>
      <c r="X98" s="213"/>
      <c r="Y98" s="231"/>
      <c r="Z98" s="213"/>
      <c r="AA98" s="213"/>
      <c r="AB98" s="205"/>
      <c r="AC98" s="205"/>
      <c r="AD98" s="205"/>
      <c r="AE98" s="205"/>
      <c r="AF98" s="205"/>
      <c r="AG98" s="205"/>
      <c r="AH98" s="205"/>
      <c r="AI98" s="205"/>
      <c r="AJ98" s="205"/>
      <c r="AK98" s="205"/>
      <c r="AL98" s="205"/>
      <c r="AM98" s="205"/>
    </row>
    <row r="99">
      <c r="A99" s="213"/>
      <c r="B99" s="218"/>
      <c r="C99" s="218"/>
      <c r="D99" s="213"/>
      <c r="E99" s="213"/>
      <c r="F99" s="213"/>
      <c r="G99" s="213"/>
      <c r="H99" s="213"/>
      <c r="I99" s="213"/>
      <c r="J99" s="213"/>
      <c r="K99" s="213"/>
      <c r="L99" s="213"/>
      <c r="M99" s="213"/>
      <c r="N99" s="213"/>
      <c r="O99" s="213"/>
      <c r="P99" s="213"/>
      <c r="Q99" s="213"/>
      <c r="R99" s="213"/>
      <c r="S99" s="213"/>
      <c r="T99" s="213"/>
      <c r="U99" s="213"/>
      <c r="V99" s="213"/>
      <c r="W99" s="213"/>
      <c r="X99" s="213"/>
      <c r="Y99" s="231"/>
      <c r="Z99" s="213"/>
      <c r="AA99" s="213"/>
      <c r="AB99" s="205"/>
      <c r="AC99" s="205"/>
      <c r="AD99" s="205"/>
      <c r="AE99" s="205"/>
      <c r="AF99" s="205"/>
      <c r="AG99" s="205"/>
      <c r="AH99" s="205"/>
      <c r="AI99" s="205"/>
      <c r="AJ99" s="205"/>
      <c r="AK99" s="205"/>
      <c r="AL99" s="205"/>
      <c r="AM99" s="205"/>
    </row>
    <row r="100">
      <c r="A100" s="213"/>
      <c r="B100" s="218"/>
      <c r="C100" s="218"/>
      <c r="D100" s="213"/>
      <c r="E100" s="213"/>
      <c r="F100" s="213"/>
      <c r="G100" s="213"/>
      <c r="H100" s="213"/>
      <c r="I100" s="213"/>
      <c r="J100" s="213"/>
      <c r="K100" s="213"/>
      <c r="L100" s="213"/>
      <c r="M100" s="213"/>
      <c r="N100" s="213"/>
      <c r="O100" s="213"/>
      <c r="P100" s="213"/>
      <c r="Q100" s="213"/>
      <c r="R100" s="213"/>
      <c r="S100" s="213"/>
      <c r="T100" s="213"/>
      <c r="U100" s="213"/>
      <c r="V100" s="213"/>
      <c r="W100" s="213"/>
      <c r="X100" s="213"/>
      <c r="Y100" s="231"/>
      <c r="Z100" s="213"/>
      <c r="AA100" s="213"/>
      <c r="AB100" s="205"/>
      <c r="AC100" s="205"/>
      <c r="AD100" s="205"/>
      <c r="AE100" s="205"/>
      <c r="AF100" s="205"/>
      <c r="AG100" s="205"/>
      <c r="AH100" s="205"/>
      <c r="AI100" s="205"/>
      <c r="AJ100" s="205"/>
      <c r="AK100" s="205"/>
      <c r="AL100" s="205"/>
      <c r="AM100" s="205"/>
    </row>
    <row r="101">
      <c r="A101" s="213"/>
      <c r="B101" s="218"/>
      <c r="C101" s="218"/>
      <c r="D101" s="213"/>
      <c r="E101" s="213"/>
      <c r="F101" s="213"/>
      <c r="G101" s="213"/>
      <c r="H101" s="213"/>
      <c r="I101" s="213"/>
      <c r="J101" s="213"/>
      <c r="K101" s="213"/>
      <c r="L101" s="213"/>
      <c r="M101" s="213"/>
      <c r="N101" s="213"/>
      <c r="O101" s="213"/>
      <c r="P101" s="213"/>
      <c r="Q101" s="213"/>
      <c r="R101" s="213"/>
      <c r="S101" s="213"/>
      <c r="T101" s="213"/>
      <c r="U101" s="213"/>
      <c r="V101" s="213"/>
      <c r="W101" s="213"/>
      <c r="X101" s="213"/>
      <c r="Y101" s="231"/>
      <c r="Z101" s="213"/>
      <c r="AA101" s="213"/>
      <c r="AB101" s="205"/>
      <c r="AC101" s="205"/>
      <c r="AD101" s="205"/>
      <c r="AE101" s="205"/>
      <c r="AF101" s="205"/>
      <c r="AG101" s="205"/>
      <c r="AH101" s="205"/>
      <c r="AI101" s="205"/>
      <c r="AJ101" s="205"/>
      <c r="AK101" s="205"/>
      <c r="AL101" s="205"/>
      <c r="AM101" s="205"/>
    </row>
    <row r="102">
      <c r="A102" s="213"/>
      <c r="B102" s="218"/>
      <c r="C102" s="218"/>
      <c r="D102" s="213"/>
      <c r="E102" s="213"/>
      <c r="F102" s="213"/>
      <c r="G102" s="213"/>
      <c r="H102" s="213"/>
      <c r="I102" s="213"/>
      <c r="J102" s="213"/>
      <c r="K102" s="213"/>
      <c r="L102" s="213"/>
      <c r="M102" s="213"/>
      <c r="N102" s="213"/>
      <c r="O102" s="213"/>
      <c r="P102" s="213"/>
      <c r="Q102" s="213"/>
      <c r="R102" s="213"/>
      <c r="S102" s="213"/>
      <c r="T102" s="213"/>
      <c r="U102" s="213"/>
      <c r="V102" s="213"/>
      <c r="W102" s="213"/>
      <c r="X102" s="213"/>
      <c r="Y102" s="231"/>
      <c r="Z102" s="213"/>
      <c r="AA102" s="213"/>
      <c r="AB102" s="205"/>
      <c r="AC102" s="205"/>
      <c r="AD102" s="205"/>
      <c r="AE102" s="205"/>
      <c r="AF102" s="205"/>
      <c r="AG102" s="205"/>
      <c r="AH102" s="205"/>
      <c r="AI102" s="205"/>
      <c r="AJ102" s="205"/>
      <c r="AK102" s="205"/>
      <c r="AL102" s="205"/>
      <c r="AM102" s="205"/>
    </row>
    <row r="103">
      <c r="A103" s="213"/>
      <c r="B103" s="218"/>
      <c r="C103" s="218"/>
      <c r="D103" s="213"/>
      <c r="E103" s="213"/>
      <c r="F103" s="213"/>
      <c r="G103" s="213"/>
      <c r="H103" s="213"/>
      <c r="I103" s="213"/>
      <c r="J103" s="213"/>
      <c r="K103" s="213"/>
      <c r="L103" s="213"/>
      <c r="M103" s="213"/>
      <c r="N103" s="213"/>
      <c r="O103" s="213"/>
      <c r="P103" s="213"/>
      <c r="Q103" s="213"/>
      <c r="R103" s="213"/>
      <c r="S103" s="213"/>
      <c r="T103" s="213"/>
      <c r="U103" s="213"/>
      <c r="V103" s="213"/>
      <c r="W103" s="213"/>
      <c r="X103" s="213"/>
      <c r="Y103" s="231"/>
      <c r="Z103" s="213"/>
      <c r="AA103" s="213"/>
      <c r="AB103" s="205"/>
      <c r="AC103" s="205"/>
      <c r="AD103" s="205"/>
      <c r="AE103" s="205"/>
      <c r="AF103" s="205"/>
      <c r="AG103" s="205"/>
      <c r="AH103" s="205"/>
      <c r="AI103" s="205"/>
      <c r="AJ103" s="205"/>
      <c r="AK103" s="205"/>
      <c r="AL103" s="205"/>
      <c r="AM103" s="205"/>
    </row>
    <row r="104">
      <c r="A104" s="213"/>
      <c r="B104" s="218"/>
      <c r="C104" s="218"/>
      <c r="D104" s="213"/>
      <c r="E104" s="213"/>
      <c r="F104" s="213"/>
      <c r="G104" s="213"/>
      <c r="H104" s="213"/>
      <c r="I104" s="213"/>
      <c r="J104" s="213"/>
      <c r="K104" s="213"/>
      <c r="L104" s="213"/>
      <c r="M104" s="213"/>
      <c r="N104" s="213"/>
      <c r="O104" s="213"/>
      <c r="P104" s="213"/>
      <c r="Q104" s="213"/>
      <c r="R104" s="213"/>
      <c r="S104" s="213"/>
      <c r="T104" s="213"/>
      <c r="U104" s="213"/>
      <c r="V104" s="213"/>
      <c r="W104" s="213"/>
      <c r="X104" s="213"/>
      <c r="Y104" s="231"/>
      <c r="Z104" s="213"/>
      <c r="AA104" s="213"/>
      <c r="AB104" s="205"/>
      <c r="AC104" s="205"/>
      <c r="AD104" s="205"/>
      <c r="AE104" s="205"/>
      <c r="AF104" s="205"/>
      <c r="AG104" s="205"/>
      <c r="AH104" s="205"/>
      <c r="AI104" s="205"/>
      <c r="AJ104" s="205"/>
      <c r="AK104" s="205"/>
      <c r="AL104" s="205"/>
      <c r="AM104" s="205"/>
    </row>
    <row r="105">
      <c r="A105" s="213"/>
      <c r="B105" s="218"/>
      <c r="C105" s="218"/>
      <c r="D105" s="213"/>
      <c r="E105" s="213"/>
      <c r="F105" s="213"/>
      <c r="G105" s="213"/>
      <c r="H105" s="213"/>
      <c r="I105" s="213"/>
      <c r="J105" s="213"/>
      <c r="K105" s="213"/>
      <c r="L105" s="213"/>
      <c r="M105" s="213"/>
      <c r="N105" s="213"/>
      <c r="O105" s="213"/>
      <c r="P105" s="213"/>
      <c r="Q105" s="213"/>
      <c r="R105" s="213"/>
      <c r="S105" s="213"/>
      <c r="T105" s="213"/>
      <c r="U105" s="213"/>
      <c r="V105" s="213"/>
      <c r="W105" s="213"/>
      <c r="X105" s="213"/>
      <c r="Y105" s="231"/>
      <c r="Z105" s="213"/>
      <c r="AA105" s="213"/>
      <c r="AB105" s="205"/>
      <c r="AC105" s="205"/>
      <c r="AD105" s="205"/>
      <c r="AE105" s="205"/>
      <c r="AF105" s="205"/>
      <c r="AG105" s="205"/>
      <c r="AH105" s="205"/>
      <c r="AI105" s="205"/>
      <c r="AJ105" s="205"/>
      <c r="AK105" s="205"/>
      <c r="AL105" s="205"/>
      <c r="AM105" s="205"/>
    </row>
    <row r="106">
      <c r="A106" s="213"/>
      <c r="B106" s="218"/>
      <c r="C106" s="218"/>
      <c r="D106" s="213"/>
      <c r="E106" s="213"/>
      <c r="F106" s="213"/>
      <c r="G106" s="213"/>
      <c r="H106" s="213"/>
      <c r="I106" s="213"/>
      <c r="J106" s="213"/>
      <c r="K106" s="213"/>
      <c r="L106" s="213"/>
      <c r="M106" s="213"/>
      <c r="N106" s="213"/>
      <c r="O106" s="213"/>
      <c r="P106" s="213"/>
      <c r="Q106" s="213"/>
      <c r="R106" s="213"/>
      <c r="S106" s="213"/>
      <c r="T106" s="213"/>
      <c r="U106" s="213"/>
      <c r="V106" s="213"/>
      <c r="W106" s="213"/>
      <c r="X106" s="213"/>
      <c r="Y106" s="231"/>
      <c r="Z106" s="213"/>
      <c r="AA106" s="213"/>
      <c r="AB106" s="205"/>
      <c r="AC106" s="205"/>
      <c r="AD106" s="205"/>
      <c r="AE106" s="205"/>
      <c r="AF106" s="205"/>
      <c r="AG106" s="205"/>
      <c r="AH106" s="205"/>
      <c r="AI106" s="205"/>
      <c r="AJ106" s="205"/>
      <c r="AK106" s="205"/>
      <c r="AL106" s="205"/>
      <c r="AM106" s="205"/>
    </row>
    <row r="107">
      <c r="A107" s="213"/>
      <c r="B107" s="218"/>
      <c r="C107" s="218"/>
      <c r="D107" s="213"/>
      <c r="E107" s="213"/>
      <c r="F107" s="213"/>
      <c r="G107" s="213"/>
      <c r="H107" s="213"/>
      <c r="I107" s="213"/>
      <c r="J107" s="213"/>
      <c r="K107" s="213"/>
      <c r="L107" s="213"/>
      <c r="M107" s="213"/>
      <c r="N107" s="213"/>
      <c r="O107" s="213"/>
      <c r="P107" s="213"/>
      <c r="Q107" s="213"/>
      <c r="R107" s="213"/>
      <c r="S107" s="213"/>
      <c r="T107" s="213"/>
      <c r="U107" s="213"/>
      <c r="V107" s="213"/>
      <c r="W107" s="213"/>
      <c r="X107" s="213"/>
      <c r="Y107" s="231"/>
      <c r="Z107" s="213"/>
      <c r="AA107" s="213"/>
      <c r="AB107" s="205"/>
      <c r="AC107" s="205"/>
      <c r="AD107" s="205"/>
      <c r="AE107" s="205"/>
      <c r="AF107" s="205"/>
      <c r="AG107" s="205"/>
      <c r="AH107" s="205"/>
      <c r="AI107" s="205"/>
      <c r="AJ107" s="205"/>
      <c r="AK107" s="205"/>
      <c r="AL107" s="205"/>
      <c r="AM107" s="205"/>
    </row>
    <row r="108">
      <c r="A108" s="213"/>
      <c r="B108" s="218"/>
      <c r="C108" s="218"/>
      <c r="D108" s="213"/>
      <c r="E108" s="213"/>
      <c r="F108" s="213"/>
      <c r="G108" s="213"/>
      <c r="H108" s="213"/>
      <c r="I108" s="213"/>
      <c r="J108" s="213"/>
      <c r="K108" s="213"/>
      <c r="L108" s="213"/>
      <c r="M108" s="213"/>
      <c r="N108" s="213"/>
      <c r="O108" s="213"/>
      <c r="P108" s="213"/>
      <c r="Q108" s="213"/>
      <c r="R108" s="213"/>
      <c r="S108" s="213"/>
      <c r="T108" s="213"/>
      <c r="U108" s="213"/>
      <c r="V108" s="213"/>
      <c r="W108" s="213"/>
      <c r="X108" s="213"/>
      <c r="Y108" s="231"/>
      <c r="Z108" s="213"/>
      <c r="AA108" s="213"/>
      <c r="AB108" s="205"/>
      <c r="AC108" s="205"/>
      <c r="AD108" s="205"/>
      <c r="AE108" s="205"/>
      <c r="AF108" s="205"/>
      <c r="AG108" s="205"/>
      <c r="AH108" s="205"/>
      <c r="AI108" s="205"/>
      <c r="AJ108" s="205"/>
      <c r="AK108" s="205"/>
      <c r="AL108" s="205"/>
      <c r="AM108" s="205"/>
    </row>
    <row r="109">
      <c r="A109" s="213"/>
      <c r="B109" s="218"/>
      <c r="C109" s="218"/>
      <c r="D109" s="213"/>
      <c r="E109" s="213"/>
      <c r="F109" s="213"/>
      <c r="G109" s="213"/>
      <c r="H109" s="213"/>
      <c r="I109" s="213"/>
      <c r="J109" s="213"/>
      <c r="K109" s="213"/>
      <c r="L109" s="213"/>
      <c r="M109" s="213"/>
      <c r="N109" s="213"/>
      <c r="O109" s="213"/>
      <c r="P109" s="213"/>
      <c r="Q109" s="213"/>
      <c r="R109" s="213"/>
      <c r="S109" s="213"/>
      <c r="T109" s="213"/>
      <c r="U109" s="213"/>
      <c r="V109" s="213"/>
      <c r="W109" s="213"/>
      <c r="X109" s="213"/>
      <c r="Y109" s="231"/>
      <c r="Z109" s="213"/>
      <c r="AA109" s="213"/>
      <c r="AB109" s="205"/>
      <c r="AC109" s="205"/>
      <c r="AD109" s="205"/>
      <c r="AE109" s="205"/>
      <c r="AF109" s="205"/>
      <c r="AG109" s="205"/>
      <c r="AH109" s="205"/>
      <c r="AI109" s="205"/>
      <c r="AJ109" s="205"/>
      <c r="AK109" s="205"/>
      <c r="AL109" s="205"/>
      <c r="AM109" s="205"/>
    </row>
    <row r="110">
      <c r="A110" s="213"/>
      <c r="B110" s="218"/>
      <c r="C110" s="218"/>
      <c r="D110" s="213"/>
      <c r="E110" s="213"/>
      <c r="F110" s="213"/>
      <c r="G110" s="213"/>
      <c r="H110" s="213"/>
      <c r="I110" s="213"/>
      <c r="J110" s="213"/>
      <c r="K110" s="213"/>
      <c r="L110" s="213"/>
      <c r="M110" s="213"/>
      <c r="N110" s="213"/>
      <c r="O110" s="213"/>
      <c r="P110" s="213"/>
      <c r="Q110" s="213"/>
      <c r="R110" s="213"/>
      <c r="S110" s="213"/>
      <c r="T110" s="213"/>
      <c r="U110" s="213"/>
      <c r="V110" s="213"/>
      <c r="W110" s="213"/>
      <c r="X110" s="213"/>
      <c r="Y110" s="231"/>
      <c r="Z110" s="213"/>
      <c r="AA110" s="213"/>
      <c r="AB110" s="205"/>
      <c r="AC110" s="205"/>
      <c r="AD110" s="205"/>
      <c r="AE110" s="205"/>
      <c r="AF110" s="205"/>
      <c r="AG110" s="205"/>
      <c r="AH110" s="205"/>
      <c r="AI110" s="205"/>
      <c r="AJ110" s="205"/>
      <c r="AK110" s="205"/>
      <c r="AL110" s="205"/>
      <c r="AM110" s="205"/>
    </row>
    <row r="111">
      <c r="A111" s="213"/>
      <c r="B111" s="218"/>
      <c r="C111" s="218"/>
      <c r="D111" s="213"/>
      <c r="E111" s="213"/>
      <c r="F111" s="213"/>
      <c r="G111" s="213"/>
      <c r="H111" s="213"/>
      <c r="I111" s="213"/>
      <c r="J111" s="213"/>
      <c r="K111" s="213"/>
      <c r="L111" s="213"/>
      <c r="M111" s="213"/>
      <c r="N111" s="213"/>
      <c r="O111" s="213"/>
      <c r="P111" s="213"/>
      <c r="Q111" s="213"/>
      <c r="R111" s="213"/>
      <c r="S111" s="213"/>
      <c r="T111" s="213"/>
      <c r="U111" s="213"/>
      <c r="V111" s="213"/>
      <c r="W111" s="213"/>
      <c r="X111" s="213"/>
      <c r="Y111" s="231"/>
      <c r="Z111" s="213"/>
      <c r="AA111" s="213"/>
      <c r="AB111" s="205"/>
      <c r="AC111" s="205"/>
      <c r="AD111" s="205"/>
      <c r="AE111" s="205"/>
      <c r="AF111" s="205"/>
      <c r="AG111" s="205"/>
      <c r="AH111" s="205"/>
      <c r="AI111" s="205"/>
      <c r="AJ111" s="205"/>
      <c r="AK111" s="205"/>
      <c r="AL111" s="205"/>
      <c r="AM111" s="205"/>
    </row>
    <row r="112">
      <c r="A112" s="213"/>
      <c r="B112" s="218"/>
      <c r="C112" s="218"/>
      <c r="D112" s="213"/>
      <c r="E112" s="213"/>
      <c r="F112" s="213"/>
      <c r="G112" s="213"/>
      <c r="H112" s="213"/>
      <c r="I112" s="213"/>
      <c r="J112" s="213"/>
      <c r="K112" s="213"/>
      <c r="L112" s="213"/>
      <c r="M112" s="213"/>
      <c r="N112" s="213"/>
      <c r="O112" s="213"/>
      <c r="P112" s="213"/>
      <c r="Q112" s="213"/>
      <c r="R112" s="213"/>
      <c r="S112" s="213"/>
      <c r="T112" s="213"/>
      <c r="U112" s="213"/>
      <c r="V112" s="213"/>
      <c r="W112" s="213"/>
      <c r="X112" s="213"/>
      <c r="Y112" s="231"/>
      <c r="Z112" s="213"/>
      <c r="AA112" s="213"/>
      <c r="AB112" s="205"/>
      <c r="AC112" s="205"/>
      <c r="AD112" s="205"/>
      <c r="AE112" s="205"/>
      <c r="AF112" s="205"/>
      <c r="AG112" s="205"/>
      <c r="AH112" s="205"/>
      <c r="AI112" s="205"/>
      <c r="AJ112" s="205"/>
      <c r="AK112" s="205"/>
      <c r="AL112" s="205"/>
      <c r="AM112" s="205"/>
    </row>
    <row r="113">
      <c r="A113" s="213"/>
      <c r="B113" s="218"/>
      <c r="C113" s="218"/>
      <c r="D113" s="213"/>
      <c r="E113" s="213"/>
      <c r="F113" s="213"/>
      <c r="G113" s="213"/>
      <c r="H113" s="213"/>
      <c r="I113" s="213"/>
      <c r="J113" s="213"/>
      <c r="K113" s="213"/>
      <c r="L113" s="213"/>
      <c r="M113" s="213"/>
      <c r="N113" s="213"/>
      <c r="O113" s="213"/>
      <c r="P113" s="213"/>
      <c r="Q113" s="213"/>
      <c r="R113" s="213"/>
      <c r="S113" s="213"/>
      <c r="T113" s="213"/>
      <c r="U113" s="213"/>
      <c r="V113" s="213"/>
      <c r="W113" s="213"/>
      <c r="X113" s="213"/>
      <c r="Y113" s="231"/>
      <c r="Z113" s="213"/>
      <c r="AA113" s="213"/>
      <c r="AB113" s="205"/>
      <c r="AC113" s="205"/>
      <c r="AD113" s="205"/>
      <c r="AE113" s="205"/>
      <c r="AF113" s="205"/>
      <c r="AG113" s="205"/>
      <c r="AH113" s="205"/>
      <c r="AI113" s="205"/>
      <c r="AJ113" s="205"/>
      <c r="AK113" s="205"/>
      <c r="AL113" s="205"/>
      <c r="AM113" s="205"/>
    </row>
    <row r="114">
      <c r="A114" s="213"/>
      <c r="B114" s="218"/>
      <c r="C114" s="218"/>
      <c r="D114" s="213"/>
      <c r="E114" s="213"/>
      <c r="F114" s="213"/>
      <c r="G114" s="213"/>
      <c r="H114" s="213"/>
      <c r="I114" s="213"/>
      <c r="J114" s="213"/>
      <c r="K114" s="213"/>
      <c r="L114" s="213"/>
      <c r="M114" s="213"/>
      <c r="N114" s="213"/>
      <c r="O114" s="213"/>
      <c r="P114" s="213"/>
      <c r="Q114" s="213"/>
      <c r="R114" s="213"/>
      <c r="S114" s="213"/>
      <c r="T114" s="213"/>
      <c r="U114" s="213"/>
      <c r="V114" s="213"/>
      <c r="W114" s="213"/>
      <c r="X114" s="213"/>
      <c r="Y114" s="231"/>
      <c r="Z114" s="213"/>
      <c r="AA114" s="213"/>
      <c r="AB114" s="205"/>
      <c r="AC114" s="205"/>
      <c r="AD114" s="205"/>
      <c r="AE114" s="205"/>
      <c r="AF114" s="205"/>
      <c r="AG114" s="205"/>
      <c r="AH114" s="205"/>
      <c r="AI114" s="205"/>
      <c r="AJ114" s="205"/>
      <c r="AK114" s="205"/>
      <c r="AL114" s="205"/>
      <c r="AM114" s="205"/>
    </row>
    <row r="115">
      <c r="A115" s="213"/>
      <c r="B115" s="218"/>
      <c r="C115" s="218"/>
      <c r="D115" s="213"/>
      <c r="E115" s="213"/>
      <c r="F115" s="213"/>
      <c r="G115" s="213"/>
      <c r="H115" s="213"/>
      <c r="I115" s="213"/>
      <c r="J115" s="213"/>
      <c r="K115" s="213"/>
      <c r="L115" s="213"/>
      <c r="M115" s="213"/>
      <c r="N115" s="213"/>
      <c r="O115" s="213"/>
      <c r="P115" s="213"/>
      <c r="Q115" s="213"/>
      <c r="R115" s="213"/>
      <c r="S115" s="213"/>
      <c r="T115" s="213"/>
      <c r="U115" s="213"/>
      <c r="V115" s="213"/>
      <c r="W115" s="213"/>
      <c r="X115" s="213"/>
      <c r="Y115" s="231"/>
      <c r="Z115" s="213"/>
      <c r="AA115" s="213"/>
      <c r="AB115" s="205"/>
      <c r="AC115" s="205"/>
      <c r="AD115" s="205"/>
      <c r="AE115" s="205"/>
      <c r="AF115" s="205"/>
      <c r="AG115" s="205"/>
      <c r="AH115" s="205"/>
      <c r="AI115" s="205"/>
      <c r="AJ115" s="205"/>
      <c r="AK115" s="205"/>
      <c r="AL115" s="205"/>
      <c r="AM115" s="205"/>
    </row>
    <row r="116">
      <c r="A116" s="213"/>
      <c r="B116" s="218"/>
      <c r="C116" s="218"/>
      <c r="D116" s="213"/>
      <c r="E116" s="213"/>
      <c r="F116" s="213"/>
      <c r="G116" s="213"/>
      <c r="H116" s="213"/>
      <c r="I116" s="213"/>
      <c r="J116" s="213"/>
      <c r="K116" s="213"/>
      <c r="L116" s="213"/>
      <c r="M116" s="213"/>
      <c r="N116" s="213"/>
      <c r="O116" s="213"/>
      <c r="P116" s="213"/>
      <c r="Q116" s="213"/>
      <c r="R116" s="213"/>
      <c r="S116" s="213"/>
      <c r="T116" s="213"/>
      <c r="U116" s="213"/>
      <c r="V116" s="213"/>
      <c r="W116" s="213"/>
      <c r="X116" s="213"/>
      <c r="Y116" s="231"/>
      <c r="Z116" s="213"/>
      <c r="AA116" s="213"/>
      <c r="AB116" s="205"/>
      <c r="AC116" s="205"/>
      <c r="AD116" s="205"/>
      <c r="AE116" s="205"/>
      <c r="AF116" s="205"/>
      <c r="AG116" s="205"/>
      <c r="AH116" s="205"/>
      <c r="AI116" s="205"/>
      <c r="AJ116" s="205"/>
      <c r="AK116" s="205"/>
      <c r="AL116" s="205"/>
      <c r="AM116" s="205"/>
    </row>
    <row r="117">
      <c r="A117" s="213"/>
      <c r="B117" s="218"/>
      <c r="C117" s="218"/>
      <c r="D117" s="213"/>
      <c r="E117" s="213"/>
      <c r="F117" s="213"/>
      <c r="G117" s="213"/>
      <c r="H117" s="213"/>
      <c r="I117" s="213"/>
      <c r="J117" s="213"/>
      <c r="K117" s="213"/>
      <c r="L117" s="213"/>
      <c r="M117" s="213"/>
      <c r="N117" s="213"/>
      <c r="O117" s="213"/>
      <c r="P117" s="213"/>
      <c r="Q117" s="213"/>
      <c r="R117" s="213"/>
      <c r="S117" s="213"/>
      <c r="T117" s="213"/>
      <c r="U117" s="213"/>
      <c r="V117" s="213"/>
      <c r="W117" s="213"/>
      <c r="X117" s="213"/>
      <c r="Y117" s="231"/>
      <c r="Z117" s="213"/>
      <c r="AA117" s="213"/>
      <c r="AB117" s="205"/>
      <c r="AC117" s="205"/>
      <c r="AD117" s="205"/>
      <c r="AE117" s="205"/>
      <c r="AF117" s="205"/>
      <c r="AG117" s="205"/>
      <c r="AH117" s="205"/>
      <c r="AI117" s="205"/>
      <c r="AJ117" s="205"/>
      <c r="AK117" s="205"/>
      <c r="AL117" s="205"/>
      <c r="AM117" s="205"/>
    </row>
    <row r="118">
      <c r="A118" s="213"/>
      <c r="B118" s="218"/>
      <c r="C118" s="218"/>
      <c r="D118" s="213"/>
      <c r="E118" s="213"/>
      <c r="F118" s="213"/>
      <c r="G118" s="213"/>
      <c r="H118" s="213"/>
      <c r="I118" s="213"/>
      <c r="J118" s="213"/>
      <c r="K118" s="213"/>
      <c r="L118" s="213"/>
      <c r="M118" s="213"/>
      <c r="N118" s="213"/>
      <c r="O118" s="213"/>
      <c r="P118" s="213"/>
      <c r="Q118" s="213"/>
      <c r="R118" s="213"/>
      <c r="S118" s="213"/>
      <c r="T118" s="213"/>
      <c r="U118" s="213"/>
      <c r="V118" s="213"/>
      <c r="W118" s="213"/>
      <c r="X118" s="213"/>
      <c r="Y118" s="231"/>
      <c r="Z118" s="213"/>
      <c r="AA118" s="213"/>
      <c r="AB118" s="205"/>
      <c r="AC118" s="205"/>
      <c r="AD118" s="205"/>
      <c r="AE118" s="205"/>
      <c r="AF118" s="205"/>
      <c r="AG118" s="205"/>
      <c r="AH118" s="205"/>
      <c r="AI118" s="205"/>
      <c r="AJ118" s="205"/>
      <c r="AK118" s="205"/>
      <c r="AL118" s="205"/>
      <c r="AM118" s="205"/>
    </row>
    <row r="119">
      <c r="A119" s="213"/>
      <c r="B119" s="218"/>
      <c r="C119" s="218"/>
      <c r="D119" s="213"/>
      <c r="E119" s="213"/>
      <c r="F119" s="213"/>
      <c r="G119" s="213"/>
      <c r="H119" s="213"/>
      <c r="I119" s="213"/>
      <c r="J119" s="213"/>
      <c r="K119" s="213"/>
      <c r="L119" s="213"/>
      <c r="M119" s="213"/>
      <c r="N119" s="213"/>
      <c r="O119" s="213"/>
      <c r="P119" s="213"/>
      <c r="Q119" s="213"/>
      <c r="R119" s="213"/>
      <c r="S119" s="213"/>
      <c r="T119" s="213"/>
      <c r="U119" s="213"/>
      <c r="V119" s="213"/>
      <c r="W119" s="213"/>
      <c r="X119" s="213"/>
      <c r="Y119" s="231"/>
      <c r="Z119" s="213"/>
      <c r="AA119" s="213"/>
      <c r="AB119" s="205"/>
      <c r="AC119" s="205"/>
      <c r="AD119" s="205"/>
      <c r="AE119" s="205"/>
      <c r="AF119" s="205"/>
      <c r="AG119" s="205"/>
      <c r="AH119" s="205"/>
      <c r="AI119" s="205"/>
      <c r="AJ119" s="205"/>
      <c r="AK119" s="205"/>
      <c r="AL119" s="205"/>
      <c r="AM119" s="205"/>
    </row>
    <row r="120">
      <c r="A120" s="213"/>
      <c r="B120" s="218"/>
      <c r="C120" s="218"/>
      <c r="D120" s="213"/>
      <c r="E120" s="213"/>
      <c r="F120" s="213"/>
      <c r="G120" s="213"/>
      <c r="H120" s="213"/>
      <c r="I120" s="213"/>
      <c r="J120" s="213"/>
      <c r="K120" s="213"/>
      <c r="L120" s="213"/>
      <c r="M120" s="213"/>
      <c r="N120" s="213"/>
      <c r="O120" s="213"/>
      <c r="P120" s="213"/>
      <c r="Q120" s="213"/>
      <c r="R120" s="213"/>
      <c r="S120" s="213"/>
      <c r="T120" s="213"/>
      <c r="U120" s="213"/>
      <c r="V120" s="213"/>
      <c r="W120" s="213"/>
      <c r="X120" s="213"/>
      <c r="Y120" s="231"/>
      <c r="Z120" s="213"/>
      <c r="AA120" s="213"/>
      <c r="AB120" s="205"/>
      <c r="AC120" s="205"/>
      <c r="AD120" s="205"/>
      <c r="AE120" s="205"/>
      <c r="AF120" s="205"/>
      <c r="AG120" s="205"/>
      <c r="AH120" s="205"/>
      <c r="AI120" s="205"/>
      <c r="AJ120" s="205"/>
      <c r="AK120" s="205"/>
      <c r="AL120" s="205"/>
      <c r="AM120" s="205"/>
    </row>
    <row r="121">
      <c r="A121" s="213"/>
      <c r="B121" s="218"/>
      <c r="C121" s="218"/>
      <c r="D121" s="213"/>
      <c r="E121" s="213"/>
      <c r="F121" s="213"/>
      <c r="G121" s="213"/>
      <c r="H121" s="213"/>
      <c r="I121" s="213"/>
      <c r="J121" s="213"/>
      <c r="K121" s="213"/>
      <c r="L121" s="213"/>
      <c r="M121" s="213"/>
      <c r="N121" s="213"/>
      <c r="O121" s="213"/>
      <c r="P121" s="213"/>
      <c r="Q121" s="213"/>
      <c r="R121" s="213"/>
      <c r="S121" s="213"/>
      <c r="T121" s="213"/>
      <c r="U121" s="213"/>
      <c r="V121" s="213"/>
      <c r="W121" s="213"/>
      <c r="X121" s="213"/>
      <c r="Y121" s="231"/>
      <c r="Z121" s="213"/>
      <c r="AA121" s="213"/>
      <c r="AB121" s="205"/>
      <c r="AC121" s="205"/>
      <c r="AD121" s="205"/>
      <c r="AE121" s="205"/>
      <c r="AF121" s="205"/>
      <c r="AG121" s="205"/>
      <c r="AH121" s="205"/>
      <c r="AI121" s="205"/>
      <c r="AJ121" s="205"/>
      <c r="AK121" s="205"/>
      <c r="AL121" s="205"/>
      <c r="AM121" s="205"/>
    </row>
    <row r="122">
      <c r="A122" s="213"/>
      <c r="B122" s="218"/>
      <c r="C122" s="218"/>
      <c r="D122" s="213"/>
      <c r="E122" s="213"/>
      <c r="F122" s="213"/>
      <c r="G122" s="213"/>
      <c r="H122" s="213"/>
      <c r="I122" s="213"/>
      <c r="J122" s="213"/>
      <c r="K122" s="213"/>
      <c r="L122" s="213"/>
      <c r="M122" s="213"/>
      <c r="N122" s="213"/>
      <c r="O122" s="213"/>
      <c r="P122" s="213"/>
      <c r="Q122" s="213"/>
      <c r="R122" s="213"/>
      <c r="S122" s="213"/>
      <c r="T122" s="213"/>
      <c r="U122" s="213"/>
      <c r="V122" s="213"/>
      <c r="W122" s="213"/>
      <c r="X122" s="213"/>
      <c r="Y122" s="231"/>
      <c r="Z122" s="213"/>
      <c r="AA122" s="213"/>
      <c r="AB122" s="205"/>
      <c r="AC122" s="205"/>
      <c r="AD122" s="205"/>
      <c r="AE122" s="205"/>
      <c r="AF122" s="205"/>
      <c r="AG122" s="205"/>
      <c r="AH122" s="205"/>
      <c r="AI122" s="205"/>
      <c r="AJ122" s="205"/>
      <c r="AK122" s="205"/>
      <c r="AL122" s="205"/>
      <c r="AM122" s="205"/>
    </row>
    <row r="123">
      <c r="A123" s="213"/>
      <c r="B123" s="218"/>
      <c r="C123" s="218"/>
      <c r="D123" s="213"/>
      <c r="E123" s="213"/>
      <c r="F123" s="213"/>
      <c r="G123" s="213"/>
      <c r="H123" s="213"/>
      <c r="I123" s="213"/>
      <c r="J123" s="213"/>
      <c r="K123" s="213"/>
      <c r="L123" s="213"/>
      <c r="M123" s="213"/>
      <c r="N123" s="213"/>
      <c r="O123" s="213"/>
      <c r="P123" s="213"/>
      <c r="Q123" s="213"/>
      <c r="R123" s="213"/>
      <c r="S123" s="213"/>
      <c r="T123" s="213"/>
      <c r="U123" s="213"/>
      <c r="V123" s="213"/>
      <c r="W123" s="213"/>
      <c r="X123" s="213"/>
      <c r="Y123" s="231"/>
      <c r="Z123" s="213"/>
      <c r="AA123" s="213"/>
      <c r="AB123" s="205"/>
      <c r="AC123" s="205"/>
      <c r="AD123" s="205"/>
      <c r="AE123" s="205"/>
      <c r="AF123" s="205"/>
      <c r="AG123" s="205"/>
      <c r="AH123" s="205"/>
      <c r="AI123" s="205"/>
      <c r="AJ123" s="205"/>
      <c r="AK123" s="205"/>
      <c r="AL123" s="205"/>
      <c r="AM123" s="205"/>
    </row>
    <row r="124">
      <c r="A124" s="213"/>
      <c r="B124" s="218"/>
      <c r="C124" s="218"/>
      <c r="D124" s="213"/>
      <c r="E124" s="213"/>
      <c r="F124" s="213"/>
      <c r="G124" s="213"/>
      <c r="H124" s="213"/>
      <c r="I124" s="213"/>
      <c r="J124" s="213"/>
      <c r="K124" s="213"/>
      <c r="L124" s="213"/>
      <c r="M124" s="213"/>
      <c r="N124" s="213"/>
      <c r="O124" s="213"/>
      <c r="P124" s="213"/>
      <c r="Q124" s="213"/>
      <c r="R124" s="213"/>
      <c r="S124" s="213"/>
      <c r="T124" s="213"/>
      <c r="U124" s="213"/>
      <c r="V124" s="213"/>
      <c r="W124" s="213"/>
      <c r="X124" s="213"/>
      <c r="Y124" s="231"/>
      <c r="Z124" s="213"/>
      <c r="AA124" s="213"/>
      <c r="AB124" s="205"/>
      <c r="AC124" s="205"/>
      <c r="AD124" s="205"/>
      <c r="AE124" s="205"/>
      <c r="AF124" s="205"/>
      <c r="AG124" s="205"/>
      <c r="AH124" s="205"/>
      <c r="AI124" s="205"/>
      <c r="AJ124" s="205"/>
      <c r="AK124" s="205"/>
      <c r="AL124" s="205"/>
      <c r="AM124" s="205"/>
    </row>
    <row r="125">
      <c r="A125" s="213"/>
      <c r="B125" s="218"/>
      <c r="C125" s="218"/>
      <c r="D125" s="213"/>
      <c r="E125" s="213"/>
      <c r="F125" s="213"/>
      <c r="G125" s="213"/>
      <c r="H125" s="213"/>
      <c r="I125" s="213"/>
      <c r="J125" s="213"/>
      <c r="K125" s="213"/>
      <c r="L125" s="213"/>
      <c r="M125" s="213"/>
      <c r="N125" s="213"/>
      <c r="O125" s="213"/>
      <c r="P125" s="213"/>
      <c r="Q125" s="213"/>
      <c r="R125" s="213"/>
      <c r="S125" s="213"/>
      <c r="T125" s="213"/>
      <c r="U125" s="213"/>
      <c r="V125" s="213"/>
      <c r="W125" s="213"/>
      <c r="X125" s="213"/>
      <c r="Y125" s="231"/>
      <c r="Z125" s="213"/>
      <c r="AA125" s="213"/>
      <c r="AB125" s="205"/>
      <c r="AC125" s="205"/>
      <c r="AD125" s="205"/>
      <c r="AE125" s="205"/>
      <c r="AF125" s="205"/>
      <c r="AG125" s="205"/>
      <c r="AH125" s="205"/>
      <c r="AI125" s="205"/>
      <c r="AJ125" s="205"/>
      <c r="AK125" s="205"/>
      <c r="AL125" s="205"/>
      <c r="AM125" s="205"/>
    </row>
    <row r="126">
      <c r="A126" s="213"/>
      <c r="B126" s="218"/>
      <c r="C126" s="218"/>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31"/>
      <c r="Z126" s="213"/>
      <c r="AA126" s="213"/>
      <c r="AB126" s="205"/>
      <c r="AC126" s="205"/>
      <c r="AD126" s="205"/>
      <c r="AE126" s="205"/>
      <c r="AF126" s="205"/>
      <c r="AG126" s="205"/>
      <c r="AH126" s="205"/>
      <c r="AI126" s="205"/>
      <c r="AJ126" s="205"/>
      <c r="AK126" s="205"/>
      <c r="AL126" s="205"/>
      <c r="AM126" s="205"/>
    </row>
    <row r="127">
      <c r="A127" s="213"/>
      <c r="B127" s="218"/>
      <c r="C127" s="218"/>
      <c r="D127" s="213"/>
      <c r="E127" s="213"/>
      <c r="F127" s="213"/>
      <c r="G127" s="213"/>
      <c r="H127" s="213"/>
      <c r="I127" s="213"/>
      <c r="J127" s="213"/>
      <c r="K127" s="213"/>
      <c r="L127" s="213"/>
      <c r="M127" s="213"/>
      <c r="N127" s="213"/>
      <c r="O127" s="213"/>
      <c r="P127" s="213"/>
      <c r="Q127" s="213"/>
      <c r="R127" s="213"/>
      <c r="S127" s="213"/>
      <c r="T127" s="213"/>
      <c r="U127" s="213"/>
      <c r="V127" s="213"/>
      <c r="W127" s="213"/>
      <c r="X127" s="213"/>
      <c r="Y127" s="231"/>
      <c r="Z127" s="213"/>
      <c r="AA127" s="213"/>
      <c r="AB127" s="205"/>
      <c r="AC127" s="205"/>
      <c r="AD127" s="205"/>
      <c r="AE127" s="205"/>
      <c r="AF127" s="205"/>
      <c r="AG127" s="205"/>
      <c r="AH127" s="205"/>
      <c r="AI127" s="205"/>
      <c r="AJ127" s="205"/>
      <c r="AK127" s="205"/>
      <c r="AL127" s="205"/>
      <c r="AM127" s="205"/>
    </row>
    <row r="128">
      <c r="A128" s="213"/>
      <c r="B128" s="218"/>
      <c r="C128" s="218"/>
      <c r="D128" s="213"/>
      <c r="E128" s="213"/>
      <c r="F128" s="213"/>
      <c r="G128" s="213"/>
      <c r="H128" s="213"/>
      <c r="I128" s="213"/>
      <c r="J128" s="213"/>
      <c r="K128" s="213"/>
      <c r="L128" s="213"/>
      <c r="M128" s="213"/>
      <c r="N128" s="213"/>
      <c r="O128" s="213"/>
      <c r="P128" s="213"/>
      <c r="Q128" s="213"/>
      <c r="R128" s="213"/>
      <c r="S128" s="213"/>
      <c r="T128" s="213"/>
      <c r="U128" s="213"/>
      <c r="V128" s="213"/>
      <c r="W128" s="213"/>
      <c r="X128" s="213"/>
      <c r="Y128" s="231"/>
      <c r="Z128" s="213"/>
      <c r="AA128" s="213"/>
      <c r="AB128" s="205"/>
      <c r="AC128" s="205"/>
      <c r="AD128" s="205"/>
      <c r="AE128" s="205"/>
      <c r="AF128" s="205"/>
      <c r="AG128" s="205"/>
      <c r="AH128" s="205"/>
      <c r="AI128" s="205"/>
      <c r="AJ128" s="205"/>
      <c r="AK128" s="205"/>
      <c r="AL128" s="205"/>
      <c r="AM128" s="205"/>
    </row>
    <row r="129">
      <c r="A129" s="213"/>
      <c r="B129" s="218"/>
      <c r="C129" s="218"/>
      <c r="D129" s="213"/>
      <c r="E129" s="213"/>
      <c r="F129" s="213"/>
      <c r="G129" s="213"/>
      <c r="H129" s="213"/>
      <c r="I129" s="213"/>
      <c r="J129" s="213"/>
      <c r="K129" s="213"/>
      <c r="L129" s="213"/>
      <c r="M129" s="213"/>
      <c r="N129" s="213"/>
      <c r="O129" s="213"/>
      <c r="P129" s="213"/>
      <c r="Q129" s="213"/>
      <c r="R129" s="213"/>
      <c r="S129" s="213"/>
      <c r="T129" s="213"/>
      <c r="U129" s="213"/>
      <c r="V129" s="213"/>
      <c r="W129" s="213"/>
      <c r="X129" s="213"/>
      <c r="Y129" s="231"/>
      <c r="Z129" s="213"/>
      <c r="AA129" s="213"/>
      <c r="AB129" s="205"/>
      <c r="AC129" s="205"/>
      <c r="AD129" s="205"/>
      <c r="AE129" s="205"/>
      <c r="AF129" s="205"/>
      <c r="AG129" s="205"/>
      <c r="AH129" s="205"/>
      <c r="AI129" s="205"/>
      <c r="AJ129" s="205"/>
      <c r="AK129" s="205"/>
      <c r="AL129" s="205"/>
      <c r="AM129" s="205"/>
    </row>
    <row r="130">
      <c r="A130" s="213"/>
      <c r="B130" s="218"/>
      <c r="C130" s="218"/>
      <c r="D130" s="213"/>
      <c r="E130" s="213"/>
      <c r="F130" s="213"/>
      <c r="G130" s="213"/>
      <c r="H130" s="213"/>
      <c r="I130" s="213"/>
      <c r="J130" s="213"/>
      <c r="K130" s="213"/>
      <c r="L130" s="213"/>
      <c r="M130" s="213"/>
      <c r="N130" s="213"/>
      <c r="O130" s="213"/>
      <c r="P130" s="213"/>
      <c r="Q130" s="213"/>
      <c r="R130" s="213"/>
      <c r="S130" s="213"/>
      <c r="T130" s="213"/>
      <c r="U130" s="213"/>
      <c r="V130" s="213"/>
      <c r="W130" s="213"/>
      <c r="X130" s="213"/>
      <c r="Y130" s="231"/>
      <c r="Z130" s="213"/>
      <c r="AA130" s="213"/>
      <c r="AB130" s="205"/>
      <c r="AC130" s="205"/>
      <c r="AD130" s="205"/>
      <c r="AE130" s="205"/>
      <c r="AF130" s="205"/>
      <c r="AG130" s="205"/>
      <c r="AH130" s="205"/>
      <c r="AI130" s="205"/>
      <c r="AJ130" s="205"/>
      <c r="AK130" s="205"/>
      <c r="AL130" s="205"/>
      <c r="AM130" s="205"/>
    </row>
    <row r="131">
      <c r="A131" s="213"/>
      <c r="B131" s="218"/>
      <c r="C131" s="218"/>
      <c r="D131" s="213"/>
      <c r="E131" s="213"/>
      <c r="F131" s="213"/>
      <c r="G131" s="213"/>
      <c r="H131" s="213"/>
      <c r="I131" s="213"/>
      <c r="J131" s="213"/>
      <c r="K131" s="213"/>
      <c r="L131" s="213"/>
      <c r="M131" s="213"/>
      <c r="N131" s="213"/>
      <c r="O131" s="213"/>
      <c r="P131" s="213"/>
      <c r="Q131" s="213"/>
      <c r="R131" s="213"/>
      <c r="S131" s="213"/>
      <c r="T131" s="213"/>
      <c r="U131" s="213"/>
      <c r="V131" s="213"/>
      <c r="W131" s="213"/>
      <c r="X131" s="213"/>
      <c r="Y131" s="231"/>
      <c r="Z131" s="213"/>
      <c r="AA131" s="213"/>
      <c r="AB131" s="205"/>
      <c r="AC131" s="205"/>
      <c r="AD131" s="205"/>
      <c r="AE131" s="205"/>
      <c r="AF131" s="205"/>
      <c r="AG131" s="205"/>
      <c r="AH131" s="205"/>
      <c r="AI131" s="205"/>
      <c r="AJ131" s="205"/>
      <c r="AK131" s="205"/>
      <c r="AL131" s="205"/>
      <c r="AM131" s="205"/>
    </row>
    <row r="132">
      <c r="A132" s="213"/>
      <c r="B132" s="218"/>
      <c r="C132" s="218"/>
      <c r="D132" s="213"/>
      <c r="E132" s="213"/>
      <c r="F132" s="213"/>
      <c r="G132" s="213"/>
      <c r="H132" s="213"/>
      <c r="I132" s="213"/>
      <c r="J132" s="213"/>
      <c r="K132" s="213"/>
      <c r="L132" s="213"/>
      <c r="M132" s="213"/>
      <c r="N132" s="213"/>
      <c r="O132" s="213"/>
      <c r="P132" s="213"/>
      <c r="Q132" s="213"/>
      <c r="R132" s="213"/>
      <c r="S132" s="213"/>
      <c r="T132" s="213"/>
      <c r="U132" s="213"/>
      <c r="V132" s="213"/>
      <c r="W132" s="213"/>
      <c r="X132" s="213"/>
      <c r="Y132" s="231"/>
      <c r="Z132" s="213"/>
      <c r="AA132" s="213"/>
      <c r="AB132" s="205"/>
      <c r="AC132" s="205"/>
      <c r="AD132" s="205"/>
      <c r="AE132" s="205"/>
      <c r="AF132" s="205"/>
      <c r="AG132" s="205"/>
      <c r="AH132" s="205"/>
      <c r="AI132" s="205"/>
      <c r="AJ132" s="205"/>
      <c r="AK132" s="205"/>
      <c r="AL132" s="205"/>
      <c r="AM132" s="205"/>
    </row>
    <row r="133">
      <c r="A133" s="213"/>
      <c r="B133" s="218"/>
      <c r="C133" s="218"/>
      <c r="D133" s="213"/>
      <c r="E133" s="213"/>
      <c r="F133" s="213"/>
      <c r="G133" s="213"/>
      <c r="H133" s="213"/>
      <c r="I133" s="213"/>
      <c r="J133" s="213"/>
      <c r="K133" s="213"/>
      <c r="L133" s="213"/>
      <c r="M133" s="213"/>
      <c r="N133" s="213"/>
      <c r="O133" s="213"/>
      <c r="P133" s="213"/>
      <c r="Q133" s="213"/>
      <c r="R133" s="213"/>
      <c r="S133" s="213"/>
      <c r="T133" s="213"/>
      <c r="U133" s="213"/>
      <c r="V133" s="213"/>
      <c r="W133" s="213"/>
      <c r="X133" s="213"/>
      <c r="Y133" s="231"/>
      <c r="Z133" s="213"/>
      <c r="AA133" s="213"/>
      <c r="AB133" s="205"/>
      <c r="AC133" s="205"/>
      <c r="AD133" s="205"/>
      <c r="AE133" s="205"/>
      <c r="AF133" s="205"/>
      <c r="AG133" s="205"/>
      <c r="AH133" s="205"/>
      <c r="AI133" s="205"/>
      <c r="AJ133" s="205"/>
      <c r="AK133" s="205"/>
      <c r="AL133" s="205"/>
      <c r="AM133" s="205"/>
    </row>
    <row r="134">
      <c r="A134" s="213"/>
      <c r="B134" s="218"/>
      <c r="C134" s="218"/>
      <c r="D134" s="213"/>
      <c r="E134" s="213"/>
      <c r="F134" s="213"/>
      <c r="G134" s="213"/>
      <c r="H134" s="213"/>
      <c r="I134" s="213"/>
      <c r="J134" s="213"/>
      <c r="K134" s="213"/>
      <c r="L134" s="213"/>
      <c r="M134" s="213"/>
      <c r="N134" s="213"/>
      <c r="O134" s="213"/>
      <c r="P134" s="213"/>
      <c r="Q134" s="213"/>
      <c r="R134" s="213"/>
      <c r="S134" s="213"/>
      <c r="T134" s="213"/>
      <c r="U134" s="213"/>
      <c r="V134" s="213"/>
      <c r="W134" s="213"/>
      <c r="X134" s="213"/>
      <c r="Y134" s="231"/>
      <c r="Z134" s="213"/>
      <c r="AA134" s="213"/>
      <c r="AB134" s="205"/>
      <c r="AC134" s="205"/>
      <c r="AD134" s="205"/>
      <c r="AE134" s="205"/>
      <c r="AF134" s="205"/>
      <c r="AG134" s="205"/>
      <c r="AH134" s="205"/>
      <c r="AI134" s="205"/>
      <c r="AJ134" s="205"/>
      <c r="AK134" s="205"/>
      <c r="AL134" s="205"/>
      <c r="AM134" s="205"/>
    </row>
    <row r="135">
      <c r="A135" s="213"/>
      <c r="B135" s="218"/>
      <c r="C135" s="218"/>
      <c r="D135" s="213"/>
      <c r="E135" s="213"/>
      <c r="F135" s="213"/>
      <c r="G135" s="213"/>
      <c r="H135" s="213"/>
      <c r="I135" s="213"/>
      <c r="J135" s="213"/>
      <c r="K135" s="213"/>
      <c r="L135" s="213"/>
      <c r="M135" s="213"/>
      <c r="N135" s="213"/>
      <c r="O135" s="213"/>
      <c r="P135" s="213"/>
      <c r="Q135" s="213"/>
      <c r="R135" s="213"/>
      <c r="S135" s="213"/>
      <c r="T135" s="213"/>
      <c r="U135" s="213"/>
      <c r="V135" s="213"/>
      <c r="W135" s="213"/>
      <c r="X135" s="213"/>
      <c r="Y135" s="231"/>
      <c r="Z135" s="213"/>
      <c r="AA135" s="213"/>
      <c r="AB135" s="205"/>
      <c r="AC135" s="205"/>
      <c r="AD135" s="205"/>
      <c r="AE135" s="205"/>
      <c r="AF135" s="205"/>
      <c r="AG135" s="205"/>
      <c r="AH135" s="205"/>
      <c r="AI135" s="205"/>
      <c r="AJ135" s="205"/>
      <c r="AK135" s="205"/>
      <c r="AL135" s="205"/>
      <c r="AM135" s="205"/>
    </row>
    <row r="136">
      <c r="A136" s="213"/>
      <c r="B136" s="218"/>
      <c r="C136" s="218"/>
      <c r="D136" s="213"/>
      <c r="E136" s="213"/>
      <c r="F136" s="213"/>
      <c r="G136" s="213"/>
      <c r="H136" s="213"/>
      <c r="I136" s="213"/>
      <c r="J136" s="213"/>
      <c r="K136" s="213"/>
      <c r="L136" s="213"/>
      <c r="M136" s="213"/>
      <c r="N136" s="213"/>
      <c r="O136" s="213"/>
      <c r="P136" s="213"/>
      <c r="Q136" s="213"/>
      <c r="R136" s="213"/>
      <c r="S136" s="213"/>
      <c r="T136" s="213"/>
      <c r="U136" s="213"/>
      <c r="V136" s="213"/>
      <c r="W136" s="213"/>
      <c r="X136" s="213"/>
      <c r="Y136" s="231"/>
      <c r="Z136" s="213"/>
      <c r="AA136" s="213"/>
      <c r="AB136" s="205"/>
      <c r="AC136" s="205"/>
      <c r="AD136" s="205"/>
      <c r="AE136" s="205"/>
      <c r="AF136" s="205"/>
      <c r="AG136" s="205"/>
      <c r="AH136" s="205"/>
      <c r="AI136" s="205"/>
      <c r="AJ136" s="205"/>
      <c r="AK136" s="205"/>
      <c r="AL136" s="205"/>
      <c r="AM136" s="205"/>
    </row>
    <row r="137">
      <c r="A137" s="213"/>
      <c r="B137" s="218"/>
      <c r="C137" s="218"/>
      <c r="D137" s="213"/>
      <c r="E137" s="213"/>
      <c r="F137" s="213"/>
      <c r="G137" s="213"/>
      <c r="H137" s="213"/>
      <c r="I137" s="213"/>
      <c r="J137" s="213"/>
      <c r="K137" s="213"/>
      <c r="L137" s="213"/>
      <c r="M137" s="213"/>
      <c r="N137" s="213"/>
      <c r="O137" s="213"/>
      <c r="P137" s="213"/>
      <c r="Q137" s="213"/>
      <c r="R137" s="213"/>
      <c r="S137" s="213"/>
      <c r="T137" s="213"/>
      <c r="U137" s="213"/>
      <c r="V137" s="213"/>
      <c r="W137" s="213"/>
      <c r="X137" s="213"/>
      <c r="Y137" s="231"/>
      <c r="Z137" s="213"/>
      <c r="AA137" s="213"/>
      <c r="AB137" s="205"/>
      <c r="AC137" s="205"/>
      <c r="AD137" s="205"/>
      <c r="AE137" s="205"/>
      <c r="AF137" s="205"/>
      <c r="AG137" s="205"/>
      <c r="AH137" s="205"/>
      <c r="AI137" s="205"/>
      <c r="AJ137" s="205"/>
      <c r="AK137" s="205"/>
      <c r="AL137" s="205"/>
      <c r="AM137" s="205"/>
    </row>
    <row r="138">
      <c r="A138" s="213"/>
      <c r="B138" s="218"/>
      <c r="C138" s="218"/>
      <c r="D138" s="213"/>
      <c r="E138" s="213"/>
      <c r="F138" s="213"/>
      <c r="G138" s="213"/>
      <c r="H138" s="213"/>
      <c r="I138" s="213"/>
      <c r="J138" s="213"/>
      <c r="K138" s="213"/>
      <c r="L138" s="213"/>
      <c r="M138" s="213"/>
      <c r="N138" s="213"/>
      <c r="O138" s="213"/>
      <c r="P138" s="213"/>
      <c r="Q138" s="213"/>
      <c r="R138" s="213"/>
      <c r="S138" s="213"/>
      <c r="T138" s="213"/>
      <c r="U138" s="213"/>
      <c r="V138" s="213"/>
      <c r="W138" s="213"/>
      <c r="X138" s="213"/>
      <c r="Y138" s="231"/>
      <c r="Z138" s="213"/>
      <c r="AA138" s="213"/>
      <c r="AB138" s="205"/>
      <c r="AC138" s="205"/>
      <c r="AD138" s="205"/>
      <c r="AE138" s="205"/>
      <c r="AF138" s="205"/>
      <c r="AG138" s="205"/>
      <c r="AH138" s="205"/>
      <c r="AI138" s="205"/>
      <c r="AJ138" s="205"/>
      <c r="AK138" s="205"/>
      <c r="AL138" s="205"/>
      <c r="AM138" s="205"/>
    </row>
    <row r="139">
      <c r="A139" s="213"/>
      <c r="B139" s="218"/>
      <c r="C139" s="218"/>
      <c r="D139" s="213"/>
      <c r="E139" s="213"/>
      <c r="F139" s="213"/>
      <c r="G139" s="213"/>
      <c r="H139" s="213"/>
      <c r="I139" s="213"/>
      <c r="J139" s="213"/>
      <c r="K139" s="213"/>
      <c r="L139" s="213"/>
      <c r="M139" s="213"/>
      <c r="N139" s="213"/>
      <c r="O139" s="213"/>
      <c r="P139" s="213"/>
      <c r="Q139" s="213"/>
      <c r="R139" s="213"/>
      <c r="S139" s="213"/>
      <c r="T139" s="213"/>
      <c r="U139" s="213"/>
      <c r="V139" s="213"/>
      <c r="W139" s="213"/>
      <c r="X139" s="213"/>
      <c r="Y139" s="231"/>
      <c r="Z139" s="213"/>
      <c r="AA139" s="213"/>
      <c r="AB139" s="205"/>
      <c r="AC139" s="205"/>
      <c r="AD139" s="205"/>
      <c r="AE139" s="205"/>
      <c r="AF139" s="205"/>
      <c r="AG139" s="205"/>
      <c r="AH139" s="205"/>
      <c r="AI139" s="205"/>
      <c r="AJ139" s="205"/>
      <c r="AK139" s="205"/>
      <c r="AL139" s="205"/>
      <c r="AM139" s="205"/>
    </row>
    <row r="140">
      <c r="A140" s="213"/>
      <c r="B140" s="218"/>
      <c r="C140" s="218"/>
      <c r="D140" s="213"/>
      <c r="E140" s="213"/>
      <c r="F140" s="213"/>
      <c r="G140" s="213"/>
      <c r="H140" s="213"/>
      <c r="I140" s="213"/>
      <c r="J140" s="213"/>
      <c r="K140" s="213"/>
      <c r="L140" s="213"/>
      <c r="M140" s="213"/>
      <c r="N140" s="213"/>
      <c r="O140" s="213"/>
      <c r="P140" s="213"/>
      <c r="Q140" s="213"/>
      <c r="R140" s="213"/>
      <c r="S140" s="213"/>
      <c r="T140" s="213"/>
      <c r="U140" s="213"/>
      <c r="V140" s="213"/>
      <c r="W140" s="213"/>
      <c r="X140" s="213"/>
      <c r="Y140" s="231"/>
      <c r="Z140" s="213"/>
      <c r="AA140" s="213"/>
      <c r="AB140" s="205"/>
      <c r="AC140" s="205"/>
      <c r="AD140" s="205"/>
      <c r="AE140" s="205"/>
      <c r="AF140" s="205"/>
      <c r="AG140" s="205"/>
      <c r="AH140" s="205"/>
      <c r="AI140" s="205"/>
      <c r="AJ140" s="205"/>
      <c r="AK140" s="205"/>
      <c r="AL140" s="205"/>
      <c r="AM140" s="205"/>
    </row>
    <row r="141">
      <c r="A141" s="213"/>
      <c r="B141" s="218"/>
      <c r="C141" s="218"/>
      <c r="D141" s="213"/>
      <c r="E141" s="213"/>
      <c r="F141" s="213"/>
      <c r="G141" s="213"/>
      <c r="H141" s="213"/>
      <c r="I141" s="213"/>
      <c r="J141" s="213"/>
      <c r="K141" s="213"/>
      <c r="L141" s="213"/>
      <c r="M141" s="213"/>
      <c r="N141" s="213"/>
      <c r="O141" s="213"/>
      <c r="P141" s="213"/>
      <c r="Q141" s="213"/>
      <c r="R141" s="213"/>
      <c r="S141" s="213"/>
      <c r="T141" s="213"/>
      <c r="U141" s="213"/>
      <c r="V141" s="213"/>
      <c r="W141" s="213"/>
      <c r="X141" s="213"/>
      <c r="Y141" s="231"/>
      <c r="Z141" s="213"/>
      <c r="AA141" s="213"/>
      <c r="AB141" s="205"/>
      <c r="AC141" s="205"/>
      <c r="AD141" s="205"/>
      <c r="AE141" s="205"/>
      <c r="AF141" s="205"/>
      <c r="AG141" s="205"/>
      <c r="AH141" s="205"/>
      <c r="AI141" s="205"/>
      <c r="AJ141" s="205"/>
      <c r="AK141" s="205"/>
      <c r="AL141" s="205"/>
      <c r="AM141" s="205"/>
    </row>
    <row r="142">
      <c r="A142" s="213"/>
      <c r="B142" s="218"/>
      <c r="C142" s="218"/>
      <c r="D142" s="213"/>
      <c r="E142" s="213"/>
      <c r="F142" s="213"/>
      <c r="G142" s="213"/>
      <c r="H142" s="213"/>
      <c r="I142" s="213"/>
      <c r="J142" s="213"/>
      <c r="K142" s="213"/>
      <c r="L142" s="213"/>
      <c r="M142" s="213"/>
      <c r="N142" s="213"/>
      <c r="O142" s="213"/>
      <c r="P142" s="213"/>
      <c r="Q142" s="213"/>
      <c r="R142" s="213"/>
      <c r="S142" s="213"/>
      <c r="T142" s="213"/>
      <c r="U142" s="213"/>
      <c r="V142" s="213"/>
      <c r="W142" s="213"/>
      <c r="X142" s="213"/>
      <c r="Y142" s="231"/>
      <c r="Z142" s="213"/>
      <c r="AA142" s="213"/>
      <c r="AB142" s="205"/>
      <c r="AC142" s="205"/>
      <c r="AD142" s="205"/>
      <c r="AE142" s="205"/>
      <c r="AF142" s="205"/>
      <c r="AG142" s="205"/>
      <c r="AH142" s="205"/>
      <c r="AI142" s="205"/>
      <c r="AJ142" s="205"/>
      <c r="AK142" s="205"/>
      <c r="AL142" s="205"/>
      <c r="AM142" s="205"/>
    </row>
    <row r="143">
      <c r="A143" s="213"/>
      <c r="B143" s="218"/>
      <c r="C143" s="218"/>
      <c r="D143" s="213"/>
      <c r="E143" s="213"/>
      <c r="F143" s="213"/>
      <c r="G143" s="213"/>
      <c r="H143" s="213"/>
      <c r="I143" s="213"/>
      <c r="J143" s="213"/>
      <c r="K143" s="213"/>
      <c r="L143" s="213"/>
      <c r="M143" s="213"/>
      <c r="N143" s="213"/>
      <c r="O143" s="213"/>
      <c r="P143" s="213"/>
      <c r="Q143" s="213"/>
      <c r="R143" s="213"/>
      <c r="S143" s="213"/>
      <c r="T143" s="213"/>
      <c r="U143" s="213"/>
      <c r="V143" s="213"/>
      <c r="W143" s="213"/>
      <c r="X143" s="213"/>
      <c r="Y143" s="231"/>
      <c r="Z143" s="213"/>
      <c r="AA143" s="213"/>
      <c r="AB143" s="205"/>
      <c r="AC143" s="205"/>
      <c r="AD143" s="205"/>
      <c r="AE143" s="205"/>
      <c r="AF143" s="205"/>
      <c r="AG143" s="205"/>
      <c r="AH143" s="205"/>
      <c r="AI143" s="205"/>
      <c r="AJ143" s="205"/>
      <c r="AK143" s="205"/>
      <c r="AL143" s="205"/>
      <c r="AM143" s="205"/>
    </row>
    <row r="144">
      <c r="A144" s="213"/>
      <c r="B144" s="218"/>
      <c r="C144" s="218"/>
      <c r="D144" s="213"/>
      <c r="E144" s="213"/>
      <c r="F144" s="213"/>
      <c r="G144" s="213"/>
      <c r="H144" s="213"/>
      <c r="I144" s="213"/>
      <c r="J144" s="213"/>
      <c r="K144" s="213"/>
      <c r="L144" s="213"/>
      <c r="M144" s="213"/>
      <c r="N144" s="213"/>
      <c r="O144" s="213"/>
      <c r="P144" s="213"/>
      <c r="Q144" s="213"/>
      <c r="R144" s="213"/>
      <c r="S144" s="213"/>
      <c r="T144" s="213"/>
      <c r="U144" s="213"/>
      <c r="V144" s="213"/>
      <c r="W144" s="213"/>
      <c r="X144" s="213"/>
      <c r="Y144" s="231"/>
      <c r="Z144" s="213"/>
      <c r="AA144" s="213"/>
      <c r="AB144" s="205"/>
      <c r="AC144" s="205"/>
      <c r="AD144" s="205"/>
      <c r="AE144" s="205"/>
      <c r="AF144" s="205"/>
      <c r="AG144" s="205"/>
      <c r="AH144" s="205"/>
      <c r="AI144" s="205"/>
      <c r="AJ144" s="205"/>
      <c r="AK144" s="205"/>
      <c r="AL144" s="205"/>
      <c r="AM144" s="205"/>
    </row>
    <row r="145">
      <c r="A145" s="213"/>
      <c r="B145" s="218"/>
      <c r="C145" s="218"/>
      <c r="D145" s="213"/>
      <c r="E145" s="213"/>
      <c r="F145" s="213"/>
      <c r="G145" s="213"/>
      <c r="H145" s="213"/>
      <c r="I145" s="213"/>
      <c r="J145" s="213"/>
      <c r="K145" s="213"/>
      <c r="L145" s="213"/>
      <c r="M145" s="213"/>
      <c r="N145" s="213"/>
      <c r="O145" s="213"/>
      <c r="P145" s="213"/>
      <c r="Q145" s="213"/>
      <c r="R145" s="213"/>
      <c r="S145" s="213"/>
      <c r="T145" s="213"/>
      <c r="U145" s="213"/>
      <c r="V145" s="213"/>
      <c r="W145" s="213"/>
      <c r="X145" s="213"/>
      <c r="Y145" s="231"/>
      <c r="Z145" s="213"/>
      <c r="AA145" s="213"/>
      <c r="AB145" s="205"/>
      <c r="AC145" s="205"/>
      <c r="AD145" s="205"/>
      <c r="AE145" s="205"/>
      <c r="AF145" s="205"/>
      <c r="AG145" s="205"/>
      <c r="AH145" s="205"/>
      <c r="AI145" s="205"/>
      <c r="AJ145" s="205"/>
      <c r="AK145" s="205"/>
      <c r="AL145" s="205"/>
      <c r="AM145" s="205"/>
    </row>
    <row r="146">
      <c r="A146" s="213"/>
      <c r="B146" s="218"/>
      <c r="C146" s="218"/>
      <c r="D146" s="213"/>
      <c r="E146" s="213"/>
      <c r="F146" s="213"/>
      <c r="G146" s="213"/>
      <c r="H146" s="213"/>
      <c r="I146" s="213"/>
      <c r="J146" s="213"/>
      <c r="K146" s="213"/>
      <c r="L146" s="213"/>
      <c r="M146" s="213"/>
      <c r="N146" s="213"/>
      <c r="O146" s="213"/>
      <c r="P146" s="213"/>
      <c r="Q146" s="213"/>
      <c r="R146" s="213"/>
      <c r="S146" s="213"/>
      <c r="T146" s="213"/>
      <c r="U146" s="213"/>
      <c r="V146" s="213"/>
      <c r="W146" s="213"/>
      <c r="X146" s="213"/>
      <c r="Y146" s="231"/>
      <c r="Z146" s="213"/>
      <c r="AA146" s="213"/>
      <c r="AB146" s="205"/>
      <c r="AC146" s="205"/>
      <c r="AD146" s="205"/>
      <c r="AE146" s="205"/>
      <c r="AF146" s="205"/>
      <c r="AG146" s="205"/>
      <c r="AH146" s="205"/>
      <c r="AI146" s="205"/>
      <c r="AJ146" s="205"/>
      <c r="AK146" s="205"/>
      <c r="AL146" s="205"/>
      <c r="AM146" s="205"/>
    </row>
    <row r="147">
      <c r="A147" s="213"/>
      <c r="B147" s="218"/>
      <c r="C147" s="218"/>
      <c r="D147" s="213"/>
      <c r="E147" s="213"/>
      <c r="F147" s="213"/>
      <c r="G147" s="213"/>
      <c r="H147" s="213"/>
      <c r="I147" s="213"/>
      <c r="J147" s="213"/>
      <c r="K147" s="213"/>
      <c r="L147" s="213"/>
      <c r="M147" s="213"/>
      <c r="N147" s="213"/>
      <c r="O147" s="213"/>
      <c r="P147" s="213"/>
      <c r="Q147" s="213"/>
      <c r="R147" s="213"/>
      <c r="S147" s="213"/>
      <c r="T147" s="213"/>
      <c r="U147" s="213"/>
      <c r="V147" s="213"/>
      <c r="W147" s="213"/>
      <c r="X147" s="213"/>
      <c r="Y147" s="231"/>
      <c r="Z147" s="213"/>
      <c r="AA147" s="213"/>
      <c r="AB147" s="205"/>
      <c r="AC147" s="205"/>
      <c r="AD147" s="205"/>
      <c r="AE147" s="205"/>
      <c r="AF147" s="205"/>
      <c r="AG147" s="205"/>
      <c r="AH147" s="205"/>
      <c r="AI147" s="205"/>
      <c r="AJ147" s="205"/>
      <c r="AK147" s="205"/>
      <c r="AL147" s="205"/>
      <c r="AM147" s="205"/>
    </row>
    <row r="148">
      <c r="A148" s="213"/>
      <c r="B148" s="218"/>
      <c r="C148" s="218"/>
      <c r="D148" s="213"/>
      <c r="E148" s="213"/>
      <c r="F148" s="213"/>
      <c r="G148" s="213"/>
      <c r="H148" s="213"/>
      <c r="I148" s="213"/>
      <c r="J148" s="213"/>
      <c r="K148" s="213"/>
      <c r="L148" s="213"/>
      <c r="M148" s="213"/>
      <c r="N148" s="213"/>
      <c r="O148" s="213"/>
      <c r="P148" s="213"/>
      <c r="Q148" s="213"/>
      <c r="R148" s="213"/>
      <c r="S148" s="213"/>
      <c r="T148" s="213"/>
      <c r="U148" s="213"/>
      <c r="V148" s="213"/>
      <c r="W148" s="213"/>
      <c r="X148" s="213"/>
      <c r="Y148" s="231"/>
      <c r="Z148" s="213"/>
      <c r="AA148" s="213"/>
      <c r="AB148" s="205"/>
      <c r="AC148" s="205"/>
      <c r="AD148" s="205"/>
      <c r="AE148" s="205"/>
      <c r="AF148" s="205"/>
      <c r="AG148" s="205"/>
      <c r="AH148" s="205"/>
      <c r="AI148" s="205"/>
      <c r="AJ148" s="205"/>
      <c r="AK148" s="205"/>
      <c r="AL148" s="205"/>
      <c r="AM148" s="205"/>
    </row>
    <row r="149">
      <c r="A149" s="213"/>
      <c r="B149" s="218"/>
      <c r="C149" s="218"/>
      <c r="D149" s="213"/>
      <c r="E149" s="213"/>
      <c r="F149" s="213"/>
      <c r="G149" s="213"/>
      <c r="H149" s="213"/>
      <c r="I149" s="213"/>
      <c r="J149" s="213"/>
      <c r="K149" s="213"/>
      <c r="L149" s="213"/>
      <c r="M149" s="213"/>
      <c r="N149" s="213"/>
      <c r="O149" s="213"/>
      <c r="P149" s="213"/>
      <c r="Q149" s="213"/>
      <c r="R149" s="213"/>
      <c r="S149" s="213"/>
      <c r="T149" s="213"/>
      <c r="U149" s="213"/>
      <c r="V149" s="213"/>
      <c r="W149" s="213"/>
      <c r="X149" s="213"/>
      <c r="Y149" s="231"/>
      <c r="Z149" s="213"/>
      <c r="AA149" s="213"/>
      <c r="AB149" s="205"/>
      <c r="AC149" s="205"/>
      <c r="AD149" s="205"/>
      <c r="AE149" s="205"/>
      <c r="AF149" s="205"/>
      <c r="AG149" s="205"/>
      <c r="AH149" s="205"/>
      <c r="AI149" s="205"/>
      <c r="AJ149" s="205"/>
      <c r="AK149" s="205"/>
      <c r="AL149" s="205"/>
      <c r="AM149" s="205"/>
    </row>
    <row r="150">
      <c r="A150" s="213"/>
      <c r="B150" s="218"/>
      <c r="C150" s="218"/>
      <c r="D150" s="213"/>
      <c r="E150" s="213"/>
      <c r="F150" s="213"/>
      <c r="G150" s="213"/>
      <c r="H150" s="213"/>
      <c r="I150" s="213"/>
      <c r="J150" s="213"/>
      <c r="K150" s="213"/>
      <c r="L150" s="213"/>
      <c r="M150" s="213"/>
      <c r="N150" s="213"/>
      <c r="O150" s="213"/>
      <c r="P150" s="213"/>
      <c r="Q150" s="213"/>
      <c r="R150" s="213"/>
      <c r="S150" s="213"/>
      <c r="T150" s="213"/>
      <c r="U150" s="213"/>
      <c r="V150" s="213"/>
      <c r="W150" s="213"/>
      <c r="X150" s="213"/>
      <c r="Y150" s="231"/>
      <c r="Z150" s="213"/>
      <c r="AA150" s="213"/>
      <c r="AB150" s="205"/>
      <c r="AC150" s="205"/>
      <c r="AD150" s="205"/>
      <c r="AE150" s="205"/>
      <c r="AF150" s="205"/>
      <c r="AG150" s="205"/>
      <c r="AH150" s="205"/>
      <c r="AI150" s="205"/>
      <c r="AJ150" s="205"/>
      <c r="AK150" s="205"/>
      <c r="AL150" s="205"/>
      <c r="AM150" s="205"/>
    </row>
    <row r="151">
      <c r="A151" s="213"/>
      <c r="B151" s="218"/>
      <c r="C151" s="218"/>
      <c r="D151" s="213"/>
      <c r="E151" s="213"/>
      <c r="F151" s="213"/>
      <c r="G151" s="213"/>
      <c r="H151" s="213"/>
      <c r="I151" s="213"/>
      <c r="J151" s="213"/>
      <c r="K151" s="213"/>
      <c r="L151" s="213"/>
      <c r="M151" s="213"/>
      <c r="N151" s="213"/>
      <c r="O151" s="213"/>
      <c r="P151" s="213"/>
      <c r="Q151" s="213"/>
      <c r="R151" s="213"/>
      <c r="S151" s="213"/>
      <c r="T151" s="213"/>
      <c r="U151" s="213"/>
      <c r="V151" s="213"/>
      <c r="W151" s="213"/>
      <c r="X151" s="213"/>
      <c r="Y151" s="231"/>
      <c r="Z151" s="213"/>
      <c r="AA151" s="213"/>
      <c r="AB151" s="205"/>
      <c r="AC151" s="205"/>
      <c r="AD151" s="205"/>
      <c r="AE151" s="205"/>
      <c r="AF151" s="205"/>
      <c r="AG151" s="205"/>
      <c r="AH151" s="205"/>
      <c r="AI151" s="205"/>
      <c r="AJ151" s="205"/>
      <c r="AK151" s="205"/>
      <c r="AL151" s="205"/>
      <c r="AM151" s="205"/>
    </row>
    <row r="152">
      <c r="A152" s="213"/>
      <c r="B152" s="218"/>
      <c r="C152" s="218"/>
      <c r="D152" s="213"/>
      <c r="E152" s="213"/>
      <c r="F152" s="213"/>
      <c r="G152" s="213"/>
      <c r="H152" s="213"/>
      <c r="I152" s="213"/>
      <c r="J152" s="213"/>
      <c r="K152" s="213"/>
      <c r="L152" s="213"/>
      <c r="M152" s="213"/>
      <c r="N152" s="213"/>
      <c r="O152" s="213"/>
      <c r="P152" s="213"/>
      <c r="Q152" s="213"/>
      <c r="R152" s="213"/>
      <c r="S152" s="213"/>
      <c r="T152" s="213"/>
      <c r="U152" s="213"/>
      <c r="V152" s="213"/>
      <c r="W152" s="213"/>
      <c r="X152" s="213"/>
      <c r="Y152" s="231"/>
      <c r="Z152" s="213"/>
      <c r="AA152" s="213"/>
      <c r="AB152" s="205"/>
      <c r="AC152" s="205"/>
      <c r="AD152" s="205"/>
      <c r="AE152" s="205"/>
      <c r="AF152" s="205"/>
      <c r="AG152" s="205"/>
      <c r="AH152" s="205"/>
      <c r="AI152" s="205"/>
      <c r="AJ152" s="205"/>
      <c r="AK152" s="205"/>
      <c r="AL152" s="205"/>
      <c r="AM152" s="205"/>
    </row>
    <row r="153">
      <c r="A153" s="213"/>
      <c r="B153" s="218"/>
      <c r="C153" s="218"/>
      <c r="D153" s="213"/>
      <c r="E153" s="213"/>
      <c r="F153" s="213"/>
      <c r="G153" s="213"/>
      <c r="H153" s="213"/>
      <c r="I153" s="213"/>
      <c r="J153" s="213"/>
      <c r="K153" s="213"/>
      <c r="L153" s="213"/>
      <c r="M153" s="213"/>
      <c r="N153" s="213"/>
      <c r="O153" s="213"/>
      <c r="P153" s="213"/>
      <c r="Q153" s="213"/>
      <c r="R153" s="213"/>
      <c r="S153" s="213"/>
      <c r="T153" s="213"/>
      <c r="U153" s="213"/>
      <c r="V153" s="213"/>
      <c r="W153" s="213"/>
      <c r="X153" s="213"/>
      <c r="Y153" s="231"/>
      <c r="Z153" s="213"/>
      <c r="AA153" s="213"/>
      <c r="AB153" s="205"/>
      <c r="AC153" s="205"/>
      <c r="AD153" s="205"/>
      <c r="AE153" s="205"/>
      <c r="AF153" s="205"/>
      <c r="AG153" s="205"/>
      <c r="AH153" s="205"/>
      <c r="AI153" s="205"/>
      <c r="AJ153" s="205"/>
      <c r="AK153" s="205"/>
      <c r="AL153" s="205"/>
      <c r="AM153" s="205"/>
    </row>
    <row r="154">
      <c r="A154" s="213"/>
      <c r="B154" s="218"/>
      <c r="C154" s="218"/>
      <c r="D154" s="213"/>
      <c r="E154" s="213"/>
      <c r="F154" s="213"/>
      <c r="G154" s="213"/>
      <c r="H154" s="213"/>
      <c r="I154" s="213"/>
      <c r="J154" s="213"/>
      <c r="K154" s="213"/>
      <c r="L154" s="213"/>
      <c r="M154" s="213"/>
      <c r="N154" s="213"/>
      <c r="O154" s="213"/>
      <c r="P154" s="213"/>
      <c r="Q154" s="213"/>
      <c r="R154" s="213"/>
      <c r="S154" s="213"/>
      <c r="T154" s="213"/>
      <c r="U154" s="213"/>
      <c r="V154" s="213"/>
      <c r="W154" s="213"/>
      <c r="X154" s="213"/>
      <c r="Y154" s="231"/>
      <c r="Z154" s="213"/>
      <c r="AA154" s="213"/>
      <c r="AB154" s="205"/>
      <c r="AC154" s="205"/>
      <c r="AD154" s="205"/>
      <c r="AE154" s="205"/>
      <c r="AF154" s="205"/>
      <c r="AG154" s="205"/>
      <c r="AH154" s="205"/>
      <c r="AI154" s="205"/>
      <c r="AJ154" s="205"/>
      <c r="AK154" s="205"/>
      <c r="AL154" s="205"/>
      <c r="AM154" s="205"/>
    </row>
    <row r="155">
      <c r="A155" s="213"/>
      <c r="B155" s="218"/>
      <c r="C155" s="218"/>
      <c r="D155" s="213"/>
      <c r="E155" s="213"/>
      <c r="F155" s="213"/>
      <c r="G155" s="213"/>
      <c r="H155" s="213"/>
      <c r="I155" s="213"/>
      <c r="J155" s="213"/>
      <c r="K155" s="213"/>
      <c r="L155" s="213"/>
      <c r="M155" s="213"/>
      <c r="N155" s="213"/>
      <c r="O155" s="213"/>
      <c r="P155" s="213"/>
      <c r="Q155" s="213"/>
      <c r="R155" s="213"/>
      <c r="S155" s="213"/>
      <c r="T155" s="213"/>
      <c r="U155" s="213"/>
      <c r="V155" s="213"/>
      <c r="W155" s="213"/>
      <c r="X155" s="213"/>
      <c r="Y155" s="231"/>
      <c r="Z155" s="213"/>
      <c r="AA155" s="213"/>
      <c r="AB155" s="205"/>
      <c r="AC155" s="205"/>
      <c r="AD155" s="205"/>
      <c r="AE155" s="205"/>
      <c r="AF155" s="205"/>
      <c r="AG155" s="205"/>
      <c r="AH155" s="205"/>
      <c r="AI155" s="205"/>
      <c r="AJ155" s="205"/>
      <c r="AK155" s="205"/>
      <c r="AL155" s="205"/>
      <c r="AM155" s="205"/>
    </row>
    <row r="156">
      <c r="A156" s="213"/>
      <c r="B156" s="218"/>
      <c r="C156" s="218"/>
      <c r="D156" s="213"/>
      <c r="E156" s="213"/>
      <c r="F156" s="213"/>
      <c r="G156" s="213"/>
      <c r="H156" s="213"/>
      <c r="I156" s="213"/>
      <c r="J156" s="213"/>
      <c r="K156" s="213"/>
      <c r="L156" s="213"/>
      <c r="M156" s="213"/>
      <c r="N156" s="213"/>
      <c r="O156" s="213"/>
      <c r="P156" s="213"/>
      <c r="Q156" s="213"/>
      <c r="R156" s="213"/>
      <c r="S156" s="213"/>
      <c r="T156" s="213"/>
      <c r="U156" s="213"/>
      <c r="V156" s="213"/>
      <c r="W156" s="213"/>
      <c r="X156" s="213"/>
      <c r="Y156" s="231"/>
      <c r="Z156" s="213"/>
      <c r="AA156" s="213"/>
      <c r="AB156" s="205"/>
      <c r="AC156" s="205"/>
      <c r="AD156" s="205"/>
      <c r="AE156" s="205"/>
      <c r="AF156" s="205"/>
      <c r="AG156" s="205"/>
      <c r="AH156" s="205"/>
      <c r="AI156" s="205"/>
      <c r="AJ156" s="205"/>
      <c r="AK156" s="205"/>
      <c r="AL156" s="205"/>
      <c r="AM156" s="205"/>
    </row>
    <row r="157">
      <c r="A157" s="213"/>
      <c r="B157" s="218"/>
      <c r="C157" s="218"/>
      <c r="D157" s="213"/>
      <c r="E157" s="213"/>
      <c r="F157" s="213"/>
      <c r="G157" s="213"/>
      <c r="H157" s="213"/>
      <c r="I157" s="213"/>
      <c r="J157" s="213"/>
      <c r="K157" s="213"/>
      <c r="L157" s="213"/>
      <c r="M157" s="213"/>
      <c r="N157" s="213"/>
      <c r="O157" s="213"/>
      <c r="P157" s="213"/>
      <c r="Q157" s="213"/>
      <c r="R157" s="213"/>
      <c r="S157" s="213"/>
      <c r="T157" s="213"/>
      <c r="U157" s="213"/>
      <c r="V157" s="213"/>
      <c r="W157" s="213"/>
      <c r="X157" s="213"/>
      <c r="Y157" s="231"/>
      <c r="Z157" s="213"/>
      <c r="AA157" s="213"/>
      <c r="AB157" s="205"/>
      <c r="AC157" s="205"/>
      <c r="AD157" s="205"/>
      <c r="AE157" s="205"/>
      <c r="AF157" s="205"/>
      <c r="AG157" s="205"/>
      <c r="AH157" s="205"/>
      <c r="AI157" s="205"/>
      <c r="AJ157" s="205"/>
      <c r="AK157" s="205"/>
      <c r="AL157" s="205"/>
      <c r="AM157" s="205"/>
    </row>
    <row r="158">
      <c r="A158" s="213"/>
      <c r="B158" s="218"/>
      <c r="C158" s="218"/>
      <c r="D158" s="213"/>
      <c r="E158" s="213"/>
      <c r="F158" s="213"/>
      <c r="G158" s="213"/>
      <c r="H158" s="213"/>
      <c r="I158" s="213"/>
      <c r="J158" s="213"/>
      <c r="K158" s="213"/>
      <c r="L158" s="213"/>
      <c r="M158" s="213"/>
      <c r="N158" s="213"/>
      <c r="O158" s="213"/>
      <c r="P158" s="213"/>
      <c r="Q158" s="213"/>
      <c r="R158" s="213"/>
      <c r="S158" s="213"/>
      <c r="T158" s="213"/>
      <c r="U158" s="213"/>
      <c r="V158" s="213"/>
      <c r="W158" s="213"/>
      <c r="X158" s="213"/>
      <c r="Y158" s="231"/>
      <c r="Z158" s="213"/>
      <c r="AA158" s="213"/>
      <c r="AB158" s="205"/>
      <c r="AC158" s="205"/>
      <c r="AD158" s="205"/>
      <c r="AE158" s="205"/>
      <c r="AF158" s="205"/>
      <c r="AG158" s="205"/>
      <c r="AH158" s="205"/>
      <c r="AI158" s="205"/>
      <c r="AJ158" s="205"/>
      <c r="AK158" s="205"/>
      <c r="AL158" s="205"/>
      <c r="AM158" s="205"/>
    </row>
    <row r="159">
      <c r="A159" s="213"/>
      <c r="B159" s="218"/>
      <c r="C159" s="218"/>
      <c r="D159" s="213"/>
      <c r="E159" s="213"/>
      <c r="F159" s="213"/>
      <c r="G159" s="213"/>
      <c r="H159" s="213"/>
      <c r="I159" s="213"/>
      <c r="J159" s="213"/>
      <c r="K159" s="213"/>
      <c r="L159" s="213"/>
      <c r="M159" s="213"/>
      <c r="N159" s="213"/>
      <c r="O159" s="213"/>
      <c r="P159" s="213"/>
      <c r="Q159" s="213"/>
      <c r="R159" s="213"/>
      <c r="S159" s="213"/>
      <c r="T159" s="213"/>
      <c r="U159" s="213"/>
      <c r="V159" s="213"/>
      <c r="W159" s="213"/>
      <c r="X159" s="213"/>
      <c r="Y159" s="231"/>
      <c r="Z159" s="213"/>
      <c r="AA159" s="213"/>
      <c r="AB159" s="205"/>
      <c r="AC159" s="205"/>
      <c r="AD159" s="205"/>
      <c r="AE159" s="205"/>
      <c r="AF159" s="205"/>
      <c r="AG159" s="205"/>
      <c r="AH159" s="205"/>
      <c r="AI159" s="205"/>
      <c r="AJ159" s="205"/>
      <c r="AK159" s="205"/>
      <c r="AL159" s="205"/>
      <c r="AM159" s="205"/>
    </row>
    <row r="160">
      <c r="A160" s="213"/>
      <c r="B160" s="218"/>
      <c r="C160" s="218"/>
      <c r="D160" s="213"/>
      <c r="E160" s="213"/>
      <c r="F160" s="213"/>
      <c r="G160" s="213"/>
      <c r="H160" s="213"/>
      <c r="I160" s="213"/>
      <c r="J160" s="213"/>
      <c r="K160" s="213"/>
      <c r="L160" s="213"/>
      <c r="M160" s="213"/>
      <c r="N160" s="213"/>
      <c r="O160" s="213"/>
      <c r="P160" s="213"/>
      <c r="Q160" s="213"/>
      <c r="R160" s="213"/>
      <c r="S160" s="213"/>
      <c r="T160" s="213"/>
      <c r="U160" s="213"/>
      <c r="V160" s="213"/>
      <c r="W160" s="213"/>
      <c r="X160" s="213"/>
      <c r="Y160" s="231"/>
      <c r="Z160" s="213"/>
      <c r="AA160" s="213"/>
      <c r="AB160" s="205"/>
      <c r="AC160" s="205"/>
      <c r="AD160" s="205"/>
      <c r="AE160" s="205"/>
      <c r="AF160" s="205"/>
      <c r="AG160" s="205"/>
      <c r="AH160" s="205"/>
      <c r="AI160" s="205"/>
      <c r="AJ160" s="205"/>
      <c r="AK160" s="205"/>
      <c r="AL160" s="205"/>
      <c r="AM160" s="205"/>
    </row>
    <row r="161">
      <c r="A161" s="213"/>
      <c r="B161" s="218"/>
      <c r="C161" s="218"/>
      <c r="D161" s="213"/>
      <c r="E161" s="213"/>
      <c r="F161" s="213"/>
      <c r="G161" s="213"/>
      <c r="H161" s="213"/>
      <c r="I161" s="213"/>
      <c r="J161" s="213"/>
      <c r="K161" s="213"/>
      <c r="L161" s="213"/>
      <c r="M161" s="213"/>
      <c r="N161" s="213"/>
      <c r="O161" s="213"/>
      <c r="P161" s="213"/>
      <c r="Q161" s="213"/>
      <c r="R161" s="213"/>
      <c r="S161" s="213"/>
      <c r="T161" s="213"/>
      <c r="U161" s="213"/>
      <c r="V161" s="213"/>
      <c r="W161" s="213"/>
      <c r="X161" s="213"/>
      <c r="Y161" s="231"/>
      <c r="Z161" s="213"/>
      <c r="AA161" s="213"/>
      <c r="AB161" s="205"/>
      <c r="AC161" s="205"/>
      <c r="AD161" s="205"/>
      <c r="AE161" s="205"/>
      <c r="AF161" s="205"/>
      <c r="AG161" s="205"/>
      <c r="AH161" s="205"/>
      <c r="AI161" s="205"/>
      <c r="AJ161" s="205"/>
      <c r="AK161" s="205"/>
      <c r="AL161" s="205"/>
      <c r="AM161" s="205"/>
    </row>
    <row r="162">
      <c r="A162" s="213"/>
      <c r="B162" s="218"/>
      <c r="C162" s="218"/>
      <c r="D162" s="213"/>
      <c r="E162" s="213"/>
      <c r="F162" s="213"/>
      <c r="G162" s="213"/>
      <c r="H162" s="213"/>
      <c r="I162" s="213"/>
      <c r="J162" s="213"/>
      <c r="K162" s="213"/>
      <c r="L162" s="213"/>
      <c r="M162" s="213"/>
      <c r="N162" s="213"/>
      <c r="O162" s="213"/>
      <c r="P162" s="213"/>
      <c r="Q162" s="213"/>
      <c r="R162" s="213"/>
      <c r="S162" s="213"/>
      <c r="T162" s="213"/>
      <c r="U162" s="213"/>
      <c r="V162" s="213"/>
      <c r="W162" s="213"/>
      <c r="X162" s="213"/>
      <c r="Y162" s="231"/>
      <c r="Z162" s="213"/>
      <c r="AA162" s="213"/>
      <c r="AB162" s="205"/>
      <c r="AC162" s="205"/>
      <c r="AD162" s="205"/>
      <c r="AE162" s="205"/>
      <c r="AF162" s="205"/>
      <c r="AG162" s="205"/>
      <c r="AH162" s="205"/>
      <c r="AI162" s="205"/>
      <c r="AJ162" s="205"/>
      <c r="AK162" s="205"/>
      <c r="AL162" s="205"/>
      <c r="AM162" s="205"/>
    </row>
    <row r="163">
      <c r="A163" s="213"/>
      <c r="B163" s="218"/>
      <c r="C163" s="218"/>
      <c r="D163" s="213"/>
      <c r="E163" s="213"/>
      <c r="F163" s="213"/>
      <c r="G163" s="213"/>
      <c r="H163" s="213"/>
      <c r="I163" s="213"/>
      <c r="J163" s="213"/>
      <c r="K163" s="213"/>
      <c r="L163" s="213"/>
      <c r="M163" s="213"/>
      <c r="N163" s="213"/>
      <c r="O163" s="213"/>
      <c r="P163" s="213"/>
      <c r="Q163" s="213"/>
      <c r="R163" s="213"/>
      <c r="S163" s="213"/>
      <c r="T163" s="213"/>
      <c r="U163" s="213"/>
      <c r="V163" s="213"/>
      <c r="W163" s="213"/>
      <c r="X163" s="213"/>
      <c r="Y163" s="231"/>
      <c r="Z163" s="213"/>
      <c r="AA163" s="213"/>
      <c r="AB163" s="205"/>
      <c r="AC163" s="205"/>
      <c r="AD163" s="205"/>
      <c r="AE163" s="205"/>
      <c r="AF163" s="205"/>
      <c r="AG163" s="205"/>
      <c r="AH163" s="205"/>
      <c r="AI163" s="205"/>
      <c r="AJ163" s="205"/>
      <c r="AK163" s="205"/>
      <c r="AL163" s="205"/>
      <c r="AM163" s="205"/>
    </row>
    <row r="164">
      <c r="A164" s="213"/>
      <c r="B164" s="218"/>
      <c r="C164" s="218"/>
      <c r="D164" s="213"/>
      <c r="E164" s="213"/>
      <c r="F164" s="213"/>
      <c r="G164" s="213"/>
      <c r="H164" s="213"/>
      <c r="I164" s="213"/>
      <c r="J164" s="213"/>
      <c r="K164" s="213"/>
      <c r="L164" s="213"/>
      <c r="M164" s="213"/>
      <c r="N164" s="213"/>
      <c r="O164" s="213"/>
      <c r="P164" s="213"/>
      <c r="Q164" s="213"/>
      <c r="R164" s="213"/>
      <c r="S164" s="213"/>
      <c r="T164" s="213"/>
      <c r="U164" s="213"/>
      <c r="V164" s="213"/>
      <c r="W164" s="213"/>
      <c r="X164" s="213"/>
      <c r="Y164" s="231"/>
      <c r="Z164" s="213"/>
      <c r="AA164" s="213"/>
      <c r="AB164" s="205"/>
      <c r="AC164" s="205"/>
      <c r="AD164" s="205"/>
      <c r="AE164" s="205"/>
      <c r="AF164" s="205"/>
      <c r="AG164" s="205"/>
      <c r="AH164" s="205"/>
      <c r="AI164" s="205"/>
      <c r="AJ164" s="205"/>
      <c r="AK164" s="205"/>
      <c r="AL164" s="205"/>
      <c r="AM164" s="205"/>
    </row>
    <row r="165">
      <c r="A165" s="213"/>
      <c r="B165" s="218"/>
      <c r="C165" s="218"/>
      <c r="D165" s="213"/>
      <c r="E165" s="213"/>
      <c r="F165" s="213"/>
      <c r="G165" s="213"/>
      <c r="H165" s="213"/>
      <c r="I165" s="213"/>
      <c r="J165" s="213"/>
      <c r="K165" s="213"/>
      <c r="L165" s="213"/>
      <c r="M165" s="213"/>
      <c r="N165" s="213"/>
      <c r="O165" s="213"/>
      <c r="P165" s="213"/>
      <c r="Q165" s="213"/>
      <c r="R165" s="213"/>
      <c r="S165" s="213"/>
      <c r="T165" s="213"/>
      <c r="U165" s="213"/>
      <c r="V165" s="213"/>
      <c r="W165" s="213"/>
      <c r="X165" s="213"/>
      <c r="Y165" s="231"/>
      <c r="Z165" s="213"/>
      <c r="AA165" s="213"/>
      <c r="AB165" s="205"/>
      <c r="AC165" s="205"/>
      <c r="AD165" s="205"/>
      <c r="AE165" s="205"/>
      <c r="AF165" s="205"/>
      <c r="AG165" s="205"/>
      <c r="AH165" s="205"/>
      <c r="AI165" s="205"/>
      <c r="AJ165" s="205"/>
      <c r="AK165" s="205"/>
      <c r="AL165" s="205"/>
      <c r="AM165" s="205"/>
    </row>
    <row r="166">
      <c r="A166" s="213"/>
      <c r="B166" s="218"/>
      <c r="C166" s="218"/>
      <c r="D166" s="213"/>
      <c r="E166" s="213"/>
      <c r="F166" s="213"/>
      <c r="G166" s="213"/>
      <c r="H166" s="213"/>
      <c r="I166" s="213"/>
      <c r="J166" s="213"/>
      <c r="K166" s="213"/>
      <c r="L166" s="213"/>
      <c r="M166" s="213"/>
      <c r="N166" s="213"/>
      <c r="O166" s="213"/>
      <c r="P166" s="213"/>
      <c r="Q166" s="213"/>
      <c r="R166" s="213"/>
      <c r="S166" s="213"/>
      <c r="T166" s="213"/>
      <c r="U166" s="213"/>
      <c r="V166" s="213"/>
      <c r="W166" s="213"/>
      <c r="X166" s="213"/>
      <c r="Y166" s="231"/>
      <c r="Z166" s="213"/>
      <c r="AA166" s="213"/>
      <c r="AB166" s="205"/>
      <c r="AC166" s="205"/>
      <c r="AD166" s="205"/>
      <c r="AE166" s="205"/>
      <c r="AF166" s="205"/>
      <c r="AG166" s="205"/>
      <c r="AH166" s="205"/>
      <c r="AI166" s="205"/>
      <c r="AJ166" s="205"/>
      <c r="AK166" s="205"/>
      <c r="AL166" s="205"/>
      <c r="AM166" s="205"/>
    </row>
    <row r="167">
      <c r="A167" s="213"/>
      <c r="B167" s="218"/>
      <c r="C167" s="218"/>
      <c r="D167" s="213"/>
      <c r="E167" s="213"/>
      <c r="F167" s="213"/>
      <c r="G167" s="213"/>
      <c r="H167" s="213"/>
      <c r="I167" s="213"/>
      <c r="J167" s="213"/>
      <c r="K167" s="213"/>
      <c r="L167" s="213"/>
      <c r="M167" s="213"/>
      <c r="N167" s="213"/>
      <c r="O167" s="213"/>
      <c r="P167" s="213"/>
      <c r="Q167" s="213"/>
      <c r="R167" s="213"/>
      <c r="S167" s="213"/>
      <c r="T167" s="213"/>
      <c r="U167" s="213"/>
      <c r="V167" s="213"/>
      <c r="W167" s="213"/>
      <c r="X167" s="213"/>
      <c r="Y167" s="231"/>
      <c r="Z167" s="213"/>
      <c r="AA167" s="213"/>
      <c r="AB167" s="205"/>
      <c r="AC167" s="205"/>
      <c r="AD167" s="205"/>
      <c r="AE167" s="205"/>
      <c r="AF167" s="205"/>
      <c r="AG167" s="205"/>
      <c r="AH167" s="205"/>
      <c r="AI167" s="205"/>
      <c r="AJ167" s="205"/>
      <c r="AK167" s="205"/>
      <c r="AL167" s="205"/>
      <c r="AM167" s="205"/>
    </row>
    <row r="168">
      <c r="A168" s="213"/>
      <c r="B168" s="218"/>
      <c r="C168" s="218"/>
      <c r="D168" s="213"/>
      <c r="E168" s="213"/>
      <c r="F168" s="213"/>
      <c r="G168" s="213"/>
      <c r="H168" s="213"/>
      <c r="I168" s="213"/>
      <c r="J168" s="213"/>
      <c r="K168" s="213"/>
      <c r="L168" s="213"/>
      <c r="M168" s="213"/>
      <c r="N168" s="213"/>
      <c r="O168" s="213"/>
      <c r="P168" s="213"/>
      <c r="Q168" s="213"/>
      <c r="R168" s="213"/>
      <c r="S168" s="213"/>
      <c r="T168" s="213"/>
      <c r="U168" s="213"/>
      <c r="V168" s="213"/>
      <c r="W168" s="213"/>
      <c r="X168" s="213"/>
      <c r="Y168" s="231"/>
      <c r="Z168" s="213"/>
      <c r="AA168" s="213"/>
      <c r="AB168" s="205"/>
      <c r="AC168" s="205"/>
      <c r="AD168" s="205"/>
      <c r="AE168" s="205"/>
      <c r="AF168" s="205"/>
      <c r="AG168" s="205"/>
      <c r="AH168" s="205"/>
      <c r="AI168" s="205"/>
      <c r="AJ168" s="205"/>
      <c r="AK168" s="205"/>
      <c r="AL168" s="205"/>
      <c r="AM168" s="205"/>
    </row>
    <row r="169">
      <c r="A169" s="213"/>
      <c r="B169" s="218"/>
      <c r="C169" s="218"/>
      <c r="D169" s="213"/>
      <c r="E169" s="213"/>
      <c r="F169" s="213"/>
      <c r="G169" s="213"/>
      <c r="H169" s="213"/>
      <c r="I169" s="213"/>
      <c r="J169" s="213"/>
      <c r="K169" s="213"/>
      <c r="L169" s="213"/>
      <c r="M169" s="213"/>
      <c r="N169" s="213"/>
      <c r="O169" s="213"/>
      <c r="P169" s="213"/>
      <c r="Q169" s="213"/>
      <c r="R169" s="213"/>
      <c r="S169" s="213"/>
      <c r="T169" s="213"/>
      <c r="U169" s="213"/>
      <c r="V169" s="213"/>
      <c r="W169" s="213"/>
      <c r="X169" s="213"/>
      <c r="Y169" s="231"/>
      <c r="Z169" s="213"/>
      <c r="AA169" s="213"/>
      <c r="AB169" s="205"/>
      <c r="AC169" s="205"/>
      <c r="AD169" s="205"/>
      <c r="AE169" s="205"/>
      <c r="AF169" s="205"/>
      <c r="AG169" s="205"/>
      <c r="AH169" s="205"/>
      <c r="AI169" s="205"/>
      <c r="AJ169" s="205"/>
      <c r="AK169" s="205"/>
      <c r="AL169" s="205"/>
      <c r="AM169" s="205"/>
    </row>
    <row r="170">
      <c r="A170" s="213"/>
      <c r="B170" s="218"/>
      <c r="C170" s="218"/>
      <c r="D170" s="213"/>
      <c r="E170" s="213"/>
      <c r="F170" s="213"/>
      <c r="G170" s="213"/>
      <c r="H170" s="213"/>
      <c r="I170" s="213"/>
      <c r="J170" s="213"/>
      <c r="K170" s="213"/>
      <c r="L170" s="213"/>
      <c r="M170" s="213"/>
      <c r="N170" s="213"/>
      <c r="O170" s="213"/>
      <c r="P170" s="213"/>
      <c r="Q170" s="213"/>
      <c r="R170" s="213"/>
      <c r="S170" s="213"/>
      <c r="T170" s="213"/>
      <c r="U170" s="213"/>
      <c r="V170" s="213"/>
      <c r="W170" s="213"/>
      <c r="X170" s="213"/>
      <c r="Y170" s="231"/>
      <c r="Z170" s="213"/>
      <c r="AA170" s="213"/>
      <c r="AB170" s="205"/>
      <c r="AC170" s="205"/>
      <c r="AD170" s="205"/>
      <c r="AE170" s="205"/>
      <c r="AF170" s="205"/>
      <c r="AG170" s="205"/>
      <c r="AH170" s="205"/>
      <c r="AI170" s="205"/>
      <c r="AJ170" s="205"/>
      <c r="AK170" s="205"/>
      <c r="AL170" s="205"/>
      <c r="AM170" s="205"/>
    </row>
    <row r="171">
      <c r="A171" s="213"/>
      <c r="B171" s="218"/>
      <c r="C171" s="218"/>
      <c r="D171" s="213"/>
      <c r="E171" s="213"/>
      <c r="F171" s="213"/>
      <c r="G171" s="213"/>
      <c r="H171" s="213"/>
      <c r="I171" s="213"/>
      <c r="J171" s="213"/>
      <c r="K171" s="213"/>
      <c r="L171" s="213"/>
      <c r="M171" s="213"/>
      <c r="N171" s="213"/>
      <c r="O171" s="213"/>
      <c r="P171" s="213"/>
      <c r="Q171" s="213"/>
      <c r="R171" s="213"/>
      <c r="S171" s="213"/>
      <c r="T171" s="213"/>
      <c r="U171" s="213"/>
      <c r="V171" s="213"/>
      <c r="W171" s="213"/>
      <c r="X171" s="213"/>
      <c r="Y171" s="231"/>
      <c r="Z171" s="213"/>
      <c r="AA171" s="213"/>
      <c r="AB171" s="205"/>
      <c r="AC171" s="205"/>
      <c r="AD171" s="205"/>
      <c r="AE171" s="205"/>
      <c r="AF171" s="205"/>
      <c r="AG171" s="205"/>
      <c r="AH171" s="205"/>
      <c r="AI171" s="205"/>
      <c r="AJ171" s="205"/>
      <c r="AK171" s="205"/>
      <c r="AL171" s="205"/>
      <c r="AM171" s="205"/>
    </row>
    <row r="172">
      <c r="A172" s="213"/>
      <c r="B172" s="218"/>
      <c r="C172" s="218"/>
      <c r="D172" s="213"/>
      <c r="E172" s="213"/>
      <c r="F172" s="213"/>
      <c r="G172" s="213"/>
      <c r="H172" s="213"/>
      <c r="I172" s="213"/>
      <c r="J172" s="213"/>
      <c r="K172" s="213"/>
      <c r="L172" s="213"/>
      <c r="M172" s="213"/>
      <c r="N172" s="213"/>
      <c r="O172" s="213"/>
      <c r="P172" s="213"/>
      <c r="Q172" s="213"/>
      <c r="R172" s="213"/>
      <c r="S172" s="213"/>
      <c r="T172" s="213"/>
      <c r="U172" s="213"/>
      <c r="V172" s="213"/>
      <c r="W172" s="213"/>
      <c r="X172" s="213"/>
      <c r="Y172" s="231"/>
      <c r="Z172" s="213"/>
      <c r="AA172" s="213"/>
      <c r="AB172" s="205"/>
      <c r="AC172" s="205"/>
      <c r="AD172" s="205"/>
      <c r="AE172" s="205"/>
      <c r="AF172" s="205"/>
      <c r="AG172" s="205"/>
      <c r="AH172" s="205"/>
      <c r="AI172" s="205"/>
      <c r="AJ172" s="205"/>
      <c r="AK172" s="205"/>
      <c r="AL172" s="205"/>
      <c r="AM172" s="205"/>
    </row>
    <row r="173">
      <c r="A173" s="213"/>
      <c r="B173" s="218"/>
      <c r="C173" s="218"/>
      <c r="D173" s="213"/>
      <c r="E173" s="213"/>
      <c r="F173" s="213"/>
      <c r="G173" s="213"/>
      <c r="H173" s="213"/>
      <c r="I173" s="213"/>
      <c r="J173" s="213"/>
      <c r="K173" s="213"/>
      <c r="L173" s="213"/>
      <c r="M173" s="213"/>
      <c r="N173" s="213"/>
      <c r="O173" s="213"/>
      <c r="P173" s="213"/>
      <c r="Q173" s="213"/>
      <c r="R173" s="213"/>
      <c r="S173" s="213"/>
      <c r="T173" s="213"/>
      <c r="U173" s="213"/>
      <c r="V173" s="213"/>
      <c r="W173" s="213"/>
      <c r="X173" s="213"/>
      <c r="Y173" s="231"/>
      <c r="Z173" s="213"/>
      <c r="AA173" s="213"/>
      <c r="AB173" s="205"/>
      <c r="AC173" s="205"/>
      <c r="AD173" s="205"/>
      <c r="AE173" s="205"/>
      <c r="AF173" s="205"/>
      <c r="AG173" s="205"/>
      <c r="AH173" s="205"/>
      <c r="AI173" s="205"/>
      <c r="AJ173" s="205"/>
      <c r="AK173" s="205"/>
      <c r="AL173" s="205"/>
      <c r="AM173" s="205"/>
    </row>
    <row r="174">
      <c r="A174" s="213"/>
      <c r="B174" s="218"/>
      <c r="C174" s="218"/>
      <c r="D174" s="213"/>
      <c r="E174" s="213"/>
      <c r="F174" s="213"/>
      <c r="G174" s="213"/>
      <c r="H174" s="213"/>
      <c r="I174" s="213"/>
      <c r="J174" s="213"/>
      <c r="K174" s="213"/>
      <c r="L174" s="213"/>
      <c r="M174" s="213"/>
      <c r="N174" s="213"/>
      <c r="O174" s="213"/>
      <c r="P174" s="213"/>
      <c r="Q174" s="213"/>
      <c r="R174" s="213"/>
      <c r="S174" s="213"/>
      <c r="T174" s="213"/>
      <c r="U174" s="213"/>
      <c r="V174" s="213"/>
      <c r="W174" s="213"/>
      <c r="X174" s="213"/>
      <c r="Y174" s="231"/>
      <c r="Z174" s="213"/>
      <c r="AA174" s="213"/>
      <c r="AB174" s="205"/>
      <c r="AC174" s="205"/>
      <c r="AD174" s="205"/>
      <c r="AE174" s="205"/>
      <c r="AF174" s="205"/>
      <c r="AG174" s="205"/>
      <c r="AH174" s="205"/>
      <c r="AI174" s="205"/>
      <c r="AJ174" s="205"/>
      <c r="AK174" s="205"/>
      <c r="AL174" s="205"/>
      <c r="AM174" s="205"/>
    </row>
    <row r="175">
      <c r="A175" s="213"/>
      <c r="B175" s="218"/>
      <c r="C175" s="218"/>
      <c r="D175" s="213"/>
      <c r="E175" s="213"/>
      <c r="F175" s="213"/>
      <c r="G175" s="213"/>
      <c r="H175" s="213"/>
      <c r="I175" s="213"/>
      <c r="J175" s="213"/>
      <c r="K175" s="213"/>
      <c r="L175" s="213"/>
      <c r="M175" s="213"/>
      <c r="N175" s="213"/>
      <c r="O175" s="213"/>
      <c r="P175" s="213"/>
      <c r="Q175" s="213"/>
      <c r="R175" s="213"/>
      <c r="S175" s="213"/>
      <c r="T175" s="213"/>
      <c r="U175" s="213"/>
      <c r="V175" s="213"/>
      <c r="W175" s="213"/>
      <c r="X175" s="213"/>
      <c r="Y175" s="231"/>
      <c r="Z175" s="213"/>
      <c r="AA175" s="213"/>
      <c r="AB175" s="205"/>
      <c r="AC175" s="205"/>
      <c r="AD175" s="205"/>
      <c r="AE175" s="205"/>
      <c r="AF175" s="205"/>
      <c r="AG175" s="205"/>
      <c r="AH175" s="205"/>
      <c r="AI175" s="205"/>
      <c r="AJ175" s="205"/>
      <c r="AK175" s="205"/>
      <c r="AL175" s="205"/>
      <c r="AM175" s="205"/>
    </row>
    <row r="176">
      <c r="A176" s="213"/>
      <c r="B176" s="218"/>
      <c r="C176" s="218"/>
      <c r="D176" s="213"/>
      <c r="E176" s="213"/>
      <c r="F176" s="213"/>
      <c r="G176" s="213"/>
      <c r="H176" s="213"/>
      <c r="I176" s="213"/>
      <c r="J176" s="213"/>
      <c r="K176" s="213"/>
      <c r="L176" s="213"/>
      <c r="M176" s="213"/>
      <c r="N176" s="213"/>
      <c r="O176" s="213"/>
      <c r="P176" s="213"/>
      <c r="Q176" s="213"/>
      <c r="R176" s="213"/>
      <c r="S176" s="213"/>
      <c r="T176" s="213"/>
      <c r="U176" s="213"/>
      <c r="V176" s="213"/>
      <c r="W176" s="213"/>
      <c r="X176" s="213"/>
      <c r="Y176" s="231"/>
      <c r="Z176" s="213"/>
      <c r="AA176" s="213"/>
      <c r="AB176" s="205"/>
      <c r="AC176" s="205"/>
      <c r="AD176" s="205"/>
      <c r="AE176" s="205"/>
      <c r="AF176" s="205"/>
      <c r="AG176" s="205"/>
      <c r="AH176" s="205"/>
      <c r="AI176" s="205"/>
      <c r="AJ176" s="205"/>
      <c r="AK176" s="205"/>
      <c r="AL176" s="205"/>
      <c r="AM176" s="205"/>
    </row>
    <row r="177">
      <c r="A177" s="213"/>
      <c r="B177" s="218"/>
      <c r="C177" s="218"/>
      <c r="D177" s="213"/>
      <c r="E177" s="213"/>
      <c r="F177" s="213"/>
      <c r="G177" s="213"/>
      <c r="H177" s="213"/>
      <c r="I177" s="213"/>
      <c r="J177" s="213"/>
      <c r="K177" s="213"/>
      <c r="L177" s="213"/>
      <c r="M177" s="213"/>
      <c r="N177" s="213"/>
      <c r="O177" s="213"/>
      <c r="P177" s="213"/>
      <c r="Q177" s="213"/>
      <c r="R177" s="213"/>
      <c r="S177" s="213"/>
      <c r="T177" s="213"/>
      <c r="U177" s="213"/>
      <c r="V177" s="213"/>
      <c r="W177" s="213"/>
      <c r="X177" s="213"/>
      <c r="Y177" s="231"/>
      <c r="Z177" s="213"/>
      <c r="AA177" s="213"/>
      <c r="AB177" s="205"/>
      <c r="AC177" s="205"/>
      <c r="AD177" s="205"/>
      <c r="AE177" s="205"/>
      <c r="AF177" s="205"/>
      <c r="AG177" s="205"/>
      <c r="AH177" s="205"/>
      <c r="AI177" s="205"/>
      <c r="AJ177" s="205"/>
      <c r="AK177" s="205"/>
      <c r="AL177" s="205"/>
      <c r="AM177" s="205"/>
    </row>
    <row r="178">
      <c r="A178" s="213"/>
      <c r="B178" s="218"/>
      <c r="C178" s="218"/>
      <c r="D178" s="213"/>
      <c r="E178" s="213"/>
      <c r="F178" s="213"/>
      <c r="G178" s="213"/>
      <c r="H178" s="213"/>
      <c r="I178" s="213"/>
      <c r="J178" s="213"/>
      <c r="K178" s="213"/>
      <c r="L178" s="213"/>
      <c r="M178" s="213"/>
      <c r="N178" s="213"/>
      <c r="O178" s="213"/>
      <c r="P178" s="213"/>
      <c r="Q178" s="213"/>
      <c r="R178" s="213"/>
      <c r="S178" s="213"/>
      <c r="T178" s="213"/>
      <c r="U178" s="213"/>
      <c r="V178" s="213"/>
      <c r="W178" s="213"/>
      <c r="X178" s="213"/>
      <c r="Y178" s="231"/>
      <c r="Z178" s="213"/>
      <c r="AA178" s="213"/>
      <c r="AB178" s="205"/>
      <c r="AC178" s="205"/>
      <c r="AD178" s="205"/>
      <c r="AE178" s="205"/>
      <c r="AF178" s="205"/>
      <c r="AG178" s="205"/>
      <c r="AH178" s="205"/>
      <c r="AI178" s="205"/>
      <c r="AJ178" s="205"/>
      <c r="AK178" s="205"/>
      <c r="AL178" s="205"/>
      <c r="AM178" s="205"/>
    </row>
    <row r="179">
      <c r="A179" s="213"/>
      <c r="B179" s="218"/>
      <c r="C179" s="218"/>
      <c r="D179" s="213"/>
      <c r="E179" s="213"/>
      <c r="F179" s="213"/>
      <c r="G179" s="213"/>
      <c r="H179" s="213"/>
      <c r="I179" s="213"/>
      <c r="J179" s="213"/>
      <c r="K179" s="213"/>
      <c r="L179" s="213"/>
      <c r="M179" s="213"/>
      <c r="N179" s="213"/>
      <c r="O179" s="213"/>
      <c r="P179" s="213"/>
      <c r="Q179" s="213"/>
      <c r="R179" s="213"/>
      <c r="S179" s="213"/>
      <c r="T179" s="213"/>
      <c r="U179" s="213"/>
      <c r="V179" s="213"/>
      <c r="W179" s="213"/>
      <c r="X179" s="213"/>
      <c r="Y179" s="231"/>
      <c r="Z179" s="213"/>
      <c r="AA179" s="213"/>
      <c r="AB179" s="205"/>
      <c r="AC179" s="205"/>
      <c r="AD179" s="205"/>
      <c r="AE179" s="205"/>
      <c r="AF179" s="205"/>
      <c r="AG179" s="205"/>
      <c r="AH179" s="205"/>
      <c r="AI179" s="205"/>
      <c r="AJ179" s="205"/>
      <c r="AK179" s="205"/>
      <c r="AL179" s="205"/>
      <c r="AM179" s="205"/>
    </row>
    <row r="180">
      <c r="A180" s="213"/>
      <c r="B180" s="218"/>
      <c r="C180" s="218"/>
      <c r="D180" s="213"/>
      <c r="E180" s="213"/>
      <c r="F180" s="213"/>
      <c r="G180" s="213"/>
      <c r="H180" s="213"/>
      <c r="I180" s="213"/>
      <c r="J180" s="213"/>
      <c r="K180" s="213"/>
      <c r="L180" s="213"/>
      <c r="M180" s="213"/>
      <c r="N180" s="213"/>
      <c r="O180" s="213"/>
      <c r="P180" s="213"/>
      <c r="Q180" s="213"/>
      <c r="R180" s="213"/>
      <c r="S180" s="213"/>
      <c r="T180" s="213"/>
      <c r="U180" s="213"/>
      <c r="V180" s="213"/>
      <c r="W180" s="213"/>
      <c r="X180" s="213"/>
      <c r="Y180" s="231"/>
      <c r="Z180" s="213"/>
      <c r="AA180" s="213"/>
      <c r="AB180" s="205"/>
      <c r="AC180" s="205"/>
      <c r="AD180" s="205"/>
      <c r="AE180" s="205"/>
      <c r="AF180" s="205"/>
      <c r="AG180" s="205"/>
      <c r="AH180" s="205"/>
      <c r="AI180" s="205"/>
      <c r="AJ180" s="205"/>
      <c r="AK180" s="205"/>
      <c r="AL180" s="205"/>
      <c r="AM180" s="205"/>
    </row>
    <row r="181">
      <c r="A181" s="213"/>
      <c r="B181" s="218"/>
      <c r="C181" s="218"/>
      <c r="D181" s="213"/>
      <c r="E181" s="213"/>
      <c r="F181" s="213"/>
      <c r="G181" s="213"/>
      <c r="H181" s="213"/>
      <c r="I181" s="213"/>
      <c r="J181" s="213"/>
      <c r="K181" s="213"/>
      <c r="L181" s="213"/>
      <c r="M181" s="213"/>
      <c r="N181" s="213"/>
      <c r="O181" s="213"/>
      <c r="P181" s="213"/>
      <c r="Q181" s="213"/>
      <c r="R181" s="213"/>
      <c r="S181" s="213"/>
      <c r="T181" s="213"/>
      <c r="U181" s="213"/>
      <c r="V181" s="213"/>
      <c r="W181" s="213"/>
      <c r="X181" s="213"/>
      <c r="Y181" s="231"/>
      <c r="Z181" s="213"/>
      <c r="AA181" s="213"/>
      <c r="AB181" s="205"/>
      <c r="AC181" s="205"/>
      <c r="AD181" s="205"/>
      <c r="AE181" s="205"/>
      <c r="AF181" s="205"/>
      <c r="AG181" s="205"/>
      <c r="AH181" s="205"/>
      <c r="AI181" s="205"/>
      <c r="AJ181" s="205"/>
      <c r="AK181" s="205"/>
      <c r="AL181" s="205"/>
      <c r="AM181" s="205"/>
    </row>
    <row r="182">
      <c r="A182" s="213"/>
      <c r="B182" s="218"/>
      <c r="C182" s="218"/>
      <c r="D182" s="213"/>
      <c r="E182" s="213"/>
      <c r="F182" s="213"/>
      <c r="G182" s="213"/>
      <c r="H182" s="213"/>
      <c r="I182" s="213"/>
      <c r="J182" s="213"/>
      <c r="K182" s="213"/>
      <c r="L182" s="213"/>
      <c r="M182" s="213"/>
      <c r="N182" s="213"/>
      <c r="O182" s="213"/>
      <c r="P182" s="213"/>
      <c r="Q182" s="213"/>
      <c r="R182" s="213"/>
      <c r="S182" s="213"/>
      <c r="T182" s="213"/>
      <c r="U182" s="213"/>
      <c r="V182" s="213"/>
      <c r="W182" s="213"/>
      <c r="X182" s="213"/>
      <c r="Y182" s="231"/>
      <c r="Z182" s="213"/>
      <c r="AA182" s="213"/>
      <c r="AB182" s="205"/>
      <c r="AC182" s="205"/>
      <c r="AD182" s="205"/>
      <c r="AE182" s="205"/>
      <c r="AF182" s="205"/>
      <c r="AG182" s="205"/>
      <c r="AH182" s="205"/>
      <c r="AI182" s="205"/>
      <c r="AJ182" s="205"/>
      <c r="AK182" s="205"/>
      <c r="AL182" s="205"/>
      <c r="AM182" s="205"/>
    </row>
    <row r="183">
      <c r="A183" s="213"/>
      <c r="B183" s="218"/>
      <c r="C183" s="218"/>
      <c r="D183" s="213"/>
      <c r="E183" s="213"/>
      <c r="F183" s="213"/>
      <c r="G183" s="213"/>
      <c r="H183" s="213"/>
      <c r="I183" s="213"/>
      <c r="J183" s="213"/>
      <c r="K183" s="213"/>
      <c r="L183" s="213"/>
      <c r="M183" s="213"/>
      <c r="N183" s="213"/>
      <c r="O183" s="213"/>
      <c r="P183" s="213"/>
      <c r="Q183" s="213"/>
      <c r="R183" s="213"/>
      <c r="S183" s="213"/>
      <c r="T183" s="213"/>
      <c r="U183" s="213"/>
      <c r="V183" s="213"/>
      <c r="W183" s="213"/>
      <c r="X183" s="213"/>
      <c r="Y183" s="231"/>
      <c r="Z183" s="213"/>
      <c r="AA183" s="213"/>
      <c r="AB183" s="205"/>
      <c r="AC183" s="205"/>
      <c r="AD183" s="205"/>
      <c r="AE183" s="205"/>
      <c r="AF183" s="205"/>
      <c r="AG183" s="205"/>
      <c r="AH183" s="205"/>
      <c r="AI183" s="205"/>
      <c r="AJ183" s="205"/>
      <c r="AK183" s="205"/>
      <c r="AL183" s="205"/>
      <c r="AM183" s="205"/>
    </row>
    <row r="184">
      <c r="A184" s="213"/>
      <c r="B184" s="218"/>
      <c r="C184" s="218"/>
      <c r="D184" s="213"/>
      <c r="E184" s="213"/>
      <c r="F184" s="213"/>
      <c r="G184" s="213"/>
      <c r="H184" s="213"/>
      <c r="I184" s="213"/>
      <c r="J184" s="213"/>
      <c r="K184" s="213"/>
      <c r="L184" s="213"/>
      <c r="M184" s="213"/>
      <c r="N184" s="213"/>
      <c r="O184" s="213"/>
      <c r="P184" s="213"/>
      <c r="Q184" s="213"/>
      <c r="R184" s="213"/>
      <c r="S184" s="213"/>
      <c r="T184" s="213"/>
      <c r="U184" s="213"/>
      <c r="V184" s="213"/>
      <c r="W184" s="213"/>
      <c r="X184" s="213"/>
      <c r="Y184" s="231"/>
      <c r="Z184" s="213"/>
      <c r="AA184" s="213"/>
      <c r="AB184" s="205"/>
      <c r="AC184" s="205"/>
      <c r="AD184" s="205"/>
      <c r="AE184" s="205"/>
      <c r="AF184" s="205"/>
      <c r="AG184" s="205"/>
      <c r="AH184" s="205"/>
      <c r="AI184" s="205"/>
      <c r="AJ184" s="205"/>
      <c r="AK184" s="205"/>
      <c r="AL184" s="205"/>
      <c r="AM184" s="205"/>
    </row>
    <row r="185">
      <c r="A185" s="213"/>
      <c r="B185" s="218"/>
      <c r="C185" s="218"/>
      <c r="D185" s="213"/>
      <c r="E185" s="213"/>
      <c r="F185" s="213"/>
      <c r="G185" s="213"/>
      <c r="H185" s="213"/>
      <c r="I185" s="213"/>
      <c r="J185" s="213"/>
      <c r="K185" s="213"/>
      <c r="L185" s="213"/>
      <c r="M185" s="213"/>
      <c r="N185" s="213"/>
      <c r="O185" s="213"/>
      <c r="P185" s="213"/>
      <c r="Q185" s="213"/>
      <c r="R185" s="213"/>
      <c r="S185" s="213"/>
      <c r="T185" s="213"/>
      <c r="U185" s="213"/>
      <c r="V185" s="213"/>
      <c r="W185" s="213"/>
      <c r="X185" s="213"/>
      <c r="Y185" s="231"/>
      <c r="Z185" s="213"/>
      <c r="AA185" s="213"/>
      <c r="AB185" s="205"/>
      <c r="AC185" s="205"/>
      <c r="AD185" s="205"/>
      <c r="AE185" s="205"/>
      <c r="AF185" s="205"/>
      <c r="AG185" s="205"/>
      <c r="AH185" s="205"/>
      <c r="AI185" s="205"/>
      <c r="AJ185" s="205"/>
      <c r="AK185" s="205"/>
      <c r="AL185" s="205"/>
      <c r="AM185" s="205"/>
    </row>
    <row r="186">
      <c r="A186" s="213"/>
      <c r="B186" s="218"/>
      <c r="C186" s="218"/>
      <c r="D186" s="213"/>
      <c r="E186" s="213"/>
      <c r="F186" s="213"/>
      <c r="G186" s="213"/>
      <c r="H186" s="213"/>
      <c r="I186" s="213"/>
      <c r="J186" s="213"/>
      <c r="K186" s="213"/>
      <c r="L186" s="213"/>
      <c r="M186" s="213"/>
      <c r="N186" s="213"/>
      <c r="O186" s="213"/>
      <c r="P186" s="213"/>
      <c r="Q186" s="213"/>
      <c r="R186" s="213"/>
      <c r="S186" s="213"/>
      <c r="T186" s="213"/>
      <c r="U186" s="213"/>
      <c r="V186" s="213"/>
      <c r="W186" s="213"/>
      <c r="X186" s="213"/>
      <c r="Y186" s="231"/>
      <c r="Z186" s="213"/>
      <c r="AA186" s="213"/>
      <c r="AB186" s="205"/>
      <c r="AC186" s="205"/>
      <c r="AD186" s="205"/>
      <c r="AE186" s="205"/>
      <c r="AF186" s="205"/>
      <c r="AG186" s="205"/>
      <c r="AH186" s="205"/>
      <c r="AI186" s="205"/>
      <c r="AJ186" s="205"/>
      <c r="AK186" s="205"/>
      <c r="AL186" s="205"/>
      <c r="AM186" s="205"/>
    </row>
    <row r="187">
      <c r="A187" s="213"/>
      <c r="B187" s="218"/>
      <c r="C187" s="218"/>
      <c r="D187" s="213"/>
      <c r="E187" s="213"/>
      <c r="F187" s="213"/>
      <c r="G187" s="213"/>
      <c r="H187" s="213"/>
      <c r="I187" s="213"/>
      <c r="J187" s="213"/>
      <c r="K187" s="213"/>
      <c r="L187" s="213"/>
      <c r="M187" s="213"/>
      <c r="N187" s="213"/>
      <c r="O187" s="213"/>
      <c r="P187" s="213"/>
      <c r="Q187" s="213"/>
      <c r="R187" s="213"/>
      <c r="S187" s="213"/>
      <c r="T187" s="213"/>
      <c r="U187" s="213"/>
      <c r="V187" s="213"/>
      <c r="W187" s="213"/>
      <c r="X187" s="213"/>
      <c r="Y187" s="231"/>
      <c r="Z187" s="213"/>
      <c r="AA187" s="213"/>
      <c r="AB187" s="205"/>
      <c r="AC187" s="205"/>
      <c r="AD187" s="205"/>
      <c r="AE187" s="205"/>
      <c r="AF187" s="205"/>
      <c r="AG187" s="205"/>
      <c r="AH187" s="205"/>
      <c r="AI187" s="205"/>
      <c r="AJ187" s="205"/>
      <c r="AK187" s="205"/>
      <c r="AL187" s="205"/>
      <c r="AM187" s="205"/>
    </row>
    <row r="188">
      <c r="A188" s="213"/>
      <c r="B188" s="218"/>
      <c r="C188" s="218"/>
      <c r="D188" s="213"/>
      <c r="E188" s="213"/>
      <c r="F188" s="213"/>
      <c r="G188" s="213"/>
      <c r="H188" s="213"/>
      <c r="I188" s="213"/>
      <c r="J188" s="213"/>
      <c r="K188" s="213"/>
      <c r="L188" s="213"/>
      <c r="M188" s="213"/>
      <c r="N188" s="213"/>
      <c r="O188" s="213"/>
      <c r="P188" s="213"/>
      <c r="Q188" s="213"/>
      <c r="R188" s="213"/>
      <c r="S188" s="213"/>
      <c r="T188" s="213"/>
      <c r="U188" s="213"/>
      <c r="V188" s="213"/>
      <c r="W188" s="213"/>
      <c r="X188" s="213"/>
      <c r="Y188" s="231"/>
      <c r="Z188" s="213"/>
      <c r="AA188" s="213"/>
      <c r="AB188" s="205"/>
      <c r="AC188" s="205"/>
      <c r="AD188" s="205"/>
      <c r="AE188" s="205"/>
      <c r="AF188" s="205"/>
      <c r="AG188" s="205"/>
      <c r="AH188" s="205"/>
      <c r="AI188" s="205"/>
      <c r="AJ188" s="205"/>
      <c r="AK188" s="205"/>
      <c r="AL188" s="205"/>
      <c r="AM188" s="205"/>
    </row>
    <row r="189">
      <c r="A189" s="213"/>
      <c r="B189" s="218"/>
      <c r="C189" s="218"/>
      <c r="D189" s="213"/>
      <c r="E189" s="213"/>
      <c r="F189" s="213"/>
      <c r="G189" s="213"/>
      <c r="H189" s="213"/>
      <c r="I189" s="213"/>
      <c r="J189" s="213"/>
      <c r="K189" s="213"/>
      <c r="L189" s="213"/>
      <c r="M189" s="213"/>
      <c r="N189" s="213"/>
      <c r="O189" s="213"/>
      <c r="P189" s="213"/>
      <c r="Q189" s="213"/>
      <c r="R189" s="213"/>
      <c r="S189" s="213"/>
      <c r="T189" s="213"/>
      <c r="U189" s="213"/>
      <c r="V189" s="213"/>
      <c r="W189" s="213"/>
      <c r="X189" s="213"/>
      <c r="Y189" s="231"/>
      <c r="Z189" s="213"/>
      <c r="AA189" s="213"/>
      <c r="AB189" s="205"/>
      <c r="AC189" s="205"/>
      <c r="AD189" s="205"/>
      <c r="AE189" s="205"/>
      <c r="AF189" s="205"/>
      <c r="AG189" s="205"/>
      <c r="AH189" s="205"/>
      <c r="AI189" s="205"/>
      <c r="AJ189" s="205"/>
      <c r="AK189" s="205"/>
      <c r="AL189" s="205"/>
      <c r="AM189" s="205"/>
    </row>
    <row r="190">
      <c r="A190" s="213"/>
      <c r="B190" s="218"/>
      <c r="C190" s="218"/>
      <c r="D190" s="213"/>
      <c r="E190" s="213"/>
      <c r="F190" s="213"/>
      <c r="G190" s="213"/>
      <c r="H190" s="213"/>
      <c r="I190" s="213"/>
      <c r="J190" s="213"/>
      <c r="K190" s="213"/>
      <c r="L190" s="213"/>
      <c r="M190" s="213"/>
      <c r="N190" s="213"/>
      <c r="O190" s="213"/>
      <c r="P190" s="213"/>
      <c r="Q190" s="213"/>
      <c r="R190" s="213"/>
      <c r="S190" s="213"/>
      <c r="T190" s="213"/>
      <c r="U190" s="213"/>
      <c r="V190" s="213"/>
      <c r="W190" s="213"/>
      <c r="X190" s="213"/>
      <c r="Y190" s="231"/>
      <c r="Z190" s="213"/>
      <c r="AA190" s="213"/>
      <c r="AB190" s="205"/>
      <c r="AC190" s="205"/>
      <c r="AD190" s="205"/>
      <c r="AE190" s="205"/>
      <c r="AF190" s="205"/>
      <c r="AG190" s="205"/>
      <c r="AH190" s="205"/>
      <c r="AI190" s="205"/>
      <c r="AJ190" s="205"/>
      <c r="AK190" s="205"/>
      <c r="AL190" s="205"/>
      <c r="AM190" s="205"/>
    </row>
    <row r="191">
      <c r="A191" s="213"/>
      <c r="B191" s="218"/>
      <c r="C191" s="218"/>
      <c r="D191" s="213"/>
      <c r="E191" s="213"/>
      <c r="F191" s="213"/>
      <c r="G191" s="213"/>
      <c r="H191" s="213"/>
      <c r="I191" s="213"/>
      <c r="J191" s="213"/>
      <c r="K191" s="213"/>
      <c r="L191" s="213"/>
      <c r="M191" s="213"/>
      <c r="N191" s="213"/>
      <c r="O191" s="213"/>
      <c r="P191" s="213"/>
      <c r="Q191" s="213"/>
      <c r="R191" s="213"/>
      <c r="S191" s="213"/>
      <c r="T191" s="213"/>
      <c r="U191" s="213"/>
      <c r="V191" s="213"/>
      <c r="W191" s="213"/>
      <c r="X191" s="213"/>
      <c r="Y191" s="231"/>
      <c r="Z191" s="213"/>
      <c r="AA191" s="213"/>
      <c r="AB191" s="205"/>
      <c r="AC191" s="205"/>
      <c r="AD191" s="205"/>
      <c r="AE191" s="205"/>
      <c r="AF191" s="205"/>
      <c r="AG191" s="205"/>
      <c r="AH191" s="205"/>
      <c r="AI191" s="205"/>
      <c r="AJ191" s="205"/>
      <c r="AK191" s="205"/>
      <c r="AL191" s="205"/>
      <c r="AM191" s="205"/>
    </row>
    <row r="192">
      <c r="A192" s="213"/>
      <c r="B192" s="218"/>
      <c r="C192" s="218"/>
      <c r="D192" s="213"/>
      <c r="E192" s="213"/>
      <c r="F192" s="213"/>
      <c r="G192" s="213"/>
      <c r="H192" s="213"/>
      <c r="I192" s="213"/>
      <c r="J192" s="213"/>
      <c r="K192" s="213"/>
      <c r="L192" s="213"/>
      <c r="M192" s="213"/>
      <c r="N192" s="213"/>
      <c r="O192" s="213"/>
      <c r="P192" s="213"/>
      <c r="Q192" s="213"/>
      <c r="R192" s="213"/>
      <c r="S192" s="213"/>
      <c r="T192" s="213"/>
      <c r="U192" s="213"/>
      <c r="V192" s="213"/>
      <c r="W192" s="213"/>
      <c r="X192" s="213"/>
      <c r="Y192" s="231"/>
      <c r="Z192" s="213"/>
      <c r="AA192" s="213"/>
      <c r="AB192" s="205"/>
      <c r="AC192" s="205"/>
      <c r="AD192" s="205"/>
      <c r="AE192" s="205"/>
      <c r="AF192" s="205"/>
      <c r="AG192" s="205"/>
      <c r="AH192" s="205"/>
      <c r="AI192" s="205"/>
      <c r="AJ192" s="205"/>
      <c r="AK192" s="205"/>
      <c r="AL192" s="205"/>
      <c r="AM192" s="205"/>
    </row>
    <row r="193">
      <c r="A193" s="213"/>
      <c r="B193" s="218"/>
      <c r="C193" s="218"/>
      <c r="D193" s="213"/>
      <c r="E193" s="213"/>
      <c r="F193" s="213"/>
      <c r="G193" s="213"/>
      <c r="H193" s="213"/>
      <c r="I193" s="213"/>
      <c r="J193" s="213"/>
      <c r="K193" s="213"/>
      <c r="L193" s="213"/>
      <c r="M193" s="213"/>
      <c r="N193" s="213"/>
      <c r="O193" s="213"/>
      <c r="P193" s="213"/>
      <c r="Q193" s="213"/>
      <c r="R193" s="213"/>
      <c r="S193" s="213"/>
      <c r="T193" s="213"/>
      <c r="U193" s="213"/>
      <c r="V193" s="213"/>
      <c r="W193" s="213"/>
      <c r="X193" s="213"/>
      <c r="Y193" s="231"/>
      <c r="Z193" s="213"/>
      <c r="AA193" s="213"/>
      <c r="AB193" s="205"/>
      <c r="AC193" s="205"/>
      <c r="AD193" s="205"/>
      <c r="AE193" s="205"/>
      <c r="AF193" s="205"/>
      <c r="AG193" s="205"/>
      <c r="AH193" s="205"/>
      <c r="AI193" s="205"/>
      <c r="AJ193" s="205"/>
      <c r="AK193" s="205"/>
      <c r="AL193" s="205"/>
      <c r="AM193" s="205"/>
    </row>
    <row r="194">
      <c r="A194" s="213"/>
      <c r="B194" s="218"/>
      <c r="C194" s="218"/>
      <c r="D194" s="213"/>
      <c r="E194" s="213"/>
      <c r="F194" s="213"/>
      <c r="G194" s="213"/>
      <c r="H194" s="213"/>
      <c r="I194" s="213"/>
      <c r="J194" s="213"/>
      <c r="K194" s="213"/>
      <c r="L194" s="213"/>
      <c r="M194" s="213"/>
      <c r="N194" s="213"/>
      <c r="O194" s="213"/>
      <c r="P194" s="213"/>
      <c r="Q194" s="213"/>
      <c r="R194" s="213"/>
      <c r="S194" s="213"/>
      <c r="T194" s="213"/>
      <c r="U194" s="213"/>
      <c r="V194" s="213"/>
      <c r="W194" s="213"/>
      <c r="X194" s="213"/>
      <c r="Y194" s="231"/>
      <c r="Z194" s="213"/>
      <c r="AA194" s="213"/>
      <c r="AB194" s="205"/>
      <c r="AC194" s="205"/>
      <c r="AD194" s="205"/>
      <c r="AE194" s="205"/>
      <c r="AF194" s="205"/>
      <c r="AG194" s="205"/>
      <c r="AH194" s="205"/>
      <c r="AI194" s="205"/>
      <c r="AJ194" s="205"/>
      <c r="AK194" s="205"/>
      <c r="AL194" s="205"/>
      <c r="AM194" s="205"/>
    </row>
    <row r="195">
      <c r="A195" s="213"/>
      <c r="B195" s="218"/>
      <c r="C195" s="218"/>
      <c r="D195" s="213"/>
      <c r="E195" s="213"/>
      <c r="F195" s="213"/>
      <c r="G195" s="213"/>
      <c r="H195" s="213"/>
      <c r="I195" s="213"/>
      <c r="J195" s="213"/>
      <c r="K195" s="213"/>
      <c r="L195" s="213"/>
      <c r="M195" s="213"/>
      <c r="N195" s="213"/>
      <c r="O195" s="213"/>
      <c r="P195" s="213"/>
      <c r="Q195" s="213"/>
      <c r="R195" s="213"/>
      <c r="S195" s="213"/>
      <c r="T195" s="213"/>
      <c r="U195" s="213"/>
      <c r="V195" s="213"/>
      <c r="W195" s="213"/>
      <c r="X195" s="213"/>
      <c r="Y195" s="231"/>
      <c r="Z195" s="213"/>
      <c r="AA195" s="213"/>
      <c r="AB195" s="205"/>
      <c r="AC195" s="205"/>
      <c r="AD195" s="205"/>
      <c r="AE195" s="205"/>
      <c r="AF195" s="205"/>
      <c r="AG195" s="205"/>
      <c r="AH195" s="205"/>
      <c r="AI195" s="205"/>
      <c r="AJ195" s="205"/>
      <c r="AK195" s="205"/>
      <c r="AL195" s="205"/>
      <c r="AM195" s="205"/>
    </row>
    <row r="196">
      <c r="A196" s="213"/>
      <c r="B196" s="218"/>
      <c r="C196" s="218"/>
      <c r="D196" s="213"/>
      <c r="E196" s="213"/>
      <c r="F196" s="213"/>
      <c r="G196" s="213"/>
      <c r="H196" s="213"/>
      <c r="I196" s="213"/>
      <c r="J196" s="213"/>
      <c r="K196" s="213"/>
      <c r="L196" s="213"/>
      <c r="M196" s="213"/>
      <c r="N196" s="213"/>
      <c r="O196" s="213"/>
      <c r="P196" s="213"/>
      <c r="Q196" s="213"/>
      <c r="R196" s="213"/>
      <c r="S196" s="213"/>
      <c r="T196" s="213"/>
      <c r="U196" s="213"/>
      <c r="V196" s="213"/>
      <c r="W196" s="213"/>
      <c r="X196" s="213"/>
      <c r="Y196" s="231"/>
      <c r="Z196" s="213"/>
      <c r="AA196" s="213"/>
      <c r="AB196" s="205"/>
      <c r="AC196" s="205"/>
      <c r="AD196" s="205"/>
      <c r="AE196" s="205"/>
      <c r="AF196" s="205"/>
      <c r="AG196" s="205"/>
      <c r="AH196" s="205"/>
      <c r="AI196" s="205"/>
      <c r="AJ196" s="205"/>
      <c r="AK196" s="205"/>
      <c r="AL196" s="205"/>
      <c r="AM196" s="205"/>
    </row>
    <row r="197">
      <c r="A197" s="213"/>
      <c r="B197" s="218"/>
      <c r="C197" s="218"/>
      <c r="D197" s="213"/>
      <c r="E197" s="213"/>
      <c r="F197" s="213"/>
      <c r="G197" s="213"/>
      <c r="H197" s="213"/>
      <c r="I197" s="213"/>
      <c r="J197" s="213"/>
      <c r="K197" s="213"/>
      <c r="L197" s="213"/>
      <c r="M197" s="213"/>
      <c r="N197" s="213"/>
      <c r="O197" s="213"/>
      <c r="P197" s="213"/>
      <c r="Q197" s="213"/>
      <c r="R197" s="213"/>
      <c r="S197" s="213"/>
      <c r="T197" s="213"/>
      <c r="U197" s="213"/>
      <c r="V197" s="213"/>
      <c r="W197" s="213"/>
      <c r="X197" s="213"/>
      <c r="Y197" s="231"/>
      <c r="Z197" s="213"/>
      <c r="AA197" s="213"/>
      <c r="AB197" s="205"/>
      <c r="AC197" s="205"/>
      <c r="AD197" s="205"/>
      <c r="AE197" s="205"/>
      <c r="AF197" s="205"/>
      <c r="AG197" s="205"/>
      <c r="AH197" s="205"/>
      <c r="AI197" s="205"/>
      <c r="AJ197" s="205"/>
      <c r="AK197" s="205"/>
      <c r="AL197" s="205"/>
      <c r="AM197" s="205"/>
    </row>
    <row r="198">
      <c r="A198" s="213"/>
      <c r="B198" s="218"/>
      <c r="C198" s="218"/>
      <c r="D198" s="213"/>
      <c r="E198" s="213"/>
      <c r="F198" s="213"/>
      <c r="G198" s="213"/>
      <c r="H198" s="213"/>
      <c r="I198" s="213"/>
      <c r="J198" s="213"/>
      <c r="K198" s="213"/>
      <c r="L198" s="213"/>
      <c r="M198" s="213"/>
      <c r="N198" s="213"/>
      <c r="O198" s="213"/>
      <c r="P198" s="213"/>
      <c r="Q198" s="213"/>
      <c r="R198" s="213"/>
      <c r="S198" s="213"/>
      <c r="T198" s="213"/>
      <c r="U198" s="213"/>
      <c r="V198" s="213"/>
      <c r="W198" s="213"/>
      <c r="X198" s="213"/>
      <c r="Y198" s="231"/>
      <c r="Z198" s="213"/>
      <c r="AA198" s="213"/>
      <c r="AB198" s="205"/>
      <c r="AC198" s="205"/>
      <c r="AD198" s="205"/>
      <c r="AE198" s="205"/>
      <c r="AF198" s="205"/>
      <c r="AG198" s="205"/>
      <c r="AH198" s="205"/>
      <c r="AI198" s="205"/>
      <c r="AJ198" s="205"/>
      <c r="AK198" s="205"/>
      <c r="AL198" s="205"/>
      <c r="AM198" s="205"/>
    </row>
    <row r="199">
      <c r="A199" s="213"/>
      <c r="B199" s="218"/>
      <c r="C199" s="218"/>
      <c r="D199" s="213"/>
      <c r="E199" s="213"/>
      <c r="F199" s="213"/>
      <c r="G199" s="213"/>
      <c r="H199" s="213"/>
      <c r="I199" s="213"/>
      <c r="J199" s="213"/>
      <c r="K199" s="213"/>
      <c r="L199" s="213"/>
      <c r="M199" s="213"/>
      <c r="N199" s="213"/>
      <c r="O199" s="213"/>
      <c r="P199" s="213"/>
      <c r="Q199" s="213"/>
      <c r="R199" s="213"/>
      <c r="S199" s="213"/>
      <c r="T199" s="213"/>
      <c r="U199" s="213"/>
      <c r="V199" s="213"/>
      <c r="W199" s="213"/>
      <c r="X199" s="213"/>
      <c r="Y199" s="231"/>
      <c r="Z199" s="213"/>
      <c r="AA199" s="213"/>
      <c r="AB199" s="205"/>
      <c r="AC199" s="205"/>
      <c r="AD199" s="205"/>
      <c r="AE199" s="205"/>
      <c r="AF199" s="205"/>
      <c r="AG199" s="205"/>
      <c r="AH199" s="205"/>
      <c r="AI199" s="205"/>
      <c r="AJ199" s="205"/>
      <c r="AK199" s="205"/>
      <c r="AL199" s="205"/>
      <c r="AM199" s="205"/>
    </row>
    <row r="200">
      <c r="A200" s="213"/>
      <c r="B200" s="218"/>
      <c r="C200" s="218"/>
      <c r="D200" s="213"/>
      <c r="E200" s="213"/>
      <c r="F200" s="213"/>
      <c r="G200" s="213"/>
      <c r="H200" s="213"/>
      <c r="I200" s="213"/>
      <c r="J200" s="213"/>
      <c r="K200" s="213"/>
      <c r="L200" s="213"/>
      <c r="M200" s="213"/>
      <c r="N200" s="213"/>
      <c r="O200" s="213"/>
      <c r="P200" s="213"/>
      <c r="Q200" s="213"/>
      <c r="R200" s="213"/>
      <c r="S200" s="213"/>
      <c r="T200" s="213"/>
      <c r="U200" s="213"/>
      <c r="V200" s="213"/>
      <c r="W200" s="213"/>
      <c r="X200" s="213"/>
      <c r="Y200" s="231"/>
      <c r="Z200" s="213"/>
      <c r="AA200" s="213"/>
      <c r="AB200" s="205"/>
      <c r="AC200" s="205"/>
      <c r="AD200" s="205"/>
      <c r="AE200" s="205"/>
      <c r="AF200" s="205"/>
      <c r="AG200" s="205"/>
      <c r="AH200" s="205"/>
      <c r="AI200" s="205"/>
      <c r="AJ200" s="205"/>
      <c r="AK200" s="205"/>
      <c r="AL200" s="205"/>
      <c r="AM200" s="205"/>
    </row>
    <row r="201">
      <c r="A201" s="213"/>
      <c r="B201" s="218"/>
      <c r="C201" s="218"/>
      <c r="D201" s="213"/>
      <c r="E201" s="213"/>
      <c r="F201" s="213"/>
      <c r="G201" s="213"/>
      <c r="H201" s="213"/>
      <c r="I201" s="213"/>
      <c r="J201" s="213"/>
      <c r="K201" s="213"/>
      <c r="L201" s="213"/>
      <c r="M201" s="213"/>
      <c r="N201" s="213"/>
      <c r="O201" s="213"/>
      <c r="P201" s="213"/>
      <c r="Q201" s="213"/>
      <c r="R201" s="213"/>
      <c r="S201" s="213"/>
      <c r="T201" s="213"/>
      <c r="U201" s="213"/>
      <c r="V201" s="213"/>
      <c r="W201" s="213"/>
      <c r="X201" s="213"/>
      <c r="Y201" s="231"/>
      <c r="Z201" s="213"/>
      <c r="AA201" s="213"/>
      <c r="AB201" s="205"/>
      <c r="AC201" s="205"/>
      <c r="AD201" s="205"/>
      <c r="AE201" s="205"/>
      <c r="AF201" s="205"/>
      <c r="AG201" s="205"/>
      <c r="AH201" s="205"/>
      <c r="AI201" s="205"/>
      <c r="AJ201" s="205"/>
      <c r="AK201" s="205"/>
      <c r="AL201" s="205"/>
      <c r="AM201" s="205"/>
    </row>
    <row r="202">
      <c r="A202" s="213"/>
      <c r="B202" s="218"/>
      <c r="C202" s="218"/>
      <c r="D202" s="213"/>
      <c r="E202" s="213"/>
      <c r="F202" s="213"/>
      <c r="G202" s="213"/>
      <c r="H202" s="213"/>
      <c r="I202" s="213"/>
      <c r="J202" s="213"/>
      <c r="K202" s="213"/>
      <c r="L202" s="213"/>
      <c r="M202" s="213"/>
      <c r="N202" s="213"/>
      <c r="O202" s="213"/>
      <c r="P202" s="213"/>
      <c r="Q202" s="213"/>
      <c r="R202" s="213"/>
      <c r="S202" s="213"/>
      <c r="T202" s="213"/>
      <c r="U202" s="213"/>
      <c r="V202" s="213"/>
      <c r="W202" s="213"/>
      <c r="X202" s="213"/>
      <c r="Y202" s="231"/>
      <c r="Z202" s="213"/>
      <c r="AA202" s="213"/>
      <c r="AB202" s="205"/>
      <c r="AC202" s="205"/>
      <c r="AD202" s="205"/>
      <c r="AE202" s="205"/>
      <c r="AF202" s="205"/>
      <c r="AG202" s="205"/>
      <c r="AH202" s="205"/>
      <c r="AI202" s="205"/>
      <c r="AJ202" s="205"/>
      <c r="AK202" s="205"/>
      <c r="AL202" s="205"/>
      <c r="AM202" s="205"/>
    </row>
    <row r="203">
      <c r="A203" s="213"/>
      <c r="B203" s="218"/>
      <c r="C203" s="218"/>
      <c r="D203" s="213"/>
      <c r="E203" s="213"/>
      <c r="F203" s="213"/>
      <c r="G203" s="213"/>
      <c r="H203" s="213"/>
      <c r="I203" s="213"/>
      <c r="J203" s="213"/>
      <c r="K203" s="213"/>
      <c r="L203" s="213"/>
      <c r="M203" s="213"/>
      <c r="N203" s="213"/>
      <c r="O203" s="213"/>
      <c r="P203" s="213"/>
      <c r="Q203" s="213"/>
      <c r="R203" s="213"/>
      <c r="S203" s="213"/>
      <c r="T203" s="213"/>
      <c r="U203" s="213"/>
      <c r="V203" s="213"/>
      <c r="W203" s="213"/>
      <c r="X203" s="213"/>
      <c r="Y203" s="231"/>
      <c r="Z203" s="213"/>
      <c r="AA203" s="213"/>
      <c r="AB203" s="205"/>
      <c r="AC203" s="205"/>
      <c r="AD203" s="205"/>
      <c r="AE203" s="205"/>
      <c r="AF203" s="205"/>
      <c r="AG203" s="205"/>
      <c r="AH203" s="205"/>
      <c r="AI203" s="205"/>
      <c r="AJ203" s="205"/>
      <c r="AK203" s="205"/>
      <c r="AL203" s="205"/>
      <c r="AM203" s="205"/>
    </row>
    <row r="204">
      <c r="A204" s="213"/>
      <c r="B204" s="218"/>
      <c r="C204" s="218"/>
      <c r="D204" s="213"/>
      <c r="E204" s="213"/>
      <c r="F204" s="213"/>
      <c r="G204" s="213"/>
      <c r="H204" s="213"/>
      <c r="I204" s="213"/>
      <c r="J204" s="213"/>
      <c r="K204" s="213"/>
      <c r="L204" s="213"/>
      <c r="M204" s="213"/>
      <c r="N204" s="213"/>
      <c r="O204" s="213"/>
      <c r="P204" s="213"/>
      <c r="Q204" s="213"/>
      <c r="R204" s="213"/>
      <c r="S204" s="213"/>
      <c r="T204" s="213"/>
      <c r="U204" s="213"/>
      <c r="V204" s="213"/>
      <c r="W204" s="213"/>
      <c r="X204" s="213"/>
      <c r="Y204" s="231"/>
      <c r="Z204" s="213"/>
      <c r="AA204" s="213"/>
      <c r="AB204" s="205"/>
      <c r="AC204" s="205"/>
      <c r="AD204" s="205"/>
      <c r="AE204" s="205"/>
      <c r="AF204" s="205"/>
      <c r="AG204" s="205"/>
      <c r="AH204" s="205"/>
      <c r="AI204" s="205"/>
      <c r="AJ204" s="205"/>
      <c r="AK204" s="205"/>
      <c r="AL204" s="205"/>
      <c r="AM204" s="205"/>
    </row>
    <row r="205">
      <c r="A205" s="213"/>
      <c r="B205" s="218"/>
      <c r="C205" s="218"/>
      <c r="D205" s="213"/>
      <c r="E205" s="213"/>
      <c r="F205" s="213"/>
      <c r="G205" s="213"/>
      <c r="H205" s="213"/>
      <c r="I205" s="213"/>
      <c r="J205" s="213"/>
      <c r="K205" s="213"/>
      <c r="L205" s="213"/>
      <c r="M205" s="213"/>
      <c r="N205" s="213"/>
      <c r="O205" s="213"/>
      <c r="P205" s="213"/>
      <c r="Q205" s="213"/>
      <c r="R205" s="213"/>
      <c r="S205" s="213"/>
      <c r="T205" s="213"/>
      <c r="U205" s="213"/>
      <c r="V205" s="213"/>
      <c r="W205" s="213"/>
      <c r="X205" s="213"/>
      <c r="Y205" s="231"/>
      <c r="Z205" s="213"/>
      <c r="AA205" s="213"/>
      <c r="AB205" s="205"/>
      <c r="AC205" s="205"/>
      <c r="AD205" s="205"/>
      <c r="AE205" s="205"/>
      <c r="AF205" s="205"/>
      <c r="AG205" s="205"/>
      <c r="AH205" s="205"/>
      <c r="AI205" s="205"/>
      <c r="AJ205" s="205"/>
      <c r="AK205" s="205"/>
      <c r="AL205" s="205"/>
      <c r="AM205" s="205"/>
    </row>
    <row r="206">
      <c r="A206" s="213"/>
      <c r="B206" s="218"/>
      <c r="C206" s="218"/>
      <c r="D206" s="213"/>
      <c r="E206" s="213"/>
      <c r="F206" s="213"/>
      <c r="G206" s="213"/>
      <c r="H206" s="213"/>
      <c r="I206" s="213"/>
      <c r="J206" s="213"/>
      <c r="K206" s="213"/>
      <c r="L206" s="213"/>
      <c r="M206" s="213"/>
      <c r="N206" s="213"/>
      <c r="O206" s="213"/>
      <c r="P206" s="213"/>
      <c r="Q206" s="213"/>
      <c r="R206" s="213"/>
      <c r="S206" s="213"/>
      <c r="T206" s="213"/>
      <c r="U206" s="213"/>
      <c r="V206" s="213"/>
      <c r="W206" s="213"/>
      <c r="X206" s="213"/>
      <c r="Y206" s="231"/>
      <c r="Z206" s="213"/>
      <c r="AA206" s="213"/>
      <c r="AB206" s="205"/>
      <c r="AC206" s="205"/>
      <c r="AD206" s="205"/>
      <c r="AE206" s="205"/>
      <c r="AF206" s="205"/>
      <c r="AG206" s="205"/>
      <c r="AH206" s="205"/>
      <c r="AI206" s="205"/>
      <c r="AJ206" s="205"/>
      <c r="AK206" s="205"/>
      <c r="AL206" s="205"/>
      <c r="AM206" s="205"/>
    </row>
    <row r="207">
      <c r="A207" s="213"/>
      <c r="B207" s="218"/>
      <c r="C207" s="218"/>
      <c r="D207" s="213"/>
      <c r="E207" s="213"/>
      <c r="F207" s="213"/>
      <c r="G207" s="213"/>
      <c r="H207" s="213"/>
      <c r="I207" s="213"/>
      <c r="J207" s="213"/>
      <c r="K207" s="213"/>
      <c r="L207" s="213"/>
      <c r="M207" s="213"/>
      <c r="N207" s="213"/>
      <c r="O207" s="213"/>
      <c r="P207" s="213"/>
      <c r="Q207" s="213"/>
      <c r="R207" s="213"/>
      <c r="S207" s="213"/>
      <c r="T207" s="213"/>
      <c r="U207" s="213"/>
      <c r="V207" s="213"/>
      <c r="W207" s="213"/>
      <c r="X207" s="213"/>
      <c r="Y207" s="231"/>
      <c r="Z207" s="213"/>
      <c r="AA207" s="213"/>
      <c r="AB207" s="205"/>
      <c r="AC207" s="205"/>
      <c r="AD207" s="205"/>
      <c r="AE207" s="205"/>
      <c r="AF207" s="205"/>
      <c r="AG207" s="205"/>
      <c r="AH207" s="205"/>
      <c r="AI207" s="205"/>
      <c r="AJ207" s="205"/>
      <c r="AK207" s="205"/>
      <c r="AL207" s="205"/>
      <c r="AM207" s="205"/>
    </row>
    <row r="208">
      <c r="A208" s="213"/>
      <c r="B208" s="218"/>
      <c r="C208" s="218"/>
      <c r="D208" s="213"/>
      <c r="E208" s="213"/>
      <c r="F208" s="213"/>
      <c r="G208" s="213"/>
      <c r="H208" s="213"/>
      <c r="I208" s="213"/>
      <c r="J208" s="213"/>
      <c r="K208" s="213"/>
      <c r="L208" s="213"/>
      <c r="M208" s="213"/>
      <c r="N208" s="213"/>
      <c r="O208" s="213"/>
      <c r="P208" s="213"/>
      <c r="Q208" s="213"/>
      <c r="R208" s="213"/>
      <c r="S208" s="213"/>
      <c r="T208" s="213"/>
      <c r="U208" s="213"/>
      <c r="V208" s="213"/>
      <c r="W208" s="213"/>
      <c r="X208" s="213"/>
      <c r="Y208" s="231"/>
      <c r="Z208" s="213"/>
      <c r="AA208" s="213"/>
      <c r="AB208" s="205"/>
      <c r="AC208" s="205"/>
      <c r="AD208" s="205"/>
      <c r="AE208" s="205"/>
      <c r="AF208" s="205"/>
      <c r="AG208" s="205"/>
      <c r="AH208" s="205"/>
      <c r="AI208" s="205"/>
      <c r="AJ208" s="205"/>
      <c r="AK208" s="205"/>
      <c r="AL208" s="205"/>
      <c r="AM208" s="205"/>
    </row>
    <row r="209">
      <c r="A209" s="213"/>
      <c r="B209" s="218"/>
      <c r="C209" s="218"/>
      <c r="D209" s="213"/>
      <c r="E209" s="213"/>
      <c r="F209" s="213"/>
      <c r="G209" s="213"/>
      <c r="H209" s="213"/>
      <c r="I209" s="213"/>
      <c r="J209" s="213"/>
      <c r="K209" s="213"/>
      <c r="L209" s="213"/>
      <c r="M209" s="213"/>
      <c r="N209" s="213"/>
      <c r="O209" s="213"/>
      <c r="P209" s="213"/>
      <c r="Q209" s="213"/>
      <c r="R209" s="213"/>
      <c r="S209" s="213"/>
      <c r="T209" s="213"/>
      <c r="U209" s="213"/>
      <c r="V209" s="213"/>
      <c r="W209" s="213"/>
      <c r="X209" s="213"/>
      <c r="Y209" s="231"/>
      <c r="Z209" s="213"/>
      <c r="AA209" s="213"/>
      <c r="AB209" s="205"/>
      <c r="AC209" s="205"/>
      <c r="AD209" s="205"/>
      <c r="AE209" s="205"/>
      <c r="AF209" s="205"/>
      <c r="AG209" s="205"/>
      <c r="AH209" s="205"/>
      <c r="AI209" s="205"/>
      <c r="AJ209" s="205"/>
      <c r="AK209" s="205"/>
      <c r="AL209" s="205"/>
      <c r="AM209" s="205"/>
    </row>
    <row r="210">
      <c r="A210" s="213"/>
      <c r="B210" s="218"/>
      <c r="C210" s="218"/>
      <c r="D210" s="213"/>
      <c r="E210" s="213"/>
      <c r="F210" s="213"/>
      <c r="G210" s="213"/>
      <c r="H210" s="213"/>
      <c r="I210" s="213"/>
      <c r="J210" s="213"/>
      <c r="K210" s="213"/>
      <c r="L210" s="213"/>
      <c r="M210" s="213"/>
      <c r="N210" s="213"/>
      <c r="O210" s="213"/>
      <c r="P210" s="213"/>
      <c r="Q210" s="213"/>
      <c r="R210" s="213"/>
      <c r="S210" s="213"/>
      <c r="T210" s="213"/>
      <c r="U210" s="213"/>
      <c r="V210" s="213"/>
      <c r="W210" s="213"/>
      <c r="X210" s="213"/>
      <c r="Y210" s="231"/>
      <c r="Z210" s="213"/>
      <c r="AA210" s="213"/>
      <c r="AB210" s="205"/>
      <c r="AC210" s="205"/>
      <c r="AD210" s="205"/>
      <c r="AE210" s="205"/>
      <c r="AF210" s="205"/>
      <c r="AG210" s="205"/>
      <c r="AH210" s="205"/>
      <c r="AI210" s="205"/>
      <c r="AJ210" s="205"/>
      <c r="AK210" s="205"/>
      <c r="AL210" s="205"/>
      <c r="AM210" s="205"/>
    </row>
    <row r="211">
      <c r="A211" s="213"/>
      <c r="B211" s="218"/>
      <c r="C211" s="218"/>
      <c r="D211" s="213"/>
      <c r="E211" s="213"/>
      <c r="F211" s="213"/>
      <c r="G211" s="213"/>
      <c r="H211" s="213"/>
      <c r="I211" s="213"/>
      <c r="J211" s="213"/>
      <c r="K211" s="213"/>
      <c r="L211" s="213"/>
      <c r="M211" s="213"/>
      <c r="N211" s="213"/>
      <c r="O211" s="213"/>
      <c r="P211" s="213"/>
      <c r="Q211" s="213"/>
      <c r="R211" s="213"/>
      <c r="S211" s="213"/>
      <c r="T211" s="213"/>
      <c r="U211" s="213"/>
      <c r="V211" s="213"/>
      <c r="W211" s="213"/>
      <c r="X211" s="213"/>
      <c r="Y211" s="231"/>
      <c r="Z211" s="213"/>
      <c r="AA211" s="213"/>
      <c r="AB211" s="205"/>
      <c r="AC211" s="205"/>
      <c r="AD211" s="205"/>
      <c r="AE211" s="205"/>
      <c r="AF211" s="205"/>
      <c r="AG211" s="205"/>
      <c r="AH211" s="205"/>
      <c r="AI211" s="205"/>
      <c r="AJ211" s="205"/>
      <c r="AK211" s="205"/>
      <c r="AL211" s="205"/>
      <c r="AM211" s="205"/>
    </row>
    <row r="212">
      <c r="A212" s="213"/>
      <c r="B212" s="218"/>
      <c r="C212" s="218"/>
      <c r="D212" s="213"/>
      <c r="E212" s="213"/>
      <c r="F212" s="213"/>
      <c r="G212" s="213"/>
      <c r="H212" s="213"/>
      <c r="I212" s="213"/>
      <c r="J212" s="213"/>
      <c r="K212" s="213"/>
      <c r="L212" s="213"/>
      <c r="M212" s="213"/>
      <c r="N212" s="213"/>
      <c r="O212" s="213"/>
      <c r="P212" s="213"/>
      <c r="Q212" s="213"/>
      <c r="R212" s="213"/>
      <c r="S212" s="213"/>
      <c r="T212" s="213"/>
      <c r="U212" s="213"/>
      <c r="V212" s="213"/>
      <c r="W212" s="213"/>
      <c r="X212" s="213"/>
      <c r="Y212" s="231"/>
      <c r="Z212" s="213"/>
      <c r="AA212" s="213"/>
      <c r="AB212" s="205"/>
      <c r="AC212" s="205"/>
      <c r="AD212" s="205"/>
      <c r="AE212" s="205"/>
      <c r="AF212" s="205"/>
      <c r="AG212" s="205"/>
      <c r="AH212" s="205"/>
      <c r="AI212" s="205"/>
      <c r="AJ212" s="205"/>
      <c r="AK212" s="205"/>
      <c r="AL212" s="205"/>
      <c r="AM212" s="205"/>
    </row>
    <row r="213">
      <c r="A213" s="213"/>
      <c r="B213" s="218"/>
      <c r="C213" s="218"/>
      <c r="D213" s="213"/>
      <c r="E213" s="213"/>
      <c r="F213" s="213"/>
      <c r="G213" s="213"/>
      <c r="H213" s="213"/>
      <c r="I213" s="213"/>
      <c r="J213" s="213"/>
      <c r="K213" s="213"/>
      <c r="L213" s="213"/>
      <c r="M213" s="213"/>
      <c r="N213" s="213"/>
      <c r="O213" s="213"/>
      <c r="P213" s="213"/>
      <c r="Q213" s="213"/>
      <c r="R213" s="213"/>
      <c r="S213" s="213"/>
      <c r="T213" s="213"/>
      <c r="U213" s="213"/>
      <c r="V213" s="213"/>
      <c r="W213" s="213"/>
      <c r="X213" s="213"/>
      <c r="Y213" s="231"/>
      <c r="Z213" s="213"/>
      <c r="AA213" s="213"/>
      <c r="AB213" s="205"/>
      <c r="AC213" s="205"/>
      <c r="AD213" s="205"/>
      <c r="AE213" s="205"/>
      <c r="AF213" s="205"/>
      <c r="AG213" s="205"/>
      <c r="AH213" s="205"/>
      <c r="AI213" s="205"/>
      <c r="AJ213" s="205"/>
      <c r="AK213" s="205"/>
      <c r="AL213" s="205"/>
      <c r="AM213" s="205"/>
    </row>
    <row r="214">
      <c r="A214" s="213"/>
      <c r="B214" s="218"/>
      <c r="C214" s="218"/>
      <c r="D214" s="213"/>
      <c r="E214" s="213"/>
      <c r="F214" s="213"/>
      <c r="G214" s="213"/>
      <c r="H214" s="213"/>
      <c r="I214" s="213"/>
      <c r="J214" s="213"/>
      <c r="K214" s="213"/>
      <c r="L214" s="213"/>
      <c r="M214" s="213"/>
      <c r="N214" s="213"/>
      <c r="O214" s="213"/>
      <c r="P214" s="213"/>
      <c r="Q214" s="213"/>
      <c r="R214" s="213"/>
      <c r="S214" s="213"/>
      <c r="T214" s="213"/>
      <c r="U214" s="213"/>
      <c r="V214" s="213"/>
      <c r="W214" s="213"/>
      <c r="X214" s="213"/>
      <c r="Y214" s="231"/>
      <c r="Z214" s="213"/>
      <c r="AA214" s="213"/>
      <c r="AB214" s="205"/>
      <c r="AC214" s="205"/>
      <c r="AD214" s="205"/>
      <c r="AE214" s="205"/>
      <c r="AF214" s="205"/>
      <c r="AG214" s="205"/>
      <c r="AH214" s="205"/>
      <c r="AI214" s="205"/>
      <c r="AJ214" s="205"/>
      <c r="AK214" s="205"/>
      <c r="AL214" s="205"/>
      <c r="AM214" s="205"/>
    </row>
    <row r="215">
      <c r="A215" s="213"/>
      <c r="B215" s="218"/>
      <c r="C215" s="218"/>
      <c r="D215" s="213"/>
      <c r="E215" s="213"/>
      <c r="F215" s="213"/>
      <c r="G215" s="213"/>
      <c r="H215" s="213"/>
      <c r="I215" s="213"/>
      <c r="J215" s="213"/>
      <c r="K215" s="213"/>
      <c r="L215" s="213"/>
      <c r="M215" s="213"/>
      <c r="N215" s="213"/>
      <c r="O215" s="213"/>
      <c r="P215" s="213"/>
      <c r="Q215" s="213"/>
      <c r="R215" s="213"/>
      <c r="S215" s="213"/>
      <c r="T215" s="213"/>
      <c r="U215" s="213"/>
      <c r="V215" s="213"/>
      <c r="W215" s="213"/>
      <c r="X215" s="213"/>
      <c r="Y215" s="231"/>
      <c r="Z215" s="213"/>
      <c r="AA215" s="213"/>
      <c r="AB215" s="205"/>
      <c r="AC215" s="205"/>
      <c r="AD215" s="205"/>
      <c r="AE215" s="205"/>
      <c r="AF215" s="205"/>
      <c r="AG215" s="205"/>
      <c r="AH215" s="205"/>
      <c r="AI215" s="205"/>
      <c r="AJ215" s="205"/>
      <c r="AK215" s="205"/>
      <c r="AL215" s="205"/>
      <c r="AM215" s="205"/>
    </row>
    <row r="216">
      <c r="A216" s="213"/>
      <c r="B216" s="218"/>
      <c r="C216" s="218"/>
      <c r="D216" s="213"/>
      <c r="E216" s="213"/>
      <c r="F216" s="213"/>
      <c r="G216" s="213"/>
      <c r="H216" s="213"/>
      <c r="I216" s="213"/>
      <c r="J216" s="213"/>
      <c r="K216" s="213"/>
      <c r="L216" s="213"/>
      <c r="M216" s="213"/>
      <c r="N216" s="213"/>
      <c r="O216" s="213"/>
      <c r="P216" s="213"/>
      <c r="Q216" s="213"/>
      <c r="R216" s="213"/>
      <c r="S216" s="213"/>
      <c r="T216" s="213"/>
      <c r="U216" s="213"/>
      <c r="V216" s="213"/>
      <c r="W216" s="213"/>
      <c r="X216" s="213"/>
      <c r="Y216" s="231"/>
      <c r="Z216" s="213"/>
      <c r="AA216" s="213"/>
      <c r="AB216" s="205"/>
      <c r="AC216" s="205"/>
      <c r="AD216" s="205"/>
      <c r="AE216" s="205"/>
      <c r="AF216" s="205"/>
      <c r="AG216" s="205"/>
      <c r="AH216" s="205"/>
      <c r="AI216" s="205"/>
      <c r="AJ216" s="205"/>
      <c r="AK216" s="205"/>
      <c r="AL216" s="205"/>
      <c r="AM216" s="205"/>
    </row>
    <row r="217">
      <c r="A217" s="213"/>
      <c r="B217" s="218"/>
      <c r="C217" s="218"/>
      <c r="D217" s="213"/>
      <c r="E217" s="213"/>
      <c r="F217" s="213"/>
      <c r="G217" s="213"/>
      <c r="H217" s="213"/>
      <c r="I217" s="213"/>
      <c r="J217" s="213"/>
      <c r="K217" s="213"/>
      <c r="L217" s="213"/>
      <c r="M217" s="213"/>
      <c r="N217" s="213"/>
      <c r="O217" s="213"/>
      <c r="P217" s="213"/>
      <c r="Q217" s="213"/>
      <c r="R217" s="213"/>
      <c r="S217" s="213"/>
      <c r="T217" s="213"/>
      <c r="U217" s="213"/>
      <c r="V217" s="213"/>
      <c r="W217" s="213"/>
      <c r="X217" s="213"/>
      <c r="Y217" s="231"/>
      <c r="Z217" s="213"/>
      <c r="AA217" s="213"/>
      <c r="AB217" s="205"/>
      <c r="AC217" s="205"/>
      <c r="AD217" s="205"/>
      <c r="AE217" s="205"/>
      <c r="AF217" s="205"/>
      <c r="AG217" s="205"/>
      <c r="AH217" s="205"/>
      <c r="AI217" s="205"/>
      <c r="AJ217" s="205"/>
      <c r="AK217" s="205"/>
      <c r="AL217" s="205"/>
      <c r="AM217" s="205"/>
    </row>
    <row r="218">
      <c r="A218" s="213"/>
      <c r="B218" s="218"/>
      <c r="C218" s="218"/>
      <c r="D218" s="213"/>
      <c r="E218" s="213"/>
      <c r="F218" s="213"/>
      <c r="G218" s="213"/>
      <c r="H218" s="213"/>
      <c r="I218" s="213"/>
      <c r="J218" s="213"/>
      <c r="K218" s="213"/>
      <c r="L218" s="213"/>
      <c r="M218" s="213"/>
      <c r="N218" s="213"/>
      <c r="O218" s="213"/>
      <c r="P218" s="213"/>
      <c r="Q218" s="213"/>
      <c r="R218" s="213"/>
      <c r="S218" s="213"/>
      <c r="T218" s="213"/>
      <c r="U218" s="213"/>
      <c r="V218" s="213"/>
      <c r="W218" s="213"/>
      <c r="X218" s="213"/>
      <c r="Y218" s="231"/>
      <c r="Z218" s="213"/>
      <c r="AA218" s="213"/>
      <c r="AB218" s="205"/>
      <c r="AC218" s="205"/>
      <c r="AD218" s="205"/>
      <c r="AE218" s="205"/>
      <c r="AF218" s="205"/>
      <c r="AG218" s="205"/>
      <c r="AH218" s="205"/>
      <c r="AI218" s="205"/>
      <c r="AJ218" s="205"/>
      <c r="AK218" s="205"/>
      <c r="AL218" s="205"/>
      <c r="AM218" s="205"/>
    </row>
    <row r="219">
      <c r="A219" s="213"/>
      <c r="B219" s="218"/>
      <c r="C219" s="218"/>
      <c r="D219" s="213"/>
      <c r="E219" s="213"/>
      <c r="F219" s="213"/>
      <c r="G219" s="213"/>
      <c r="H219" s="213"/>
      <c r="I219" s="213"/>
      <c r="J219" s="213"/>
      <c r="K219" s="213"/>
      <c r="L219" s="213"/>
      <c r="M219" s="213"/>
      <c r="N219" s="213"/>
      <c r="O219" s="213"/>
      <c r="P219" s="213"/>
      <c r="Q219" s="213"/>
      <c r="R219" s="213"/>
      <c r="S219" s="213"/>
      <c r="T219" s="213"/>
      <c r="U219" s="213"/>
      <c r="V219" s="213"/>
      <c r="W219" s="213"/>
      <c r="X219" s="213"/>
      <c r="Y219" s="231"/>
      <c r="Z219" s="213"/>
      <c r="AA219" s="213"/>
      <c r="AB219" s="205"/>
      <c r="AC219" s="205"/>
      <c r="AD219" s="205"/>
      <c r="AE219" s="205"/>
      <c r="AF219" s="205"/>
      <c r="AG219" s="205"/>
      <c r="AH219" s="205"/>
      <c r="AI219" s="205"/>
      <c r="AJ219" s="205"/>
      <c r="AK219" s="205"/>
      <c r="AL219" s="205"/>
      <c r="AM219" s="205"/>
    </row>
    <row r="220">
      <c r="A220" s="213"/>
      <c r="B220" s="218"/>
      <c r="C220" s="218"/>
      <c r="D220" s="213"/>
      <c r="E220" s="213"/>
      <c r="F220" s="213"/>
      <c r="G220" s="213"/>
      <c r="H220" s="213"/>
      <c r="I220" s="213"/>
      <c r="J220" s="213"/>
      <c r="K220" s="213"/>
      <c r="L220" s="213"/>
      <c r="M220" s="213"/>
      <c r="N220" s="213"/>
      <c r="O220" s="213"/>
      <c r="P220" s="213"/>
      <c r="Q220" s="213"/>
      <c r="R220" s="213"/>
      <c r="S220" s="213"/>
      <c r="T220" s="213"/>
      <c r="U220" s="213"/>
      <c r="V220" s="213"/>
      <c r="W220" s="213"/>
      <c r="X220" s="213"/>
      <c r="Y220" s="231"/>
      <c r="Z220" s="213"/>
      <c r="AA220" s="213"/>
      <c r="AB220" s="205"/>
      <c r="AC220" s="205"/>
      <c r="AD220" s="205"/>
      <c r="AE220" s="205"/>
      <c r="AF220" s="205"/>
      <c r="AG220" s="205"/>
      <c r="AH220" s="205"/>
      <c r="AI220" s="205"/>
      <c r="AJ220" s="205"/>
      <c r="AK220" s="205"/>
      <c r="AL220" s="205"/>
      <c r="AM220" s="205"/>
    </row>
    <row r="221">
      <c r="A221" s="213"/>
      <c r="B221" s="218"/>
      <c r="C221" s="218"/>
      <c r="D221" s="213"/>
      <c r="E221" s="213"/>
      <c r="F221" s="213"/>
      <c r="G221" s="213"/>
      <c r="H221" s="213"/>
      <c r="I221" s="213"/>
      <c r="J221" s="213"/>
      <c r="K221" s="213"/>
      <c r="L221" s="213"/>
      <c r="M221" s="213"/>
      <c r="N221" s="213"/>
      <c r="O221" s="213"/>
      <c r="P221" s="213"/>
      <c r="Q221" s="213"/>
      <c r="R221" s="213"/>
      <c r="S221" s="213"/>
      <c r="T221" s="213"/>
      <c r="U221" s="213"/>
      <c r="V221" s="213"/>
      <c r="W221" s="213"/>
      <c r="X221" s="213"/>
      <c r="Y221" s="231"/>
      <c r="Z221" s="213"/>
      <c r="AA221" s="213"/>
      <c r="AB221" s="205"/>
      <c r="AC221" s="205"/>
      <c r="AD221" s="205"/>
      <c r="AE221" s="205"/>
      <c r="AF221" s="205"/>
      <c r="AG221" s="205"/>
      <c r="AH221" s="205"/>
      <c r="AI221" s="205"/>
      <c r="AJ221" s="205"/>
      <c r="AK221" s="205"/>
      <c r="AL221" s="205"/>
      <c r="AM221" s="205"/>
    </row>
    <row r="222">
      <c r="A222" s="213"/>
      <c r="B222" s="218"/>
      <c r="C222" s="218"/>
      <c r="D222" s="213"/>
      <c r="E222" s="213"/>
      <c r="F222" s="213"/>
      <c r="G222" s="213"/>
      <c r="H222" s="213"/>
      <c r="I222" s="213"/>
      <c r="J222" s="213"/>
      <c r="K222" s="213"/>
      <c r="L222" s="213"/>
      <c r="M222" s="213"/>
      <c r="N222" s="213"/>
      <c r="O222" s="213"/>
      <c r="P222" s="213"/>
      <c r="Q222" s="213"/>
      <c r="R222" s="213"/>
      <c r="S222" s="213"/>
      <c r="T222" s="213"/>
      <c r="U222" s="213"/>
      <c r="V222" s="213"/>
      <c r="W222" s="213"/>
      <c r="X222" s="213"/>
      <c r="Y222" s="231"/>
      <c r="Z222" s="213"/>
      <c r="AA222" s="213"/>
      <c r="AB222" s="205"/>
      <c r="AC222" s="205"/>
      <c r="AD222" s="205"/>
      <c r="AE222" s="205"/>
      <c r="AF222" s="205"/>
      <c r="AG222" s="205"/>
      <c r="AH222" s="205"/>
      <c r="AI222" s="205"/>
      <c r="AJ222" s="205"/>
      <c r="AK222" s="205"/>
      <c r="AL222" s="205"/>
      <c r="AM222" s="205"/>
    </row>
    <row r="223">
      <c r="A223" s="213"/>
      <c r="B223" s="218"/>
      <c r="C223" s="218"/>
      <c r="D223" s="213"/>
      <c r="E223" s="213"/>
      <c r="F223" s="213"/>
      <c r="G223" s="213"/>
      <c r="H223" s="213"/>
      <c r="I223" s="213"/>
      <c r="J223" s="213"/>
      <c r="K223" s="213"/>
      <c r="L223" s="213"/>
      <c r="M223" s="213"/>
      <c r="N223" s="213"/>
      <c r="O223" s="213"/>
      <c r="P223" s="213"/>
      <c r="Q223" s="213"/>
      <c r="R223" s="213"/>
      <c r="S223" s="213"/>
      <c r="T223" s="213"/>
      <c r="U223" s="213"/>
      <c r="V223" s="213"/>
      <c r="W223" s="213"/>
      <c r="X223" s="213"/>
      <c r="Y223" s="231"/>
      <c r="Z223" s="213"/>
      <c r="AA223" s="213"/>
      <c r="AB223" s="205"/>
      <c r="AC223" s="205"/>
      <c r="AD223" s="205"/>
      <c r="AE223" s="205"/>
      <c r="AF223" s="205"/>
      <c r="AG223" s="205"/>
      <c r="AH223" s="205"/>
      <c r="AI223" s="205"/>
      <c r="AJ223" s="205"/>
      <c r="AK223" s="205"/>
      <c r="AL223" s="205"/>
      <c r="AM223" s="205"/>
    </row>
    <row r="224">
      <c r="A224" s="213"/>
      <c r="B224" s="218"/>
      <c r="C224" s="218"/>
      <c r="D224" s="213"/>
      <c r="E224" s="213"/>
      <c r="F224" s="213"/>
      <c r="G224" s="213"/>
      <c r="H224" s="213"/>
      <c r="I224" s="213"/>
      <c r="J224" s="213"/>
      <c r="K224" s="213"/>
      <c r="L224" s="213"/>
      <c r="M224" s="213"/>
      <c r="N224" s="213"/>
      <c r="O224" s="213"/>
      <c r="P224" s="213"/>
      <c r="Q224" s="213"/>
      <c r="R224" s="213"/>
      <c r="S224" s="213"/>
      <c r="T224" s="213"/>
      <c r="U224" s="213"/>
      <c r="V224" s="213"/>
      <c r="W224" s="213"/>
      <c r="X224" s="213"/>
      <c r="Y224" s="231"/>
      <c r="Z224" s="213"/>
      <c r="AA224" s="213"/>
      <c r="AB224" s="205"/>
      <c r="AC224" s="205"/>
      <c r="AD224" s="205"/>
      <c r="AE224" s="205"/>
      <c r="AF224" s="205"/>
      <c r="AG224" s="205"/>
      <c r="AH224" s="205"/>
      <c r="AI224" s="205"/>
      <c r="AJ224" s="205"/>
      <c r="AK224" s="205"/>
      <c r="AL224" s="205"/>
      <c r="AM224" s="205"/>
    </row>
    <row r="225">
      <c r="A225" s="213"/>
      <c r="B225" s="218"/>
      <c r="C225" s="218"/>
      <c r="D225" s="213"/>
      <c r="E225" s="213"/>
      <c r="F225" s="213"/>
      <c r="G225" s="213"/>
      <c r="H225" s="213"/>
      <c r="I225" s="213"/>
      <c r="J225" s="213"/>
      <c r="K225" s="213"/>
      <c r="L225" s="213"/>
      <c r="M225" s="213"/>
      <c r="N225" s="213"/>
      <c r="O225" s="213"/>
      <c r="P225" s="213"/>
      <c r="Q225" s="213"/>
      <c r="R225" s="213"/>
      <c r="S225" s="213"/>
      <c r="T225" s="213"/>
      <c r="U225" s="213"/>
      <c r="V225" s="213"/>
      <c r="W225" s="213"/>
      <c r="X225" s="213"/>
      <c r="Y225" s="231"/>
      <c r="Z225" s="213"/>
      <c r="AA225" s="213"/>
      <c r="AB225" s="205"/>
      <c r="AC225" s="205"/>
      <c r="AD225" s="205"/>
      <c r="AE225" s="205"/>
      <c r="AF225" s="205"/>
      <c r="AG225" s="205"/>
      <c r="AH225" s="205"/>
      <c r="AI225" s="205"/>
      <c r="AJ225" s="205"/>
      <c r="AK225" s="205"/>
      <c r="AL225" s="205"/>
      <c r="AM225" s="205"/>
    </row>
    <row r="226">
      <c r="A226" s="213"/>
      <c r="B226" s="218"/>
      <c r="C226" s="218"/>
      <c r="D226" s="213"/>
      <c r="E226" s="213"/>
      <c r="F226" s="213"/>
      <c r="G226" s="213"/>
      <c r="H226" s="213"/>
      <c r="I226" s="213"/>
      <c r="J226" s="213"/>
      <c r="K226" s="213"/>
      <c r="L226" s="213"/>
      <c r="M226" s="213"/>
      <c r="N226" s="213"/>
      <c r="O226" s="213"/>
      <c r="P226" s="213"/>
      <c r="Q226" s="213"/>
      <c r="R226" s="213"/>
      <c r="S226" s="213"/>
      <c r="T226" s="213"/>
      <c r="U226" s="213"/>
      <c r="V226" s="213"/>
      <c r="W226" s="213"/>
      <c r="X226" s="213"/>
      <c r="Y226" s="231"/>
      <c r="Z226" s="213"/>
      <c r="AA226" s="213"/>
      <c r="AB226" s="205"/>
      <c r="AC226" s="205"/>
      <c r="AD226" s="205"/>
      <c r="AE226" s="205"/>
      <c r="AF226" s="205"/>
      <c r="AG226" s="205"/>
      <c r="AH226" s="205"/>
      <c r="AI226" s="205"/>
      <c r="AJ226" s="205"/>
      <c r="AK226" s="205"/>
      <c r="AL226" s="205"/>
      <c r="AM226" s="205"/>
    </row>
    <row r="227">
      <c r="A227" s="213"/>
      <c r="B227" s="218"/>
      <c r="C227" s="218"/>
      <c r="D227" s="213"/>
      <c r="E227" s="213"/>
      <c r="F227" s="213"/>
      <c r="G227" s="213"/>
      <c r="H227" s="213"/>
      <c r="I227" s="213"/>
      <c r="J227" s="213"/>
      <c r="K227" s="213"/>
      <c r="L227" s="213"/>
      <c r="M227" s="213"/>
      <c r="N227" s="213"/>
      <c r="O227" s="213"/>
      <c r="P227" s="213"/>
      <c r="Q227" s="213"/>
      <c r="R227" s="213"/>
      <c r="S227" s="213"/>
      <c r="T227" s="213"/>
      <c r="U227" s="213"/>
      <c r="V227" s="213"/>
      <c r="W227" s="213"/>
      <c r="X227" s="213"/>
      <c r="Y227" s="231"/>
      <c r="Z227" s="213"/>
      <c r="AA227" s="213"/>
      <c r="AB227" s="205"/>
      <c r="AC227" s="205"/>
      <c r="AD227" s="205"/>
      <c r="AE227" s="205"/>
      <c r="AF227" s="205"/>
      <c r="AG227" s="205"/>
      <c r="AH227" s="205"/>
      <c r="AI227" s="205"/>
      <c r="AJ227" s="205"/>
      <c r="AK227" s="205"/>
      <c r="AL227" s="205"/>
      <c r="AM227" s="205"/>
    </row>
    <row r="228">
      <c r="A228" s="213"/>
      <c r="B228" s="218"/>
      <c r="C228" s="218"/>
      <c r="D228" s="213"/>
      <c r="E228" s="213"/>
      <c r="F228" s="213"/>
      <c r="G228" s="213"/>
      <c r="H228" s="213"/>
      <c r="I228" s="213"/>
      <c r="J228" s="213"/>
      <c r="K228" s="213"/>
      <c r="L228" s="213"/>
      <c r="M228" s="213"/>
      <c r="N228" s="213"/>
      <c r="O228" s="213"/>
      <c r="P228" s="213"/>
      <c r="Q228" s="213"/>
      <c r="R228" s="213"/>
      <c r="S228" s="213"/>
      <c r="T228" s="213"/>
      <c r="U228" s="213"/>
      <c r="V228" s="213"/>
      <c r="W228" s="213"/>
      <c r="X228" s="213"/>
      <c r="Y228" s="231"/>
      <c r="Z228" s="213"/>
      <c r="AA228" s="213"/>
      <c r="AB228" s="205"/>
      <c r="AC228" s="205"/>
      <c r="AD228" s="205"/>
      <c r="AE228" s="205"/>
      <c r="AF228" s="205"/>
      <c r="AG228" s="205"/>
      <c r="AH228" s="205"/>
      <c r="AI228" s="205"/>
      <c r="AJ228" s="205"/>
      <c r="AK228" s="205"/>
      <c r="AL228" s="205"/>
      <c r="AM228" s="205"/>
    </row>
    <row r="229">
      <c r="A229" s="213"/>
      <c r="B229" s="218"/>
      <c r="C229" s="218"/>
      <c r="D229" s="213"/>
      <c r="E229" s="213"/>
      <c r="F229" s="213"/>
      <c r="G229" s="213"/>
      <c r="H229" s="213"/>
      <c r="I229" s="213"/>
      <c r="J229" s="213"/>
      <c r="K229" s="213"/>
      <c r="L229" s="213"/>
      <c r="M229" s="213"/>
      <c r="N229" s="213"/>
      <c r="O229" s="213"/>
      <c r="P229" s="213"/>
      <c r="Q229" s="213"/>
      <c r="R229" s="213"/>
      <c r="S229" s="213"/>
      <c r="T229" s="213"/>
      <c r="U229" s="213"/>
      <c r="V229" s="213"/>
      <c r="W229" s="213"/>
      <c r="X229" s="213"/>
      <c r="Y229" s="231"/>
      <c r="Z229" s="213"/>
      <c r="AA229" s="213"/>
      <c r="AB229" s="205"/>
      <c r="AC229" s="205"/>
      <c r="AD229" s="205"/>
      <c r="AE229" s="205"/>
      <c r="AF229" s="205"/>
      <c r="AG229" s="205"/>
      <c r="AH229" s="205"/>
      <c r="AI229" s="205"/>
      <c r="AJ229" s="205"/>
      <c r="AK229" s="205"/>
      <c r="AL229" s="205"/>
      <c r="AM229" s="205"/>
    </row>
    <row r="230">
      <c r="A230" s="213"/>
      <c r="B230" s="218"/>
      <c r="C230" s="218"/>
      <c r="D230" s="213"/>
      <c r="E230" s="213"/>
      <c r="F230" s="213"/>
      <c r="G230" s="213"/>
      <c r="H230" s="213"/>
      <c r="I230" s="213"/>
      <c r="J230" s="213"/>
      <c r="K230" s="213"/>
      <c r="L230" s="213"/>
      <c r="M230" s="213"/>
      <c r="N230" s="213"/>
      <c r="O230" s="213"/>
      <c r="P230" s="213"/>
      <c r="Q230" s="213"/>
      <c r="R230" s="213"/>
      <c r="S230" s="213"/>
      <c r="T230" s="213"/>
      <c r="U230" s="213"/>
      <c r="V230" s="213"/>
      <c r="W230" s="213"/>
      <c r="X230" s="213"/>
      <c r="Y230" s="231"/>
      <c r="Z230" s="213"/>
      <c r="AA230" s="213"/>
      <c r="AB230" s="205"/>
      <c r="AC230" s="205"/>
      <c r="AD230" s="205"/>
      <c r="AE230" s="205"/>
      <c r="AF230" s="205"/>
      <c r="AG230" s="205"/>
      <c r="AH230" s="205"/>
      <c r="AI230" s="205"/>
      <c r="AJ230" s="205"/>
      <c r="AK230" s="205"/>
      <c r="AL230" s="205"/>
      <c r="AM230" s="205"/>
    </row>
    <row r="231">
      <c r="A231" s="213"/>
      <c r="B231" s="218"/>
      <c r="C231" s="218"/>
      <c r="D231" s="213"/>
      <c r="E231" s="213"/>
      <c r="F231" s="213"/>
      <c r="G231" s="213"/>
      <c r="H231" s="213"/>
      <c r="I231" s="213"/>
      <c r="J231" s="213"/>
      <c r="K231" s="213"/>
      <c r="L231" s="213"/>
      <c r="M231" s="213"/>
      <c r="N231" s="213"/>
      <c r="O231" s="213"/>
      <c r="P231" s="213"/>
      <c r="Q231" s="213"/>
      <c r="R231" s="213"/>
      <c r="S231" s="213"/>
      <c r="T231" s="213"/>
      <c r="U231" s="213"/>
      <c r="V231" s="213"/>
      <c r="W231" s="213"/>
      <c r="X231" s="213"/>
      <c r="Y231" s="231"/>
      <c r="Z231" s="213"/>
      <c r="AA231" s="213"/>
      <c r="AB231" s="205"/>
      <c r="AC231" s="205"/>
      <c r="AD231" s="205"/>
      <c r="AE231" s="205"/>
      <c r="AF231" s="205"/>
      <c r="AG231" s="205"/>
      <c r="AH231" s="205"/>
      <c r="AI231" s="205"/>
      <c r="AJ231" s="205"/>
      <c r="AK231" s="205"/>
      <c r="AL231" s="205"/>
      <c r="AM231" s="205"/>
    </row>
    <row r="232">
      <c r="A232" s="213"/>
      <c r="B232" s="218"/>
      <c r="C232" s="218"/>
      <c r="D232" s="213"/>
      <c r="E232" s="213"/>
      <c r="F232" s="213"/>
      <c r="G232" s="213"/>
      <c r="H232" s="213"/>
      <c r="I232" s="213"/>
      <c r="J232" s="213"/>
      <c r="K232" s="213"/>
      <c r="L232" s="213"/>
      <c r="M232" s="213"/>
      <c r="N232" s="213"/>
      <c r="O232" s="213"/>
      <c r="P232" s="213"/>
      <c r="Q232" s="213"/>
      <c r="R232" s="213"/>
      <c r="S232" s="213"/>
      <c r="T232" s="213"/>
      <c r="U232" s="213"/>
      <c r="V232" s="213"/>
      <c r="W232" s="213"/>
      <c r="X232" s="213"/>
      <c r="Y232" s="231"/>
      <c r="Z232" s="213"/>
      <c r="AA232" s="213"/>
      <c r="AB232" s="205"/>
      <c r="AC232" s="205"/>
      <c r="AD232" s="205"/>
      <c r="AE232" s="205"/>
      <c r="AF232" s="205"/>
      <c r="AG232" s="205"/>
      <c r="AH232" s="205"/>
      <c r="AI232" s="205"/>
      <c r="AJ232" s="205"/>
      <c r="AK232" s="205"/>
      <c r="AL232" s="205"/>
      <c r="AM232" s="205"/>
    </row>
    <row r="233">
      <c r="A233" s="213"/>
      <c r="B233" s="218"/>
      <c r="C233" s="218"/>
      <c r="D233" s="213"/>
      <c r="E233" s="213"/>
      <c r="F233" s="213"/>
      <c r="G233" s="213"/>
      <c r="H233" s="213"/>
      <c r="I233" s="213"/>
      <c r="J233" s="213"/>
      <c r="K233" s="213"/>
      <c r="L233" s="213"/>
      <c r="M233" s="213"/>
      <c r="N233" s="213"/>
      <c r="O233" s="213"/>
      <c r="P233" s="213"/>
      <c r="Q233" s="213"/>
      <c r="R233" s="213"/>
      <c r="S233" s="213"/>
      <c r="T233" s="213"/>
      <c r="U233" s="213"/>
      <c r="V233" s="213"/>
      <c r="W233" s="213"/>
      <c r="X233" s="213"/>
      <c r="Y233" s="231"/>
      <c r="Z233" s="213"/>
      <c r="AA233" s="213"/>
      <c r="AB233" s="205"/>
      <c r="AC233" s="205"/>
      <c r="AD233" s="205"/>
      <c r="AE233" s="205"/>
      <c r="AF233" s="205"/>
      <c r="AG233" s="205"/>
      <c r="AH233" s="205"/>
      <c r="AI233" s="205"/>
      <c r="AJ233" s="205"/>
      <c r="AK233" s="205"/>
      <c r="AL233" s="205"/>
      <c r="AM233" s="205"/>
    </row>
    <row r="234">
      <c r="A234" s="213"/>
      <c r="B234" s="218"/>
      <c r="C234" s="218"/>
      <c r="D234" s="213"/>
      <c r="E234" s="213"/>
      <c r="F234" s="213"/>
      <c r="G234" s="213"/>
      <c r="H234" s="213"/>
      <c r="I234" s="213"/>
      <c r="J234" s="213"/>
      <c r="K234" s="213"/>
      <c r="L234" s="213"/>
      <c r="M234" s="213"/>
      <c r="N234" s="213"/>
      <c r="O234" s="213"/>
      <c r="P234" s="213"/>
      <c r="Q234" s="213"/>
      <c r="R234" s="213"/>
      <c r="S234" s="213"/>
      <c r="T234" s="213"/>
      <c r="U234" s="213"/>
      <c r="V234" s="213"/>
      <c r="W234" s="213"/>
      <c r="X234" s="213"/>
      <c r="Y234" s="231"/>
      <c r="Z234" s="213"/>
      <c r="AA234" s="213"/>
      <c r="AB234" s="205"/>
      <c r="AC234" s="205"/>
      <c r="AD234" s="205"/>
      <c r="AE234" s="205"/>
      <c r="AF234" s="205"/>
      <c r="AG234" s="205"/>
      <c r="AH234" s="205"/>
      <c r="AI234" s="205"/>
      <c r="AJ234" s="205"/>
      <c r="AK234" s="205"/>
      <c r="AL234" s="205"/>
      <c r="AM234" s="205"/>
    </row>
    <row r="235">
      <c r="A235" s="213"/>
      <c r="B235" s="218"/>
      <c r="C235" s="218"/>
      <c r="D235" s="213"/>
      <c r="E235" s="213"/>
      <c r="F235" s="213"/>
      <c r="G235" s="213"/>
      <c r="H235" s="213"/>
      <c r="I235" s="213"/>
      <c r="J235" s="213"/>
      <c r="K235" s="213"/>
      <c r="L235" s="213"/>
      <c r="M235" s="213"/>
      <c r="N235" s="213"/>
      <c r="O235" s="213"/>
      <c r="P235" s="213"/>
      <c r="Q235" s="213"/>
      <c r="R235" s="213"/>
      <c r="S235" s="213"/>
      <c r="T235" s="213"/>
      <c r="U235" s="213"/>
      <c r="V235" s="213"/>
      <c r="W235" s="213"/>
      <c r="X235" s="213"/>
      <c r="Y235" s="231"/>
      <c r="Z235" s="213"/>
      <c r="AA235" s="213"/>
      <c r="AB235" s="205"/>
      <c r="AC235" s="205"/>
      <c r="AD235" s="205"/>
      <c r="AE235" s="205"/>
      <c r="AF235" s="205"/>
      <c r="AG235" s="205"/>
      <c r="AH235" s="205"/>
      <c r="AI235" s="205"/>
      <c r="AJ235" s="205"/>
      <c r="AK235" s="205"/>
      <c r="AL235" s="205"/>
      <c r="AM235" s="205"/>
    </row>
    <row r="236">
      <c r="A236" s="213"/>
      <c r="B236" s="218"/>
      <c r="C236" s="218"/>
      <c r="D236" s="213"/>
      <c r="E236" s="213"/>
      <c r="F236" s="213"/>
      <c r="G236" s="213"/>
      <c r="H236" s="213"/>
      <c r="I236" s="213"/>
      <c r="J236" s="213"/>
      <c r="K236" s="213"/>
      <c r="L236" s="213"/>
      <c r="M236" s="213"/>
      <c r="N236" s="213"/>
      <c r="O236" s="213"/>
      <c r="P236" s="213"/>
      <c r="Q236" s="213"/>
      <c r="R236" s="213"/>
      <c r="S236" s="213"/>
      <c r="T236" s="213"/>
      <c r="U236" s="213"/>
      <c r="V236" s="213"/>
      <c r="W236" s="213"/>
      <c r="X236" s="213"/>
      <c r="Y236" s="231"/>
      <c r="Z236" s="213"/>
      <c r="AA236" s="213"/>
      <c r="AB236" s="205"/>
      <c r="AC236" s="205"/>
      <c r="AD236" s="205"/>
      <c r="AE236" s="205"/>
      <c r="AF236" s="205"/>
      <c r="AG236" s="205"/>
      <c r="AH236" s="205"/>
      <c r="AI236" s="205"/>
      <c r="AJ236" s="205"/>
      <c r="AK236" s="205"/>
      <c r="AL236" s="205"/>
      <c r="AM236" s="205"/>
    </row>
    <row r="237">
      <c r="A237" s="213"/>
      <c r="B237" s="218"/>
      <c r="C237" s="218"/>
      <c r="D237" s="213"/>
      <c r="E237" s="213"/>
      <c r="F237" s="213"/>
      <c r="G237" s="213"/>
      <c r="H237" s="213"/>
      <c r="I237" s="213"/>
      <c r="J237" s="213"/>
      <c r="K237" s="213"/>
      <c r="L237" s="213"/>
      <c r="M237" s="213"/>
      <c r="N237" s="213"/>
      <c r="O237" s="213"/>
      <c r="P237" s="213"/>
      <c r="Q237" s="213"/>
      <c r="R237" s="213"/>
      <c r="S237" s="213"/>
      <c r="T237" s="213"/>
      <c r="U237" s="213"/>
      <c r="V237" s="213"/>
      <c r="W237" s="213"/>
      <c r="X237" s="213"/>
      <c r="Y237" s="231"/>
      <c r="Z237" s="213"/>
      <c r="AA237" s="213"/>
      <c r="AB237" s="205"/>
      <c r="AC237" s="205"/>
      <c r="AD237" s="205"/>
      <c r="AE237" s="205"/>
      <c r="AF237" s="205"/>
      <c r="AG237" s="205"/>
      <c r="AH237" s="205"/>
      <c r="AI237" s="205"/>
      <c r="AJ237" s="205"/>
      <c r="AK237" s="205"/>
      <c r="AL237" s="205"/>
      <c r="AM237" s="205"/>
    </row>
    <row r="238">
      <c r="A238" s="213"/>
      <c r="B238" s="218"/>
      <c r="C238" s="218"/>
      <c r="D238" s="213"/>
      <c r="E238" s="213"/>
      <c r="F238" s="213"/>
      <c r="G238" s="213"/>
      <c r="H238" s="213"/>
      <c r="I238" s="213"/>
      <c r="J238" s="213"/>
      <c r="K238" s="213"/>
      <c r="L238" s="213"/>
      <c r="M238" s="213"/>
      <c r="N238" s="213"/>
      <c r="O238" s="213"/>
      <c r="P238" s="213"/>
      <c r="Q238" s="213"/>
      <c r="R238" s="213"/>
      <c r="S238" s="213"/>
      <c r="T238" s="213"/>
      <c r="U238" s="213"/>
      <c r="V238" s="213"/>
      <c r="W238" s="213"/>
      <c r="X238" s="213"/>
      <c r="Y238" s="231"/>
      <c r="Z238" s="213"/>
      <c r="AA238" s="213"/>
      <c r="AB238" s="205"/>
      <c r="AC238" s="205"/>
      <c r="AD238" s="205"/>
      <c r="AE238" s="205"/>
      <c r="AF238" s="205"/>
      <c r="AG238" s="205"/>
      <c r="AH238" s="205"/>
      <c r="AI238" s="205"/>
      <c r="AJ238" s="205"/>
      <c r="AK238" s="205"/>
      <c r="AL238" s="205"/>
      <c r="AM238" s="205"/>
    </row>
    <row r="239">
      <c r="A239" s="213"/>
      <c r="B239" s="218"/>
      <c r="C239" s="218"/>
      <c r="D239" s="213"/>
      <c r="E239" s="213"/>
      <c r="F239" s="213"/>
      <c r="G239" s="213"/>
      <c r="H239" s="213"/>
      <c r="I239" s="213"/>
      <c r="J239" s="213"/>
      <c r="K239" s="213"/>
      <c r="L239" s="213"/>
      <c r="M239" s="213"/>
      <c r="N239" s="213"/>
      <c r="O239" s="213"/>
      <c r="P239" s="213"/>
      <c r="Q239" s="213"/>
      <c r="R239" s="213"/>
      <c r="S239" s="213"/>
      <c r="T239" s="213"/>
      <c r="U239" s="213"/>
      <c r="V239" s="213"/>
      <c r="W239" s="213"/>
      <c r="X239" s="213"/>
      <c r="Y239" s="231"/>
      <c r="Z239" s="213"/>
      <c r="AA239" s="213"/>
      <c r="AB239" s="205"/>
      <c r="AC239" s="205"/>
      <c r="AD239" s="205"/>
      <c r="AE239" s="205"/>
      <c r="AF239" s="205"/>
      <c r="AG239" s="205"/>
      <c r="AH239" s="205"/>
      <c r="AI239" s="205"/>
      <c r="AJ239" s="205"/>
      <c r="AK239" s="205"/>
      <c r="AL239" s="205"/>
      <c r="AM239" s="205"/>
    </row>
    <row r="240">
      <c r="A240" s="213"/>
      <c r="B240" s="218"/>
      <c r="C240" s="218"/>
      <c r="D240" s="213"/>
      <c r="E240" s="213"/>
      <c r="F240" s="213"/>
      <c r="G240" s="213"/>
      <c r="H240" s="213"/>
      <c r="I240" s="213"/>
      <c r="J240" s="213"/>
      <c r="K240" s="213"/>
      <c r="L240" s="213"/>
      <c r="M240" s="213"/>
      <c r="N240" s="213"/>
      <c r="O240" s="213"/>
      <c r="P240" s="213"/>
      <c r="Q240" s="213"/>
      <c r="R240" s="213"/>
      <c r="S240" s="213"/>
      <c r="T240" s="213"/>
      <c r="U240" s="213"/>
      <c r="V240" s="213"/>
      <c r="W240" s="213"/>
      <c r="X240" s="213"/>
      <c r="Y240" s="231"/>
      <c r="Z240" s="213"/>
      <c r="AA240" s="213"/>
      <c r="AB240" s="205"/>
      <c r="AC240" s="205"/>
      <c r="AD240" s="205"/>
      <c r="AE240" s="205"/>
      <c r="AF240" s="205"/>
      <c r="AG240" s="205"/>
      <c r="AH240" s="205"/>
      <c r="AI240" s="205"/>
      <c r="AJ240" s="205"/>
      <c r="AK240" s="205"/>
      <c r="AL240" s="205"/>
      <c r="AM240" s="205"/>
    </row>
    <row r="241">
      <c r="A241" s="213"/>
      <c r="B241" s="218"/>
      <c r="C241" s="218"/>
      <c r="D241" s="213"/>
      <c r="E241" s="213"/>
      <c r="F241" s="213"/>
      <c r="G241" s="213"/>
      <c r="H241" s="213"/>
      <c r="I241" s="213"/>
      <c r="J241" s="213"/>
      <c r="K241" s="213"/>
      <c r="L241" s="213"/>
      <c r="M241" s="213"/>
      <c r="N241" s="213"/>
      <c r="O241" s="213"/>
      <c r="P241" s="213"/>
      <c r="Q241" s="213"/>
      <c r="R241" s="213"/>
      <c r="S241" s="213"/>
      <c r="T241" s="213"/>
      <c r="U241" s="213"/>
      <c r="V241" s="213"/>
      <c r="W241" s="213"/>
      <c r="X241" s="213"/>
      <c r="Y241" s="231"/>
      <c r="Z241" s="213"/>
      <c r="AA241" s="213"/>
      <c r="AB241" s="205"/>
      <c r="AC241" s="205"/>
      <c r="AD241" s="205"/>
      <c r="AE241" s="205"/>
      <c r="AF241" s="205"/>
      <c r="AG241" s="205"/>
      <c r="AH241" s="205"/>
      <c r="AI241" s="205"/>
      <c r="AJ241" s="205"/>
      <c r="AK241" s="205"/>
      <c r="AL241" s="205"/>
      <c r="AM241" s="205"/>
    </row>
    <row r="242">
      <c r="A242" s="213"/>
      <c r="B242" s="218"/>
      <c r="C242" s="218"/>
      <c r="D242" s="213"/>
      <c r="E242" s="213"/>
      <c r="F242" s="213"/>
      <c r="G242" s="213"/>
      <c r="H242" s="213"/>
      <c r="I242" s="213"/>
      <c r="J242" s="213"/>
      <c r="K242" s="213"/>
      <c r="L242" s="213"/>
      <c r="M242" s="213"/>
      <c r="N242" s="213"/>
      <c r="O242" s="213"/>
      <c r="P242" s="213"/>
      <c r="Q242" s="213"/>
      <c r="R242" s="213"/>
      <c r="S242" s="213"/>
      <c r="T242" s="213"/>
      <c r="U242" s="213"/>
      <c r="V242" s="213"/>
      <c r="W242" s="213"/>
      <c r="X242" s="213"/>
      <c r="Y242" s="231"/>
      <c r="Z242" s="213"/>
      <c r="AA242" s="213"/>
      <c r="AB242" s="205"/>
      <c r="AC242" s="205"/>
      <c r="AD242" s="205"/>
      <c r="AE242" s="205"/>
      <c r="AF242" s="205"/>
      <c r="AG242" s="205"/>
      <c r="AH242" s="205"/>
      <c r="AI242" s="205"/>
      <c r="AJ242" s="205"/>
      <c r="AK242" s="205"/>
      <c r="AL242" s="205"/>
      <c r="AM242" s="205"/>
    </row>
    <row r="243">
      <c r="A243" s="213"/>
      <c r="B243" s="218"/>
      <c r="C243" s="218"/>
      <c r="D243" s="213"/>
      <c r="E243" s="213"/>
      <c r="F243" s="213"/>
      <c r="G243" s="213"/>
      <c r="H243" s="213"/>
      <c r="I243" s="213"/>
      <c r="J243" s="213"/>
      <c r="K243" s="213"/>
      <c r="L243" s="213"/>
      <c r="M243" s="213"/>
      <c r="N243" s="213"/>
      <c r="O243" s="213"/>
      <c r="P243" s="213"/>
      <c r="Q243" s="213"/>
      <c r="R243" s="213"/>
      <c r="S243" s="213"/>
      <c r="T243" s="213"/>
      <c r="U243" s="213"/>
      <c r="V243" s="213"/>
      <c r="W243" s="213"/>
      <c r="X243" s="213"/>
      <c r="Y243" s="231"/>
      <c r="Z243" s="213"/>
      <c r="AA243" s="213"/>
      <c r="AB243" s="205"/>
      <c r="AC243" s="205"/>
      <c r="AD243" s="205"/>
      <c r="AE243" s="205"/>
      <c r="AF243" s="205"/>
      <c r="AG243" s="205"/>
      <c r="AH243" s="205"/>
      <c r="AI243" s="205"/>
      <c r="AJ243" s="205"/>
      <c r="AK243" s="205"/>
      <c r="AL243" s="205"/>
      <c r="AM243" s="205"/>
    </row>
    <row r="244">
      <c r="A244" s="213"/>
      <c r="B244" s="218"/>
      <c r="C244" s="218"/>
      <c r="D244" s="213"/>
      <c r="E244" s="213"/>
      <c r="F244" s="213"/>
      <c r="G244" s="213"/>
      <c r="H244" s="213"/>
      <c r="I244" s="213"/>
      <c r="J244" s="213"/>
      <c r="K244" s="213"/>
      <c r="L244" s="213"/>
      <c r="M244" s="213"/>
      <c r="N244" s="213"/>
      <c r="O244" s="213"/>
      <c r="P244" s="213"/>
      <c r="Q244" s="213"/>
      <c r="R244" s="213"/>
      <c r="S244" s="213"/>
      <c r="T244" s="213"/>
      <c r="U244" s="213"/>
      <c r="V244" s="213"/>
      <c r="W244" s="213"/>
      <c r="X244" s="213"/>
      <c r="Y244" s="231"/>
      <c r="Z244" s="213"/>
      <c r="AA244" s="213"/>
      <c r="AB244" s="205"/>
      <c r="AC244" s="205"/>
      <c r="AD244" s="205"/>
      <c r="AE244" s="205"/>
      <c r="AF244" s="205"/>
      <c r="AG244" s="205"/>
      <c r="AH244" s="205"/>
      <c r="AI244" s="205"/>
      <c r="AJ244" s="205"/>
      <c r="AK244" s="205"/>
      <c r="AL244" s="205"/>
      <c r="AM244" s="205"/>
    </row>
    <row r="245">
      <c r="A245" s="213"/>
      <c r="B245" s="218"/>
      <c r="C245" s="218"/>
      <c r="D245" s="213"/>
      <c r="E245" s="213"/>
      <c r="F245" s="213"/>
      <c r="G245" s="213"/>
      <c r="H245" s="213"/>
      <c r="I245" s="213"/>
      <c r="J245" s="213"/>
      <c r="K245" s="213"/>
      <c r="L245" s="213"/>
      <c r="M245" s="213"/>
      <c r="N245" s="213"/>
      <c r="O245" s="213"/>
      <c r="P245" s="213"/>
      <c r="Q245" s="213"/>
      <c r="R245" s="213"/>
      <c r="S245" s="213"/>
      <c r="T245" s="213"/>
      <c r="U245" s="213"/>
      <c r="V245" s="213"/>
      <c r="W245" s="213"/>
      <c r="X245" s="213"/>
      <c r="Y245" s="231"/>
      <c r="Z245" s="213"/>
      <c r="AA245" s="213"/>
      <c r="AB245" s="205"/>
      <c r="AC245" s="205"/>
      <c r="AD245" s="205"/>
      <c r="AE245" s="205"/>
      <c r="AF245" s="205"/>
      <c r="AG245" s="205"/>
      <c r="AH245" s="205"/>
      <c r="AI245" s="205"/>
      <c r="AJ245" s="205"/>
      <c r="AK245" s="205"/>
      <c r="AL245" s="205"/>
      <c r="AM245" s="205"/>
    </row>
    <row r="246">
      <c r="A246" s="213"/>
      <c r="B246" s="218"/>
      <c r="C246" s="218"/>
      <c r="D246" s="213"/>
      <c r="E246" s="213"/>
      <c r="F246" s="213"/>
      <c r="G246" s="213"/>
      <c r="H246" s="213"/>
      <c r="I246" s="213"/>
      <c r="J246" s="213"/>
      <c r="K246" s="213"/>
      <c r="L246" s="213"/>
      <c r="M246" s="213"/>
      <c r="N246" s="213"/>
      <c r="O246" s="213"/>
      <c r="P246" s="213"/>
      <c r="Q246" s="213"/>
      <c r="R246" s="213"/>
      <c r="S246" s="213"/>
      <c r="T246" s="213"/>
      <c r="U246" s="213"/>
      <c r="V246" s="213"/>
      <c r="W246" s="213"/>
      <c r="X246" s="213"/>
      <c r="Y246" s="231"/>
      <c r="Z246" s="213"/>
      <c r="AA246" s="213"/>
      <c r="AB246" s="205"/>
      <c r="AC246" s="205"/>
      <c r="AD246" s="205"/>
      <c r="AE246" s="205"/>
      <c r="AF246" s="205"/>
      <c r="AG246" s="205"/>
      <c r="AH246" s="205"/>
      <c r="AI246" s="205"/>
      <c r="AJ246" s="205"/>
      <c r="AK246" s="205"/>
      <c r="AL246" s="205"/>
      <c r="AM246" s="205"/>
    </row>
    <row r="247">
      <c r="A247" s="213"/>
      <c r="B247" s="218"/>
      <c r="C247" s="218"/>
      <c r="D247" s="213"/>
      <c r="E247" s="213"/>
      <c r="F247" s="213"/>
      <c r="G247" s="213"/>
      <c r="H247" s="213"/>
      <c r="I247" s="213"/>
      <c r="J247" s="213"/>
      <c r="K247" s="213"/>
      <c r="L247" s="213"/>
      <c r="M247" s="213"/>
      <c r="N247" s="213"/>
      <c r="O247" s="213"/>
      <c r="P247" s="213"/>
      <c r="Q247" s="213"/>
      <c r="R247" s="213"/>
      <c r="S247" s="213"/>
      <c r="T247" s="213"/>
      <c r="U247" s="213"/>
      <c r="V247" s="213"/>
      <c r="W247" s="213"/>
      <c r="X247" s="213"/>
      <c r="Y247" s="231"/>
      <c r="Z247" s="213"/>
      <c r="AA247" s="213"/>
      <c r="AB247" s="205"/>
      <c r="AC247" s="205"/>
      <c r="AD247" s="205"/>
      <c r="AE247" s="205"/>
      <c r="AF247" s="205"/>
      <c r="AG247" s="205"/>
      <c r="AH247" s="205"/>
      <c r="AI247" s="205"/>
      <c r="AJ247" s="205"/>
      <c r="AK247" s="205"/>
      <c r="AL247" s="205"/>
      <c r="AM247" s="205"/>
    </row>
    <row r="248">
      <c r="A248" s="213"/>
      <c r="B248" s="218"/>
      <c r="C248" s="218"/>
      <c r="D248" s="213"/>
      <c r="E248" s="213"/>
      <c r="F248" s="213"/>
      <c r="G248" s="213"/>
      <c r="H248" s="213"/>
      <c r="I248" s="213"/>
      <c r="J248" s="213"/>
      <c r="K248" s="213"/>
      <c r="L248" s="213"/>
      <c r="M248" s="213"/>
      <c r="N248" s="213"/>
      <c r="O248" s="213"/>
      <c r="P248" s="213"/>
      <c r="Q248" s="213"/>
      <c r="R248" s="213"/>
      <c r="S248" s="213"/>
      <c r="T248" s="213"/>
      <c r="U248" s="213"/>
      <c r="V248" s="213"/>
      <c r="W248" s="213"/>
      <c r="X248" s="213"/>
      <c r="Y248" s="231"/>
      <c r="Z248" s="213"/>
      <c r="AA248" s="213"/>
      <c r="AB248" s="205"/>
      <c r="AC248" s="205"/>
      <c r="AD248" s="205"/>
      <c r="AE248" s="205"/>
      <c r="AF248" s="205"/>
      <c r="AG248" s="205"/>
      <c r="AH248" s="205"/>
      <c r="AI248" s="205"/>
      <c r="AJ248" s="205"/>
      <c r="AK248" s="205"/>
      <c r="AL248" s="205"/>
      <c r="AM248" s="205"/>
    </row>
    <row r="249">
      <c r="A249" s="213"/>
      <c r="B249" s="218"/>
      <c r="C249" s="218"/>
      <c r="D249" s="213"/>
      <c r="E249" s="213"/>
      <c r="F249" s="213"/>
      <c r="G249" s="213"/>
      <c r="H249" s="213"/>
      <c r="I249" s="213"/>
      <c r="J249" s="213"/>
      <c r="K249" s="213"/>
      <c r="L249" s="213"/>
      <c r="M249" s="213"/>
      <c r="N249" s="213"/>
      <c r="O249" s="213"/>
      <c r="P249" s="213"/>
      <c r="Q249" s="213"/>
      <c r="R249" s="213"/>
      <c r="S249" s="213"/>
      <c r="T249" s="213"/>
      <c r="U249" s="213"/>
      <c r="V249" s="213"/>
      <c r="W249" s="213"/>
      <c r="X249" s="213"/>
      <c r="Y249" s="231"/>
      <c r="Z249" s="213"/>
      <c r="AA249" s="213"/>
      <c r="AB249" s="205"/>
      <c r="AC249" s="205"/>
      <c r="AD249" s="205"/>
      <c r="AE249" s="205"/>
      <c r="AF249" s="205"/>
      <c r="AG249" s="205"/>
      <c r="AH249" s="205"/>
      <c r="AI249" s="205"/>
      <c r="AJ249" s="205"/>
      <c r="AK249" s="205"/>
      <c r="AL249" s="205"/>
      <c r="AM249" s="205"/>
    </row>
    <row r="250">
      <c r="A250" s="213"/>
      <c r="B250" s="218"/>
      <c r="C250" s="218"/>
      <c r="D250" s="213"/>
      <c r="E250" s="213"/>
      <c r="F250" s="213"/>
      <c r="G250" s="213"/>
      <c r="H250" s="213"/>
      <c r="I250" s="213"/>
      <c r="J250" s="213"/>
      <c r="K250" s="213"/>
      <c r="L250" s="213"/>
      <c r="M250" s="213"/>
      <c r="N250" s="213"/>
      <c r="O250" s="213"/>
      <c r="P250" s="213"/>
      <c r="Q250" s="213"/>
      <c r="R250" s="213"/>
      <c r="S250" s="213"/>
      <c r="T250" s="213"/>
      <c r="U250" s="213"/>
      <c r="V250" s="213"/>
      <c r="W250" s="213"/>
      <c r="X250" s="213"/>
      <c r="Y250" s="231"/>
      <c r="Z250" s="213"/>
      <c r="AA250" s="213"/>
      <c r="AB250" s="205"/>
      <c r="AC250" s="205"/>
      <c r="AD250" s="205"/>
      <c r="AE250" s="205"/>
      <c r="AF250" s="205"/>
      <c r="AG250" s="205"/>
      <c r="AH250" s="205"/>
      <c r="AI250" s="205"/>
      <c r="AJ250" s="205"/>
      <c r="AK250" s="205"/>
      <c r="AL250" s="205"/>
      <c r="AM250" s="205"/>
    </row>
    <row r="251">
      <c r="A251" s="213"/>
      <c r="B251" s="218"/>
      <c r="C251" s="218"/>
      <c r="D251" s="213"/>
      <c r="E251" s="213"/>
      <c r="F251" s="213"/>
      <c r="G251" s="213"/>
      <c r="H251" s="213"/>
      <c r="I251" s="213"/>
      <c r="J251" s="213"/>
      <c r="K251" s="213"/>
      <c r="L251" s="213"/>
      <c r="M251" s="213"/>
      <c r="N251" s="213"/>
      <c r="O251" s="213"/>
      <c r="P251" s="213"/>
      <c r="Q251" s="213"/>
      <c r="R251" s="213"/>
      <c r="S251" s="213"/>
      <c r="T251" s="213"/>
      <c r="U251" s="213"/>
      <c r="V251" s="213"/>
      <c r="W251" s="213"/>
      <c r="X251" s="213"/>
      <c r="Y251" s="231"/>
      <c r="Z251" s="213"/>
      <c r="AA251" s="213"/>
      <c r="AB251" s="205"/>
      <c r="AC251" s="205"/>
      <c r="AD251" s="205"/>
      <c r="AE251" s="205"/>
      <c r="AF251" s="205"/>
      <c r="AG251" s="205"/>
      <c r="AH251" s="205"/>
      <c r="AI251" s="205"/>
      <c r="AJ251" s="205"/>
      <c r="AK251" s="205"/>
      <c r="AL251" s="205"/>
      <c r="AM251" s="205"/>
    </row>
    <row r="252">
      <c r="A252" s="213"/>
      <c r="B252" s="218"/>
      <c r="C252" s="218"/>
      <c r="D252" s="213"/>
      <c r="E252" s="213"/>
      <c r="F252" s="213"/>
      <c r="G252" s="213"/>
      <c r="H252" s="213"/>
      <c r="I252" s="213"/>
      <c r="J252" s="213"/>
      <c r="K252" s="213"/>
      <c r="L252" s="213"/>
      <c r="M252" s="213"/>
      <c r="N252" s="213"/>
      <c r="O252" s="213"/>
      <c r="P252" s="213"/>
      <c r="Q252" s="213"/>
      <c r="R252" s="213"/>
      <c r="S252" s="213"/>
      <c r="T252" s="213"/>
      <c r="U252" s="213"/>
      <c r="V252" s="213"/>
      <c r="W252" s="213"/>
      <c r="X252" s="213"/>
      <c r="Y252" s="231"/>
      <c r="Z252" s="213"/>
      <c r="AA252" s="213"/>
      <c r="AB252" s="205"/>
      <c r="AC252" s="205"/>
      <c r="AD252" s="205"/>
      <c r="AE252" s="205"/>
      <c r="AF252" s="205"/>
      <c r="AG252" s="205"/>
      <c r="AH252" s="205"/>
      <c r="AI252" s="205"/>
      <c r="AJ252" s="205"/>
      <c r="AK252" s="205"/>
      <c r="AL252" s="205"/>
      <c r="AM252" s="205"/>
    </row>
    <row r="253">
      <c r="A253" s="213"/>
      <c r="B253" s="218"/>
      <c r="C253" s="218"/>
      <c r="D253" s="213"/>
      <c r="E253" s="213"/>
      <c r="F253" s="213"/>
      <c r="G253" s="213"/>
      <c r="H253" s="213"/>
      <c r="I253" s="213"/>
      <c r="J253" s="213"/>
      <c r="K253" s="213"/>
      <c r="L253" s="213"/>
      <c r="M253" s="213"/>
      <c r="N253" s="213"/>
      <c r="O253" s="213"/>
      <c r="P253" s="213"/>
      <c r="Q253" s="213"/>
      <c r="R253" s="213"/>
      <c r="S253" s="213"/>
      <c r="T253" s="213"/>
      <c r="U253" s="213"/>
      <c r="V253" s="213"/>
      <c r="W253" s="213"/>
      <c r="X253" s="213"/>
      <c r="Y253" s="231"/>
      <c r="Z253" s="213"/>
      <c r="AA253" s="213"/>
      <c r="AB253" s="205"/>
      <c r="AC253" s="205"/>
      <c r="AD253" s="205"/>
      <c r="AE253" s="205"/>
      <c r="AF253" s="205"/>
      <c r="AG253" s="205"/>
      <c r="AH253" s="205"/>
      <c r="AI253" s="205"/>
      <c r="AJ253" s="205"/>
      <c r="AK253" s="205"/>
      <c r="AL253" s="205"/>
      <c r="AM253" s="205"/>
    </row>
    <row r="254">
      <c r="A254" s="213"/>
      <c r="B254" s="218"/>
      <c r="C254" s="218"/>
      <c r="D254" s="213"/>
      <c r="E254" s="213"/>
      <c r="F254" s="213"/>
      <c r="G254" s="213"/>
      <c r="H254" s="213"/>
      <c r="I254" s="213"/>
      <c r="J254" s="213"/>
      <c r="K254" s="213"/>
      <c r="L254" s="213"/>
      <c r="M254" s="213"/>
      <c r="N254" s="213"/>
      <c r="O254" s="213"/>
      <c r="P254" s="213"/>
      <c r="Q254" s="213"/>
      <c r="R254" s="213"/>
      <c r="S254" s="213"/>
      <c r="T254" s="213"/>
      <c r="U254" s="213"/>
      <c r="V254" s="213"/>
      <c r="W254" s="213"/>
      <c r="X254" s="213"/>
      <c r="Y254" s="231"/>
      <c r="Z254" s="213"/>
      <c r="AA254" s="213"/>
      <c r="AB254" s="205"/>
      <c r="AC254" s="205"/>
      <c r="AD254" s="205"/>
      <c r="AE254" s="205"/>
      <c r="AF254" s="205"/>
      <c r="AG254" s="205"/>
      <c r="AH254" s="205"/>
      <c r="AI254" s="205"/>
      <c r="AJ254" s="205"/>
      <c r="AK254" s="205"/>
      <c r="AL254" s="205"/>
      <c r="AM254" s="205"/>
    </row>
    <row r="255">
      <c r="A255" s="213"/>
      <c r="B255" s="218"/>
      <c r="C255" s="218"/>
      <c r="D255" s="213"/>
      <c r="E255" s="213"/>
      <c r="F255" s="213"/>
      <c r="G255" s="213"/>
      <c r="H255" s="213"/>
      <c r="I255" s="213"/>
      <c r="J255" s="213"/>
      <c r="K255" s="213"/>
      <c r="L255" s="213"/>
      <c r="M255" s="213"/>
      <c r="N255" s="213"/>
      <c r="O255" s="213"/>
      <c r="P255" s="213"/>
      <c r="Q255" s="213"/>
      <c r="R255" s="213"/>
      <c r="S255" s="213"/>
      <c r="T255" s="213"/>
      <c r="U255" s="213"/>
      <c r="V255" s="213"/>
      <c r="W255" s="213"/>
      <c r="X255" s="213"/>
      <c r="Y255" s="231"/>
      <c r="Z255" s="213"/>
      <c r="AA255" s="213"/>
      <c r="AB255" s="205"/>
      <c r="AC255" s="205"/>
      <c r="AD255" s="205"/>
      <c r="AE255" s="205"/>
      <c r="AF255" s="205"/>
      <c r="AG255" s="205"/>
      <c r="AH255" s="205"/>
      <c r="AI255" s="205"/>
      <c r="AJ255" s="205"/>
      <c r="AK255" s="205"/>
      <c r="AL255" s="205"/>
      <c r="AM255" s="205"/>
    </row>
    <row r="256">
      <c r="A256" s="213"/>
      <c r="B256" s="218"/>
      <c r="C256" s="218"/>
      <c r="D256" s="213"/>
      <c r="E256" s="213"/>
      <c r="F256" s="213"/>
      <c r="G256" s="213"/>
      <c r="H256" s="213"/>
      <c r="I256" s="213"/>
      <c r="J256" s="213"/>
      <c r="K256" s="213"/>
      <c r="L256" s="213"/>
      <c r="M256" s="213"/>
      <c r="N256" s="213"/>
      <c r="O256" s="213"/>
      <c r="P256" s="213"/>
      <c r="Q256" s="213"/>
      <c r="R256" s="213"/>
      <c r="S256" s="213"/>
      <c r="T256" s="213"/>
      <c r="U256" s="213"/>
      <c r="V256" s="213"/>
      <c r="W256" s="213"/>
      <c r="X256" s="213"/>
      <c r="Y256" s="231"/>
      <c r="Z256" s="213"/>
      <c r="AA256" s="213"/>
      <c r="AB256" s="205"/>
      <c r="AC256" s="205"/>
      <c r="AD256" s="205"/>
      <c r="AE256" s="205"/>
      <c r="AF256" s="205"/>
      <c r="AG256" s="205"/>
      <c r="AH256" s="205"/>
      <c r="AI256" s="205"/>
      <c r="AJ256" s="205"/>
      <c r="AK256" s="205"/>
      <c r="AL256" s="205"/>
      <c r="AM256" s="205"/>
    </row>
    <row r="257">
      <c r="A257" s="213"/>
      <c r="B257" s="218"/>
      <c r="C257" s="218"/>
      <c r="D257" s="213"/>
      <c r="E257" s="213"/>
      <c r="F257" s="213"/>
      <c r="G257" s="213"/>
      <c r="H257" s="213"/>
      <c r="I257" s="213"/>
      <c r="J257" s="213"/>
      <c r="K257" s="213"/>
      <c r="L257" s="213"/>
      <c r="M257" s="213"/>
      <c r="N257" s="213"/>
      <c r="O257" s="213"/>
      <c r="P257" s="213"/>
      <c r="Q257" s="213"/>
      <c r="R257" s="213"/>
      <c r="S257" s="213"/>
      <c r="T257" s="213"/>
      <c r="U257" s="213"/>
      <c r="V257" s="213"/>
      <c r="W257" s="213"/>
      <c r="X257" s="213"/>
      <c r="Y257" s="231"/>
      <c r="Z257" s="213"/>
      <c r="AA257" s="213"/>
      <c r="AB257" s="205"/>
      <c r="AC257" s="205"/>
      <c r="AD257" s="205"/>
      <c r="AE257" s="205"/>
      <c r="AF257" s="205"/>
      <c r="AG257" s="205"/>
      <c r="AH257" s="205"/>
      <c r="AI257" s="205"/>
      <c r="AJ257" s="205"/>
      <c r="AK257" s="205"/>
      <c r="AL257" s="205"/>
      <c r="AM257" s="205"/>
    </row>
    <row r="258">
      <c r="A258" s="213"/>
      <c r="B258" s="218"/>
      <c r="C258" s="218"/>
      <c r="D258" s="213"/>
      <c r="E258" s="213"/>
      <c r="F258" s="213"/>
      <c r="G258" s="213"/>
      <c r="H258" s="213"/>
      <c r="I258" s="213"/>
      <c r="J258" s="213"/>
      <c r="K258" s="213"/>
      <c r="L258" s="213"/>
      <c r="M258" s="213"/>
      <c r="N258" s="213"/>
      <c r="O258" s="213"/>
      <c r="P258" s="213"/>
      <c r="Q258" s="213"/>
      <c r="R258" s="213"/>
      <c r="S258" s="213"/>
      <c r="T258" s="213"/>
      <c r="U258" s="213"/>
      <c r="V258" s="213"/>
      <c r="W258" s="213"/>
      <c r="X258" s="213"/>
      <c r="Y258" s="231"/>
      <c r="Z258" s="213"/>
      <c r="AA258" s="213"/>
      <c r="AB258" s="205"/>
      <c r="AC258" s="205"/>
      <c r="AD258" s="205"/>
      <c r="AE258" s="205"/>
      <c r="AF258" s="205"/>
      <c r="AG258" s="205"/>
      <c r="AH258" s="205"/>
      <c r="AI258" s="205"/>
      <c r="AJ258" s="205"/>
      <c r="AK258" s="205"/>
      <c r="AL258" s="205"/>
      <c r="AM258" s="205"/>
    </row>
    <row r="259">
      <c r="A259" s="213"/>
      <c r="B259" s="218"/>
      <c r="C259" s="218"/>
      <c r="D259" s="213"/>
      <c r="E259" s="213"/>
      <c r="F259" s="213"/>
      <c r="G259" s="213"/>
      <c r="H259" s="213"/>
      <c r="I259" s="213"/>
      <c r="J259" s="213"/>
      <c r="K259" s="213"/>
      <c r="L259" s="213"/>
      <c r="M259" s="213"/>
      <c r="N259" s="213"/>
      <c r="O259" s="213"/>
      <c r="P259" s="213"/>
      <c r="Q259" s="213"/>
      <c r="R259" s="213"/>
      <c r="S259" s="213"/>
      <c r="T259" s="213"/>
      <c r="U259" s="213"/>
      <c r="V259" s="213"/>
      <c r="W259" s="213"/>
      <c r="X259" s="213"/>
      <c r="Y259" s="231"/>
      <c r="Z259" s="213"/>
      <c r="AA259" s="213"/>
      <c r="AB259" s="205"/>
      <c r="AC259" s="205"/>
      <c r="AD259" s="205"/>
      <c r="AE259" s="205"/>
      <c r="AF259" s="205"/>
      <c r="AG259" s="205"/>
      <c r="AH259" s="205"/>
      <c r="AI259" s="205"/>
      <c r="AJ259" s="205"/>
      <c r="AK259" s="205"/>
      <c r="AL259" s="205"/>
      <c r="AM259" s="205"/>
    </row>
    <row r="260">
      <c r="A260" s="213"/>
      <c r="B260" s="218"/>
      <c r="C260" s="218"/>
      <c r="D260" s="213"/>
      <c r="E260" s="213"/>
      <c r="F260" s="213"/>
      <c r="G260" s="213"/>
      <c r="H260" s="213"/>
      <c r="I260" s="213"/>
      <c r="J260" s="213"/>
      <c r="K260" s="213"/>
      <c r="L260" s="213"/>
      <c r="M260" s="213"/>
      <c r="N260" s="213"/>
      <c r="O260" s="213"/>
      <c r="P260" s="213"/>
      <c r="Q260" s="213"/>
      <c r="R260" s="213"/>
      <c r="S260" s="213"/>
      <c r="T260" s="213"/>
      <c r="U260" s="213"/>
      <c r="V260" s="213"/>
      <c r="W260" s="213"/>
      <c r="X260" s="213"/>
      <c r="Y260" s="231"/>
      <c r="Z260" s="213"/>
      <c r="AA260" s="213"/>
      <c r="AB260" s="205"/>
      <c r="AC260" s="205"/>
      <c r="AD260" s="205"/>
      <c r="AE260" s="205"/>
      <c r="AF260" s="205"/>
      <c r="AG260" s="205"/>
      <c r="AH260" s="205"/>
      <c r="AI260" s="205"/>
      <c r="AJ260" s="205"/>
      <c r="AK260" s="205"/>
      <c r="AL260" s="205"/>
      <c r="AM260" s="205"/>
    </row>
    <row r="261">
      <c r="A261" s="213"/>
      <c r="B261" s="218"/>
      <c r="C261" s="218"/>
      <c r="D261" s="213"/>
      <c r="E261" s="213"/>
      <c r="F261" s="213"/>
      <c r="G261" s="213"/>
      <c r="H261" s="213"/>
      <c r="I261" s="213"/>
      <c r="J261" s="213"/>
      <c r="K261" s="213"/>
      <c r="L261" s="213"/>
      <c r="M261" s="213"/>
      <c r="N261" s="213"/>
      <c r="O261" s="213"/>
      <c r="P261" s="213"/>
      <c r="Q261" s="213"/>
      <c r="R261" s="213"/>
      <c r="S261" s="213"/>
      <c r="T261" s="213"/>
      <c r="U261" s="213"/>
      <c r="V261" s="213"/>
      <c r="W261" s="213"/>
      <c r="X261" s="213"/>
      <c r="Y261" s="231"/>
      <c r="Z261" s="213"/>
      <c r="AA261" s="213"/>
      <c r="AB261" s="205"/>
      <c r="AC261" s="205"/>
      <c r="AD261" s="205"/>
      <c r="AE261" s="205"/>
      <c r="AF261" s="205"/>
      <c r="AG261" s="205"/>
      <c r="AH261" s="205"/>
      <c r="AI261" s="205"/>
      <c r="AJ261" s="205"/>
      <c r="AK261" s="205"/>
      <c r="AL261" s="205"/>
      <c r="AM261" s="205"/>
    </row>
    <row r="262">
      <c r="A262" s="213"/>
      <c r="B262" s="218"/>
      <c r="C262" s="218"/>
      <c r="D262" s="213"/>
      <c r="E262" s="213"/>
      <c r="F262" s="213"/>
      <c r="G262" s="213"/>
      <c r="H262" s="213"/>
      <c r="I262" s="213"/>
      <c r="J262" s="213"/>
      <c r="K262" s="213"/>
      <c r="L262" s="213"/>
      <c r="M262" s="213"/>
      <c r="N262" s="213"/>
      <c r="O262" s="213"/>
      <c r="P262" s="213"/>
      <c r="Q262" s="213"/>
      <c r="R262" s="213"/>
      <c r="S262" s="213"/>
      <c r="T262" s="213"/>
      <c r="U262" s="213"/>
      <c r="V262" s="213"/>
      <c r="W262" s="213"/>
      <c r="X262" s="213"/>
      <c r="Y262" s="231"/>
      <c r="Z262" s="213"/>
      <c r="AA262" s="213"/>
      <c r="AB262" s="205"/>
      <c r="AC262" s="205"/>
      <c r="AD262" s="205"/>
      <c r="AE262" s="205"/>
      <c r="AF262" s="205"/>
      <c r="AG262" s="205"/>
      <c r="AH262" s="205"/>
      <c r="AI262" s="205"/>
      <c r="AJ262" s="205"/>
      <c r="AK262" s="205"/>
      <c r="AL262" s="205"/>
      <c r="AM262" s="205"/>
    </row>
    <row r="263">
      <c r="A263" s="213"/>
      <c r="B263" s="218"/>
      <c r="C263" s="218"/>
      <c r="D263" s="213"/>
      <c r="E263" s="213"/>
      <c r="F263" s="213"/>
      <c r="G263" s="213"/>
      <c r="H263" s="213"/>
      <c r="I263" s="213"/>
      <c r="J263" s="213"/>
      <c r="K263" s="213"/>
      <c r="L263" s="213"/>
      <c r="M263" s="213"/>
      <c r="N263" s="213"/>
      <c r="O263" s="213"/>
      <c r="P263" s="213"/>
      <c r="Q263" s="213"/>
      <c r="R263" s="213"/>
      <c r="S263" s="213"/>
      <c r="T263" s="213"/>
      <c r="U263" s="213"/>
      <c r="V263" s="213"/>
      <c r="W263" s="213"/>
      <c r="X263" s="213"/>
      <c r="Y263" s="231"/>
      <c r="Z263" s="213"/>
      <c r="AA263" s="213"/>
      <c r="AB263" s="205"/>
      <c r="AC263" s="205"/>
      <c r="AD263" s="205"/>
      <c r="AE263" s="205"/>
      <c r="AF263" s="205"/>
      <c r="AG263" s="205"/>
      <c r="AH263" s="205"/>
      <c r="AI263" s="205"/>
      <c r="AJ263" s="205"/>
      <c r="AK263" s="205"/>
      <c r="AL263" s="205"/>
      <c r="AM263" s="205"/>
    </row>
    <row r="264">
      <c r="A264" s="213"/>
      <c r="B264" s="218"/>
      <c r="C264" s="218"/>
      <c r="D264" s="213"/>
      <c r="E264" s="213"/>
      <c r="F264" s="213"/>
      <c r="G264" s="213"/>
      <c r="H264" s="213"/>
      <c r="I264" s="213"/>
      <c r="J264" s="213"/>
      <c r="K264" s="213"/>
      <c r="L264" s="213"/>
      <c r="M264" s="213"/>
      <c r="N264" s="213"/>
      <c r="O264" s="213"/>
      <c r="P264" s="213"/>
      <c r="Q264" s="213"/>
      <c r="R264" s="213"/>
      <c r="S264" s="213"/>
      <c r="T264" s="213"/>
      <c r="U264" s="213"/>
      <c r="V264" s="213"/>
      <c r="W264" s="213"/>
      <c r="X264" s="213"/>
      <c r="Y264" s="231"/>
      <c r="Z264" s="213"/>
      <c r="AA264" s="213"/>
      <c r="AB264" s="205"/>
      <c r="AC264" s="205"/>
      <c r="AD264" s="205"/>
      <c r="AE264" s="205"/>
      <c r="AF264" s="205"/>
      <c r="AG264" s="205"/>
      <c r="AH264" s="205"/>
      <c r="AI264" s="205"/>
      <c r="AJ264" s="205"/>
      <c r="AK264" s="205"/>
      <c r="AL264" s="205"/>
      <c r="AM264" s="205"/>
    </row>
    <row r="265">
      <c r="A265" s="213"/>
      <c r="B265" s="218"/>
      <c r="C265" s="218"/>
      <c r="D265" s="213"/>
      <c r="E265" s="213"/>
      <c r="F265" s="213"/>
      <c r="G265" s="213"/>
      <c r="H265" s="213"/>
      <c r="I265" s="213"/>
      <c r="J265" s="213"/>
      <c r="K265" s="213"/>
      <c r="L265" s="213"/>
      <c r="M265" s="213"/>
      <c r="N265" s="213"/>
      <c r="O265" s="213"/>
      <c r="P265" s="213"/>
      <c r="Q265" s="213"/>
      <c r="R265" s="213"/>
      <c r="S265" s="213"/>
      <c r="T265" s="213"/>
      <c r="U265" s="213"/>
      <c r="V265" s="213"/>
      <c r="W265" s="213"/>
      <c r="X265" s="213"/>
      <c r="Y265" s="231"/>
      <c r="Z265" s="213"/>
      <c r="AA265" s="213"/>
      <c r="AB265" s="205"/>
      <c r="AC265" s="205"/>
      <c r="AD265" s="205"/>
      <c r="AE265" s="205"/>
      <c r="AF265" s="205"/>
      <c r="AG265" s="205"/>
      <c r="AH265" s="205"/>
      <c r="AI265" s="205"/>
      <c r="AJ265" s="205"/>
      <c r="AK265" s="205"/>
      <c r="AL265" s="205"/>
      <c r="AM265" s="205"/>
    </row>
    <row r="266">
      <c r="A266" s="213"/>
      <c r="B266" s="218"/>
      <c r="C266" s="218"/>
      <c r="D266" s="213"/>
      <c r="E266" s="213"/>
      <c r="F266" s="213"/>
      <c r="G266" s="213"/>
      <c r="H266" s="213"/>
      <c r="I266" s="213"/>
      <c r="J266" s="213"/>
      <c r="K266" s="213"/>
      <c r="L266" s="213"/>
      <c r="M266" s="213"/>
      <c r="N266" s="213"/>
      <c r="O266" s="213"/>
      <c r="P266" s="213"/>
      <c r="Q266" s="213"/>
      <c r="R266" s="213"/>
      <c r="S266" s="213"/>
      <c r="T266" s="213"/>
      <c r="U266" s="213"/>
      <c r="V266" s="213"/>
      <c r="W266" s="213"/>
      <c r="X266" s="213"/>
      <c r="Y266" s="231"/>
      <c r="Z266" s="213"/>
      <c r="AA266" s="213"/>
      <c r="AB266" s="205"/>
      <c r="AC266" s="205"/>
      <c r="AD266" s="205"/>
      <c r="AE266" s="205"/>
      <c r="AF266" s="205"/>
      <c r="AG266" s="205"/>
      <c r="AH266" s="205"/>
      <c r="AI266" s="205"/>
      <c r="AJ266" s="205"/>
      <c r="AK266" s="205"/>
      <c r="AL266" s="205"/>
      <c r="AM266" s="205"/>
    </row>
    <row r="267">
      <c r="A267" s="213"/>
      <c r="B267" s="218"/>
      <c r="C267" s="218"/>
      <c r="D267" s="213"/>
      <c r="E267" s="213"/>
      <c r="F267" s="213"/>
      <c r="G267" s="213"/>
      <c r="H267" s="213"/>
      <c r="I267" s="213"/>
      <c r="J267" s="213"/>
      <c r="K267" s="213"/>
      <c r="L267" s="213"/>
      <c r="M267" s="213"/>
      <c r="N267" s="213"/>
      <c r="O267" s="213"/>
      <c r="P267" s="213"/>
      <c r="Q267" s="213"/>
      <c r="R267" s="213"/>
      <c r="S267" s="213"/>
      <c r="T267" s="213"/>
      <c r="U267" s="213"/>
      <c r="V267" s="213"/>
      <c r="W267" s="213"/>
      <c r="X267" s="213"/>
      <c r="Y267" s="231"/>
      <c r="Z267" s="213"/>
      <c r="AA267" s="213"/>
      <c r="AB267" s="205"/>
      <c r="AC267" s="205"/>
      <c r="AD267" s="205"/>
      <c r="AE267" s="205"/>
      <c r="AF267" s="205"/>
      <c r="AG267" s="205"/>
      <c r="AH267" s="205"/>
      <c r="AI267" s="205"/>
      <c r="AJ267" s="205"/>
      <c r="AK267" s="205"/>
      <c r="AL267" s="205"/>
      <c r="AM267" s="205"/>
    </row>
    <row r="268">
      <c r="A268" s="213"/>
      <c r="B268" s="218"/>
      <c r="C268" s="218"/>
      <c r="D268" s="213"/>
      <c r="E268" s="213"/>
      <c r="F268" s="213"/>
      <c r="G268" s="213"/>
      <c r="H268" s="213"/>
      <c r="I268" s="213"/>
      <c r="J268" s="213"/>
      <c r="K268" s="213"/>
      <c r="L268" s="213"/>
      <c r="M268" s="213"/>
      <c r="N268" s="213"/>
      <c r="O268" s="213"/>
      <c r="P268" s="213"/>
      <c r="Q268" s="213"/>
      <c r="R268" s="213"/>
      <c r="S268" s="213"/>
      <c r="T268" s="213"/>
      <c r="U268" s="213"/>
      <c r="V268" s="213"/>
      <c r="W268" s="213"/>
      <c r="X268" s="213"/>
      <c r="Y268" s="231"/>
      <c r="Z268" s="213"/>
      <c r="AA268" s="213"/>
      <c r="AB268" s="205"/>
      <c r="AC268" s="205"/>
      <c r="AD268" s="205"/>
      <c r="AE268" s="205"/>
      <c r="AF268" s="205"/>
      <c r="AG268" s="205"/>
      <c r="AH268" s="205"/>
      <c r="AI268" s="205"/>
      <c r="AJ268" s="205"/>
      <c r="AK268" s="205"/>
      <c r="AL268" s="205"/>
      <c r="AM268" s="205"/>
    </row>
    <row r="269">
      <c r="A269" s="213"/>
      <c r="B269" s="218"/>
      <c r="C269" s="218"/>
      <c r="D269" s="213"/>
      <c r="E269" s="213"/>
      <c r="F269" s="213"/>
      <c r="G269" s="213"/>
      <c r="H269" s="213"/>
      <c r="I269" s="213"/>
      <c r="J269" s="213"/>
      <c r="K269" s="213"/>
      <c r="L269" s="213"/>
      <c r="M269" s="213"/>
      <c r="N269" s="213"/>
      <c r="O269" s="213"/>
      <c r="P269" s="213"/>
      <c r="Q269" s="213"/>
      <c r="R269" s="213"/>
      <c r="S269" s="213"/>
      <c r="T269" s="213"/>
      <c r="U269" s="213"/>
      <c r="V269" s="213"/>
      <c r="W269" s="213"/>
      <c r="X269" s="213"/>
      <c r="Y269" s="231"/>
      <c r="Z269" s="213"/>
      <c r="AA269" s="213"/>
      <c r="AB269" s="205"/>
      <c r="AC269" s="205"/>
      <c r="AD269" s="205"/>
      <c r="AE269" s="205"/>
      <c r="AF269" s="205"/>
      <c r="AG269" s="205"/>
      <c r="AH269" s="205"/>
      <c r="AI269" s="205"/>
      <c r="AJ269" s="205"/>
      <c r="AK269" s="205"/>
      <c r="AL269" s="205"/>
      <c r="AM269" s="205"/>
    </row>
    <row r="270">
      <c r="A270" s="213"/>
      <c r="B270" s="218"/>
      <c r="C270" s="218"/>
      <c r="D270" s="213"/>
      <c r="E270" s="213"/>
      <c r="F270" s="213"/>
      <c r="G270" s="213"/>
      <c r="H270" s="213"/>
      <c r="I270" s="213"/>
      <c r="J270" s="213"/>
      <c r="K270" s="213"/>
      <c r="L270" s="213"/>
      <c r="M270" s="213"/>
      <c r="N270" s="213"/>
      <c r="O270" s="213"/>
      <c r="P270" s="213"/>
      <c r="Q270" s="213"/>
      <c r="R270" s="213"/>
      <c r="S270" s="213"/>
      <c r="T270" s="213"/>
      <c r="U270" s="213"/>
      <c r="V270" s="213"/>
      <c r="W270" s="213"/>
      <c r="X270" s="213"/>
      <c r="Y270" s="231"/>
      <c r="Z270" s="213"/>
      <c r="AA270" s="213"/>
      <c r="AB270" s="205"/>
      <c r="AC270" s="205"/>
      <c r="AD270" s="205"/>
      <c r="AE270" s="205"/>
      <c r="AF270" s="205"/>
      <c r="AG270" s="205"/>
      <c r="AH270" s="205"/>
      <c r="AI270" s="205"/>
      <c r="AJ270" s="205"/>
      <c r="AK270" s="205"/>
      <c r="AL270" s="205"/>
      <c r="AM270" s="205"/>
    </row>
    <row r="271">
      <c r="A271" s="213"/>
      <c r="B271" s="218"/>
      <c r="C271" s="218"/>
      <c r="D271" s="213"/>
      <c r="E271" s="213"/>
      <c r="F271" s="213"/>
      <c r="G271" s="213"/>
      <c r="H271" s="213"/>
      <c r="I271" s="213"/>
      <c r="J271" s="213"/>
      <c r="K271" s="213"/>
      <c r="L271" s="213"/>
      <c r="M271" s="213"/>
      <c r="N271" s="213"/>
      <c r="O271" s="213"/>
      <c r="P271" s="213"/>
      <c r="Q271" s="213"/>
      <c r="R271" s="213"/>
      <c r="S271" s="213"/>
      <c r="T271" s="213"/>
      <c r="U271" s="213"/>
      <c r="V271" s="213"/>
      <c r="W271" s="213"/>
      <c r="X271" s="213"/>
      <c r="Y271" s="231"/>
      <c r="Z271" s="213"/>
      <c r="AA271" s="213"/>
      <c r="AB271" s="205"/>
      <c r="AC271" s="205"/>
      <c r="AD271" s="205"/>
      <c r="AE271" s="205"/>
      <c r="AF271" s="205"/>
      <c r="AG271" s="205"/>
      <c r="AH271" s="205"/>
      <c r="AI271" s="205"/>
      <c r="AJ271" s="205"/>
      <c r="AK271" s="205"/>
      <c r="AL271" s="205"/>
      <c r="AM271" s="205"/>
    </row>
    <row r="272">
      <c r="A272" s="213"/>
      <c r="B272" s="218"/>
      <c r="C272" s="218"/>
      <c r="D272" s="213"/>
      <c r="E272" s="213"/>
      <c r="F272" s="213"/>
      <c r="G272" s="213"/>
      <c r="H272" s="213"/>
      <c r="I272" s="213"/>
      <c r="J272" s="213"/>
      <c r="K272" s="213"/>
      <c r="L272" s="213"/>
      <c r="M272" s="213"/>
      <c r="N272" s="213"/>
      <c r="O272" s="213"/>
      <c r="P272" s="213"/>
      <c r="Q272" s="213"/>
      <c r="R272" s="213"/>
      <c r="S272" s="213"/>
      <c r="T272" s="213"/>
      <c r="U272" s="213"/>
      <c r="V272" s="213"/>
      <c r="W272" s="213"/>
      <c r="X272" s="213"/>
      <c r="Y272" s="231"/>
      <c r="Z272" s="213"/>
      <c r="AA272" s="213"/>
      <c r="AB272" s="205"/>
      <c r="AC272" s="205"/>
      <c r="AD272" s="205"/>
      <c r="AE272" s="205"/>
      <c r="AF272" s="205"/>
      <c r="AG272" s="205"/>
      <c r="AH272" s="205"/>
      <c r="AI272" s="205"/>
      <c r="AJ272" s="205"/>
      <c r="AK272" s="205"/>
      <c r="AL272" s="205"/>
      <c r="AM272" s="205"/>
    </row>
    <row r="273">
      <c r="A273" s="213"/>
      <c r="B273" s="218"/>
      <c r="C273" s="218"/>
      <c r="D273" s="213"/>
      <c r="E273" s="213"/>
      <c r="F273" s="213"/>
      <c r="G273" s="213"/>
      <c r="H273" s="213"/>
      <c r="I273" s="213"/>
      <c r="J273" s="213"/>
      <c r="K273" s="213"/>
      <c r="L273" s="213"/>
      <c r="M273" s="213"/>
      <c r="N273" s="213"/>
      <c r="O273" s="213"/>
      <c r="P273" s="213"/>
      <c r="Q273" s="213"/>
      <c r="R273" s="213"/>
      <c r="S273" s="213"/>
      <c r="T273" s="213"/>
      <c r="U273" s="213"/>
      <c r="V273" s="213"/>
      <c r="W273" s="213"/>
      <c r="X273" s="213"/>
      <c r="Y273" s="231"/>
      <c r="Z273" s="213"/>
      <c r="AA273" s="213"/>
      <c r="AB273" s="205"/>
      <c r="AC273" s="205"/>
      <c r="AD273" s="205"/>
      <c r="AE273" s="205"/>
      <c r="AF273" s="205"/>
      <c r="AG273" s="205"/>
      <c r="AH273" s="205"/>
      <c r="AI273" s="205"/>
      <c r="AJ273" s="205"/>
      <c r="AK273" s="205"/>
      <c r="AL273" s="205"/>
      <c r="AM273" s="205"/>
    </row>
    <row r="274">
      <c r="A274" s="213"/>
      <c r="B274" s="218"/>
      <c r="C274" s="218"/>
      <c r="D274" s="213"/>
      <c r="E274" s="213"/>
      <c r="F274" s="213"/>
      <c r="G274" s="213"/>
      <c r="H274" s="213"/>
      <c r="I274" s="213"/>
      <c r="J274" s="213"/>
      <c r="K274" s="213"/>
      <c r="L274" s="213"/>
      <c r="M274" s="213"/>
      <c r="N274" s="213"/>
      <c r="O274" s="213"/>
      <c r="P274" s="213"/>
      <c r="Q274" s="213"/>
      <c r="R274" s="213"/>
      <c r="S274" s="213"/>
      <c r="T274" s="213"/>
      <c r="U274" s="213"/>
      <c r="V274" s="213"/>
      <c r="W274" s="213"/>
      <c r="X274" s="213"/>
      <c r="Y274" s="231"/>
      <c r="Z274" s="213"/>
      <c r="AA274" s="213"/>
      <c r="AB274" s="205"/>
      <c r="AC274" s="205"/>
      <c r="AD274" s="205"/>
      <c r="AE274" s="205"/>
      <c r="AF274" s="205"/>
      <c r="AG274" s="205"/>
      <c r="AH274" s="205"/>
      <c r="AI274" s="205"/>
      <c r="AJ274" s="205"/>
      <c r="AK274" s="205"/>
      <c r="AL274" s="205"/>
      <c r="AM274" s="205"/>
    </row>
    <row r="275">
      <c r="A275" s="213"/>
      <c r="B275" s="218"/>
      <c r="C275" s="218"/>
      <c r="D275" s="213"/>
      <c r="E275" s="213"/>
      <c r="F275" s="213"/>
      <c r="G275" s="213"/>
      <c r="H275" s="213"/>
      <c r="I275" s="213"/>
      <c r="J275" s="213"/>
      <c r="K275" s="213"/>
      <c r="L275" s="213"/>
      <c r="M275" s="213"/>
      <c r="N275" s="213"/>
      <c r="O275" s="213"/>
      <c r="P275" s="213"/>
      <c r="Q275" s="213"/>
      <c r="R275" s="213"/>
      <c r="S275" s="213"/>
      <c r="T275" s="213"/>
      <c r="U275" s="213"/>
      <c r="V275" s="213"/>
      <c r="W275" s="213"/>
      <c r="X275" s="213"/>
      <c r="Y275" s="231"/>
      <c r="Z275" s="213"/>
      <c r="AA275" s="213"/>
      <c r="AB275" s="205"/>
      <c r="AC275" s="205"/>
      <c r="AD275" s="205"/>
      <c r="AE275" s="205"/>
      <c r="AF275" s="205"/>
      <c r="AG275" s="205"/>
      <c r="AH275" s="205"/>
      <c r="AI275" s="205"/>
      <c r="AJ275" s="205"/>
      <c r="AK275" s="205"/>
      <c r="AL275" s="205"/>
      <c r="AM275" s="205"/>
    </row>
    <row r="276">
      <c r="A276" s="213"/>
      <c r="B276" s="218"/>
      <c r="C276" s="218"/>
      <c r="D276" s="213"/>
      <c r="E276" s="213"/>
      <c r="F276" s="213"/>
      <c r="G276" s="213"/>
      <c r="H276" s="213"/>
      <c r="I276" s="213"/>
      <c r="J276" s="213"/>
      <c r="K276" s="213"/>
      <c r="L276" s="213"/>
      <c r="M276" s="213"/>
      <c r="N276" s="213"/>
      <c r="O276" s="213"/>
      <c r="P276" s="213"/>
      <c r="Q276" s="213"/>
      <c r="R276" s="213"/>
      <c r="S276" s="213"/>
      <c r="T276" s="213"/>
      <c r="U276" s="213"/>
      <c r="V276" s="213"/>
      <c r="W276" s="213"/>
      <c r="X276" s="213"/>
      <c r="Y276" s="231"/>
      <c r="Z276" s="213"/>
      <c r="AA276" s="213"/>
      <c r="AB276" s="205"/>
      <c r="AC276" s="205"/>
      <c r="AD276" s="205"/>
      <c r="AE276" s="205"/>
      <c r="AF276" s="205"/>
      <c r="AG276" s="205"/>
      <c r="AH276" s="205"/>
      <c r="AI276" s="205"/>
      <c r="AJ276" s="205"/>
      <c r="AK276" s="205"/>
      <c r="AL276" s="205"/>
      <c r="AM276" s="205"/>
    </row>
    <row r="277">
      <c r="A277" s="213"/>
      <c r="B277" s="218"/>
      <c r="C277" s="218"/>
      <c r="D277" s="213"/>
      <c r="E277" s="213"/>
      <c r="F277" s="213"/>
      <c r="G277" s="213"/>
      <c r="H277" s="213"/>
      <c r="I277" s="213"/>
      <c r="J277" s="213"/>
      <c r="K277" s="213"/>
      <c r="L277" s="213"/>
      <c r="M277" s="213"/>
      <c r="N277" s="213"/>
      <c r="O277" s="213"/>
      <c r="P277" s="213"/>
      <c r="Q277" s="213"/>
      <c r="R277" s="213"/>
      <c r="S277" s="213"/>
      <c r="T277" s="213"/>
      <c r="U277" s="213"/>
      <c r="V277" s="213"/>
      <c r="W277" s="213"/>
      <c r="X277" s="213"/>
      <c r="Y277" s="231"/>
      <c r="Z277" s="213"/>
      <c r="AA277" s="213"/>
      <c r="AB277" s="205"/>
      <c r="AC277" s="205"/>
      <c r="AD277" s="205"/>
      <c r="AE277" s="205"/>
      <c r="AF277" s="205"/>
      <c r="AG277" s="205"/>
      <c r="AH277" s="205"/>
      <c r="AI277" s="205"/>
      <c r="AJ277" s="205"/>
      <c r="AK277" s="205"/>
      <c r="AL277" s="205"/>
      <c r="AM277" s="205"/>
    </row>
    <row r="278">
      <c r="A278" s="213"/>
      <c r="B278" s="218"/>
      <c r="C278" s="218"/>
      <c r="D278" s="213"/>
      <c r="E278" s="213"/>
      <c r="F278" s="213"/>
      <c r="G278" s="213"/>
      <c r="H278" s="213"/>
      <c r="I278" s="213"/>
      <c r="J278" s="213"/>
      <c r="K278" s="213"/>
      <c r="L278" s="213"/>
      <c r="M278" s="213"/>
      <c r="N278" s="213"/>
      <c r="O278" s="213"/>
      <c r="P278" s="213"/>
      <c r="Q278" s="213"/>
      <c r="R278" s="213"/>
      <c r="S278" s="213"/>
      <c r="T278" s="213"/>
      <c r="U278" s="213"/>
      <c r="V278" s="213"/>
      <c r="W278" s="213"/>
      <c r="X278" s="213"/>
      <c r="Y278" s="231"/>
      <c r="Z278" s="213"/>
      <c r="AA278" s="213"/>
      <c r="AB278" s="205"/>
      <c r="AC278" s="205"/>
      <c r="AD278" s="205"/>
      <c r="AE278" s="205"/>
      <c r="AF278" s="205"/>
      <c r="AG278" s="205"/>
      <c r="AH278" s="205"/>
      <c r="AI278" s="205"/>
      <c r="AJ278" s="205"/>
      <c r="AK278" s="205"/>
      <c r="AL278" s="205"/>
      <c r="AM278" s="205"/>
    </row>
    <row r="279">
      <c r="A279" s="213"/>
      <c r="B279" s="218"/>
      <c r="C279" s="218"/>
      <c r="D279" s="213"/>
      <c r="E279" s="213"/>
      <c r="F279" s="213"/>
      <c r="G279" s="213"/>
      <c r="H279" s="213"/>
      <c r="I279" s="213"/>
      <c r="J279" s="213"/>
      <c r="K279" s="213"/>
      <c r="L279" s="213"/>
      <c r="M279" s="213"/>
      <c r="N279" s="213"/>
      <c r="O279" s="213"/>
      <c r="P279" s="213"/>
      <c r="Q279" s="213"/>
      <c r="R279" s="213"/>
      <c r="S279" s="213"/>
      <c r="T279" s="213"/>
      <c r="U279" s="213"/>
      <c r="V279" s="213"/>
      <c r="W279" s="213"/>
      <c r="X279" s="213"/>
      <c r="Y279" s="231"/>
      <c r="Z279" s="213"/>
      <c r="AA279" s="213"/>
      <c r="AB279" s="205"/>
      <c r="AC279" s="205"/>
      <c r="AD279" s="205"/>
      <c r="AE279" s="205"/>
      <c r="AF279" s="205"/>
      <c r="AG279" s="205"/>
      <c r="AH279" s="205"/>
      <c r="AI279" s="205"/>
      <c r="AJ279" s="205"/>
      <c r="AK279" s="205"/>
      <c r="AL279" s="205"/>
      <c r="AM279" s="205"/>
    </row>
    <row r="280">
      <c r="A280" s="213"/>
      <c r="B280" s="218"/>
      <c r="C280" s="218"/>
      <c r="D280" s="213"/>
      <c r="E280" s="213"/>
      <c r="F280" s="213"/>
      <c r="G280" s="213"/>
      <c r="H280" s="213"/>
      <c r="I280" s="213"/>
      <c r="J280" s="213"/>
      <c r="K280" s="213"/>
      <c r="L280" s="213"/>
      <c r="M280" s="213"/>
      <c r="N280" s="213"/>
      <c r="O280" s="213"/>
      <c r="P280" s="213"/>
      <c r="Q280" s="213"/>
      <c r="R280" s="213"/>
      <c r="S280" s="213"/>
      <c r="T280" s="213"/>
      <c r="U280" s="213"/>
      <c r="V280" s="213"/>
      <c r="W280" s="213"/>
      <c r="X280" s="213"/>
      <c r="Y280" s="231"/>
      <c r="Z280" s="213"/>
      <c r="AA280" s="213"/>
      <c r="AB280" s="205"/>
      <c r="AC280" s="205"/>
      <c r="AD280" s="205"/>
      <c r="AE280" s="205"/>
      <c r="AF280" s="205"/>
      <c r="AG280" s="205"/>
      <c r="AH280" s="205"/>
      <c r="AI280" s="205"/>
      <c r="AJ280" s="205"/>
      <c r="AK280" s="205"/>
      <c r="AL280" s="205"/>
      <c r="AM280" s="205"/>
    </row>
    <row r="281">
      <c r="A281" s="213"/>
      <c r="B281" s="218"/>
      <c r="C281" s="218"/>
      <c r="D281" s="213"/>
      <c r="E281" s="213"/>
      <c r="F281" s="213"/>
      <c r="G281" s="213"/>
      <c r="H281" s="213"/>
      <c r="I281" s="213"/>
      <c r="J281" s="213"/>
      <c r="K281" s="213"/>
      <c r="L281" s="213"/>
      <c r="M281" s="213"/>
      <c r="N281" s="213"/>
      <c r="O281" s="213"/>
      <c r="P281" s="213"/>
      <c r="Q281" s="213"/>
      <c r="R281" s="213"/>
      <c r="S281" s="213"/>
      <c r="T281" s="213"/>
      <c r="U281" s="213"/>
      <c r="V281" s="213"/>
      <c r="W281" s="213"/>
      <c r="X281" s="213"/>
      <c r="Y281" s="231"/>
      <c r="Z281" s="213"/>
      <c r="AA281" s="213"/>
      <c r="AB281" s="205"/>
      <c r="AC281" s="205"/>
      <c r="AD281" s="205"/>
      <c r="AE281" s="205"/>
      <c r="AF281" s="205"/>
      <c r="AG281" s="205"/>
      <c r="AH281" s="205"/>
      <c r="AI281" s="205"/>
      <c r="AJ281" s="205"/>
      <c r="AK281" s="205"/>
      <c r="AL281" s="205"/>
      <c r="AM281" s="205"/>
    </row>
    <row r="282">
      <c r="A282" s="213"/>
      <c r="B282" s="218"/>
      <c r="C282" s="218"/>
      <c r="D282" s="213"/>
      <c r="E282" s="213"/>
      <c r="F282" s="213"/>
      <c r="G282" s="213"/>
      <c r="H282" s="213"/>
      <c r="I282" s="213"/>
      <c r="J282" s="213"/>
      <c r="K282" s="213"/>
      <c r="L282" s="213"/>
      <c r="M282" s="213"/>
      <c r="N282" s="213"/>
      <c r="O282" s="213"/>
      <c r="P282" s="213"/>
      <c r="Q282" s="213"/>
      <c r="R282" s="213"/>
      <c r="S282" s="213"/>
      <c r="T282" s="213"/>
      <c r="U282" s="213"/>
      <c r="V282" s="213"/>
      <c r="W282" s="213"/>
      <c r="X282" s="213"/>
      <c r="Y282" s="231"/>
      <c r="Z282" s="213"/>
      <c r="AA282" s="213"/>
      <c r="AB282" s="205"/>
      <c r="AC282" s="205"/>
      <c r="AD282" s="205"/>
      <c r="AE282" s="205"/>
      <c r="AF282" s="205"/>
      <c r="AG282" s="205"/>
      <c r="AH282" s="205"/>
      <c r="AI282" s="205"/>
      <c r="AJ282" s="205"/>
      <c r="AK282" s="205"/>
      <c r="AL282" s="205"/>
      <c r="AM282" s="205"/>
    </row>
    <row r="283">
      <c r="A283" s="213"/>
      <c r="B283" s="218"/>
      <c r="C283" s="218"/>
      <c r="D283" s="213"/>
      <c r="E283" s="213"/>
      <c r="F283" s="213"/>
      <c r="G283" s="213"/>
      <c r="H283" s="213"/>
      <c r="I283" s="213"/>
      <c r="J283" s="213"/>
      <c r="K283" s="213"/>
      <c r="L283" s="213"/>
      <c r="M283" s="213"/>
      <c r="N283" s="213"/>
      <c r="O283" s="213"/>
      <c r="P283" s="213"/>
      <c r="Q283" s="213"/>
      <c r="R283" s="213"/>
      <c r="S283" s="213"/>
      <c r="T283" s="213"/>
      <c r="U283" s="213"/>
      <c r="V283" s="213"/>
      <c r="W283" s="213"/>
      <c r="X283" s="213"/>
      <c r="Y283" s="231"/>
      <c r="Z283" s="213"/>
      <c r="AA283" s="213"/>
      <c r="AB283" s="205"/>
      <c r="AC283" s="205"/>
      <c r="AD283" s="205"/>
      <c r="AE283" s="205"/>
      <c r="AF283" s="205"/>
      <c r="AG283" s="205"/>
      <c r="AH283" s="205"/>
      <c r="AI283" s="205"/>
      <c r="AJ283" s="205"/>
      <c r="AK283" s="205"/>
      <c r="AL283" s="205"/>
      <c r="AM283" s="205"/>
    </row>
    <row r="284">
      <c r="A284" s="213"/>
      <c r="B284" s="218"/>
      <c r="C284" s="218"/>
      <c r="D284" s="213"/>
      <c r="E284" s="213"/>
      <c r="F284" s="213"/>
      <c r="G284" s="213"/>
      <c r="H284" s="213"/>
      <c r="I284" s="213"/>
      <c r="J284" s="213"/>
      <c r="K284" s="213"/>
      <c r="L284" s="213"/>
      <c r="M284" s="213"/>
      <c r="N284" s="213"/>
      <c r="O284" s="213"/>
      <c r="P284" s="213"/>
      <c r="Q284" s="213"/>
      <c r="R284" s="213"/>
      <c r="S284" s="213"/>
      <c r="T284" s="213"/>
      <c r="U284" s="213"/>
      <c r="V284" s="213"/>
      <c r="W284" s="213"/>
      <c r="X284" s="213"/>
      <c r="Y284" s="231"/>
      <c r="Z284" s="213"/>
      <c r="AA284" s="213"/>
      <c r="AB284" s="205"/>
      <c r="AC284" s="205"/>
      <c r="AD284" s="205"/>
      <c r="AE284" s="205"/>
      <c r="AF284" s="205"/>
      <c r="AG284" s="205"/>
      <c r="AH284" s="205"/>
      <c r="AI284" s="205"/>
      <c r="AJ284" s="205"/>
      <c r="AK284" s="205"/>
      <c r="AL284" s="205"/>
      <c r="AM284" s="205"/>
    </row>
    <row r="285">
      <c r="A285" s="213"/>
      <c r="B285" s="218"/>
      <c r="C285" s="218"/>
      <c r="D285" s="213"/>
      <c r="E285" s="213"/>
      <c r="F285" s="213"/>
      <c r="G285" s="213"/>
      <c r="H285" s="213"/>
      <c r="I285" s="213"/>
      <c r="J285" s="213"/>
      <c r="K285" s="213"/>
      <c r="L285" s="213"/>
      <c r="M285" s="213"/>
      <c r="N285" s="213"/>
      <c r="O285" s="213"/>
      <c r="P285" s="213"/>
      <c r="Q285" s="213"/>
      <c r="R285" s="213"/>
      <c r="S285" s="213"/>
      <c r="T285" s="213"/>
      <c r="U285" s="213"/>
      <c r="V285" s="213"/>
      <c r="W285" s="213"/>
      <c r="X285" s="213"/>
      <c r="Y285" s="231"/>
      <c r="Z285" s="213"/>
      <c r="AA285" s="213"/>
      <c r="AB285" s="205"/>
      <c r="AC285" s="205"/>
      <c r="AD285" s="205"/>
      <c r="AE285" s="205"/>
      <c r="AF285" s="205"/>
      <c r="AG285" s="205"/>
      <c r="AH285" s="205"/>
      <c r="AI285" s="205"/>
      <c r="AJ285" s="205"/>
      <c r="AK285" s="205"/>
      <c r="AL285" s="205"/>
      <c r="AM285" s="205"/>
    </row>
    <row r="286">
      <c r="A286" s="213"/>
      <c r="B286" s="218"/>
      <c r="C286" s="218"/>
      <c r="D286" s="213"/>
      <c r="E286" s="213"/>
      <c r="F286" s="213"/>
      <c r="G286" s="213"/>
      <c r="H286" s="213"/>
      <c r="I286" s="213"/>
      <c r="J286" s="213"/>
      <c r="K286" s="213"/>
      <c r="L286" s="213"/>
      <c r="M286" s="213"/>
      <c r="N286" s="213"/>
      <c r="O286" s="213"/>
      <c r="P286" s="213"/>
      <c r="Q286" s="213"/>
      <c r="R286" s="213"/>
      <c r="S286" s="213"/>
      <c r="T286" s="213"/>
      <c r="U286" s="213"/>
      <c r="V286" s="213"/>
      <c r="W286" s="213"/>
      <c r="X286" s="213"/>
      <c r="Y286" s="231"/>
      <c r="Z286" s="213"/>
      <c r="AA286" s="213"/>
      <c r="AB286" s="205"/>
      <c r="AC286" s="205"/>
      <c r="AD286" s="205"/>
      <c r="AE286" s="205"/>
      <c r="AF286" s="205"/>
      <c r="AG286" s="205"/>
      <c r="AH286" s="205"/>
      <c r="AI286" s="205"/>
      <c r="AJ286" s="205"/>
      <c r="AK286" s="205"/>
      <c r="AL286" s="205"/>
      <c r="AM286" s="205"/>
    </row>
    <row r="287">
      <c r="A287" s="213"/>
      <c r="B287" s="218"/>
      <c r="C287" s="218"/>
      <c r="D287" s="213"/>
      <c r="E287" s="213"/>
      <c r="F287" s="213"/>
      <c r="G287" s="213"/>
      <c r="H287" s="213"/>
      <c r="I287" s="213"/>
      <c r="J287" s="213"/>
      <c r="K287" s="213"/>
      <c r="L287" s="213"/>
      <c r="M287" s="213"/>
      <c r="N287" s="213"/>
      <c r="O287" s="213"/>
      <c r="P287" s="213"/>
      <c r="Q287" s="213"/>
      <c r="R287" s="213"/>
      <c r="S287" s="213"/>
      <c r="T287" s="213"/>
      <c r="U287" s="213"/>
      <c r="V287" s="213"/>
      <c r="W287" s="213"/>
      <c r="X287" s="213"/>
      <c r="Y287" s="231"/>
      <c r="Z287" s="213"/>
      <c r="AA287" s="213"/>
      <c r="AB287" s="205"/>
      <c r="AC287" s="205"/>
      <c r="AD287" s="205"/>
      <c r="AE287" s="205"/>
      <c r="AF287" s="205"/>
      <c r="AG287" s="205"/>
      <c r="AH287" s="205"/>
      <c r="AI287" s="205"/>
      <c r="AJ287" s="205"/>
      <c r="AK287" s="205"/>
      <c r="AL287" s="205"/>
      <c r="AM287" s="205"/>
    </row>
    <row r="288">
      <c r="A288" s="213"/>
      <c r="B288" s="218"/>
      <c r="C288" s="218"/>
      <c r="D288" s="213"/>
      <c r="E288" s="213"/>
      <c r="F288" s="213"/>
      <c r="G288" s="213"/>
      <c r="H288" s="213"/>
      <c r="I288" s="213"/>
      <c r="J288" s="213"/>
      <c r="K288" s="213"/>
      <c r="L288" s="213"/>
      <c r="M288" s="213"/>
      <c r="N288" s="213"/>
      <c r="O288" s="213"/>
      <c r="P288" s="213"/>
      <c r="Q288" s="213"/>
      <c r="R288" s="213"/>
      <c r="S288" s="213"/>
      <c r="T288" s="213"/>
      <c r="U288" s="213"/>
      <c r="V288" s="213"/>
      <c r="W288" s="213"/>
      <c r="X288" s="213"/>
      <c r="Y288" s="231"/>
      <c r="Z288" s="213"/>
      <c r="AA288" s="213"/>
      <c r="AB288" s="205"/>
      <c r="AC288" s="205"/>
      <c r="AD288" s="205"/>
      <c r="AE288" s="205"/>
      <c r="AF288" s="205"/>
      <c r="AG288" s="205"/>
      <c r="AH288" s="205"/>
      <c r="AI288" s="205"/>
      <c r="AJ288" s="205"/>
      <c r="AK288" s="205"/>
      <c r="AL288" s="205"/>
      <c r="AM288" s="205"/>
    </row>
    <row r="289">
      <c r="A289" s="213"/>
      <c r="B289" s="218"/>
      <c r="C289" s="218"/>
      <c r="D289" s="213"/>
      <c r="E289" s="213"/>
      <c r="F289" s="213"/>
      <c r="G289" s="213"/>
      <c r="H289" s="213"/>
      <c r="I289" s="213"/>
      <c r="J289" s="213"/>
      <c r="K289" s="213"/>
      <c r="L289" s="213"/>
      <c r="M289" s="213"/>
      <c r="N289" s="213"/>
      <c r="O289" s="213"/>
      <c r="P289" s="213"/>
      <c r="Q289" s="213"/>
      <c r="R289" s="213"/>
      <c r="S289" s="213"/>
      <c r="T289" s="213"/>
      <c r="U289" s="213"/>
      <c r="V289" s="213"/>
      <c r="W289" s="213"/>
      <c r="X289" s="213"/>
      <c r="Y289" s="231"/>
      <c r="Z289" s="213"/>
      <c r="AA289" s="213"/>
      <c r="AB289" s="205"/>
      <c r="AC289" s="205"/>
      <c r="AD289" s="205"/>
      <c r="AE289" s="205"/>
      <c r="AF289" s="205"/>
      <c r="AG289" s="205"/>
      <c r="AH289" s="205"/>
      <c r="AI289" s="205"/>
      <c r="AJ289" s="205"/>
      <c r="AK289" s="205"/>
      <c r="AL289" s="205"/>
      <c r="AM289" s="205"/>
    </row>
    <row r="290">
      <c r="A290" s="213"/>
      <c r="B290" s="218"/>
      <c r="C290" s="218"/>
      <c r="D290" s="213"/>
      <c r="E290" s="213"/>
      <c r="F290" s="213"/>
      <c r="G290" s="213"/>
      <c r="H290" s="213"/>
      <c r="I290" s="213"/>
      <c r="J290" s="213"/>
      <c r="K290" s="213"/>
      <c r="L290" s="213"/>
      <c r="M290" s="213"/>
      <c r="N290" s="213"/>
      <c r="O290" s="213"/>
      <c r="P290" s="213"/>
      <c r="Q290" s="213"/>
      <c r="R290" s="213"/>
      <c r="S290" s="213"/>
      <c r="T290" s="213"/>
      <c r="U290" s="213"/>
      <c r="V290" s="213"/>
      <c r="W290" s="213"/>
      <c r="X290" s="213"/>
      <c r="Y290" s="231"/>
      <c r="Z290" s="213"/>
      <c r="AA290" s="213"/>
      <c r="AB290" s="205"/>
      <c r="AC290" s="205"/>
      <c r="AD290" s="205"/>
      <c r="AE290" s="205"/>
      <c r="AF290" s="205"/>
      <c r="AG290" s="205"/>
      <c r="AH290" s="205"/>
      <c r="AI290" s="205"/>
      <c r="AJ290" s="205"/>
      <c r="AK290" s="205"/>
      <c r="AL290" s="205"/>
      <c r="AM290" s="205"/>
    </row>
    <row r="291">
      <c r="A291" s="213"/>
      <c r="B291" s="218"/>
      <c r="C291" s="218"/>
      <c r="D291" s="213"/>
      <c r="E291" s="213"/>
      <c r="F291" s="213"/>
      <c r="G291" s="213"/>
      <c r="H291" s="213"/>
      <c r="I291" s="213"/>
      <c r="J291" s="213"/>
      <c r="K291" s="213"/>
      <c r="L291" s="213"/>
      <c r="M291" s="213"/>
      <c r="N291" s="213"/>
      <c r="O291" s="213"/>
      <c r="P291" s="213"/>
      <c r="Q291" s="213"/>
      <c r="R291" s="213"/>
      <c r="S291" s="213"/>
      <c r="T291" s="213"/>
      <c r="U291" s="213"/>
      <c r="V291" s="213"/>
      <c r="W291" s="213"/>
      <c r="X291" s="213"/>
      <c r="Y291" s="231"/>
      <c r="Z291" s="213"/>
      <c r="AA291" s="213"/>
      <c r="AB291" s="205"/>
      <c r="AC291" s="205"/>
      <c r="AD291" s="205"/>
      <c r="AE291" s="205"/>
      <c r="AF291" s="205"/>
      <c r="AG291" s="205"/>
      <c r="AH291" s="205"/>
      <c r="AI291" s="205"/>
      <c r="AJ291" s="205"/>
      <c r="AK291" s="205"/>
      <c r="AL291" s="205"/>
      <c r="AM291" s="205"/>
    </row>
    <row r="292">
      <c r="A292" s="213"/>
      <c r="B292" s="218"/>
      <c r="C292" s="218"/>
      <c r="D292" s="213"/>
      <c r="E292" s="213"/>
      <c r="F292" s="213"/>
      <c r="G292" s="213"/>
      <c r="H292" s="213"/>
      <c r="I292" s="213"/>
      <c r="J292" s="213"/>
      <c r="K292" s="213"/>
      <c r="L292" s="213"/>
      <c r="M292" s="213"/>
      <c r="N292" s="213"/>
      <c r="O292" s="213"/>
      <c r="P292" s="213"/>
      <c r="Q292" s="213"/>
      <c r="R292" s="213"/>
      <c r="S292" s="213"/>
      <c r="T292" s="213"/>
      <c r="U292" s="213"/>
      <c r="V292" s="213"/>
      <c r="W292" s="213"/>
      <c r="X292" s="213"/>
      <c r="Y292" s="231"/>
      <c r="Z292" s="213"/>
      <c r="AA292" s="213"/>
      <c r="AB292" s="205"/>
      <c r="AC292" s="205"/>
      <c r="AD292" s="205"/>
      <c r="AE292" s="205"/>
      <c r="AF292" s="205"/>
      <c r="AG292" s="205"/>
      <c r="AH292" s="205"/>
      <c r="AI292" s="205"/>
      <c r="AJ292" s="205"/>
      <c r="AK292" s="205"/>
      <c r="AL292" s="205"/>
      <c r="AM292" s="205"/>
    </row>
    <row r="293">
      <c r="A293" s="213"/>
      <c r="B293" s="218"/>
      <c r="C293" s="218"/>
      <c r="D293" s="213"/>
      <c r="E293" s="213"/>
      <c r="F293" s="213"/>
      <c r="G293" s="213"/>
      <c r="H293" s="213"/>
      <c r="I293" s="213"/>
      <c r="J293" s="213"/>
      <c r="K293" s="213"/>
      <c r="L293" s="213"/>
      <c r="M293" s="213"/>
      <c r="N293" s="213"/>
      <c r="O293" s="213"/>
      <c r="P293" s="213"/>
      <c r="Q293" s="213"/>
      <c r="R293" s="213"/>
      <c r="S293" s="213"/>
      <c r="T293" s="213"/>
      <c r="U293" s="213"/>
      <c r="V293" s="213"/>
      <c r="W293" s="213"/>
      <c r="X293" s="213"/>
      <c r="Y293" s="231"/>
      <c r="Z293" s="213"/>
      <c r="AA293" s="213"/>
      <c r="AB293" s="205"/>
      <c r="AC293" s="205"/>
      <c r="AD293" s="205"/>
      <c r="AE293" s="205"/>
      <c r="AF293" s="205"/>
      <c r="AG293" s="205"/>
      <c r="AH293" s="205"/>
      <c r="AI293" s="205"/>
      <c r="AJ293" s="205"/>
      <c r="AK293" s="205"/>
      <c r="AL293" s="205"/>
      <c r="AM293" s="205"/>
    </row>
    <row r="294">
      <c r="A294" s="213"/>
      <c r="B294" s="218"/>
      <c r="C294" s="218"/>
      <c r="D294" s="213"/>
      <c r="E294" s="213"/>
      <c r="F294" s="213"/>
      <c r="G294" s="213"/>
      <c r="H294" s="213"/>
      <c r="I294" s="213"/>
      <c r="J294" s="213"/>
      <c r="K294" s="213"/>
      <c r="L294" s="213"/>
      <c r="M294" s="213"/>
      <c r="N294" s="213"/>
      <c r="O294" s="213"/>
      <c r="P294" s="213"/>
      <c r="Q294" s="213"/>
      <c r="R294" s="213"/>
      <c r="S294" s="213"/>
      <c r="T294" s="213"/>
      <c r="U294" s="213"/>
      <c r="V294" s="213"/>
      <c r="W294" s="213"/>
      <c r="X294" s="213"/>
      <c r="Y294" s="231"/>
      <c r="Z294" s="213"/>
      <c r="AA294" s="213"/>
      <c r="AB294" s="205"/>
      <c r="AC294" s="205"/>
      <c r="AD294" s="205"/>
      <c r="AE294" s="205"/>
      <c r="AF294" s="205"/>
      <c r="AG294" s="205"/>
      <c r="AH294" s="205"/>
      <c r="AI294" s="205"/>
      <c r="AJ294" s="205"/>
      <c r="AK294" s="205"/>
      <c r="AL294" s="205"/>
      <c r="AM294" s="205"/>
    </row>
    <row r="295">
      <c r="A295" s="213"/>
      <c r="B295" s="218"/>
      <c r="C295" s="218"/>
      <c r="D295" s="213"/>
      <c r="E295" s="213"/>
      <c r="F295" s="213"/>
      <c r="G295" s="213"/>
      <c r="H295" s="213"/>
      <c r="I295" s="213"/>
      <c r="J295" s="213"/>
      <c r="K295" s="213"/>
      <c r="L295" s="213"/>
      <c r="M295" s="213"/>
      <c r="N295" s="213"/>
      <c r="O295" s="213"/>
      <c r="P295" s="213"/>
      <c r="Q295" s="213"/>
      <c r="R295" s="213"/>
      <c r="S295" s="213"/>
      <c r="T295" s="213"/>
      <c r="U295" s="213"/>
      <c r="V295" s="213"/>
      <c r="W295" s="213"/>
      <c r="X295" s="213"/>
      <c r="Y295" s="231"/>
      <c r="Z295" s="213"/>
      <c r="AA295" s="213"/>
      <c r="AB295" s="205"/>
      <c r="AC295" s="205"/>
      <c r="AD295" s="205"/>
      <c r="AE295" s="205"/>
      <c r="AF295" s="205"/>
      <c r="AG295" s="205"/>
      <c r="AH295" s="205"/>
      <c r="AI295" s="205"/>
      <c r="AJ295" s="205"/>
      <c r="AK295" s="205"/>
      <c r="AL295" s="205"/>
      <c r="AM295" s="205"/>
    </row>
    <row r="296">
      <c r="A296" s="213"/>
      <c r="B296" s="218"/>
      <c r="C296" s="218"/>
      <c r="D296" s="213"/>
      <c r="E296" s="213"/>
      <c r="F296" s="213"/>
      <c r="G296" s="213"/>
      <c r="H296" s="213"/>
      <c r="I296" s="213"/>
      <c r="J296" s="213"/>
      <c r="K296" s="213"/>
      <c r="L296" s="213"/>
      <c r="M296" s="213"/>
      <c r="N296" s="213"/>
      <c r="O296" s="213"/>
      <c r="P296" s="213"/>
      <c r="Q296" s="213"/>
      <c r="R296" s="213"/>
      <c r="S296" s="213"/>
      <c r="T296" s="213"/>
      <c r="U296" s="213"/>
      <c r="V296" s="213"/>
      <c r="W296" s="213"/>
      <c r="X296" s="213"/>
      <c r="Y296" s="231"/>
      <c r="Z296" s="213"/>
      <c r="AA296" s="213"/>
      <c r="AB296" s="205"/>
      <c r="AC296" s="205"/>
      <c r="AD296" s="205"/>
      <c r="AE296" s="205"/>
      <c r="AF296" s="205"/>
      <c r="AG296" s="205"/>
      <c r="AH296" s="205"/>
      <c r="AI296" s="205"/>
      <c r="AJ296" s="205"/>
      <c r="AK296" s="205"/>
      <c r="AL296" s="205"/>
      <c r="AM296" s="205"/>
    </row>
    <row r="297">
      <c r="A297" s="213"/>
      <c r="B297" s="218"/>
      <c r="C297" s="218"/>
      <c r="D297" s="213"/>
      <c r="E297" s="213"/>
      <c r="F297" s="213"/>
      <c r="G297" s="213"/>
      <c r="H297" s="213"/>
      <c r="I297" s="213"/>
      <c r="J297" s="213"/>
      <c r="K297" s="213"/>
      <c r="L297" s="213"/>
      <c r="M297" s="213"/>
      <c r="N297" s="213"/>
      <c r="O297" s="213"/>
      <c r="P297" s="213"/>
      <c r="Q297" s="213"/>
      <c r="R297" s="213"/>
      <c r="S297" s="213"/>
      <c r="T297" s="213"/>
      <c r="U297" s="213"/>
      <c r="V297" s="213"/>
      <c r="W297" s="213"/>
      <c r="X297" s="213"/>
      <c r="Y297" s="231"/>
      <c r="Z297" s="213"/>
      <c r="AA297" s="213"/>
      <c r="AB297" s="205"/>
      <c r="AC297" s="205"/>
      <c r="AD297" s="205"/>
      <c r="AE297" s="205"/>
      <c r="AF297" s="205"/>
      <c r="AG297" s="205"/>
      <c r="AH297" s="205"/>
      <c r="AI297" s="205"/>
      <c r="AJ297" s="205"/>
      <c r="AK297" s="205"/>
      <c r="AL297" s="205"/>
      <c r="AM297" s="205"/>
    </row>
    <row r="298">
      <c r="A298" s="213"/>
      <c r="B298" s="218"/>
      <c r="C298" s="218"/>
      <c r="D298" s="213"/>
      <c r="E298" s="213"/>
      <c r="F298" s="213"/>
      <c r="G298" s="213"/>
      <c r="H298" s="213"/>
      <c r="I298" s="213"/>
      <c r="J298" s="213"/>
      <c r="K298" s="213"/>
      <c r="L298" s="213"/>
      <c r="M298" s="213"/>
      <c r="N298" s="213"/>
      <c r="O298" s="213"/>
      <c r="P298" s="213"/>
      <c r="Q298" s="213"/>
      <c r="R298" s="213"/>
      <c r="S298" s="213"/>
      <c r="T298" s="213"/>
      <c r="U298" s="213"/>
      <c r="V298" s="213"/>
      <c r="W298" s="213"/>
      <c r="X298" s="213"/>
      <c r="Y298" s="231"/>
      <c r="Z298" s="213"/>
      <c r="AA298" s="213"/>
      <c r="AB298" s="205"/>
      <c r="AC298" s="205"/>
      <c r="AD298" s="205"/>
      <c r="AE298" s="205"/>
      <c r="AF298" s="205"/>
      <c r="AG298" s="205"/>
      <c r="AH298" s="205"/>
      <c r="AI298" s="205"/>
      <c r="AJ298" s="205"/>
      <c r="AK298" s="205"/>
      <c r="AL298" s="205"/>
      <c r="AM298" s="205"/>
    </row>
    <row r="299">
      <c r="A299" s="213"/>
      <c r="B299" s="218"/>
      <c r="C299" s="218"/>
      <c r="D299" s="213"/>
      <c r="E299" s="213"/>
      <c r="F299" s="213"/>
      <c r="G299" s="213"/>
      <c r="H299" s="213"/>
      <c r="I299" s="213"/>
      <c r="J299" s="213"/>
      <c r="K299" s="213"/>
      <c r="L299" s="213"/>
      <c r="M299" s="213"/>
      <c r="N299" s="213"/>
      <c r="O299" s="213"/>
      <c r="P299" s="213"/>
      <c r="Q299" s="213"/>
      <c r="R299" s="213"/>
      <c r="S299" s="213"/>
      <c r="T299" s="213"/>
      <c r="U299" s="213"/>
      <c r="V299" s="213"/>
      <c r="W299" s="213"/>
      <c r="X299" s="213"/>
      <c r="Y299" s="231"/>
      <c r="Z299" s="213"/>
      <c r="AA299" s="213"/>
      <c r="AB299" s="205"/>
      <c r="AC299" s="205"/>
      <c r="AD299" s="205"/>
      <c r="AE299" s="205"/>
      <c r="AF299" s="205"/>
      <c r="AG299" s="205"/>
      <c r="AH299" s="205"/>
      <c r="AI299" s="205"/>
      <c r="AJ299" s="205"/>
      <c r="AK299" s="205"/>
      <c r="AL299" s="205"/>
      <c r="AM299" s="205"/>
    </row>
    <row r="300">
      <c r="A300" s="213"/>
      <c r="B300" s="218"/>
      <c r="C300" s="218"/>
      <c r="D300" s="213"/>
      <c r="E300" s="213"/>
      <c r="F300" s="213"/>
      <c r="G300" s="213"/>
      <c r="H300" s="213"/>
      <c r="I300" s="213"/>
      <c r="J300" s="213"/>
      <c r="K300" s="213"/>
      <c r="L300" s="213"/>
      <c r="M300" s="213"/>
      <c r="N300" s="213"/>
      <c r="O300" s="213"/>
      <c r="P300" s="213"/>
      <c r="Q300" s="213"/>
      <c r="R300" s="213"/>
      <c r="S300" s="213"/>
      <c r="T300" s="213"/>
      <c r="U300" s="213"/>
      <c r="V300" s="213"/>
      <c r="W300" s="213"/>
      <c r="X300" s="213"/>
      <c r="Y300" s="231"/>
      <c r="Z300" s="213"/>
      <c r="AA300" s="213"/>
      <c r="AB300" s="205"/>
      <c r="AC300" s="205"/>
      <c r="AD300" s="205"/>
      <c r="AE300" s="205"/>
      <c r="AF300" s="205"/>
      <c r="AG300" s="205"/>
      <c r="AH300" s="205"/>
      <c r="AI300" s="205"/>
      <c r="AJ300" s="205"/>
      <c r="AK300" s="205"/>
      <c r="AL300" s="205"/>
      <c r="AM300" s="205"/>
    </row>
    <row r="301">
      <c r="A301" s="213"/>
      <c r="B301" s="218"/>
      <c r="C301" s="218"/>
      <c r="D301" s="213"/>
      <c r="E301" s="213"/>
      <c r="F301" s="213"/>
      <c r="G301" s="213"/>
      <c r="H301" s="213"/>
      <c r="I301" s="213"/>
      <c r="J301" s="213"/>
      <c r="K301" s="213"/>
      <c r="L301" s="213"/>
      <c r="M301" s="213"/>
      <c r="N301" s="213"/>
      <c r="O301" s="213"/>
      <c r="P301" s="213"/>
      <c r="Q301" s="213"/>
      <c r="R301" s="213"/>
      <c r="S301" s="213"/>
      <c r="T301" s="213"/>
      <c r="U301" s="213"/>
      <c r="V301" s="213"/>
      <c r="W301" s="213"/>
      <c r="X301" s="213"/>
      <c r="Y301" s="231"/>
      <c r="Z301" s="213"/>
      <c r="AA301" s="213"/>
      <c r="AB301" s="205"/>
      <c r="AC301" s="205"/>
      <c r="AD301" s="205"/>
      <c r="AE301" s="205"/>
      <c r="AF301" s="205"/>
      <c r="AG301" s="205"/>
      <c r="AH301" s="205"/>
      <c r="AI301" s="205"/>
      <c r="AJ301" s="205"/>
      <c r="AK301" s="205"/>
      <c r="AL301" s="205"/>
      <c r="AM301" s="205"/>
    </row>
    <row r="302">
      <c r="A302" s="213"/>
      <c r="B302" s="218"/>
      <c r="C302" s="218"/>
      <c r="D302" s="213"/>
      <c r="E302" s="213"/>
      <c r="F302" s="213"/>
      <c r="G302" s="213"/>
      <c r="H302" s="213"/>
      <c r="I302" s="213"/>
      <c r="J302" s="213"/>
      <c r="K302" s="213"/>
      <c r="L302" s="213"/>
      <c r="M302" s="213"/>
      <c r="N302" s="213"/>
      <c r="O302" s="213"/>
      <c r="P302" s="213"/>
      <c r="Q302" s="213"/>
      <c r="R302" s="213"/>
      <c r="S302" s="213"/>
      <c r="T302" s="213"/>
      <c r="U302" s="213"/>
      <c r="V302" s="213"/>
      <c r="W302" s="213"/>
      <c r="X302" s="213"/>
      <c r="Y302" s="231"/>
      <c r="Z302" s="213"/>
      <c r="AA302" s="213"/>
      <c r="AB302" s="205"/>
      <c r="AC302" s="205"/>
      <c r="AD302" s="205"/>
      <c r="AE302" s="205"/>
      <c r="AF302" s="205"/>
      <c r="AG302" s="205"/>
      <c r="AH302" s="205"/>
      <c r="AI302" s="205"/>
      <c r="AJ302" s="205"/>
      <c r="AK302" s="205"/>
      <c r="AL302" s="205"/>
      <c r="AM302" s="205"/>
    </row>
    <row r="303">
      <c r="A303" s="213"/>
      <c r="B303" s="218"/>
      <c r="C303" s="218"/>
      <c r="D303" s="213"/>
      <c r="E303" s="213"/>
      <c r="F303" s="213"/>
      <c r="G303" s="213"/>
      <c r="H303" s="213"/>
      <c r="I303" s="213"/>
      <c r="J303" s="213"/>
      <c r="K303" s="213"/>
      <c r="L303" s="213"/>
      <c r="M303" s="213"/>
      <c r="N303" s="213"/>
      <c r="O303" s="213"/>
      <c r="P303" s="213"/>
      <c r="Q303" s="213"/>
      <c r="R303" s="213"/>
      <c r="S303" s="213"/>
      <c r="T303" s="213"/>
      <c r="U303" s="213"/>
      <c r="V303" s="213"/>
      <c r="W303" s="213"/>
      <c r="X303" s="213"/>
      <c r="Y303" s="231"/>
      <c r="Z303" s="213"/>
      <c r="AA303" s="213"/>
      <c r="AB303" s="205"/>
      <c r="AC303" s="205"/>
      <c r="AD303" s="205"/>
      <c r="AE303" s="205"/>
      <c r="AF303" s="205"/>
      <c r="AG303" s="205"/>
      <c r="AH303" s="205"/>
      <c r="AI303" s="205"/>
      <c r="AJ303" s="205"/>
      <c r="AK303" s="205"/>
      <c r="AL303" s="205"/>
      <c r="AM303" s="205"/>
    </row>
    <row r="304">
      <c r="A304" s="213"/>
      <c r="B304" s="218"/>
      <c r="C304" s="218"/>
      <c r="D304" s="213"/>
      <c r="E304" s="213"/>
      <c r="F304" s="213"/>
      <c r="G304" s="213"/>
      <c r="H304" s="213"/>
      <c r="I304" s="213"/>
      <c r="J304" s="213"/>
      <c r="K304" s="213"/>
      <c r="L304" s="213"/>
      <c r="M304" s="213"/>
      <c r="N304" s="213"/>
      <c r="O304" s="213"/>
      <c r="P304" s="213"/>
      <c r="Q304" s="213"/>
      <c r="R304" s="213"/>
      <c r="S304" s="213"/>
      <c r="T304" s="213"/>
      <c r="U304" s="213"/>
      <c r="V304" s="213"/>
      <c r="W304" s="213"/>
      <c r="X304" s="213"/>
      <c r="Y304" s="231"/>
      <c r="Z304" s="213"/>
      <c r="AA304" s="213"/>
      <c r="AB304" s="205"/>
      <c r="AC304" s="205"/>
      <c r="AD304" s="205"/>
      <c r="AE304" s="205"/>
      <c r="AF304" s="205"/>
      <c r="AG304" s="205"/>
      <c r="AH304" s="205"/>
      <c r="AI304" s="205"/>
      <c r="AJ304" s="205"/>
      <c r="AK304" s="205"/>
      <c r="AL304" s="205"/>
      <c r="AM304" s="205"/>
    </row>
    <row r="305">
      <c r="A305" s="213"/>
      <c r="B305" s="218"/>
      <c r="C305" s="218"/>
      <c r="D305" s="213"/>
      <c r="E305" s="213"/>
      <c r="F305" s="213"/>
      <c r="G305" s="213"/>
      <c r="H305" s="213"/>
      <c r="I305" s="213"/>
      <c r="J305" s="213"/>
      <c r="K305" s="213"/>
      <c r="L305" s="213"/>
      <c r="M305" s="213"/>
      <c r="N305" s="213"/>
      <c r="O305" s="213"/>
      <c r="P305" s="213"/>
      <c r="Q305" s="213"/>
      <c r="R305" s="213"/>
      <c r="S305" s="213"/>
      <c r="T305" s="213"/>
      <c r="U305" s="213"/>
      <c r="V305" s="213"/>
      <c r="W305" s="213"/>
      <c r="X305" s="213"/>
      <c r="Y305" s="231"/>
      <c r="Z305" s="213"/>
      <c r="AA305" s="213"/>
      <c r="AB305" s="205"/>
      <c r="AC305" s="205"/>
      <c r="AD305" s="205"/>
      <c r="AE305" s="205"/>
      <c r="AF305" s="205"/>
      <c r="AG305" s="205"/>
      <c r="AH305" s="205"/>
      <c r="AI305" s="205"/>
      <c r="AJ305" s="205"/>
      <c r="AK305" s="205"/>
      <c r="AL305" s="205"/>
      <c r="AM305" s="205"/>
    </row>
    <row r="306">
      <c r="A306" s="213"/>
      <c r="B306" s="218"/>
      <c r="C306" s="218"/>
      <c r="D306" s="213"/>
      <c r="E306" s="213"/>
      <c r="F306" s="213"/>
      <c r="G306" s="213"/>
      <c r="H306" s="213"/>
      <c r="I306" s="213"/>
      <c r="J306" s="213"/>
      <c r="K306" s="213"/>
      <c r="L306" s="213"/>
      <c r="M306" s="213"/>
      <c r="N306" s="213"/>
      <c r="O306" s="213"/>
      <c r="P306" s="213"/>
      <c r="Q306" s="213"/>
      <c r="R306" s="213"/>
      <c r="S306" s="213"/>
      <c r="T306" s="213"/>
      <c r="U306" s="213"/>
      <c r="V306" s="213"/>
      <c r="W306" s="213"/>
      <c r="X306" s="213"/>
      <c r="Y306" s="231"/>
      <c r="Z306" s="213"/>
      <c r="AA306" s="213"/>
      <c r="AB306" s="205"/>
      <c r="AC306" s="205"/>
      <c r="AD306" s="205"/>
      <c r="AE306" s="205"/>
      <c r="AF306" s="205"/>
      <c r="AG306" s="205"/>
      <c r="AH306" s="205"/>
      <c r="AI306" s="205"/>
      <c r="AJ306" s="205"/>
      <c r="AK306" s="205"/>
      <c r="AL306" s="205"/>
      <c r="AM306" s="205"/>
    </row>
    <row r="307">
      <c r="A307" s="213"/>
      <c r="B307" s="218"/>
      <c r="C307" s="218"/>
      <c r="D307" s="213"/>
      <c r="E307" s="213"/>
      <c r="F307" s="213"/>
      <c r="G307" s="213"/>
      <c r="H307" s="213"/>
      <c r="I307" s="213"/>
      <c r="J307" s="213"/>
      <c r="K307" s="213"/>
      <c r="L307" s="213"/>
      <c r="M307" s="213"/>
      <c r="N307" s="213"/>
      <c r="O307" s="213"/>
      <c r="P307" s="213"/>
      <c r="Q307" s="213"/>
      <c r="R307" s="213"/>
      <c r="S307" s="213"/>
      <c r="T307" s="213"/>
      <c r="U307" s="213"/>
      <c r="V307" s="213"/>
      <c r="W307" s="213"/>
      <c r="X307" s="213"/>
      <c r="Y307" s="231"/>
      <c r="Z307" s="213"/>
      <c r="AA307" s="213"/>
      <c r="AB307" s="205"/>
      <c r="AC307" s="205"/>
      <c r="AD307" s="205"/>
      <c r="AE307" s="205"/>
      <c r="AF307" s="205"/>
      <c r="AG307" s="205"/>
      <c r="AH307" s="205"/>
      <c r="AI307" s="205"/>
      <c r="AJ307" s="205"/>
      <c r="AK307" s="205"/>
      <c r="AL307" s="205"/>
      <c r="AM307" s="205"/>
    </row>
    <row r="308">
      <c r="A308" s="213"/>
      <c r="B308" s="218"/>
      <c r="C308" s="218"/>
      <c r="D308" s="213"/>
      <c r="E308" s="213"/>
      <c r="F308" s="213"/>
      <c r="G308" s="213"/>
      <c r="H308" s="213"/>
      <c r="I308" s="213"/>
      <c r="J308" s="213"/>
      <c r="K308" s="213"/>
      <c r="L308" s="213"/>
      <c r="M308" s="213"/>
      <c r="N308" s="213"/>
      <c r="O308" s="213"/>
      <c r="P308" s="213"/>
      <c r="Q308" s="213"/>
      <c r="R308" s="213"/>
      <c r="S308" s="213"/>
      <c r="T308" s="213"/>
      <c r="U308" s="213"/>
      <c r="V308" s="213"/>
      <c r="W308" s="213"/>
      <c r="X308" s="213"/>
      <c r="Y308" s="231"/>
      <c r="Z308" s="213"/>
      <c r="AA308" s="213"/>
      <c r="AB308" s="205"/>
      <c r="AC308" s="205"/>
      <c r="AD308" s="205"/>
      <c r="AE308" s="205"/>
      <c r="AF308" s="205"/>
      <c r="AG308" s="205"/>
      <c r="AH308" s="205"/>
      <c r="AI308" s="205"/>
      <c r="AJ308" s="205"/>
      <c r="AK308" s="205"/>
      <c r="AL308" s="205"/>
      <c r="AM308" s="205"/>
    </row>
    <row r="309">
      <c r="A309" s="213"/>
      <c r="B309" s="218"/>
      <c r="C309" s="218"/>
      <c r="D309" s="213"/>
      <c r="E309" s="213"/>
      <c r="F309" s="213"/>
      <c r="G309" s="213"/>
      <c r="H309" s="213"/>
      <c r="I309" s="213"/>
      <c r="J309" s="213"/>
      <c r="K309" s="213"/>
      <c r="L309" s="213"/>
      <c r="M309" s="213"/>
      <c r="N309" s="213"/>
      <c r="O309" s="213"/>
      <c r="P309" s="213"/>
      <c r="Q309" s="213"/>
      <c r="R309" s="213"/>
      <c r="S309" s="213"/>
      <c r="T309" s="213"/>
      <c r="U309" s="213"/>
      <c r="V309" s="213"/>
      <c r="W309" s="213"/>
      <c r="X309" s="213"/>
      <c r="Y309" s="231"/>
      <c r="Z309" s="213"/>
      <c r="AA309" s="213"/>
      <c r="AB309" s="205"/>
      <c r="AC309" s="205"/>
      <c r="AD309" s="205"/>
      <c r="AE309" s="205"/>
      <c r="AF309" s="205"/>
      <c r="AG309" s="205"/>
      <c r="AH309" s="205"/>
      <c r="AI309" s="205"/>
      <c r="AJ309" s="205"/>
      <c r="AK309" s="205"/>
      <c r="AL309" s="205"/>
      <c r="AM309" s="205"/>
    </row>
    <row r="310">
      <c r="A310" s="213"/>
      <c r="B310" s="218"/>
      <c r="C310" s="218"/>
      <c r="D310" s="213"/>
      <c r="E310" s="213"/>
      <c r="F310" s="213"/>
      <c r="G310" s="213"/>
      <c r="H310" s="213"/>
      <c r="I310" s="213"/>
      <c r="J310" s="213"/>
      <c r="K310" s="213"/>
      <c r="L310" s="213"/>
      <c r="M310" s="213"/>
      <c r="N310" s="213"/>
      <c r="O310" s="213"/>
      <c r="P310" s="213"/>
      <c r="Q310" s="213"/>
      <c r="R310" s="213"/>
      <c r="S310" s="213"/>
      <c r="T310" s="213"/>
      <c r="U310" s="213"/>
      <c r="V310" s="213"/>
      <c r="W310" s="213"/>
      <c r="X310" s="213"/>
      <c r="Y310" s="231"/>
      <c r="Z310" s="213"/>
      <c r="AA310" s="213"/>
      <c r="AB310" s="205"/>
      <c r="AC310" s="205"/>
      <c r="AD310" s="205"/>
      <c r="AE310" s="205"/>
      <c r="AF310" s="205"/>
      <c r="AG310" s="205"/>
      <c r="AH310" s="205"/>
      <c r="AI310" s="205"/>
      <c r="AJ310" s="205"/>
      <c r="AK310" s="205"/>
      <c r="AL310" s="205"/>
      <c r="AM310" s="205"/>
    </row>
    <row r="311">
      <c r="A311" s="213"/>
      <c r="B311" s="218"/>
      <c r="C311" s="218"/>
      <c r="D311" s="213"/>
      <c r="E311" s="213"/>
      <c r="F311" s="213"/>
      <c r="G311" s="213"/>
      <c r="H311" s="213"/>
      <c r="I311" s="213"/>
      <c r="J311" s="213"/>
      <c r="K311" s="213"/>
      <c r="L311" s="213"/>
      <c r="M311" s="213"/>
      <c r="N311" s="213"/>
      <c r="O311" s="213"/>
      <c r="P311" s="213"/>
      <c r="Q311" s="213"/>
      <c r="R311" s="213"/>
      <c r="S311" s="213"/>
      <c r="T311" s="213"/>
      <c r="U311" s="213"/>
      <c r="V311" s="213"/>
      <c r="W311" s="213"/>
      <c r="X311" s="213"/>
      <c r="Y311" s="231"/>
      <c r="Z311" s="213"/>
      <c r="AA311" s="213"/>
      <c r="AB311" s="205"/>
      <c r="AC311" s="205"/>
      <c r="AD311" s="205"/>
      <c r="AE311" s="205"/>
      <c r="AF311" s="205"/>
      <c r="AG311" s="205"/>
      <c r="AH311" s="205"/>
      <c r="AI311" s="205"/>
      <c r="AJ311" s="205"/>
      <c r="AK311" s="205"/>
      <c r="AL311" s="205"/>
      <c r="AM311" s="205"/>
    </row>
    <row r="312">
      <c r="A312" s="213"/>
      <c r="B312" s="218"/>
      <c r="C312" s="218"/>
      <c r="D312" s="213"/>
      <c r="E312" s="213"/>
      <c r="F312" s="213"/>
      <c r="G312" s="213"/>
      <c r="H312" s="213"/>
      <c r="I312" s="213"/>
      <c r="J312" s="213"/>
      <c r="K312" s="213"/>
      <c r="L312" s="213"/>
      <c r="M312" s="213"/>
      <c r="N312" s="213"/>
      <c r="O312" s="213"/>
      <c r="P312" s="213"/>
      <c r="Q312" s="213"/>
      <c r="R312" s="213"/>
      <c r="S312" s="213"/>
      <c r="T312" s="213"/>
      <c r="U312" s="213"/>
      <c r="V312" s="213"/>
      <c r="W312" s="213"/>
      <c r="X312" s="213"/>
      <c r="Y312" s="231"/>
      <c r="Z312" s="213"/>
      <c r="AA312" s="213"/>
      <c r="AB312" s="205"/>
      <c r="AC312" s="205"/>
      <c r="AD312" s="205"/>
      <c r="AE312" s="205"/>
      <c r="AF312" s="205"/>
      <c r="AG312" s="205"/>
      <c r="AH312" s="205"/>
      <c r="AI312" s="205"/>
      <c r="AJ312" s="205"/>
      <c r="AK312" s="205"/>
      <c r="AL312" s="205"/>
      <c r="AM312" s="205"/>
    </row>
    <row r="313">
      <c r="A313" s="213"/>
      <c r="B313" s="218"/>
      <c r="C313" s="218"/>
      <c r="D313" s="213"/>
      <c r="E313" s="213"/>
      <c r="F313" s="213"/>
      <c r="G313" s="213"/>
      <c r="H313" s="213"/>
      <c r="I313" s="213"/>
      <c r="J313" s="213"/>
      <c r="K313" s="213"/>
      <c r="L313" s="213"/>
      <c r="M313" s="213"/>
      <c r="N313" s="213"/>
      <c r="O313" s="213"/>
      <c r="P313" s="213"/>
      <c r="Q313" s="213"/>
      <c r="R313" s="213"/>
      <c r="S313" s="213"/>
      <c r="T313" s="213"/>
      <c r="U313" s="213"/>
      <c r="V313" s="213"/>
      <c r="W313" s="213"/>
      <c r="X313" s="213"/>
      <c r="Y313" s="231"/>
      <c r="Z313" s="213"/>
      <c r="AA313" s="213"/>
      <c r="AB313" s="205"/>
      <c r="AC313" s="205"/>
      <c r="AD313" s="205"/>
      <c r="AE313" s="205"/>
      <c r="AF313" s="205"/>
      <c r="AG313" s="205"/>
      <c r="AH313" s="205"/>
      <c r="AI313" s="205"/>
      <c r="AJ313" s="205"/>
      <c r="AK313" s="205"/>
      <c r="AL313" s="205"/>
      <c r="AM313" s="205"/>
    </row>
    <row r="314">
      <c r="A314" s="213"/>
      <c r="B314" s="218"/>
      <c r="C314" s="218"/>
      <c r="D314" s="213"/>
      <c r="E314" s="213"/>
      <c r="F314" s="213"/>
      <c r="G314" s="213"/>
      <c r="H314" s="213"/>
      <c r="I314" s="213"/>
      <c r="J314" s="213"/>
      <c r="K314" s="213"/>
      <c r="L314" s="213"/>
      <c r="M314" s="213"/>
      <c r="N314" s="213"/>
      <c r="O314" s="213"/>
      <c r="P314" s="213"/>
      <c r="Q314" s="213"/>
      <c r="R314" s="213"/>
      <c r="S314" s="213"/>
      <c r="T314" s="213"/>
      <c r="U314" s="213"/>
      <c r="V314" s="213"/>
      <c r="W314" s="213"/>
      <c r="X314" s="213"/>
      <c r="Y314" s="231"/>
      <c r="Z314" s="213"/>
      <c r="AA314" s="213"/>
      <c r="AB314" s="205"/>
      <c r="AC314" s="205"/>
      <c r="AD314" s="205"/>
      <c r="AE314" s="205"/>
      <c r="AF314" s="205"/>
      <c r="AG314" s="205"/>
      <c r="AH314" s="205"/>
      <c r="AI314" s="205"/>
      <c r="AJ314" s="205"/>
      <c r="AK314" s="205"/>
      <c r="AL314" s="205"/>
      <c r="AM314" s="205"/>
    </row>
    <row r="315">
      <c r="A315" s="213"/>
      <c r="B315" s="218"/>
      <c r="C315" s="218"/>
      <c r="D315" s="213"/>
      <c r="E315" s="213"/>
      <c r="F315" s="213"/>
      <c r="G315" s="213"/>
      <c r="H315" s="213"/>
      <c r="I315" s="213"/>
      <c r="J315" s="213"/>
      <c r="K315" s="213"/>
      <c r="L315" s="213"/>
      <c r="M315" s="213"/>
      <c r="N315" s="213"/>
      <c r="O315" s="213"/>
      <c r="P315" s="213"/>
      <c r="Q315" s="213"/>
      <c r="R315" s="213"/>
      <c r="S315" s="213"/>
      <c r="T315" s="213"/>
      <c r="U315" s="213"/>
      <c r="V315" s="213"/>
      <c r="W315" s="213"/>
      <c r="X315" s="213"/>
      <c r="Y315" s="231"/>
      <c r="Z315" s="213"/>
      <c r="AA315" s="213"/>
      <c r="AB315" s="205"/>
      <c r="AC315" s="205"/>
      <c r="AD315" s="205"/>
      <c r="AE315" s="205"/>
      <c r="AF315" s="205"/>
      <c r="AG315" s="205"/>
      <c r="AH315" s="205"/>
      <c r="AI315" s="205"/>
      <c r="AJ315" s="205"/>
      <c r="AK315" s="205"/>
      <c r="AL315" s="205"/>
      <c r="AM315" s="205"/>
    </row>
    <row r="316">
      <c r="A316" s="213"/>
      <c r="B316" s="218"/>
      <c r="C316" s="218"/>
      <c r="D316" s="213"/>
      <c r="E316" s="213"/>
      <c r="F316" s="213"/>
      <c r="G316" s="213"/>
      <c r="H316" s="213"/>
      <c r="I316" s="213"/>
      <c r="J316" s="213"/>
      <c r="K316" s="213"/>
      <c r="L316" s="213"/>
      <c r="M316" s="213"/>
      <c r="N316" s="213"/>
      <c r="O316" s="213"/>
      <c r="P316" s="213"/>
      <c r="Q316" s="213"/>
      <c r="R316" s="213"/>
      <c r="S316" s="213"/>
      <c r="T316" s="213"/>
      <c r="U316" s="213"/>
      <c r="V316" s="213"/>
      <c r="W316" s="213"/>
      <c r="X316" s="213"/>
      <c r="Y316" s="231"/>
      <c r="Z316" s="213"/>
      <c r="AA316" s="213"/>
      <c r="AB316" s="205"/>
      <c r="AC316" s="205"/>
      <c r="AD316" s="205"/>
      <c r="AE316" s="205"/>
      <c r="AF316" s="205"/>
      <c r="AG316" s="205"/>
      <c r="AH316" s="205"/>
      <c r="AI316" s="205"/>
      <c r="AJ316" s="205"/>
      <c r="AK316" s="205"/>
      <c r="AL316" s="205"/>
      <c r="AM316" s="205"/>
    </row>
    <row r="317">
      <c r="A317" s="213"/>
      <c r="B317" s="218"/>
      <c r="C317" s="218"/>
      <c r="D317" s="213"/>
      <c r="E317" s="213"/>
      <c r="F317" s="213"/>
      <c r="G317" s="213"/>
      <c r="H317" s="213"/>
      <c r="I317" s="213"/>
      <c r="J317" s="213"/>
      <c r="K317" s="213"/>
      <c r="L317" s="213"/>
      <c r="M317" s="213"/>
      <c r="N317" s="213"/>
      <c r="O317" s="213"/>
      <c r="P317" s="213"/>
      <c r="Q317" s="213"/>
      <c r="R317" s="213"/>
      <c r="S317" s="213"/>
      <c r="T317" s="213"/>
      <c r="U317" s="213"/>
      <c r="V317" s="213"/>
      <c r="W317" s="213"/>
      <c r="X317" s="213"/>
      <c r="Y317" s="231"/>
      <c r="Z317" s="213"/>
      <c r="AA317" s="213"/>
      <c r="AB317" s="205"/>
      <c r="AC317" s="205"/>
      <c r="AD317" s="205"/>
      <c r="AE317" s="205"/>
      <c r="AF317" s="205"/>
      <c r="AG317" s="205"/>
      <c r="AH317" s="205"/>
      <c r="AI317" s="205"/>
      <c r="AJ317" s="205"/>
      <c r="AK317" s="205"/>
      <c r="AL317" s="205"/>
      <c r="AM317" s="205"/>
    </row>
    <row r="318">
      <c r="A318" s="213"/>
      <c r="B318" s="218"/>
      <c r="C318" s="218"/>
      <c r="D318" s="213"/>
      <c r="E318" s="213"/>
      <c r="F318" s="213"/>
      <c r="G318" s="213"/>
      <c r="H318" s="213"/>
      <c r="I318" s="213"/>
      <c r="J318" s="213"/>
      <c r="K318" s="213"/>
      <c r="L318" s="213"/>
      <c r="M318" s="213"/>
      <c r="N318" s="213"/>
      <c r="O318" s="213"/>
      <c r="P318" s="213"/>
      <c r="Q318" s="213"/>
      <c r="R318" s="213"/>
      <c r="S318" s="213"/>
      <c r="T318" s="213"/>
      <c r="U318" s="213"/>
      <c r="V318" s="213"/>
      <c r="W318" s="213"/>
      <c r="X318" s="213"/>
      <c r="Y318" s="231"/>
      <c r="Z318" s="213"/>
      <c r="AA318" s="213"/>
      <c r="AB318" s="205"/>
      <c r="AC318" s="205"/>
      <c r="AD318" s="205"/>
      <c r="AE318" s="205"/>
      <c r="AF318" s="205"/>
      <c r="AG318" s="205"/>
      <c r="AH318" s="205"/>
      <c r="AI318" s="205"/>
      <c r="AJ318" s="205"/>
      <c r="AK318" s="205"/>
      <c r="AL318" s="205"/>
      <c r="AM318" s="205"/>
    </row>
    <row r="319">
      <c r="A319" s="213"/>
      <c r="B319" s="218"/>
      <c r="C319" s="218"/>
      <c r="D319" s="213"/>
      <c r="E319" s="213"/>
      <c r="F319" s="213"/>
      <c r="G319" s="213"/>
      <c r="H319" s="213"/>
      <c r="I319" s="213"/>
      <c r="J319" s="213"/>
      <c r="K319" s="213"/>
      <c r="L319" s="213"/>
      <c r="M319" s="213"/>
      <c r="N319" s="213"/>
      <c r="O319" s="213"/>
      <c r="P319" s="213"/>
      <c r="Q319" s="213"/>
      <c r="R319" s="213"/>
      <c r="S319" s="213"/>
      <c r="T319" s="213"/>
      <c r="U319" s="213"/>
      <c r="V319" s="213"/>
      <c r="W319" s="213"/>
      <c r="X319" s="213"/>
      <c r="Y319" s="231"/>
      <c r="Z319" s="213"/>
      <c r="AA319" s="213"/>
      <c r="AB319" s="205"/>
      <c r="AC319" s="205"/>
      <c r="AD319" s="205"/>
      <c r="AE319" s="205"/>
      <c r="AF319" s="205"/>
      <c r="AG319" s="205"/>
      <c r="AH319" s="205"/>
      <c r="AI319" s="205"/>
      <c r="AJ319" s="205"/>
      <c r="AK319" s="205"/>
      <c r="AL319" s="205"/>
      <c r="AM319" s="205"/>
    </row>
    <row r="320">
      <c r="A320" s="213"/>
      <c r="B320" s="218"/>
      <c r="C320" s="218"/>
      <c r="D320" s="213"/>
      <c r="E320" s="213"/>
      <c r="F320" s="213"/>
      <c r="G320" s="213"/>
      <c r="H320" s="213"/>
      <c r="I320" s="213"/>
      <c r="J320" s="213"/>
      <c r="K320" s="213"/>
      <c r="L320" s="213"/>
      <c r="M320" s="213"/>
      <c r="N320" s="213"/>
      <c r="O320" s="213"/>
      <c r="P320" s="213"/>
      <c r="Q320" s="213"/>
      <c r="R320" s="213"/>
      <c r="S320" s="213"/>
      <c r="T320" s="213"/>
      <c r="U320" s="213"/>
      <c r="V320" s="213"/>
      <c r="W320" s="213"/>
      <c r="X320" s="213"/>
      <c r="Y320" s="231"/>
      <c r="Z320" s="213"/>
      <c r="AA320" s="213"/>
      <c r="AB320" s="205"/>
      <c r="AC320" s="205"/>
      <c r="AD320" s="205"/>
      <c r="AE320" s="205"/>
      <c r="AF320" s="205"/>
      <c r="AG320" s="205"/>
      <c r="AH320" s="205"/>
      <c r="AI320" s="205"/>
      <c r="AJ320" s="205"/>
      <c r="AK320" s="205"/>
      <c r="AL320" s="205"/>
      <c r="AM320" s="205"/>
    </row>
    <row r="321">
      <c r="A321" s="213"/>
      <c r="B321" s="218"/>
      <c r="C321" s="218"/>
      <c r="D321" s="213"/>
      <c r="E321" s="213"/>
      <c r="F321" s="213"/>
      <c r="G321" s="213"/>
      <c r="H321" s="213"/>
      <c r="I321" s="213"/>
      <c r="J321" s="213"/>
      <c r="K321" s="213"/>
      <c r="L321" s="213"/>
      <c r="M321" s="213"/>
      <c r="N321" s="213"/>
      <c r="O321" s="213"/>
      <c r="P321" s="213"/>
      <c r="Q321" s="213"/>
      <c r="R321" s="213"/>
      <c r="S321" s="213"/>
      <c r="T321" s="213"/>
      <c r="U321" s="213"/>
      <c r="V321" s="213"/>
      <c r="W321" s="213"/>
      <c r="X321" s="213"/>
      <c r="Y321" s="231"/>
      <c r="Z321" s="213"/>
      <c r="AA321" s="213"/>
      <c r="AB321" s="205"/>
      <c r="AC321" s="205"/>
      <c r="AD321" s="205"/>
      <c r="AE321" s="205"/>
      <c r="AF321" s="205"/>
      <c r="AG321" s="205"/>
      <c r="AH321" s="205"/>
      <c r="AI321" s="205"/>
      <c r="AJ321" s="205"/>
      <c r="AK321" s="205"/>
      <c r="AL321" s="205"/>
      <c r="AM321" s="205"/>
    </row>
    <row r="322">
      <c r="A322" s="213"/>
      <c r="B322" s="218"/>
      <c r="C322" s="218"/>
      <c r="D322" s="213"/>
      <c r="E322" s="213"/>
      <c r="F322" s="213"/>
      <c r="G322" s="213"/>
      <c r="H322" s="213"/>
      <c r="I322" s="213"/>
      <c r="J322" s="213"/>
      <c r="K322" s="213"/>
      <c r="L322" s="213"/>
      <c r="M322" s="213"/>
      <c r="N322" s="213"/>
      <c r="O322" s="213"/>
      <c r="P322" s="213"/>
      <c r="Q322" s="213"/>
      <c r="R322" s="213"/>
      <c r="S322" s="213"/>
      <c r="T322" s="213"/>
      <c r="U322" s="213"/>
      <c r="V322" s="213"/>
      <c r="W322" s="213"/>
      <c r="X322" s="213"/>
      <c r="Y322" s="231"/>
      <c r="Z322" s="213"/>
      <c r="AA322" s="213"/>
      <c r="AB322" s="205"/>
      <c r="AC322" s="205"/>
      <c r="AD322" s="205"/>
      <c r="AE322" s="205"/>
      <c r="AF322" s="205"/>
      <c r="AG322" s="205"/>
      <c r="AH322" s="205"/>
      <c r="AI322" s="205"/>
      <c r="AJ322" s="205"/>
      <c r="AK322" s="205"/>
      <c r="AL322" s="205"/>
      <c r="AM322" s="205"/>
    </row>
    <row r="323">
      <c r="A323" s="213"/>
      <c r="B323" s="218"/>
      <c r="C323" s="218"/>
      <c r="D323" s="213"/>
      <c r="E323" s="213"/>
      <c r="F323" s="213"/>
      <c r="G323" s="213"/>
      <c r="H323" s="213"/>
      <c r="I323" s="213"/>
      <c r="J323" s="213"/>
      <c r="K323" s="213"/>
      <c r="L323" s="213"/>
      <c r="M323" s="213"/>
      <c r="N323" s="213"/>
      <c r="O323" s="213"/>
      <c r="P323" s="213"/>
      <c r="Q323" s="213"/>
      <c r="R323" s="213"/>
      <c r="S323" s="213"/>
      <c r="T323" s="213"/>
      <c r="U323" s="213"/>
      <c r="V323" s="213"/>
      <c r="W323" s="213"/>
      <c r="X323" s="213"/>
      <c r="Y323" s="231"/>
      <c r="Z323" s="213"/>
      <c r="AA323" s="213"/>
      <c r="AB323" s="205"/>
      <c r="AC323" s="205"/>
      <c r="AD323" s="205"/>
      <c r="AE323" s="205"/>
      <c r="AF323" s="205"/>
      <c r="AG323" s="205"/>
      <c r="AH323" s="205"/>
      <c r="AI323" s="205"/>
      <c r="AJ323" s="205"/>
      <c r="AK323" s="205"/>
      <c r="AL323" s="205"/>
      <c r="AM323" s="205"/>
    </row>
    <row r="324">
      <c r="A324" s="213"/>
      <c r="B324" s="218"/>
      <c r="C324" s="218"/>
      <c r="D324" s="213"/>
      <c r="E324" s="213"/>
      <c r="F324" s="213"/>
      <c r="G324" s="213"/>
      <c r="H324" s="213"/>
      <c r="I324" s="213"/>
      <c r="J324" s="213"/>
      <c r="K324" s="213"/>
      <c r="L324" s="213"/>
      <c r="M324" s="213"/>
      <c r="N324" s="213"/>
      <c r="O324" s="213"/>
      <c r="P324" s="213"/>
      <c r="Q324" s="213"/>
      <c r="R324" s="213"/>
      <c r="S324" s="213"/>
      <c r="T324" s="213"/>
      <c r="U324" s="213"/>
      <c r="V324" s="213"/>
      <c r="W324" s="213"/>
      <c r="X324" s="213"/>
      <c r="Y324" s="231"/>
      <c r="Z324" s="213"/>
      <c r="AA324" s="213"/>
      <c r="AB324" s="205"/>
      <c r="AC324" s="205"/>
      <c r="AD324" s="205"/>
      <c r="AE324" s="205"/>
      <c r="AF324" s="205"/>
      <c r="AG324" s="205"/>
      <c r="AH324" s="205"/>
      <c r="AI324" s="205"/>
      <c r="AJ324" s="205"/>
      <c r="AK324" s="205"/>
      <c r="AL324" s="205"/>
      <c r="AM324" s="205"/>
    </row>
    <row r="325">
      <c r="A325" s="213"/>
      <c r="B325" s="218"/>
      <c r="C325" s="218"/>
      <c r="D325" s="213"/>
      <c r="E325" s="213"/>
      <c r="F325" s="213"/>
      <c r="G325" s="213"/>
      <c r="H325" s="213"/>
      <c r="I325" s="213"/>
      <c r="J325" s="213"/>
      <c r="K325" s="213"/>
      <c r="L325" s="213"/>
      <c r="M325" s="213"/>
      <c r="N325" s="213"/>
      <c r="O325" s="213"/>
      <c r="P325" s="213"/>
      <c r="Q325" s="213"/>
      <c r="R325" s="213"/>
      <c r="S325" s="213"/>
      <c r="T325" s="213"/>
      <c r="U325" s="213"/>
      <c r="V325" s="213"/>
      <c r="W325" s="213"/>
      <c r="X325" s="213"/>
      <c r="Y325" s="231"/>
      <c r="Z325" s="213"/>
      <c r="AA325" s="213"/>
      <c r="AB325" s="205"/>
      <c r="AC325" s="205"/>
      <c r="AD325" s="205"/>
      <c r="AE325" s="205"/>
      <c r="AF325" s="205"/>
      <c r="AG325" s="205"/>
      <c r="AH325" s="205"/>
      <c r="AI325" s="205"/>
      <c r="AJ325" s="205"/>
      <c r="AK325" s="205"/>
      <c r="AL325" s="205"/>
      <c r="AM325" s="205"/>
    </row>
    <row r="326">
      <c r="A326" s="213"/>
      <c r="B326" s="218"/>
      <c r="C326" s="218"/>
      <c r="D326" s="213"/>
      <c r="E326" s="213"/>
      <c r="F326" s="213"/>
      <c r="G326" s="213"/>
      <c r="H326" s="213"/>
      <c r="I326" s="213"/>
      <c r="J326" s="213"/>
      <c r="K326" s="213"/>
      <c r="L326" s="213"/>
      <c r="M326" s="213"/>
      <c r="N326" s="213"/>
      <c r="O326" s="213"/>
      <c r="P326" s="213"/>
      <c r="Q326" s="213"/>
      <c r="R326" s="213"/>
      <c r="S326" s="213"/>
      <c r="T326" s="213"/>
      <c r="U326" s="213"/>
      <c r="V326" s="213"/>
      <c r="W326" s="213"/>
      <c r="X326" s="213"/>
      <c r="Y326" s="231"/>
      <c r="Z326" s="213"/>
      <c r="AA326" s="213"/>
      <c r="AB326" s="205"/>
      <c r="AC326" s="205"/>
      <c r="AD326" s="205"/>
      <c r="AE326" s="205"/>
      <c r="AF326" s="205"/>
      <c r="AG326" s="205"/>
      <c r="AH326" s="205"/>
      <c r="AI326" s="205"/>
      <c r="AJ326" s="205"/>
      <c r="AK326" s="205"/>
      <c r="AL326" s="205"/>
      <c r="AM326" s="205"/>
    </row>
    <row r="327">
      <c r="A327" s="213"/>
      <c r="B327" s="218"/>
      <c r="C327" s="218"/>
      <c r="D327" s="213"/>
      <c r="E327" s="213"/>
      <c r="F327" s="213"/>
      <c r="G327" s="213"/>
      <c r="H327" s="213"/>
      <c r="I327" s="213"/>
      <c r="J327" s="213"/>
      <c r="K327" s="213"/>
      <c r="L327" s="213"/>
      <c r="M327" s="213"/>
      <c r="N327" s="213"/>
      <c r="O327" s="213"/>
      <c r="P327" s="213"/>
      <c r="Q327" s="213"/>
      <c r="R327" s="213"/>
      <c r="S327" s="213"/>
      <c r="T327" s="213"/>
      <c r="U327" s="213"/>
      <c r="V327" s="213"/>
      <c r="W327" s="213"/>
      <c r="X327" s="213"/>
      <c r="Y327" s="231"/>
      <c r="Z327" s="213"/>
      <c r="AA327" s="213"/>
      <c r="AB327" s="205"/>
      <c r="AC327" s="205"/>
      <c r="AD327" s="205"/>
      <c r="AE327" s="205"/>
      <c r="AF327" s="205"/>
      <c r="AG327" s="205"/>
      <c r="AH327" s="205"/>
      <c r="AI327" s="205"/>
      <c r="AJ327" s="205"/>
      <c r="AK327" s="205"/>
      <c r="AL327" s="205"/>
      <c r="AM327" s="205"/>
    </row>
    <row r="328">
      <c r="A328" s="213"/>
      <c r="B328" s="218"/>
      <c r="C328" s="218"/>
      <c r="D328" s="213"/>
      <c r="E328" s="213"/>
      <c r="F328" s="213"/>
      <c r="G328" s="213"/>
      <c r="H328" s="213"/>
      <c r="I328" s="213"/>
      <c r="J328" s="213"/>
      <c r="K328" s="213"/>
      <c r="L328" s="213"/>
      <c r="M328" s="213"/>
      <c r="N328" s="213"/>
      <c r="O328" s="213"/>
      <c r="P328" s="213"/>
      <c r="Q328" s="213"/>
      <c r="R328" s="213"/>
      <c r="S328" s="213"/>
      <c r="T328" s="213"/>
      <c r="U328" s="213"/>
      <c r="V328" s="213"/>
      <c r="W328" s="213"/>
      <c r="X328" s="213"/>
      <c r="Y328" s="231"/>
      <c r="Z328" s="213"/>
      <c r="AA328" s="213"/>
      <c r="AB328" s="205"/>
      <c r="AC328" s="205"/>
      <c r="AD328" s="205"/>
      <c r="AE328" s="205"/>
      <c r="AF328" s="205"/>
      <c r="AG328" s="205"/>
      <c r="AH328" s="205"/>
      <c r="AI328" s="205"/>
      <c r="AJ328" s="205"/>
      <c r="AK328" s="205"/>
      <c r="AL328" s="205"/>
      <c r="AM328" s="205"/>
    </row>
    <row r="329">
      <c r="A329" s="213"/>
      <c r="B329" s="218"/>
      <c r="C329" s="218"/>
      <c r="D329" s="213"/>
      <c r="E329" s="213"/>
      <c r="F329" s="213"/>
      <c r="G329" s="213"/>
      <c r="H329" s="213"/>
      <c r="I329" s="213"/>
      <c r="J329" s="213"/>
      <c r="K329" s="213"/>
      <c r="L329" s="213"/>
      <c r="M329" s="213"/>
      <c r="N329" s="213"/>
      <c r="O329" s="213"/>
      <c r="P329" s="213"/>
      <c r="Q329" s="213"/>
      <c r="R329" s="213"/>
      <c r="S329" s="213"/>
      <c r="T329" s="213"/>
      <c r="U329" s="213"/>
      <c r="V329" s="213"/>
      <c r="W329" s="213"/>
      <c r="X329" s="213"/>
      <c r="Y329" s="231"/>
      <c r="Z329" s="213"/>
      <c r="AA329" s="213"/>
      <c r="AB329" s="205"/>
      <c r="AC329" s="205"/>
      <c r="AD329" s="205"/>
      <c r="AE329" s="205"/>
      <c r="AF329" s="205"/>
      <c r="AG329" s="205"/>
      <c r="AH329" s="205"/>
      <c r="AI329" s="205"/>
      <c r="AJ329" s="205"/>
      <c r="AK329" s="205"/>
      <c r="AL329" s="205"/>
      <c r="AM329" s="205"/>
    </row>
    <row r="330">
      <c r="A330" s="213"/>
      <c r="B330" s="218"/>
      <c r="C330" s="218"/>
      <c r="D330" s="213"/>
      <c r="E330" s="213"/>
      <c r="F330" s="213"/>
      <c r="G330" s="213"/>
      <c r="H330" s="213"/>
      <c r="I330" s="213"/>
      <c r="J330" s="213"/>
      <c r="K330" s="213"/>
      <c r="L330" s="213"/>
      <c r="M330" s="213"/>
      <c r="N330" s="213"/>
      <c r="O330" s="213"/>
      <c r="P330" s="213"/>
      <c r="Q330" s="213"/>
      <c r="R330" s="213"/>
      <c r="S330" s="213"/>
      <c r="T330" s="213"/>
      <c r="U330" s="213"/>
      <c r="V330" s="213"/>
      <c r="W330" s="213"/>
      <c r="X330" s="213"/>
      <c r="Y330" s="231"/>
      <c r="Z330" s="213"/>
      <c r="AA330" s="213"/>
      <c r="AB330" s="205"/>
      <c r="AC330" s="205"/>
      <c r="AD330" s="205"/>
      <c r="AE330" s="205"/>
      <c r="AF330" s="205"/>
      <c r="AG330" s="205"/>
      <c r="AH330" s="205"/>
      <c r="AI330" s="205"/>
      <c r="AJ330" s="205"/>
      <c r="AK330" s="205"/>
      <c r="AL330" s="205"/>
      <c r="AM330" s="205"/>
    </row>
    <row r="331">
      <c r="A331" s="213"/>
      <c r="B331" s="218"/>
      <c r="C331" s="218"/>
      <c r="D331" s="213"/>
      <c r="E331" s="213"/>
      <c r="F331" s="213"/>
      <c r="G331" s="213"/>
      <c r="H331" s="213"/>
      <c r="I331" s="213"/>
      <c r="J331" s="213"/>
      <c r="K331" s="213"/>
      <c r="L331" s="213"/>
      <c r="M331" s="213"/>
      <c r="N331" s="213"/>
      <c r="O331" s="213"/>
      <c r="P331" s="213"/>
      <c r="Q331" s="213"/>
      <c r="R331" s="213"/>
      <c r="S331" s="213"/>
      <c r="T331" s="213"/>
      <c r="U331" s="213"/>
      <c r="V331" s="213"/>
      <c r="W331" s="213"/>
      <c r="X331" s="213"/>
      <c r="Y331" s="231"/>
      <c r="Z331" s="213"/>
      <c r="AA331" s="213"/>
      <c r="AB331" s="205"/>
      <c r="AC331" s="205"/>
      <c r="AD331" s="205"/>
      <c r="AE331" s="205"/>
      <c r="AF331" s="205"/>
      <c r="AG331" s="205"/>
      <c r="AH331" s="205"/>
      <c r="AI331" s="205"/>
      <c r="AJ331" s="205"/>
      <c r="AK331" s="205"/>
      <c r="AL331" s="205"/>
      <c r="AM331" s="205"/>
    </row>
    <row r="332">
      <c r="A332" s="213"/>
      <c r="B332" s="218"/>
      <c r="C332" s="218"/>
      <c r="D332" s="213"/>
      <c r="E332" s="213"/>
      <c r="F332" s="213"/>
      <c r="G332" s="213"/>
      <c r="H332" s="213"/>
      <c r="I332" s="213"/>
      <c r="J332" s="213"/>
      <c r="K332" s="213"/>
      <c r="L332" s="213"/>
      <c r="M332" s="213"/>
      <c r="N332" s="213"/>
      <c r="O332" s="213"/>
      <c r="P332" s="213"/>
      <c r="Q332" s="213"/>
      <c r="R332" s="213"/>
      <c r="S332" s="213"/>
      <c r="T332" s="213"/>
      <c r="U332" s="213"/>
      <c r="V332" s="213"/>
      <c r="W332" s="213"/>
      <c r="X332" s="213"/>
      <c r="Y332" s="231"/>
      <c r="Z332" s="213"/>
      <c r="AA332" s="213"/>
      <c r="AB332" s="205"/>
      <c r="AC332" s="205"/>
      <c r="AD332" s="205"/>
      <c r="AE332" s="205"/>
      <c r="AF332" s="205"/>
      <c r="AG332" s="205"/>
      <c r="AH332" s="205"/>
      <c r="AI332" s="205"/>
      <c r="AJ332" s="205"/>
      <c r="AK332" s="205"/>
      <c r="AL332" s="205"/>
      <c r="AM332" s="205"/>
    </row>
    <row r="333">
      <c r="A333" s="213"/>
      <c r="B333" s="218"/>
      <c r="C333" s="218"/>
      <c r="D333" s="213"/>
      <c r="E333" s="213"/>
      <c r="F333" s="213"/>
      <c r="G333" s="213"/>
      <c r="H333" s="213"/>
      <c r="I333" s="213"/>
      <c r="J333" s="213"/>
      <c r="K333" s="213"/>
      <c r="L333" s="213"/>
      <c r="M333" s="213"/>
      <c r="N333" s="213"/>
      <c r="O333" s="213"/>
      <c r="P333" s="213"/>
      <c r="Q333" s="213"/>
      <c r="R333" s="213"/>
      <c r="S333" s="213"/>
      <c r="T333" s="213"/>
      <c r="U333" s="213"/>
      <c r="V333" s="213"/>
      <c r="W333" s="213"/>
      <c r="X333" s="213"/>
      <c r="Y333" s="231"/>
      <c r="Z333" s="213"/>
      <c r="AA333" s="213"/>
      <c r="AB333" s="205"/>
      <c r="AC333" s="205"/>
      <c r="AD333" s="205"/>
      <c r="AE333" s="205"/>
      <c r="AF333" s="205"/>
      <c r="AG333" s="205"/>
      <c r="AH333" s="205"/>
      <c r="AI333" s="205"/>
      <c r="AJ333" s="205"/>
      <c r="AK333" s="205"/>
      <c r="AL333" s="205"/>
      <c r="AM333" s="205"/>
    </row>
    <row r="334">
      <c r="A334" s="213"/>
      <c r="B334" s="218"/>
      <c r="C334" s="218"/>
      <c r="D334" s="213"/>
      <c r="E334" s="213"/>
      <c r="F334" s="213"/>
      <c r="G334" s="213"/>
      <c r="H334" s="213"/>
      <c r="I334" s="213"/>
      <c r="J334" s="213"/>
      <c r="K334" s="213"/>
      <c r="L334" s="213"/>
      <c r="M334" s="213"/>
      <c r="N334" s="213"/>
      <c r="O334" s="213"/>
      <c r="P334" s="213"/>
      <c r="Q334" s="213"/>
      <c r="R334" s="213"/>
      <c r="S334" s="213"/>
      <c r="T334" s="213"/>
      <c r="U334" s="213"/>
      <c r="V334" s="213"/>
      <c r="W334" s="213"/>
      <c r="X334" s="213"/>
      <c r="Y334" s="231"/>
      <c r="Z334" s="213"/>
      <c r="AA334" s="213"/>
      <c r="AB334" s="205"/>
      <c r="AC334" s="205"/>
      <c r="AD334" s="205"/>
      <c r="AE334" s="205"/>
      <c r="AF334" s="205"/>
      <c r="AG334" s="205"/>
      <c r="AH334" s="205"/>
      <c r="AI334" s="205"/>
      <c r="AJ334" s="205"/>
      <c r="AK334" s="205"/>
      <c r="AL334" s="205"/>
      <c r="AM334" s="205"/>
    </row>
    <row r="335">
      <c r="A335" s="213"/>
      <c r="B335" s="218"/>
      <c r="C335" s="218"/>
      <c r="D335" s="213"/>
      <c r="E335" s="213"/>
      <c r="F335" s="213"/>
      <c r="G335" s="213"/>
      <c r="H335" s="213"/>
      <c r="I335" s="213"/>
      <c r="J335" s="213"/>
      <c r="K335" s="213"/>
      <c r="L335" s="213"/>
      <c r="M335" s="213"/>
      <c r="N335" s="213"/>
      <c r="O335" s="213"/>
      <c r="P335" s="213"/>
      <c r="Q335" s="213"/>
      <c r="R335" s="213"/>
      <c r="S335" s="213"/>
      <c r="T335" s="213"/>
      <c r="U335" s="213"/>
      <c r="V335" s="213"/>
      <c r="W335" s="213"/>
      <c r="X335" s="213"/>
      <c r="Y335" s="231"/>
      <c r="Z335" s="213"/>
      <c r="AA335" s="213"/>
      <c r="AB335" s="205"/>
      <c r="AC335" s="205"/>
      <c r="AD335" s="205"/>
      <c r="AE335" s="205"/>
      <c r="AF335" s="205"/>
      <c r="AG335" s="205"/>
      <c r="AH335" s="205"/>
      <c r="AI335" s="205"/>
      <c r="AJ335" s="205"/>
      <c r="AK335" s="205"/>
      <c r="AL335" s="205"/>
      <c r="AM335" s="205"/>
    </row>
    <row r="336">
      <c r="A336" s="213"/>
      <c r="B336" s="218"/>
      <c r="C336" s="218"/>
      <c r="D336" s="213"/>
      <c r="E336" s="213"/>
      <c r="F336" s="213"/>
      <c r="G336" s="213"/>
      <c r="H336" s="213"/>
      <c r="I336" s="213"/>
      <c r="J336" s="213"/>
      <c r="K336" s="213"/>
      <c r="L336" s="213"/>
      <c r="M336" s="213"/>
      <c r="N336" s="213"/>
      <c r="O336" s="213"/>
      <c r="P336" s="213"/>
      <c r="Q336" s="213"/>
      <c r="R336" s="213"/>
      <c r="S336" s="213"/>
      <c r="T336" s="213"/>
      <c r="U336" s="213"/>
      <c r="V336" s="213"/>
      <c r="W336" s="213"/>
      <c r="X336" s="213"/>
      <c r="Y336" s="231"/>
      <c r="Z336" s="213"/>
      <c r="AA336" s="213"/>
      <c r="AB336" s="205"/>
      <c r="AC336" s="205"/>
      <c r="AD336" s="205"/>
      <c r="AE336" s="205"/>
      <c r="AF336" s="205"/>
      <c r="AG336" s="205"/>
      <c r="AH336" s="205"/>
      <c r="AI336" s="205"/>
      <c r="AJ336" s="205"/>
      <c r="AK336" s="205"/>
      <c r="AL336" s="205"/>
      <c r="AM336" s="205"/>
    </row>
    <row r="337">
      <c r="A337" s="213"/>
      <c r="B337" s="218"/>
      <c r="C337" s="218"/>
      <c r="D337" s="213"/>
      <c r="E337" s="213"/>
      <c r="F337" s="213"/>
      <c r="G337" s="213"/>
      <c r="H337" s="213"/>
      <c r="I337" s="213"/>
      <c r="J337" s="213"/>
      <c r="K337" s="213"/>
      <c r="L337" s="213"/>
      <c r="M337" s="213"/>
      <c r="N337" s="213"/>
      <c r="O337" s="213"/>
      <c r="P337" s="213"/>
      <c r="Q337" s="213"/>
      <c r="R337" s="213"/>
      <c r="S337" s="213"/>
      <c r="T337" s="213"/>
      <c r="U337" s="213"/>
      <c r="V337" s="213"/>
      <c r="W337" s="213"/>
      <c r="X337" s="213"/>
      <c r="Y337" s="231"/>
      <c r="Z337" s="213"/>
      <c r="AA337" s="213"/>
      <c r="AB337" s="205"/>
      <c r="AC337" s="205"/>
      <c r="AD337" s="205"/>
      <c r="AE337" s="205"/>
      <c r="AF337" s="205"/>
      <c r="AG337" s="205"/>
      <c r="AH337" s="205"/>
      <c r="AI337" s="205"/>
      <c r="AJ337" s="205"/>
      <c r="AK337" s="205"/>
      <c r="AL337" s="205"/>
      <c r="AM337" s="205"/>
    </row>
    <row r="338">
      <c r="A338" s="213"/>
      <c r="B338" s="218"/>
      <c r="C338" s="218"/>
      <c r="D338" s="213"/>
      <c r="E338" s="213"/>
      <c r="F338" s="213"/>
      <c r="G338" s="213"/>
      <c r="H338" s="213"/>
      <c r="I338" s="213"/>
      <c r="J338" s="213"/>
      <c r="K338" s="213"/>
      <c r="L338" s="213"/>
      <c r="M338" s="213"/>
      <c r="N338" s="213"/>
      <c r="O338" s="213"/>
      <c r="P338" s="213"/>
      <c r="Q338" s="213"/>
      <c r="R338" s="213"/>
      <c r="S338" s="213"/>
      <c r="T338" s="213"/>
      <c r="U338" s="213"/>
      <c r="V338" s="213"/>
      <c r="W338" s="213"/>
      <c r="X338" s="213"/>
      <c r="Y338" s="231"/>
      <c r="Z338" s="213"/>
      <c r="AA338" s="213"/>
      <c r="AB338" s="205"/>
      <c r="AC338" s="205"/>
      <c r="AD338" s="205"/>
      <c r="AE338" s="205"/>
      <c r="AF338" s="205"/>
      <c r="AG338" s="205"/>
      <c r="AH338" s="205"/>
      <c r="AI338" s="205"/>
      <c r="AJ338" s="205"/>
      <c r="AK338" s="205"/>
      <c r="AL338" s="205"/>
      <c r="AM338" s="205"/>
    </row>
    <row r="339">
      <c r="A339" s="213"/>
      <c r="B339" s="218"/>
      <c r="C339" s="218"/>
      <c r="D339" s="213"/>
      <c r="E339" s="213"/>
      <c r="F339" s="213"/>
      <c r="G339" s="213"/>
      <c r="H339" s="213"/>
      <c r="I339" s="213"/>
      <c r="J339" s="213"/>
      <c r="K339" s="213"/>
      <c r="L339" s="213"/>
      <c r="M339" s="213"/>
      <c r="N339" s="213"/>
      <c r="O339" s="213"/>
      <c r="P339" s="213"/>
      <c r="Q339" s="213"/>
      <c r="R339" s="213"/>
      <c r="S339" s="213"/>
      <c r="T339" s="213"/>
      <c r="U339" s="213"/>
      <c r="V339" s="213"/>
      <c r="W339" s="213"/>
      <c r="X339" s="213"/>
      <c r="Y339" s="231"/>
      <c r="Z339" s="213"/>
      <c r="AA339" s="213"/>
      <c r="AB339" s="205"/>
      <c r="AC339" s="205"/>
      <c r="AD339" s="205"/>
      <c r="AE339" s="205"/>
      <c r="AF339" s="205"/>
      <c r="AG339" s="205"/>
      <c r="AH339" s="205"/>
      <c r="AI339" s="205"/>
      <c r="AJ339" s="205"/>
      <c r="AK339" s="205"/>
      <c r="AL339" s="205"/>
      <c r="AM339" s="205"/>
    </row>
    <row r="340">
      <c r="A340" s="213"/>
      <c r="B340" s="218"/>
      <c r="C340" s="218"/>
      <c r="D340" s="213"/>
      <c r="E340" s="213"/>
      <c r="F340" s="213"/>
      <c r="G340" s="213"/>
      <c r="H340" s="213"/>
      <c r="I340" s="213"/>
      <c r="J340" s="213"/>
      <c r="K340" s="213"/>
      <c r="L340" s="213"/>
      <c r="M340" s="213"/>
      <c r="N340" s="213"/>
      <c r="O340" s="213"/>
      <c r="P340" s="213"/>
      <c r="Q340" s="213"/>
      <c r="R340" s="213"/>
      <c r="S340" s="213"/>
      <c r="T340" s="213"/>
      <c r="U340" s="213"/>
      <c r="V340" s="213"/>
      <c r="W340" s="213"/>
      <c r="X340" s="213"/>
      <c r="Y340" s="231"/>
      <c r="Z340" s="213"/>
      <c r="AA340" s="213"/>
      <c r="AB340" s="205"/>
      <c r="AC340" s="205"/>
      <c r="AD340" s="205"/>
      <c r="AE340" s="205"/>
      <c r="AF340" s="205"/>
      <c r="AG340" s="205"/>
      <c r="AH340" s="205"/>
      <c r="AI340" s="205"/>
      <c r="AJ340" s="205"/>
      <c r="AK340" s="205"/>
      <c r="AL340" s="205"/>
      <c r="AM340" s="205"/>
    </row>
    <row r="341">
      <c r="A341" s="213"/>
      <c r="B341" s="218"/>
      <c r="C341" s="218"/>
      <c r="D341" s="213"/>
      <c r="E341" s="213"/>
      <c r="F341" s="213"/>
      <c r="G341" s="213"/>
      <c r="H341" s="213"/>
      <c r="I341" s="213"/>
      <c r="J341" s="213"/>
      <c r="K341" s="213"/>
      <c r="L341" s="213"/>
      <c r="M341" s="213"/>
      <c r="N341" s="213"/>
      <c r="O341" s="213"/>
      <c r="P341" s="213"/>
      <c r="Q341" s="213"/>
      <c r="R341" s="213"/>
      <c r="S341" s="213"/>
      <c r="T341" s="213"/>
      <c r="U341" s="213"/>
      <c r="V341" s="213"/>
      <c r="W341" s="213"/>
      <c r="X341" s="213"/>
      <c r="Y341" s="231"/>
      <c r="Z341" s="213"/>
      <c r="AA341" s="213"/>
      <c r="AB341" s="205"/>
      <c r="AC341" s="205"/>
      <c r="AD341" s="205"/>
      <c r="AE341" s="205"/>
      <c r="AF341" s="205"/>
      <c r="AG341" s="205"/>
      <c r="AH341" s="205"/>
      <c r="AI341" s="205"/>
      <c r="AJ341" s="205"/>
      <c r="AK341" s="205"/>
      <c r="AL341" s="205"/>
      <c r="AM341" s="205"/>
    </row>
    <row r="342">
      <c r="A342" s="213"/>
      <c r="B342" s="218"/>
      <c r="C342" s="218"/>
      <c r="D342" s="213"/>
      <c r="E342" s="213"/>
      <c r="F342" s="213"/>
      <c r="G342" s="213"/>
      <c r="H342" s="213"/>
      <c r="I342" s="213"/>
      <c r="J342" s="213"/>
      <c r="K342" s="213"/>
      <c r="L342" s="213"/>
      <c r="M342" s="213"/>
      <c r="N342" s="213"/>
      <c r="O342" s="213"/>
      <c r="P342" s="213"/>
      <c r="Q342" s="213"/>
      <c r="R342" s="213"/>
      <c r="S342" s="213"/>
      <c r="T342" s="213"/>
      <c r="U342" s="213"/>
      <c r="V342" s="213"/>
      <c r="W342" s="213"/>
      <c r="X342" s="213"/>
      <c r="Y342" s="231"/>
      <c r="Z342" s="213"/>
      <c r="AA342" s="213"/>
      <c r="AB342" s="205"/>
      <c r="AC342" s="205"/>
      <c r="AD342" s="205"/>
      <c r="AE342" s="205"/>
      <c r="AF342" s="205"/>
      <c r="AG342" s="205"/>
      <c r="AH342" s="205"/>
      <c r="AI342" s="205"/>
      <c r="AJ342" s="205"/>
      <c r="AK342" s="205"/>
      <c r="AL342" s="205"/>
      <c r="AM342" s="205"/>
    </row>
    <row r="343">
      <c r="A343" s="213"/>
      <c r="B343" s="218"/>
      <c r="C343" s="218"/>
      <c r="D343" s="213"/>
      <c r="E343" s="213"/>
      <c r="F343" s="213"/>
      <c r="G343" s="213"/>
      <c r="H343" s="213"/>
      <c r="I343" s="213"/>
      <c r="J343" s="213"/>
      <c r="K343" s="213"/>
      <c r="L343" s="213"/>
      <c r="M343" s="213"/>
      <c r="N343" s="213"/>
      <c r="O343" s="213"/>
      <c r="P343" s="213"/>
      <c r="Q343" s="213"/>
      <c r="R343" s="213"/>
      <c r="S343" s="213"/>
      <c r="T343" s="213"/>
      <c r="U343" s="213"/>
      <c r="V343" s="213"/>
      <c r="W343" s="213"/>
      <c r="X343" s="213"/>
      <c r="Y343" s="231"/>
      <c r="Z343" s="213"/>
      <c r="AA343" s="213"/>
      <c r="AB343" s="205"/>
      <c r="AC343" s="205"/>
      <c r="AD343" s="205"/>
      <c r="AE343" s="205"/>
      <c r="AF343" s="205"/>
      <c r="AG343" s="205"/>
      <c r="AH343" s="205"/>
      <c r="AI343" s="205"/>
      <c r="AJ343" s="205"/>
      <c r="AK343" s="205"/>
      <c r="AL343" s="205"/>
      <c r="AM343" s="205"/>
    </row>
    <row r="344">
      <c r="A344" s="213"/>
      <c r="B344" s="218"/>
      <c r="C344" s="218"/>
      <c r="D344" s="213"/>
      <c r="E344" s="213"/>
      <c r="F344" s="213"/>
      <c r="G344" s="213"/>
      <c r="H344" s="213"/>
      <c r="I344" s="213"/>
      <c r="J344" s="213"/>
      <c r="K344" s="213"/>
      <c r="L344" s="213"/>
      <c r="M344" s="213"/>
      <c r="N344" s="213"/>
      <c r="O344" s="213"/>
      <c r="P344" s="213"/>
      <c r="Q344" s="213"/>
      <c r="R344" s="213"/>
      <c r="S344" s="213"/>
      <c r="T344" s="213"/>
      <c r="U344" s="213"/>
      <c r="V344" s="213"/>
      <c r="W344" s="213"/>
      <c r="X344" s="213"/>
      <c r="Y344" s="231"/>
      <c r="Z344" s="213"/>
      <c r="AA344" s="213"/>
      <c r="AB344" s="205"/>
      <c r="AC344" s="205"/>
      <c r="AD344" s="205"/>
      <c r="AE344" s="205"/>
      <c r="AF344" s="205"/>
      <c r="AG344" s="205"/>
      <c r="AH344" s="205"/>
      <c r="AI344" s="205"/>
      <c r="AJ344" s="205"/>
      <c r="AK344" s="205"/>
      <c r="AL344" s="205"/>
      <c r="AM344" s="205"/>
    </row>
    <row r="345">
      <c r="A345" s="213"/>
      <c r="B345" s="218"/>
      <c r="C345" s="218"/>
      <c r="D345" s="213"/>
      <c r="E345" s="213"/>
      <c r="F345" s="213"/>
      <c r="G345" s="213"/>
      <c r="H345" s="213"/>
      <c r="I345" s="213"/>
      <c r="J345" s="213"/>
      <c r="K345" s="213"/>
      <c r="L345" s="213"/>
      <c r="M345" s="213"/>
      <c r="N345" s="213"/>
      <c r="O345" s="213"/>
      <c r="P345" s="213"/>
      <c r="Q345" s="213"/>
      <c r="R345" s="213"/>
      <c r="S345" s="213"/>
      <c r="T345" s="213"/>
      <c r="U345" s="213"/>
      <c r="V345" s="213"/>
      <c r="W345" s="213"/>
      <c r="X345" s="213"/>
      <c r="Y345" s="231"/>
      <c r="Z345" s="213"/>
      <c r="AA345" s="213"/>
      <c r="AB345" s="205"/>
      <c r="AC345" s="205"/>
      <c r="AD345" s="205"/>
      <c r="AE345" s="205"/>
      <c r="AF345" s="205"/>
      <c r="AG345" s="205"/>
      <c r="AH345" s="205"/>
      <c r="AI345" s="205"/>
      <c r="AJ345" s="205"/>
      <c r="AK345" s="205"/>
      <c r="AL345" s="205"/>
      <c r="AM345" s="205"/>
    </row>
    <row r="346">
      <c r="A346" s="213"/>
      <c r="B346" s="218"/>
      <c r="C346" s="218"/>
      <c r="D346" s="213"/>
      <c r="E346" s="213"/>
      <c r="F346" s="213"/>
      <c r="G346" s="213"/>
      <c r="H346" s="213"/>
      <c r="I346" s="213"/>
      <c r="J346" s="213"/>
      <c r="K346" s="213"/>
      <c r="L346" s="213"/>
      <c r="M346" s="213"/>
      <c r="N346" s="213"/>
      <c r="O346" s="213"/>
      <c r="P346" s="213"/>
      <c r="Q346" s="213"/>
      <c r="R346" s="213"/>
      <c r="S346" s="213"/>
      <c r="T346" s="213"/>
      <c r="U346" s="213"/>
      <c r="V346" s="213"/>
      <c r="W346" s="213"/>
      <c r="X346" s="213"/>
      <c r="Y346" s="231"/>
      <c r="Z346" s="213"/>
      <c r="AA346" s="213"/>
      <c r="AB346" s="205"/>
      <c r="AC346" s="205"/>
      <c r="AD346" s="205"/>
      <c r="AE346" s="205"/>
      <c r="AF346" s="205"/>
      <c r="AG346" s="205"/>
      <c r="AH346" s="205"/>
      <c r="AI346" s="205"/>
      <c r="AJ346" s="205"/>
      <c r="AK346" s="205"/>
      <c r="AL346" s="205"/>
      <c r="AM346" s="205"/>
    </row>
    <row r="347">
      <c r="A347" s="213"/>
      <c r="B347" s="218"/>
      <c r="C347" s="218"/>
      <c r="D347" s="213"/>
      <c r="E347" s="213"/>
      <c r="F347" s="213"/>
      <c r="G347" s="213"/>
      <c r="H347" s="213"/>
      <c r="I347" s="213"/>
      <c r="J347" s="213"/>
      <c r="K347" s="213"/>
      <c r="L347" s="213"/>
      <c r="M347" s="213"/>
      <c r="N347" s="213"/>
      <c r="O347" s="213"/>
      <c r="P347" s="213"/>
      <c r="Q347" s="213"/>
      <c r="R347" s="213"/>
      <c r="S347" s="213"/>
      <c r="T347" s="213"/>
      <c r="U347" s="213"/>
      <c r="V347" s="213"/>
      <c r="W347" s="213"/>
      <c r="X347" s="213"/>
      <c r="Y347" s="231"/>
      <c r="Z347" s="213"/>
      <c r="AA347" s="213"/>
      <c r="AB347" s="205"/>
      <c r="AC347" s="205"/>
      <c r="AD347" s="205"/>
      <c r="AE347" s="205"/>
      <c r="AF347" s="205"/>
      <c r="AG347" s="205"/>
      <c r="AH347" s="205"/>
      <c r="AI347" s="205"/>
      <c r="AJ347" s="205"/>
      <c r="AK347" s="205"/>
      <c r="AL347" s="205"/>
      <c r="AM347" s="205"/>
    </row>
    <row r="348">
      <c r="A348" s="213"/>
      <c r="B348" s="218"/>
      <c r="C348" s="218"/>
      <c r="D348" s="213"/>
      <c r="E348" s="213"/>
      <c r="F348" s="213"/>
      <c r="G348" s="213"/>
      <c r="H348" s="213"/>
      <c r="I348" s="213"/>
      <c r="J348" s="213"/>
      <c r="K348" s="213"/>
      <c r="L348" s="213"/>
      <c r="M348" s="213"/>
      <c r="N348" s="213"/>
      <c r="O348" s="213"/>
      <c r="P348" s="213"/>
      <c r="Q348" s="213"/>
      <c r="R348" s="213"/>
      <c r="S348" s="213"/>
      <c r="T348" s="213"/>
      <c r="U348" s="213"/>
      <c r="V348" s="213"/>
      <c r="W348" s="213"/>
      <c r="X348" s="213"/>
      <c r="Y348" s="231"/>
      <c r="Z348" s="213"/>
      <c r="AA348" s="213"/>
      <c r="AB348" s="205"/>
      <c r="AC348" s="205"/>
      <c r="AD348" s="205"/>
      <c r="AE348" s="205"/>
      <c r="AF348" s="205"/>
      <c r="AG348" s="205"/>
      <c r="AH348" s="205"/>
      <c r="AI348" s="205"/>
      <c r="AJ348" s="205"/>
      <c r="AK348" s="205"/>
      <c r="AL348" s="205"/>
      <c r="AM348" s="205"/>
    </row>
    <row r="349">
      <c r="A349" s="213"/>
      <c r="B349" s="218"/>
      <c r="C349" s="218"/>
      <c r="D349" s="213"/>
      <c r="E349" s="213"/>
      <c r="F349" s="213"/>
      <c r="G349" s="213"/>
      <c r="H349" s="213"/>
      <c r="I349" s="213"/>
      <c r="J349" s="213"/>
      <c r="K349" s="213"/>
      <c r="L349" s="213"/>
      <c r="M349" s="213"/>
      <c r="N349" s="213"/>
      <c r="O349" s="213"/>
      <c r="P349" s="213"/>
      <c r="Q349" s="213"/>
      <c r="R349" s="213"/>
      <c r="S349" s="213"/>
      <c r="T349" s="213"/>
      <c r="U349" s="213"/>
      <c r="V349" s="213"/>
      <c r="W349" s="213"/>
      <c r="X349" s="213"/>
      <c r="Y349" s="231"/>
      <c r="Z349" s="213"/>
      <c r="AA349" s="213"/>
      <c r="AB349" s="205"/>
      <c r="AC349" s="205"/>
      <c r="AD349" s="205"/>
      <c r="AE349" s="205"/>
      <c r="AF349" s="205"/>
      <c r="AG349" s="205"/>
      <c r="AH349" s="205"/>
      <c r="AI349" s="205"/>
      <c r="AJ349" s="205"/>
      <c r="AK349" s="205"/>
      <c r="AL349" s="205"/>
      <c r="AM349" s="205"/>
    </row>
    <row r="350">
      <c r="A350" s="213"/>
      <c r="B350" s="218"/>
      <c r="C350" s="218"/>
      <c r="D350" s="213"/>
      <c r="E350" s="213"/>
      <c r="F350" s="213"/>
      <c r="G350" s="213"/>
      <c r="H350" s="213"/>
      <c r="I350" s="213"/>
      <c r="J350" s="213"/>
      <c r="K350" s="213"/>
      <c r="L350" s="213"/>
      <c r="M350" s="213"/>
      <c r="N350" s="213"/>
      <c r="O350" s="213"/>
      <c r="P350" s="213"/>
      <c r="Q350" s="213"/>
      <c r="R350" s="213"/>
      <c r="S350" s="213"/>
      <c r="T350" s="213"/>
      <c r="U350" s="213"/>
      <c r="V350" s="213"/>
      <c r="W350" s="213"/>
      <c r="X350" s="213"/>
      <c r="Y350" s="231"/>
      <c r="Z350" s="213"/>
      <c r="AA350" s="213"/>
      <c r="AB350" s="205"/>
      <c r="AC350" s="205"/>
      <c r="AD350" s="205"/>
      <c r="AE350" s="205"/>
      <c r="AF350" s="205"/>
      <c r="AG350" s="205"/>
      <c r="AH350" s="205"/>
      <c r="AI350" s="205"/>
      <c r="AJ350" s="205"/>
      <c r="AK350" s="205"/>
      <c r="AL350" s="205"/>
      <c r="AM350" s="205"/>
    </row>
    <row r="351">
      <c r="A351" s="213"/>
      <c r="B351" s="218"/>
      <c r="C351" s="218"/>
      <c r="D351" s="213"/>
      <c r="E351" s="213"/>
      <c r="F351" s="213"/>
      <c r="G351" s="213"/>
      <c r="H351" s="213"/>
      <c r="I351" s="213"/>
      <c r="J351" s="213"/>
      <c r="K351" s="213"/>
      <c r="L351" s="213"/>
      <c r="M351" s="213"/>
      <c r="N351" s="213"/>
      <c r="O351" s="213"/>
      <c r="P351" s="213"/>
      <c r="Q351" s="213"/>
      <c r="R351" s="213"/>
      <c r="S351" s="213"/>
      <c r="T351" s="213"/>
      <c r="U351" s="213"/>
      <c r="V351" s="213"/>
      <c r="W351" s="213"/>
      <c r="X351" s="213"/>
      <c r="Y351" s="231"/>
      <c r="Z351" s="213"/>
      <c r="AA351" s="213"/>
      <c r="AB351" s="205"/>
      <c r="AC351" s="205"/>
      <c r="AD351" s="205"/>
      <c r="AE351" s="205"/>
      <c r="AF351" s="205"/>
      <c r="AG351" s="205"/>
      <c r="AH351" s="205"/>
      <c r="AI351" s="205"/>
      <c r="AJ351" s="205"/>
      <c r="AK351" s="205"/>
      <c r="AL351" s="205"/>
      <c r="AM351" s="205"/>
    </row>
    <row r="352">
      <c r="A352" s="213"/>
      <c r="B352" s="218"/>
      <c r="C352" s="218"/>
      <c r="D352" s="213"/>
      <c r="E352" s="213"/>
      <c r="F352" s="213"/>
      <c r="G352" s="213"/>
      <c r="H352" s="213"/>
      <c r="I352" s="213"/>
      <c r="J352" s="213"/>
      <c r="K352" s="213"/>
      <c r="L352" s="213"/>
      <c r="M352" s="213"/>
      <c r="N352" s="213"/>
      <c r="O352" s="213"/>
      <c r="P352" s="213"/>
      <c r="Q352" s="213"/>
      <c r="R352" s="213"/>
      <c r="S352" s="213"/>
      <c r="T352" s="213"/>
      <c r="U352" s="213"/>
      <c r="V352" s="213"/>
      <c r="W352" s="213"/>
      <c r="X352" s="213"/>
      <c r="Y352" s="231"/>
      <c r="Z352" s="213"/>
      <c r="AA352" s="213"/>
      <c r="AB352" s="205"/>
      <c r="AC352" s="205"/>
      <c r="AD352" s="205"/>
      <c r="AE352" s="205"/>
      <c r="AF352" s="205"/>
      <c r="AG352" s="205"/>
      <c r="AH352" s="205"/>
      <c r="AI352" s="205"/>
      <c r="AJ352" s="205"/>
      <c r="AK352" s="205"/>
      <c r="AL352" s="205"/>
      <c r="AM352" s="205"/>
    </row>
    <row r="353">
      <c r="A353" s="213"/>
      <c r="B353" s="218"/>
      <c r="C353" s="218"/>
      <c r="D353" s="213"/>
      <c r="E353" s="213"/>
      <c r="F353" s="213"/>
      <c r="G353" s="213"/>
      <c r="H353" s="213"/>
      <c r="I353" s="213"/>
      <c r="J353" s="213"/>
      <c r="K353" s="213"/>
      <c r="L353" s="213"/>
      <c r="M353" s="213"/>
      <c r="N353" s="213"/>
      <c r="O353" s="213"/>
      <c r="P353" s="213"/>
      <c r="Q353" s="213"/>
      <c r="R353" s="213"/>
      <c r="S353" s="213"/>
      <c r="T353" s="213"/>
      <c r="U353" s="213"/>
      <c r="V353" s="213"/>
      <c r="W353" s="213"/>
      <c r="X353" s="213"/>
      <c r="Y353" s="231"/>
      <c r="Z353" s="213"/>
      <c r="AA353" s="213"/>
      <c r="AB353" s="205"/>
      <c r="AC353" s="205"/>
      <c r="AD353" s="205"/>
      <c r="AE353" s="205"/>
      <c r="AF353" s="205"/>
      <c r="AG353" s="205"/>
      <c r="AH353" s="205"/>
      <c r="AI353" s="205"/>
      <c r="AJ353" s="205"/>
      <c r="AK353" s="205"/>
      <c r="AL353" s="205"/>
      <c r="AM353" s="205"/>
    </row>
    <row r="354">
      <c r="A354" s="213"/>
      <c r="B354" s="218"/>
      <c r="C354" s="218"/>
      <c r="D354" s="213"/>
      <c r="E354" s="213"/>
      <c r="F354" s="213"/>
      <c r="G354" s="213"/>
      <c r="H354" s="213"/>
      <c r="I354" s="213"/>
      <c r="J354" s="213"/>
      <c r="K354" s="213"/>
      <c r="L354" s="213"/>
      <c r="M354" s="213"/>
      <c r="N354" s="213"/>
      <c r="O354" s="213"/>
      <c r="P354" s="213"/>
      <c r="Q354" s="213"/>
      <c r="R354" s="213"/>
      <c r="S354" s="213"/>
      <c r="T354" s="213"/>
      <c r="U354" s="213"/>
      <c r="V354" s="213"/>
      <c r="W354" s="213"/>
      <c r="X354" s="213"/>
      <c r="Y354" s="231"/>
      <c r="Z354" s="213"/>
      <c r="AA354" s="213"/>
      <c r="AB354" s="205"/>
      <c r="AC354" s="205"/>
      <c r="AD354" s="205"/>
      <c r="AE354" s="205"/>
      <c r="AF354" s="205"/>
      <c r="AG354" s="205"/>
      <c r="AH354" s="205"/>
      <c r="AI354" s="205"/>
      <c r="AJ354" s="205"/>
      <c r="AK354" s="205"/>
      <c r="AL354" s="205"/>
      <c r="AM354" s="205"/>
    </row>
    <row r="355">
      <c r="A355" s="213"/>
      <c r="B355" s="218"/>
      <c r="C355" s="218"/>
      <c r="D355" s="213"/>
      <c r="E355" s="213"/>
      <c r="F355" s="213"/>
      <c r="G355" s="213"/>
      <c r="H355" s="213"/>
      <c r="I355" s="213"/>
      <c r="J355" s="213"/>
      <c r="K355" s="213"/>
      <c r="L355" s="213"/>
      <c r="M355" s="213"/>
      <c r="N355" s="213"/>
      <c r="O355" s="213"/>
      <c r="P355" s="213"/>
      <c r="Q355" s="213"/>
      <c r="R355" s="213"/>
      <c r="S355" s="213"/>
      <c r="T355" s="213"/>
      <c r="U355" s="213"/>
      <c r="V355" s="213"/>
      <c r="W355" s="213"/>
      <c r="X355" s="213"/>
      <c r="Y355" s="231"/>
      <c r="Z355" s="213"/>
      <c r="AA355" s="213"/>
      <c r="AB355" s="205"/>
      <c r="AC355" s="205"/>
      <c r="AD355" s="205"/>
      <c r="AE355" s="205"/>
      <c r="AF355" s="205"/>
      <c r="AG355" s="205"/>
      <c r="AH355" s="205"/>
      <c r="AI355" s="205"/>
      <c r="AJ355" s="205"/>
      <c r="AK355" s="205"/>
      <c r="AL355" s="205"/>
      <c r="AM355" s="205"/>
    </row>
    <row r="356">
      <c r="A356" s="213"/>
      <c r="B356" s="218"/>
      <c r="C356" s="218"/>
      <c r="D356" s="213"/>
      <c r="E356" s="213"/>
      <c r="F356" s="213"/>
      <c r="G356" s="213"/>
      <c r="H356" s="213"/>
      <c r="I356" s="213"/>
      <c r="J356" s="213"/>
      <c r="K356" s="213"/>
      <c r="L356" s="213"/>
      <c r="M356" s="213"/>
      <c r="N356" s="213"/>
      <c r="O356" s="213"/>
      <c r="P356" s="213"/>
      <c r="Q356" s="213"/>
      <c r="R356" s="213"/>
      <c r="S356" s="213"/>
      <c r="T356" s="213"/>
      <c r="U356" s="213"/>
      <c r="V356" s="213"/>
      <c r="W356" s="213"/>
      <c r="X356" s="213"/>
      <c r="Y356" s="231"/>
      <c r="Z356" s="213"/>
      <c r="AA356" s="213"/>
      <c r="AB356" s="205"/>
      <c r="AC356" s="205"/>
      <c r="AD356" s="205"/>
      <c r="AE356" s="205"/>
      <c r="AF356" s="205"/>
      <c r="AG356" s="205"/>
      <c r="AH356" s="205"/>
      <c r="AI356" s="205"/>
      <c r="AJ356" s="205"/>
      <c r="AK356" s="205"/>
      <c r="AL356" s="205"/>
      <c r="AM356" s="205"/>
    </row>
    <row r="357">
      <c r="A357" s="213"/>
      <c r="B357" s="218"/>
      <c r="C357" s="218"/>
      <c r="D357" s="213"/>
      <c r="E357" s="213"/>
      <c r="F357" s="213"/>
      <c r="G357" s="213"/>
      <c r="H357" s="213"/>
      <c r="I357" s="213"/>
      <c r="J357" s="213"/>
      <c r="K357" s="213"/>
      <c r="L357" s="213"/>
      <c r="M357" s="213"/>
      <c r="N357" s="213"/>
      <c r="O357" s="213"/>
      <c r="P357" s="213"/>
      <c r="Q357" s="213"/>
      <c r="R357" s="213"/>
      <c r="S357" s="213"/>
      <c r="T357" s="213"/>
      <c r="U357" s="213"/>
      <c r="V357" s="213"/>
      <c r="W357" s="213"/>
      <c r="X357" s="213"/>
      <c r="Y357" s="231"/>
      <c r="Z357" s="213"/>
      <c r="AA357" s="213"/>
      <c r="AB357" s="205"/>
      <c r="AC357" s="205"/>
      <c r="AD357" s="205"/>
      <c r="AE357" s="205"/>
      <c r="AF357" s="205"/>
      <c r="AG357" s="205"/>
      <c r="AH357" s="205"/>
      <c r="AI357" s="205"/>
      <c r="AJ357" s="205"/>
      <c r="AK357" s="205"/>
      <c r="AL357" s="205"/>
      <c r="AM357" s="205"/>
    </row>
    <row r="358">
      <c r="A358" s="213"/>
      <c r="B358" s="218"/>
      <c r="C358" s="218"/>
      <c r="D358" s="213"/>
      <c r="E358" s="213"/>
      <c r="F358" s="213"/>
      <c r="G358" s="213"/>
      <c r="H358" s="213"/>
      <c r="I358" s="213"/>
      <c r="J358" s="213"/>
      <c r="K358" s="213"/>
      <c r="L358" s="213"/>
      <c r="M358" s="213"/>
      <c r="N358" s="213"/>
      <c r="O358" s="213"/>
      <c r="P358" s="213"/>
      <c r="Q358" s="213"/>
      <c r="R358" s="213"/>
      <c r="S358" s="213"/>
      <c r="T358" s="213"/>
      <c r="U358" s="213"/>
      <c r="V358" s="213"/>
      <c r="W358" s="213"/>
      <c r="X358" s="213"/>
      <c r="Y358" s="231"/>
      <c r="Z358" s="213"/>
      <c r="AA358" s="213"/>
      <c r="AB358" s="205"/>
      <c r="AC358" s="205"/>
      <c r="AD358" s="205"/>
      <c r="AE358" s="205"/>
      <c r="AF358" s="205"/>
      <c r="AG358" s="205"/>
      <c r="AH358" s="205"/>
      <c r="AI358" s="205"/>
      <c r="AJ358" s="205"/>
      <c r="AK358" s="205"/>
      <c r="AL358" s="205"/>
      <c r="AM358" s="205"/>
    </row>
    <row r="359">
      <c r="A359" s="213"/>
      <c r="B359" s="218"/>
      <c r="C359" s="218"/>
      <c r="D359" s="213"/>
      <c r="E359" s="213"/>
      <c r="F359" s="213"/>
      <c r="G359" s="213"/>
      <c r="H359" s="213"/>
      <c r="I359" s="213"/>
      <c r="J359" s="213"/>
      <c r="K359" s="213"/>
      <c r="L359" s="213"/>
      <c r="M359" s="213"/>
      <c r="N359" s="213"/>
      <c r="O359" s="213"/>
      <c r="P359" s="213"/>
      <c r="Q359" s="213"/>
      <c r="R359" s="213"/>
      <c r="S359" s="213"/>
      <c r="T359" s="213"/>
      <c r="U359" s="213"/>
      <c r="V359" s="213"/>
      <c r="W359" s="213"/>
      <c r="X359" s="213"/>
      <c r="Y359" s="231"/>
      <c r="Z359" s="213"/>
      <c r="AA359" s="213"/>
      <c r="AB359" s="205"/>
      <c r="AC359" s="205"/>
      <c r="AD359" s="205"/>
      <c r="AE359" s="205"/>
      <c r="AF359" s="205"/>
      <c r="AG359" s="205"/>
      <c r="AH359" s="205"/>
      <c r="AI359" s="205"/>
      <c r="AJ359" s="205"/>
      <c r="AK359" s="205"/>
      <c r="AL359" s="205"/>
      <c r="AM359" s="205"/>
    </row>
    <row r="360">
      <c r="A360" s="213"/>
      <c r="B360" s="218"/>
      <c r="C360" s="218"/>
      <c r="D360" s="213"/>
      <c r="E360" s="213"/>
      <c r="F360" s="213"/>
      <c r="G360" s="213"/>
      <c r="H360" s="213"/>
      <c r="I360" s="213"/>
      <c r="J360" s="213"/>
      <c r="K360" s="213"/>
      <c r="L360" s="213"/>
      <c r="M360" s="213"/>
      <c r="N360" s="213"/>
      <c r="O360" s="213"/>
      <c r="P360" s="213"/>
      <c r="Q360" s="213"/>
      <c r="R360" s="213"/>
      <c r="S360" s="213"/>
      <c r="T360" s="213"/>
      <c r="U360" s="213"/>
      <c r="V360" s="213"/>
      <c r="W360" s="213"/>
      <c r="X360" s="213"/>
      <c r="Y360" s="231"/>
      <c r="Z360" s="213"/>
      <c r="AA360" s="213"/>
      <c r="AB360" s="205"/>
      <c r="AC360" s="205"/>
      <c r="AD360" s="205"/>
      <c r="AE360" s="205"/>
      <c r="AF360" s="205"/>
      <c r="AG360" s="205"/>
      <c r="AH360" s="205"/>
      <c r="AI360" s="205"/>
      <c r="AJ360" s="205"/>
      <c r="AK360" s="205"/>
      <c r="AL360" s="205"/>
      <c r="AM360" s="205"/>
    </row>
    <row r="361">
      <c r="A361" s="213"/>
      <c r="B361" s="218"/>
      <c r="C361" s="218"/>
      <c r="D361" s="213"/>
      <c r="E361" s="213"/>
      <c r="F361" s="213"/>
      <c r="G361" s="213"/>
      <c r="H361" s="213"/>
      <c r="I361" s="213"/>
      <c r="J361" s="213"/>
      <c r="K361" s="213"/>
      <c r="L361" s="213"/>
      <c r="M361" s="213"/>
      <c r="N361" s="213"/>
      <c r="O361" s="213"/>
      <c r="P361" s="213"/>
      <c r="Q361" s="213"/>
      <c r="R361" s="213"/>
      <c r="S361" s="213"/>
      <c r="T361" s="213"/>
      <c r="U361" s="213"/>
      <c r="V361" s="213"/>
      <c r="W361" s="213"/>
      <c r="X361" s="213"/>
      <c r="Y361" s="231"/>
      <c r="Z361" s="213"/>
      <c r="AA361" s="213"/>
      <c r="AB361" s="205"/>
      <c r="AC361" s="205"/>
      <c r="AD361" s="205"/>
      <c r="AE361" s="205"/>
      <c r="AF361" s="205"/>
      <c r="AG361" s="205"/>
      <c r="AH361" s="205"/>
      <c r="AI361" s="205"/>
      <c r="AJ361" s="205"/>
      <c r="AK361" s="205"/>
      <c r="AL361" s="205"/>
      <c r="AM361" s="205"/>
    </row>
    <row r="362">
      <c r="A362" s="213"/>
      <c r="B362" s="218"/>
      <c r="C362" s="218"/>
      <c r="D362" s="213"/>
      <c r="E362" s="213"/>
      <c r="F362" s="213"/>
      <c r="G362" s="213"/>
      <c r="H362" s="213"/>
      <c r="I362" s="213"/>
      <c r="J362" s="213"/>
      <c r="K362" s="213"/>
      <c r="L362" s="213"/>
      <c r="M362" s="213"/>
      <c r="N362" s="213"/>
      <c r="O362" s="213"/>
      <c r="P362" s="213"/>
      <c r="Q362" s="213"/>
      <c r="R362" s="213"/>
      <c r="S362" s="213"/>
      <c r="T362" s="213"/>
      <c r="U362" s="213"/>
      <c r="V362" s="213"/>
      <c r="W362" s="213"/>
      <c r="X362" s="213"/>
      <c r="Y362" s="231"/>
      <c r="Z362" s="213"/>
      <c r="AA362" s="213"/>
      <c r="AB362" s="205"/>
      <c r="AC362" s="205"/>
      <c r="AD362" s="205"/>
      <c r="AE362" s="205"/>
      <c r="AF362" s="205"/>
      <c r="AG362" s="205"/>
      <c r="AH362" s="205"/>
      <c r="AI362" s="205"/>
      <c r="AJ362" s="205"/>
      <c r="AK362" s="205"/>
      <c r="AL362" s="205"/>
      <c r="AM362" s="205"/>
    </row>
    <row r="363">
      <c r="A363" s="213"/>
      <c r="B363" s="218"/>
      <c r="C363" s="218"/>
      <c r="D363" s="213"/>
      <c r="E363" s="213"/>
      <c r="F363" s="213"/>
      <c r="G363" s="213"/>
      <c r="H363" s="213"/>
      <c r="I363" s="213"/>
      <c r="J363" s="213"/>
      <c r="K363" s="213"/>
      <c r="L363" s="213"/>
      <c r="M363" s="213"/>
      <c r="N363" s="213"/>
      <c r="O363" s="213"/>
      <c r="P363" s="213"/>
      <c r="Q363" s="213"/>
      <c r="R363" s="213"/>
      <c r="S363" s="213"/>
      <c r="T363" s="213"/>
      <c r="U363" s="213"/>
      <c r="V363" s="213"/>
      <c r="W363" s="213"/>
      <c r="X363" s="213"/>
      <c r="Y363" s="231"/>
      <c r="Z363" s="213"/>
      <c r="AA363" s="213"/>
      <c r="AB363" s="205"/>
      <c r="AC363" s="205"/>
      <c r="AD363" s="205"/>
      <c r="AE363" s="205"/>
      <c r="AF363" s="205"/>
      <c r="AG363" s="205"/>
      <c r="AH363" s="205"/>
      <c r="AI363" s="205"/>
      <c r="AJ363" s="205"/>
      <c r="AK363" s="205"/>
      <c r="AL363" s="205"/>
      <c r="AM363" s="205"/>
    </row>
    <row r="364">
      <c r="A364" s="213"/>
      <c r="B364" s="218"/>
      <c r="C364" s="218"/>
      <c r="D364" s="213"/>
      <c r="E364" s="213"/>
      <c r="F364" s="213"/>
      <c r="G364" s="213"/>
      <c r="H364" s="213"/>
      <c r="I364" s="213"/>
      <c r="J364" s="213"/>
      <c r="K364" s="213"/>
      <c r="L364" s="213"/>
      <c r="M364" s="213"/>
      <c r="N364" s="213"/>
      <c r="O364" s="213"/>
      <c r="P364" s="213"/>
      <c r="Q364" s="213"/>
      <c r="R364" s="213"/>
      <c r="S364" s="213"/>
      <c r="T364" s="213"/>
      <c r="U364" s="213"/>
      <c r="V364" s="213"/>
      <c r="W364" s="213"/>
      <c r="X364" s="213"/>
      <c r="Y364" s="231"/>
      <c r="Z364" s="213"/>
      <c r="AA364" s="213"/>
      <c r="AB364" s="205"/>
      <c r="AC364" s="205"/>
      <c r="AD364" s="205"/>
      <c r="AE364" s="205"/>
      <c r="AF364" s="205"/>
      <c r="AG364" s="205"/>
      <c r="AH364" s="205"/>
      <c r="AI364" s="205"/>
      <c r="AJ364" s="205"/>
      <c r="AK364" s="205"/>
      <c r="AL364" s="205"/>
      <c r="AM364" s="205"/>
    </row>
    <row r="365">
      <c r="A365" s="213"/>
      <c r="B365" s="218"/>
      <c r="C365" s="218"/>
      <c r="D365" s="213"/>
      <c r="E365" s="213"/>
      <c r="F365" s="213"/>
      <c r="G365" s="213"/>
      <c r="H365" s="213"/>
      <c r="I365" s="213"/>
      <c r="J365" s="213"/>
      <c r="K365" s="213"/>
      <c r="L365" s="213"/>
      <c r="M365" s="213"/>
      <c r="N365" s="213"/>
      <c r="O365" s="213"/>
      <c r="P365" s="213"/>
      <c r="Q365" s="213"/>
      <c r="R365" s="213"/>
      <c r="S365" s="213"/>
      <c r="T365" s="213"/>
      <c r="U365" s="213"/>
      <c r="V365" s="213"/>
      <c r="W365" s="213"/>
      <c r="X365" s="213"/>
      <c r="Y365" s="231"/>
      <c r="Z365" s="213"/>
      <c r="AA365" s="213"/>
      <c r="AB365" s="205"/>
      <c r="AC365" s="205"/>
      <c r="AD365" s="205"/>
      <c r="AE365" s="205"/>
      <c r="AF365" s="205"/>
      <c r="AG365" s="205"/>
      <c r="AH365" s="205"/>
      <c r="AI365" s="205"/>
      <c r="AJ365" s="205"/>
      <c r="AK365" s="205"/>
      <c r="AL365" s="205"/>
      <c r="AM365" s="205"/>
    </row>
    <row r="366">
      <c r="A366" s="213"/>
      <c r="B366" s="218"/>
      <c r="C366" s="218"/>
      <c r="D366" s="213"/>
      <c r="E366" s="213"/>
      <c r="F366" s="213"/>
      <c r="G366" s="213"/>
      <c r="H366" s="213"/>
      <c r="I366" s="213"/>
      <c r="J366" s="213"/>
      <c r="K366" s="213"/>
      <c r="L366" s="213"/>
      <c r="M366" s="213"/>
      <c r="N366" s="213"/>
      <c r="O366" s="213"/>
      <c r="P366" s="213"/>
      <c r="Q366" s="213"/>
      <c r="R366" s="213"/>
      <c r="S366" s="213"/>
      <c r="T366" s="213"/>
      <c r="U366" s="213"/>
      <c r="V366" s="213"/>
      <c r="W366" s="213"/>
      <c r="X366" s="213"/>
      <c r="Y366" s="231"/>
      <c r="Z366" s="213"/>
      <c r="AA366" s="213"/>
      <c r="AB366" s="205"/>
      <c r="AC366" s="205"/>
      <c r="AD366" s="205"/>
      <c r="AE366" s="205"/>
      <c r="AF366" s="205"/>
      <c r="AG366" s="205"/>
      <c r="AH366" s="205"/>
      <c r="AI366" s="205"/>
      <c r="AJ366" s="205"/>
      <c r="AK366" s="205"/>
      <c r="AL366" s="205"/>
      <c r="AM366" s="205"/>
    </row>
    <row r="367">
      <c r="A367" s="213"/>
      <c r="B367" s="218"/>
      <c r="C367" s="218"/>
      <c r="D367" s="213"/>
      <c r="E367" s="213"/>
      <c r="F367" s="213"/>
      <c r="G367" s="213"/>
      <c r="H367" s="213"/>
      <c r="I367" s="213"/>
      <c r="J367" s="213"/>
      <c r="K367" s="213"/>
      <c r="L367" s="213"/>
      <c r="M367" s="213"/>
      <c r="N367" s="213"/>
      <c r="O367" s="213"/>
      <c r="P367" s="213"/>
      <c r="Q367" s="213"/>
      <c r="R367" s="213"/>
      <c r="S367" s="213"/>
      <c r="T367" s="213"/>
      <c r="U367" s="213"/>
      <c r="V367" s="213"/>
      <c r="W367" s="213"/>
      <c r="X367" s="213"/>
      <c r="Y367" s="231"/>
      <c r="Z367" s="213"/>
      <c r="AA367" s="213"/>
      <c r="AB367" s="205"/>
      <c r="AC367" s="205"/>
      <c r="AD367" s="205"/>
      <c r="AE367" s="205"/>
      <c r="AF367" s="205"/>
      <c r="AG367" s="205"/>
      <c r="AH367" s="205"/>
      <c r="AI367" s="205"/>
      <c r="AJ367" s="205"/>
      <c r="AK367" s="205"/>
      <c r="AL367" s="205"/>
      <c r="AM367" s="205"/>
    </row>
    <row r="368">
      <c r="A368" s="213"/>
      <c r="B368" s="218"/>
      <c r="C368" s="218"/>
      <c r="D368" s="213"/>
      <c r="E368" s="213"/>
      <c r="F368" s="213"/>
      <c r="G368" s="213"/>
      <c r="H368" s="213"/>
      <c r="I368" s="213"/>
      <c r="J368" s="213"/>
      <c r="K368" s="213"/>
      <c r="L368" s="213"/>
      <c r="M368" s="213"/>
      <c r="N368" s="213"/>
      <c r="O368" s="213"/>
      <c r="P368" s="213"/>
      <c r="Q368" s="213"/>
      <c r="R368" s="213"/>
      <c r="S368" s="213"/>
      <c r="T368" s="213"/>
      <c r="U368" s="213"/>
      <c r="V368" s="213"/>
      <c r="W368" s="213"/>
      <c r="X368" s="213"/>
      <c r="Y368" s="231"/>
      <c r="Z368" s="213"/>
      <c r="AA368" s="213"/>
      <c r="AB368" s="205"/>
      <c r="AC368" s="205"/>
      <c r="AD368" s="205"/>
      <c r="AE368" s="205"/>
      <c r="AF368" s="205"/>
      <c r="AG368" s="205"/>
      <c r="AH368" s="205"/>
      <c r="AI368" s="205"/>
      <c r="AJ368" s="205"/>
      <c r="AK368" s="205"/>
      <c r="AL368" s="205"/>
      <c r="AM368" s="205"/>
    </row>
    <row r="369">
      <c r="A369" s="213"/>
      <c r="B369" s="218"/>
      <c r="C369" s="218"/>
      <c r="D369" s="213"/>
      <c r="E369" s="213"/>
      <c r="F369" s="213"/>
      <c r="G369" s="213"/>
      <c r="H369" s="213"/>
      <c r="I369" s="213"/>
      <c r="J369" s="213"/>
      <c r="K369" s="213"/>
      <c r="L369" s="213"/>
      <c r="M369" s="213"/>
      <c r="N369" s="213"/>
      <c r="O369" s="213"/>
      <c r="P369" s="213"/>
      <c r="Q369" s="213"/>
      <c r="R369" s="213"/>
      <c r="S369" s="213"/>
      <c r="T369" s="213"/>
      <c r="U369" s="213"/>
      <c r="V369" s="213"/>
      <c r="W369" s="213"/>
      <c r="X369" s="213"/>
      <c r="Y369" s="231"/>
      <c r="Z369" s="213"/>
      <c r="AA369" s="213"/>
      <c r="AB369" s="205"/>
      <c r="AC369" s="205"/>
      <c r="AD369" s="205"/>
      <c r="AE369" s="205"/>
      <c r="AF369" s="205"/>
      <c r="AG369" s="205"/>
      <c r="AH369" s="205"/>
      <c r="AI369" s="205"/>
      <c r="AJ369" s="205"/>
      <c r="AK369" s="205"/>
      <c r="AL369" s="205"/>
      <c r="AM369" s="205"/>
    </row>
    <row r="370">
      <c r="A370" s="213"/>
      <c r="B370" s="218"/>
      <c r="C370" s="218"/>
      <c r="D370" s="213"/>
      <c r="E370" s="213"/>
      <c r="F370" s="213"/>
      <c r="G370" s="213"/>
      <c r="H370" s="213"/>
      <c r="I370" s="213"/>
      <c r="J370" s="213"/>
      <c r="K370" s="213"/>
      <c r="L370" s="213"/>
      <c r="M370" s="213"/>
      <c r="N370" s="213"/>
      <c r="O370" s="213"/>
      <c r="P370" s="213"/>
      <c r="Q370" s="213"/>
      <c r="R370" s="213"/>
      <c r="S370" s="213"/>
      <c r="T370" s="213"/>
      <c r="U370" s="213"/>
      <c r="V370" s="213"/>
      <c r="W370" s="213"/>
      <c r="X370" s="213"/>
      <c r="Y370" s="231"/>
      <c r="Z370" s="213"/>
      <c r="AA370" s="213"/>
      <c r="AB370" s="205"/>
      <c r="AC370" s="205"/>
      <c r="AD370" s="205"/>
      <c r="AE370" s="205"/>
      <c r="AF370" s="205"/>
      <c r="AG370" s="205"/>
      <c r="AH370" s="205"/>
      <c r="AI370" s="205"/>
      <c r="AJ370" s="205"/>
      <c r="AK370" s="205"/>
      <c r="AL370" s="205"/>
      <c r="AM370" s="205"/>
    </row>
    <row r="371">
      <c r="A371" s="213"/>
      <c r="B371" s="218"/>
      <c r="C371" s="218"/>
      <c r="D371" s="213"/>
      <c r="E371" s="213"/>
      <c r="F371" s="213"/>
      <c r="G371" s="213"/>
      <c r="H371" s="213"/>
      <c r="I371" s="213"/>
      <c r="J371" s="213"/>
      <c r="K371" s="213"/>
      <c r="L371" s="213"/>
      <c r="M371" s="213"/>
      <c r="N371" s="213"/>
      <c r="O371" s="213"/>
      <c r="P371" s="213"/>
      <c r="Q371" s="213"/>
      <c r="R371" s="213"/>
      <c r="S371" s="213"/>
      <c r="T371" s="213"/>
      <c r="U371" s="213"/>
      <c r="V371" s="213"/>
      <c r="W371" s="213"/>
      <c r="X371" s="213"/>
      <c r="Y371" s="231"/>
      <c r="Z371" s="213"/>
      <c r="AA371" s="213"/>
      <c r="AB371" s="205"/>
      <c r="AC371" s="205"/>
      <c r="AD371" s="205"/>
      <c r="AE371" s="205"/>
      <c r="AF371" s="205"/>
      <c r="AG371" s="205"/>
      <c r="AH371" s="205"/>
      <c r="AI371" s="205"/>
      <c r="AJ371" s="205"/>
      <c r="AK371" s="205"/>
      <c r="AL371" s="205"/>
      <c r="AM371" s="205"/>
    </row>
    <row r="372">
      <c r="A372" s="213"/>
      <c r="B372" s="218"/>
      <c r="C372" s="218"/>
      <c r="D372" s="213"/>
      <c r="E372" s="213"/>
      <c r="F372" s="213"/>
      <c r="G372" s="213"/>
      <c r="H372" s="213"/>
      <c r="I372" s="213"/>
      <c r="J372" s="213"/>
      <c r="K372" s="213"/>
      <c r="L372" s="213"/>
      <c r="M372" s="213"/>
      <c r="N372" s="213"/>
      <c r="O372" s="213"/>
      <c r="P372" s="213"/>
      <c r="Q372" s="213"/>
      <c r="R372" s="213"/>
      <c r="S372" s="213"/>
      <c r="T372" s="213"/>
      <c r="U372" s="213"/>
      <c r="V372" s="213"/>
      <c r="W372" s="213"/>
      <c r="X372" s="213"/>
      <c r="Y372" s="231"/>
      <c r="Z372" s="213"/>
      <c r="AA372" s="213"/>
      <c r="AB372" s="205"/>
      <c r="AC372" s="205"/>
      <c r="AD372" s="205"/>
      <c r="AE372" s="205"/>
      <c r="AF372" s="205"/>
      <c r="AG372" s="205"/>
      <c r="AH372" s="205"/>
      <c r="AI372" s="205"/>
      <c r="AJ372" s="205"/>
      <c r="AK372" s="205"/>
      <c r="AL372" s="205"/>
      <c r="AM372" s="205"/>
    </row>
    <row r="373">
      <c r="A373" s="213"/>
      <c r="B373" s="218"/>
      <c r="C373" s="218"/>
      <c r="D373" s="213"/>
      <c r="E373" s="213"/>
      <c r="F373" s="213"/>
      <c r="G373" s="213"/>
      <c r="H373" s="213"/>
      <c r="I373" s="213"/>
      <c r="J373" s="213"/>
      <c r="K373" s="213"/>
      <c r="L373" s="213"/>
      <c r="M373" s="213"/>
      <c r="N373" s="213"/>
      <c r="O373" s="213"/>
      <c r="P373" s="213"/>
      <c r="Q373" s="213"/>
      <c r="R373" s="213"/>
      <c r="S373" s="213"/>
      <c r="T373" s="213"/>
      <c r="U373" s="213"/>
      <c r="V373" s="213"/>
      <c r="W373" s="213"/>
      <c r="X373" s="213"/>
      <c r="Y373" s="231"/>
      <c r="Z373" s="213"/>
      <c r="AA373" s="213"/>
      <c r="AB373" s="205"/>
      <c r="AC373" s="205"/>
      <c r="AD373" s="205"/>
      <c r="AE373" s="205"/>
      <c r="AF373" s="205"/>
      <c r="AG373" s="205"/>
      <c r="AH373" s="205"/>
      <c r="AI373" s="205"/>
      <c r="AJ373" s="205"/>
      <c r="AK373" s="205"/>
      <c r="AL373" s="205"/>
      <c r="AM373" s="205"/>
    </row>
    <row r="374">
      <c r="A374" s="213"/>
      <c r="B374" s="218"/>
      <c r="C374" s="218"/>
      <c r="D374" s="213"/>
      <c r="E374" s="213"/>
      <c r="F374" s="213"/>
      <c r="G374" s="213"/>
      <c r="H374" s="213"/>
      <c r="I374" s="213"/>
      <c r="J374" s="213"/>
      <c r="K374" s="213"/>
      <c r="L374" s="213"/>
      <c r="M374" s="213"/>
      <c r="N374" s="213"/>
      <c r="O374" s="213"/>
      <c r="P374" s="213"/>
      <c r="Q374" s="213"/>
      <c r="R374" s="213"/>
      <c r="S374" s="213"/>
      <c r="T374" s="213"/>
      <c r="U374" s="213"/>
      <c r="V374" s="213"/>
      <c r="W374" s="213"/>
      <c r="X374" s="213"/>
      <c r="Y374" s="231"/>
      <c r="Z374" s="213"/>
      <c r="AA374" s="213"/>
      <c r="AB374" s="205"/>
      <c r="AC374" s="205"/>
      <c r="AD374" s="205"/>
      <c r="AE374" s="205"/>
      <c r="AF374" s="205"/>
      <c r="AG374" s="205"/>
      <c r="AH374" s="205"/>
      <c r="AI374" s="205"/>
      <c r="AJ374" s="205"/>
      <c r="AK374" s="205"/>
      <c r="AL374" s="205"/>
      <c r="AM374" s="205"/>
    </row>
    <row r="375">
      <c r="A375" s="213"/>
      <c r="B375" s="218"/>
      <c r="C375" s="218"/>
      <c r="D375" s="213"/>
      <c r="E375" s="213"/>
      <c r="F375" s="213"/>
      <c r="G375" s="213"/>
      <c r="H375" s="213"/>
      <c r="I375" s="213"/>
      <c r="J375" s="213"/>
      <c r="K375" s="213"/>
      <c r="L375" s="213"/>
      <c r="M375" s="213"/>
      <c r="N375" s="213"/>
      <c r="O375" s="213"/>
      <c r="P375" s="213"/>
      <c r="Q375" s="213"/>
      <c r="R375" s="213"/>
      <c r="S375" s="213"/>
      <c r="T375" s="213"/>
      <c r="U375" s="213"/>
      <c r="V375" s="213"/>
      <c r="W375" s="213"/>
      <c r="X375" s="213"/>
      <c r="Y375" s="231"/>
      <c r="Z375" s="213"/>
      <c r="AA375" s="213"/>
      <c r="AB375" s="205"/>
      <c r="AC375" s="205"/>
      <c r="AD375" s="205"/>
      <c r="AE375" s="205"/>
      <c r="AF375" s="205"/>
      <c r="AG375" s="205"/>
      <c r="AH375" s="205"/>
      <c r="AI375" s="205"/>
      <c r="AJ375" s="205"/>
      <c r="AK375" s="205"/>
      <c r="AL375" s="205"/>
      <c r="AM375" s="205"/>
    </row>
    <row r="376">
      <c r="A376" s="213"/>
      <c r="B376" s="218"/>
      <c r="C376" s="218"/>
      <c r="D376" s="213"/>
      <c r="E376" s="213"/>
      <c r="F376" s="213"/>
      <c r="G376" s="213"/>
      <c r="H376" s="213"/>
      <c r="I376" s="213"/>
      <c r="J376" s="213"/>
      <c r="K376" s="213"/>
      <c r="L376" s="213"/>
      <c r="M376" s="213"/>
      <c r="N376" s="213"/>
      <c r="O376" s="213"/>
      <c r="P376" s="213"/>
      <c r="Q376" s="213"/>
      <c r="R376" s="213"/>
      <c r="S376" s="213"/>
      <c r="T376" s="213"/>
      <c r="U376" s="213"/>
      <c r="V376" s="213"/>
      <c r="W376" s="213"/>
      <c r="X376" s="213"/>
      <c r="Y376" s="231"/>
      <c r="Z376" s="213"/>
      <c r="AA376" s="213"/>
      <c r="AB376" s="205"/>
      <c r="AC376" s="205"/>
      <c r="AD376" s="205"/>
      <c r="AE376" s="205"/>
      <c r="AF376" s="205"/>
      <c r="AG376" s="205"/>
      <c r="AH376" s="205"/>
      <c r="AI376" s="205"/>
      <c r="AJ376" s="205"/>
      <c r="AK376" s="205"/>
      <c r="AL376" s="205"/>
      <c r="AM376" s="205"/>
    </row>
    <row r="377">
      <c r="A377" s="213"/>
      <c r="B377" s="218"/>
      <c r="C377" s="218"/>
      <c r="D377" s="213"/>
      <c r="E377" s="213"/>
      <c r="F377" s="213"/>
      <c r="G377" s="213"/>
      <c r="H377" s="213"/>
      <c r="I377" s="213"/>
      <c r="J377" s="213"/>
      <c r="K377" s="213"/>
      <c r="L377" s="213"/>
      <c r="M377" s="213"/>
      <c r="N377" s="213"/>
      <c r="O377" s="213"/>
      <c r="P377" s="213"/>
      <c r="Q377" s="213"/>
      <c r="R377" s="213"/>
      <c r="S377" s="213"/>
      <c r="T377" s="213"/>
      <c r="U377" s="213"/>
      <c r="V377" s="213"/>
      <c r="W377" s="213"/>
      <c r="X377" s="213"/>
      <c r="Y377" s="231"/>
      <c r="Z377" s="213"/>
      <c r="AA377" s="213"/>
      <c r="AB377" s="205"/>
      <c r="AC377" s="205"/>
      <c r="AD377" s="205"/>
      <c r="AE377" s="205"/>
      <c r="AF377" s="205"/>
      <c r="AG377" s="205"/>
      <c r="AH377" s="205"/>
      <c r="AI377" s="205"/>
      <c r="AJ377" s="205"/>
      <c r="AK377" s="205"/>
      <c r="AL377" s="205"/>
      <c r="AM377" s="205"/>
    </row>
    <row r="378">
      <c r="A378" s="213"/>
      <c r="B378" s="218"/>
      <c r="C378" s="218"/>
      <c r="D378" s="213"/>
      <c r="E378" s="213"/>
      <c r="F378" s="213"/>
      <c r="G378" s="213"/>
      <c r="H378" s="213"/>
      <c r="I378" s="213"/>
      <c r="J378" s="213"/>
      <c r="K378" s="213"/>
      <c r="L378" s="213"/>
      <c r="M378" s="213"/>
      <c r="N378" s="213"/>
      <c r="O378" s="213"/>
      <c r="P378" s="213"/>
      <c r="Q378" s="213"/>
      <c r="R378" s="213"/>
      <c r="S378" s="213"/>
      <c r="T378" s="213"/>
      <c r="U378" s="213"/>
      <c r="V378" s="213"/>
      <c r="W378" s="213"/>
      <c r="X378" s="213"/>
      <c r="Y378" s="231"/>
      <c r="Z378" s="213"/>
      <c r="AA378" s="213"/>
      <c r="AB378" s="205"/>
      <c r="AC378" s="205"/>
      <c r="AD378" s="205"/>
      <c r="AE378" s="205"/>
      <c r="AF378" s="205"/>
      <c r="AG378" s="205"/>
      <c r="AH378" s="205"/>
      <c r="AI378" s="205"/>
      <c r="AJ378" s="205"/>
      <c r="AK378" s="205"/>
      <c r="AL378" s="205"/>
      <c r="AM378" s="205"/>
    </row>
    <row r="379">
      <c r="A379" s="213"/>
      <c r="B379" s="218"/>
      <c r="C379" s="218"/>
      <c r="D379" s="213"/>
      <c r="E379" s="213"/>
      <c r="F379" s="213"/>
      <c r="G379" s="213"/>
      <c r="H379" s="213"/>
      <c r="I379" s="213"/>
      <c r="J379" s="213"/>
      <c r="K379" s="213"/>
      <c r="L379" s="213"/>
      <c r="M379" s="213"/>
      <c r="N379" s="213"/>
      <c r="O379" s="213"/>
      <c r="P379" s="213"/>
      <c r="Q379" s="213"/>
      <c r="R379" s="213"/>
      <c r="S379" s="213"/>
      <c r="T379" s="213"/>
      <c r="U379" s="213"/>
      <c r="V379" s="213"/>
      <c r="W379" s="213"/>
      <c r="X379" s="213"/>
      <c r="Y379" s="231"/>
      <c r="Z379" s="213"/>
      <c r="AA379" s="213"/>
      <c r="AB379" s="205"/>
      <c r="AC379" s="205"/>
      <c r="AD379" s="205"/>
      <c r="AE379" s="205"/>
      <c r="AF379" s="205"/>
      <c r="AG379" s="205"/>
      <c r="AH379" s="205"/>
      <c r="AI379" s="205"/>
      <c r="AJ379" s="205"/>
      <c r="AK379" s="205"/>
      <c r="AL379" s="205"/>
      <c r="AM379" s="205"/>
    </row>
    <row r="380">
      <c r="A380" s="213"/>
      <c r="B380" s="218"/>
      <c r="C380" s="218"/>
      <c r="D380" s="213"/>
      <c r="E380" s="213"/>
      <c r="F380" s="213"/>
      <c r="G380" s="213"/>
      <c r="H380" s="213"/>
      <c r="I380" s="213"/>
      <c r="J380" s="213"/>
      <c r="K380" s="213"/>
      <c r="L380" s="213"/>
      <c r="M380" s="213"/>
      <c r="N380" s="213"/>
      <c r="O380" s="213"/>
      <c r="P380" s="213"/>
      <c r="Q380" s="213"/>
      <c r="R380" s="213"/>
      <c r="S380" s="213"/>
      <c r="T380" s="213"/>
      <c r="U380" s="213"/>
      <c r="V380" s="213"/>
      <c r="W380" s="213"/>
      <c r="X380" s="213"/>
      <c r="Y380" s="231"/>
      <c r="Z380" s="213"/>
      <c r="AA380" s="213"/>
      <c r="AB380" s="205"/>
      <c r="AC380" s="205"/>
      <c r="AD380" s="205"/>
      <c r="AE380" s="205"/>
      <c r="AF380" s="205"/>
      <c r="AG380" s="205"/>
      <c r="AH380" s="205"/>
      <c r="AI380" s="205"/>
      <c r="AJ380" s="205"/>
      <c r="AK380" s="205"/>
      <c r="AL380" s="205"/>
      <c r="AM380" s="205"/>
    </row>
    <row r="381">
      <c r="A381" s="213"/>
      <c r="B381" s="218"/>
      <c r="C381" s="218"/>
      <c r="D381" s="213"/>
      <c r="E381" s="213"/>
      <c r="F381" s="213"/>
      <c r="G381" s="213"/>
      <c r="H381" s="213"/>
      <c r="I381" s="213"/>
      <c r="J381" s="213"/>
      <c r="K381" s="213"/>
      <c r="L381" s="213"/>
      <c r="M381" s="213"/>
      <c r="N381" s="213"/>
      <c r="O381" s="213"/>
      <c r="P381" s="213"/>
      <c r="Q381" s="213"/>
      <c r="R381" s="213"/>
      <c r="S381" s="213"/>
      <c r="T381" s="213"/>
      <c r="U381" s="213"/>
      <c r="V381" s="213"/>
      <c r="W381" s="213"/>
      <c r="X381" s="213"/>
      <c r="Y381" s="231"/>
      <c r="Z381" s="213"/>
      <c r="AA381" s="213"/>
      <c r="AB381" s="205"/>
      <c r="AC381" s="205"/>
      <c r="AD381" s="205"/>
      <c r="AE381" s="205"/>
      <c r="AF381" s="205"/>
      <c r="AG381" s="205"/>
      <c r="AH381" s="205"/>
      <c r="AI381" s="205"/>
      <c r="AJ381" s="205"/>
      <c r="AK381" s="205"/>
      <c r="AL381" s="205"/>
      <c r="AM381" s="205"/>
    </row>
    <row r="382">
      <c r="A382" s="213"/>
      <c r="B382" s="218"/>
      <c r="C382" s="218"/>
      <c r="D382" s="213"/>
      <c r="E382" s="213"/>
      <c r="F382" s="213"/>
      <c r="G382" s="213"/>
      <c r="H382" s="213"/>
      <c r="I382" s="213"/>
      <c r="J382" s="213"/>
      <c r="K382" s="213"/>
      <c r="L382" s="213"/>
      <c r="M382" s="213"/>
      <c r="N382" s="213"/>
      <c r="O382" s="213"/>
      <c r="P382" s="213"/>
      <c r="Q382" s="213"/>
      <c r="R382" s="213"/>
      <c r="S382" s="213"/>
      <c r="T382" s="213"/>
      <c r="U382" s="213"/>
      <c r="V382" s="213"/>
      <c r="W382" s="213"/>
      <c r="X382" s="213"/>
      <c r="Y382" s="231"/>
      <c r="Z382" s="213"/>
      <c r="AA382" s="213"/>
      <c r="AB382" s="205"/>
      <c r="AC382" s="205"/>
      <c r="AD382" s="205"/>
      <c r="AE382" s="205"/>
      <c r="AF382" s="205"/>
      <c r="AG382" s="205"/>
      <c r="AH382" s="205"/>
      <c r="AI382" s="205"/>
      <c r="AJ382" s="205"/>
      <c r="AK382" s="205"/>
      <c r="AL382" s="205"/>
      <c r="AM382" s="205"/>
    </row>
    <row r="383">
      <c r="A383" s="213"/>
      <c r="B383" s="218"/>
      <c r="C383" s="218"/>
      <c r="D383" s="213"/>
      <c r="E383" s="213"/>
      <c r="F383" s="213"/>
      <c r="G383" s="213"/>
      <c r="H383" s="213"/>
      <c r="I383" s="213"/>
      <c r="J383" s="213"/>
      <c r="K383" s="213"/>
      <c r="L383" s="213"/>
      <c r="M383" s="213"/>
      <c r="N383" s="213"/>
      <c r="O383" s="213"/>
      <c r="P383" s="213"/>
      <c r="Q383" s="213"/>
      <c r="R383" s="213"/>
      <c r="S383" s="213"/>
      <c r="T383" s="213"/>
      <c r="U383" s="213"/>
      <c r="V383" s="213"/>
      <c r="W383" s="213"/>
      <c r="X383" s="213"/>
      <c r="Y383" s="231"/>
      <c r="Z383" s="213"/>
      <c r="AA383" s="213"/>
      <c r="AB383" s="205"/>
      <c r="AC383" s="205"/>
      <c r="AD383" s="205"/>
      <c r="AE383" s="205"/>
      <c r="AF383" s="205"/>
      <c r="AG383" s="205"/>
      <c r="AH383" s="205"/>
      <c r="AI383" s="205"/>
      <c r="AJ383" s="205"/>
      <c r="AK383" s="205"/>
      <c r="AL383" s="205"/>
      <c r="AM383" s="205"/>
    </row>
    <row r="384">
      <c r="A384" s="213"/>
      <c r="B384" s="218"/>
      <c r="C384" s="218"/>
      <c r="D384" s="213"/>
      <c r="E384" s="213"/>
      <c r="F384" s="213"/>
      <c r="G384" s="213"/>
      <c r="H384" s="213"/>
      <c r="I384" s="213"/>
      <c r="J384" s="213"/>
      <c r="K384" s="213"/>
      <c r="L384" s="213"/>
      <c r="M384" s="213"/>
      <c r="N384" s="213"/>
      <c r="O384" s="213"/>
      <c r="P384" s="213"/>
      <c r="Q384" s="213"/>
      <c r="R384" s="213"/>
      <c r="S384" s="213"/>
      <c r="T384" s="213"/>
      <c r="U384" s="213"/>
      <c r="V384" s="213"/>
      <c r="W384" s="213"/>
      <c r="X384" s="213"/>
      <c r="Y384" s="231"/>
      <c r="Z384" s="213"/>
      <c r="AA384" s="213"/>
      <c r="AB384" s="205"/>
      <c r="AC384" s="205"/>
      <c r="AD384" s="205"/>
      <c r="AE384" s="205"/>
      <c r="AF384" s="205"/>
      <c r="AG384" s="205"/>
      <c r="AH384" s="205"/>
      <c r="AI384" s="205"/>
      <c r="AJ384" s="205"/>
      <c r="AK384" s="205"/>
      <c r="AL384" s="205"/>
      <c r="AM384" s="205"/>
    </row>
    <row r="385">
      <c r="A385" s="213"/>
      <c r="B385" s="218"/>
      <c r="C385" s="218"/>
      <c r="D385" s="213"/>
      <c r="E385" s="213"/>
      <c r="F385" s="213"/>
      <c r="G385" s="213"/>
      <c r="H385" s="213"/>
      <c r="I385" s="213"/>
      <c r="J385" s="213"/>
      <c r="K385" s="213"/>
      <c r="L385" s="213"/>
      <c r="M385" s="213"/>
      <c r="N385" s="213"/>
      <c r="O385" s="213"/>
      <c r="P385" s="213"/>
      <c r="Q385" s="213"/>
      <c r="R385" s="213"/>
      <c r="S385" s="213"/>
      <c r="T385" s="213"/>
      <c r="U385" s="213"/>
      <c r="V385" s="213"/>
      <c r="W385" s="213"/>
      <c r="X385" s="213"/>
      <c r="Y385" s="231"/>
      <c r="Z385" s="213"/>
      <c r="AA385" s="213"/>
      <c r="AB385" s="205"/>
      <c r="AC385" s="205"/>
      <c r="AD385" s="205"/>
      <c r="AE385" s="205"/>
      <c r="AF385" s="205"/>
      <c r="AG385" s="205"/>
      <c r="AH385" s="205"/>
      <c r="AI385" s="205"/>
      <c r="AJ385" s="205"/>
      <c r="AK385" s="205"/>
      <c r="AL385" s="205"/>
      <c r="AM385" s="205"/>
    </row>
    <row r="386">
      <c r="A386" s="213"/>
      <c r="B386" s="218"/>
      <c r="C386" s="218"/>
      <c r="D386" s="213"/>
      <c r="E386" s="213"/>
      <c r="F386" s="213"/>
      <c r="G386" s="213"/>
      <c r="H386" s="213"/>
      <c r="I386" s="213"/>
      <c r="J386" s="213"/>
      <c r="K386" s="213"/>
      <c r="L386" s="213"/>
      <c r="M386" s="213"/>
      <c r="N386" s="213"/>
      <c r="O386" s="213"/>
      <c r="P386" s="213"/>
      <c r="Q386" s="213"/>
      <c r="R386" s="213"/>
      <c r="S386" s="213"/>
      <c r="T386" s="213"/>
      <c r="U386" s="213"/>
      <c r="V386" s="213"/>
      <c r="W386" s="213"/>
      <c r="X386" s="213"/>
      <c r="Y386" s="231"/>
      <c r="Z386" s="213"/>
      <c r="AA386" s="213"/>
      <c r="AB386" s="205"/>
      <c r="AC386" s="205"/>
      <c r="AD386" s="205"/>
      <c r="AE386" s="205"/>
      <c r="AF386" s="205"/>
      <c r="AG386" s="205"/>
      <c r="AH386" s="205"/>
      <c r="AI386" s="205"/>
      <c r="AJ386" s="205"/>
      <c r="AK386" s="205"/>
      <c r="AL386" s="205"/>
      <c r="AM386" s="205"/>
    </row>
    <row r="387">
      <c r="A387" s="213"/>
      <c r="B387" s="218"/>
      <c r="C387" s="218"/>
      <c r="D387" s="213"/>
      <c r="E387" s="213"/>
      <c r="F387" s="213"/>
      <c r="G387" s="213"/>
      <c r="H387" s="213"/>
      <c r="I387" s="213"/>
      <c r="J387" s="213"/>
      <c r="K387" s="213"/>
      <c r="L387" s="213"/>
      <c r="M387" s="213"/>
      <c r="N387" s="213"/>
      <c r="O387" s="213"/>
      <c r="P387" s="213"/>
      <c r="Q387" s="213"/>
      <c r="R387" s="213"/>
      <c r="S387" s="213"/>
      <c r="T387" s="213"/>
      <c r="U387" s="213"/>
      <c r="V387" s="213"/>
      <c r="W387" s="213"/>
      <c r="X387" s="213"/>
      <c r="Y387" s="231"/>
      <c r="Z387" s="213"/>
      <c r="AA387" s="213"/>
      <c r="AB387" s="205"/>
      <c r="AC387" s="205"/>
      <c r="AD387" s="205"/>
      <c r="AE387" s="205"/>
      <c r="AF387" s="205"/>
      <c r="AG387" s="205"/>
      <c r="AH387" s="205"/>
      <c r="AI387" s="205"/>
      <c r="AJ387" s="205"/>
      <c r="AK387" s="205"/>
      <c r="AL387" s="205"/>
      <c r="AM387" s="205"/>
    </row>
    <row r="388">
      <c r="A388" s="213"/>
      <c r="B388" s="218"/>
      <c r="C388" s="218"/>
      <c r="D388" s="213"/>
      <c r="E388" s="213"/>
      <c r="F388" s="213"/>
      <c r="G388" s="213"/>
      <c r="H388" s="213"/>
      <c r="I388" s="213"/>
      <c r="J388" s="213"/>
      <c r="K388" s="213"/>
      <c r="L388" s="213"/>
      <c r="M388" s="213"/>
      <c r="N388" s="213"/>
      <c r="O388" s="213"/>
      <c r="P388" s="213"/>
      <c r="Q388" s="213"/>
      <c r="R388" s="213"/>
      <c r="S388" s="213"/>
      <c r="T388" s="213"/>
      <c r="U388" s="213"/>
      <c r="V388" s="213"/>
      <c r="W388" s="213"/>
      <c r="X388" s="213"/>
      <c r="Y388" s="231"/>
      <c r="Z388" s="213"/>
      <c r="AA388" s="213"/>
      <c r="AB388" s="205"/>
      <c r="AC388" s="205"/>
      <c r="AD388" s="205"/>
      <c r="AE388" s="205"/>
      <c r="AF388" s="205"/>
      <c r="AG388" s="205"/>
      <c r="AH388" s="205"/>
      <c r="AI388" s="205"/>
      <c r="AJ388" s="205"/>
      <c r="AK388" s="205"/>
      <c r="AL388" s="205"/>
      <c r="AM388" s="205"/>
    </row>
    <row r="389">
      <c r="A389" s="213"/>
      <c r="B389" s="218"/>
      <c r="C389" s="218"/>
      <c r="D389" s="213"/>
      <c r="E389" s="213"/>
      <c r="F389" s="213"/>
      <c r="G389" s="213"/>
      <c r="H389" s="213"/>
      <c r="I389" s="213"/>
      <c r="J389" s="213"/>
      <c r="K389" s="213"/>
      <c r="L389" s="213"/>
      <c r="M389" s="213"/>
      <c r="N389" s="213"/>
      <c r="O389" s="213"/>
      <c r="P389" s="213"/>
      <c r="Q389" s="213"/>
      <c r="R389" s="213"/>
      <c r="S389" s="213"/>
      <c r="T389" s="213"/>
      <c r="U389" s="213"/>
      <c r="V389" s="213"/>
      <c r="W389" s="213"/>
      <c r="X389" s="213"/>
      <c r="Y389" s="231"/>
      <c r="Z389" s="213"/>
      <c r="AA389" s="213"/>
      <c r="AB389" s="205"/>
      <c r="AC389" s="205"/>
      <c r="AD389" s="205"/>
      <c r="AE389" s="205"/>
      <c r="AF389" s="205"/>
      <c r="AG389" s="205"/>
      <c r="AH389" s="205"/>
      <c r="AI389" s="205"/>
      <c r="AJ389" s="205"/>
      <c r="AK389" s="205"/>
      <c r="AL389" s="205"/>
      <c r="AM389" s="205"/>
    </row>
    <row r="390">
      <c r="A390" s="213"/>
      <c r="B390" s="218"/>
      <c r="C390" s="218"/>
      <c r="D390" s="213"/>
      <c r="E390" s="213"/>
      <c r="F390" s="213"/>
      <c r="G390" s="213"/>
      <c r="H390" s="213"/>
      <c r="I390" s="213"/>
      <c r="J390" s="213"/>
      <c r="K390" s="213"/>
      <c r="L390" s="213"/>
      <c r="M390" s="213"/>
      <c r="N390" s="213"/>
      <c r="O390" s="213"/>
      <c r="P390" s="213"/>
      <c r="Q390" s="213"/>
      <c r="R390" s="213"/>
      <c r="S390" s="213"/>
      <c r="T390" s="213"/>
      <c r="U390" s="213"/>
      <c r="V390" s="213"/>
      <c r="W390" s="213"/>
      <c r="X390" s="213"/>
      <c r="Y390" s="231"/>
      <c r="Z390" s="213"/>
      <c r="AA390" s="213"/>
      <c r="AB390" s="205"/>
      <c r="AC390" s="205"/>
      <c r="AD390" s="205"/>
      <c r="AE390" s="205"/>
      <c r="AF390" s="205"/>
      <c r="AG390" s="205"/>
      <c r="AH390" s="205"/>
      <c r="AI390" s="205"/>
      <c r="AJ390" s="205"/>
      <c r="AK390" s="205"/>
      <c r="AL390" s="205"/>
      <c r="AM390" s="205"/>
    </row>
    <row r="391">
      <c r="A391" s="213"/>
      <c r="B391" s="218"/>
      <c r="C391" s="218"/>
      <c r="D391" s="213"/>
      <c r="E391" s="213"/>
      <c r="F391" s="213"/>
      <c r="G391" s="213"/>
      <c r="H391" s="213"/>
      <c r="I391" s="213"/>
      <c r="J391" s="213"/>
      <c r="K391" s="213"/>
      <c r="L391" s="213"/>
      <c r="M391" s="213"/>
      <c r="N391" s="213"/>
      <c r="O391" s="213"/>
      <c r="P391" s="213"/>
      <c r="Q391" s="213"/>
      <c r="R391" s="213"/>
      <c r="S391" s="213"/>
      <c r="T391" s="213"/>
      <c r="U391" s="213"/>
      <c r="V391" s="213"/>
      <c r="W391" s="213"/>
      <c r="X391" s="213"/>
      <c r="Y391" s="231"/>
      <c r="Z391" s="213"/>
      <c r="AA391" s="213"/>
      <c r="AB391" s="205"/>
      <c r="AC391" s="205"/>
      <c r="AD391" s="205"/>
      <c r="AE391" s="205"/>
      <c r="AF391" s="205"/>
      <c r="AG391" s="205"/>
      <c r="AH391" s="205"/>
      <c r="AI391" s="205"/>
      <c r="AJ391" s="205"/>
      <c r="AK391" s="205"/>
      <c r="AL391" s="205"/>
      <c r="AM391" s="205"/>
    </row>
    <row r="392">
      <c r="A392" s="213"/>
      <c r="B392" s="218"/>
      <c r="C392" s="218"/>
      <c r="D392" s="213"/>
      <c r="E392" s="213"/>
      <c r="F392" s="213"/>
      <c r="G392" s="213"/>
      <c r="H392" s="213"/>
      <c r="I392" s="213"/>
      <c r="J392" s="213"/>
      <c r="K392" s="213"/>
      <c r="L392" s="213"/>
      <c r="M392" s="213"/>
      <c r="N392" s="213"/>
      <c r="O392" s="213"/>
      <c r="P392" s="213"/>
      <c r="Q392" s="213"/>
      <c r="R392" s="213"/>
      <c r="S392" s="213"/>
      <c r="T392" s="213"/>
      <c r="U392" s="213"/>
      <c r="V392" s="213"/>
      <c r="W392" s="213"/>
      <c r="X392" s="213"/>
      <c r="Y392" s="231"/>
      <c r="Z392" s="213"/>
      <c r="AA392" s="213"/>
      <c r="AB392" s="205"/>
      <c r="AC392" s="205"/>
      <c r="AD392" s="205"/>
      <c r="AE392" s="205"/>
      <c r="AF392" s="205"/>
      <c r="AG392" s="205"/>
      <c r="AH392" s="205"/>
      <c r="AI392" s="205"/>
      <c r="AJ392" s="205"/>
      <c r="AK392" s="205"/>
      <c r="AL392" s="205"/>
      <c r="AM392" s="205"/>
    </row>
    <row r="393">
      <c r="A393" s="213"/>
      <c r="B393" s="218"/>
      <c r="C393" s="218"/>
      <c r="D393" s="213"/>
      <c r="E393" s="213"/>
      <c r="F393" s="213"/>
      <c r="G393" s="213"/>
      <c r="H393" s="213"/>
      <c r="I393" s="213"/>
      <c r="J393" s="213"/>
      <c r="K393" s="213"/>
      <c r="L393" s="213"/>
      <c r="M393" s="213"/>
      <c r="N393" s="213"/>
      <c r="O393" s="213"/>
      <c r="P393" s="213"/>
      <c r="Q393" s="213"/>
      <c r="R393" s="213"/>
      <c r="S393" s="213"/>
      <c r="T393" s="213"/>
      <c r="U393" s="213"/>
      <c r="V393" s="213"/>
      <c r="W393" s="213"/>
      <c r="X393" s="213"/>
      <c r="Y393" s="231"/>
      <c r="Z393" s="213"/>
      <c r="AA393" s="213"/>
      <c r="AB393" s="205"/>
      <c r="AC393" s="205"/>
      <c r="AD393" s="205"/>
      <c r="AE393" s="205"/>
      <c r="AF393" s="205"/>
      <c r="AG393" s="205"/>
      <c r="AH393" s="205"/>
      <c r="AI393" s="205"/>
      <c r="AJ393" s="205"/>
      <c r="AK393" s="205"/>
      <c r="AL393" s="205"/>
      <c r="AM393" s="205"/>
    </row>
    <row r="394">
      <c r="A394" s="213"/>
      <c r="B394" s="218"/>
      <c r="C394" s="218"/>
      <c r="D394" s="213"/>
      <c r="E394" s="213"/>
      <c r="F394" s="213"/>
      <c r="G394" s="213"/>
      <c r="H394" s="213"/>
      <c r="I394" s="213"/>
      <c r="J394" s="213"/>
      <c r="K394" s="213"/>
      <c r="L394" s="213"/>
      <c r="M394" s="213"/>
      <c r="N394" s="213"/>
      <c r="O394" s="213"/>
      <c r="P394" s="213"/>
      <c r="Q394" s="213"/>
      <c r="R394" s="213"/>
      <c r="S394" s="213"/>
      <c r="T394" s="213"/>
      <c r="U394" s="213"/>
      <c r="V394" s="213"/>
      <c r="W394" s="213"/>
      <c r="X394" s="213"/>
      <c r="Y394" s="231"/>
      <c r="Z394" s="213"/>
      <c r="AA394" s="213"/>
      <c r="AB394" s="205"/>
      <c r="AC394" s="205"/>
      <c r="AD394" s="205"/>
      <c r="AE394" s="205"/>
      <c r="AF394" s="205"/>
      <c r="AG394" s="205"/>
      <c r="AH394" s="205"/>
      <c r="AI394" s="205"/>
      <c r="AJ394" s="205"/>
      <c r="AK394" s="205"/>
      <c r="AL394" s="205"/>
      <c r="AM394" s="205"/>
    </row>
    <row r="395">
      <c r="A395" s="213"/>
      <c r="B395" s="218"/>
      <c r="C395" s="218"/>
      <c r="D395" s="213"/>
      <c r="E395" s="213"/>
      <c r="F395" s="213"/>
      <c r="G395" s="213"/>
      <c r="H395" s="213"/>
      <c r="I395" s="213"/>
      <c r="J395" s="213"/>
      <c r="K395" s="213"/>
      <c r="L395" s="213"/>
      <c r="M395" s="213"/>
      <c r="N395" s="213"/>
      <c r="O395" s="213"/>
      <c r="P395" s="213"/>
      <c r="Q395" s="213"/>
      <c r="R395" s="213"/>
      <c r="S395" s="213"/>
      <c r="T395" s="213"/>
      <c r="U395" s="213"/>
      <c r="V395" s="213"/>
      <c r="W395" s="213"/>
      <c r="X395" s="213"/>
      <c r="Y395" s="231"/>
      <c r="Z395" s="213"/>
      <c r="AA395" s="213"/>
      <c r="AB395" s="205"/>
      <c r="AC395" s="205"/>
      <c r="AD395" s="205"/>
      <c r="AE395" s="205"/>
      <c r="AF395" s="205"/>
      <c r="AG395" s="205"/>
      <c r="AH395" s="205"/>
      <c r="AI395" s="205"/>
      <c r="AJ395" s="205"/>
      <c r="AK395" s="205"/>
      <c r="AL395" s="205"/>
      <c r="AM395" s="205"/>
    </row>
    <row r="396">
      <c r="A396" s="213"/>
      <c r="B396" s="218"/>
      <c r="C396" s="218"/>
      <c r="D396" s="213"/>
      <c r="E396" s="213"/>
      <c r="F396" s="213"/>
      <c r="G396" s="213"/>
      <c r="H396" s="213"/>
      <c r="I396" s="213"/>
      <c r="J396" s="213"/>
      <c r="K396" s="213"/>
      <c r="L396" s="213"/>
      <c r="M396" s="213"/>
      <c r="N396" s="213"/>
      <c r="O396" s="213"/>
      <c r="P396" s="213"/>
      <c r="Q396" s="213"/>
      <c r="R396" s="213"/>
      <c r="S396" s="213"/>
      <c r="T396" s="213"/>
      <c r="U396" s="213"/>
      <c r="V396" s="213"/>
      <c r="W396" s="213"/>
      <c r="X396" s="213"/>
      <c r="Y396" s="231"/>
      <c r="Z396" s="213"/>
      <c r="AA396" s="213"/>
      <c r="AB396" s="205"/>
      <c r="AC396" s="205"/>
      <c r="AD396" s="205"/>
      <c r="AE396" s="205"/>
      <c r="AF396" s="205"/>
      <c r="AG396" s="205"/>
      <c r="AH396" s="205"/>
      <c r="AI396" s="205"/>
      <c r="AJ396" s="205"/>
      <c r="AK396" s="205"/>
      <c r="AL396" s="205"/>
      <c r="AM396" s="205"/>
    </row>
    <row r="397">
      <c r="A397" s="213"/>
      <c r="B397" s="218"/>
      <c r="C397" s="218"/>
      <c r="D397" s="213"/>
      <c r="E397" s="213"/>
      <c r="F397" s="213"/>
      <c r="G397" s="213"/>
      <c r="H397" s="213"/>
      <c r="I397" s="213"/>
      <c r="J397" s="213"/>
      <c r="K397" s="213"/>
      <c r="L397" s="213"/>
      <c r="M397" s="213"/>
      <c r="N397" s="213"/>
      <c r="O397" s="213"/>
      <c r="P397" s="213"/>
      <c r="Q397" s="213"/>
      <c r="R397" s="213"/>
      <c r="S397" s="213"/>
      <c r="T397" s="213"/>
      <c r="U397" s="213"/>
      <c r="V397" s="213"/>
      <c r="W397" s="213"/>
      <c r="X397" s="213"/>
      <c r="Y397" s="231"/>
      <c r="Z397" s="213"/>
      <c r="AA397" s="213"/>
      <c r="AB397" s="205"/>
      <c r="AC397" s="205"/>
      <c r="AD397" s="205"/>
      <c r="AE397" s="205"/>
      <c r="AF397" s="205"/>
      <c r="AG397" s="205"/>
      <c r="AH397" s="205"/>
      <c r="AI397" s="205"/>
      <c r="AJ397" s="205"/>
      <c r="AK397" s="205"/>
      <c r="AL397" s="205"/>
      <c r="AM397" s="205"/>
    </row>
    <row r="398">
      <c r="A398" s="213"/>
      <c r="B398" s="218"/>
      <c r="C398" s="218"/>
      <c r="D398" s="213"/>
      <c r="E398" s="213"/>
      <c r="F398" s="213"/>
      <c r="G398" s="213"/>
      <c r="H398" s="213"/>
      <c r="I398" s="213"/>
      <c r="J398" s="213"/>
      <c r="K398" s="213"/>
      <c r="L398" s="213"/>
      <c r="M398" s="213"/>
      <c r="N398" s="213"/>
      <c r="O398" s="213"/>
      <c r="P398" s="213"/>
      <c r="Q398" s="213"/>
      <c r="R398" s="213"/>
      <c r="S398" s="213"/>
      <c r="T398" s="213"/>
      <c r="U398" s="213"/>
      <c r="V398" s="213"/>
      <c r="W398" s="213"/>
      <c r="X398" s="213"/>
      <c r="Y398" s="231"/>
      <c r="Z398" s="213"/>
      <c r="AA398" s="213"/>
      <c r="AB398" s="205"/>
      <c r="AC398" s="205"/>
      <c r="AD398" s="205"/>
      <c r="AE398" s="205"/>
      <c r="AF398" s="205"/>
      <c r="AG398" s="205"/>
      <c r="AH398" s="205"/>
      <c r="AI398" s="205"/>
      <c r="AJ398" s="205"/>
      <c r="AK398" s="205"/>
      <c r="AL398" s="205"/>
      <c r="AM398" s="205"/>
    </row>
    <row r="399">
      <c r="A399" s="213"/>
      <c r="B399" s="218"/>
      <c r="C399" s="218"/>
      <c r="D399" s="213"/>
      <c r="E399" s="213"/>
      <c r="F399" s="213"/>
      <c r="G399" s="213"/>
      <c r="H399" s="213"/>
      <c r="I399" s="213"/>
      <c r="J399" s="213"/>
      <c r="K399" s="213"/>
      <c r="L399" s="213"/>
      <c r="M399" s="213"/>
      <c r="N399" s="213"/>
      <c r="O399" s="213"/>
      <c r="P399" s="213"/>
      <c r="Q399" s="213"/>
      <c r="R399" s="213"/>
      <c r="S399" s="213"/>
      <c r="T399" s="213"/>
      <c r="U399" s="213"/>
      <c r="V399" s="213"/>
      <c r="W399" s="213"/>
      <c r="X399" s="213"/>
      <c r="Y399" s="231"/>
      <c r="Z399" s="213"/>
      <c r="AA399" s="213"/>
      <c r="AB399" s="205"/>
      <c r="AC399" s="205"/>
      <c r="AD399" s="205"/>
      <c r="AE399" s="205"/>
      <c r="AF399" s="205"/>
      <c r="AG399" s="205"/>
      <c r="AH399" s="205"/>
      <c r="AI399" s="205"/>
      <c r="AJ399" s="205"/>
      <c r="AK399" s="205"/>
      <c r="AL399" s="205"/>
      <c r="AM399" s="205"/>
    </row>
    <row r="400">
      <c r="A400" s="213"/>
      <c r="B400" s="218"/>
      <c r="C400" s="218"/>
      <c r="D400" s="213"/>
      <c r="E400" s="213"/>
      <c r="F400" s="213"/>
      <c r="G400" s="213"/>
      <c r="H400" s="213"/>
      <c r="I400" s="213"/>
      <c r="J400" s="213"/>
      <c r="K400" s="213"/>
      <c r="L400" s="213"/>
      <c r="M400" s="213"/>
      <c r="N400" s="213"/>
      <c r="O400" s="213"/>
      <c r="P400" s="213"/>
      <c r="Q400" s="213"/>
      <c r="R400" s="213"/>
      <c r="S400" s="213"/>
      <c r="T400" s="213"/>
      <c r="U400" s="213"/>
      <c r="V400" s="213"/>
      <c r="W400" s="213"/>
      <c r="X400" s="213"/>
      <c r="Y400" s="231"/>
      <c r="Z400" s="213"/>
      <c r="AA400" s="213"/>
      <c r="AB400" s="205"/>
      <c r="AC400" s="205"/>
      <c r="AD400" s="205"/>
      <c r="AE400" s="205"/>
      <c r="AF400" s="205"/>
      <c r="AG400" s="205"/>
      <c r="AH400" s="205"/>
      <c r="AI400" s="205"/>
      <c r="AJ400" s="205"/>
      <c r="AK400" s="205"/>
      <c r="AL400" s="205"/>
      <c r="AM400" s="205"/>
    </row>
    <row r="401">
      <c r="A401" s="213"/>
      <c r="B401" s="218"/>
      <c r="C401" s="218"/>
      <c r="D401" s="213"/>
      <c r="E401" s="213"/>
      <c r="F401" s="213"/>
      <c r="G401" s="213"/>
      <c r="H401" s="213"/>
      <c r="I401" s="213"/>
      <c r="J401" s="213"/>
      <c r="K401" s="213"/>
      <c r="L401" s="213"/>
      <c r="M401" s="213"/>
      <c r="N401" s="213"/>
      <c r="O401" s="213"/>
      <c r="P401" s="213"/>
      <c r="Q401" s="213"/>
      <c r="R401" s="213"/>
      <c r="S401" s="213"/>
      <c r="T401" s="213"/>
      <c r="U401" s="213"/>
      <c r="V401" s="213"/>
      <c r="W401" s="213"/>
      <c r="X401" s="213"/>
      <c r="Y401" s="231"/>
      <c r="Z401" s="213"/>
      <c r="AA401" s="213"/>
      <c r="AB401" s="205"/>
      <c r="AC401" s="205"/>
      <c r="AD401" s="205"/>
      <c r="AE401" s="205"/>
      <c r="AF401" s="205"/>
      <c r="AG401" s="205"/>
      <c r="AH401" s="205"/>
      <c r="AI401" s="205"/>
      <c r="AJ401" s="205"/>
      <c r="AK401" s="205"/>
      <c r="AL401" s="205"/>
      <c r="AM401" s="205"/>
    </row>
    <row r="402">
      <c r="A402" s="213"/>
      <c r="B402" s="218"/>
      <c r="C402" s="218"/>
      <c r="D402" s="213"/>
      <c r="E402" s="213"/>
      <c r="F402" s="213"/>
      <c r="G402" s="213"/>
      <c r="H402" s="213"/>
      <c r="I402" s="213"/>
      <c r="J402" s="213"/>
      <c r="K402" s="213"/>
      <c r="L402" s="213"/>
      <c r="M402" s="213"/>
      <c r="N402" s="213"/>
      <c r="O402" s="213"/>
      <c r="P402" s="213"/>
      <c r="Q402" s="213"/>
      <c r="R402" s="213"/>
      <c r="S402" s="213"/>
      <c r="T402" s="213"/>
      <c r="U402" s="213"/>
      <c r="V402" s="213"/>
      <c r="W402" s="213"/>
      <c r="X402" s="213"/>
      <c r="Y402" s="231"/>
      <c r="Z402" s="213"/>
      <c r="AA402" s="213"/>
      <c r="AB402" s="205"/>
      <c r="AC402" s="205"/>
      <c r="AD402" s="205"/>
      <c r="AE402" s="205"/>
      <c r="AF402" s="205"/>
      <c r="AG402" s="205"/>
      <c r="AH402" s="205"/>
      <c r="AI402" s="205"/>
      <c r="AJ402" s="205"/>
      <c r="AK402" s="205"/>
      <c r="AL402" s="205"/>
      <c r="AM402" s="205"/>
    </row>
    <row r="403">
      <c r="A403" s="213"/>
      <c r="B403" s="218"/>
      <c r="C403" s="218"/>
      <c r="D403" s="213"/>
      <c r="E403" s="213"/>
      <c r="F403" s="213"/>
      <c r="G403" s="213"/>
      <c r="H403" s="213"/>
      <c r="I403" s="213"/>
      <c r="J403" s="213"/>
      <c r="K403" s="213"/>
      <c r="L403" s="213"/>
      <c r="M403" s="213"/>
      <c r="N403" s="213"/>
      <c r="O403" s="213"/>
      <c r="P403" s="213"/>
      <c r="Q403" s="213"/>
      <c r="R403" s="213"/>
      <c r="S403" s="213"/>
      <c r="T403" s="213"/>
      <c r="U403" s="213"/>
      <c r="V403" s="213"/>
      <c r="W403" s="213"/>
      <c r="X403" s="213"/>
      <c r="Y403" s="231"/>
      <c r="Z403" s="213"/>
      <c r="AA403" s="213"/>
      <c r="AB403" s="205"/>
      <c r="AC403" s="205"/>
      <c r="AD403" s="205"/>
      <c r="AE403" s="205"/>
      <c r="AF403" s="205"/>
      <c r="AG403" s="205"/>
      <c r="AH403" s="205"/>
      <c r="AI403" s="205"/>
      <c r="AJ403" s="205"/>
      <c r="AK403" s="205"/>
      <c r="AL403" s="205"/>
      <c r="AM403" s="205"/>
    </row>
    <row r="404">
      <c r="A404" s="213"/>
      <c r="B404" s="218"/>
      <c r="C404" s="218"/>
      <c r="D404" s="213"/>
      <c r="E404" s="213"/>
      <c r="F404" s="213"/>
      <c r="G404" s="213"/>
      <c r="H404" s="213"/>
      <c r="I404" s="213"/>
      <c r="J404" s="213"/>
      <c r="K404" s="213"/>
      <c r="L404" s="213"/>
      <c r="M404" s="213"/>
      <c r="N404" s="213"/>
      <c r="O404" s="213"/>
      <c r="P404" s="213"/>
      <c r="Q404" s="213"/>
      <c r="R404" s="213"/>
      <c r="S404" s="213"/>
      <c r="T404" s="213"/>
      <c r="U404" s="213"/>
      <c r="V404" s="213"/>
      <c r="W404" s="213"/>
      <c r="X404" s="213"/>
      <c r="Y404" s="231"/>
      <c r="Z404" s="213"/>
      <c r="AA404" s="213"/>
      <c r="AB404" s="205"/>
      <c r="AC404" s="205"/>
      <c r="AD404" s="205"/>
      <c r="AE404" s="205"/>
      <c r="AF404" s="205"/>
      <c r="AG404" s="205"/>
      <c r="AH404" s="205"/>
      <c r="AI404" s="205"/>
      <c r="AJ404" s="205"/>
      <c r="AK404" s="205"/>
      <c r="AL404" s="205"/>
      <c r="AM404" s="205"/>
    </row>
    <row r="405">
      <c r="A405" s="213"/>
      <c r="B405" s="218"/>
      <c r="C405" s="218"/>
      <c r="D405" s="213"/>
      <c r="E405" s="213"/>
      <c r="F405" s="213"/>
      <c r="G405" s="213"/>
      <c r="H405" s="213"/>
      <c r="I405" s="213"/>
      <c r="J405" s="213"/>
      <c r="K405" s="213"/>
      <c r="L405" s="213"/>
      <c r="M405" s="213"/>
      <c r="N405" s="213"/>
      <c r="O405" s="213"/>
      <c r="P405" s="213"/>
      <c r="Q405" s="213"/>
      <c r="R405" s="213"/>
      <c r="S405" s="213"/>
      <c r="T405" s="213"/>
      <c r="U405" s="213"/>
      <c r="V405" s="213"/>
      <c r="W405" s="213"/>
      <c r="X405" s="213"/>
      <c r="Y405" s="231"/>
      <c r="Z405" s="213"/>
      <c r="AA405" s="213"/>
      <c r="AB405" s="205"/>
      <c r="AC405" s="205"/>
      <c r="AD405" s="205"/>
      <c r="AE405" s="205"/>
      <c r="AF405" s="205"/>
      <c r="AG405" s="205"/>
      <c r="AH405" s="205"/>
      <c r="AI405" s="205"/>
      <c r="AJ405" s="205"/>
      <c r="AK405" s="205"/>
      <c r="AL405" s="205"/>
      <c r="AM405" s="205"/>
    </row>
    <row r="406">
      <c r="A406" s="213"/>
      <c r="B406" s="218"/>
      <c r="C406" s="218"/>
      <c r="D406" s="213"/>
      <c r="E406" s="213"/>
      <c r="F406" s="213"/>
      <c r="G406" s="213"/>
      <c r="H406" s="213"/>
      <c r="I406" s="213"/>
      <c r="J406" s="213"/>
      <c r="K406" s="213"/>
      <c r="L406" s="213"/>
      <c r="M406" s="213"/>
      <c r="N406" s="213"/>
      <c r="O406" s="213"/>
      <c r="P406" s="213"/>
      <c r="Q406" s="213"/>
      <c r="R406" s="213"/>
      <c r="S406" s="213"/>
      <c r="T406" s="213"/>
      <c r="U406" s="213"/>
      <c r="V406" s="213"/>
      <c r="W406" s="213"/>
      <c r="X406" s="213"/>
      <c r="Y406" s="231"/>
      <c r="Z406" s="213"/>
      <c r="AA406" s="213"/>
      <c r="AB406" s="205"/>
      <c r="AC406" s="205"/>
      <c r="AD406" s="205"/>
      <c r="AE406" s="205"/>
      <c r="AF406" s="205"/>
      <c r="AG406" s="205"/>
      <c r="AH406" s="205"/>
      <c r="AI406" s="205"/>
      <c r="AJ406" s="205"/>
      <c r="AK406" s="205"/>
      <c r="AL406" s="205"/>
      <c r="AM406" s="205"/>
    </row>
    <row r="407">
      <c r="A407" s="213"/>
      <c r="B407" s="218"/>
      <c r="C407" s="218"/>
      <c r="D407" s="213"/>
      <c r="E407" s="213"/>
      <c r="F407" s="213"/>
      <c r="G407" s="213"/>
      <c r="H407" s="213"/>
      <c r="I407" s="213"/>
      <c r="J407" s="213"/>
      <c r="K407" s="213"/>
      <c r="L407" s="213"/>
      <c r="M407" s="213"/>
      <c r="N407" s="213"/>
      <c r="O407" s="213"/>
      <c r="P407" s="213"/>
      <c r="Q407" s="213"/>
      <c r="R407" s="213"/>
      <c r="S407" s="213"/>
      <c r="T407" s="213"/>
      <c r="U407" s="213"/>
      <c r="V407" s="213"/>
      <c r="W407" s="213"/>
      <c r="X407" s="213"/>
      <c r="Y407" s="231"/>
      <c r="Z407" s="213"/>
      <c r="AA407" s="213"/>
      <c r="AB407" s="205"/>
      <c r="AC407" s="205"/>
      <c r="AD407" s="205"/>
      <c r="AE407" s="205"/>
      <c r="AF407" s="205"/>
      <c r="AG407" s="205"/>
      <c r="AH407" s="205"/>
      <c r="AI407" s="205"/>
      <c r="AJ407" s="205"/>
      <c r="AK407" s="205"/>
      <c r="AL407" s="205"/>
      <c r="AM407" s="205"/>
    </row>
    <row r="408">
      <c r="A408" s="213"/>
      <c r="B408" s="218"/>
      <c r="C408" s="218"/>
      <c r="D408" s="213"/>
      <c r="E408" s="213"/>
      <c r="F408" s="213"/>
      <c r="G408" s="213"/>
      <c r="H408" s="213"/>
      <c r="I408" s="213"/>
      <c r="J408" s="213"/>
      <c r="K408" s="213"/>
      <c r="L408" s="213"/>
      <c r="M408" s="213"/>
      <c r="N408" s="213"/>
      <c r="O408" s="213"/>
      <c r="P408" s="213"/>
      <c r="Q408" s="213"/>
      <c r="R408" s="213"/>
      <c r="S408" s="213"/>
      <c r="T408" s="213"/>
      <c r="U408" s="213"/>
      <c r="V408" s="213"/>
      <c r="W408" s="213"/>
      <c r="X408" s="213"/>
      <c r="Y408" s="231"/>
      <c r="Z408" s="213"/>
      <c r="AA408" s="213"/>
      <c r="AB408" s="205"/>
      <c r="AC408" s="205"/>
      <c r="AD408" s="205"/>
      <c r="AE408" s="205"/>
      <c r="AF408" s="205"/>
      <c r="AG408" s="205"/>
      <c r="AH408" s="205"/>
      <c r="AI408" s="205"/>
      <c r="AJ408" s="205"/>
      <c r="AK408" s="205"/>
      <c r="AL408" s="205"/>
      <c r="AM408" s="205"/>
    </row>
    <row r="409">
      <c r="A409" s="213"/>
      <c r="B409" s="218"/>
      <c r="C409" s="218"/>
      <c r="D409" s="213"/>
      <c r="E409" s="213"/>
      <c r="F409" s="213"/>
      <c r="G409" s="213"/>
      <c r="H409" s="213"/>
      <c r="I409" s="213"/>
      <c r="J409" s="213"/>
      <c r="K409" s="213"/>
      <c r="L409" s="213"/>
      <c r="M409" s="213"/>
      <c r="N409" s="213"/>
      <c r="O409" s="213"/>
      <c r="P409" s="213"/>
      <c r="Q409" s="213"/>
      <c r="R409" s="213"/>
      <c r="S409" s="213"/>
      <c r="T409" s="213"/>
      <c r="U409" s="213"/>
      <c r="V409" s="213"/>
      <c r="W409" s="213"/>
      <c r="X409" s="213"/>
      <c r="Y409" s="231"/>
      <c r="Z409" s="213"/>
      <c r="AA409" s="213"/>
      <c r="AB409" s="205"/>
      <c r="AC409" s="205"/>
      <c r="AD409" s="205"/>
      <c r="AE409" s="205"/>
      <c r="AF409" s="205"/>
      <c r="AG409" s="205"/>
      <c r="AH409" s="205"/>
      <c r="AI409" s="205"/>
      <c r="AJ409" s="205"/>
      <c r="AK409" s="205"/>
      <c r="AL409" s="205"/>
      <c r="AM409" s="205"/>
    </row>
    <row r="410">
      <c r="A410" s="213"/>
      <c r="B410" s="218"/>
      <c r="C410" s="218"/>
      <c r="D410" s="213"/>
      <c r="E410" s="213"/>
      <c r="F410" s="213"/>
      <c r="G410" s="213"/>
      <c r="H410" s="213"/>
      <c r="I410" s="213"/>
      <c r="J410" s="213"/>
      <c r="K410" s="213"/>
      <c r="L410" s="213"/>
      <c r="M410" s="213"/>
      <c r="N410" s="213"/>
      <c r="O410" s="213"/>
      <c r="P410" s="213"/>
      <c r="Q410" s="213"/>
      <c r="R410" s="213"/>
      <c r="S410" s="213"/>
      <c r="T410" s="213"/>
      <c r="U410" s="213"/>
      <c r="V410" s="213"/>
      <c r="W410" s="213"/>
      <c r="X410" s="213"/>
      <c r="Y410" s="231"/>
      <c r="Z410" s="213"/>
      <c r="AA410" s="213"/>
      <c r="AB410" s="205"/>
      <c r="AC410" s="205"/>
      <c r="AD410" s="205"/>
      <c r="AE410" s="205"/>
      <c r="AF410" s="205"/>
      <c r="AG410" s="205"/>
      <c r="AH410" s="205"/>
      <c r="AI410" s="205"/>
      <c r="AJ410" s="205"/>
      <c r="AK410" s="205"/>
      <c r="AL410" s="205"/>
      <c r="AM410" s="205"/>
    </row>
    <row r="411">
      <c r="A411" s="213"/>
      <c r="B411" s="218"/>
      <c r="C411" s="218"/>
      <c r="D411" s="213"/>
      <c r="E411" s="213"/>
      <c r="F411" s="213"/>
      <c r="G411" s="213"/>
      <c r="H411" s="213"/>
      <c r="I411" s="213"/>
      <c r="J411" s="213"/>
      <c r="K411" s="213"/>
      <c r="L411" s="213"/>
      <c r="M411" s="213"/>
      <c r="N411" s="213"/>
      <c r="O411" s="213"/>
      <c r="P411" s="213"/>
      <c r="Q411" s="213"/>
      <c r="R411" s="213"/>
      <c r="S411" s="213"/>
      <c r="T411" s="213"/>
      <c r="U411" s="213"/>
      <c r="V411" s="213"/>
      <c r="W411" s="213"/>
      <c r="X411" s="213"/>
      <c r="Y411" s="231"/>
      <c r="Z411" s="213"/>
      <c r="AA411" s="213"/>
      <c r="AB411" s="205"/>
      <c r="AC411" s="205"/>
      <c r="AD411" s="205"/>
      <c r="AE411" s="205"/>
      <c r="AF411" s="205"/>
      <c r="AG411" s="205"/>
      <c r="AH411" s="205"/>
      <c r="AI411" s="205"/>
      <c r="AJ411" s="205"/>
      <c r="AK411" s="205"/>
      <c r="AL411" s="205"/>
      <c r="AM411" s="205"/>
    </row>
    <row r="412">
      <c r="A412" s="213"/>
      <c r="B412" s="218"/>
      <c r="C412" s="218"/>
      <c r="D412" s="213"/>
      <c r="E412" s="213"/>
      <c r="F412" s="213"/>
      <c r="G412" s="213"/>
      <c r="H412" s="213"/>
      <c r="I412" s="213"/>
      <c r="J412" s="213"/>
      <c r="K412" s="213"/>
      <c r="L412" s="213"/>
      <c r="M412" s="213"/>
      <c r="N412" s="213"/>
      <c r="O412" s="213"/>
      <c r="P412" s="213"/>
      <c r="Q412" s="213"/>
      <c r="R412" s="213"/>
      <c r="S412" s="213"/>
      <c r="T412" s="213"/>
      <c r="U412" s="213"/>
      <c r="V412" s="213"/>
      <c r="W412" s="213"/>
      <c r="X412" s="213"/>
      <c r="Y412" s="231"/>
      <c r="Z412" s="213"/>
      <c r="AA412" s="213"/>
      <c r="AB412" s="205"/>
      <c r="AC412" s="205"/>
      <c r="AD412" s="205"/>
      <c r="AE412" s="205"/>
      <c r="AF412" s="205"/>
      <c r="AG412" s="205"/>
      <c r="AH412" s="205"/>
      <c r="AI412" s="205"/>
      <c r="AJ412" s="205"/>
      <c r="AK412" s="205"/>
      <c r="AL412" s="205"/>
      <c r="AM412" s="205"/>
    </row>
    <row r="413">
      <c r="A413" s="213"/>
      <c r="B413" s="218"/>
      <c r="C413" s="218"/>
      <c r="D413" s="213"/>
      <c r="E413" s="213"/>
      <c r="F413" s="213"/>
      <c r="G413" s="213"/>
      <c r="H413" s="213"/>
      <c r="I413" s="213"/>
      <c r="J413" s="213"/>
      <c r="K413" s="213"/>
      <c r="L413" s="213"/>
      <c r="M413" s="213"/>
      <c r="N413" s="213"/>
      <c r="O413" s="213"/>
      <c r="P413" s="213"/>
      <c r="Q413" s="213"/>
      <c r="R413" s="213"/>
      <c r="S413" s="213"/>
      <c r="T413" s="213"/>
      <c r="U413" s="213"/>
      <c r="V413" s="213"/>
      <c r="W413" s="213"/>
      <c r="X413" s="213"/>
      <c r="Y413" s="231"/>
      <c r="Z413" s="213"/>
      <c r="AA413" s="213"/>
      <c r="AB413" s="205"/>
      <c r="AC413" s="205"/>
      <c r="AD413" s="205"/>
      <c r="AE413" s="205"/>
      <c r="AF413" s="205"/>
      <c r="AG413" s="205"/>
      <c r="AH413" s="205"/>
      <c r="AI413" s="205"/>
      <c r="AJ413" s="205"/>
      <c r="AK413" s="205"/>
      <c r="AL413" s="205"/>
      <c r="AM413" s="205"/>
    </row>
    <row r="414">
      <c r="A414" s="213"/>
      <c r="B414" s="218"/>
      <c r="C414" s="218"/>
      <c r="D414" s="213"/>
      <c r="E414" s="213"/>
      <c r="F414" s="213"/>
      <c r="G414" s="213"/>
      <c r="H414" s="213"/>
      <c r="I414" s="213"/>
      <c r="J414" s="213"/>
      <c r="K414" s="213"/>
      <c r="L414" s="213"/>
      <c r="M414" s="213"/>
      <c r="N414" s="213"/>
      <c r="O414" s="213"/>
      <c r="P414" s="213"/>
      <c r="Q414" s="213"/>
      <c r="R414" s="213"/>
      <c r="S414" s="213"/>
      <c r="T414" s="213"/>
      <c r="U414" s="213"/>
      <c r="V414" s="213"/>
      <c r="W414" s="213"/>
      <c r="X414" s="213"/>
      <c r="Y414" s="231"/>
      <c r="Z414" s="213"/>
      <c r="AA414" s="213"/>
      <c r="AB414" s="205"/>
      <c r="AC414" s="205"/>
      <c r="AD414" s="205"/>
      <c r="AE414" s="205"/>
      <c r="AF414" s="205"/>
      <c r="AG414" s="205"/>
      <c r="AH414" s="205"/>
      <c r="AI414" s="205"/>
      <c r="AJ414" s="205"/>
      <c r="AK414" s="205"/>
      <c r="AL414" s="205"/>
      <c r="AM414" s="205"/>
    </row>
    <row r="415">
      <c r="A415" s="213"/>
      <c r="B415" s="218"/>
      <c r="C415" s="218"/>
      <c r="D415" s="213"/>
      <c r="E415" s="213"/>
      <c r="F415" s="213"/>
      <c r="G415" s="213"/>
      <c r="H415" s="213"/>
      <c r="I415" s="213"/>
      <c r="J415" s="213"/>
      <c r="K415" s="213"/>
      <c r="L415" s="213"/>
      <c r="M415" s="213"/>
      <c r="N415" s="213"/>
      <c r="O415" s="213"/>
      <c r="P415" s="213"/>
      <c r="Q415" s="213"/>
      <c r="R415" s="213"/>
      <c r="S415" s="213"/>
      <c r="T415" s="213"/>
      <c r="U415" s="213"/>
      <c r="V415" s="213"/>
      <c r="W415" s="213"/>
      <c r="X415" s="213"/>
      <c r="Y415" s="231"/>
      <c r="Z415" s="213"/>
      <c r="AA415" s="213"/>
      <c r="AB415" s="205"/>
      <c r="AC415" s="205"/>
      <c r="AD415" s="205"/>
      <c r="AE415" s="205"/>
      <c r="AF415" s="205"/>
      <c r="AG415" s="205"/>
      <c r="AH415" s="205"/>
      <c r="AI415" s="205"/>
      <c r="AJ415" s="205"/>
      <c r="AK415" s="205"/>
      <c r="AL415" s="205"/>
      <c r="AM415" s="205"/>
    </row>
    <row r="416">
      <c r="A416" s="213"/>
      <c r="B416" s="218"/>
      <c r="C416" s="218"/>
      <c r="D416" s="213"/>
      <c r="E416" s="213"/>
      <c r="F416" s="213"/>
      <c r="G416" s="213"/>
      <c r="H416" s="213"/>
      <c r="I416" s="213"/>
      <c r="J416" s="213"/>
      <c r="K416" s="213"/>
      <c r="L416" s="213"/>
      <c r="M416" s="213"/>
      <c r="N416" s="213"/>
      <c r="O416" s="213"/>
      <c r="P416" s="213"/>
      <c r="Q416" s="213"/>
      <c r="R416" s="213"/>
      <c r="S416" s="213"/>
      <c r="T416" s="213"/>
      <c r="U416" s="213"/>
      <c r="V416" s="213"/>
      <c r="W416" s="213"/>
      <c r="X416" s="213"/>
      <c r="Y416" s="231"/>
      <c r="Z416" s="213"/>
      <c r="AA416" s="213"/>
      <c r="AB416" s="205"/>
      <c r="AC416" s="205"/>
      <c r="AD416" s="205"/>
      <c r="AE416" s="205"/>
      <c r="AF416" s="205"/>
      <c r="AG416" s="205"/>
      <c r="AH416" s="205"/>
      <c r="AI416" s="205"/>
      <c r="AJ416" s="205"/>
      <c r="AK416" s="205"/>
      <c r="AL416" s="205"/>
      <c r="AM416" s="205"/>
    </row>
    <row r="417">
      <c r="A417" s="213"/>
      <c r="B417" s="218"/>
      <c r="C417" s="218"/>
      <c r="D417" s="213"/>
      <c r="E417" s="213"/>
      <c r="F417" s="213"/>
      <c r="G417" s="213"/>
      <c r="H417" s="213"/>
      <c r="I417" s="213"/>
      <c r="J417" s="213"/>
      <c r="K417" s="213"/>
      <c r="L417" s="213"/>
      <c r="M417" s="213"/>
      <c r="N417" s="213"/>
      <c r="O417" s="213"/>
      <c r="P417" s="213"/>
      <c r="Q417" s="213"/>
      <c r="R417" s="213"/>
      <c r="S417" s="213"/>
      <c r="T417" s="213"/>
      <c r="U417" s="213"/>
      <c r="V417" s="213"/>
      <c r="W417" s="213"/>
      <c r="X417" s="213"/>
      <c r="Y417" s="231"/>
      <c r="Z417" s="213"/>
      <c r="AA417" s="213"/>
      <c r="AB417" s="205"/>
      <c r="AC417" s="205"/>
      <c r="AD417" s="205"/>
      <c r="AE417" s="205"/>
      <c r="AF417" s="205"/>
      <c r="AG417" s="205"/>
      <c r="AH417" s="205"/>
      <c r="AI417" s="205"/>
      <c r="AJ417" s="205"/>
      <c r="AK417" s="205"/>
      <c r="AL417" s="205"/>
      <c r="AM417" s="205"/>
    </row>
    <row r="418">
      <c r="A418" s="213"/>
      <c r="B418" s="218"/>
      <c r="C418" s="218"/>
      <c r="D418" s="213"/>
      <c r="E418" s="213"/>
      <c r="F418" s="213"/>
      <c r="G418" s="213"/>
      <c r="H418" s="213"/>
      <c r="I418" s="213"/>
      <c r="J418" s="213"/>
      <c r="K418" s="213"/>
      <c r="L418" s="213"/>
      <c r="M418" s="213"/>
      <c r="N418" s="213"/>
      <c r="O418" s="213"/>
      <c r="P418" s="213"/>
      <c r="Q418" s="213"/>
      <c r="R418" s="213"/>
      <c r="S418" s="213"/>
      <c r="T418" s="213"/>
      <c r="U418" s="213"/>
      <c r="V418" s="213"/>
      <c r="W418" s="213"/>
      <c r="X418" s="213"/>
      <c r="Y418" s="231"/>
      <c r="Z418" s="213"/>
      <c r="AA418" s="213"/>
      <c r="AB418" s="205"/>
      <c r="AC418" s="205"/>
      <c r="AD418" s="205"/>
      <c r="AE418" s="205"/>
      <c r="AF418" s="205"/>
      <c r="AG418" s="205"/>
      <c r="AH418" s="205"/>
      <c r="AI418" s="205"/>
      <c r="AJ418" s="205"/>
      <c r="AK418" s="205"/>
      <c r="AL418" s="205"/>
      <c r="AM418" s="205"/>
    </row>
    <row r="419">
      <c r="A419" s="213"/>
      <c r="B419" s="218"/>
      <c r="C419" s="218"/>
      <c r="D419" s="213"/>
      <c r="E419" s="213"/>
      <c r="F419" s="213"/>
      <c r="G419" s="213"/>
      <c r="H419" s="213"/>
      <c r="I419" s="213"/>
      <c r="J419" s="213"/>
      <c r="K419" s="213"/>
      <c r="L419" s="213"/>
      <c r="M419" s="213"/>
      <c r="N419" s="213"/>
      <c r="O419" s="213"/>
      <c r="P419" s="213"/>
      <c r="Q419" s="213"/>
      <c r="R419" s="213"/>
      <c r="S419" s="213"/>
      <c r="T419" s="213"/>
      <c r="U419" s="213"/>
      <c r="V419" s="213"/>
      <c r="W419" s="213"/>
      <c r="X419" s="213"/>
      <c r="Y419" s="231"/>
      <c r="Z419" s="213"/>
      <c r="AA419" s="213"/>
      <c r="AB419" s="205"/>
      <c r="AC419" s="205"/>
      <c r="AD419" s="205"/>
      <c r="AE419" s="205"/>
      <c r="AF419" s="205"/>
      <c r="AG419" s="205"/>
      <c r="AH419" s="205"/>
      <c r="AI419" s="205"/>
      <c r="AJ419" s="205"/>
      <c r="AK419" s="205"/>
      <c r="AL419" s="205"/>
      <c r="AM419" s="205"/>
    </row>
    <row r="420">
      <c r="A420" s="213"/>
      <c r="B420" s="218"/>
      <c r="C420" s="218"/>
      <c r="D420" s="213"/>
      <c r="E420" s="213"/>
      <c r="F420" s="213"/>
      <c r="G420" s="213"/>
      <c r="H420" s="213"/>
      <c r="I420" s="213"/>
      <c r="J420" s="213"/>
      <c r="K420" s="213"/>
      <c r="L420" s="213"/>
      <c r="M420" s="213"/>
      <c r="N420" s="213"/>
      <c r="O420" s="213"/>
      <c r="P420" s="213"/>
      <c r="Q420" s="213"/>
      <c r="R420" s="213"/>
      <c r="S420" s="213"/>
      <c r="T420" s="213"/>
      <c r="U420" s="213"/>
      <c r="V420" s="213"/>
      <c r="W420" s="213"/>
      <c r="X420" s="213"/>
      <c r="Y420" s="231"/>
      <c r="Z420" s="213"/>
      <c r="AA420" s="213"/>
      <c r="AB420" s="205"/>
      <c r="AC420" s="205"/>
      <c r="AD420" s="205"/>
      <c r="AE420" s="205"/>
      <c r="AF420" s="205"/>
      <c r="AG420" s="205"/>
      <c r="AH420" s="205"/>
      <c r="AI420" s="205"/>
      <c r="AJ420" s="205"/>
      <c r="AK420" s="205"/>
      <c r="AL420" s="205"/>
      <c r="AM420" s="205"/>
    </row>
    <row r="421">
      <c r="A421" s="213"/>
      <c r="B421" s="218"/>
      <c r="C421" s="218"/>
      <c r="D421" s="213"/>
      <c r="E421" s="213"/>
      <c r="F421" s="213"/>
      <c r="G421" s="213"/>
      <c r="H421" s="213"/>
      <c r="I421" s="213"/>
      <c r="J421" s="213"/>
      <c r="K421" s="213"/>
      <c r="L421" s="213"/>
      <c r="M421" s="213"/>
      <c r="N421" s="213"/>
      <c r="O421" s="213"/>
      <c r="P421" s="213"/>
      <c r="Q421" s="213"/>
      <c r="R421" s="213"/>
      <c r="S421" s="213"/>
      <c r="T421" s="213"/>
      <c r="U421" s="213"/>
      <c r="V421" s="213"/>
      <c r="W421" s="213"/>
      <c r="X421" s="213"/>
      <c r="Y421" s="231"/>
      <c r="Z421" s="213"/>
      <c r="AA421" s="213"/>
      <c r="AB421" s="205"/>
      <c r="AC421" s="205"/>
      <c r="AD421" s="205"/>
      <c r="AE421" s="205"/>
      <c r="AF421" s="205"/>
      <c r="AG421" s="205"/>
      <c r="AH421" s="205"/>
      <c r="AI421" s="205"/>
      <c r="AJ421" s="205"/>
      <c r="AK421" s="205"/>
      <c r="AL421" s="205"/>
      <c r="AM421" s="205"/>
    </row>
    <row r="422">
      <c r="A422" s="213"/>
      <c r="B422" s="218"/>
      <c r="C422" s="218"/>
      <c r="D422" s="213"/>
      <c r="E422" s="213"/>
      <c r="F422" s="213"/>
      <c r="G422" s="213"/>
      <c r="H422" s="213"/>
      <c r="I422" s="213"/>
      <c r="J422" s="213"/>
      <c r="K422" s="213"/>
      <c r="L422" s="213"/>
      <c r="M422" s="213"/>
      <c r="N422" s="213"/>
      <c r="O422" s="213"/>
      <c r="P422" s="213"/>
      <c r="Q422" s="213"/>
      <c r="R422" s="213"/>
      <c r="S422" s="213"/>
      <c r="T422" s="213"/>
      <c r="U422" s="213"/>
      <c r="V422" s="213"/>
      <c r="W422" s="213"/>
      <c r="X422" s="213"/>
      <c r="Y422" s="231"/>
      <c r="Z422" s="213"/>
      <c r="AA422" s="213"/>
      <c r="AB422" s="205"/>
      <c r="AC422" s="205"/>
      <c r="AD422" s="205"/>
      <c r="AE422" s="205"/>
      <c r="AF422" s="205"/>
      <c r="AG422" s="205"/>
      <c r="AH422" s="205"/>
      <c r="AI422" s="205"/>
      <c r="AJ422" s="205"/>
      <c r="AK422" s="205"/>
      <c r="AL422" s="205"/>
      <c r="AM422" s="205"/>
    </row>
    <row r="423">
      <c r="A423" s="213"/>
      <c r="B423" s="218"/>
      <c r="C423" s="218"/>
      <c r="D423" s="213"/>
      <c r="E423" s="213"/>
      <c r="F423" s="213"/>
      <c r="G423" s="213"/>
      <c r="H423" s="213"/>
      <c r="I423" s="213"/>
      <c r="J423" s="213"/>
      <c r="K423" s="213"/>
      <c r="L423" s="213"/>
      <c r="M423" s="213"/>
      <c r="N423" s="213"/>
      <c r="O423" s="213"/>
      <c r="P423" s="213"/>
      <c r="Q423" s="213"/>
      <c r="R423" s="213"/>
      <c r="S423" s="213"/>
      <c r="T423" s="213"/>
      <c r="U423" s="213"/>
      <c r="V423" s="213"/>
      <c r="W423" s="213"/>
      <c r="X423" s="213"/>
      <c r="Y423" s="231"/>
      <c r="Z423" s="213"/>
      <c r="AA423" s="213"/>
      <c r="AB423" s="205"/>
      <c r="AC423" s="205"/>
      <c r="AD423" s="205"/>
      <c r="AE423" s="205"/>
      <c r="AF423" s="205"/>
      <c r="AG423" s="205"/>
      <c r="AH423" s="205"/>
      <c r="AI423" s="205"/>
      <c r="AJ423" s="205"/>
      <c r="AK423" s="205"/>
      <c r="AL423" s="205"/>
      <c r="AM423" s="205"/>
    </row>
    <row r="424">
      <c r="A424" s="213"/>
      <c r="B424" s="218"/>
      <c r="C424" s="218"/>
      <c r="D424" s="213"/>
      <c r="E424" s="213"/>
      <c r="F424" s="213"/>
      <c r="G424" s="213"/>
      <c r="H424" s="213"/>
      <c r="I424" s="213"/>
      <c r="J424" s="213"/>
      <c r="K424" s="213"/>
      <c r="L424" s="213"/>
      <c r="M424" s="213"/>
      <c r="N424" s="213"/>
      <c r="O424" s="213"/>
      <c r="P424" s="213"/>
      <c r="Q424" s="213"/>
      <c r="R424" s="213"/>
      <c r="S424" s="213"/>
      <c r="T424" s="213"/>
      <c r="U424" s="213"/>
      <c r="V424" s="213"/>
      <c r="W424" s="213"/>
      <c r="X424" s="213"/>
      <c r="Y424" s="231"/>
      <c r="Z424" s="213"/>
      <c r="AA424" s="213"/>
      <c r="AB424" s="205"/>
      <c r="AC424" s="205"/>
      <c r="AD424" s="205"/>
      <c r="AE424" s="205"/>
      <c r="AF424" s="205"/>
      <c r="AG424" s="205"/>
      <c r="AH424" s="205"/>
      <c r="AI424" s="205"/>
      <c r="AJ424" s="205"/>
      <c r="AK424" s="205"/>
      <c r="AL424" s="205"/>
      <c r="AM424" s="205"/>
    </row>
    <row r="425">
      <c r="A425" s="213"/>
      <c r="B425" s="218"/>
      <c r="C425" s="218"/>
      <c r="D425" s="213"/>
      <c r="E425" s="213"/>
      <c r="F425" s="213"/>
      <c r="G425" s="213"/>
      <c r="H425" s="213"/>
      <c r="I425" s="213"/>
      <c r="J425" s="213"/>
      <c r="K425" s="213"/>
      <c r="L425" s="213"/>
      <c r="M425" s="213"/>
      <c r="N425" s="213"/>
      <c r="O425" s="213"/>
      <c r="P425" s="213"/>
      <c r="Q425" s="213"/>
      <c r="R425" s="213"/>
      <c r="S425" s="213"/>
      <c r="T425" s="213"/>
      <c r="U425" s="213"/>
      <c r="V425" s="213"/>
      <c r="W425" s="213"/>
      <c r="X425" s="213"/>
      <c r="Y425" s="231"/>
      <c r="Z425" s="213"/>
      <c r="AA425" s="213"/>
      <c r="AB425" s="205"/>
      <c r="AC425" s="205"/>
      <c r="AD425" s="205"/>
      <c r="AE425" s="205"/>
      <c r="AF425" s="205"/>
      <c r="AG425" s="205"/>
      <c r="AH425" s="205"/>
      <c r="AI425" s="205"/>
      <c r="AJ425" s="205"/>
      <c r="AK425" s="205"/>
      <c r="AL425" s="205"/>
      <c r="AM425" s="205"/>
    </row>
    <row r="426">
      <c r="A426" s="213"/>
      <c r="B426" s="218"/>
      <c r="C426" s="218"/>
      <c r="D426" s="213"/>
      <c r="E426" s="213"/>
      <c r="F426" s="213"/>
      <c r="G426" s="213"/>
      <c r="H426" s="213"/>
      <c r="I426" s="213"/>
      <c r="J426" s="213"/>
      <c r="K426" s="213"/>
      <c r="L426" s="213"/>
      <c r="M426" s="213"/>
      <c r="N426" s="213"/>
      <c r="O426" s="213"/>
      <c r="P426" s="213"/>
      <c r="Q426" s="213"/>
      <c r="R426" s="213"/>
      <c r="S426" s="213"/>
      <c r="T426" s="213"/>
      <c r="U426" s="213"/>
      <c r="V426" s="213"/>
      <c r="W426" s="213"/>
      <c r="X426" s="213"/>
      <c r="Y426" s="231"/>
      <c r="Z426" s="213"/>
      <c r="AA426" s="213"/>
      <c r="AB426" s="205"/>
      <c r="AC426" s="205"/>
      <c r="AD426" s="205"/>
      <c r="AE426" s="205"/>
      <c r="AF426" s="205"/>
      <c r="AG426" s="205"/>
      <c r="AH426" s="205"/>
      <c r="AI426" s="205"/>
      <c r="AJ426" s="205"/>
      <c r="AK426" s="205"/>
      <c r="AL426" s="205"/>
      <c r="AM426" s="205"/>
    </row>
    <row r="427">
      <c r="A427" s="213"/>
      <c r="B427" s="218"/>
      <c r="C427" s="218"/>
      <c r="D427" s="213"/>
      <c r="E427" s="213"/>
      <c r="F427" s="213"/>
      <c r="G427" s="213"/>
      <c r="H427" s="213"/>
      <c r="I427" s="213"/>
      <c r="J427" s="213"/>
      <c r="K427" s="213"/>
      <c r="L427" s="213"/>
      <c r="M427" s="213"/>
      <c r="N427" s="213"/>
      <c r="O427" s="213"/>
      <c r="P427" s="213"/>
      <c r="Q427" s="213"/>
      <c r="R427" s="213"/>
      <c r="S427" s="213"/>
      <c r="T427" s="213"/>
      <c r="U427" s="213"/>
      <c r="V427" s="213"/>
      <c r="W427" s="213"/>
      <c r="X427" s="213"/>
      <c r="Y427" s="231"/>
      <c r="Z427" s="213"/>
      <c r="AA427" s="213"/>
      <c r="AB427" s="205"/>
      <c r="AC427" s="205"/>
      <c r="AD427" s="205"/>
      <c r="AE427" s="205"/>
      <c r="AF427" s="205"/>
      <c r="AG427" s="205"/>
      <c r="AH427" s="205"/>
      <c r="AI427" s="205"/>
      <c r="AJ427" s="205"/>
      <c r="AK427" s="205"/>
      <c r="AL427" s="205"/>
      <c r="AM427" s="205"/>
    </row>
    <row r="428">
      <c r="A428" s="213"/>
      <c r="B428" s="218"/>
      <c r="C428" s="218"/>
      <c r="D428" s="213"/>
      <c r="E428" s="213"/>
      <c r="F428" s="213"/>
      <c r="G428" s="213"/>
      <c r="H428" s="213"/>
      <c r="I428" s="213"/>
      <c r="J428" s="213"/>
      <c r="K428" s="213"/>
      <c r="L428" s="213"/>
      <c r="M428" s="213"/>
      <c r="N428" s="213"/>
      <c r="O428" s="213"/>
      <c r="P428" s="213"/>
      <c r="Q428" s="213"/>
      <c r="R428" s="213"/>
      <c r="S428" s="213"/>
      <c r="T428" s="213"/>
      <c r="U428" s="213"/>
      <c r="V428" s="213"/>
      <c r="W428" s="213"/>
      <c r="X428" s="213"/>
      <c r="Y428" s="231"/>
      <c r="Z428" s="213"/>
      <c r="AA428" s="213"/>
      <c r="AB428" s="205"/>
      <c r="AC428" s="205"/>
      <c r="AD428" s="205"/>
      <c r="AE428" s="205"/>
      <c r="AF428" s="205"/>
      <c r="AG428" s="205"/>
      <c r="AH428" s="205"/>
      <c r="AI428" s="205"/>
      <c r="AJ428" s="205"/>
      <c r="AK428" s="205"/>
      <c r="AL428" s="205"/>
      <c r="AM428" s="205"/>
    </row>
    <row r="429">
      <c r="A429" s="213"/>
      <c r="B429" s="218"/>
      <c r="C429" s="218"/>
      <c r="D429" s="213"/>
      <c r="E429" s="213"/>
      <c r="F429" s="213"/>
      <c r="G429" s="213"/>
      <c r="H429" s="213"/>
      <c r="I429" s="213"/>
      <c r="J429" s="213"/>
      <c r="K429" s="213"/>
      <c r="L429" s="213"/>
      <c r="M429" s="213"/>
      <c r="N429" s="213"/>
      <c r="O429" s="213"/>
      <c r="P429" s="213"/>
      <c r="Q429" s="213"/>
      <c r="R429" s="213"/>
      <c r="S429" s="213"/>
      <c r="T429" s="213"/>
      <c r="U429" s="213"/>
      <c r="V429" s="213"/>
      <c r="W429" s="213"/>
      <c r="X429" s="213"/>
      <c r="Y429" s="231"/>
      <c r="Z429" s="213"/>
      <c r="AA429" s="213"/>
      <c r="AB429" s="205"/>
      <c r="AC429" s="205"/>
      <c r="AD429" s="205"/>
      <c r="AE429" s="205"/>
      <c r="AF429" s="205"/>
      <c r="AG429" s="205"/>
      <c r="AH429" s="205"/>
      <c r="AI429" s="205"/>
      <c r="AJ429" s="205"/>
      <c r="AK429" s="205"/>
      <c r="AL429" s="205"/>
      <c r="AM429" s="205"/>
    </row>
    <row r="430">
      <c r="A430" s="213"/>
      <c r="B430" s="218"/>
      <c r="C430" s="218"/>
      <c r="D430" s="213"/>
      <c r="E430" s="213"/>
      <c r="F430" s="213"/>
      <c r="G430" s="213"/>
      <c r="H430" s="213"/>
      <c r="I430" s="213"/>
      <c r="J430" s="213"/>
      <c r="K430" s="213"/>
      <c r="L430" s="213"/>
      <c r="M430" s="213"/>
      <c r="N430" s="213"/>
      <c r="O430" s="213"/>
      <c r="P430" s="213"/>
      <c r="Q430" s="213"/>
      <c r="R430" s="213"/>
      <c r="S430" s="213"/>
      <c r="T430" s="213"/>
      <c r="U430" s="213"/>
      <c r="V430" s="213"/>
      <c r="W430" s="213"/>
      <c r="X430" s="213"/>
      <c r="Y430" s="231"/>
      <c r="Z430" s="213"/>
      <c r="AA430" s="213"/>
      <c r="AB430" s="205"/>
      <c r="AC430" s="205"/>
      <c r="AD430" s="205"/>
      <c r="AE430" s="205"/>
      <c r="AF430" s="205"/>
      <c r="AG430" s="205"/>
      <c r="AH430" s="205"/>
      <c r="AI430" s="205"/>
      <c r="AJ430" s="205"/>
      <c r="AK430" s="205"/>
      <c r="AL430" s="205"/>
      <c r="AM430" s="205"/>
    </row>
    <row r="431">
      <c r="A431" s="213"/>
      <c r="B431" s="218"/>
      <c r="C431" s="218"/>
      <c r="D431" s="213"/>
      <c r="E431" s="213"/>
      <c r="F431" s="213"/>
      <c r="G431" s="213"/>
      <c r="H431" s="213"/>
      <c r="I431" s="213"/>
      <c r="J431" s="213"/>
      <c r="K431" s="213"/>
      <c r="L431" s="213"/>
      <c r="M431" s="213"/>
      <c r="N431" s="213"/>
      <c r="O431" s="213"/>
      <c r="P431" s="213"/>
      <c r="Q431" s="213"/>
      <c r="R431" s="213"/>
      <c r="S431" s="213"/>
      <c r="T431" s="213"/>
      <c r="U431" s="213"/>
      <c r="V431" s="213"/>
      <c r="W431" s="213"/>
      <c r="X431" s="213"/>
      <c r="Y431" s="231"/>
      <c r="Z431" s="213"/>
      <c r="AA431" s="213"/>
      <c r="AB431" s="205"/>
      <c r="AC431" s="205"/>
      <c r="AD431" s="205"/>
      <c r="AE431" s="205"/>
      <c r="AF431" s="205"/>
      <c r="AG431" s="205"/>
      <c r="AH431" s="205"/>
      <c r="AI431" s="205"/>
      <c r="AJ431" s="205"/>
      <c r="AK431" s="205"/>
      <c r="AL431" s="205"/>
      <c r="AM431" s="205"/>
    </row>
    <row r="432">
      <c r="A432" s="213"/>
      <c r="B432" s="218"/>
      <c r="C432" s="218"/>
      <c r="D432" s="213"/>
      <c r="E432" s="213"/>
      <c r="F432" s="213"/>
      <c r="G432" s="213"/>
      <c r="H432" s="213"/>
      <c r="I432" s="213"/>
      <c r="J432" s="213"/>
      <c r="K432" s="213"/>
      <c r="L432" s="213"/>
      <c r="M432" s="213"/>
      <c r="N432" s="213"/>
      <c r="O432" s="213"/>
      <c r="P432" s="213"/>
      <c r="Q432" s="213"/>
      <c r="R432" s="213"/>
      <c r="S432" s="213"/>
      <c r="T432" s="213"/>
      <c r="U432" s="213"/>
      <c r="V432" s="213"/>
      <c r="W432" s="213"/>
      <c r="X432" s="213"/>
      <c r="Y432" s="231"/>
      <c r="Z432" s="213"/>
      <c r="AA432" s="213"/>
      <c r="AB432" s="205"/>
      <c r="AC432" s="205"/>
      <c r="AD432" s="205"/>
      <c r="AE432" s="205"/>
      <c r="AF432" s="205"/>
      <c r="AG432" s="205"/>
      <c r="AH432" s="205"/>
      <c r="AI432" s="205"/>
      <c r="AJ432" s="205"/>
      <c r="AK432" s="205"/>
      <c r="AL432" s="205"/>
      <c r="AM432" s="205"/>
    </row>
    <row r="433">
      <c r="A433" s="213"/>
      <c r="B433" s="218"/>
      <c r="C433" s="218"/>
      <c r="D433" s="213"/>
      <c r="E433" s="213"/>
      <c r="F433" s="213"/>
      <c r="G433" s="213"/>
      <c r="H433" s="213"/>
      <c r="I433" s="213"/>
      <c r="J433" s="213"/>
      <c r="K433" s="213"/>
      <c r="L433" s="213"/>
      <c r="M433" s="213"/>
      <c r="N433" s="213"/>
      <c r="O433" s="213"/>
      <c r="P433" s="213"/>
      <c r="Q433" s="213"/>
      <c r="R433" s="213"/>
      <c r="S433" s="213"/>
      <c r="T433" s="213"/>
      <c r="U433" s="213"/>
      <c r="V433" s="213"/>
      <c r="W433" s="213"/>
      <c r="X433" s="213"/>
      <c r="Y433" s="231"/>
      <c r="Z433" s="213"/>
      <c r="AA433" s="213"/>
      <c r="AB433" s="205"/>
      <c r="AC433" s="205"/>
      <c r="AD433" s="205"/>
      <c r="AE433" s="205"/>
      <c r="AF433" s="205"/>
      <c r="AG433" s="205"/>
      <c r="AH433" s="205"/>
      <c r="AI433" s="205"/>
      <c r="AJ433" s="205"/>
      <c r="AK433" s="205"/>
      <c r="AL433" s="205"/>
      <c r="AM433" s="205"/>
    </row>
    <row r="434">
      <c r="A434" s="213"/>
      <c r="B434" s="218"/>
      <c r="C434" s="218"/>
      <c r="D434" s="213"/>
      <c r="E434" s="213"/>
      <c r="F434" s="213"/>
      <c r="G434" s="213"/>
      <c r="H434" s="213"/>
      <c r="I434" s="213"/>
      <c r="J434" s="213"/>
      <c r="K434" s="213"/>
      <c r="L434" s="213"/>
      <c r="M434" s="213"/>
      <c r="N434" s="213"/>
      <c r="O434" s="213"/>
      <c r="P434" s="213"/>
      <c r="Q434" s="213"/>
      <c r="R434" s="213"/>
      <c r="S434" s="213"/>
      <c r="T434" s="213"/>
      <c r="U434" s="213"/>
      <c r="V434" s="213"/>
      <c r="W434" s="213"/>
      <c r="X434" s="213"/>
      <c r="Y434" s="231"/>
      <c r="Z434" s="213"/>
      <c r="AA434" s="213"/>
      <c r="AB434" s="205"/>
      <c r="AC434" s="205"/>
      <c r="AD434" s="205"/>
      <c r="AE434" s="205"/>
      <c r="AF434" s="205"/>
      <c r="AG434" s="205"/>
      <c r="AH434" s="205"/>
      <c r="AI434" s="205"/>
      <c r="AJ434" s="205"/>
      <c r="AK434" s="205"/>
      <c r="AL434" s="205"/>
      <c r="AM434" s="205"/>
    </row>
    <row r="435">
      <c r="A435" s="213"/>
      <c r="B435" s="218"/>
      <c r="C435" s="218"/>
      <c r="D435" s="213"/>
      <c r="E435" s="213"/>
      <c r="F435" s="213"/>
      <c r="G435" s="213"/>
      <c r="H435" s="213"/>
      <c r="I435" s="213"/>
      <c r="J435" s="213"/>
      <c r="K435" s="213"/>
      <c r="L435" s="213"/>
      <c r="M435" s="213"/>
      <c r="N435" s="213"/>
      <c r="O435" s="213"/>
      <c r="P435" s="213"/>
      <c r="Q435" s="213"/>
      <c r="R435" s="213"/>
      <c r="S435" s="213"/>
      <c r="T435" s="213"/>
      <c r="U435" s="213"/>
      <c r="V435" s="213"/>
      <c r="W435" s="213"/>
      <c r="X435" s="213"/>
      <c r="Y435" s="231"/>
      <c r="Z435" s="213"/>
      <c r="AA435" s="213"/>
      <c r="AB435" s="205"/>
      <c r="AC435" s="205"/>
      <c r="AD435" s="205"/>
      <c r="AE435" s="205"/>
      <c r="AF435" s="205"/>
      <c r="AG435" s="205"/>
      <c r="AH435" s="205"/>
      <c r="AI435" s="205"/>
      <c r="AJ435" s="205"/>
      <c r="AK435" s="205"/>
      <c r="AL435" s="205"/>
      <c r="AM435" s="205"/>
    </row>
    <row r="436">
      <c r="A436" s="213"/>
      <c r="B436" s="218"/>
      <c r="C436" s="218"/>
      <c r="D436" s="213"/>
      <c r="E436" s="213"/>
      <c r="F436" s="213"/>
      <c r="G436" s="213"/>
      <c r="H436" s="213"/>
      <c r="I436" s="213"/>
      <c r="J436" s="213"/>
      <c r="K436" s="213"/>
      <c r="L436" s="213"/>
      <c r="M436" s="213"/>
      <c r="N436" s="213"/>
      <c r="O436" s="213"/>
      <c r="P436" s="213"/>
      <c r="Q436" s="213"/>
      <c r="R436" s="213"/>
      <c r="S436" s="213"/>
      <c r="T436" s="213"/>
      <c r="U436" s="213"/>
      <c r="V436" s="213"/>
      <c r="W436" s="213"/>
      <c r="X436" s="213"/>
      <c r="Y436" s="231"/>
      <c r="Z436" s="213"/>
      <c r="AA436" s="213"/>
      <c r="AB436" s="205"/>
      <c r="AC436" s="205"/>
      <c r="AD436" s="205"/>
      <c r="AE436" s="205"/>
      <c r="AF436" s="205"/>
      <c r="AG436" s="205"/>
      <c r="AH436" s="205"/>
      <c r="AI436" s="205"/>
      <c r="AJ436" s="205"/>
      <c r="AK436" s="205"/>
      <c r="AL436" s="205"/>
      <c r="AM436" s="205"/>
    </row>
    <row r="437">
      <c r="A437" s="213"/>
      <c r="B437" s="218"/>
      <c r="C437" s="218"/>
      <c r="D437" s="213"/>
      <c r="E437" s="213"/>
      <c r="F437" s="213"/>
      <c r="G437" s="213"/>
      <c r="H437" s="213"/>
      <c r="I437" s="213"/>
      <c r="J437" s="213"/>
      <c r="K437" s="213"/>
      <c r="L437" s="213"/>
      <c r="M437" s="213"/>
      <c r="N437" s="213"/>
      <c r="O437" s="213"/>
      <c r="P437" s="213"/>
      <c r="Q437" s="213"/>
      <c r="R437" s="213"/>
      <c r="S437" s="213"/>
      <c r="T437" s="213"/>
      <c r="U437" s="213"/>
      <c r="V437" s="213"/>
      <c r="W437" s="213"/>
      <c r="X437" s="213"/>
      <c r="Y437" s="231"/>
      <c r="Z437" s="213"/>
      <c r="AA437" s="213"/>
      <c r="AB437" s="205"/>
      <c r="AC437" s="205"/>
      <c r="AD437" s="205"/>
      <c r="AE437" s="205"/>
      <c r="AF437" s="205"/>
      <c r="AG437" s="205"/>
      <c r="AH437" s="205"/>
      <c r="AI437" s="205"/>
      <c r="AJ437" s="205"/>
      <c r="AK437" s="205"/>
      <c r="AL437" s="205"/>
      <c r="AM437" s="205"/>
    </row>
    <row r="438">
      <c r="A438" s="213"/>
      <c r="B438" s="218"/>
      <c r="C438" s="218"/>
      <c r="D438" s="213"/>
      <c r="E438" s="213"/>
      <c r="F438" s="213"/>
      <c r="G438" s="213"/>
      <c r="H438" s="213"/>
      <c r="I438" s="213"/>
      <c r="J438" s="213"/>
      <c r="K438" s="213"/>
      <c r="L438" s="213"/>
      <c r="M438" s="213"/>
      <c r="N438" s="213"/>
      <c r="O438" s="213"/>
      <c r="P438" s="213"/>
      <c r="Q438" s="213"/>
      <c r="R438" s="213"/>
      <c r="S438" s="213"/>
      <c r="T438" s="213"/>
      <c r="U438" s="213"/>
      <c r="V438" s="213"/>
      <c r="W438" s="213"/>
      <c r="X438" s="213"/>
      <c r="Y438" s="231"/>
      <c r="Z438" s="213"/>
      <c r="AA438" s="213"/>
      <c r="AB438" s="205"/>
      <c r="AC438" s="205"/>
      <c r="AD438" s="205"/>
      <c r="AE438" s="205"/>
      <c r="AF438" s="205"/>
      <c r="AG438" s="205"/>
      <c r="AH438" s="205"/>
      <c r="AI438" s="205"/>
      <c r="AJ438" s="205"/>
      <c r="AK438" s="205"/>
      <c r="AL438" s="205"/>
      <c r="AM438" s="205"/>
    </row>
    <row r="439">
      <c r="A439" s="213"/>
      <c r="B439" s="218"/>
      <c r="C439" s="218"/>
      <c r="D439" s="213"/>
      <c r="E439" s="213"/>
      <c r="F439" s="213"/>
      <c r="G439" s="213"/>
      <c r="H439" s="213"/>
      <c r="I439" s="213"/>
      <c r="J439" s="213"/>
      <c r="K439" s="213"/>
      <c r="L439" s="213"/>
      <c r="M439" s="213"/>
      <c r="N439" s="213"/>
      <c r="O439" s="213"/>
      <c r="P439" s="213"/>
      <c r="Q439" s="213"/>
      <c r="R439" s="213"/>
      <c r="S439" s="213"/>
      <c r="T439" s="213"/>
      <c r="U439" s="213"/>
      <c r="V439" s="213"/>
      <c r="W439" s="213"/>
      <c r="X439" s="213"/>
      <c r="Y439" s="231"/>
      <c r="Z439" s="213"/>
      <c r="AA439" s="213"/>
      <c r="AB439" s="205"/>
      <c r="AC439" s="205"/>
      <c r="AD439" s="205"/>
      <c r="AE439" s="205"/>
      <c r="AF439" s="205"/>
      <c r="AG439" s="205"/>
      <c r="AH439" s="205"/>
      <c r="AI439" s="205"/>
      <c r="AJ439" s="205"/>
      <c r="AK439" s="205"/>
      <c r="AL439" s="205"/>
      <c r="AM439" s="205"/>
    </row>
    <row r="440">
      <c r="A440" s="213"/>
      <c r="B440" s="218"/>
      <c r="C440" s="218"/>
      <c r="D440" s="213"/>
      <c r="E440" s="213"/>
      <c r="F440" s="213"/>
      <c r="G440" s="213"/>
      <c r="H440" s="213"/>
      <c r="I440" s="213"/>
      <c r="J440" s="213"/>
      <c r="K440" s="213"/>
      <c r="L440" s="213"/>
      <c r="M440" s="213"/>
      <c r="N440" s="213"/>
      <c r="O440" s="213"/>
      <c r="P440" s="213"/>
      <c r="Q440" s="213"/>
      <c r="R440" s="213"/>
      <c r="S440" s="213"/>
      <c r="T440" s="213"/>
      <c r="U440" s="213"/>
      <c r="V440" s="213"/>
      <c r="W440" s="213"/>
      <c r="X440" s="213"/>
      <c r="Y440" s="231"/>
      <c r="Z440" s="213"/>
      <c r="AA440" s="213"/>
      <c r="AB440" s="205"/>
      <c r="AC440" s="205"/>
      <c r="AD440" s="205"/>
      <c r="AE440" s="205"/>
      <c r="AF440" s="205"/>
      <c r="AG440" s="205"/>
      <c r="AH440" s="205"/>
      <c r="AI440" s="205"/>
      <c r="AJ440" s="205"/>
      <c r="AK440" s="205"/>
      <c r="AL440" s="205"/>
      <c r="AM440" s="205"/>
    </row>
    <row r="441">
      <c r="A441" s="213"/>
      <c r="B441" s="218"/>
      <c r="C441" s="218"/>
      <c r="D441" s="213"/>
      <c r="E441" s="213"/>
      <c r="F441" s="213"/>
      <c r="G441" s="213"/>
      <c r="H441" s="213"/>
      <c r="I441" s="213"/>
      <c r="J441" s="213"/>
      <c r="K441" s="213"/>
      <c r="L441" s="213"/>
      <c r="M441" s="213"/>
      <c r="N441" s="213"/>
      <c r="O441" s="213"/>
      <c r="P441" s="213"/>
      <c r="Q441" s="213"/>
      <c r="R441" s="213"/>
      <c r="S441" s="213"/>
      <c r="T441" s="213"/>
      <c r="U441" s="213"/>
      <c r="V441" s="213"/>
      <c r="W441" s="213"/>
      <c r="X441" s="213"/>
      <c r="Y441" s="231"/>
      <c r="Z441" s="213"/>
      <c r="AA441" s="213"/>
      <c r="AB441" s="205"/>
      <c r="AC441" s="205"/>
      <c r="AD441" s="205"/>
      <c r="AE441" s="205"/>
      <c r="AF441" s="205"/>
      <c r="AG441" s="205"/>
      <c r="AH441" s="205"/>
      <c r="AI441" s="205"/>
      <c r="AJ441" s="205"/>
      <c r="AK441" s="205"/>
      <c r="AL441" s="205"/>
      <c r="AM441" s="205"/>
    </row>
    <row r="442">
      <c r="A442" s="213"/>
      <c r="B442" s="218"/>
      <c r="C442" s="218"/>
      <c r="D442" s="213"/>
      <c r="E442" s="213"/>
      <c r="F442" s="213"/>
      <c r="G442" s="213"/>
      <c r="H442" s="213"/>
      <c r="I442" s="213"/>
      <c r="J442" s="213"/>
      <c r="K442" s="213"/>
      <c r="L442" s="213"/>
      <c r="M442" s="213"/>
      <c r="N442" s="213"/>
      <c r="O442" s="213"/>
      <c r="P442" s="213"/>
      <c r="Q442" s="213"/>
      <c r="R442" s="213"/>
      <c r="S442" s="213"/>
      <c r="T442" s="213"/>
      <c r="U442" s="213"/>
      <c r="V442" s="213"/>
      <c r="W442" s="213"/>
      <c r="X442" s="213"/>
      <c r="Y442" s="231"/>
      <c r="Z442" s="213"/>
      <c r="AA442" s="213"/>
      <c r="AB442" s="205"/>
      <c r="AC442" s="205"/>
      <c r="AD442" s="205"/>
      <c r="AE442" s="205"/>
      <c r="AF442" s="205"/>
      <c r="AG442" s="205"/>
      <c r="AH442" s="205"/>
      <c r="AI442" s="205"/>
      <c r="AJ442" s="205"/>
      <c r="AK442" s="205"/>
      <c r="AL442" s="205"/>
      <c r="AM442" s="205"/>
    </row>
    <row r="443">
      <c r="A443" s="213"/>
      <c r="B443" s="218"/>
      <c r="C443" s="218"/>
      <c r="D443" s="213"/>
      <c r="E443" s="213"/>
      <c r="F443" s="213"/>
      <c r="G443" s="213"/>
      <c r="H443" s="213"/>
      <c r="I443" s="213"/>
      <c r="J443" s="213"/>
      <c r="K443" s="213"/>
      <c r="L443" s="213"/>
      <c r="M443" s="213"/>
      <c r="N443" s="213"/>
      <c r="O443" s="213"/>
      <c r="P443" s="213"/>
      <c r="Q443" s="213"/>
      <c r="R443" s="213"/>
      <c r="S443" s="213"/>
      <c r="T443" s="213"/>
      <c r="U443" s="213"/>
      <c r="V443" s="213"/>
      <c r="W443" s="213"/>
      <c r="X443" s="213"/>
      <c r="Y443" s="231"/>
      <c r="Z443" s="213"/>
      <c r="AA443" s="213"/>
      <c r="AB443" s="205"/>
      <c r="AC443" s="205"/>
      <c r="AD443" s="205"/>
      <c r="AE443" s="205"/>
      <c r="AF443" s="205"/>
      <c r="AG443" s="205"/>
      <c r="AH443" s="205"/>
      <c r="AI443" s="205"/>
      <c r="AJ443" s="205"/>
      <c r="AK443" s="205"/>
      <c r="AL443" s="205"/>
      <c r="AM443" s="205"/>
    </row>
    <row r="444">
      <c r="A444" s="213"/>
      <c r="B444" s="218"/>
      <c r="C444" s="218"/>
      <c r="D444" s="213"/>
      <c r="E444" s="213"/>
      <c r="F444" s="213"/>
      <c r="G444" s="213"/>
      <c r="H444" s="213"/>
      <c r="I444" s="213"/>
      <c r="J444" s="213"/>
      <c r="K444" s="213"/>
      <c r="L444" s="213"/>
      <c r="M444" s="213"/>
      <c r="N444" s="213"/>
      <c r="O444" s="213"/>
      <c r="P444" s="213"/>
      <c r="Q444" s="213"/>
      <c r="R444" s="213"/>
      <c r="S444" s="213"/>
      <c r="T444" s="213"/>
      <c r="U444" s="213"/>
      <c r="V444" s="213"/>
      <c r="W444" s="213"/>
      <c r="X444" s="213"/>
      <c r="Y444" s="231"/>
      <c r="Z444" s="213"/>
      <c r="AA444" s="213"/>
      <c r="AB444" s="205"/>
      <c r="AC444" s="205"/>
      <c r="AD444" s="205"/>
      <c r="AE444" s="205"/>
      <c r="AF444" s="205"/>
      <c r="AG444" s="205"/>
      <c r="AH444" s="205"/>
      <c r="AI444" s="205"/>
      <c r="AJ444" s="205"/>
      <c r="AK444" s="205"/>
      <c r="AL444" s="205"/>
      <c r="AM444" s="205"/>
    </row>
    <row r="445">
      <c r="A445" s="213"/>
      <c r="B445" s="218"/>
      <c r="C445" s="218"/>
      <c r="D445" s="213"/>
      <c r="E445" s="213"/>
      <c r="F445" s="213"/>
      <c r="G445" s="213"/>
      <c r="H445" s="213"/>
      <c r="I445" s="213"/>
      <c r="J445" s="213"/>
      <c r="K445" s="213"/>
      <c r="L445" s="213"/>
      <c r="M445" s="213"/>
      <c r="N445" s="213"/>
      <c r="O445" s="213"/>
      <c r="P445" s="213"/>
      <c r="Q445" s="213"/>
      <c r="R445" s="213"/>
      <c r="S445" s="213"/>
      <c r="T445" s="213"/>
      <c r="U445" s="213"/>
      <c r="V445" s="213"/>
      <c r="W445" s="213"/>
      <c r="X445" s="213"/>
      <c r="Y445" s="231"/>
      <c r="Z445" s="213"/>
      <c r="AA445" s="213"/>
      <c r="AB445" s="205"/>
      <c r="AC445" s="205"/>
      <c r="AD445" s="205"/>
      <c r="AE445" s="205"/>
      <c r="AF445" s="205"/>
      <c r="AG445" s="205"/>
      <c r="AH445" s="205"/>
      <c r="AI445" s="205"/>
      <c r="AJ445" s="205"/>
      <c r="AK445" s="205"/>
      <c r="AL445" s="205"/>
      <c r="AM445" s="205"/>
    </row>
    <row r="446">
      <c r="A446" s="213"/>
      <c r="B446" s="218"/>
      <c r="C446" s="218"/>
      <c r="D446" s="213"/>
      <c r="E446" s="213"/>
      <c r="F446" s="213"/>
      <c r="G446" s="213"/>
      <c r="H446" s="213"/>
      <c r="I446" s="213"/>
      <c r="J446" s="213"/>
      <c r="K446" s="213"/>
      <c r="L446" s="213"/>
      <c r="M446" s="213"/>
      <c r="N446" s="213"/>
      <c r="O446" s="213"/>
      <c r="P446" s="213"/>
      <c r="Q446" s="213"/>
      <c r="R446" s="213"/>
      <c r="S446" s="213"/>
      <c r="T446" s="213"/>
      <c r="U446" s="213"/>
      <c r="V446" s="213"/>
      <c r="W446" s="213"/>
      <c r="X446" s="213"/>
      <c r="Y446" s="231"/>
      <c r="Z446" s="213"/>
      <c r="AA446" s="213"/>
      <c r="AB446" s="205"/>
      <c r="AC446" s="205"/>
      <c r="AD446" s="205"/>
      <c r="AE446" s="205"/>
      <c r="AF446" s="205"/>
      <c r="AG446" s="205"/>
      <c r="AH446" s="205"/>
      <c r="AI446" s="205"/>
      <c r="AJ446" s="205"/>
      <c r="AK446" s="205"/>
      <c r="AL446" s="205"/>
      <c r="AM446" s="205"/>
    </row>
    <row r="447">
      <c r="A447" s="213"/>
      <c r="B447" s="218"/>
      <c r="C447" s="218"/>
      <c r="D447" s="213"/>
      <c r="E447" s="213"/>
      <c r="F447" s="213"/>
      <c r="G447" s="213"/>
      <c r="H447" s="213"/>
      <c r="I447" s="213"/>
      <c r="J447" s="213"/>
      <c r="K447" s="213"/>
      <c r="L447" s="213"/>
      <c r="M447" s="213"/>
      <c r="N447" s="213"/>
      <c r="O447" s="213"/>
      <c r="P447" s="213"/>
      <c r="Q447" s="213"/>
      <c r="R447" s="213"/>
      <c r="S447" s="213"/>
      <c r="T447" s="213"/>
      <c r="U447" s="213"/>
      <c r="V447" s="213"/>
      <c r="W447" s="213"/>
      <c r="X447" s="213"/>
      <c r="Y447" s="231"/>
      <c r="Z447" s="213"/>
      <c r="AA447" s="213"/>
      <c r="AB447" s="205"/>
      <c r="AC447" s="205"/>
      <c r="AD447" s="205"/>
      <c r="AE447" s="205"/>
      <c r="AF447" s="205"/>
      <c r="AG447" s="205"/>
      <c r="AH447" s="205"/>
      <c r="AI447" s="205"/>
      <c r="AJ447" s="205"/>
      <c r="AK447" s="205"/>
      <c r="AL447" s="205"/>
      <c r="AM447" s="205"/>
    </row>
    <row r="448">
      <c r="A448" s="213"/>
      <c r="B448" s="218"/>
      <c r="C448" s="218"/>
      <c r="D448" s="213"/>
      <c r="E448" s="213"/>
      <c r="F448" s="213"/>
      <c r="G448" s="213"/>
      <c r="H448" s="213"/>
      <c r="I448" s="213"/>
      <c r="J448" s="213"/>
      <c r="K448" s="213"/>
      <c r="L448" s="213"/>
      <c r="M448" s="213"/>
      <c r="N448" s="213"/>
      <c r="O448" s="213"/>
      <c r="P448" s="213"/>
      <c r="Q448" s="213"/>
      <c r="R448" s="213"/>
      <c r="S448" s="213"/>
      <c r="T448" s="213"/>
      <c r="U448" s="213"/>
      <c r="V448" s="213"/>
      <c r="W448" s="213"/>
      <c r="X448" s="213"/>
      <c r="Y448" s="231"/>
      <c r="Z448" s="213"/>
      <c r="AA448" s="213"/>
      <c r="AB448" s="205"/>
      <c r="AC448" s="205"/>
      <c r="AD448" s="205"/>
      <c r="AE448" s="205"/>
      <c r="AF448" s="205"/>
      <c r="AG448" s="205"/>
      <c r="AH448" s="205"/>
      <c r="AI448" s="205"/>
      <c r="AJ448" s="205"/>
      <c r="AK448" s="205"/>
      <c r="AL448" s="205"/>
      <c r="AM448" s="205"/>
    </row>
    <row r="449">
      <c r="A449" s="213"/>
      <c r="B449" s="218"/>
      <c r="C449" s="218"/>
      <c r="D449" s="213"/>
      <c r="E449" s="213"/>
      <c r="F449" s="213"/>
      <c r="G449" s="213"/>
      <c r="H449" s="213"/>
      <c r="I449" s="213"/>
      <c r="J449" s="213"/>
      <c r="K449" s="213"/>
      <c r="L449" s="213"/>
      <c r="M449" s="213"/>
      <c r="N449" s="213"/>
      <c r="O449" s="213"/>
      <c r="P449" s="213"/>
      <c r="Q449" s="213"/>
      <c r="R449" s="213"/>
      <c r="S449" s="213"/>
      <c r="T449" s="213"/>
      <c r="U449" s="213"/>
      <c r="V449" s="213"/>
      <c r="W449" s="213"/>
      <c r="X449" s="213"/>
      <c r="Y449" s="231"/>
      <c r="Z449" s="213"/>
      <c r="AA449" s="213"/>
      <c r="AB449" s="205"/>
      <c r="AC449" s="205"/>
      <c r="AD449" s="205"/>
      <c r="AE449" s="205"/>
      <c r="AF449" s="205"/>
      <c r="AG449" s="205"/>
      <c r="AH449" s="205"/>
      <c r="AI449" s="205"/>
      <c r="AJ449" s="205"/>
      <c r="AK449" s="205"/>
      <c r="AL449" s="205"/>
      <c r="AM449" s="205"/>
    </row>
    <row r="450">
      <c r="A450" s="213"/>
      <c r="B450" s="218"/>
      <c r="C450" s="218"/>
      <c r="D450" s="213"/>
      <c r="E450" s="213"/>
      <c r="F450" s="213"/>
      <c r="G450" s="213"/>
      <c r="H450" s="213"/>
      <c r="I450" s="213"/>
      <c r="J450" s="213"/>
      <c r="K450" s="213"/>
      <c r="L450" s="213"/>
      <c r="M450" s="213"/>
      <c r="N450" s="213"/>
      <c r="O450" s="213"/>
      <c r="P450" s="213"/>
      <c r="Q450" s="213"/>
      <c r="R450" s="213"/>
      <c r="S450" s="213"/>
      <c r="T450" s="213"/>
      <c r="U450" s="213"/>
      <c r="V450" s="213"/>
      <c r="W450" s="213"/>
      <c r="X450" s="213"/>
      <c r="Y450" s="231"/>
      <c r="Z450" s="213"/>
      <c r="AA450" s="213"/>
      <c r="AB450" s="205"/>
      <c r="AC450" s="205"/>
      <c r="AD450" s="205"/>
      <c r="AE450" s="205"/>
      <c r="AF450" s="205"/>
      <c r="AG450" s="205"/>
      <c r="AH450" s="205"/>
      <c r="AI450" s="205"/>
      <c r="AJ450" s="205"/>
      <c r="AK450" s="205"/>
      <c r="AL450" s="205"/>
      <c r="AM450" s="205"/>
    </row>
    <row r="451">
      <c r="A451" s="213"/>
      <c r="B451" s="218"/>
      <c r="C451" s="218"/>
      <c r="D451" s="213"/>
      <c r="E451" s="213"/>
      <c r="F451" s="213"/>
      <c r="G451" s="213"/>
      <c r="H451" s="213"/>
      <c r="I451" s="213"/>
      <c r="J451" s="213"/>
      <c r="K451" s="213"/>
      <c r="L451" s="213"/>
      <c r="M451" s="213"/>
      <c r="N451" s="213"/>
      <c r="O451" s="213"/>
      <c r="P451" s="213"/>
      <c r="Q451" s="213"/>
      <c r="R451" s="213"/>
      <c r="S451" s="213"/>
      <c r="T451" s="213"/>
      <c r="U451" s="213"/>
      <c r="V451" s="213"/>
      <c r="W451" s="213"/>
      <c r="X451" s="213"/>
      <c r="Y451" s="231"/>
      <c r="Z451" s="213"/>
      <c r="AA451" s="213"/>
      <c r="AB451" s="205"/>
      <c r="AC451" s="205"/>
      <c r="AD451" s="205"/>
      <c r="AE451" s="205"/>
      <c r="AF451" s="205"/>
      <c r="AG451" s="205"/>
      <c r="AH451" s="205"/>
      <c r="AI451" s="205"/>
      <c r="AJ451" s="205"/>
      <c r="AK451" s="205"/>
      <c r="AL451" s="205"/>
      <c r="AM451" s="205"/>
    </row>
    <row r="452">
      <c r="A452" s="213"/>
      <c r="B452" s="218"/>
      <c r="C452" s="218"/>
      <c r="D452" s="213"/>
      <c r="E452" s="213"/>
      <c r="F452" s="213"/>
      <c r="G452" s="213"/>
      <c r="H452" s="213"/>
      <c r="I452" s="213"/>
      <c r="J452" s="213"/>
      <c r="K452" s="213"/>
      <c r="L452" s="213"/>
      <c r="M452" s="213"/>
      <c r="N452" s="213"/>
      <c r="O452" s="213"/>
      <c r="P452" s="213"/>
      <c r="Q452" s="213"/>
      <c r="R452" s="213"/>
      <c r="S452" s="213"/>
      <c r="T452" s="213"/>
      <c r="U452" s="213"/>
      <c r="V452" s="213"/>
      <c r="W452" s="213"/>
      <c r="X452" s="213"/>
      <c r="Y452" s="231"/>
      <c r="Z452" s="213"/>
      <c r="AA452" s="213"/>
      <c r="AB452" s="205"/>
      <c r="AC452" s="205"/>
      <c r="AD452" s="205"/>
      <c r="AE452" s="205"/>
      <c r="AF452" s="205"/>
      <c r="AG452" s="205"/>
      <c r="AH452" s="205"/>
      <c r="AI452" s="205"/>
      <c r="AJ452" s="205"/>
      <c r="AK452" s="205"/>
      <c r="AL452" s="205"/>
      <c r="AM452" s="205"/>
    </row>
    <row r="453">
      <c r="A453" s="213"/>
      <c r="B453" s="218"/>
      <c r="C453" s="218"/>
      <c r="D453" s="213"/>
      <c r="E453" s="213"/>
      <c r="F453" s="213"/>
      <c r="G453" s="213"/>
      <c r="H453" s="213"/>
      <c r="I453" s="213"/>
      <c r="J453" s="213"/>
      <c r="K453" s="213"/>
      <c r="L453" s="213"/>
      <c r="M453" s="213"/>
      <c r="N453" s="213"/>
      <c r="O453" s="213"/>
      <c r="P453" s="213"/>
      <c r="Q453" s="213"/>
      <c r="R453" s="213"/>
      <c r="S453" s="213"/>
      <c r="T453" s="213"/>
      <c r="U453" s="213"/>
      <c r="V453" s="213"/>
      <c r="W453" s="213"/>
      <c r="X453" s="213"/>
      <c r="Y453" s="231"/>
      <c r="Z453" s="213"/>
      <c r="AA453" s="213"/>
      <c r="AB453" s="205"/>
      <c r="AC453" s="205"/>
      <c r="AD453" s="205"/>
      <c r="AE453" s="205"/>
      <c r="AF453" s="205"/>
      <c r="AG453" s="205"/>
      <c r="AH453" s="205"/>
      <c r="AI453" s="205"/>
      <c r="AJ453" s="205"/>
      <c r="AK453" s="205"/>
      <c r="AL453" s="205"/>
      <c r="AM453" s="205"/>
    </row>
    <row r="454">
      <c r="A454" s="213"/>
      <c r="B454" s="218"/>
      <c r="C454" s="218"/>
      <c r="D454" s="213"/>
      <c r="E454" s="213"/>
      <c r="F454" s="213"/>
      <c r="G454" s="213"/>
      <c r="H454" s="213"/>
      <c r="I454" s="213"/>
      <c r="J454" s="213"/>
      <c r="K454" s="213"/>
      <c r="L454" s="213"/>
      <c r="M454" s="213"/>
      <c r="N454" s="213"/>
      <c r="O454" s="213"/>
      <c r="P454" s="213"/>
      <c r="Q454" s="213"/>
      <c r="R454" s="213"/>
      <c r="S454" s="213"/>
      <c r="T454" s="213"/>
      <c r="U454" s="213"/>
      <c r="V454" s="213"/>
      <c r="W454" s="213"/>
      <c r="X454" s="213"/>
      <c r="Y454" s="231"/>
      <c r="Z454" s="213"/>
      <c r="AA454" s="213"/>
      <c r="AB454" s="205"/>
      <c r="AC454" s="205"/>
      <c r="AD454" s="205"/>
      <c r="AE454" s="205"/>
      <c r="AF454" s="205"/>
      <c r="AG454" s="205"/>
      <c r="AH454" s="205"/>
      <c r="AI454" s="205"/>
      <c r="AJ454" s="205"/>
      <c r="AK454" s="205"/>
      <c r="AL454" s="205"/>
      <c r="AM454" s="205"/>
    </row>
    <row r="455">
      <c r="A455" s="213"/>
      <c r="B455" s="218"/>
      <c r="C455" s="218"/>
      <c r="D455" s="213"/>
      <c r="E455" s="213"/>
      <c r="F455" s="213"/>
      <c r="G455" s="213"/>
      <c r="H455" s="213"/>
      <c r="I455" s="213"/>
      <c r="J455" s="213"/>
      <c r="K455" s="213"/>
      <c r="L455" s="213"/>
      <c r="M455" s="213"/>
      <c r="N455" s="213"/>
      <c r="O455" s="213"/>
      <c r="P455" s="213"/>
      <c r="Q455" s="213"/>
      <c r="R455" s="213"/>
      <c r="S455" s="213"/>
      <c r="T455" s="213"/>
      <c r="U455" s="213"/>
      <c r="V455" s="213"/>
      <c r="W455" s="213"/>
      <c r="X455" s="213"/>
      <c r="Y455" s="231"/>
      <c r="Z455" s="213"/>
      <c r="AA455" s="213"/>
      <c r="AB455" s="205"/>
      <c r="AC455" s="205"/>
      <c r="AD455" s="205"/>
      <c r="AE455" s="205"/>
      <c r="AF455" s="205"/>
      <c r="AG455" s="205"/>
      <c r="AH455" s="205"/>
      <c r="AI455" s="205"/>
      <c r="AJ455" s="205"/>
      <c r="AK455" s="205"/>
      <c r="AL455" s="205"/>
      <c r="AM455" s="205"/>
    </row>
    <row r="456">
      <c r="A456" s="213"/>
      <c r="B456" s="218"/>
      <c r="C456" s="218"/>
      <c r="D456" s="213"/>
      <c r="E456" s="213"/>
      <c r="F456" s="213"/>
      <c r="G456" s="213"/>
      <c r="H456" s="213"/>
      <c r="I456" s="213"/>
      <c r="J456" s="213"/>
      <c r="K456" s="213"/>
      <c r="L456" s="213"/>
      <c r="M456" s="213"/>
      <c r="N456" s="213"/>
      <c r="O456" s="213"/>
      <c r="P456" s="213"/>
      <c r="Q456" s="213"/>
      <c r="R456" s="213"/>
      <c r="S456" s="213"/>
      <c r="T456" s="213"/>
      <c r="U456" s="213"/>
      <c r="V456" s="213"/>
      <c r="W456" s="213"/>
      <c r="X456" s="213"/>
      <c r="Y456" s="231"/>
      <c r="Z456" s="213"/>
      <c r="AA456" s="213"/>
      <c r="AB456" s="205"/>
      <c r="AC456" s="205"/>
      <c r="AD456" s="205"/>
      <c r="AE456" s="205"/>
      <c r="AF456" s="205"/>
      <c r="AG456" s="205"/>
      <c r="AH456" s="205"/>
      <c r="AI456" s="205"/>
      <c r="AJ456" s="205"/>
      <c r="AK456" s="205"/>
      <c r="AL456" s="205"/>
      <c r="AM456" s="205"/>
    </row>
    <row r="457">
      <c r="A457" s="213"/>
      <c r="B457" s="218"/>
      <c r="C457" s="218"/>
      <c r="D457" s="213"/>
      <c r="E457" s="213"/>
      <c r="F457" s="213"/>
      <c r="G457" s="213"/>
      <c r="H457" s="213"/>
      <c r="I457" s="213"/>
      <c r="J457" s="213"/>
      <c r="K457" s="213"/>
      <c r="L457" s="213"/>
      <c r="M457" s="213"/>
      <c r="N457" s="213"/>
      <c r="O457" s="213"/>
      <c r="P457" s="213"/>
      <c r="Q457" s="213"/>
      <c r="R457" s="213"/>
      <c r="S457" s="213"/>
      <c r="T457" s="213"/>
      <c r="U457" s="213"/>
      <c r="V457" s="213"/>
      <c r="W457" s="213"/>
      <c r="X457" s="213"/>
      <c r="Y457" s="231"/>
      <c r="Z457" s="213"/>
      <c r="AA457" s="213"/>
      <c r="AB457" s="205"/>
      <c r="AC457" s="205"/>
      <c r="AD457" s="205"/>
      <c r="AE457" s="205"/>
      <c r="AF457" s="205"/>
      <c r="AG457" s="205"/>
      <c r="AH457" s="205"/>
      <c r="AI457" s="205"/>
      <c r="AJ457" s="205"/>
      <c r="AK457" s="205"/>
      <c r="AL457" s="205"/>
      <c r="AM457" s="205"/>
    </row>
    <row r="458">
      <c r="A458" s="213"/>
      <c r="B458" s="218"/>
      <c r="C458" s="218"/>
      <c r="D458" s="213"/>
      <c r="E458" s="213"/>
      <c r="F458" s="213"/>
      <c r="G458" s="213"/>
      <c r="H458" s="213"/>
      <c r="I458" s="213"/>
      <c r="J458" s="213"/>
      <c r="K458" s="213"/>
      <c r="L458" s="213"/>
      <c r="M458" s="213"/>
      <c r="N458" s="213"/>
      <c r="O458" s="213"/>
      <c r="P458" s="213"/>
      <c r="Q458" s="213"/>
      <c r="R458" s="213"/>
      <c r="S458" s="213"/>
      <c r="T458" s="213"/>
      <c r="U458" s="213"/>
      <c r="V458" s="213"/>
      <c r="W458" s="213"/>
      <c r="X458" s="213"/>
      <c r="Y458" s="231"/>
      <c r="Z458" s="213"/>
      <c r="AA458" s="213"/>
      <c r="AB458" s="205"/>
      <c r="AC458" s="205"/>
      <c r="AD458" s="205"/>
      <c r="AE458" s="205"/>
      <c r="AF458" s="205"/>
      <c r="AG458" s="205"/>
      <c r="AH458" s="205"/>
      <c r="AI458" s="205"/>
      <c r="AJ458" s="205"/>
      <c r="AK458" s="205"/>
      <c r="AL458" s="205"/>
      <c r="AM458" s="205"/>
    </row>
    <row r="459">
      <c r="A459" s="213"/>
      <c r="B459" s="218"/>
      <c r="C459" s="218"/>
      <c r="D459" s="213"/>
      <c r="E459" s="213"/>
      <c r="F459" s="213"/>
      <c r="G459" s="213"/>
      <c r="H459" s="213"/>
      <c r="I459" s="213"/>
      <c r="J459" s="213"/>
      <c r="K459" s="213"/>
      <c r="L459" s="213"/>
      <c r="M459" s="213"/>
      <c r="N459" s="213"/>
      <c r="O459" s="213"/>
      <c r="P459" s="213"/>
      <c r="Q459" s="213"/>
      <c r="R459" s="213"/>
      <c r="S459" s="213"/>
      <c r="T459" s="213"/>
      <c r="U459" s="213"/>
      <c r="V459" s="213"/>
      <c r="W459" s="213"/>
      <c r="X459" s="213"/>
      <c r="Y459" s="231"/>
      <c r="Z459" s="213"/>
      <c r="AA459" s="213"/>
      <c r="AB459" s="205"/>
      <c r="AC459" s="205"/>
      <c r="AD459" s="205"/>
      <c r="AE459" s="205"/>
      <c r="AF459" s="205"/>
      <c r="AG459" s="205"/>
      <c r="AH459" s="205"/>
      <c r="AI459" s="205"/>
      <c r="AJ459" s="205"/>
      <c r="AK459" s="205"/>
      <c r="AL459" s="205"/>
      <c r="AM459" s="205"/>
    </row>
    <row r="460">
      <c r="A460" s="213"/>
      <c r="B460" s="218"/>
      <c r="C460" s="218"/>
      <c r="D460" s="213"/>
      <c r="E460" s="213"/>
      <c r="F460" s="213"/>
      <c r="G460" s="213"/>
      <c r="H460" s="213"/>
      <c r="I460" s="213"/>
      <c r="J460" s="213"/>
      <c r="K460" s="213"/>
      <c r="L460" s="213"/>
      <c r="M460" s="213"/>
      <c r="N460" s="213"/>
      <c r="O460" s="213"/>
      <c r="P460" s="213"/>
      <c r="Q460" s="213"/>
      <c r="R460" s="213"/>
      <c r="S460" s="213"/>
      <c r="T460" s="213"/>
      <c r="U460" s="213"/>
      <c r="V460" s="213"/>
      <c r="W460" s="213"/>
      <c r="X460" s="213"/>
      <c r="Y460" s="231"/>
      <c r="Z460" s="213"/>
      <c r="AA460" s="213"/>
      <c r="AB460" s="205"/>
      <c r="AC460" s="205"/>
      <c r="AD460" s="205"/>
      <c r="AE460" s="205"/>
      <c r="AF460" s="205"/>
      <c r="AG460" s="205"/>
      <c r="AH460" s="205"/>
      <c r="AI460" s="205"/>
      <c r="AJ460" s="205"/>
      <c r="AK460" s="205"/>
      <c r="AL460" s="205"/>
      <c r="AM460" s="205"/>
    </row>
    <row r="461">
      <c r="A461" s="213"/>
      <c r="B461" s="218"/>
      <c r="C461" s="218"/>
      <c r="D461" s="213"/>
      <c r="E461" s="213"/>
      <c r="F461" s="213"/>
      <c r="G461" s="213"/>
      <c r="H461" s="213"/>
      <c r="I461" s="213"/>
      <c r="J461" s="213"/>
      <c r="K461" s="213"/>
      <c r="L461" s="213"/>
      <c r="M461" s="213"/>
      <c r="N461" s="213"/>
      <c r="O461" s="213"/>
      <c r="P461" s="213"/>
      <c r="Q461" s="213"/>
      <c r="R461" s="213"/>
      <c r="S461" s="213"/>
      <c r="T461" s="213"/>
      <c r="U461" s="213"/>
      <c r="V461" s="213"/>
      <c r="W461" s="213"/>
      <c r="X461" s="213"/>
      <c r="Y461" s="231"/>
      <c r="Z461" s="213"/>
      <c r="AA461" s="213"/>
      <c r="AB461" s="205"/>
      <c r="AC461" s="205"/>
      <c r="AD461" s="205"/>
      <c r="AE461" s="205"/>
      <c r="AF461" s="205"/>
      <c r="AG461" s="205"/>
      <c r="AH461" s="205"/>
      <c r="AI461" s="205"/>
      <c r="AJ461" s="205"/>
      <c r="AK461" s="205"/>
      <c r="AL461" s="205"/>
      <c r="AM461" s="205"/>
    </row>
    <row r="462">
      <c r="A462" s="213"/>
      <c r="B462" s="218"/>
      <c r="C462" s="218"/>
      <c r="D462" s="213"/>
      <c r="E462" s="213"/>
      <c r="F462" s="213"/>
      <c r="G462" s="213"/>
      <c r="H462" s="213"/>
      <c r="I462" s="213"/>
      <c r="J462" s="213"/>
      <c r="K462" s="213"/>
      <c r="L462" s="213"/>
      <c r="M462" s="213"/>
      <c r="N462" s="213"/>
      <c r="O462" s="213"/>
      <c r="P462" s="213"/>
      <c r="Q462" s="213"/>
      <c r="R462" s="213"/>
      <c r="S462" s="213"/>
      <c r="T462" s="213"/>
      <c r="U462" s="213"/>
      <c r="V462" s="213"/>
      <c r="W462" s="213"/>
      <c r="X462" s="213"/>
      <c r="Y462" s="231"/>
      <c r="Z462" s="213"/>
      <c r="AA462" s="213"/>
      <c r="AB462" s="205"/>
      <c r="AC462" s="205"/>
      <c r="AD462" s="205"/>
      <c r="AE462" s="205"/>
      <c r="AF462" s="205"/>
      <c r="AG462" s="205"/>
      <c r="AH462" s="205"/>
      <c r="AI462" s="205"/>
      <c r="AJ462" s="205"/>
      <c r="AK462" s="205"/>
      <c r="AL462" s="205"/>
      <c r="AM462" s="205"/>
    </row>
    <row r="463">
      <c r="A463" s="213"/>
      <c r="B463" s="218"/>
      <c r="C463" s="218"/>
      <c r="D463" s="213"/>
      <c r="E463" s="213"/>
      <c r="F463" s="213"/>
      <c r="G463" s="213"/>
      <c r="H463" s="213"/>
      <c r="I463" s="213"/>
      <c r="J463" s="213"/>
      <c r="K463" s="213"/>
      <c r="L463" s="213"/>
      <c r="M463" s="213"/>
      <c r="N463" s="213"/>
      <c r="O463" s="213"/>
      <c r="P463" s="213"/>
      <c r="Q463" s="213"/>
      <c r="R463" s="213"/>
      <c r="S463" s="213"/>
      <c r="T463" s="213"/>
      <c r="U463" s="213"/>
      <c r="V463" s="213"/>
      <c r="W463" s="213"/>
      <c r="X463" s="213"/>
      <c r="Y463" s="231"/>
      <c r="Z463" s="213"/>
      <c r="AA463" s="213"/>
      <c r="AB463" s="205"/>
      <c r="AC463" s="205"/>
      <c r="AD463" s="205"/>
      <c r="AE463" s="205"/>
      <c r="AF463" s="205"/>
      <c r="AG463" s="205"/>
      <c r="AH463" s="205"/>
      <c r="AI463" s="205"/>
      <c r="AJ463" s="205"/>
      <c r="AK463" s="205"/>
      <c r="AL463" s="205"/>
      <c r="AM463" s="205"/>
    </row>
    <row r="464">
      <c r="A464" s="213"/>
      <c r="B464" s="218"/>
      <c r="C464" s="218"/>
      <c r="D464" s="213"/>
      <c r="E464" s="213"/>
      <c r="F464" s="213"/>
      <c r="G464" s="213"/>
      <c r="H464" s="213"/>
      <c r="I464" s="213"/>
      <c r="J464" s="213"/>
      <c r="K464" s="213"/>
      <c r="L464" s="213"/>
      <c r="M464" s="213"/>
      <c r="N464" s="213"/>
      <c r="O464" s="213"/>
      <c r="P464" s="213"/>
      <c r="Q464" s="213"/>
      <c r="R464" s="213"/>
      <c r="S464" s="213"/>
      <c r="T464" s="213"/>
      <c r="U464" s="213"/>
      <c r="V464" s="213"/>
      <c r="W464" s="213"/>
      <c r="X464" s="213"/>
      <c r="Y464" s="231"/>
      <c r="Z464" s="213"/>
      <c r="AA464" s="213"/>
      <c r="AB464" s="205"/>
      <c r="AC464" s="205"/>
      <c r="AD464" s="205"/>
      <c r="AE464" s="205"/>
      <c r="AF464" s="205"/>
      <c r="AG464" s="205"/>
      <c r="AH464" s="205"/>
      <c r="AI464" s="205"/>
      <c r="AJ464" s="205"/>
      <c r="AK464" s="205"/>
      <c r="AL464" s="205"/>
      <c r="AM464" s="205"/>
    </row>
    <row r="465">
      <c r="A465" s="213"/>
      <c r="B465" s="218"/>
      <c r="C465" s="218"/>
      <c r="D465" s="213"/>
      <c r="E465" s="213"/>
      <c r="F465" s="213"/>
      <c r="G465" s="213"/>
      <c r="H465" s="213"/>
      <c r="I465" s="213"/>
      <c r="J465" s="213"/>
      <c r="K465" s="213"/>
      <c r="L465" s="213"/>
      <c r="M465" s="213"/>
      <c r="N465" s="213"/>
      <c r="O465" s="213"/>
      <c r="P465" s="213"/>
      <c r="Q465" s="213"/>
      <c r="R465" s="213"/>
      <c r="S465" s="213"/>
      <c r="T465" s="213"/>
      <c r="U465" s="213"/>
      <c r="V465" s="213"/>
      <c r="W465" s="213"/>
      <c r="X465" s="213"/>
      <c r="Y465" s="231"/>
      <c r="Z465" s="213"/>
      <c r="AA465" s="213"/>
      <c r="AB465" s="205"/>
      <c r="AC465" s="205"/>
      <c r="AD465" s="205"/>
      <c r="AE465" s="205"/>
      <c r="AF465" s="205"/>
      <c r="AG465" s="205"/>
      <c r="AH465" s="205"/>
      <c r="AI465" s="205"/>
      <c r="AJ465" s="205"/>
      <c r="AK465" s="205"/>
      <c r="AL465" s="205"/>
      <c r="AM465" s="205"/>
    </row>
    <row r="466">
      <c r="A466" s="213"/>
      <c r="B466" s="218"/>
      <c r="C466" s="218"/>
      <c r="D466" s="213"/>
      <c r="E466" s="213"/>
      <c r="F466" s="213"/>
      <c r="G466" s="213"/>
      <c r="H466" s="213"/>
      <c r="I466" s="213"/>
      <c r="J466" s="213"/>
      <c r="K466" s="213"/>
      <c r="L466" s="213"/>
      <c r="M466" s="213"/>
      <c r="N466" s="213"/>
      <c r="O466" s="213"/>
      <c r="P466" s="213"/>
      <c r="Q466" s="213"/>
      <c r="R466" s="213"/>
      <c r="S466" s="213"/>
      <c r="T466" s="213"/>
      <c r="U466" s="213"/>
      <c r="V466" s="213"/>
      <c r="W466" s="213"/>
      <c r="X466" s="213"/>
      <c r="Y466" s="231"/>
      <c r="Z466" s="213"/>
      <c r="AA466" s="213"/>
      <c r="AB466" s="205"/>
      <c r="AC466" s="205"/>
      <c r="AD466" s="205"/>
      <c r="AE466" s="205"/>
      <c r="AF466" s="205"/>
      <c r="AG466" s="205"/>
      <c r="AH466" s="205"/>
      <c r="AI466" s="205"/>
      <c r="AJ466" s="205"/>
      <c r="AK466" s="205"/>
      <c r="AL466" s="205"/>
      <c r="AM466" s="205"/>
    </row>
    <row r="467">
      <c r="A467" s="213"/>
      <c r="B467" s="218"/>
      <c r="C467" s="218"/>
      <c r="D467" s="213"/>
      <c r="E467" s="213"/>
      <c r="F467" s="213"/>
      <c r="G467" s="213"/>
      <c r="H467" s="213"/>
      <c r="I467" s="213"/>
      <c r="J467" s="213"/>
      <c r="K467" s="213"/>
      <c r="L467" s="213"/>
      <c r="M467" s="213"/>
      <c r="N467" s="213"/>
      <c r="O467" s="213"/>
      <c r="P467" s="213"/>
      <c r="Q467" s="213"/>
      <c r="R467" s="213"/>
      <c r="S467" s="213"/>
      <c r="T467" s="213"/>
      <c r="U467" s="213"/>
      <c r="V467" s="213"/>
      <c r="W467" s="213"/>
      <c r="X467" s="213"/>
      <c r="Y467" s="231"/>
      <c r="Z467" s="213"/>
      <c r="AA467" s="213"/>
      <c r="AB467" s="205"/>
      <c r="AC467" s="205"/>
      <c r="AD467" s="205"/>
      <c r="AE467" s="205"/>
      <c r="AF467" s="205"/>
      <c r="AG467" s="205"/>
      <c r="AH467" s="205"/>
      <c r="AI467" s="205"/>
      <c r="AJ467" s="205"/>
      <c r="AK467" s="205"/>
      <c r="AL467" s="205"/>
      <c r="AM467" s="205"/>
    </row>
    <row r="468">
      <c r="A468" s="213"/>
      <c r="B468" s="218"/>
      <c r="C468" s="218"/>
      <c r="D468" s="213"/>
      <c r="E468" s="213"/>
      <c r="F468" s="213"/>
      <c r="G468" s="213"/>
      <c r="H468" s="213"/>
      <c r="I468" s="213"/>
      <c r="J468" s="213"/>
      <c r="K468" s="213"/>
      <c r="L468" s="213"/>
      <c r="M468" s="213"/>
      <c r="N468" s="213"/>
      <c r="O468" s="213"/>
      <c r="P468" s="213"/>
      <c r="Q468" s="213"/>
      <c r="R468" s="213"/>
      <c r="S468" s="213"/>
      <c r="T468" s="213"/>
      <c r="U468" s="213"/>
      <c r="V468" s="213"/>
      <c r="W468" s="213"/>
      <c r="X468" s="213"/>
      <c r="Y468" s="231"/>
      <c r="Z468" s="213"/>
      <c r="AA468" s="213"/>
      <c r="AB468" s="205"/>
      <c r="AC468" s="205"/>
      <c r="AD468" s="205"/>
      <c r="AE468" s="205"/>
      <c r="AF468" s="205"/>
      <c r="AG468" s="205"/>
      <c r="AH468" s="205"/>
      <c r="AI468" s="205"/>
      <c r="AJ468" s="205"/>
      <c r="AK468" s="205"/>
      <c r="AL468" s="205"/>
      <c r="AM468" s="205"/>
    </row>
    <row r="469">
      <c r="A469" s="213"/>
      <c r="B469" s="218"/>
      <c r="C469" s="218"/>
      <c r="D469" s="213"/>
      <c r="E469" s="213"/>
      <c r="F469" s="213"/>
      <c r="G469" s="213"/>
      <c r="H469" s="213"/>
      <c r="I469" s="213"/>
      <c r="J469" s="213"/>
      <c r="K469" s="213"/>
      <c r="L469" s="213"/>
      <c r="M469" s="213"/>
      <c r="N469" s="213"/>
      <c r="O469" s="213"/>
      <c r="P469" s="213"/>
      <c r="Q469" s="213"/>
      <c r="R469" s="213"/>
      <c r="S469" s="213"/>
      <c r="T469" s="213"/>
      <c r="U469" s="213"/>
      <c r="V469" s="213"/>
      <c r="W469" s="213"/>
      <c r="X469" s="213"/>
      <c r="Y469" s="231"/>
      <c r="Z469" s="213"/>
      <c r="AA469" s="213"/>
      <c r="AB469" s="205"/>
      <c r="AC469" s="205"/>
      <c r="AD469" s="205"/>
      <c r="AE469" s="205"/>
      <c r="AF469" s="205"/>
      <c r="AG469" s="205"/>
      <c r="AH469" s="205"/>
      <c r="AI469" s="205"/>
      <c r="AJ469" s="205"/>
      <c r="AK469" s="205"/>
      <c r="AL469" s="205"/>
      <c r="AM469" s="205"/>
    </row>
    <row r="470">
      <c r="A470" s="213"/>
      <c r="B470" s="218"/>
      <c r="C470" s="218"/>
      <c r="D470" s="213"/>
      <c r="E470" s="213"/>
      <c r="F470" s="213"/>
      <c r="G470" s="213"/>
      <c r="H470" s="213"/>
      <c r="I470" s="213"/>
      <c r="J470" s="213"/>
      <c r="K470" s="213"/>
      <c r="L470" s="213"/>
      <c r="M470" s="213"/>
      <c r="N470" s="213"/>
      <c r="O470" s="213"/>
      <c r="P470" s="213"/>
      <c r="Q470" s="213"/>
      <c r="R470" s="213"/>
      <c r="S470" s="213"/>
      <c r="T470" s="213"/>
      <c r="U470" s="213"/>
      <c r="V470" s="213"/>
      <c r="W470" s="213"/>
      <c r="X470" s="213"/>
      <c r="Y470" s="231"/>
      <c r="Z470" s="213"/>
      <c r="AA470" s="213"/>
      <c r="AB470" s="205"/>
      <c r="AC470" s="205"/>
      <c r="AD470" s="205"/>
      <c r="AE470" s="205"/>
      <c r="AF470" s="205"/>
      <c r="AG470" s="205"/>
      <c r="AH470" s="205"/>
      <c r="AI470" s="205"/>
      <c r="AJ470" s="205"/>
      <c r="AK470" s="205"/>
      <c r="AL470" s="205"/>
      <c r="AM470" s="205"/>
    </row>
    <row r="471">
      <c r="A471" s="213"/>
      <c r="B471" s="218"/>
      <c r="C471" s="218"/>
      <c r="D471" s="213"/>
      <c r="E471" s="213"/>
      <c r="F471" s="213"/>
      <c r="G471" s="213"/>
      <c r="H471" s="213"/>
      <c r="I471" s="213"/>
      <c r="J471" s="213"/>
      <c r="K471" s="213"/>
      <c r="L471" s="213"/>
      <c r="M471" s="213"/>
      <c r="N471" s="213"/>
      <c r="O471" s="213"/>
      <c r="P471" s="213"/>
      <c r="Q471" s="213"/>
      <c r="R471" s="213"/>
      <c r="S471" s="213"/>
      <c r="T471" s="213"/>
      <c r="U471" s="213"/>
      <c r="V471" s="213"/>
      <c r="W471" s="213"/>
      <c r="X471" s="213"/>
      <c r="Y471" s="231"/>
      <c r="Z471" s="213"/>
      <c r="AA471" s="213"/>
      <c r="AB471" s="205"/>
      <c r="AC471" s="205"/>
      <c r="AD471" s="205"/>
      <c r="AE471" s="205"/>
      <c r="AF471" s="205"/>
      <c r="AG471" s="205"/>
      <c r="AH471" s="205"/>
      <c r="AI471" s="205"/>
      <c r="AJ471" s="205"/>
      <c r="AK471" s="205"/>
      <c r="AL471" s="205"/>
      <c r="AM471" s="205"/>
    </row>
    <row r="472">
      <c r="A472" s="213"/>
      <c r="B472" s="218"/>
      <c r="C472" s="218"/>
      <c r="D472" s="213"/>
      <c r="E472" s="213"/>
      <c r="F472" s="213"/>
      <c r="G472" s="213"/>
      <c r="H472" s="213"/>
      <c r="I472" s="213"/>
      <c r="J472" s="213"/>
      <c r="K472" s="213"/>
      <c r="L472" s="213"/>
      <c r="M472" s="213"/>
      <c r="N472" s="213"/>
      <c r="O472" s="213"/>
      <c r="P472" s="213"/>
      <c r="Q472" s="213"/>
      <c r="R472" s="213"/>
      <c r="S472" s="213"/>
      <c r="T472" s="213"/>
      <c r="U472" s="213"/>
      <c r="V472" s="213"/>
      <c r="W472" s="213"/>
      <c r="X472" s="213"/>
      <c r="Y472" s="231"/>
      <c r="Z472" s="213"/>
      <c r="AA472" s="213"/>
      <c r="AB472" s="205"/>
      <c r="AC472" s="205"/>
      <c r="AD472" s="205"/>
      <c r="AE472" s="205"/>
      <c r="AF472" s="205"/>
      <c r="AG472" s="205"/>
      <c r="AH472" s="205"/>
      <c r="AI472" s="205"/>
      <c r="AJ472" s="205"/>
      <c r="AK472" s="205"/>
      <c r="AL472" s="205"/>
      <c r="AM472" s="205"/>
    </row>
    <row r="473">
      <c r="A473" s="213"/>
      <c r="B473" s="218"/>
      <c r="C473" s="218"/>
      <c r="D473" s="213"/>
      <c r="E473" s="213"/>
      <c r="F473" s="213"/>
      <c r="G473" s="213"/>
      <c r="H473" s="213"/>
      <c r="I473" s="213"/>
      <c r="J473" s="213"/>
      <c r="K473" s="213"/>
      <c r="L473" s="213"/>
      <c r="M473" s="213"/>
      <c r="N473" s="213"/>
      <c r="O473" s="213"/>
      <c r="P473" s="213"/>
      <c r="Q473" s="213"/>
      <c r="R473" s="213"/>
      <c r="S473" s="213"/>
      <c r="T473" s="213"/>
      <c r="U473" s="213"/>
      <c r="V473" s="213"/>
      <c r="W473" s="213"/>
      <c r="X473" s="213"/>
      <c r="Y473" s="231"/>
      <c r="Z473" s="213"/>
      <c r="AA473" s="213"/>
      <c r="AB473" s="205"/>
      <c r="AC473" s="205"/>
      <c r="AD473" s="205"/>
      <c r="AE473" s="205"/>
      <c r="AF473" s="205"/>
      <c r="AG473" s="205"/>
      <c r="AH473" s="205"/>
      <c r="AI473" s="205"/>
      <c r="AJ473" s="205"/>
      <c r="AK473" s="205"/>
      <c r="AL473" s="205"/>
      <c r="AM473" s="205"/>
    </row>
    <row r="474">
      <c r="A474" s="213"/>
      <c r="B474" s="218"/>
      <c r="C474" s="218"/>
      <c r="D474" s="213"/>
      <c r="E474" s="213"/>
      <c r="F474" s="213"/>
      <c r="G474" s="213"/>
      <c r="H474" s="213"/>
      <c r="I474" s="213"/>
      <c r="J474" s="213"/>
      <c r="K474" s="213"/>
      <c r="L474" s="213"/>
      <c r="M474" s="213"/>
      <c r="N474" s="213"/>
      <c r="O474" s="213"/>
      <c r="P474" s="213"/>
      <c r="Q474" s="213"/>
      <c r="R474" s="213"/>
      <c r="S474" s="213"/>
      <c r="T474" s="213"/>
      <c r="U474" s="213"/>
      <c r="V474" s="213"/>
      <c r="W474" s="213"/>
      <c r="X474" s="213"/>
      <c r="Y474" s="231"/>
      <c r="Z474" s="213"/>
      <c r="AA474" s="213"/>
      <c r="AB474" s="205"/>
      <c r="AC474" s="205"/>
      <c r="AD474" s="205"/>
      <c r="AE474" s="205"/>
      <c r="AF474" s="205"/>
      <c r="AG474" s="205"/>
      <c r="AH474" s="205"/>
      <c r="AI474" s="205"/>
      <c r="AJ474" s="205"/>
      <c r="AK474" s="205"/>
      <c r="AL474" s="205"/>
      <c r="AM474" s="205"/>
    </row>
    <row r="475">
      <c r="A475" s="213"/>
      <c r="B475" s="218"/>
      <c r="C475" s="218"/>
      <c r="D475" s="213"/>
      <c r="E475" s="213"/>
      <c r="F475" s="213"/>
      <c r="G475" s="213"/>
      <c r="H475" s="213"/>
      <c r="I475" s="213"/>
      <c r="J475" s="213"/>
      <c r="K475" s="213"/>
      <c r="L475" s="213"/>
      <c r="M475" s="213"/>
      <c r="N475" s="213"/>
      <c r="O475" s="213"/>
      <c r="P475" s="213"/>
      <c r="Q475" s="213"/>
      <c r="R475" s="213"/>
      <c r="S475" s="213"/>
      <c r="T475" s="213"/>
      <c r="U475" s="213"/>
      <c r="V475" s="213"/>
      <c r="W475" s="213"/>
      <c r="X475" s="213"/>
      <c r="Y475" s="231"/>
      <c r="Z475" s="213"/>
      <c r="AA475" s="213"/>
      <c r="AB475" s="205"/>
      <c r="AC475" s="205"/>
      <c r="AD475" s="205"/>
      <c r="AE475" s="205"/>
      <c r="AF475" s="205"/>
      <c r="AG475" s="205"/>
      <c r="AH475" s="205"/>
      <c r="AI475" s="205"/>
      <c r="AJ475" s="205"/>
      <c r="AK475" s="205"/>
      <c r="AL475" s="205"/>
      <c r="AM475" s="205"/>
    </row>
    <row r="476">
      <c r="A476" s="213"/>
      <c r="B476" s="218"/>
      <c r="C476" s="218"/>
      <c r="D476" s="213"/>
      <c r="E476" s="213"/>
      <c r="F476" s="213"/>
      <c r="G476" s="213"/>
      <c r="H476" s="213"/>
      <c r="I476" s="213"/>
      <c r="J476" s="213"/>
      <c r="K476" s="213"/>
      <c r="L476" s="213"/>
      <c r="M476" s="213"/>
      <c r="N476" s="213"/>
      <c r="O476" s="213"/>
      <c r="P476" s="213"/>
      <c r="Q476" s="213"/>
      <c r="R476" s="213"/>
      <c r="S476" s="213"/>
      <c r="T476" s="213"/>
      <c r="U476" s="213"/>
      <c r="V476" s="213"/>
      <c r="W476" s="213"/>
      <c r="X476" s="213"/>
      <c r="Y476" s="231"/>
      <c r="Z476" s="213"/>
      <c r="AA476" s="213"/>
      <c r="AB476" s="205"/>
      <c r="AC476" s="205"/>
      <c r="AD476" s="205"/>
      <c r="AE476" s="205"/>
      <c r="AF476" s="205"/>
      <c r="AG476" s="205"/>
      <c r="AH476" s="205"/>
      <c r="AI476" s="205"/>
      <c r="AJ476" s="205"/>
      <c r="AK476" s="205"/>
      <c r="AL476" s="205"/>
      <c r="AM476" s="205"/>
    </row>
    <row r="477">
      <c r="A477" s="213"/>
      <c r="B477" s="218"/>
      <c r="C477" s="218"/>
      <c r="D477" s="213"/>
      <c r="E477" s="213"/>
      <c r="F477" s="213"/>
      <c r="G477" s="213"/>
      <c r="H477" s="213"/>
      <c r="I477" s="213"/>
      <c r="J477" s="213"/>
      <c r="K477" s="213"/>
      <c r="L477" s="213"/>
      <c r="M477" s="213"/>
      <c r="N477" s="213"/>
      <c r="O477" s="213"/>
      <c r="P477" s="213"/>
      <c r="Q477" s="213"/>
      <c r="R477" s="213"/>
      <c r="S477" s="213"/>
      <c r="T477" s="213"/>
      <c r="U477" s="213"/>
      <c r="V477" s="213"/>
      <c r="W477" s="213"/>
      <c r="X477" s="213"/>
      <c r="Y477" s="231"/>
      <c r="Z477" s="213"/>
      <c r="AA477" s="213"/>
      <c r="AB477" s="205"/>
      <c r="AC477" s="205"/>
      <c r="AD477" s="205"/>
      <c r="AE477" s="205"/>
      <c r="AF477" s="205"/>
      <c r="AG477" s="205"/>
      <c r="AH477" s="205"/>
      <c r="AI477" s="205"/>
      <c r="AJ477" s="205"/>
      <c r="AK477" s="205"/>
      <c r="AL477" s="205"/>
      <c r="AM477" s="205"/>
    </row>
    <row r="478">
      <c r="A478" s="213"/>
      <c r="B478" s="218"/>
      <c r="C478" s="218"/>
      <c r="D478" s="213"/>
      <c r="E478" s="213"/>
      <c r="F478" s="213"/>
      <c r="G478" s="213"/>
      <c r="H478" s="213"/>
      <c r="I478" s="213"/>
      <c r="J478" s="213"/>
      <c r="K478" s="213"/>
      <c r="L478" s="213"/>
      <c r="M478" s="213"/>
      <c r="N478" s="213"/>
      <c r="O478" s="213"/>
      <c r="P478" s="213"/>
      <c r="Q478" s="213"/>
      <c r="R478" s="213"/>
      <c r="S478" s="213"/>
      <c r="T478" s="213"/>
      <c r="U478" s="213"/>
      <c r="V478" s="213"/>
      <c r="W478" s="213"/>
      <c r="X478" s="213"/>
      <c r="Y478" s="231"/>
      <c r="Z478" s="213"/>
      <c r="AA478" s="213"/>
      <c r="AB478" s="205"/>
      <c r="AC478" s="205"/>
      <c r="AD478" s="205"/>
      <c r="AE478" s="205"/>
      <c r="AF478" s="205"/>
      <c r="AG478" s="205"/>
      <c r="AH478" s="205"/>
      <c r="AI478" s="205"/>
      <c r="AJ478" s="205"/>
      <c r="AK478" s="205"/>
      <c r="AL478" s="205"/>
      <c r="AM478" s="205"/>
    </row>
    <row r="479">
      <c r="A479" s="213"/>
      <c r="B479" s="218"/>
      <c r="C479" s="218"/>
      <c r="D479" s="213"/>
      <c r="E479" s="213"/>
      <c r="F479" s="213"/>
      <c r="G479" s="213"/>
      <c r="H479" s="213"/>
      <c r="I479" s="213"/>
      <c r="J479" s="213"/>
      <c r="K479" s="213"/>
      <c r="L479" s="213"/>
      <c r="M479" s="213"/>
      <c r="N479" s="213"/>
      <c r="O479" s="213"/>
      <c r="P479" s="213"/>
      <c r="Q479" s="213"/>
      <c r="R479" s="213"/>
      <c r="S479" s="213"/>
      <c r="T479" s="213"/>
      <c r="U479" s="213"/>
      <c r="V479" s="213"/>
      <c r="W479" s="213"/>
      <c r="X479" s="213"/>
      <c r="Y479" s="231"/>
      <c r="Z479" s="213"/>
      <c r="AA479" s="213"/>
      <c r="AB479" s="205"/>
      <c r="AC479" s="205"/>
      <c r="AD479" s="205"/>
      <c r="AE479" s="205"/>
      <c r="AF479" s="205"/>
      <c r="AG479" s="205"/>
      <c r="AH479" s="205"/>
      <c r="AI479" s="205"/>
      <c r="AJ479" s="205"/>
      <c r="AK479" s="205"/>
      <c r="AL479" s="205"/>
      <c r="AM479" s="205"/>
    </row>
    <row r="480">
      <c r="A480" s="213"/>
      <c r="B480" s="218"/>
      <c r="C480" s="218"/>
      <c r="D480" s="213"/>
      <c r="E480" s="213"/>
      <c r="F480" s="213"/>
      <c r="G480" s="213"/>
      <c r="H480" s="213"/>
      <c r="I480" s="213"/>
      <c r="J480" s="213"/>
      <c r="K480" s="213"/>
      <c r="L480" s="213"/>
      <c r="M480" s="213"/>
      <c r="N480" s="213"/>
      <c r="O480" s="213"/>
      <c r="P480" s="213"/>
      <c r="Q480" s="213"/>
      <c r="R480" s="213"/>
      <c r="S480" s="213"/>
      <c r="T480" s="213"/>
      <c r="U480" s="213"/>
      <c r="V480" s="213"/>
      <c r="W480" s="213"/>
      <c r="X480" s="213"/>
      <c r="Y480" s="231"/>
      <c r="Z480" s="213"/>
      <c r="AA480" s="213"/>
      <c r="AB480" s="205"/>
      <c r="AC480" s="205"/>
      <c r="AD480" s="205"/>
      <c r="AE480" s="205"/>
      <c r="AF480" s="205"/>
      <c r="AG480" s="205"/>
      <c r="AH480" s="205"/>
      <c r="AI480" s="205"/>
      <c r="AJ480" s="205"/>
      <c r="AK480" s="205"/>
      <c r="AL480" s="205"/>
      <c r="AM480" s="205"/>
    </row>
    <row r="481">
      <c r="A481" s="213"/>
      <c r="B481" s="218"/>
      <c r="C481" s="218"/>
      <c r="D481" s="213"/>
      <c r="E481" s="213"/>
      <c r="F481" s="213"/>
      <c r="G481" s="213"/>
      <c r="H481" s="213"/>
      <c r="I481" s="213"/>
      <c r="J481" s="213"/>
      <c r="K481" s="213"/>
      <c r="L481" s="213"/>
      <c r="M481" s="213"/>
      <c r="N481" s="213"/>
      <c r="O481" s="213"/>
      <c r="P481" s="213"/>
      <c r="Q481" s="213"/>
      <c r="R481" s="213"/>
      <c r="S481" s="213"/>
      <c r="T481" s="213"/>
      <c r="U481" s="213"/>
      <c r="V481" s="213"/>
      <c r="W481" s="213"/>
      <c r="X481" s="213"/>
      <c r="Y481" s="231"/>
      <c r="Z481" s="213"/>
      <c r="AA481" s="213"/>
      <c r="AB481" s="205"/>
      <c r="AC481" s="205"/>
      <c r="AD481" s="205"/>
      <c r="AE481" s="205"/>
      <c r="AF481" s="205"/>
      <c r="AG481" s="205"/>
      <c r="AH481" s="205"/>
      <c r="AI481" s="205"/>
      <c r="AJ481" s="205"/>
      <c r="AK481" s="205"/>
      <c r="AL481" s="205"/>
      <c r="AM481" s="205"/>
    </row>
    <row r="482">
      <c r="A482" s="213"/>
      <c r="B482" s="218"/>
      <c r="C482" s="218"/>
      <c r="D482" s="213"/>
      <c r="E482" s="213"/>
      <c r="F482" s="213"/>
      <c r="G482" s="213"/>
      <c r="H482" s="213"/>
      <c r="I482" s="213"/>
      <c r="J482" s="213"/>
      <c r="K482" s="213"/>
      <c r="L482" s="213"/>
      <c r="M482" s="213"/>
      <c r="N482" s="213"/>
      <c r="O482" s="213"/>
      <c r="P482" s="213"/>
      <c r="Q482" s="213"/>
      <c r="R482" s="213"/>
      <c r="S482" s="213"/>
      <c r="T482" s="213"/>
      <c r="U482" s="213"/>
      <c r="V482" s="213"/>
      <c r="W482" s="213"/>
      <c r="X482" s="213"/>
      <c r="Y482" s="231"/>
      <c r="Z482" s="213"/>
      <c r="AA482" s="213"/>
      <c r="AB482" s="205"/>
      <c r="AC482" s="205"/>
      <c r="AD482" s="205"/>
      <c r="AE482" s="205"/>
      <c r="AF482" s="205"/>
      <c r="AG482" s="205"/>
      <c r="AH482" s="205"/>
      <c r="AI482" s="205"/>
      <c r="AJ482" s="205"/>
      <c r="AK482" s="205"/>
      <c r="AL482" s="205"/>
      <c r="AM482" s="205"/>
    </row>
    <row r="483">
      <c r="A483" s="213"/>
      <c r="B483" s="218"/>
      <c r="C483" s="218"/>
      <c r="D483" s="213"/>
      <c r="E483" s="213"/>
      <c r="F483" s="213"/>
      <c r="G483" s="213"/>
      <c r="H483" s="213"/>
      <c r="I483" s="213"/>
      <c r="J483" s="213"/>
      <c r="K483" s="213"/>
      <c r="L483" s="213"/>
      <c r="M483" s="213"/>
      <c r="N483" s="213"/>
      <c r="O483" s="213"/>
      <c r="P483" s="213"/>
      <c r="Q483" s="213"/>
      <c r="R483" s="213"/>
      <c r="S483" s="213"/>
      <c r="T483" s="213"/>
      <c r="U483" s="213"/>
      <c r="V483" s="213"/>
      <c r="W483" s="213"/>
      <c r="X483" s="213"/>
      <c r="Y483" s="231"/>
      <c r="Z483" s="213"/>
      <c r="AA483" s="213"/>
      <c r="AB483" s="205"/>
      <c r="AC483" s="205"/>
      <c r="AD483" s="205"/>
      <c r="AE483" s="205"/>
      <c r="AF483" s="205"/>
      <c r="AG483" s="205"/>
      <c r="AH483" s="205"/>
      <c r="AI483" s="205"/>
      <c r="AJ483" s="205"/>
      <c r="AK483" s="205"/>
      <c r="AL483" s="205"/>
      <c r="AM483" s="205"/>
    </row>
    <row r="484">
      <c r="A484" s="213"/>
      <c r="B484" s="218"/>
      <c r="C484" s="218"/>
      <c r="D484" s="213"/>
      <c r="E484" s="213"/>
      <c r="F484" s="213"/>
      <c r="G484" s="213"/>
      <c r="H484" s="213"/>
      <c r="I484" s="213"/>
      <c r="J484" s="213"/>
      <c r="K484" s="213"/>
      <c r="L484" s="213"/>
      <c r="M484" s="213"/>
      <c r="N484" s="213"/>
      <c r="O484" s="213"/>
      <c r="P484" s="213"/>
      <c r="Q484" s="213"/>
      <c r="R484" s="213"/>
      <c r="S484" s="213"/>
      <c r="T484" s="213"/>
      <c r="U484" s="213"/>
      <c r="V484" s="213"/>
      <c r="W484" s="213"/>
      <c r="X484" s="213"/>
      <c r="Y484" s="231"/>
      <c r="Z484" s="213"/>
      <c r="AA484" s="213"/>
      <c r="AB484" s="205"/>
      <c r="AC484" s="205"/>
      <c r="AD484" s="205"/>
      <c r="AE484" s="205"/>
      <c r="AF484" s="205"/>
      <c r="AG484" s="205"/>
      <c r="AH484" s="205"/>
      <c r="AI484" s="205"/>
      <c r="AJ484" s="205"/>
      <c r="AK484" s="205"/>
      <c r="AL484" s="205"/>
      <c r="AM484" s="205"/>
    </row>
    <row r="485">
      <c r="A485" s="213"/>
      <c r="B485" s="218"/>
      <c r="C485" s="218"/>
      <c r="D485" s="213"/>
      <c r="E485" s="213"/>
      <c r="F485" s="213"/>
      <c r="G485" s="213"/>
      <c r="H485" s="213"/>
      <c r="I485" s="213"/>
      <c r="J485" s="213"/>
      <c r="K485" s="213"/>
      <c r="L485" s="213"/>
      <c r="M485" s="213"/>
      <c r="N485" s="213"/>
      <c r="O485" s="213"/>
      <c r="P485" s="213"/>
      <c r="Q485" s="213"/>
      <c r="R485" s="213"/>
      <c r="S485" s="213"/>
      <c r="T485" s="213"/>
      <c r="U485" s="213"/>
      <c r="V485" s="213"/>
      <c r="W485" s="213"/>
      <c r="X485" s="213"/>
      <c r="Y485" s="231"/>
      <c r="Z485" s="213"/>
      <c r="AA485" s="213"/>
      <c r="AB485" s="205"/>
      <c r="AC485" s="205"/>
      <c r="AD485" s="205"/>
      <c r="AE485" s="205"/>
      <c r="AF485" s="205"/>
      <c r="AG485" s="205"/>
      <c r="AH485" s="205"/>
      <c r="AI485" s="205"/>
      <c r="AJ485" s="205"/>
      <c r="AK485" s="205"/>
      <c r="AL485" s="205"/>
      <c r="AM485" s="205"/>
    </row>
    <row r="486">
      <c r="A486" s="213"/>
      <c r="B486" s="218"/>
      <c r="C486" s="218"/>
      <c r="D486" s="213"/>
      <c r="E486" s="213"/>
      <c r="F486" s="213"/>
      <c r="G486" s="213"/>
      <c r="H486" s="213"/>
      <c r="I486" s="213"/>
      <c r="J486" s="213"/>
      <c r="K486" s="213"/>
      <c r="L486" s="213"/>
      <c r="M486" s="213"/>
      <c r="N486" s="213"/>
      <c r="O486" s="213"/>
      <c r="P486" s="213"/>
      <c r="Q486" s="213"/>
      <c r="R486" s="213"/>
      <c r="S486" s="213"/>
      <c r="T486" s="213"/>
      <c r="U486" s="213"/>
      <c r="V486" s="213"/>
      <c r="W486" s="213"/>
      <c r="X486" s="213"/>
      <c r="Y486" s="231"/>
      <c r="Z486" s="213"/>
      <c r="AA486" s="213"/>
      <c r="AB486" s="205"/>
      <c r="AC486" s="205"/>
      <c r="AD486" s="205"/>
      <c r="AE486" s="205"/>
      <c r="AF486" s="205"/>
      <c r="AG486" s="205"/>
      <c r="AH486" s="205"/>
      <c r="AI486" s="205"/>
      <c r="AJ486" s="205"/>
      <c r="AK486" s="205"/>
      <c r="AL486" s="205"/>
      <c r="AM486" s="205"/>
    </row>
    <row r="487">
      <c r="A487" s="213"/>
      <c r="B487" s="218"/>
      <c r="C487" s="218"/>
      <c r="D487" s="213"/>
      <c r="E487" s="213"/>
      <c r="F487" s="213"/>
      <c r="G487" s="213"/>
      <c r="H487" s="213"/>
      <c r="I487" s="213"/>
      <c r="J487" s="213"/>
      <c r="K487" s="213"/>
      <c r="L487" s="213"/>
      <c r="M487" s="213"/>
      <c r="N487" s="213"/>
      <c r="O487" s="213"/>
      <c r="P487" s="213"/>
      <c r="Q487" s="213"/>
      <c r="R487" s="213"/>
      <c r="S487" s="213"/>
      <c r="T487" s="213"/>
      <c r="U487" s="213"/>
      <c r="V487" s="213"/>
      <c r="W487" s="213"/>
      <c r="X487" s="213"/>
      <c r="Y487" s="231"/>
      <c r="Z487" s="213"/>
      <c r="AA487" s="213"/>
      <c r="AB487" s="205"/>
      <c r="AC487" s="205"/>
      <c r="AD487" s="205"/>
      <c r="AE487" s="205"/>
      <c r="AF487" s="205"/>
      <c r="AG487" s="205"/>
      <c r="AH487" s="205"/>
      <c r="AI487" s="205"/>
      <c r="AJ487" s="205"/>
      <c r="AK487" s="205"/>
      <c r="AL487" s="205"/>
      <c r="AM487" s="205"/>
    </row>
    <row r="488">
      <c r="A488" s="213"/>
      <c r="B488" s="218"/>
      <c r="C488" s="218"/>
      <c r="D488" s="213"/>
      <c r="E488" s="213"/>
      <c r="F488" s="213"/>
      <c r="G488" s="213"/>
      <c r="H488" s="213"/>
      <c r="I488" s="213"/>
      <c r="J488" s="213"/>
      <c r="K488" s="213"/>
      <c r="L488" s="213"/>
      <c r="M488" s="213"/>
      <c r="N488" s="213"/>
      <c r="O488" s="213"/>
      <c r="P488" s="213"/>
      <c r="Q488" s="213"/>
      <c r="R488" s="213"/>
      <c r="S488" s="213"/>
      <c r="T488" s="213"/>
      <c r="U488" s="213"/>
      <c r="V488" s="213"/>
      <c r="W488" s="213"/>
      <c r="X488" s="213"/>
      <c r="Y488" s="231"/>
      <c r="Z488" s="213"/>
      <c r="AA488" s="213"/>
      <c r="AB488" s="205"/>
      <c r="AC488" s="205"/>
      <c r="AD488" s="205"/>
      <c r="AE488" s="205"/>
      <c r="AF488" s="205"/>
      <c r="AG488" s="205"/>
      <c r="AH488" s="205"/>
      <c r="AI488" s="205"/>
      <c r="AJ488" s="205"/>
      <c r="AK488" s="205"/>
      <c r="AL488" s="205"/>
      <c r="AM488" s="205"/>
    </row>
    <row r="489">
      <c r="A489" s="213"/>
      <c r="B489" s="218"/>
      <c r="C489" s="218"/>
      <c r="D489" s="213"/>
      <c r="E489" s="213"/>
      <c r="F489" s="213"/>
      <c r="G489" s="213"/>
      <c r="H489" s="213"/>
      <c r="I489" s="213"/>
      <c r="J489" s="213"/>
      <c r="K489" s="213"/>
      <c r="L489" s="213"/>
      <c r="M489" s="213"/>
      <c r="N489" s="213"/>
      <c r="O489" s="213"/>
      <c r="P489" s="213"/>
      <c r="Q489" s="213"/>
      <c r="R489" s="213"/>
      <c r="S489" s="213"/>
      <c r="T489" s="213"/>
      <c r="U489" s="213"/>
      <c r="V489" s="213"/>
      <c r="W489" s="213"/>
      <c r="X489" s="213"/>
      <c r="Y489" s="231"/>
      <c r="Z489" s="213"/>
      <c r="AA489" s="213"/>
      <c r="AB489" s="205"/>
      <c r="AC489" s="205"/>
      <c r="AD489" s="205"/>
      <c r="AE489" s="205"/>
      <c r="AF489" s="205"/>
      <c r="AG489" s="205"/>
      <c r="AH489" s="205"/>
      <c r="AI489" s="205"/>
      <c r="AJ489" s="205"/>
      <c r="AK489" s="205"/>
      <c r="AL489" s="205"/>
      <c r="AM489" s="205"/>
    </row>
    <row r="490">
      <c r="A490" s="213"/>
      <c r="B490" s="218"/>
      <c r="C490" s="218"/>
      <c r="D490" s="213"/>
      <c r="E490" s="213"/>
      <c r="F490" s="213"/>
      <c r="G490" s="213"/>
      <c r="H490" s="213"/>
      <c r="I490" s="213"/>
      <c r="J490" s="213"/>
      <c r="K490" s="213"/>
      <c r="L490" s="213"/>
      <c r="M490" s="213"/>
      <c r="N490" s="213"/>
      <c r="O490" s="213"/>
      <c r="P490" s="213"/>
      <c r="Q490" s="213"/>
      <c r="R490" s="213"/>
      <c r="S490" s="213"/>
      <c r="T490" s="213"/>
      <c r="U490" s="213"/>
      <c r="V490" s="213"/>
      <c r="W490" s="213"/>
      <c r="X490" s="213"/>
      <c r="Y490" s="231"/>
      <c r="Z490" s="213"/>
      <c r="AA490" s="213"/>
      <c r="AB490" s="205"/>
      <c r="AC490" s="205"/>
      <c r="AD490" s="205"/>
      <c r="AE490" s="205"/>
      <c r="AF490" s="205"/>
      <c r="AG490" s="205"/>
      <c r="AH490" s="205"/>
      <c r="AI490" s="205"/>
      <c r="AJ490" s="205"/>
      <c r="AK490" s="205"/>
      <c r="AL490" s="205"/>
      <c r="AM490" s="205"/>
    </row>
    <row r="491">
      <c r="A491" s="213"/>
      <c r="B491" s="218"/>
      <c r="C491" s="218"/>
      <c r="D491" s="213"/>
      <c r="E491" s="213"/>
      <c r="F491" s="213"/>
      <c r="G491" s="213"/>
      <c r="H491" s="213"/>
      <c r="I491" s="213"/>
      <c r="J491" s="213"/>
      <c r="K491" s="213"/>
      <c r="L491" s="213"/>
      <c r="M491" s="213"/>
      <c r="N491" s="213"/>
      <c r="O491" s="213"/>
      <c r="P491" s="213"/>
      <c r="Q491" s="213"/>
      <c r="R491" s="213"/>
      <c r="S491" s="213"/>
      <c r="T491" s="213"/>
      <c r="U491" s="213"/>
      <c r="V491" s="213"/>
      <c r="W491" s="213"/>
      <c r="X491" s="213"/>
      <c r="Y491" s="231"/>
      <c r="Z491" s="213"/>
      <c r="AA491" s="213"/>
      <c r="AB491" s="205"/>
      <c r="AC491" s="205"/>
      <c r="AD491" s="205"/>
      <c r="AE491" s="205"/>
      <c r="AF491" s="205"/>
      <c r="AG491" s="205"/>
      <c r="AH491" s="205"/>
      <c r="AI491" s="205"/>
      <c r="AJ491" s="205"/>
      <c r="AK491" s="205"/>
      <c r="AL491" s="205"/>
      <c r="AM491" s="205"/>
    </row>
    <row r="492">
      <c r="A492" s="213"/>
      <c r="B492" s="218"/>
      <c r="C492" s="218"/>
      <c r="D492" s="213"/>
      <c r="E492" s="213"/>
      <c r="F492" s="213"/>
      <c r="G492" s="213"/>
      <c r="H492" s="213"/>
      <c r="I492" s="213"/>
      <c r="J492" s="213"/>
      <c r="K492" s="213"/>
      <c r="L492" s="213"/>
      <c r="M492" s="213"/>
      <c r="N492" s="213"/>
      <c r="O492" s="213"/>
      <c r="P492" s="213"/>
      <c r="Q492" s="213"/>
      <c r="R492" s="213"/>
      <c r="S492" s="213"/>
      <c r="T492" s="213"/>
      <c r="U492" s="213"/>
      <c r="V492" s="213"/>
      <c r="W492" s="213"/>
      <c r="X492" s="213"/>
      <c r="Y492" s="231"/>
      <c r="Z492" s="213"/>
      <c r="AA492" s="213"/>
      <c r="AB492" s="205"/>
      <c r="AC492" s="205"/>
      <c r="AD492" s="205"/>
      <c r="AE492" s="205"/>
      <c r="AF492" s="205"/>
      <c r="AG492" s="205"/>
      <c r="AH492" s="205"/>
      <c r="AI492" s="205"/>
      <c r="AJ492" s="205"/>
      <c r="AK492" s="205"/>
      <c r="AL492" s="205"/>
      <c r="AM492" s="205"/>
    </row>
    <row r="493">
      <c r="A493" s="213"/>
      <c r="B493" s="218"/>
      <c r="C493" s="218"/>
      <c r="D493" s="213"/>
      <c r="E493" s="213"/>
      <c r="F493" s="213"/>
      <c r="G493" s="213"/>
      <c r="H493" s="213"/>
      <c r="I493" s="213"/>
      <c r="J493" s="213"/>
      <c r="K493" s="213"/>
      <c r="L493" s="213"/>
      <c r="M493" s="213"/>
      <c r="N493" s="213"/>
      <c r="O493" s="213"/>
      <c r="P493" s="213"/>
      <c r="Q493" s="213"/>
      <c r="R493" s="213"/>
      <c r="S493" s="213"/>
      <c r="T493" s="213"/>
      <c r="U493" s="213"/>
      <c r="V493" s="213"/>
      <c r="W493" s="213"/>
      <c r="X493" s="213"/>
      <c r="Y493" s="231"/>
      <c r="Z493" s="213"/>
      <c r="AA493" s="213"/>
      <c r="AB493" s="205"/>
      <c r="AC493" s="205"/>
      <c r="AD493" s="205"/>
      <c r="AE493" s="205"/>
      <c r="AF493" s="205"/>
      <c r="AG493" s="205"/>
      <c r="AH493" s="205"/>
      <c r="AI493" s="205"/>
      <c r="AJ493" s="205"/>
      <c r="AK493" s="205"/>
      <c r="AL493" s="205"/>
      <c r="AM493" s="205"/>
    </row>
    <row r="494">
      <c r="A494" s="213"/>
      <c r="B494" s="218"/>
      <c r="C494" s="218"/>
      <c r="D494" s="213"/>
      <c r="E494" s="213"/>
      <c r="F494" s="213"/>
      <c r="G494" s="213"/>
      <c r="H494" s="213"/>
      <c r="I494" s="213"/>
      <c r="J494" s="213"/>
      <c r="K494" s="213"/>
      <c r="L494" s="213"/>
      <c r="M494" s="213"/>
      <c r="N494" s="213"/>
      <c r="O494" s="213"/>
      <c r="P494" s="213"/>
      <c r="Q494" s="213"/>
      <c r="R494" s="213"/>
      <c r="S494" s="213"/>
      <c r="T494" s="213"/>
      <c r="U494" s="213"/>
      <c r="V494" s="213"/>
      <c r="W494" s="213"/>
      <c r="X494" s="213"/>
      <c r="Y494" s="231"/>
      <c r="Z494" s="213"/>
      <c r="AA494" s="213"/>
      <c r="AB494" s="205"/>
      <c r="AC494" s="205"/>
      <c r="AD494" s="205"/>
      <c r="AE494" s="205"/>
      <c r="AF494" s="205"/>
      <c r="AG494" s="205"/>
      <c r="AH494" s="205"/>
      <c r="AI494" s="205"/>
      <c r="AJ494" s="205"/>
      <c r="AK494" s="205"/>
      <c r="AL494" s="205"/>
      <c r="AM494" s="205"/>
    </row>
    <row r="495">
      <c r="A495" s="213"/>
      <c r="B495" s="218"/>
      <c r="C495" s="218"/>
      <c r="D495" s="213"/>
      <c r="E495" s="213"/>
      <c r="F495" s="213"/>
      <c r="G495" s="213"/>
      <c r="H495" s="213"/>
      <c r="I495" s="213"/>
      <c r="J495" s="213"/>
      <c r="K495" s="213"/>
      <c r="L495" s="213"/>
      <c r="M495" s="213"/>
      <c r="N495" s="213"/>
      <c r="O495" s="213"/>
      <c r="P495" s="213"/>
      <c r="Q495" s="213"/>
      <c r="R495" s="213"/>
      <c r="S495" s="213"/>
      <c r="T495" s="213"/>
      <c r="U495" s="213"/>
      <c r="V495" s="213"/>
      <c r="W495" s="213"/>
      <c r="X495" s="213"/>
      <c r="Y495" s="231"/>
      <c r="Z495" s="213"/>
      <c r="AA495" s="213"/>
      <c r="AB495" s="205"/>
      <c r="AC495" s="205"/>
      <c r="AD495" s="205"/>
      <c r="AE495" s="205"/>
      <c r="AF495" s="205"/>
      <c r="AG495" s="205"/>
      <c r="AH495" s="205"/>
      <c r="AI495" s="205"/>
      <c r="AJ495" s="205"/>
      <c r="AK495" s="205"/>
      <c r="AL495" s="205"/>
      <c r="AM495" s="205"/>
    </row>
    <row r="496">
      <c r="A496" s="213"/>
      <c r="B496" s="218"/>
      <c r="C496" s="218"/>
      <c r="D496" s="213"/>
      <c r="E496" s="213"/>
      <c r="F496" s="213"/>
      <c r="G496" s="213"/>
      <c r="H496" s="213"/>
      <c r="I496" s="213"/>
      <c r="J496" s="213"/>
      <c r="K496" s="213"/>
      <c r="L496" s="213"/>
      <c r="M496" s="213"/>
      <c r="N496" s="213"/>
      <c r="O496" s="213"/>
      <c r="P496" s="213"/>
      <c r="Q496" s="213"/>
      <c r="R496" s="213"/>
      <c r="S496" s="213"/>
      <c r="T496" s="213"/>
      <c r="U496" s="213"/>
      <c r="V496" s="213"/>
      <c r="W496" s="213"/>
      <c r="X496" s="213"/>
      <c r="Y496" s="231"/>
      <c r="Z496" s="213"/>
      <c r="AA496" s="213"/>
      <c r="AB496" s="205"/>
      <c r="AC496" s="205"/>
      <c r="AD496" s="205"/>
      <c r="AE496" s="205"/>
      <c r="AF496" s="205"/>
      <c r="AG496" s="205"/>
      <c r="AH496" s="205"/>
      <c r="AI496" s="205"/>
      <c r="AJ496" s="205"/>
      <c r="AK496" s="205"/>
      <c r="AL496" s="205"/>
      <c r="AM496" s="205"/>
    </row>
    <row r="497">
      <c r="A497" s="213"/>
      <c r="B497" s="218"/>
      <c r="C497" s="218"/>
      <c r="D497" s="213"/>
      <c r="E497" s="213"/>
      <c r="F497" s="213"/>
      <c r="G497" s="213"/>
      <c r="H497" s="213"/>
      <c r="I497" s="213"/>
      <c r="J497" s="213"/>
      <c r="K497" s="213"/>
      <c r="L497" s="213"/>
      <c r="M497" s="213"/>
      <c r="N497" s="213"/>
      <c r="O497" s="213"/>
      <c r="P497" s="213"/>
      <c r="Q497" s="213"/>
      <c r="R497" s="213"/>
      <c r="S497" s="213"/>
      <c r="T497" s="213"/>
      <c r="U497" s="213"/>
      <c r="V497" s="213"/>
      <c r="W497" s="213"/>
      <c r="X497" s="213"/>
      <c r="Y497" s="231"/>
      <c r="Z497" s="213"/>
      <c r="AA497" s="213"/>
      <c r="AB497" s="205"/>
      <c r="AC497" s="205"/>
      <c r="AD497" s="205"/>
      <c r="AE497" s="205"/>
      <c r="AF497" s="205"/>
      <c r="AG497" s="205"/>
      <c r="AH497" s="205"/>
      <c r="AI497" s="205"/>
      <c r="AJ497" s="205"/>
      <c r="AK497" s="205"/>
      <c r="AL497" s="205"/>
      <c r="AM497" s="205"/>
    </row>
    <row r="498">
      <c r="A498" s="213"/>
      <c r="B498" s="218"/>
      <c r="C498" s="218"/>
      <c r="D498" s="213"/>
      <c r="E498" s="213"/>
      <c r="F498" s="213"/>
      <c r="G498" s="213"/>
      <c r="H498" s="213"/>
      <c r="I498" s="213"/>
      <c r="J498" s="213"/>
      <c r="K498" s="213"/>
      <c r="L498" s="213"/>
      <c r="M498" s="213"/>
      <c r="N498" s="213"/>
      <c r="O498" s="213"/>
      <c r="P498" s="213"/>
      <c r="Q498" s="213"/>
      <c r="R498" s="213"/>
      <c r="S498" s="213"/>
      <c r="T498" s="213"/>
      <c r="U498" s="213"/>
      <c r="V498" s="213"/>
      <c r="W498" s="213"/>
      <c r="X498" s="213"/>
      <c r="Y498" s="231"/>
      <c r="Z498" s="213"/>
      <c r="AA498" s="213"/>
      <c r="AB498" s="205"/>
      <c r="AC498" s="205"/>
      <c r="AD498" s="205"/>
      <c r="AE498" s="205"/>
      <c r="AF498" s="205"/>
      <c r="AG498" s="205"/>
      <c r="AH498" s="205"/>
      <c r="AI498" s="205"/>
      <c r="AJ498" s="205"/>
      <c r="AK498" s="205"/>
      <c r="AL498" s="205"/>
      <c r="AM498" s="205"/>
    </row>
    <row r="499">
      <c r="A499" s="213"/>
      <c r="B499" s="218"/>
      <c r="C499" s="218"/>
      <c r="D499" s="213"/>
      <c r="E499" s="213"/>
      <c r="F499" s="213"/>
      <c r="G499" s="213"/>
      <c r="H499" s="213"/>
      <c r="I499" s="213"/>
      <c r="J499" s="213"/>
      <c r="K499" s="213"/>
      <c r="L499" s="213"/>
      <c r="M499" s="213"/>
      <c r="N499" s="213"/>
      <c r="O499" s="213"/>
      <c r="P499" s="213"/>
      <c r="Q499" s="213"/>
      <c r="R499" s="213"/>
      <c r="S499" s="213"/>
      <c r="T499" s="213"/>
      <c r="U499" s="213"/>
      <c r="V499" s="213"/>
      <c r="W499" s="213"/>
      <c r="X499" s="213"/>
      <c r="Y499" s="231"/>
      <c r="Z499" s="213"/>
      <c r="AA499" s="213"/>
      <c r="AB499" s="205"/>
      <c r="AC499" s="205"/>
      <c r="AD499" s="205"/>
      <c r="AE499" s="205"/>
      <c r="AF499" s="205"/>
      <c r="AG499" s="205"/>
      <c r="AH499" s="205"/>
      <c r="AI499" s="205"/>
      <c r="AJ499" s="205"/>
      <c r="AK499" s="205"/>
      <c r="AL499" s="205"/>
      <c r="AM499" s="205"/>
    </row>
    <row r="500">
      <c r="A500" s="213"/>
      <c r="B500" s="218"/>
      <c r="C500" s="218"/>
      <c r="D500" s="213"/>
      <c r="E500" s="213"/>
      <c r="F500" s="213"/>
      <c r="G500" s="213"/>
      <c r="H500" s="213"/>
      <c r="I500" s="213"/>
      <c r="J500" s="213"/>
      <c r="K500" s="213"/>
      <c r="L500" s="213"/>
      <c r="M500" s="213"/>
      <c r="N500" s="213"/>
      <c r="O500" s="213"/>
      <c r="P500" s="213"/>
      <c r="Q500" s="213"/>
      <c r="R500" s="213"/>
      <c r="S500" s="213"/>
      <c r="T500" s="213"/>
      <c r="U500" s="213"/>
      <c r="V500" s="213"/>
      <c r="W500" s="213"/>
      <c r="X500" s="213"/>
      <c r="Y500" s="231"/>
      <c r="Z500" s="213"/>
      <c r="AA500" s="213"/>
      <c r="AB500" s="205"/>
      <c r="AC500" s="205"/>
      <c r="AD500" s="205"/>
      <c r="AE500" s="205"/>
      <c r="AF500" s="205"/>
      <c r="AG500" s="205"/>
      <c r="AH500" s="205"/>
      <c r="AI500" s="205"/>
      <c r="AJ500" s="205"/>
      <c r="AK500" s="205"/>
      <c r="AL500" s="205"/>
      <c r="AM500" s="205"/>
    </row>
    <row r="501">
      <c r="A501" s="213"/>
      <c r="B501" s="218"/>
      <c r="C501" s="218"/>
      <c r="D501" s="213"/>
      <c r="E501" s="213"/>
      <c r="F501" s="213"/>
      <c r="G501" s="213"/>
      <c r="H501" s="213"/>
      <c r="I501" s="213"/>
      <c r="J501" s="213"/>
      <c r="K501" s="213"/>
      <c r="L501" s="213"/>
      <c r="M501" s="213"/>
      <c r="N501" s="213"/>
      <c r="O501" s="213"/>
      <c r="P501" s="213"/>
      <c r="Q501" s="213"/>
      <c r="R501" s="213"/>
      <c r="S501" s="213"/>
      <c r="T501" s="213"/>
      <c r="U501" s="213"/>
      <c r="V501" s="213"/>
      <c r="W501" s="213"/>
      <c r="X501" s="213"/>
      <c r="Y501" s="231"/>
      <c r="Z501" s="213"/>
      <c r="AA501" s="213"/>
      <c r="AB501" s="205"/>
      <c r="AC501" s="205"/>
      <c r="AD501" s="205"/>
      <c r="AE501" s="205"/>
      <c r="AF501" s="205"/>
      <c r="AG501" s="205"/>
      <c r="AH501" s="205"/>
      <c r="AI501" s="205"/>
      <c r="AJ501" s="205"/>
      <c r="AK501" s="205"/>
      <c r="AL501" s="205"/>
      <c r="AM501" s="205"/>
    </row>
    <row r="502">
      <c r="A502" s="213"/>
      <c r="B502" s="218"/>
      <c r="C502" s="218"/>
      <c r="D502" s="213"/>
      <c r="E502" s="213"/>
      <c r="F502" s="213"/>
      <c r="G502" s="213"/>
      <c r="H502" s="213"/>
      <c r="I502" s="213"/>
      <c r="J502" s="213"/>
      <c r="K502" s="213"/>
      <c r="L502" s="213"/>
      <c r="M502" s="213"/>
      <c r="N502" s="213"/>
      <c r="O502" s="213"/>
      <c r="P502" s="213"/>
      <c r="Q502" s="213"/>
      <c r="R502" s="213"/>
      <c r="S502" s="213"/>
      <c r="T502" s="213"/>
      <c r="U502" s="213"/>
      <c r="V502" s="213"/>
      <c r="W502" s="213"/>
      <c r="X502" s="213"/>
      <c r="Y502" s="231"/>
      <c r="Z502" s="213"/>
      <c r="AA502" s="213"/>
      <c r="AB502" s="205"/>
      <c r="AC502" s="205"/>
      <c r="AD502" s="205"/>
      <c r="AE502" s="205"/>
      <c r="AF502" s="205"/>
      <c r="AG502" s="205"/>
      <c r="AH502" s="205"/>
      <c r="AI502" s="205"/>
      <c r="AJ502" s="205"/>
      <c r="AK502" s="205"/>
      <c r="AL502" s="205"/>
      <c r="AM502" s="205"/>
    </row>
    <row r="503">
      <c r="A503" s="213"/>
      <c r="B503" s="218"/>
      <c r="C503" s="218"/>
      <c r="D503" s="213"/>
      <c r="E503" s="213"/>
      <c r="F503" s="213"/>
      <c r="G503" s="213"/>
      <c r="H503" s="213"/>
      <c r="I503" s="213"/>
      <c r="J503" s="213"/>
      <c r="K503" s="213"/>
      <c r="L503" s="213"/>
      <c r="M503" s="213"/>
      <c r="N503" s="213"/>
      <c r="O503" s="213"/>
      <c r="P503" s="213"/>
      <c r="Q503" s="213"/>
      <c r="R503" s="213"/>
      <c r="S503" s="213"/>
      <c r="T503" s="213"/>
      <c r="U503" s="213"/>
      <c r="V503" s="213"/>
      <c r="W503" s="213"/>
      <c r="X503" s="213"/>
      <c r="Y503" s="231"/>
      <c r="Z503" s="213"/>
      <c r="AA503" s="213"/>
      <c r="AB503" s="205"/>
      <c r="AC503" s="205"/>
      <c r="AD503" s="205"/>
      <c r="AE503" s="205"/>
      <c r="AF503" s="205"/>
      <c r="AG503" s="205"/>
      <c r="AH503" s="205"/>
      <c r="AI503" s="205"/>
      <c r="AJ503" s="205"/>
      <c r="AK503" s="205"/>
      <c r="AL503" s="205"/>
      <c r="AM503" s="205"/>
    </row>
    <row r="504">
      <c r="A504" s="213"/>
      <c r="B504" s="218"/>
      <c r="C504" s="218"/>
      <c r="D504" s="213"/>
      <c r="E504" s="213"/>
      <c r="F504" s="213"/>
      <c r="G504" s="213"/>
      <c r="H504" s="213"/>
      <c r="I504" s="213"/>
      <c r="J504" s="213"/>
      <c r="K504" s="213"/>
      <c r="L504" s="213"/>
      <c r="M504" s="213"/>
      <c r="N504" s="213"/>
      <c r="O504" s="213"/>
      <c r="P504" s="213"/>
      <c r="Q504" s="213"/>
      <c r="R504" s="213"/>
      <c r="S504" s="213"/>
      <c r="T504" s="213"/>
      <c r="U504" s="213"/>
      <c r="V504" s="213"/>
      <c r="W504" s="213"/>
      <c r="X504" s="213"/>
      <c r="Y504" s="231"/>
      <c r="Z504" s="213"/>
      <c r="AA504" s="213"/>
      <c r="AB504" s="205"/>
      <c r="AC504" s="205"/>
      <c r="AD504" s="205"/>
      <c r="AE504" s="205"/>
      <c r="AF504" s="205"/>
      <c r="AG504" s="205"/>
      <c r="AH504" s="205"/>
      <c r="AI504" s="205"/>
      <c r="AJ504" s="205"/>
      <c r="AK504" s="205"/>
      <c r="AL504" s="205"/>
      <c r="AM504" s="205"/>
    </row>
    <row r="505">
      <c r="A505" s="213"/>
      <c r="B505" s="218"/>
      <c r="C505" s="218"/>
      <c r="D505" s="213"/>
      <c r="E505" s="213"/>
      <c r="F505" s="213"/>
      <c r="G505" s="213"/>
      <c r="H505" s="213"/>
      <c r="I505" s="213"/>
      <c r="J505" s="213"/>
      <c r="K505" s="213"/>
      <c r="L505" s="213"/>
      <c r="M505" s="213"/>
      <c r="N505" s="213"/>
      <c r="O505" s="213"/>
      <c r="P505" s="213"/>
      <c r="Q505" s="213"/>
      <c r="R505" s="213"/>
      <c r="S505" s="213"/>
      <c r="T505" s="213"/>
      <c r="U505" s="213"/>
      <c r="V505" s="213"/>
      <c r="W505" s="213"/>
      <c r="X505" s="213"/>
      <c r="Y505" s="231"/>
      <c r="Z505" s="213"/>
      <c r="AA505" s="213"/>
      <c r="AB505" s="205"/>
      <c r="AC505" s="205"/>
      <c r="AD505" s="205"/>
      <c r="AE505" s="205"/>
      <c r="AF505" s="205"/>
      <c r="AG505" s="205"/>
      <c r="AH505" s="205"/>
      <c r="AI505" s="205"/>
      <c r="AJ505" s="205"/>
      <c r="AK505" s="205"/>
      <c r="AL505" s="205"/>
      <c r="AM505" s="205"/>
    </row>
    <row r="506">
      <c r="A506" s="213"/>
      <c r="B506" s="218"/>
      <c r="C506" s="218"/>
      <c r="D506" s="213"/>
      <c r="E506" s="213"/>
      <c r="F506" s="213"/>
      <c r="G506" s="213"/>
      <c r="H506" s="213"/>
      <c r="I506" s="213"/>
      <c r="J506" s="213"/>
      <c r="K506" s="213"/>
      <c r="L506" s="213"/>
      <c r="M506" s="213"/>
      <c r="N506" s="213"/>
      <c r="O506" s="213"/>
      <c r="P506" s="213"/>
      <c r="Q506" s="213"/>
      <c r="R506" s="213"/>
      <c r="S506" s="213"/>
      <c r="T506" s="213"/>
      <c r="U506" s="213"/>
      <c r="V506" s="213"/>
      <c r="W506" s="213"/>
      <c r="X506" s="213"/>
      <c r="Y506" s="231"/>
      <c r="Z506" s="213"/>
      <c r="AA506" s="213"/>
      <c r="AB506" s="205"/>
      <c r="AC506" s="205"/>
      <c r="AD506" s="205"/>
      <c r="AE506" s="205"/>
      <c r="AF506" s="205"/>
      <c r="AG506" s="205"/>
      <c r="AH506" s="205"/>
      <c r="AI506" s="205"/>
      <c r="AJ506" s="205"/>
      <c r="AK506" s="205"/>
      <c r="AL506" s="205"/>
      <c r="AM506" s="205"/>
    </row>
    <row r="507">
      <c r="A507" s="213"/>
      <c r="B507" s="218"/>
      <c r="C507" s="218"/>
      <c r="D507" s="213"/>
      <c r="E507" s="213"/>
      <c r="F507" s="213"/>
      <c r="G507" s="213"/>
      <c r="H507" s="213"/>
      <c r="I507" s="213"/>
      <c r="J507" s="213"/>
      <c r="K507" s="213"/>
      <c r="L507" s="213"/>
      <c r="M507" s="213"/>
      <c r="N507" s="213"/>
      <c r="O507" s="213"/>
      <c r="P507" s="213"/>
      <c r="Q507" s="213"/>
      <c r="R507" s="213"/>
      <c r="S507" s="213"/>
      <c r="T507" s="213"/>
      <c r="U507" s="213"/>
      <c r="V507" s="213"/>
      <c r="W507" s="213"/>
      <c r="X507" s="213"/>
      <c r="Y507" s="231"/>
      <c r="Z507" s="213"/>
      <c r="AA507" s="213"/>
      <c r="AB507" s="205"/>
      <c r="AC507" s="205"/>
      <c r="AD507" s="205"/>
      <c r="AE507" s="205"/>
      <c r="AF507" s="205"/>
      <c r="AG507" s="205"/>
      <c r="AH507" s="205"/>
      <c r="AI507" s="205"/>
      <c r="AJ507" s="205"/>
      <c r="AK507" s="205"/>
      <c r="AL507" s="205"/>
      <c r="AM507" s="205"/>
    </row>
    <row r="508">
      <c r="A508" s="213"/>
      <c r="B508" s="218"/>
      <c r="C508" s="218"/>
      <c r="D508" s="213"/>
      <c r="E508" s="213"/>
      <c r="F508" s="213"/>
      <c r="G508" s="213"/>
      <c r="H508" s="213"/>
      <c r="I508" s="213"/>
      <c r="J508" s="213"/>
      <c r="K508" s="213"/>
      <c r="L508" s="213"/>
      <c r="M508" s="213"/>
      <c r="N508" s="213"/>
      <c r="O508" s="213"/>
      <c r="P508" s="213"/>
      <c r="Q508" s="213"/>
      <c r="R508" s="213"/>
      <c r="S508" s="213"/>
      <c r="T508" s="213"/>
      <c r="U508" s="213"/>
      <c r="V508" s="213"/>
      <c r="W508" s="213"/>
      <c r="X508" s="213"/>
      <c r="Y508" s="231"/>
      <c r="Z508" s="213"/>
      <c r="AA508" s="213"/>
      <c r="AB508" s="205"/>
      <c r="AC508" s="205"/>
      <c r="AD508" s="205"/>
      <c r="AE508" s="205"/>
      <c r="AF508" s="205"/>
      <c r="AG508" s="205"/>
      <c r="AH508" s="205"/>
      <c r="AI508" s="205"/>
      <c r="AJ508" s="205"/>
      <c r="AK508" s="205"/>
      <c r="AL508" s="205"/>
      <c r="AM508" s="205"/>
    </row>
    <row r="509">
      <c r="A509" s="213"/>
      <c r="B509" s="218"/>
      <c r="C509" s="218"/>
      <c r="D509" s="213"/>
      <c r="E509" s="213"/>
      <c r="F509" s="213"/>
      <c r="G509" s="213"/>
      <c r="H509" s="213"/>
      <c r="I509" s="213"/>
      <c r="J509" s="213"/>
      <c r="K509" s="213"/>
      <c r="L509" s="213"/>
      <c r="M509" s="213"/>
      <c r="N509" s="213"/>
      <c r="O509" s="213"/>
      <c r="P509" s="213"/>
      <c r="Q509" s="213"/>
      <c r="R509" s="213"/>
      <c r="S509" s="213"/>
      <c r="T509" s="213"/>
      <c r="U509" s="213"/>
      <c r="V509" s="213"/>
      <c r="W509" s="213"/>
      <c r="X509" s="213"/>
      <c r="Y509" s="231"/>
      <c r="Z509" s="213"/>
      <c r="AA509" s="213"/>
      <c r="AB509" s="205"/>
      <c r="AC509" s="205"/>
      <c r="AD509" s="205"/>
      <c r="AE509" s="205"/>
      <c r="AF509" s="205"/>
      <c r="AG509" s="205"/>
      <c r="AH509" s="205"/>
      <c r="AI509" s="205"/>
      <c r="AJ509" s="205"/>
      <c r="AK509" s="205"/>
      <c r="AL509" s="205"/>
      <c r="AM509" s="205"/>
    </row>
    <row r="510">
      <c r="A510" s="213"/>
      <c r="B510" s="218"/>
      <c r="C510" s="218"/>
      <c r="D510" s="213"/>
      <c r="E510" s="213"/>
      <c r="F510" s="213"/>
      <c r="G510" s="213"/>
      <c r="H510" s="213"/>
      <c r="I510" s="213"/>
      <c r="J510" s="213"/>
      <c r="K510" s="213"/>
      <c r="L510" s="213"/>
      <c r="M510" s="213"/>
      <c r="N510" s="213"/>
      <c r="O510" s="213"/>
      <c r="P510" s="213"/>
      <c r="Q510" s="213"/>
      <c r="R510" s="213"/>
      <c r="S510" s="213"/>
      <c r="T510" s="213"/>
      <c r="U510" s="213"/>
      <c r="V510" s="213"/>
      <c r="W510" s="213"/>
      <c r="X510" s="213"/>
      <c r="Y510" s="231"/>
      <c r="Z510" s="213"/>
      <c r="AA510" s="213"/>
      <c r="AB510" s="205"/>
      <c r="AC510" s="205"/>
      <c r="AD510" s="205"/>
      <c r="AE510" s="205"/>
      <c r="AF510" s="205"/>
      <c r="AG510" s="205"/>
      <c r="AH510" s="205"/>
      <c r="AI510" s="205"/>
      <c r="AJ510" s="205"/>
      <c r="AK510" s="205"/>
      <c r="AL510" s="205"/>
      <c r="AM510" s="205"/>
    </row>
    <row r="511">
      <c r="A511" s="213"/>
      <c r="B511" s="218"/>
      <c r="C511" s="218"/>
      <c r="D511" s="213"/>
      <c r="E511" s="213"/>
      <c r="F511" s="213"/>
      <c r="G511" s="213"/>
      <c r="H511" s="213"/>
      <c r="I511" s="213"/>
      <c r="J511" s="213"/>
      <c r="K511" s="213"/>
      <c r="L511" s="213"/>
      <c r="M511" s="213"/>
      <c r="N511" s="213"/>
      <c r="O511" s="213"/>
      <c r="P511" s="213"/>
      <c r="Q511" s="213"/>
      <c r="R511" s="213"/>
      <c r="S511" s="213"/>
      <c r="T511" s="213"/>
      <c r="U511" s="213"/>
      <c r="V511" s="213"/>
      <c r="W511" s="213"/>
      <c r="X511" s="213"/>
      <c r="Y511" s="231"/>
      <c r="Z511" s="213"/>
      <c r="AA511" s="213"/>
      <c r="AB511" s="205"/>
      <c r="AC511" s="205"/>
      <c r="AD511" s="205"/>
      <c r="AE511" s="205"/>
      <c r="AF511" s="205"/>
      <c r="AG511" s="205"/>
      <c r="AH511" s="205"/>
      <c r="AI511" s="205"/>
      <c r="AJ511" s="205"/>
      <c r="AK511" s="205"/>
      <c r="AL511" s="205"/>
      <c r="AM511" s="205"/>
    </row>
    <row r="512">
      <c r="A512" s="213"/>
      <c r="B512" s="218"/>
      <c r="C512" s="218"/>
      <c r="D512" s="213"/>
      <c r="E512" s="213"/>
      <c r="F512" s="213"/>
      <c r="G512" s="213"/>
      <c r="H512" s="213"/>
      <c r="I512" s="213"/>
      <c r="J512" s="213"/>
      <c r="K512" s="213"/>
      <c r="L512" s="213"/>
      <c r="M512" s="213"/>
      <c r="N512" s="213"/>
      <c r="O512" s="213"/>
      <c r="P512" s="213"/>
      <c r="Q512" s="213"/>
      <c r="R512" s="213"/>
      <c r="S512" s="213"/>
      <c r="T512" s="213"/>
      <c r="U512" s="213"/>
      <c r="V512" s="213"/>
      <c r="W512" s="213"/>
      <c r="X512" s="213"/>
      <c r="Y512" s="231"/>
      <c r="Z512" s="213"/>
      <c r="AA512" s="213"/>
      <c r="AB512" s="205"/>
      <c r="AC512" s="205"/>
      <c r="AD512" s="205"/>
      <c r="AE512" s="205"/>
      <c r="AF512" s="205"/>
      <c r="AG512" s="205"/>
      <c r="AH512" s="205"/>
      <c r="AI512" s="205"/>
      <c r="AJ512" s="205"/>
      <c r="AK512" s="205"/>
      <c r="AL512" s="205"/>
      <c r="AM512" s="205"/>
    </row>
    <row r="513">
      <c r="A513" s="213"/>
      <c r="B513" s="218"/>
      <c r="C513" s="218"/>
      <c r="D513" s="213"/>
      <c r="E513" s="213"/>
      <c r="F513" s="213"/>
      <c r="G513" s="213"/>
      <c r="H513" s="213"/>
      <c r="I513" s="213"/>
      <c r="J513" s="213"/>
      <c r="K513" s="213"/>
      <c r="L513" s="213"/>
      <c r="M513" s="213"/>
      <c r="N513" s="213"/>
      <c r="O513" s="213"/>
      <c r="P513" s="213"/>
      <c r="Q513" s="213"/>
      <c r="R513" s="213"/>
      <c r="S513" s="213"/>
      <c r="T513" s="213"/>
      <c r="U513" s="213"/>
      <c r="V513" s="213"/>
      <c r="W513" s="213"/>
      <c r="X513" s="213"/>
      <c r="Y513" s="231"/>
      <c r="Z513" s="213"/>
      <c r="AA513" s="213"/>
      <c r="AB513" s="205"/>
      <c r="AC513" s="205"/>
      <c r="AD513" s="205"/>
      <c r="AE513" s="205"/>
      <c r="AF513" s="205"/>
      <c r="AG513" s="205"/>
      <c r="AH513" s="205"/>
      <c r="AI513" s="205"/>
      <c r="AJ513" s="205"/>
      <c r="AK513" s="205"/>
      <c r="AL513" s="205"/>
      <c r="AM513" s="205"/>
    </row>
    <row r="514">
      <c r="A514" s="213"/>
      <c r="B514" s="218"/>
      <c r="C514" s="218"/>
      <c r="D514" s="213"/>
      <c r="E514" s="213"/>
      <c r="F514" s="213"/>
      <c r="G514" s="213"/>
      <c r="H514" s="213"/>
      <c r="I514" s="213"/>
      <c r="J514" s="213"/>
      <c r="K514" s="213"/>
      <c r="L514" s="213"/>
      <c r="M514" s="213"/>
      <c r="N514" s="213"/>
      <c r="O514" s="213"/>
      <c r="P514" s="213"/>
      <c r="Q514" s="213"/>
      <c r="R514" s="213"/>
      <c r="S514" s="213"/>
      <c r="T514" s="213"/>
      <c r="U514" s="213"/>
      <c r="V514" s="213"/>
      <c r="W514" s="213"/>
      <c r="X514" s="213"/>
      <c r="Y514" s="231"/>
      <c r="Z514" s="213"/>
      <c r="AA514" s="213"/>
      <c r="AB514" s="205"/>
      <c r="AC514" s="205"/>
      <c r="AD514" s="205"/>
      <c r="AE514" s="205"/>
      <c r="AF514" s="205"/>
      <c r="AG514" s="205"/>
      <c r="AH514" s="205"/>
      <c r="AI514" s="205"/>
      <c r="AJ514" s="205"/>
      <c r="AK514" s="205"/>
      <c r="AL514" s="205"/>
      <c r="AM514" s="205"/>
    </row>
    <row r="515">
      <c r="A515" s="213"/>
      <c r="B515" s="218"/>
      <c r="C515" s="218"/>
      <c r="D515" s="213"/>
      <c r="E515" s="213"/>
      <c r="F515" s="213"/>
      <c r="G515" s="213"/>
      <c r="H515" s="213"/>
      <c r="I515" s="213"/>
      <c r="J515" s="213"/>
      <c r="K515" s="213"/>
      <c r="L515" s="213"/>
      <c r="M515" s="213"/>
      <c r="N515" s="213"/>
      <c r="O515" s="213"/>
      <c r="P515" s="213"/>
      <c r="Q515" s="213"/>
      <c r="R515" s="213"/>
      <c r="S515" s="213"/>
      <c r="T515" s="213"/>
      <c r="U515" s="213"/>
      <c r="V515" s="213"/>
      <c r="W515" s="213"/>
      <c r="X515" s="213"/>
      <c r="Y515" s="231"/>
      <c r="Z515" s="213"/>
      <c r="AA515" s="213"/>
      <c r="AB515" s="205"/>
      <c r="AC515" s="205"/>
      <c r="AD515" s="205"/>
      <c r="AE515" s="205"/>
      <c r="AF515" s="205"/>
      <c r="AG515" s="205"/>
      <c r="AH515" s="205"/>
      <c r="AI515" s="205"/>
      <c r="AJ515" s="205"/>
      <c r="AK515" s="205"/>
      <c r="AL515" s="205"/>
      <c r="AM515" s="205"/>
    </row>
    <row r="516">
      <c r="A516" s="213"/>
      <c r="B516" s="218"/>
      <c r="C516" s="218"/>
      <c r="D516" s="213"/>
      <c r="E516" s="213"/>
      <c r="F516" s="213"/>
      <c r="G516" s="213"/>
      <c r="H516" s="213"/>
      <c r="I516" s="213"/>
      <c r="J516" s="213"/>
      <c r="K516" s="213"/>
      <c r="L516" s="213"/>
      <c r="M516" s="213"/>
      <c r="N516" s="213"/>
      <c r="O516" s="213"/>
      <c r="P516" s="213"/>
      <c r="Q516" s="213"/>
      <c r="R516" s="213"/>
      <c r="S516" s="213"/>
      <c r="T516" s="213"/>
      <c r="U516" s="213"/>
      <c r="V516" s="213"/>
      <c r="W516" s="213"/>
      <c r="X516" s="213"/>
      <c r="Y516" s="231"/>
      <c r="Z516" s="213"/>
      <c r="AA516" s="213"/>
      <c r="AB516" s="205"/>
      <c r="AC516" s="205"/>
      <c r="AD516" s="205"/>
      <c r="AE516" s="205"/>
      <c r="AF516" s="205"/>
      <c r="AG516" s="205"/>
      <c r="AH516" s="205"/>
      <c r="AI516" s="205"/>
      <c r="AJ516" s="205"/>
      <c r="AK516" s="205"/>
      <c r="AL516" s="205"/>
      <c r="AM516" s="205"/>
    </row>
    <row r="517">
      <c r="A517" s="213"/>
      <c r="B517" s="218"/>
      <c r="C517" s="218"/>
      <c r="D517" s="213"/>
      <c r="E517" s="213"/>
      <c r="F517" s="213"/>
      <c r="G517" s="213"/>
      <c r="H517" s="213"/>
      <c r="I517" s="213"/>
      <c r="J517" s="213"/>
      <c r="K517" s="213"/>
      <c r="L517" s="213"/>
      <c r="M517" s="213"/>
      <c r="N517" s="213"/>
      <c r="O517" s="213"/>
      <c r="P517" s="213"/>
      <c r="Q517" s="213"/>
      <c r="R517" s="213"/>
      <c r="S517" s="213"/>
      <c r="T517" s="213"/>
      <c r="U517" s="213"/>
      <c r="V517" s="213"/>
      <c r="W517" s="213"/>
      <c r="X517" s="213"/>
      <c r="Y517" s="231"/>
      <c r="Z517" s="213"/>
      <c r="AA517" s="213"/>
      <c r="AB517" s="205"/>
      <c r="AC517" s="205"/>
      <c r="AD517" s="205"/>
      <c r="AE517" s="205"/>
      <c r="AF517" s="205"/>
      <c r="AG517" s="205"/>
      <c r="AH517" s="205"/>
      <c r="AI517" s="205"/>
      <c r="AJ517" s="205"/>
      <c r="AK517" s="205"/>
      <c r="AL517" s="205"/>
      <c r="AM517" s="205"/>
    </row>
    <row r="518">
      <c r="A518" s="213"/>
      <c r="B518" s="218"/>
      <c r="C518" s="218"/>
      <c r="D518" s="213"/>
      <c r="E518" s="213"/>
      <c r="F518" s="213"/>
      <c r="G518" s="213"/>
      <c r="H518" s="213"/>
      <c r="I518" s="213"/>
      <c r="J518" s="213"/>
      <c r="K518" s="213"/>
      <c r="L518" s="213"/>
      <c r="M518" s="213"/>
      <c r="N518" s="213"/>
      <c r="O518" s="213"/>
      <c r="P518" s="213"/>
      <c r="Q518" s="213"/>
      <c r="R518" s="213"/>
      <c r="S518" s="213"/>
      <c r="T518" s="213"/>
      <c r="U518" s="213"/>
      <c r="V518" s="213"/>
      <c r="W518" s="213"/>
      <c r="X518" s="213"/>
      <c r="Y518" s="231"/>
      <c r="Z518" s="213"/>
      <c r="AA518" s="213"/>
      <c r="AB518" s="205"/>
      <c r="AC518" s="205"/>
      <c r="AD518" s="205"/>
      <c r="AE518" s="205"/>
      <c r="AF518" s="205"/>
      <c r="AG518" s="205"/>
      <c r="AH518" s="205"/>
      <c r="AI518" s="205"/>
      <c r="AJ518" s="205"/>
      <c r="AK518" s="205"/>
      <c r="AL518" s="205"/>
      <c r="AM518" s="205"/>
    </row>
    <row r="519">
      <c r="A519" s="213"/>
      <c r="B519" s="218"/>
      <c r="C519" s="218"/>
      <c r="D519" s="213"/>
      <c r="E519" s="213"/>
      <c r="F519" s="213"/>
      <c r="G519" s="213"/>
      <c r="H519" s="213"/>
      <c r="I519" s="213"/>
      <c r="J519" s="213"/>
      <c r="K519" s="213"/>
      <c r="L519" s="213"/>
      <c r="M519" s="213"/>
      <c r="N519" s="213"/>
      <c r="O519" s="213"/>
      <c r="P519" s="213"/>
      <c r="Q519" s="213"/>
      <c r="R519" s="213"/>
      <c r="S519" s="213"/>
      <c r="T519" s="213"/>
      <c r="U519" s="213"/>
      <c r="V519" s="213"/>
      <c r="W519" s="213"/>
      <c r="X519" s="213"/>
      <c r="Y519" s="231"/>
      <c r="Z519" s="213"/>
      <c r="AA519" s="213"/>
      <c r="AB519" s="205"/>
      <c r="AC519" s="205"/>
      <c r="AD519" s="205"/>
      <c r="AE519" s="205"/>
      <c r="AF519" s="205"/>
      <c r="AG519" s="205"/>
      <c r="AH519" s="205"/>
      <c r="AI519" s="205"/>
      <c r="AJ519" s="205"/>
      <c r="AK519" s="205"/>
      <c r="AL519" s="205"/>
      <c r="AM519" s="205"/>
    </row>
    <row r="520">
      <c r="A520" s="213"/>
      <c r="B520" s="218"/>
      <c r="C520" s="218"/>
      <c r="D520" s="213"/>
      <c r="E520" s="213"/>
      <c r="F520" s="213"/>
      <c r="G520" s="213"/>
      <c r="H520" s="213"/>
      <c r="I520" s="213"/>
      <c r="J520" s="213"/>
      <c r="K520" s="213"/>
      <c r="L520" s="213"/>
      <c r="M520" s="213"/>
      <c r="N520" s="213"/>
      <c r="O520" s="213"/>
      <c r="P520" s="213"/>
      <c r="Q520" s="213"/>
      <c r="R520" s="213"/>
      <c r="S520" s="213"/>
      <c r="T520" s="213"/>
      <c r="U520" s="213"/>
      <c r="V520" s="213"/>
      <c r="W520" s="213"/>
      <c r="X520" s="213"/>
      <c r="Y520" s="231"/>
      <c r="Z520" s="213"/>
      <c r="AA520" s="213"/>
      <c r="AB520" s="205"/>
      <c r="AC520" s="205"/>
      <c r="AD520" s="205"/>
      <c r="AE520" s="205"/>
      <c r="AF520" s="205"/>
      <c r="AG520" s="205"/>
      <c r="AH520" s="205"/>
      <c r="AI520" s="205"/>
      <c r="AJ520" s="205"/>
      <c r="AK520" s="205"/>
      <c r="AL520" s="205"/>
      <c r="AM520" s="205"/>
    </row>
    <row r="521">
      <c r="A521" s="213"/>
      <c r="B521" s="218"/>
      <c r="C521" s="218"/>
      <c r="D521" s="213"/>
      <c r="E521" s="213"/>
      <c r="F521" s="213"/>
      <c r="G521" s="213"/>
      <c r="H521" s="213"/>
      <c r="I521" s="213"/>
      <c r="J521" s="213"/>
      <c r="K521" s="213"/>
      <c r="L521" s="213"/>
      <c r="M521" s="213"/>
      <c r="N521" s="213"/>
      <c r="O521" s="213"/>
      <c r="P521" s="213"/>
      <c r="Q521" s="213"/>
      <c r="R521" s="213"/>
      <c r="S521" s="213"/>
      <c r="T521" s="213"/>
      <c r="U521" s="213"/>
      <c r="V521" s="213"/>
      <c r="W521" s="213"/>
      <c r="X521" s="213"/>
      <c r="Y521" s="231"/>
      <c r="Z521" s="213"/>
      <c r="AA521" s="213"/>
      <c r="AB521" s="205"/>
      <c r="AC521" s="205"/>
      <c r="AD521" s="205"/>
      <c r="AE521" s="205"/>
      <c r="AF521" s="205"/>
      <c r="AG521" s="205"/>
      <c r="AH521" s="205"/>
      <c r="AI521" s="205"/>
      <c r="AJ521" s="205"/>
      <c r="AK521" s="205"/>
      <c r="AL521" s="205"/>
      <c r="AM521" s="205"/>
    </row>
    <row r="522">
      <c r="A522" s="213"/>
      <c r="B522" s="218"/>
      <c r="C522" s="218"/>
      <c r="D522" s="213"/>
      <c r="E522" s="213"/>
      <c r="F522" s="213"/>
      <c r="G522" s="213"/>
      <c r="H522" s="213"/>
      <c r="I522" s="213"/>
      <c r="J522" s="213"/>
      <c r="K522" s="213"/>
      <c r="L522" s="213"/>
      <c r="M522" s="213"/>
      <c r="N522" s="213"/>
      <c r="O522" s="213"/>
      <c r="P522" s="213"/>
      <c r="Q522" s="213"/>
      <c r="R522" s="213"/>
      <c r="S522" s="213"/>
      <c r="T522" s="213"/>
      <c r="U522" s="213"/>
      <c r="V522" s="213"/>
      <c r="W522" s="213"/>
      <c r="X522" s="213"/>
      <c r="Y522" s="231"/>
      <c r="Z522" s="213"/>
      <c r="AA522" s="213"/>
      <c r="AB522" s="205"/>
      <c r="AC522" s="205"/>
      <c r="AD522" s="205"/>
      <c r="AE522" s="205"/>
      <c r="AF522" s="205"/>
      <c r="AG522" s="205"/>
      <c r="AH522" s="205"/>
      <c r="AI522" s="205"/>
      <c r="AJ522" s="205"/>
      <c r="AK522" s="205"/>
      <c r="AL522" s="205"/>
      <c r="AM522" s="205"/>
    </row>
    <row r="523">
      <c r="A523" s="213"/>
      <c r="B523" s="218"/>
      <c r="C523" s="218"/>
      <c r="D523" s="213"/>
      <c r="E523" s="213"/>
      <c r="F523" s="213"/>
      <c r="G523" s="213"/>
      <c r="H523" s="213"/>
      <c r="I523" s="213"/>
      <c r="J523" s="213"/>
      <c r="K523" s="213"/>
      <c r="L523" s="213"/>
      <c r="M523" s="213"/>
      <c r="N523" s="213"/>
      <c r="O523" s="213"/>
      <c r="P523" s="213"/>
      <c r="Q523" s="213"/>
      <c r="R523" s="213"/>
      <c r="S523" s="213"/>
      <c r="T523" s="213"/>
      <c r="U523" s="213"/>
      <c r="V523" s="213"/>
      <c r="W523" s="213"/>
      <c r="X523" s="213"/>
      <c r="Y523" s="231"/>
      <c r="Z523" s="213"/>
      <c r="AA523" s="213"/>
      <c r="AB523" s="205"/>
      <c r="AC523" s="205"/>
      <c r="AD523" s="205"/>
      <c r="AE523" s="205"/>
      <c r="AF523" s="205"/>
      <c r="AG523" s="205"/>
      <c r="AH523" s="205"/>
      <c r="AI523" s="205"/>
      <c r="AJ523" s="205"/>
      <c r="AK523" s="205"/>
      <c r="AL523" s="205"/>
      <c r="AM523" s="205"/>
    </row>
    <row r="524">
      <c r="A524" s="213"/>
      <c r="B524" s="218"/>
      <c r="C524" s="218"/>
      <c r="D524" s="213"/>
      <c r="E524" s="213"/>
      <c r="F524" s="213"/>
      <c r="G524" s="213"/>
      <c r="H524" s="213"/>
      <c r="I524" s="213"/>
      <c r="J524" s="213"/>
      <c r="K524" s="213"/>
      <c r="L524" s="213"/>
      <c r="M524" s="213"/>
      <c r="N524" s="213"/>
      <c r="O524" s="213"/>
      <c r="P524" s="213"/>
      <c r="Q524" s="213"/>
      <c r="R524" s="213"/>
      <c r="S524" s="213"/>
      <c r="T524" s="213"/>
      <c r="U524" s="213"/>
      <c r="V524" s="213"/>
      <c r="W524" s="213"/>
      <c r="X524" s="213"/>
      <c r="Y524" s="231"/>
      <c r="Z524" s="213"/>
      <c r="AA524" s="213"/>
      <c r="AB524" s="205"/>
      <c r="AC524" s="205"/>
      <c r="AD524" s="205"/>
      <c r="AE524" s="205"/>
      <c r="AF524" s="205"/>
      <c r="AG524" s="205"/>
      <c r="AH524" s="205"/>
      <c r="AI524" s="205"/>
      <c r="AJ524" s="205"/>
      <c r="AK524" s="205"/>
      <c r="AL524" s="205"/>
      <c r="AM524" s="205"/>
    </row>
    <row r="525">
      <c r="A525" s="213"/>
      <c r="B525" s="218"/>
      <c r="C525" s="218"/>
      <c r="D525" s="213"/>
      <c r="E525" s="213"/>
      <c r="F525" s="213"/>
      <c r="G525" s="213"/>
      <c r="H525" s="213"/>
      <c r="I525" s="213"/>
      <c r="J525" s="213"/>
      <c r="K525" s="213"/>
      <c r="L525" s="213"/>
      <c r="M525" s="213"/>
      <c r="N525" s="213"/>
      <c r="O525" s="213"/>
      <c r="P525" s="213"/>
      <c r="Q525" s="213"/>
      <c r="R525" s="213"/>
      <c r="S525" s="213"/>
      <c r="T525" s="213"/>
      <c r="U525" s="213"/>
      <c r="V525" s="213"/>
      <c r="W525" s="213"/>
      <c r="X525" s="213"/>
      <c r="Y525" s="231"/>
      <c r="Z525" s="213"/>
      <c r="AA525" s="213"/>
      <c r="AB525" s="205"/>
      <c r="AC525" s="205"/>
      <c r="AD525" s="205"/>
      <c r="AE525" s="205"/>
      <c r="AF525" s="205"/>
      <c r="AG525" s="205"/>
      <c r="AH525" s="205"/>
      <c r="AI525" s="205"/>
      <c r="AJ525" s="205"/>
      <c r="AK525" s="205"/>
      <c r="AL525" s="205"/>
      <c r="AM525" s="205"/>
    </row>
    <row r="526">
      <c r="A526" s="213"/>
      <c r="B526" s="218"/>
      <c r="C526" s="218"/>
      <c r="D526" s="213"/>
      <c r="E526" s="213"/>
      <c r="F526" s="213"/>
      <c r="G526" s="213"/>
      <c r="H526" s="213"/>
      <c r="I526" s="213"/>
      <c r="J526" s="213"/>
      <c r="K526" s="213"/>
      <c r="L526" s="213"/>
      <c r="M526" s="213"/>
      <c r="N526" s="213"/>
      <c r="O526" s="213"/>
      <c r="P526" s="213"/>
      <c r="Q526" s="213"/>
      <c r="R526" s="213"/>
      <c r="S526" s="213"/>
      <c r="T526" s="213"/>
      <c r="U526" s="213"/>
      <c r="V526" s="213"/>
      <c r="W526" s="213"/>
      <c r="X526" s="213"/>
      <c r="Y526" s="231"/>
      <c r="Z526" s="213"/>
      <c r="AA526" s="213"/>
      <c r="AB526" s="205"/>
      <c r="AC526" s="205"/>
      <c r="AD526" s="205"/>
      <c r="AE526" s="205"/>
      <c r="AF526" s="205"/>
      <c r="AG526" s="205"/>
      <c r="AH526" s="205"/>
      <c r="AI526" s="205"/>
      <c r="AJ526" s="205"/>
      <c r="AK526" s="205"/>
      <c r="AL526" s="205"/>
      <c r="AM526" s="205"/>
    </row>
    <row r="527">
      <c r="A527" s="213"/>
      <c r="B527" s="218"/>
      <c r="C527" s="218"/>
      <c r="D527" s="213"/>
      <c r="E527" s="213"/>
      <c r="F527" s="213"/>
      <c r="G527" s="213"/>
      <c r="H527" s="213"/>
      <c r="I527" s="213"/>
      <c r="J527" s="213"/>
      <c r="K527" s="213"/>
      <c r="L527" s="213"/>
      <c r="M527" s="213"/>
      <c r="N527" s="213"/>
      <c r="O527" s="213"/>
      <c r="P527" s="213"/>
      <c r="Q527" s="213"/>
      <c r="R527" s="213"/>
      <c r="S527" s="213"/>
      <c r="T527" s="213"/>
      <c r="U527" s="213"/>
      <c r="V527" s="213"/>
      <c r="W527" s="213"/>
      <c r="X527" s="213"/>
      <c r="Y527" s="231"/>
      <c r="Z527" s="213"/>
      <c r="AA527" s="213"/>
      <c r="AB527" s="205"/>
      <c r="AC527" s="205"/>
      <c r="AD527" s="205"/>
      <c r="AE527" s="205"/>
      <c r="AF527" s="205"/>
      <c r="AG527" s="205"/>
      <c r="AH527" s="205"/>
      <c r="AI527" s="205"/>
      <c r="AJ527" s="205"/>
      <c r="AK527" s="205"/>
      <c r="AL527" s="205"/>
      <c r="AM527" s="205"/>
    </row>
    <row r="528">
      <c r="A528" s="213"/>
      <c r="B528" s="218"/>
      <c r="C528" s="218"/>
      <c r="D528" s="213"/>
      <c r="E528" s="213"/>
      <c r="F528" s="213"/>
      <c r="G528" s="213"/>
      <c r="H528" s="213"/>
      <c r="I528" s="213"/>
      <c r="J528" s="213"/>
      <c r="K528" s="213"/>
      <c r="L528" s="213"/>
      <c r="M528" s="213"/>
      <c r="N528" s="213"/>
      <c r="O528" s="213"/>
      <c r="P528" s="213"/>
      <c r="Q528" s="213"/>
      <c r="R528" s="213"/>
      <c r="S528" s="213"/>
      <c r="T528" s="213"/>
      <c r="U528" s="213"/>
      <c r="V528" s="213"/>
      <c r="W528" s="213"/>
      <c r="X528" s="213"/>
      <c r="Y528" s="231"/>
      <c r="Z528" s="213"/>
      <c r="AA528" s="213"/>
      <c r="AB528" s="205"/>
      <c r="AC528" s="205"/>
      <c r="AD528" s="205"/>
      <c r="AE528" s="205"/>
      <c r="AF528" s="205"/>
      <c r="AG528" s="205"/>
      <c r="AH528" s="205"/>
      <c r="AI528" s="205"/>
      <c r="AJ528" s="205"/>
      <c r="AK528" s="205"/>
      <c r="AL528" s="205"/>
      <c r="AM528" s="205"/>
    </row>
    <row r="529">
      <c r="A529" s="213"/>
      <c r="B529" s="218"/>
      <c r="C529" s="218"/>
      <c r="D529" s="213"/>
      <c r="E529" s="213"/>
      <c r="F529" s="213"/>
      <c r="G529" s="213"/>
      <c r="H529" s="213"/>
      <c r="I529" s="213"/>
      <c r="J529" s="213"/>
      <c r="K529" s="213"/>
      <c r="L529" s="213"/>
      <c r="M529" s="213"/>
      <c r="N529" s="213"/>
      <c r="O529" s="213"/>
      <c r="P529" s="213"/>
      <c r="Q529" s="213"/>
      <c r="R529" s="213"/>
      <c r="S529" s="213"/>
      <c r="T529" s="213"/>
      <c r="U529" s="213"/>
      <c r="V529" s="213"/>
      <c r="W529" s="213"/>
      <c r="X529" s="213"/>
      <c r="Y529" s="231"/>
      <c r="Z529" s="213"/>
      <c r="AA529" s="213"/>
      <c r="AB529" s="205"/>
      <c r="AC529" s="205"/>
      <c r="AD529" s="205"/>
      <c r="AE529" s="205"/>
      <c r="AF529" s="205"/>
      <c r="AG529" s="205"/>
      <c r="AH529" s="205"/>
      <c r="AI529" s="205"/>
      <c r="AJ529" s="205"/>
      <c r="AK529" s="205"/>
      <c r="AL529" s="205"/>
      <c r="AM529" s="205"/>
    </row>
    <row r="530">
      <c r="A530" s="213"/>
      <c r="B530" s="218"/>
      <c r="C530" s="218"/>
      <c r="D530" s="213"/>
      <c r="E530" s="213"/>
      <c r="F530" s="213"/>
      <c r="G530" s="213"/>
      <c r="H530" s="213"/>
      <c r="I530" s="213"/>
      <c r="J530" s="213"/>
      <c r="K530" s="213"/>
      <c r="L530" s="213"/>
      <c r="M530" s="213"/>
      <c r="N530" s="213"/>
      <c r="O530" s="213"/>
      <c r="P530" s="213"/>
      <c r="Q530" s="213"/>
      <c r="R530" s="213"/>
      <c r="S530" s="213"/>
      <c r="T530" s="213"/>
      <c r="U530" s="213"/>
      <c r="V530" s="213"/>
      <c r="W530" s="213"/>
      <c r="X530" s="213"/>
      <c r="Y530" s="231"/>
      <c r="Z530" s="213"/>
      <c r="AA530" s="213"/>
      <c r="AB530" s="205"/>
      <c r="AC530" s="205"/>
      <c r="AD530" s="205"/>
      <c r="AE530" s="205"/>
      <c r="AF530" s="205"/>
      <c r="AG530" s="205"/>
      <c r="AH530" s="205"/>
      <c r="AI530" s="205"/>
      <c r="AJ530" s="205"/>
      <c r="AK530" s="205"/>
      <c r="AL530" s="205"/>
      <c r="AM530" s="205"/>
    </row>
    <row r="531">
      <c r="A531" s="213"/>
      <c r="B531" s="218"/>
      <c r="C531" s="218"/>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31"/>
      <c r="Z531" s="213"/>
      <c r="AA531" s="213"/>
      <c r="AB531" s="205"/>
      <c r="AC531" s="205"/>
      <c r="AD531" s="205"/>
      <c r="AE531" s="205"/>
      <c r="AF531" s="205"/>
      <c r="AG531" s="205"/>
      <c r="AH531" s="205"/>
      <c r="AI531" s="205"/>
      <c r="AJ531" s="205"/>
      <c r="AK531" s="205"/>
      <c r="AL531" s="205"/>
      <c r="AM531" s="205"/>
    </row>
    <row r="532">
      <c r="A532" s="213"/>
      <c r="B532" s="218"/>
      <c r="C532" s="218"/>
      <c r="D532" s="213"/>
      <c r="E532" s="213"/>
      <c r="F532" s="213"/>
      <c r="G532" s="213"/>
      <c r="H532" s="213"/>
      <c r="I532" s="213"/>
      <c r="J532" s="213"/>
      <c r="K532" s="213"/>
      <c r="L532" s="213"/>
      <c r="M532" s="213"/>
      <c r="N532" s="213"/>
      <c r="O532" s="213"/>
      <c r="P532" s="213"/>
      <c r="Q532" s="213"/>
      <c r="R532" s="213"/>
      <c r="S532" s="213"/>
      <c r="T532" s="213"/>
      <c r="U532" s="213"/>
      <c r="V532" s="213"/>
      <c r="W532" s="213"/>
      <c r="X532" s="213"/>
      <c r="Y532" s="231"/>
      <c r="Z532" s="213"/>
      <c r="AA532" s="213"/>
      <c r="AB532" s="205"/>
      <c r="AC532" s="205"/>
      <c r="AD532" s="205"/>
      <c r="AE532" s="205"/>
      <c r="AF532" s="205"/>
      <c r="AG532" s="205"/>
      <c r="AH532" s="205"/>
      <c r="AI532" s="205"/>
      <c r="AJ532" s="205"/>
      <c r="AK532" s="205"/>
      <c r="AL532" s="205"/>
      <c r="AM532" s="205"/>
    </row>
    <row r="533">
      <c r="A533" s="213"/>
      <c r="B533" s="218"/>
      <c r="C533" s="218"/>
      <c r="D533" s="213"/>
      <c r="E533" s="213"/>
      <c r="F533" s="213"/>
      <c r="G533" s="213"/>
      <c r="H533" s="213"/>
      <c r="I533" s="213"/>
      <c r="J533" s="213"/>
      <c r="K533" s="213"/>
      <c r="L533" s="213"/>
      <c r="M533" s="213"/>
      <c r="N533" s="213"/>
      <c r="O533" s="213"/>
      <c r="P533" s="213"/>
      <c r="Q533" s="213"/>
      <c r="R533" s="213"/>
      <c r="S533" s="213"/>
      <c r="T533" s="213"/>
      <c r="U533" s="213"/>
      <c r="V533" s="213"/>
      <c r="W533" s="213"/>
      <c r="X533" s="213"/>
      <c r="Y533" s="231"/>
      <c r="Z533" s="213"/>
      <c r="AA533" s="213"/>
      <c r="AB533" s="205"/>
      <c r="AC533" s="205"/>
      <c r="AD533" s="205"/>
      <c r="AE533" s="205"/>
      <c r="AF533" s="205"/>
      <c r="AG533" s="205"/>
      <c r="AH533" s="205"/>
      <c r="AI533" s="205"/>
      <c r="AJ533" s="205"/>
      <c r="AK533" s="205"/>
      <c r="AL533" s="205"/>
      <c r="AM533" s="205"/>
    </row>
    <row r="534">
      <c r="A534" s="213"/>
      <c r="B534" s="218"/>
      <c r="C534" s="218"/>
      <c r="D534" s="213"/>
      <c r="E534" s="213"/>
      <c r="F534" s="213"/>
      <c r="G534" s="213"/>
      <c r="H534" s="213"/>
      <c r="I534" s="213"/>
      <c r="J534" s="213"/>
      <c r="K534" s="213"/>
      <c r="L534" s="213"/>
      <c r="M534" s="213"/>
      <c r="N534" s="213"/>
      <c r="O534" s="213"/>
      <c r="P534" s="213"/>
      <c r="Q534" s="213"/>
      <c r="R534" s="213"/>
      <c r="S534" s="213"/>
      <c r="T534" s="213"/>
      <c r="U534" s="213"/>
      <c r="V534" s="213"/>
      <c r="W534" s="213"/>
      <c r="X534" s="213"/>
      <c r="Y534" s="231"/>
      <c r="Z534" s="213"/>
      <c r="AA534" s="213"/>
      <c r="AB534" s="205"/>
      <c r="AC534" s="205"/>
      <c r="AD534" s="205"/>
      <c r="AE534" s="205"/>
      <c r="AF534" s="205"/>
      <c r="AG534" s="205"/>
      <c r="AH534" s="205"/>
      <c r="AI534" s="205"/>
      <c r="AJ534" s="205"/>
      <c r="AK534" s="205"/>
      <c r="AL534" s="205"/>
      <c r="AM534" s="205"/>
    </row>
    <row r="535">
      <c r="A535" s="213"/>
      <c r="B535" s="218"/>
      <c r="C535" s="218"/>
      <c r="D535" s="213"/>
      <c r="E535" s="213"/>
      <c r="F535" s="213"/>
      <c r="G535" s="213"/>
      <c r="H535" s="213"/>
      <c r="I535" s="213"/>
      <c r="J535" s="213"/>
      <c r="K535" s="213"/>
      <c r="L535" s="213"/>
      <c r="M535" s="213"/>
      <c r="N535" s="213"/>
      <c r="O535" s="213"/>
      <c r="P535" s="213"/>
      <c r="Q535" s="213"/>
      <c r="R535" s="213"/>
      <c r="S535" s="213"/>
      <c r="T535" s="213"/>
      <c r="U535" s="213"/>
      <c r="V535" s="213"/>
      <c r="W535" s="213"/>
      <c r="X535" s="213"/>
      <c r="Y535" s="231"/>
      <c r="Z535" s="213"/>
      <c r="AA535" s="213"/>
      <c r="AB535" s="205"/>
      <c r="AC535" s="205"/>
      <c r="AD535" s="205"/>
      <c r="AE535" s="205"/>
      <c r="AF535" s="205"/>
      <c r="AG535" s="205"/>
      <c r="AH535" s="205"/>
      <c r="AI535" s="205"/>
      <c r="AJ535" s="205"/>
      <c r="AK535" s="205"/>
      <c r="AL535" s="205"/>
      <c r="AM535" s="205"/>
    </row>
    <row r="536">
      <c r="A536" s="213"/>
      <c r="B536" s="218"/>
      <c r="C536" s="218"/>
      <c r="D536" s="213"/>
      <c r="E536" s="213"/>
      <c r="F536" s="213"/>
      <c r="G536" s="213"/>
      <c r="H536" s="213"/>
      <c r="I536" s="213"/>
      <c r="J536" s="213"/>
      <c r="K536" s="213"/>
      <c r="L536" s="213"/>
      <c r="M536" s="213"/>
      <c r="N536" s="213"/>
      <c r="O536" s="213"/>
      <c r="P536" s="213"/>
      <c r="Q536" s="213"/>
      <c r="R536" s="213"/>
      <c r="S536" s="213"/>
      <c r="T536" s="213"/>
      <c r="U536" s="213"/>
      <c r="V536" s="213"/>
      <c r="W536" s="213"/>
      <c r="X536" s="213"/>
      <c r="Y536" s="231"/>
      <c r="Z536" s="213"/>
      <c r="AA536" s="213"/>
      <c r="AB536" s="205"/>
      <c r="AC536" s="205"/>
      <c r="AD536" s="205"/>
      <c r="AE536" s="205"/>
      <c r="AF536" s="205"/>
      <c r="AG536" s="205"/>
      <c r="AH536" s="205"/>
      <c r="AI536" s="205"/>
      <c r="AJ536" s="205"/>
      <c r="AK536" s="205"/>
      <c r="AL536" s="205"/>
      <c r="AM536" s="205"/>
    </row>
    <row r="537">
      <c r="A537" s="213"/>
      <c r="B537" s="218"/>
      <c r="C537" s="218"/>
      <c r="D537" s="213"/>
      <c r="E537" s="213"/>
      <c r="F537" s="213"/>
      <c r="G537" s="213"/>
      <c r="H537" s="213"/>
      <c r="I537" s="213"/>
      <c r="J537" s="213"/>
      <c r="K537" s="213"/>
      <c r="L537" s="213"/>
      <c r="M537" s="213"/>
      <c r="N537" s="213"/>
      <c r="O537" s="213"/>
      <c r="P537" s="213"/>
      <c r="Q537" s="213"/>
      <c r="R537" s="213"/>
      <c r="S537" s="213"/>
      <c r="T537" s="213"/>
      <c r="U537" s="213"/>
      <c r="V537" s="213"/>
      <c r="W537" s="213"/>
      <c r="X537" s="213"/>
      <c r="Y537" s="231"/>
      <c r="Z537" s="213"/>
      <c r="AA537" s="213"/>
      <c r="AB537" s="205"/>
      <c r="AC537" s="205"/>
      <c r="AD537" s="205"/>
      <c r="AE537" s="205"/>
      <c r="AF537" s="205"/>
      <c r="AG537" s="205"/>
      <c r="AH537" s="205"/>
      <c r="AI537" s="205"/>
      <c r="AJ537" s="205"/>
      <c r="AK537" s="205"/>
      <c r="AL537" s="205"/>
      <c r="AM537" s="205"/>
    </row>
    <row r="538">
      <c r="A538" s="213"/>
      <c r="B538" s="218"/>
      <c r="C538" s="218"/>
      <c r="D538" s="213"/>
      <c r="E538" s="213"/>
      <c r="F538" s="213"/>
      <c r="G538" s="213"/>
      <c r="H538" s="213"/>
      <c r="I538" s="213"/>
      <c r="J538" s="213"/>
      <c r="K538" s="213"/>
      <c r="L538" s="213"/>
      <c r="M538" s="213"/>
      <c r="N538" s="213"/>
      <c r="O538" s="213"/>
      <c r="P538" s="213"/>
      <c r="Q538" s="213"/>
      <c r="R538" s="213"/>
      <c r="S538" s="213"/>
      <c r="T538" s="213"/>
      <c r="U538" s="213"/>
      <c r="V538" s="213"/>
      <c r="W538" s="213"/>
      <c r="X538" s="213"/>
      <c r="Y538" s="231"/>
      <c r="Z538" s="213"/>
      <c r="AA538" s="213"/>
      <c r="AB538" s="205"/>
      <c r="AC538" s="205"/>
      <c r="AD538" s="205"/>
      <c r="AE538" s="205"/>
      <c r="AF538" s="205"/>
      <c r="AG538" s="205"/>
      <c r="AH538" s="205"/>
      <c r="AI538" s="205"/>
      <c r="AJ538" s="205"/>
      <c r="AK538" s="205"/>
      <c r="AL538" s="205"/>
      <c r="AM538" s="205"/>
    </row>
    <row r="539">
      <c r="A539" s="213"/>
      <c r="B539" s="218"/>
      <c r="C539" s="218"/>
      <c r="D539" s="213"/>
      <c r="E539" s="213"/>
      <c r="F539" s="213"/>
      <c r="G539" s="213"/>
      <c r="H539" s="213"/>
      <c r="I539" s="213"/>
      <c r="J539" s="213"/>
      <c r="K539" s="213"/>
      <c r="L539" s="213"/>
      <c r="M539" s="213"/>
      <c r="N539" s="213"/>
      <c r="O539" s="213"/>
      <c r="P539" s="213"/>
      <c r="Q539" s="213"/>
      <c r="R539" s="213"/>
      <c r="S539" s="213"/>
      <c r="T539" s="213"/>
      <c r="U539" s="213"/>
      <c r="V539" s="213"/>
      <c r="W539" s="213"/>
      <c r="X539" s="213"/>
      <c r="Y539" s="231"/>
      <c r="Z539" s="213"/>
      <c r="AA539" s="213"/>
      <c r="AB539" s="205"/>
      <c r="AC539" s="205"/>
      <c r="AD539" s="205"/>
      <c r="AE539" s="205"/>
      <c r="AF539" s="205"/>
      <c r="AG539" s="205"/>
      <c r="AH539" s="205"/>
      <c r="AI539" s="205"/>
      <c r="AJ539" s="205"/>
      <c r="AK539" s="205"/>
      <c r="AL539" s="205"/>
      <c r="AM539" s="205"/>
    </row>
    <row r="540">
      <c r="A540" s="213"/>
      <c r="B540" s="218"/>
      <c r="C540" s="218"/>
      <c r="D540" s="213"/>
      <c r="E540" s="213"/>
      <c r="F540" s="213"/>
      <c r="G540" s="213"/>
      <c r="H540" s="213"/>
      <c r="I540" s="213"/>
      <c r="J540" s="213"/>
      <c r="K540" s="213"/>
      <c r="L540" s="213"/>
      <c r="M540" s="213"/>
      <c r="N540" s="213"/>
      <c r="O540" s="213"/>
      <c r="P540" s="213"/>
      <c r="Q540" s="213"/>
      <c r="R540" s="213"/>
      <c r="S540" s="213"/>
      <c r="T540" s="213"/>
      <c r="U540" s="213"/>
      <c r="V540" s="213"/>
      <c r="W540" s="213"/>
      <c r="X540" s="213"/>
      <c r="Y540" s="231"/>
      <c r="Z540" s="213"/>
      <c r="AA540" s="213"/>
      <c r="AB540" s="205"/>
      <c r="AC540" s="205"/>
      <c r="AD540" s="205"/>
      <c r="AE540" s="205"/>
      <c r="AF540" s="205"/>
      <c r="AG540" s="205"/>
      <c r="AH540" s="205"/>
      <c r="AI540" s="205"/>
      <c r="AJ540" s="205"/>
      <c r="AK540" s="205"/>
      <c r="AL540" s="205"/>
      <c r="AM540" s="205"/>
    </row>
    <row r="541">
      <c r="A541" s="213"/>
      <c r="B541" s="218"/>
      <c r="C541" s="218"/>
      <c r="D541" s="213"/>
      <c r="E541" s="213"/>
      <c r="F541" s="213"/>
      <c r="G541" s="213"/>
      <c r="H541" s="213"/>
      <c r="I541" s="213"/>
      <c r="J541" s="213"/>
      <c r="K541" s="213"/>
      <c r="L541" s="213"/>
      <c r="M541" s="213"/>
      <c r="N541" s="213"/>
      <c r="O541" s="213"/>
      <c r="P541" s="213"/>
      <c r="Q541" s="213"/>
      <c r="R541" s="213"/>
      <c r="S541" s="213"/>
      <c r="T541" s="213"/>
      <c r="U541" s="213"/>
      <c r="V541" s="213"/>
      <c r="W541" s="213"/>
      <c r="X541" s="213"/>
      <c r="Y541" s="231"/>
      <c r="Z541" s="213"/>
      <c r="AA541" s="213"/>
      <c r="AB541" s="205"/>
      <c r="AC541" s="205"/>
      <c r="AD541" s="205"/>
      <c r="AE541" s="205"/>
      <c r="AF541" s="205"/>
      <c r="AG541" s="205"/>
      <c r="AH541" s="205"/>
      <c r="AI541" s="205"/>
      <c r="AJ541" s="205"/>
      <c r="AK541" s="205"/>
      <c r="AL541" s="205"/>
      <c r="AM541" s="205"/>
    </row>
    <row r="542">
      <c r="A542" s="213"/>
      <c r="B542" s="218"/>
      <c r="C542" s="218"/>
      <c r="D542" s="213"/>
      <c r="E542" s="213"/>
      <c r="F542" s="213"/>
      <c r="G542" s="213"/>
      <c r="H542" s="213"/>
      <c r="I542" s="213"/>
      <c r="J542" s="213"/>
      <c r="K542" s="213"/>
      <c r="L542" s="213"/>
      <c r="M542" s="213"/>
      <c r="N542" s="213"/>
      <c r="O542" s="213"/>
      <c r="P542" s="213"/>
      <c r="Q542" s="213"/>
      <c r="R542" s="213"/>
      <c r="S542" s="213"/>
      <c r="T542" s="213"/>
      <c r="U542" s="213"/>
      <c r="V542" s="213"/>
      <c r="W542" s="213"/>
      <c r="X542" s="213"/>
      <c r="Y542" s="231"/>
      <c r="Z542" s="213"/>
      <c r="AA542" s="213"/>
      <c r="AB542" s="205"/>
      <c r="AC542" s="205"/>
      <c r="AD542" s="205"/>
      <c r="AE542" s="205"/>
      <c r="AF542" s="205"/>
      <c r="AG542" s="205"/>
      <c r="AH542" s="205"/>
      <c r="AI542" s="205"/>
      <c r="AJ542" s="205"/>
      <c r="AK542" s="205"/>
      <c r="AL542" s="205"/>
      <c r="AM542" s="205"/>
    </row>
    <row r="543">
      <c r="A543" s="213"/>
      <c r="B543" s="218"/>
      <c r="C543" s="218"/>
      <c r="D543" s="213"/>
      <c r="E543" s="213"/>
      <c r="F543" s="213"/>
      <c r="G543" s="213"/>
      <c r="H543" s="213"/>
      <c r="I543" s="213"/>
      <c r="J543" s="213"/>
      <c r="K543" s="213"/>
      <c r="L543" s="213"/>
      <c r="M543" s="213"/>
      <c r="N543" s="213"/>
      <c r="O543" s="213"/>
      <c r="P543" s="213"/>
      <c r="Q543" s="213"/>
      <c r="R543" s="213"/>
      <c r="S543" s="213"/>
      <c r="T543" s="213"/>
      <c r="U543" s="213"/>
      <c r="V543" s="213"/>
      <c r="W543" s="213"/>
      <c r="X543" s="213"/>
      <c r="Y543" s="231"/>
      <c r="Z543" s="213"/>
      <c r="AA543" s="213"/>
      <c r="AB543" s="205"/>
      <c r="AC543" s="205"/>
      <c r="AD543" s="205"/>
      <c r="AE543" s="205"/>
      <c r="AF543" s="205"/>
      <c r="AG543" s="205"/>
      <c r="AH543" s="205"/>
      <c r="AI543" s="205"/>
      <c r="AJ543" s="205"/>
      <c r="AK543" s="205"/>
      <c r="AL543" s="205"/>
      <c r="AM543" s="205"/>
    </row>
    <row r="544">
      <c r="A544" s="213"/>
      <c r="B544" s="218"/>
      <c r="C544" s="218"/>
      <c r="D544" s="213"/>
      <c r="E544" s="213"/>
      <c r="F544" s="213"/>
      <c r="G544" s="213"/>
      <c r="H544" s="213"/>
      <c r="I544" s="213"/>
      <c r="J544" s="213"/>
      <c r="K544" s="213"/>
      <c r="L544" s="213"/>
      <c r="M544" s="213"/>
      <c r="N544" s="213"/>
      <c r="O544" s="213"/>
      <c r="P544" s="213"/>
      <c r="Q544" s="213"/>
      <c r="R544" s="213"/>
      <c r="S544" s="213"/>
      <c r="T544" s="213"/>
      <c r="U544" s="213"/>
      <c r="V544" s="213"/>
      <c r="W544" s="213"/>
      <c r="X544" s="213"/>
      <c r="Y544" s="231"/>
      <c r="Z544" s="213"/>
      <c r="AA544" s="213"/>
      <c r="AB544" s="205"/>
      <c r="AC544" s="205"/>
      <c r="AD544" s="205"/>
      <c r="AE544" s="205"/>
      <c r="AF544" s="205"/>
      <c r="AG544" s="205"/>
      <c r="AH544" s="205"/>
      <c r="AI544" s="205"/>
      <c r="AJ544" s="205"/>
      <c r="AK544" s="205"/>
      <c r="AL544" s="205"/>
      <c r="AM544" s="205"/>
    </row>
    <row r="545">
      <c r="A545" s="213"/>
      <c r="B545" s="218"/>
      <c r="C545" s="218"/>
      <c r="D545" s="213"/>
      <c r="E545" s="213"/>
      <c r="F545" s="213"/>
      <c r="G545" s="213"/>
      <c r="H545" s="213"/>
      <c r="I545" s="213"/>
      <c r="J545" s="213"/>
      <c r="K545" s="213"/>
      <c r="L545" s="213"/>
      <c r="M545" s="213"/>
      <c r="N545" s="213"/>
      <c r="O545" s="213"/>
      <c r="P545" s="213"/>
      <c r="Q545" s="213"/>
      <c r="R545" s="213"/>
      <c r="S545" s="213"/>
      <c r="T545" s="213"/>
      <c r="U545" s="213"/>
      <c r="V545" s="213"/>
      <c r="W545" s="213"/>
      <c r="X545" s="213"/>
      <c r="Y545" s="231"/>
      <c r="Z545" s="213"/>
      <c r="AA545" s="213"/>
      <c r="AB545" s="205"/>
      <c r="AC545" s="205"/>
      <c r="AD545" s="205"/>
      <c r="AE545" s="205"/>
      <c r="AF545" s="205"/>
      <c r="AG545" s="205"/>
      <c r="AH545" s="205"/>
      <c r="AI545" s="205"/>
      <c r="AJ545" s="205"/>
      <c r="AK545" s="205"/>
      <c r="AL545" s="205"/>
      <c r="AM545" s="205"/>
    </row>
    <row r="546">
      <c r="A546" s="213"/>
      <c r="B546" s="218"/>
      <c r="C546" s="218"/>
      <c r="D546" s="213"/>
      <c r="E546" s="213"/>
      <c r="F546" s="213"/>
      <c r="G546" s="213"/>
      <c r="H546" s="213"/>
      <c r="I546" s="213"/>
      <c r="J546" s="213"/>
      <c r="K546" s="213"/>
      <c r="L546" s="213"/>
      <c r="M546" s="213"/>
      <c r="N546" s="213"/>
      <c r="O546" s="213"/>
      <c r="P546" s="213"/>
      <c r="Q546" s="213"/>
      <c r="R546" s="213"/>
      <c r="S546" s="213"/>
      <c r="T546" s="213"/>
      <c r="U546" s="213"/>
      <c r="V546" s="213"/>
      <c r="W546" s="213"/>
      <c r="X546" s="213"/>
      <c r="Y546" s="231"/>
      <c r="Z546" s="213"/>
      <c r="AA546" s="213"/>
      <c r="AB546" s="205"/>
      <c r="AC546" s="205"/>
      <c r="AD546" s="205"/>
      <c r="AE546" s="205"/>
      <c r="AF546" s="205"/>
      <c r="AG546" s="205"/>
      <c r="AH546" s="205"/>
      <c r="AI546" s="205"/>
      <c r="AJ546" s="205"/>
      <c r="AK546" s="205"/>
      <c r="AL546" s="205"/>
      <c r="AM546" s="205"/>
    </row>
    <row r="547">
      <c r="A547" s="213"/>
      <c r="B547" s="218"/>
      <c r="C547" s="218"/>
      <c r="D547" s="213"/>
      <c r="E547" s="213"/>
      <c r="F547" s="213"/>
      <c r="G547" s="213"/>
      <c r="H547" s="213"/>
      <c r="I547" s="213"/>
      <c r="J547" s="213"/>
      <c r="K547" s="213"/>
      <c r="L547" s="213"/>
      <c r="M547" s="213"/>
      <c r="N547" s="213"/>
      <c r="O547" s="213"/>
      <c r="P547" s="213"/>
      <c r="Q547" s="213"/>
      <c r="R547" s="213"/>
      <c r="S547" s="213"/>
      <c r="T547" s="213"/>
      <c r="U547" s="213"/>
      <c r="V547" s="213"/>
      <c r="W547" s="213"/>
      <c r="X547" s="213"/>
      <c r="Y547" s="231"/>
      <c r="Z547" s="213"/>
      <c r="AA547" s="213"/>
      <c r="AB547" s="205"/>
      <c r="AC547" s="205"/>
      <c r="AD547" s="205"/>
      <c r="AE547" s="205"/>
      <c r="AF547" s="205"/>
      <c r="AG547" s="205"/>
      <c r="AH547" s="205"/>
      <c r="AI547" s="205"/>
      <c r="AJ547" s="205"/>
      <c r="AK547" s="205"/>
      <c r="AL547" s="205"/>
      <c r="AM547" s="205"/>
    </row>
    <row r="548">
      <c r="A548" s="213"/>
      <c r="B548" s="218"/>
      <c r="C548" s="218"/>
      <c r="D548" s="213"/>
      <c r="E548" s="213"/>
      <c r="F548" s="213"/>
      <c r="G548" s="213"/>
      <c r="H548" s="213"/>
      <c r="I548" s="213"/>
      <c r="J548" s="213"/>
      <c r="K548" s="213"/>
      <c r="L548" s="213"/>
      <c r="M548" s="213"/>
      <c r="N548" s="213"/>
      <c r="O548" s="213"/>
      <c r="P548" s="213"/>
      <c r="Q548" s="213"/>
      <c r="R548" s="213"/>
      <c r="S548" s="213"/>
      <c r="T548" s="213"/>
      <c r="U548" s="213"/>
      <c r="V548" s="213"/>
      <c r="W548" s="213"/>
      <c r="X548" s="213"/>
      <c r="Y548" s="231"/>
      <c r="Z548" s="213"/>
      <c r="AA548" s="213"/>
      <c r="AB548" s="205"/>
      <c r="AC548" s="205"/>
      <c r="AD548" s="205"/>
      <c r="AE548" s="205"/>
      <c r="AF548" s="205"/>
      <c r="AG548" s="205"/>
      <c r="AH548" s="205"/>
      <c r="AI548" s="205"/>
      <c r="AJ548" s="205"/>
      <c r="AK548" s="205"/>
      <c r="AL548" s="205"/>
      <c r="AM548" s="205"/>
    </row>
    <row r="549">
      <c r="A549" s="213"/>
      <c r="B549" s="218"/>
      <c r="C549" s="218"/>
      <c r="D549" s="213"/>
      <c r="E549" s="213"/>
      <c r="F549" s="213"/>
      <c r="G549" s="213"/>
      <c r="H549" s="213"/>
      <c r="I549" s="213"/>
      <c r="J549" s="213"/>
      <c r="K549" s="213"/>
      <c r="L549" s="213"/>
      <c r="M549" s="213"/>
      <c r="N549" s="213"/>
      <c r="O549" s="213"/>
      <c r="P549" s="213"/>
      <c r="Q549" s="213"/>
      <c r="R549" s="213"/>
      <c r="S549" s="213"/>
      <c r="T549" s="213"/>
      <c r="U549" s="213"/>
      <c r="V549" s="213"/>
      <c r="W549" s="213"/>
      <c r="X549" s="213"/>
      <c r="Y549" s="231"/>
      <c r="Z549" s="213"/>
      <c r="AA549" s="213"/>
      <c r="AB549" s="205"/>
      <c r="AC549" s="205"/>
      <c r="AD549" s="205"/>
      <c r="AE549" s="205"/>
      <c r="AF549" s="205"/>
      <c r="AG549" s="205"/>
      <c r="AH549" s="205"/>
      <c r="AI549" s="205"/>
      <c r="AJ549" s="205"/>
      <c r="AK549" s="205"/>
      <c r="AL549" s="205"/>
      <c r="AM549" s="205"/>
    </row>
    <row r="550">
      <c r="A550" s="213"/>
      <c r="B550" s="218"/>
      <c r="C550" s="218"/>
      <c r="D550" s="213"/>
      <c r="E550" s="213"/>
      <c r="F550" s="213"/>
      <c r="G550" s="213"/>
      <c r="H550" s="213"/>
      <c r="I550" s="213"/>
      <c r="J550" s="213"/>
      <c r="K550" s="213"/>
      <c r="L550" s="213"/>
      <c r="M550" s="213"/>
      <c r="N550" s="213"/>
      <c r="O550" s="213"/>
      <c r="P550" s="213"/>
      <c r="Q550" s="213"/>
      <c r="R550" s="213"/>
      <c r="S550" s="213"/>
      <c r="T550" s="213"/>
      <c r="U550" s="213"/>
      <c r="V550" s="213"/>
      <c r="W550" s="213"/>
      <c r="X550" s="213"/>
      <c r="Y550" s="231"/>
      <c r="Z550" s="213"/>
      <c r="AA550" s="213"/>
      <c r="AB550" s="205"/>
      <c r="AC550" s="205"/>
      <c r="AD550" s="205"/>
      <c r="AE550" s="205"/>
      <c r="AF550" s="205"/>
      <c r="AG550" s="205"/>
      <c r="AH550" s="205"/>
      <c r="AI550" s="205"/>
      <c r="AJ550" s="205"/>
      <c r="AK550" s="205"/>
      <c r="AL550" s="205"/>
      <c r="AM550" s="205"/>
    </row>
    <row r="551">
      <c r="A551" s="213"/>
      <c r="B551" s="218"/>
      <c r="C551" s="218"/>
      <c r="D551" s="213"/>
      <c r="E551" s="213"/>
      <c r="F551" s="213"/>
      <c r="G551" s="213"/>
      <c r="H551" s="213"/>
      <c r="I551" s="213"/>
      <c r="J551" s="213"/>
      <c r="K551" s="213"/>
      <c r="L551" s="213"/>
      <c r="M551" s="213"/>
      <c r="N551" s="213"/>
      <c r="O551" s="213"/>
      <c r="P551" s="213"/>
      <c r="Q551" s="213"/>
      <c r="R551" s="213"/>
      <c r="S551" s="213"/>
      <c r="T551" s="213"/>
      <c r="U551" s="213"/>
      <c r="V551" s="213"/>
      <c r="W551" s="213"/>
      <c r="X551" s="213"/>
      <c r="Y551" s="231"/>
      <c r="Z551" s="213"/>
      <c r="AA551" s="213"/>
      <c r="AB551" s="205"/>
      <c r="AC551" s="205"/>
      <c r="AD551" s="205"/>
      <c r="AE551" s="205"/>
      <c r="AF551" s="205"/>
      <c r="AG551" s="205"/>
      <c r="AH551" s="205"/>
      <c r="AI551" s="205"/>
      <c r="AJ551" s="205"/>
      <c r="AK551" s="205"/>
      <c r="AL551" s="205"/>
      <c r="AM551" s="205"/>
    </row>
    <row r="552">
      <c r="A552" s="213"/>
      <c r="B552" s="218"/>
      <c r="C552" s="218"/>
      <c r="D552" s="213"/>
      <c r="E552" s="213"/>
      <c r="F552" s="213"/>
      <c r="G552" s="213"/>
      <c r="H552" s="213"/>
      <c r="I552" s="213"/>
      <c r="J552" s="213"/>
      <c r="K552" s="213"/>
      <c r="L552" s="213"/>
      <c r="M552" s="213"/>
      <c r="N552" s="213"/>
      <c r="O552" s="213"/>
      <c r="P552" s="213"/>
      <c r="Q552" s="213"/>
      <c r="R552" s="213"/>
      <c r="S552" s="213"/>
      <c r="T552" s="213"/>
      <c r="U552" s="213"/>
      <c r="V552" s="213"/>
      <c r="W552" s="213"/>
      <c r="X552" s="213"/>
      <c r="Y552" s="231"/>
      <c r="Z552" s="213"/>
      <c r="AA552" s="213"/>
      <c r="AB552" s="205"/>
      <c r="AC552" s="205"/>
      <c r="AD552" s="205"/>
      <c r="AE552" s="205"/>
      <c r="AF552" s="205"/>
      <c r="AG552" s="205"/>
      <c r="AH552" s="205"/>
      <c r="AI552" s="205"/>
      <c r="AJ552" s="205"/>
      <c r="AK552" s="205"/>
      <c r="AL552" s="205"/>
      <c r="AM552" s="205"/>
    </row>
    <row r="553">
      <c r="A553" s="213"/>
      <c r="B553" s="218"/>
      <c r="C553" s="218"/>
      <c r="D553" s="213"/>
      <c r="E553" s="213"/>
      <c r="F553" s="213"/>
      <c r="G553" s="213"/>
      <c r="H553" s="213"/>
      <c r="I553" s="213"/>
      <c r="J553" s="213"/>
      <c r="K553" s="213"/>
      <c r="L553" s="213"/>
      <c r="M553" s="213"/>
      <c r="N553" s="213"/>
      <c r="O553" s="213"/>
      <c r="P553" s="213"/>
      <c r="Q553" s="213"/>
      <c r="R553" s="213"/>
      <c r="S553" s="213"/>
      <c r="T553" s="213"/>
      <c r="U553" s="213"/>
      <c r="V553" s="213"/>
      <c r="W553" s="213"/>
      <c r="X553" s="213"/>
      <c r="Y553" s="231"/>
      <c r="Z553" s="213"/>
      <c r="AA553" s="213"/>
      <c r="AB553" s="205"/>
      <c r="AC553" s="205"/>
      <c r="AD553" s="205"/>
      <c r="AE553" s="205"/>
      <c r="AF553" s="205"/>
      <c r="AG553" s="205"/>
      <c r="AH553" s="205"/>
      <c r="AI553" s="205"/>
      <c r="AJ553" s="205"/>
      <c r="AK553" s="205"/>
      <c r="AL553" s="205"/>
      <c r="AM553" s="205"/>
    </row>
    <row r="554">
      <c r="A554" s="213"/>
      <c r="B554" s="218"/>
      <c r="C554" s="218"/>
      <c r="D554" s="213"/>
      <c r="E554" s="213"/>
      <c r="F554" s="213"/>
      <c r="G554" s="213"/>
      <c r="H554" s="213"/>
      <c r="I554" s="213"/>
      <c r="J554" s="213"/>
      <c r="K554" s="213"/>
      <c r="L554" s="213"/>
      <c r="M554" s="213"/>
      <c r="N554" s="213"/>
      <c r="O554" s="213"/>
      <c r="P554" s="213"/>
      <c r="Q554" s="213"/>
      <c r="R554" s="213"/>
      <c r="S554" s="213"/>
      <c r="T554" s="213"/>
      <c r="U554" s="213"/>
      <c r="V554" s="213"/>
      <c r="W554" s="213"/>
      <c r="X554" s="213"/>
      <c r="Y554" s="231"/>
      <c r="Z554" s="213"/>
      <c r="AA554" s="213"/>
      <c r="AB554" s="205"/>
      <c r="AC554" s="205"/>
      <c r="AD554" s="205"/>
      <c r="AE554" s="205"/>
      <c r="AF554" s="205"/>
      <c r="AG554" s="205"/>
      <c r="AH554" s="205"/>
      <c r="AI554" s="205"/>
      <c r="AJ554" s="205"/>
      <c r="AK554" s="205"/>
      <c r="AL554" s="205"/>
      <c r="AM554" s="205"/>
    </row>
    <row r="555">
      <c r="A555" s="213"/>
      <c r="B555" s="218"/>
      <c r="C555" s="218"/>
      <c r="D555" s="213"/>
      <c r="E555" s="213"/>
      <c r="F555" s="213"/>
      <c r="G555" s="213"/>
      <c r="H555" s="213"/>
      <c r="I555" s="213"/>
      <c r="J555" s="213"/>
      <c r="K555" s="213"/>
      <c r="L555" s="213"/>
      <c r="M555" s="213"/>
      <c r="N555" s="213"/>
      <c r="O555" s="213"/>
      <c r="P555" s="213"/>
      <c r="Q555" s="213"/>
      <c r="R555" s="213"/>
      <c r="S555" s="213"/>
      <c r="T555" s="213"/>
      <c r="U555" s="213"/>
      <c r="V555" s="213"/>
      <c r="W555" s="213"/>
      <c r="X555" s="213"/>
      <c r="Y555" s="231"/>
      <c r="Z555" s="213"/>
      <c r="AA555" s="213"/>
      <c r="AB555" s="205"/>
      <c r="AC555" s="205"/>
      <c r="AD555" s="205"/>
      <c r="AE555" s="205"/>
      <c r="AF555" s="205"/>
      <c r="AG555" s="205"/>
      <c r="AH555" s="205"/>
      <c r="AI555" s="205"/>
      <c r="AJ555" s="205"/>
      <c r="AK555" s="205"/>
      <c r="AL555" s="205"/>
      <c r="AM555" s="205"/>
    </row>
    <row r="556">
      <c r="A556" s="213"/>
      <c r="B556" s="218"/>
      <c r="C556" s="218"/>
      <c r="D556" s="213"/>
      <c r="E556" s="213"/>
      <c r="F556" s="213"/>
      <c r="G556" s="213"/>
      <c r="H556" s="213"/>
      <c r="I556" s="213"/>
      <c r="J556" s="213"/>
      <c r="K556" s="213"/>
      <c r="L556" s="213"/>
      <c r="M556" s="213"/>
      <c r="N556" s="213"/>
      <c r="O556" s="213"/>
      <c r="P556" s="213"/>
      <c r="Q556" s="213"/>
      <c r="R556" s="213"/>
      <c r="S556" s="213"/>
      <c r="T556" s="213"/>
      <c r="U556" s="213"/>
      <c r="V556" s="213"/>
      <c r="W556" s="213"/>
      <c r="X556" s="213"/>
      <c r="Y556" s="231"/>
      <c r="Z556" s="213"/>
      <c r="AA556" s="213"/>
      <c r="AB556" s="205"/>
      <c r="AC556" s="205"/>
      <c r="AD556" s="205"/>
      <c r="AE556" s="205"/>
      <c r="AF556" s="205"/>
      <c r="AG556" s="205"/>
      <c r="AH556" s="205"/>
      <c r="AI556" s="205"/>
      <c r="AJ556" s="205"/>
      <c r="AK556" s="205"/>
      <c r="AL556" s="205"/>
      <c r="AM556" s="205"/>
    </row>
    <row r="557">
      <c r="A557" s="213"/>
      <c r="B557" s="218"/>
      <c r="C557" s="218"/>
      <c r="D557" s="213"/>
      <c r="E557" s="213"/>
      <c r="F557" s="213"/>
      <c r="G557" s="213"/>
      <c r="H557" s="213"/>
      <c r="I557" s="213"/>
      <c r="J557" s="213"/>
      <c r="K557" s="213"/>
      <c r="L557" s="213"/>
      <c r="M557" s="213"/>
      <c r="N557" s="213"/>
      <c r="O557" s="213"/>
      <c r="P557" s="213"/>
      <c r="Q557" s="213"/>
      <c r="R557" s="213"/>
      <c r="S557" s="213"/>
      <c r="T557" s="213"/>
      <c r="U557" s="213"/>
      <c r="V557" s="213"/>
      <c r="W557" s="213"/>
      <c r="X557" s="213"/>
      <c r="Y557" s="231"/>
      <c r="Z557" s="213"/>
      <c r="AA557" s="213"/>
      <c r="AB557" s="205"/>
      <c r="AC557" s="205"/>
      <c r="AD557" s="205"/>
      <c r="AE557" s="205"/>
      <c r="AF557" s="205"/>
      <c r="AG557" s="205"/>
      <c r="AH557" s="205"/>
      <c r="AI557" s="205"/>
      <c r="AJ557" s="205"/>
      <c r="AK557" s="205"/>
      <c r="AL557" s="205"/>
      <c r="AM557" s="205"/>
    </row>
    <row r="558">
      <c r="A558" s="213"/>
      <c r="B558" s="218"/>
      <c r="C558" s="218"/>
      <c r="D558" s="213"/>
      <c r="E558" s="213"/>
      <c r="F558" s="213"/>
      <c r="G558" s="213"/>
      <c r="H558" s="213"/>
      <c r="I558" s="213"/>
      <c r="J558" s="213"/>
      <c r="K558" s="213"/>
      <c r="L558" s="213"/>
      <c r="M558" s="213"/>
      <c r="N558" s="213"/>
      <c r="O558" s="213"/>
      <c r="P558" s="213"/>
      <c r="Q558" s="213"/>
      <c r="R558" s="213"/>
      <c r="S558" s="213"/>
      <c r="T558" s="213"/>
      <c r="U558" s="213"/>
      <c r="V558" s="213"/>
      <c r="W558" s="213"/>
      <c r="X558" s="213"/>
      <c r="Y558" s="231"/>
      <c r="Z558" s="213"/>
      <c r="AA558" s="213"/>
      <c r="AB558" s="205"/>
      <c r="AC558" s="205"/>
      <c r="AD558" s="205"/>
      <c r="AE558" s="205"/>
      <c r="AF558" s="205"/>
      <c r="AG558" s="205"/>
      <c r="AH558" s="205"/>
      <c r="AI558" s="205"/>
      <c r="AJ558" s="205"/>
      <c r="AK558" s="205"/>
      <c r="AL558" s="205"/>
      <c r="AM558" s="205"/>
    </row>
    <row r="559">
      <c r="A559" s="213"/>
      <c r="B559" s="218"/>
      <c r="C559" s="218"/>
      <c r="D559" s="213"/>
      <c r="E559" s="213"/>
      <c r="F559" s="213"/>
      <c r="G559" s="213"/>
      <c r="H559" s="213"/>
      <c r="I559" s="213"/>
      <c r="J559" s="213"/>
      <c r="K559" s="213"/>
      <c r="L559" s="213"/>
      <c r="M559" s="213"/>
      <c r="N559" s="213"/>
      <c r="O559" s="213"/>
      <c r="P559" s="213"/>
      <c r="Q559" s="213"/>
      <c r="R559" s="213"/>
      <c r="S559" s="213"/>
      <c r="T559" s="213"/>
      <c r="U559" s="213"/>
      <c r="V559" s="213"/>
      <c r="W559" s="213"/>
      <c r="X559" s="213"/>
      <c r="Y559" s="231"/>
      <c r="Z559" s="213"/>
      <c r="AA559" s="213"/>
      <c r="AB559" s="205"/>
      <c r="AC559" s="205"/>
      <c r="AD559" s="205"/>
      <c r="AE559" s="205"/>
      <c r="AF559" s="205"/>
      <c r="AG559" s="205"/>
      <c r="AH559" s="205"/>
      <c r="AI559" s="205"/>
      <c r="AJ559" s="205"/>
      <c r="AK559" s="205"/>
      <c r="AL559" s="205"/>
      <c r="AM559" s="205"/>
    </row>
    <row r="560">
      <c r="A560" s="213"/>
      <c r="B560" s="218"/>
      <c r="C560" s="218"/>
      <c r="D560" s="213"/>
      <c r="E560" s="213"/>
      <c r="F560" s="213"/>
      <c r="G560" s="213"/>
      <c r="H560" s="213"/>
      <c r="I560" s="213"/>
      <c r="J560" s="213"/>
      <c r="K560" s="213"/>
      <c r="L560" s="213"/>
      <c r="M560" s="213"/>
      <c r="N560" s="213"/>
      <c r="O560" s="213"/>
      <c r="P560" s="213"/>
      <c r="Q560" s="213"/>
      <c r="R560" s="213"/>
      <c r="S560" s="213"/>
      <c r="T560" s="213"/>
      <c r="U560" s="213"/>
      <c r="V560" s="213"/>
      <c r="W560" s="213"/>
      <c r="X560" s="213"/>
      <c r="Y560" s="231"/>
      <c r="Z560" s="213"/>
      <c r="AA560" s="213"/>
      <c r="AB560" s="205"/>
      <c r="AC560" s="205"/>
      <c r="AD560" s="205"/>
      <c r="AE560" s="205"/>
      <c r="AF560" s="205"/>
      <c r="AG560" s="205"/>
      <c r="AH560" s="205"/>
      <c r="AI560" s="205"/>
      <c r="AJ560" s="205"/>
      <c r="AK560" s="205"/>
      <c r="AL560" s="205"/>
      <c r="AM560" s="205"/>
    </row>
    <row r="561">
      <c r="A561" s="213"/>
      <c r="B561" s="218"/>
      <c r="C561" s="218"/>
      <c r="D561" s="213"/>
      <c r="E561" s="213"/>
      <c r="F561" s="213"/>
      <c r="G561" s="213"/>
      <c r="H561" s="213"/>
      <c r="I561" s="213"/>
      <c r="J561" s="213"/>
      <c r="K561" s="213"/>
      <c r="L561" s="213"/>
      <c r="M561" s="213"/>
      <c r="N561" s="213"/>
      <c r="O561" s="213"/>
      <c r="P561" s="213"/>
      <c r="Q561" s="213"/>
      <c r="R561" s="213"/>
      <c r="S561" s="213"/>
      <c r="T561" s="213"/>
      <c r="U561" s="213"/>
      <c r="V561" s="213"/>
      <c r="W561" s="213"/>
      <c r="X561" s="213"/>
      <c r="Y561" s="231"/>
      <c r="Z561" s="213"/>
      <c r="AA561" s="213"/>
      <c r="AB561" s="205"/>
      <c r="AC561" s="205"/>
      <c r="AD561" s="205"/>
      <c r="AE561" s="205"/>
      <c r="AF561" s="205"/>
      <c r="AG561" s="205"/>
      <c r="AH561" s="205"/>
      <c r="AI561" s="205"/>
      <c r="AJ561" s="205"/>
      <c r="AK561" s="205"/>
      <c r="AL561" s="205"/>
      <c r="AM561" s="205"/>
    </row>
    <row r="562">
      <c r="A562" s="213"/>
      <c r="B562" s="218"/>
      <c r="C562" s="218"/>
      <c r="D562" s="213"/>
      <c r="E562" s="213"/>
      <c r="F562" s="213"/>
      <c r="G562" s="213"/>
      <c r="H562" s="213"/>
      <c r="I562" s="213"/>
      <c r="J562" s="213"/>
      <c r="K562" s="213"/>
      <c r="L562" s="213"/>
      <c r="M562" s="213"/>
      <c r="N562" s="213"/>
      <c r="O562" s="213"/>
      <c r="P562" s="213"/>
      <c r="Q562" s="213"/>
      <c r="R562" s="213"/>
      <c r="S562" s="213"/>
      <c r="T562" s="213"/>
      <c r="U562" s="213"/>
      <c r="V562" s="213"/>
      <c r="W562" s="213"/>
      <c r="X562" s="213"/>
      <c r="Y562" s="231"/>
      <c r="Z562" s="213"/>
      <c r="AA562" s="213"/>
      <c r="AB562" s="205"/>
      <c r="AC562" s="205"/>
      <c r="AD562" s="205"/>
      <c r="AE562" s="205"/>
      <c r="AF562" s="205"/>
      <c r="AG562" s="205"/>
      <c r="AH562" s="205"/>
      <c r="AI562" s="205"/>
      <c r="AJ562" s="205"/>
      <c r="AK562" s="205"/>
      <c r="AL562" s="205"/>
      <c r="AM562" s="205"/>
    </row>
    <row r="563">
      <c r="A563" s="213"/>
      <c r="B563" s="218"/>
      <c r="C563" s="218"/>
      <c r="D563" s="213"/>
      <c r="E563" s="213"/>
      <c r="F563" s="213"/>
      <c r="G563" s="213"/>
      <c r="H563" s="213"/>
      <c r="I563" s="213"/>
      <c r="J563" s="213"/>
      <c r="K563" s="213"/>
      <c r="L563" s="213"/>
      <c r="M563" s="213"/>
      <c r="N563" s="213"/>
      <c r="O563" s="213"/>
      <c r="P563" s="213"/>
      <c r="Q563" s="213"/>
      <c r="R563" s="213"/>
      <c r="S563" s="213"/>
      <c r="T563" s="213"/>
      <c r="U563" s="213"/>
      <c r="V563" s="213"/>
      <c r="W563" s="213"/>
      <c r="X563" s="213"/>
      <c r="Y563" s="231"/>
      <c r="Z563" s="213"/>
      <c r="AA563" s="213"/>
      <c r="AB563" s="205"/>
      <c r="AC563" s="205"/>
      <c r="AD563" s="205"/>
      <c r="AE563" s="205"/>
      <c r="AF563" s="205"/>
      <c r="AG563" s="205"/>
      <c r="AH563" s="205"/>
      <c r="AI563" s="205"/>
      <c r="AJ563" s="205"/>
      <c r="AK563" s="205"/>
      <c r="AL563" s="205"/>
      <c r="AM563" s="205"/>
    </row>
    <row r="564">
      <c r="A564" s="213"/>
      <c r="B564" s="218"/>
      <c r="C564" s="218"/>
      <c r="D564" s="213"/>
      <c r="E564" s="213"/>
      <c r="F564" s="213"/>
      <c r="G564" s="213"/>
      <c r="H564" s="213"/>
      <c r="I564" s="213"/>
      <c r="J564" s="213"/>
      <c r="K564" s="213"/>
      <c r="L564" s="213"/>
      <c r="M564" s="213"/>
      <c r="N564" s="213"/>
      <c r="O564" s="213"/>
      <c r="P564" s="213"/>
      <c r="Q564" s="213"/>
      <c r="R564" s="213"/>
      <c r="S564" s="213"/>
      <c r="T564" s="213"/>
      <c r="U564" s="213"/>
      <c r="V564" s="213"/>
      <c r="W564" s="213"/>
      <c r="X564" s="213"/>
      <c r="Y564" s="231"/>
      <c r="Z564" s="213"/>
      <c r="AA564" s="213"/>
      <c r="AB564" s="205"/>
      <c r="AC564" s="205"/>
      <c r="AD564" s="205"/>
      <c r="AE564" s="205"/>
      <c r="AF564" s="205"/>
      <c r="AG564" s="205"/>
      <c r="AH564" s="205"/>
      <c r="AI564" s="205"/>
      <c r="AJ564" s="205"/>
      <c r="AK564" s="205"/>
      <c r="AL564" s="205"/>
      <c r="AM564" s="205"/>
    </row>
    <row r="565">
      <c r="A565" s="213"/>
      <c r="B565" s="218"/>
      <c r="C565" s="218"/>
      <c r="D565" s="213"/>
      <c r="E565" s="213"/>
      <c r="F565" s="213"/>
      <c r="G565" s="213"/>
      <c r="H565" s="213"/>
      <c r="I565" s="213"/>
      <c r="J565" s="213"/>
      <c r="K565" s="213"/>
      <c r="L565" s="213"/>
      <c r="M565" s="213"/>
      <c r="N565" s="213"/>
      <c r="O565" s="213"/>
      <c r="P565" s="213"/>
      <c r="Q565" s="213"/>
      <c r="R565" s="213"/>
      <c r="S565" s="213"/>
      <c r="T565" s="213"/>
      <c r="U565" s="213"/>
      <c r="V565" s="213"/>
      <c r="W565" s="213"/>
      <c r="X565" s="213"/>
      <c r="Y565" s="231"/>
      <c r="Z565" s="213"/>
      <c r="AA565" s="213"/>
      <c r="AB565" s="205"/>
      <c r="AC565" s="205"/>
      <c r="AD565" s="205"/>
      <c r="AE565" s="205"/>
      <c r="AF565" s="205"/>
      <c r="AG565" s="205"/>
      <c r="AH565" s="205"/>
      <c r="AI565" s="205"/>
      <c r="AJ565" s="205"/>
      <c r="AK565" s="205"/>
      <c r="AL565" s="205"/>
      <c r="AM565" s="205"/>
    </row>
    <row r="566">
      <c r="A566" s="213"/>
      <c r="B566" s="218"/>
      <c r="C566" s="218"/>
      <c r="D566" s="213"/>
      <c r="E566" s="213"/>
      <c r="F566" s="213"/>
      <c r="G566" s="213"/>
      <c r="H566" s="213"/>
      <c r="I566" s="213"/>
      <c r="J566" s="213"/>
      <c r="K566" s="213"/>
      <c r="L566" s="213"/>
      <c r="M566" s="213"/>
      <c r="N566" s="213"/>
      <c r="O566" s="213"/>
      <c r="P566" s="213"/>
      <c r="Q566" s="213"/>
      <c r="R566" s="213"/>
      <c r="S566" s="213"/>
      <c r="T566" s="213"/>
      <c r="U566" s="213"/>
      <c r="V566" s="213"/>
      <c r="W566" s="213"/>
      <c r="X566" s="213"/>
      <c r="Y566" s="231"/>
      <c r="Z566" s="213"/>
      <c r="AA566" s="213"/>
      <c r="AB566" s="205"/>
      <c r="AC566" s="205"/>
      <c r="AD566" s="205"/>
      <c r="AE566" s="205"/>
      <c r="AF566" s="205"/>
      <c r="AG566" s="205"/>
      <c r="AH566" s="205"/>
      <c r="AI566" s="205"/>
      <c r="AJ566" s="205"/>
      <c r="AK566" s="205"/>
      <c r="AL566" s="205"/>
      <c r="AM566" s="205"/>
    </row>
    <row r="567">
      <c r="A567" s="213"/>
      <c r="B567" s="218"/>
      <c r="C567" s="218"/>
      <c r="D567" s="213"/>
      <c r="E567" s="213"/>
      <c r="F567" s="213"/>
      <c r="G567" s="213"/>
      <c r="H567" s="213"/>
      <c r="I567" s="213"/>
      <c r="J567" s="213"/>
      <c r="K567" s="213"/>
      <c r="L567" s="213"/>
      <c r="M567" s="213"/>
      <c r="N567" s="213"/>
      <c r="O567" s="213"/>
      <c r="P567" s="213"/>
      <c r="Q567" s="213"/>
      <c r="R567" s="213"/>
      <c r="S567" s="213"/>
      <c r="T567" s="213"/>
      <c r="U567" s="213"/>
      <c r="V567" s="213"/>
      <c r="W567" s="213"/>
      <c r="X567" s="213"/>
      <c r="Y567" s="231"/>
      <c r="Z567" s="213"/>
      <c r="AA567" s="213"/>
      <c r="AB567" s="205"/>
      <c r="AC567" s="205"/>
      <c r="AD567" s="205"/>
      <c r="AE567" s="205"/>
      <c r="AF567" s="205"/>
      <c r="AG567" s="205"/>
      <c r="AH567" s="205"/>
      <c r="AI567" s="205"/>
      <c r="AJ567" s="205"/>
      <c r="AK567" s="205"/>
      <c r="AL567" s="205"/>
      <c r="AM567" s="205"/>
    </row>
    <row r="568">
      <c r="A568" s="213"/>
      <c r="B568" s="218"/>
      <c r="C568" s="218"/>
      <c r="D568" s="213"/>
      <c r="E568" s="213"/>
      <c r="F568" s="213"/>
      <c r="G568" s="213"/>
      <c r="H568" s="213"/>
      <c r="I568" s="213"/>
      <c r="J568" s="213"/>
      <c r="K568" s="213"/>
      <c r="L568" s="213"/>
      <c r="M568" s="213"/>
      <c r="N568" s="213"/>
      <c r="O568" s="213"/>
      <c r="P568" s="213"/>
      <c r="Q568" s="213"/>
      <c r="R568" s="213"/>
      <c r="S568" s="213"/>
      <c r="T568" s="213"/>
      <c r="U568" s="213"/>
      <c r="V568" s="213"/>
      <c r="W568" s="213"/>
      <c r="X568" s="213"/>
      <c r="Y568" s="231"/>
      <c r="Z568" s="213"/>
      <c r="AA568" s="213"/>
      <c r="AB568" s="205"/>
      <c r="AC568" s="205"/>
      <c r="AD568" s="205"/>
      <c r="AE568" s="205"/>
      <c r="AF568" s="205"/>
      <c r="AG568" s="205"/>
      <c r="AH568" s="205"/>
      <c r="AI568" s="205"/>
      <c r="AJ568" s="205"/>
      <c r="AK568" s="205"/>
      <c r="AL568" s="205"/>
      <c r="AM568" s="205"/>
    </row>
    <row r="569">
      <c r="A569" s="213"/>
      <c r="B569" s="218"/>
      <c r="C569" s="218"/>
      <c r="D569" s="213"/>
      <c r="E569" s="213"/>
      <c r="F569" s="213"/>
      <c r="G569" s="213"/>
      <c r="H569" s="213"/>
      <c r="I569" s="213"/>
      <c r="J569" s="213"/>
      <c r="K569" s="213"/>
      <c r="L569" s="213"/>
      <c r="M569" s="213"/>
      <c r="N569" s="213"/>
      <c r="O569" s="213"/>
      <c r="P569" s="213"/>
      <c r="Q569" s="213"/>
      <c r="R569" s="213"/>
      <c r="S569" s="213"/>
      <c r="T569" s="213"/>
      <c r="U569" s="213"/>
      <c r="V569" s="213"/>
      <c r="W569" s="213"/>
      <c r="X569" s="213"/>
      <c r="Y569" s="231"/>
      <c r="Z569" s="213"/>
      <c r="AA569" s="213"/>
      <c r="AB569" s="205"/>
      <c r="AC569" s="205"/>
      <c r="AD569" s="205"/>
      <c r="AE569" s="205"/>
      <c r="AF569" s="205"/>
      <c r="AG569" s="205"/>
      <c r="AH569" s="205"/>
      <c r="AI569" s="205"/>
      <c r="AJ569" s="205"/>
      <c r="AK569" s="205"/>
      <c r="AL569" s="205"/>
      <c r="AM569" s="205"/>
    </row>
    <row r="570">
      <c r="A570" s="213"/>
      <c r="B570" s="218"/>
      <c r="C570" s="218"/>
      <c r="D570" s="213"/>
      <c r="E570" s="213"/>
      <c r="F570" s="213"/>
      <c r="G570" s="213"/>
      <c r="H570" s="213"/>
      <c r="I570" s="213"/>
      <c r="J570" s="213"/>
      <c r="K570" s="213"/>
      <c r="L570" s="213"/>
      <c r="M570" s="213"/>
      <c r="N570" s="213"/>
      <c r="O570" s="213"/>
      <c r="P570" s="213"/>
      <c r="Q570" s="213"/>
      <c r="R570" s="213"/>
      <c r="S570" s="213"/>
      <c r="T570" s="213"/>
      <c r="U570" s="213"/>
      <c r="V570" s="213"/>
      <c r="W570" s="213"/>
      <c r="X570" s="213"/>
      <c r="Y570" s="231"/>
      <c r="Z570" s="213"/>
      <c r="AA570" s="213"/>
      <c r="AB570" s="205"/>
      <c r="AC570" s="205"/>
      <c r="AD570" s="205"/>
      <c r="AE570" s="205"/>
      <c r="AF570" s="205"/>
      <c r="AG570" s="205"/>
      <c r="AH570" s="205"/>
      <c r="AI570" s="205"/>
      <c r="AJ570" s="205"/>
      <c r="AK570" s="205"/>
      <c r="AL570" s="205"/>
      <c r="AM570" s="205"/>
    </row>
    <row r="571">
      <c r="A571" s="213"/>
      <c r="B571" s="218"/>
      <c r="C571" s="218"/>
      <c r="D571" s="213"/>
      <c r="E571" s="213"/>
      <c r="F571" s="213"/>
      <c r="G571" s="213"/>
      <c r="H571" s="213"/>
      <c r="I571" s="213"/>
      <c r="J571" s="213"/>
      <c r="K571" s="213"/>
      <c r="L571" s="213"/>
      <c r="M571" s="213"/>
      <c r="N571" s="213"/>
      <c r="O571" s="213"/>
      <c r="P571" s="213"/>
      <c r="Q571" s="213"/>
      <c r="R571" s="213"/>
      <c r="S571" s="213"/>
      <c r="T571" s="213"/>
      <c r="U571" s="213"/>
      <c r="V571" s="213"/>
      <c r="W571" s="213"/>
      <c r="X571" s="213"/>
      <c r="Y571" s="231"/>
      <c r="Z571" s="213"/>
      <c r="AA571" s="213"/>
      <c r="AB571" s="205"/>
      <c r="AC571" s="205"/>
      <c r="AD571" s="205"/>
      <c r="AE571" s="205"/>
      <c r="AF571" s="205"/>
      <c r="AG571" s="205"/>
      <c r="AH571" s="205"/>
      <c r="AI571" s="205"/>
      <c r="AJ571" s="205"/>
      <c r="AK571" s="205"/>
      <c r="AL571" s="205"/>
      <c r="AM571" s="205"/>
    </row>
    <row r="572">
      <c r="A572" s="213"/>
      <c r="B572" s="218"/>
      <c r="C572" s="218"/>
      <c r="D572" s="213"/>
      <c r="E572" s="213"/>
      <c r="F572" s="213"/>
      <c r="G572" s="213"/>
      <c r="H572" s="213"/>
      <c r="I572" s="213"/>
      <c r="J572" s="213"/>
      <c r="K572" s="213"/>
      <c r="L572" s="213"/>
      <c r="M572" s="213"/>
      <c r="N572" s="213"/>
      <c r="O572" s="213"/>
      <c r="P572" s="213"/>
      <c r="Q572" s="213"/>
      <c r="R572" s="213"/>
      <c r="S572" s="213"/>
      <c r="T572" s="213"/>
      <c r="U572" s="213"/>
      <c r="V572" s="213"/>
      <c r="W572" s="213"/>
      <c r="X572" s="213"/>
      <c r="Y572" s="231"/>
      <c r="Z572" s="213"/>
      <c r="AA572" s="213"/>
      <c r="AB572" s="205"/>
      <c r="AC572" s="205"/>
      <c r="AD572" s="205"/>
      <c r="AE572" s="205"/>
      <c r="AF572" s="205"/>
      <c r="AG572" s="205"/>
      <c r="AH572" s="205"/>
      <c r="AI572" s="205"/>
      <c r="AJ572" s="205"/>
      <c r="AK572" s="205"/>
      <c r="AL572" s="205"/>
      <c r="AM572" s="205"/>
    </row>
    <row r="573">
      <c r="A573" s="213"/>
      <c r="B573" s="218"/>
      <c r="C573" s="218"/>
      <c r="D573" s="213"/>
      <c r="E573" s="213"/>
      <c r="F573" s="213"/>
      <c r="G573" s="213"/>
      <c r="H573" s="213"/>
      <c r="I573" s="213"/>
      <c r="J573" s="213"/>
      <c r="K573" s="213"/>
      <c r="L573" s="213"/>
      <c r="M573" s="213"/>
      <c r="N573" s="213"/>
      <c r="O573" s="213"/>
      <c r="P573" s="213"/>
      <c r="Q573" s="213"/>
      <c r="R573" s="213"/>
      <c r="S573" s="213"/>
      <c r="T573" s="213"/>
      <c r="U573" s="213"/>
      <c r="V573" s="213"/>
      <c r="W573" s="213"/>
      <c r="X573" s="213"/>
      <c r="Y573" s="231"/>
      <c r="Z573" s="213"/>
      <c r="AA573" s="213"/>
      <c r="AB573" s="205"/>
      <c r="AC573" s="205"/>
      <c r="AD573" s="205"/>
      <c r="AE573" s="205"/>
      <c r="AF573" s="205"/>
      <c r="AG573" s="205"/>
      <c r="AH573" s="205"/>
      <c r="AI573" s="205"/>
      <c r="AJ573" s="205"/>
      <c r="AK573" s="205"/>
      <c r="AL573" s="205"/>
      <c r="AM573" s="205"/>
    </row>
    <row r="574">
      <c r="A574" s="213"/>
      <c r="B574" s="218"/>
      <c r="C574" s="218"/>
      <c r="D574" s="213"/>
      <c r="E574" s="213"/>
      <c r="F574" s="213"/>
      <c r="G574" s="213"/>
      <c r="H574" s="213"/>
      <c r="I574" s="213"/>
      <c r="J574" s="213"/>
      <c r="K574" s="213"/>
      <c r="L574" s="213"/>
      <c r="M574" s="213"/>
      <c r="N574" s="213"/>
      <c r="O574" s="213"/>
      <c r="P574" s="213"/>
      <c r="Q574" s="213"/>
      <c r="R574" s="213"/>
      <c r="S574" s="213"/>
      <c r="T574" s="213"/>
      <c r="U574" s="213"/>
      <c r="V574" s="213"/>
      <c r="W574" s="213"/>
      <c r="X574" s="213"/>
      <c r="Y574" s="231"/>
      <c r="Z574" s="213"/>
      <c r="AA574" s="213"/>
      <c r="AB574" s="205"/>
      <c r="AC574" s="205"/>
      <c r="AD574" s="205"/>
      <c r="AE574" s="205"/>
      <c r="AF574" s="205"/>
      <c r="AG574" s="205"/>
      <c r="AH574" s="205"/>
      <c r="AI574" s="205"/>
      <c r="AJ574" s="205"/>
      <c r="AK574" s="205"/>
      <c r="AL574" s="205"/>
      <c r="AM574" s="205"/>
    </row>
    <row r="575">
      <c r="A575" s="213"/>
      <c r="B575" s="218"/>
      <c r="C575" s="218"/>
      <c r="D575" s="213"/>
      <c r="E575" s="213"/>
      <c r="F575" s="213"/>
      <c r="G575" s="213"/>
      <c r="H575" s="213"/>
      <c r="I575" s="213"/>
      <c r="J575" s="213"/>
      <c r="K575" s="213"/>
      <c r="L575" s="213"/>
      <c r="M575" s="213"/>
      <c r="N575" s="213"/>
      <c r="O575" s="213"/>
      <c r="P575" s="213"/>
      <c r="Q575" s="213"/>
      <c r="R575" s="213"/>
      <c r="S575" s="213"/>
      <c r="T575" s="213"/>
      <c r="U575" s="213"/>
      <c r="V575" s="213"/>
      <c r="W575" s="213"/>
      <c r="X575" s="213"/>
      <c r="Y575" s="231"/>
      <c r="Z575" s="213"/>
      <c r="AA575" s="213"/>
      <c r="AB575" s="205"/>
      <c r="AC575" s="205"/>
      <c r="AD575" s="205"/>
      <c r="AE575" s="205"/>
      <c r="AF575" s="205"/>
      <c r="AG575" s="205"/>
      <c r="AH575" s="205"/>
      <c r="AI575" s="205"/>
      <c r="AJ575" s="205"/>
      <c r="AK575" s="205"/>
      <c r="AL575" s="205"/>
      <c r="AM575" s="205"/>
    </row>
    <row r="576">
      <c r="A576" s="213"/>
      <c r="B576" s="218"/>
      <c r="C576" s="218"/>
      <c r="D576" s="213"/>
      <c r="E576" s="213"/>
      <c r="F576" s="213"/>
      <c r="G576" s="213"/>
      <c r="H576" s="213"/>
      <c r="I576" s="213"/>
      <c r="J576" s="213"/>
      <c r="K576" s="213"/>
      <c r="L576" s="213"/>
      <c r="M576" s="213"/>
      <c r="N576" s="213"/>
      <c r="O576" s="213"/>
      <c r="P576" s="213"/>
      <c r="Q576" s="213"/>
      <c r="R576" s="213"/>
      <c r="S576" s="213"/>
      <c r="T576" s="213"/>
      <c r="U576" s="213"/>
      <c r="V576" s="213"/>
      <c r="W576" s="213"/>
      <c r="X576" s="213"/>
      <c r="Y576" s="231"/>
      <c r="Z576" s="213"/>
      <c r="AA576" s="213"/>
      <c r="AB576" s="205"/>
      <c r="AC576" s="205"/>
      <c r="AD576" s="205"/>
      <c r="AE576" s="205"/>
      <c r="AF576" s="205"/>
      <c r="AG576" s="205"/>
      <c r="AH576" s="205"/>
      <c r="AI576" s="205"/>
      <c r="AJ576" s="205"/>
      <c r="AK576" s="205"/>
      <c r="AL576" s="205"/>
      <c r="AM576" s="205"/>
    </row>
    <row r="577">
      <c r="A577" s="213"/>
      <c r="B577" s="218"/>
      <c r="C577" s="218"/>
      <c r="D577" s="213"/>
      <c r="E577" s="213"/>
      <c r="F577" s="213"/>
      <c r="G577" s="213"/>
      <c r="H577" s="213"/>
      <c r="I577" s="213"/>
      <c r="J577" s="213"/>
      <c r="K577" s="213"/>
      <c r="L577" s="213"/>
      <c r="M577" s="213"/>
      <c r="N577" s="213"/>
      <c r="O577" s="213"/>
      <c r="P577" s="213"/>
      <c r="Q577" s="213"/>
      <c r="R577" s="213"/>
      <c r="S577" s="213"/>
      <c r="T577" s="213"/>
      <c r="U577" s="213"/>
      <c r="V577" s="213"/>
      <c r="W577" s="213"/>
      <c r="X577" s="213"/>
      <c r="Y577" s="231"/>
      <c r="Z577" s="213"/>
      <c r="AA577" s="213"/>
      <c r="AB577" s="205"/>
      <c r="AC577" s="205"/>
      <c r="AD577" s="205"/>
      <c r="AE577" s="205"/>
      <c r="AF577" s="205"/>
      <c r="AG577" s="205"/>
      <c r="AH577" s="205"/>
      <c r="AI577" s="205"/>
      <c r="AJ577" s="205"/>
      <c r="AK577" s="205"/>
      <c r="AL577" s="205"/>
      <c r="AM577" s="205"/>
    </row>
    <row r="578">
      <c r="A578" s="213"/>
      <c r="B578" s="218"/>
      <c r="C578" s="218"/>
      <c r="D578" s="213"/>
      <c r="E578" s="213"/>
      <c r="F578" s="213"/>
      <c r="G578" s="213"/>
      <c r="H578" s="213"/>
      <c r="I578" s="213"/>
      <c r="J578" s="213"/>
      <c r="K578" s="213"/>
      <c r="L578" s="213"/>
      <c r="M578" s="213"/>
      <c r="N578" s="213"/>
      <c r="O578" s="213"/>
      <c r="P578" s="213"/>
      <c r="Q578" s="213"/>
      <c r="R578" s="213"/>
      <c r="S578" s="213"/>
      <c r="T578" s="213"/>
      <c r="U578" s="213"/>
      <c r="V578" s="213"/>
      <c r="W578" s="213"/>
      <c r="X578" s="213"/>
      <c r="Y578" s="231"/>
      <c r="Z578" s="213"/>
      <c r="AA578" s="213"/>
      <c r="AB578" s="205"/>
      <c r="AC578" s="205"/>
      <c r="AD578" s="205"/>
      <c r="AE578" s="205"/>
      <c r="AF578" s="205"/>
      <c r="AG578" s="205"/>
      <c r="AH578" s="205"/>
      <c r="AI578" s="205"/>
      <c r="AJ578" s="205"/>
      <c r="AK578" s="205"/>
      <c r="AL578" s="205"/>
      <c r="AM578" s="205"/>
    </row>
    <row r="579">
      <c r="A579" s="213"/>
      <c r="B579" s="218"/>
      <c r="C579" s="218"/>
      <c r="D579" s="213"/>
      <c r="E579" s="213"/>
      <c r="F579" s="213"/>
      <c r="G579" s="213"/>
      <c r="H579" s="213"/>
      <c r="I579" s="213"/>
      <c r="J579" s="213"/>
      <c r="K579" s="213"/>
      <c r="L579" s="213"/>
      <c r="M579" s="213"/>
      <c r="N579" s="213"/>
      <c r="O579" s="213"/>
      <c r="P579" s="213"/>
      <c r="Q579" s="213"/>
      <c r="R579" s="213"/>
      <c r="S579" s="213"/>
      <c r="T579" s="213"/>
      <c r="U579" s="213"/>
      <c r="V579" s="213"/>
      <c r="W579" s="213"/>
      <c r="X579" s="213"/>
      <c r="Y579" s="231"/>
      <c r="Z579" s="213"/>
      <c r="AA579" s="213"/>
      <c r="AB579" s="205"/>
      <c r="AC579" s="205"/>
      <c r="AD579" s="205"/>
      <c r="AE579" s="205"/>
      <c r="AF579" s="205"/>
      <c r="AG579" s="205"/>
      <c r="AH579" s="205"/>
      <c r="AI579" s="205"/>
      <c r="AJ579" s="205"/>
      <c r="AK579" s="205"/>
      <c r="AL579" s="205"/>
      <c r="AM579" s="205"/>
    </row>
    <row r="580">
      <c r="A580" s="213"/>
      <c r="B580" s="218"/>
      <c r="C580" s="218"/>
      <c r="D580" s="213"/>
      <c r="E580" s="213"/>
      <c r="F580" s="213"/>
      <c r="G580" s="213"/>
      <c r="H580" s="213"/>
      <c r="I580" s="213"/>
      <c r="J580" s="213"/>
      <c r="K580" s="213"/>
      <c r="L580" s="213"/>
      <c r="M580" s="213"/>
      <c r="N580" s="213"/>
      <c r="O580" s="213"/>
      <c r="P580" s="213"/>
      <c r="Q580" s="213"/>
      <c r="R580" s="213"/>
      <c r="S580" s="213"/>
      <c r="T580" s="213"/>
      <c r="U580" s="213"/>
      <c r="V580" s="213"/>
      <c r="W580" s="213"/>
      <c r="X580" s="213"/>
      <c r="Y580" s="231"/>
      <c r="Z580" s="213"/>
      <c r="AA580" s="213"/>
      <c r="AB580" s="205"/>
      <c r="AC580" s="205"/>
      <c r="AD580" s="205"/>
      <c r="AE580" s="205"/>
      <c r="AF580" s="205"/>
      <c r="AG580" s="205"/>
      <c r="AH580" s="205"/>
      <c r="AI580" s="205"/>
      <c r="AJ580" s="205"/>
      <c r="AK580" s="205"/>
      <c r="AL580" s="205"/>
      <c r="AM580" s="205"/>
    </row>
    <row r="581">
      <c r="A581" s="213"/>
      <c r="B581" s="218"/>
      <c r="C581" s="218"/>
      <c r="D581" s="213"/>
      <c r="E581" s="213"/>
      <c r="F581" s="213"/>
      <c r="G581" s="213"/>
      <c r="H581" s="213"/>
      <c r="I581" s="213"/>
      <c r="J581" s="213"/>
      <c r="K581" s="213"/>
      <c r="L581" s="213"/>
      <c r="M581" s="213"/>
      <c r="N581" s="213"/>
      <c r="O581" s="213"/>
      <c r="P581" s="213"/>
      <c r="Q581" s="213"/>
      <c r="R581" s="213"/>
      <c r="S581" s="213"/>
      <c r="T581" s="213"/>
      <c r="U581" s="213"/>
      <c r="V581" s="213"/>
      <c r="W581" s="213"/>
      <c r="X581" s="213"/>
      <c r="Y581" s="231"/>
      <c r="Z581" s="213"/>
      <c r="AA581" s="213"/>
      <c r="AB581" s="205"/>
      <c r="AC581" s="205"/>
      <c r="AD581" s="205"/>
      <c r="AE581" s="205"/>
      <c r="AF581" s="205"/>
      <c r="AG581" s="205"/>
      <c r="AH581" s="205"/>
      <c r="AI581" s="205"/>
      <c r="AJ581" s="205"/>
      <c r="AK581" s="205"/>
      <c r="AL581" s="205"/>
      <c r="AM581" s="205"/>
    </row>
    <row r="582">
      <c r="A582" s="213"/>
      <c r="B582" s="218"/>
      <c r="C582" s="218"/>
      <c r="D582" s="213"/>
      <c r="E582" s="213"/>
      <c r="F582" s="213"/>
      <c r="G582" s="213"/>
      <c r="H582" s="213"/>
      <c r="I582" s="213"/>
      <c r="J582" s="213"/>
      <c r="K582" s="213"/>
      <c r="L582" s="213"/>
      <c r="M582" s="213"/>
      <c r="N582" s="213"/>
      <c r="O582" s="213"/>
      <c r="P582" s="213"/>
      <c r="Q582" s="213"/>
      <c r="R582" s="213"/>
      <c r="S582" s="213"/>
      <c r="T582" s="213"/>
      <c r="U582" s="213"/>
      <c r="V582" s="213"/>
      <c r="W582" s="213"/>
      <c r="X582" s="213"/>
      <c r="Y582" s="231"/>
      <c r="Z582" s="213"/>
      <c r="AA582" s="213"/>
      <c r="AB582" s="205"/>
      <c r="AC582" s="205"/>
      <c r="AD582" s="205"/>
      <c r="AE582" s="205"/>
      <c r="AF582" s="205"/>
      <c r="AG582" s="205"/>
      <c r="AH582" s="205"/>
      <c r="AI582" s="205"/>
      <c r="AJ582" s="205"/>
      <c r="AK582" s="205"/>
      <c r="AL582" s="205"/>
      <c r="AM582" s="205"/>
    </row>
    <row r="583">
      <c r="A583" s="213"/>
      <c r="B583" s="218"/>
      <c r="C583" s="218"/>
      <c r="D583" s="213"/>
      <c r="E583" s="213"/>
      <c r="F583" s="213"/>
      <c r="G583" s="213"/>
      <c r="H583" s="213"/>
      <c r="I583" s="213"/>
      <c r="J583" s="213"/>
      <c r="K583" s="213"/>
      <c r="L583" s="213"/>
      <c r="M583" s="213"/>
      <c r="N583" s="213"/>
      <c r="O583" s="213"/>
      <c r="P583" s="213"/>
      <c r="Q583" s="213"/>
      <c r="R583" s="213"/>
      <c r="S583" s="213"/>
      <c r="T583" s="213"/>
      <c r="U583" s="213"/>
      <c r="V583" s="213"/>
      <c r="W583" s="213"/>
      <c r="X583" s="213"/>
      <c r="Y583" s="231"/>
      <c r="Z583" s="213"/>
      <c r="AA583" s="213"/>
      <c r="AB583" s="205"/>
      <c r="AC583" s="205"/>
      <c r="AD583" s="205"/>
      <c r="AE583" s="205"/>
      <c r="AF583" s="205"/>
      <c r="AG583" s="205"/>
      <c r="AH583" s="205"/>
      <c r="AI583" s="205"/>
      <c r="AJ583" s="205"/>
      <c r="AK583" s="205"/>
      <c r="AL583" s="205"/>
      <c r="AM583" s="205"/>
    </row>
    <row r="584">
      <c r="A584" s="213"/>
      <c r="B584" s="218"/>
      <c r="C584" s="218"/>
      <c r="D584" s="213"/>
      <c r="E584" s="213"/>
      <c r="F584" s="213"/>
      <c r="G584" s="213"/>
      <c r="H584" s="213"/>
      <c r="I584" s="213"/>
      <c r="J584" s="213"/>
      <c r="K584" s="213"/>
      <c r="L584" s="213"/>
      <c r="M584" s="213"/>
      <c r="N584" s="213"/>
      <c r="O584" s="213"/>
      <c r="P584" s="213"/>
      <c r="Q584" s="213"/>
      <c r="R584" s="213"/>
      <c r="S584" s="213"/>
      <c r="T584" s="213"/>
      <c r="U584" s="213"/>
      <c r="V584" s="213"/>
      <c r="W584" s="213"/>
      <c r="X584" s="213"/>
      <c r="Y584" s="231"/>
      <c r="Z584" s="213"/>
      <c r="AA584" s="213"/>
      <c r="AB584" s="205"/>
      <c r="AC584" s="205"/>
      <c r="AD584" s="205"/>
      <c r="AE584" s="205"/>
      <c r="AF584" s="205"/>
      <c r="AG584" s="205"/>
      <c r="AH584" s="205"/>
      <c r="AI584" s="205"/>
      <c r="AJ584" s="205"/>
      <c r="AK584" s="205"/>
      <c r="AL584" s="205"/>
      <c r="AM584" s="205"/>
    </row>
    <row r="585">
      <c r="A585" s="213"/>
      <c r="B585" s="218"/>
      <c r="C585" s="218"/>
      <c r="D585" s="213"/>
      <c r="E585" s="213"/>
      <c r="F585" s="213"/>
      <c r="G585" s="213"/>
      <c r="H585" s="213"/>
      <c r="I585" s="213"/>
      <c r="J585" s="213"/>
      <c r="K585" s="213"/>
      <c r="L585" s="213"/>
      <c r="M585" s="213"/>
      <c r="N585" s="213"/>
      <c r="O585" s="213"/>
      <c r="P585" s="213"/>
      <c r="Q585" s="213"/>
      <c r="R585" s="213"/>
      <c r="S585" s="213"/>
      <c r="T585" s="213"/>
      <c r="U585" s="213"/>
      <c r="V585" s="213"/>
      <c r="W585" s="213"/>
      <c r="X585" s="213"/>
      <c r="Y585" s="231"/>
      <c r="Z585" s="213"/>
      <c r="AA585" s="213"/>
      <c r="AB585" s="205"/>
      <c r="AC585" s="205"/>
      <c r="AD585" s="205"/>
      <c r="AE585" s="205"/>
      <c r="AF585" s="205"/>
      <c r="AG585" s="205"/>
      <c r="AH585" s="205"/>
      <c r="AI585" s="205"/>
      <c r="AJ585" s="205"/>
      <c r="AK585" s="205"/>
      <c r="AL585" s="205"/>
      <c r="AM585" s="205"/>
    </row>
    <row r="586">
      <c r="A586" s="213"/>
      <c r="B586" s="218"/>
      <c r="C586" s="218"/>
      <c r="D586" s="213"/>
      <c r="E586" s="213"/>
      <c r="F586" s="213"/>
      <c r="G586" s="213"/>
      <c r="H586" s="213"/>
      <c r="I586" s="213"/>
      <c r="J586" s="213"/>
      <c r="K586" s="213"/>
      <c r="L586" s="213"/>
      <c r="M586" s="213"/>
      <c r="N586" s="213"/>
      <c r="O586" s="213"/>
      <c r="P586" s="213"/>
      <c r="Q586" s="213"/>
      <c r="R586" s="213"/>
      <c r="S586" s="213"/>
      <c r="T586" s="213"/>
      <c r="U586" s="213"/>
      <c r="V586" s="213"/>
      <c r="W586" s="213"/>
      <c r="X586" s="213"/>
      <c r="Y586" s="231"/>
      <c r="Z586" s="213"/>
      <c r="AA586" s="213"/>
      <c r="AB586" s="205"/>
      <c r="AC586" s="205"/>
      <c r="AD586" s="205"/>
      <c r="AE586" s="205"/>
      <c r="AF586" s="205"/>
      <c r="AG586" s="205"/>
      <c r="AH586" s="205"/>
      <c r="AI586" s="205"/>
      <c r="AJ586" s="205"/>
      <c r="AK586" s="205"/>
      <c r="AL586" s="205"/>
      <c r="AM586" s="205"/>
    </row>
    <row r="587">
      <c r="A587" s="213"/>
      <c r="B587" s="218"/>
      <c r="C587" s="218"/>
      <c r="D587" s="213"/>
      <c r="E587" s="213"/>
      <c r="F587" s="213"/>
      <c r="G587" s="213"/>
      <c r="H587" s="213"/>
      <c r="I587" s="213"/>
      <c r="J587" s="213"/>
      <c r="K587" s="213"/>
      <c r="L587" s="213"/>
      <c r="M587" s="213"/>
      <c r="N587" s="213"/>
      <c r="O587" s="213"/>
      <c r="P587" s="213"/>
      <c r="Q587" s="213"/>
      <c r="R587" s="213"/>
      <c r="S587" s="213"/>
      <c r="T587" s="213"/>
      <c r="U587" s="213"/>
      <c r="V587" s="213"/>
      <c r="W587" s="213"/>
      <c r="X587" s="213"/>
      <c r="Y587" s="231"/>
      <c r="Z587" s="213"/>
      <c r="AA587" s="213"/>
      <c r="AB587" s="205"/>
      <c r="AC587" s="205"/>
      <c r="AD587" s="205"/>
      <c r="AE587" s="205"/>
      <c r="AF587" s="205"/>
      <c r="AG587" s="205"/>
      <c r="AH587" s="205"/>
      <c r="AI587" s="205"/>
      <c r="AJ587" s="205"/>
      <c r="AK587" s="205"/>
      <c r="AL587" s="205"/>
      <c r="AM587" s="205"/>
    </row>
    <row r="588">
      <c r="A588" s="213"/>
      <c r="B588" s="218"/>
      <c r="C588" s="218"/>
      <c r="D588" s="213"/>
      <c r="E588" s="213"/>
      <c r="F588" s="213"/>
      <c r="G588" s="213"/>
      <c r="H588" s="213"/>
      <c r="I588" s="213"/>
      <c r="J588" s="213"/>
      <c r="K588" s="213"/>
      <c r="L588" s="213"/>
      <c r="M588" s="213"/>
      <c r="N588" s="213"/>
      <c r="O588" s="213"/>
      <c r="P588" s="213"/>
      <c r="Q588" s="213"/>
      <c r="R588" s="213"/>
      <c r="S588" s="213"/>
      <c r="T588" s="213"/>
      <c r="U588" s="213"/>
      <c r="V588" s="213"/>
      <c r="W588" s="213"/>
      <c r="X588" s="213"/>
      <c r="Y588" s="231"/>
      <c r="Z588" s="213"/>
      <c r="AA588" s="213"/>
      <c r="AB588" s="205"/>
      <c r="AC588" s="205"/>
      <c r="AD588" s="205"/>
      <c r="AE588" s="205"/>
      <c r="AF588" s="205"/>
      <c r="AG588" s="205"/>
      <c r="AH588" s="205"/>
      <c r="AI588" s="205"/>
      <c r="AJ588" s="205"/>
      <c r="AK588" s="205"/>
      <c r="AL588" s="205"/>
      <c r="AM588" s="205"/>
    </row>
    <row r="589">
      <c r="A589" s="213"/>
      <c r="B589" s="218"/>
      <c r="C589" s="218"/>
      <c r="D589" s="213"/>
      <c r="E589" s="213"/>
      <c r="F589" s="213"/>
      <c r="G589" s="213"/>
      <c r="H589" s="213"/>
      <c r="I589" s="213"/>
      <c r="J589" s="213"/>
      <c r="K589" s="213"/>
      <c r="L589" s="213"/>
      <c r="M589" s="213"/>
      <c r="N589" s="213"/>
      <c r="O589" s="213"/>
      <c r="P589" s="213"/>
      <c r="Q589" s="213"/>
      <c r="R589" s="213"/>
      <c r="S589" s="213"/>
      <c r="T589" s="213"/>
      <c r="U589" s="213"/>
      <c r="V589" s="213"/>
      <c r="W589" s="213"/>
      <c r="X589" s="213"/>
      <c r="Y589" s="231"/>
      <c r="Z589" s="213"/>
      <c r="AA589" s="213"/>
      <c r="AB589" s="205"/>
      <c r="AC589" s="205"/>
      <c r="AD589" s="205"/>
      <c r="AE589" s="205"/>
      <c r="AF589" s="205"/>
      <c r="AG589" s="205"/>
      <c r="AH589" s="205"/>
      <c r="AI589" s="205"/>
      <c r="AJ589" s="205"/>
      <c r="AK589" s="205"/>
      <c r="AL589" s="205"/>
      <c r="AM589" s="205"/>
    </row>
    <row r="590">
      <c r="A590" s="213"/>
      <c r="B590" s="218"/>
      <c r="C590" s="218"/>
      <c r="D590" s="213"/>
      <c r="E590" s="213"/>
      <c r="F590" s="213"/>
      <c r="G590" s="213"/>
      <c r="H590" s="213"/>
      <c r="I590" s="213"/>
      <c r="J590" s="213"/>
      <c r="K590" s="213"/>
      <c r="L590" s="213"/>
      <c r="M590" s="213"/>
      <c r="N590" s="213"/>
      <c r="O590" s="213"/>
      <c r="P590" s="213"/>
      <c r="Q590" s="213"/>
      <c r="R590" s="213"/>
      <c r="S590" s="213"/>
      <c r="T590" s="213"/>
      <c r="U590" s="213"/>
      <c r="V590" s="213"/>
      <c r="W590" s="213"/>
      <c r="X590" s="213"/>
      <c r="Y590" s="231"/>
      <c r="Z590" s="213"/>
      <c r="AA590" s="213"/>
      <c r="AB590" s="205"/>
      <c r="AC590" s="205"/>
      <c r="AD590" s="205"/>
      <c r="AE590" s="205"/>
      <c r="AF590" s="205"/>
      <c r="AG590" s="205"/>
      <c r="AH590" s="205"/>
      <c r="AI590" s="205"/>
      <c r="AJ590" s="205"/>
      <c r="AK590" s="205"/>
      <c r="AL590" s="205"/>
      <c r="AM590" s="205"/>
    </row>
    <row r="591">
      <c r="A591" s="213"/>
      <c r="B591" s="218"/>
      <c r="C591" s="218"/>
      <c r="D591" s="213"/>
      <c r="E591" s="213"/>
      <c r="F591" s="213"/>
      <c r="G591" s="213"/>
      <c r="H591" s="213"/>
      <c r="I591" s="213"/>
      <c r="J591" s="213"/>
      <c r="K591" s="213"/>
      <c r="L591" s="213"/>
      <c r="M591" s="213"/>
      <c r="N591" s="213"/>
      <c r="O591" s="213"/>
      <c r="P591" s="213"/>
      <c r="Q591" s="213"/>
      <c r="R591" s="213"/>
      <c r="S591" s="213"/>
      <c r="T591" s="213"/>
      <c r="U591" s="213"/>
      <c r="V591" s="213"/>
      <c r="W591" s="213"/>
      <c r="X591" s="213"/>
      <c r="Y591" s="231"/>
      <c r="Z591" s="213"/>
      <c r="AA591" s="213"/>
      <c r="AB591" s="205"/>
      <c r="AC591" s="205"/>
      <c r="AD591" s="205"/>
      <c r="AE591" s="205"/>
      <c r="AF591" s="205"/>
      <c r="AG591" s="205"/>
      <c r="AH591" s="205"/>
      <c r="AI591" s="205"/>
      <c r="AJ591" s="205"/>
      <c r="AK591" s="205"/>
      <c r="AL591" s="205"/>
      <c r="AM591" s="205"/>
    </row>
    <row r="592">
      <c r="A592" s="213"/>
      <c r="B592" s="218"/>
      <c r="C592" s="218"/>
      <c r="D592" s="213"/>
      <c r="E592" s="213"/>
      <c r="F592" s="213"/>
      <c r="G592" s="213"/>
      <c r="H592" s="213"/>
      <c r="I592" s="213"/>
      <c r="J592" s="213"/>
      <c r="K592" s="213"/>
      <c r="L592" s="213"/>
      <c r="M592" s="213"/>
      <c r="N592" s="213"/>
      <c r="O592" s="213"/>
      <c r="P592" s="213"/>
      <c r="Q592" s="213"/>
      <c r="R592" s="213"/>
      <c r="S592" s="213"/>
      <c r="T592" s="213"/>
      <c r="U592" s="213"/>
      <c r="V592" s="213"/>
      <c r="W592" s="213"/>
      <c r="X592" s="213"/>
      <c r="Y592" s="231"/>
      <c r="Z592" s="213"/>
      <c r="AA592" s="213"/>
      <c r="AB592" s="205"/>
      <c r="AC592" s="205"/>
      <c r="AD592" s="205"/>
      <c r="AE592" s="205"/>
      <c r="AF592" s="205"/>
      <c r="AG592" s="205"/>
      <c r="AH592" s="205"/>
      <c r="AI592" s="205"/>
      <c r="AJ592" s="205"/>
      <c r="AK592" s="205"/>
      <c r="AL592" s="205"/>
      <c r="AM592" s="205"/>
    </row>
    <row r="593">
      <c r="A593" s="213"/>
      <c r="B593" s="218"/>
      <c r="C593" s="218"/>
      <c r="D593" s="213"/>
      <c r="E593" s="213"/>
      <c r="F593" s="213"/>
      <c r="G593" s="213"/>
      <c r="H593" s="213"/>
      <c r="I593" s="213"/>
      <c r="J593" s="213"/>
      <c r="K593" s="213"/>
      <c r="L593" s="213"/>
      <c r="M593" s="213"/>
      <c r="N593" s="213"/>
      <c r="O593" s="213"/>
      <c r="P593" s="213"/>
      <c r="Q593" s="213"/>
      <c r="R593" s="213"/>
      <c r="S593" s="213"/>
      <c r="T593" s="213"/>
      <c r="U593" s="213"/>
      <c r="V593" s="213"/>
      <c r="W593" s="213"/>
      <c r="X593" s="213"/>
      <c r="Y593" s="231"/>
      <c r="Z593" s="213"/>
      <c r="AA593" s="213"/>
      <c r="AB593" s="205"/>
      <c r="AC593" s="205"/>
      <c r="AD593" s="205"/>
      <c r="AE593" s="205"/>
      <c r="AF593" s="205"/>
      <c r="AG593" s="205"/>
      <c r="AH593" s="205"/>
      <c r="AI593" s="205"/>
      <c r="AJ593" s="205"/>
      <c r="AK593" s="205"/>
      <c r="AL593" s="205"/>
      <c r="AM593" s="205"/>
    </row>
    <row r="594">
      <c r="A594" s="213"/>
      <c r="B594" s="218"/>
      <c r="C594" s="218"/>
      <c r="D594" s="213"/>
      <c r="E594" s="213"/>
      <c r="F594" s="213"/>
      <c r="G594" s="213"/>
      <c r="H594" s="213"/>
      <c r="I594" s="213"/>
      <c r="J594" s="213"/>
      <c r="K594" s="213"/>
      <c r="L594" s="213"/>
      <c r="M594" s="213"/>
      <c r="N594" s="213"/>
      <c r="O594" s="213"/>
      <c r="P594" s="213"/>
      <c r="Q594" s="213"/>
      <c r="R594" s="213"/>
      <c r="S594" s="213"/>
      <c r="T594" s="213"/>
      <c r="U594" s="213"/>
      <c r="V594" s="213"/>
      <c r="W594" s="213"/>
      <c r="X594" s="213"/>
      <c r="Y594" s="231"/>
      <c r="Z594" s="213"/>
      <c r="AA594" s="213"/>
      <c r="AB594" s="205"/>
      <c r="AC594" s="205"/>
      <c r="AD594" s="205"/>
      <c r="AE594" s="205"/>
      <c r="AF594" s="205"/>
      <c r="AG594" s="205"/>
      <c r="AH594" s="205"/>
      <c r="AI594" s="205"/>
      <c r="AJ594" s="205"/>
      <c r="AK594" s="205"/>
      <c r="AL594" s="205"/>
      <c r="AM594" s="205"/>
    </row>
    <row r="595">
      <c r="A595" s="213"/>
      <c r="B595" s="218"/>
      <c r="C595" s="218"/>
      <c r="D595" s="213"/>
      <c r="E595" s="213"/>
      <c r="F595" s="213"/>
      <c r="G595" s="213"/>
      <c r="H595" s="213"/>
      <c r="I595" s="213"/>
      <c r="J595" s="213"/>
      <c r="K595" s="213"/>
      <c r="L595" s="213"/>
      <c r="M595" s="213"/>
      <c r="N595" s="213"/>
      <c r="O595" s="213"/>
      <c r="P595" s="213"/>
      <c r="Q595" s="213"/>
      <c r="R595" s="213"/>
      <c r="S595" s="213"/>
      <c r="T595" s="213"/>
      <c r="U595" s="213"/>
      <c r="V595" s="213"/>
      <c r="W595" s="213"/>
      <c r="X595" s="213"/>
      <c r="Y595" s="231"/>
      <c r="Z595" s="213"/>
      <c r="AA595" s="213"/>
      <c r="AB595" s="205"/>
      <c r="AC595" s="205"/>
      <c r="AD595" s="205"/>
      <c r="AE595" s="205"/>
      <c r="AF595" s="205"/>
      <c r="AG595" s="205"/>
      <c r="AH595" s="205"/>
      <c r="AI595" s="205"/>
      <c r="AJ595" s="205"/>
      <c r="AK595" s="205"/>
      <c r="AL595" s="205"/>
      <c r="AM595" s="205"/>
    </row>
    <row r="596">
      <c r="A596" s="213"/>
      <c r="B596" s="218"/>
      <c r="C596" s="218"/>
      <c r="D596" s="213"/>
      <c r="E596" s="213"/>
      <c r="F596" s="213"/>
      <c r="G596" s="213"/>
      <c r="H596" s="213"/>
      <c r="I596" s="213"/>
      <c r="J596" s="213"/>
      <c r="K596" s="213"/>
      <c r="L596" s="213"/>
      <c r="M596" s="213"/>
      <c r="N596" s="213"/>
      <c r="O596" s="213"/>
      <c r="P596" s="213"/>
      <c r="Q596" s="213"/>
      <c r="R596" s="213"/>
      <c r="S596" s="213"/>
      <c r="T596" s="213"/>
      <c r="U596" s="213"/>
      <c r="V596" s="213"/>
      <c r="W596" s="213"/>
      <c r="X596" s="213"/>
      <c r="Y596" s="231"/>
      <c r="Z596" s="213"/>
      <c r="AA596" s="213"/>
      <c r="AB596" s="205"/>
      <c r="AC596" s="205"/>
      <c r="AD596" s="205"/>
      <c r="AE596" s="205"/>
      <c r="AF596" s="205"/>
      <c r="AG596" s="205"/>
      <c r="AH596" s="205"/>
      <c r="AI596" s="205"/>
      <c r="AJ596" s="205"/>
      <c r="AK596" s="205"/>
      <c r="AL596" s="205"/>
      <c r="AM596" s="205"/>
    </row>
    <row r="597">
      <c r="A597" s="213"/>
      <c r="B597" s="218"/>
      <c r="C597" s="218"/>
      <c r="D597" s="213"/>
      <c r="E597" s="213"/>
      <c r="F597" s="213"/>
      <c r="G597" s="213"/>
      <c r="H597" s="213"/>
      <c r="I597" s="213"/>
      <c r="J597" s="213"/>
      <c r="K597" s="213"/>
      <c r="L597" s="213"/>
      <c r="M597" s="213"/>
      <c r="N597" s="213"/>
      <c r="O597" s="213"/>
      <c r="P597" s="213"/>
      <c r="Q597" s="213"/>
      <c r="R597" s="213"/>
      <c r="S597" s="213"/>
      <c r="T597" s="213"/>
      <c r="U597" s="213"/>
      <c r="V597" s="213"/>
      <c r="W597" s="213"/>
      <c r="X597" s="213"/>
      <c r="Y597" s="231"/>
      <c r="Z597" s="213"/>
      <c r="AA597" s="213"/>
      <c r="AB597" s="205"/>
      <c r="AC597" s="205"/>
      <c r="AD597" s="205"/>
      <c r="AE597" s="205"/>
      <c r="AF597" s="205"/>
      <c r="AG597" s="205"/>
      <c r="AH597" s="205"/>
      <c r="AI597" s="205"/>
      <c r="AJ597" s="205"/>
      <c r="AK597" s="205"/>
      <c r="AL597" s="205"/>
      <c r="AM597" s="205"/>
    </row>
    <row r="598">
      <c r="A598" s="213"/>
      <c r="B598" s="218"/>
      <c r="C598" s="218"/>
      <c r="D598" s="213"/>
      <c r="E598" s="213"/>
      <c r="F598" s="213"/>
      <c r="G598" s="213"/>
      <c r="H598" s="213"/>
      <c r="I598" s="213"/>
      <c r="J598" s="213"/>
      <c r="K598" s="213"/>
      <c r="L598" s="213"/>
      <c r="M598" s="213"/>
      <c r="N598" s="213"/>
      <c r="O598" s="213"/>
      <c r="P598" s="213"/>
      <c r="Q598" s="213"/>
      <c r="R598" s="213"/>
      <c r="S598" s="213"/>
      <c r="T598" s="213"/>
      <c r="U598" s="213"/>
      <c r="V598" s="213"/>
      <c r="W598" s="213"/>
      <c r="X598" s="213"/>
      <c r="Y598" s="231"/>
      <c r="Z598" s="213"/>
      <c r="AA598" s="213"/>
      <c r="AB598" s="205"/>
      <c r="AC598" s="205"/>
      <c r="AD598" s="205"/>
      <c r="AE598" s="205"/>
      <c r="AF598" s="205"/>
      <c r="AG598" s="205"/>
      <c r="AH598" s="205"/>
      <c r="AI598" s="205"/>
      <c r="AJ598" s="205"/>
      <c r="AK598" s="205"/>
      <c r="AL598" s="205"/>
      <c r="AM598" s="205"/>
    </row>
    <row r="599">
      <c r="A599" s="213"/>
      <c r="B599" s="218"/>
      <c r="C599" s="218"/>
      <c r="D599" s="213"/>
      <c r="E599" s="213"/>
      <c r="F599" s="213"/>
      <c r="G599" s="213"/>
      <c r="H599" s="213"/>
      <c r="I599" s="213"/>
      <c r="J599" s="213"/>
      <c r="K599" s="213"/>
      <c r="L599" s="213"/>
      <c r="M599" s="213"/>
      <c r="N599" s="213"/>
      <c r="O599" s="213"/>
      <c r="P599" s="213"/>
      <c r="Q599" s="213"/>
      <c r="R599" s="213"/>
      <c r="S599" s="213"/>
      <c r="T599" s="213"/>
      <c r="U599" s="213"/>
      <c r="V599" s="213"/>
      <c r="W599" s="213"/>
      <c r="X599" s="213"/>
      <c r="Y599" s="231"/>
      <c r="Z599" s="213"/>
      <c r="AA599" s="213"/>
      <c r="AB599" s="205"/>
      <c r="AC599" s="205"/>
      <c r="AD599" s="205"/>
      <c r="AE599" s="205"/>
      <c r="AF599" s="205"/>
      <c r="AG599" s="205"/>
      <c r="AH599" s="205"/>
      <c r="AI599" s="205"/>
      <c r="AJ599" s="205"/>
      <c r="AK599" s="205"/>
      <c r="AL599" s="205"/>
      <c r="AM599" s="205"/>
    </row>
    <row r="600">
      <c r="A600" s="213"/>
      <c r="B600" s="218"/>
      <c r="C600" s="218"/>
      <c r="D600" s="213"/>
      <c r="E600" s="213"/>
      <c r="F600" s="213"/>
      <c r="G600" s="213"/>
      <c r="H600" s="213"/>
      <c r="I600" s="213"/>
      <c r="J600" s="213"/>
      <c r="K600" s="213"/>
      <c r="L600" s="213"/>
      <c r="M600" s="213"/>
      <c r="N600" s="213"/>
      <c r="O600" s="213"/>
      <c r="P600" s="213"/>
      <c r="Q600" s="213"/>
      <c r="R600" s="213"/>
      <c r="S600" s="213"/>
      <c r="T600" s="213"/>
      <c r="U600" s="213"/>
      <c r="V600" s="213"/>
      <c r="W600" s="213"/>
      <c r="X600" s="213"/>
      <c r="Y600" s="231"/>
      <c r="Z600" s="213"/>
      <c r="AA600" s="213"/>
      <c r="AB600" s="205"/>
      <c r="AC600" s="205"/>
      <c r="AD600" s="205"/>
      <c r="AE600" s="205"/>
      <c r="AF600" s="205"/>
      <c r="AG600" s="205"/>
      <c r="AH600" s="205"/>
      <c r="AI600" s="205"/>
      <c r="AJ600" s="205"/>
      <c r="AK600" s="205"/>
      <c r="AL600" s="205"/>
      <c r="AM600" s="205"/>
    </row>
    <row r="601">
      <c r="A601" s="213"/>
      <c r="B601" s="218"/>
      <c r="C601" s="218"/>
      <c r="D601" s="213"/>
      <c r="E601" s="213"/>
      <c r="F601" s="213"/>
      <c r="G601" s="213"/>
      <c r="H601" s="213"/>
      <c r="I601" s="213"/>
      <c r="J601" s="213"/>
      <c r="K601" s="213"/>
      <c r="L601" s="213"/>
      <c r="M601" s="213"/>
      <c r="N601" s="213"/>
      <c r="O601" s="213"/>
      <c r="P601" s="213"/>
      <c r="Q601" s="213"/>
      <c r="R601" s="213"/>
      <c r="S601" s="213"/>
      <c r="T601" s="213"/>
      <c r="U601" s="213"/>
      <c r="V601" s="213"/>
      <c r="W601" s="213"/>
      <c r="X601" s="213"/>
      <c r="Y601" s="231"/>
      <c r="Z601" s="213"/>
      <c r="AA601" s="213"/>
      <c r="AB601" s="205"/>
      <c r="AC601" s="205"/>
      <c r="AD601" s="205"/>
      <c r="AE601" s="205"/>
      <c r="AF601" s="205"/>
      <c r="AG601" s="205"/>
      <c r="AH601" s="205"/>
      <c r="AI601" s="205"/>
      <c r="AJ601" s="205"/>
      <c r="AK601" s="205"/>
      <c r="AL601" s="205"/>
      <c r="AM601" s="205"/>
    </row>
    <row r="602">
      <c r="A602" s="213"/>
      <c r="B602" s="218"/>
      <c r="C602" s="218"/>
      <c r="D602" s="213"/>
      <c r="E602" s="213"/>
      <c r="F602" s="213"/>
      <c r="G602" s="213"/>
      <c r="H602" s="213"/>
      <c r="I602" s="213"/>
      <c r="J602" s="213"/>
      <c r="K602" s="213"/>
      <c r="L602" s="213"/>
      <c r="M602" s="213"/>
      <c r="N602" s="213"/>
      <c r="O602" s="213"/>
      <c r="P602" s="213"/>
      <c r="Q602" s="213"/>
      <c r="R602" s="213"/>
      <c r="S602" s="213"/>
      <c r="T602" s="213"/>
      <c r="U602" s="213"/>
      <c r="V602" s="213"/>
      <c r="W602" s="213"/>
      <c r="X602" s="213"/>
      <c r="Y602" s="231"/>
      <c r="Z602" s="213"/>
      <c r="AA602" s="213"/>
      <c r="AB602" s="205"/>
      <c r="AC602" s="205"/>
      <c r="AD602" s="205"/>
      <c r="AE602" s="205"/>
      <c r="AF602" s="205"/>
      <c r="AG602" s="205"/>
      <c r="AH602" s="205"/>
      <c r="AI602" s="205"/>
      <c r="AJ602" s="205"/>
      <c r="AK602" s="205"/>
      <c r="AL602" s="205"/>
      <c r="AM602" s="205"/>
    </row>
    <row r="603">
      <c r="A603" s="213"/>
      <c r="B603" s="218"/>
      <c r="C603" s="218"/>
      <c r="D603" s="213"/>
      <c r="E603" s="213"/>
      <c r="F603" s="213"/>
      <c r="G603" s="213"/>
      <c r="H603" s="213"/>
      <c r="I603" s="213"/>
      <c r="J603" s="213"/>
      <c r="K603" s="213"/>
      <c r="L603" s="213"/>
      <c r="M603" s="213"/>
      <c r="N603" s="213"/>
      <c r="O603" s="213"/>
      <c r="P603" s="213"/>
      <c r="Q603" s="213"/>
      <c r="R603" s="213"/>
      <c r="S603" s="213"/>
      <c r="T603" s="213"/>
      <c r="U603" s="213"/>
      <c r="V603" s="213"/>
      <c r="W603" s="213"/>
      <c r="X603" s="213"/>
      <c r="Y603" s="231"/>
      <c r="Z603" s="213"/>
      <c r="AA603" s="213"/>
      <c r="AB603" s="205"/>
      <c r="AC603" s="205"/>
      <c r="AD603" s="205"/>
      <c r="AE603" s="205"/>
      <c r="AF603" s="205"/>
      <c r="AG603" s="205"/>
      <c r="AH603" s="205"/>
      <c r="AI603" s="205"/>
      <c r="AJ603" s="205"/>
      <c r="AK603" s="205"/>
      <c r="AL603" s="205"/>
      <c r="AM603" s="205"/>
    </row>
    <row r="604">
      <c r="A604" s="213"/>
      <c r="B604" s="218"/>
      <c r="C604" s="218"/>
      <c r="D604" s="213"/>
      <c r="E604" s="213"/>
      <c r="F604" s="213"/>
      <c r="G604" s="213"/>
      <c r="H604" s="213"/>
      <c r="I604" s="213"/>
      <c r="J604" s="213"/>
      <c r="K604" s="213"/>
      <c r="L604" s="213"/>
      <c r="M604" s="213"/>
      <c r="N604" s="213"/>
      <c r="O604" s="213"/>
      <c r="P604" s="213"/>
      <c r="Q604" s="213"/>
      <c r="R604" s="213"/>
      <c r="S604" s="213"/>
      <c r="T604" s="213"/>
      <c r="U604" s="213"/>
      <c r="V604" s="213"/>
      <c r="W604" s="213"/>
      <c r="X604" s="213"/>
      <c r="Y604" s="231"/>
      <c r="Z604" s="213"/>
      <c r="AA604" s="213"/>
      <c r="AB604" s="205"/>
      <c r="AC604" s="205"/>
      <c r="AD604" s="205"/>
      <c r="AE604" s="205"/>
      <c r="AF604" s="205"/>
      <c r="AG604" s="205"/>
      <c r="AH604" s="205"/>
      <c r="AI604" s="205"/>
      <c r="AJ604" s="205"/>
      <c r="AK604" s="205"/>
      <c r="AL604" s="205"/>
      <c r="AM604" s="205"/>
    </row>
    <row r="605">
      <c r="A605" s="213"/>
      <c r="B605" s="218"/>
      <c r="C605" s="218"/>
      <c r="D605" s="213"/>
      <c r="E605" s="213"/>
      <c r="F605" s="213"/>
      <c r="G605" s="213"/>
      <c r="H605" s="213"/>
      <c r="I605" s="213"/>
      <c r="J605" s="213"/>
      <c r="K605" s="213"/>
      <c r="L605" s="213"/>
      <c r="M605" s="213"/>
      <c r="N605" s="213"/>
      <c r="O605" s="213"/>
      <c r="P605" s="213"/>
      <c r="Q605" s="213"/>
      <c r="R605" s="213"/>
      <c r="S605" s="213"/>
      <c r="T605" s="213"/>
      <c r="U605" s="213"/>
      <c r="V605" s="213"/>
      <c r="W605" s="213"/>
      <c r="X605" s="213"/>
      <c r="Y605" s="231"/>
      <c r="Z605" s="213"/>
      <c r="AA605" s="213"/>
      <c r="AB605" s="205"/>
      <c r="AC605" s="205"/>
      <c r="AD605" s="205"/>
      <c r="AE605" s="205"/>
      <c r="AF605" s="205"/>
      <c r="AG605" s="205"/>
      <c r="AH605" s="205"/>
      <c r="AI605" s="205"/>
      <c r="AJ605" s="205"/>
      <c r="AK605" s="205"/>
      <c r="AL605" s="205"/>
      <c r="AM605" s="205"/>
    </row>
    <row r="606">
      <c r="A606" s="213"/>
      <c r="B606" s="218"/>
      <c r="C606" s="218"/>
      <c r="D606" s="213"/>
      <c r="E606" s="213"/>
      <c r="F606" s="213"/>
      <c r="G606" s="213"/>
      <c r="H606" s="213"/>
      <c r="I606" s="213"/>
      <c r="J606" s="213"/>
      <c r="K606" s="213"/>
      <c r="L606" s="213"/>
      <c r="M606" s="213"/>
      <c r="N606" s="213"/>
      <c r="O606" s="213"/>
      <c r="P606" s="213"/>
      <c r="Q606" s="213"/>
      <c r="R606" s="213"/>
      <c r="S606" s="213"/>
      <c r="T606" s="213"/>
      <c r="U606" s="213"/>
      <c r="V606" s="213"/>
      <c r="W606" s="213"/>
      <c r="X606" s="213"/>
      <c r="Y606" s="231"/>
      <c r="Z606" s="213"/>
      <c r="AA606" s="213"/>
      <c r="AB606" s="205"/>
      <c r="AC606" s="205"/>
      <c r="AD606" s="205"/>
      <c r="AE606" s="205"/>
      <c r="AF606" s="205"/>
      <c r="AG606" s="205"/>
      <c r="AH606" s="205"/>
      <c r="AI606" s="205"/>
      <c r="AJ606" s="205"/>
      <c r="AK606" s="205"/>
      <c r="AL606" s="205"/>
      <c r="AM606" s="205"/>
    </row>
    <row r="607">
      <c r="A607" s="213"/>
      <c r="B607" s="218"/>
      <c r="C607" s="218"/>
      <c r="D607" s="213"/>
      <c r="E607" s="213"/>
      <c r="F607" s="213"/>
      <c r="G607" s="213"/>
      <c r="H607" s="213"/>
      <c r="I607" s="213"/>
      <c r="J607" s="213"/>
      <c r="K607" s="213"/>
      <c r="L607" s="213"/>
      <c r="M607" s="213"/>
      <c r="N607" s="213"/>
      <c r="O607" s="213"/>
      <c r="P607" s="213"/>
      <c r="Q607" s="213"/>
      <c r="R607" s="213"/>
      <c r="S607" s="213"/>
      <c r="T607" s="213"/>
      <c r="U607" s="213"/>
      <c r="V607" s="213"/>
      <c r="W607" s="213"/>
      <c r="X607" s="213"/>
      <c r="Y607" s="231"/>
      <c r="Z607" s="213"/>
      <c r="AA607" s="213"/>
      <c r="AB607" s="205"/>
      <c r="AC607" s="205"/>
      <c r="AD607" s="205"/>
      <c r="AE607" s="205"/>
      <c r="AF607" s="205"/>
      <c r="AG607" s="205"/>
      <c r="AH607" s="205"/>
      <c r="AI607" s="205"/>
      <c r="AJ607" s="205"/>
      <c r="AK607" s="205"/>
      <c r="AL607" s="205"/>
      <c r="AM607" s="205"/>
    </row>
    <row r="608">
      <c r="A608" s="213"/>
      <c r="B608" s="218"/>
      <c r="C608" s="218"/>
      <c r="D608" s="213"/>
      <c r="E608" s="213"/>
      <c r="F608" s="213"/>
      <c r="G608" s="213"/>
      <c r="H608" s="213"/>
      <c r="I608" s="213"/>
      <c r="J608" s="213"/>
      <c r="K608" s="213"/>
      <c r="L608" s="213"/>
      <c r="M608" s="213"/>
      <c r="N608" s="213"/>
      <c r="O608" s="213"/>
      <c r="P608" s="213"/>
      <c r="Q608" s="213"/>
      <c r="R608" s="213"/>
      <c r="S608" s="213"/>
      <c r="T608" s="213"/>
      <c r="U608" s="213"/>
      <c r="V608" s="213"/>
      <c r="W608" s="213"/>
      <c r="X608" s="213"/>
      <c r="Y608" s="231"/>
      <c r="Z608" s="213"/>
      <c r="AA608" s="213"/>
      <c r="AB608" s="205"/>
      <c r="AC608" s="205"/>
      <c r="AD608" s="205"/>
      <c r="AE608" s="205"/>
      <c r="AF608" s="205"/>
      <c r="AG608" s="205"/>
      <c r="AH608" s="205"/>
      <c r="AI608" s="205"/>
      <c r="AJ608" s="205"/>
      <c r="AK608" s="205"/>
      <c r="AL608" s="205"/>
      <c r="AM608" s="205"/>
    </row>
    <row r="609">
      <c r="A609" s="213"/>
      <c r="B609" s="218"/>
      <c r="C609" s="218"/>
      <c r="D609" s="213"/>
      <c r="E609" s="213"/>
      <c r="F609" s="213"/>
      <c r="G609" s="213"/>
      <c r="H609" s="213"/>
      <c r="I609" s="213"/>
      <c r="J609" s="213"/>
      <c r="K609" s="213"/>
      <c r="L609" s="213"/>
      <c r="M609" s="213"/>
      <c r="N609" s="213"/>
      <c r="O609" s="213"/>
      <c r="P609" s="213"/>
      <c r="Q609" s="213"/>
      <c r="R609" s="213"/>
      <c r="S609" s="213"/>
      <c r="T609" s="213"/>
      <c r="U609" s="213"/>
      <c r="V609" s="213"/>
      <c r="W609" s="213"/>
      <c r="X609" s="213"/>
      <c r="Y609" s="231"/>
      <c r="Z609" s="213"/>
      <c r="AA609" s="213"/>
      <c r="AB609" s="205"/>
      <c r="AC609" s="205"/>
      <c r="AD609" s="205"/>
      <c r="AE609" s="205"/>
      <c r="AF609" s="205"/>
      <c r="AG609" s="205"/>
      <c r="AH609" s="205"/>
      <c r="AI609" s="205"/>
      <c r="AJ609" s="205"/>
      <c r="AK609" s="205"/>
      <c r="AL609" s="205"/>
      <c r="AM609" s="205"/>
    </row>
    <row r="610">
      <c r="A610" s="213"/>
      <c r="B610" s="218"/>
      <c r="C610" s="218"/>
      <c r="D610" s="213"/>
      <c r="E610" s="213"/>
      <c r="F610" s="213"/>
      <c r="G610" s="213"/>
      <c r="H610" s="213"/>
      <c r="I610" s="213"/>
      <c r="J610" s="213"/>
      <c r="K610" s="213"/>
      <c r="L610" s="213"/>
      <c r="M610" s="213"/>
      <c r="N610" s="213"/>
      <c r="O610" s="213"/>
      <c r="P610" s="213"/>
      <c r="Q610" s="213"/>
      <c r="R610" s="213"/>
      <c r="S610" s="213"/>
      <c r="T610" s="213"/>
      <c r="U610" s="213"/>
      <c r="V610" s="213"/>
      <c r="W610" s="213"/>
      <c r="X610" s="213"/>
      <c r="Y610" s="231"/>
      <c r="Z610" s="213"/>
      <c r="AA610" s="213"/>
      <c r="AB610" s="205"/>
      <c r="AC610" s="205"/>
      <c r="AD610" s="205"/>
      <c r="AE610" s="205"/>
      <c r="AF610" s="205"/>
      <c r="AG610" s="205"/>
      <c r="AH610" s="205"/>
      <c r="AI610" s="205"/>
      <c r="AJ610" s="205"/>
      <c r="AK610" s="205"/>
      <c r="AL610" s="205"/>
      <c r="AM610" s="205"/>
    </row>
    <row r="611">
      <c r="A611" s="213"/>
      <c r="B611" s="218"/>
      <c r="C611" s="218"/>
      <c r="D611" s="213"/>
      <c r="E611" s="213"/>
      <c r="F611" s="213"/>
      <c r="G611" s="213"/>
      <c r="H611" s="213"/>
      <c r="I611" s="213"/>
      <c r="J611" s="213"/>
      <c r="K611" s="213"/>
      <c r="L611" s="213"/>
      <c r="M611" s="213"/>
      <c r="N611" s="213"/>
      <c r="O611" s="213"/>
      <c r="P611" s="213"/>
      <c r="Q611" s="213"/>
      <c r="R611" s="213"/>
      <c r="S611" s="213"/>
      <c r="T611" s="213"/>
      <c r="U611" s="213"/>
      <c r="V611" s="213"/>
      <c r="W611" s="213"/>
      <c r="X611" s="213"/>
      <c r="Y611" s="231"/>
      <c r="Z611" s="213"/>
      <c r="AA611" s="213"/>
      <c r="AB611" s="205"/>
      <c r="AC611" s="205"/>
      <c r="AD611" s="205"/>
      <c r="AE611" s="205"/>
      <c r="AF611" s="205"/>
      <c r="AG611" s="205"/>
      <c r="AH611" s="205"/>
      <c r="AI611" s="205"/>
      <c r="AJ611" s="205"/>
      <c r="AK611" s="205"/>
      <c r="AL611" s="205"/>
      <c r="AM611" s="205"/>
    </row>
    <row r="612">
      <c r="A612" s="213"/>
      <c r="B612" s="218"/>
      <c r="C612" s="218"/>
      <c r="D612" s="213"/>
      <c r="E612" s="213"/>
      <c r="F612" s="213"/>
      <c r="G612" s="213"/>
      <c r="H612" s="213"/>
      <c r="I612" s="213"/>
      <c r="J612" s="213"/>
      <c r="K612" s="213"/>
      <c r="L612" s="213"/>
      <c r="M612" s="213"/>
      <c r="N612" s="213"/>
      <c r="O612" s="213"/>
      <c r="P612" s="213"/>
      <c r="Q612" s="213"/>
      <c r="R612" s="213"/>
      <c r="S612" s="213"/>
      <c r="T612" s="213"/>
      <c r="U612" s="213"/>
      <c r="V612" s="213"/>
      <c r="W612" s="213"/>
      <c r="X612" s="213"/>
      <c r="Y612" s="231"/>
      <c r="Z612" s="213"/>
      <c r="AA612" s="213"/>
      <c r="AB612" s="205"/>
      <c r="AC612" s="205"/>
      <c r="AD612" s="205"/>
      <c r="AE612" s="205"/>
      <c r="AF612" s="205"/>
      <c r="AG612" s="205"/>
      <c r="AH612" s="205"/>
      <c r="AI612" s="205"/>
      <c r="AJ612" s="205"/>
      <c r="AK612" s="205"/>
      <c r="AL612" s="205"/>
      <c r="AM612" s="205"/>
    </row>
    <row r="613">
      <c r="A613" s="213"/>
      <c r="B613" s="218"/>
      <c r="C613" s="218"/>
      <c r="D613" s="213"/>
      <c r="E613" s="213"/>
      <c r="F613" s="213"/>
      <c r="G613" s="213"/>
      <c r="H613" s="213"/>
      <c r="I613" s="213"/>
      <c r="J613" s="213"/>
      <c r="K613" s="213"/>
      <c r="L613" s="213"/>
      <c r="M613" s="213"/>
      <c r="N613" s="213"/>
      <c r="O613" s="213"/>
      <c r="P613" s="213"/>
      <c r="Q613" s="213"/>
      <c r="R613" s="213"/>
      <c r="S613" s="213"/>
      <c r="T613" s="213"/>
      <c r="U613" s="213"/>
      <c r="V613" s="213"/>
      <c r="W613" s="213"/>
      <c r="X613" s="213"/>
      <c r="Y613" s="231"/>
      <c r="Z613" s="213"/>
      <c r="AA613" s="213"/>
      <c r="AB613" s="205"/>
      <c r="AC613" s="205"/>
      <c r="AD613" s="205"/>
      <c r="AE613" s="205"/>
      <c r="AF613" s="205"/>
      <c r="AG613" s="205"/>
      <c r="AH613" s="205"/>
      <c r="AI613" s="205"/>
      <c r="AJ613" s="205"/>
      <c r="AK613" s="205"/>
      <c r="AL613" s="205"/>
      <c r="AM613" s="205"/>
    </row>
    <row r="614">
      <c r="A614" s="213"/>
      <c r="B614" s="218"/>
      <c r="C614" s="218"/>
      <c r="D614" s="213"/>
      <c r="E614" s="213"/>
      <c r="F614" s="213"/>
      <c r="G614" s="213"/>
      <c r="H614" s="213"/>
      <c r="I614" s="213"/>
      <c r="J614" s="213"/>
      <c r="K614" s="213"/>
      <c r="L614" s="213"/>
      <c r="M614" s="213"/>
      <c r="N614" s="213"/>
      <c r="O614" s="213"/>
      <c r="P614" s="213"/>
      <c r="Q614" s="213"/>
      <c r="R614" s="213"/>
      <c r="S614" s="213"/>
      <c r="T614" s="213"/>
      <c r="U614" s="213"/>
      <c r="V614" s="213"/>
      <c r="W614" s="213"/>
      <c r="X614" s="213"/>
      <c r="Y614" s="231"/>
      <c r="Z614" s="213"/>
      <c r="AA614" s="213"/>
      <c r="AB614" s="205"/>
      <c r="AC614" s="205"/>
      <c r="AD614" s="205"/>
      <c r="AE614" s="205"/>
      <c r="AF614" s="205"/>
      <c r="AG614" s="205"/>
      <c r="AH614" s="205"/>
      <c r="AI614" s="205"/>
      <c r="AJ614" s="205"/>
      <c r="AK614" s="205"/>
      <c r="AL614" s="205"/>
      <c r="AM614" s="205"/>
    </row>
    <row r="615">
      <c r="A615" s="213"/>
      <c r="B615" s="218"/>
      <c r="C615" s="218"/>
      <c r="D615" s="213"/>
      <c r="E615" s="213"/>
      <c r="F615" s="213"/>
      <c r="G615" s="213"/>
      <c r="H615" s="213"/>
      <c r="I615" s="213"/>
      <c r="J615" s="213"/>
      <c r="K615" s="213"/>
      <c r="L615" s="213"/>
      <c r="M615" s="213"/>
      <c r="N615" s="213"/>
      <c r="O615" s="213"/>
      <c r="P615" s="213"/>
      <c r="Q615" s="213"/>
      <c r="R615" s="213"/>
      <c r="S615" s="213"/>
      <c r="T615" s="213"/>
      <c r="U615" s="213"/>
      <c r="V615" s="213"/>
      <c r="W615" s="213"/>
      <c r="X615" s="213"/>
      <c r="Y615" s="231"/>
      <c r="Z615" s="213"/>
      <c r="AA615" s="213"/>
      <c r="AB615" s="205"/>
      <c r="AC615" s="205"/>
      <c r="AD615" s="205"/>
      <c r="AE615" s="205"/>
      <c r="AF615" s="205"/>
      <c r="AG615" s="205"/>
      <c r="AH615" s="205"/>
      <c r="AI615" s="205"/>
      <c r="AJ615" s="205"/>
      <c r="AK615" s="205"/>
      <c r="AL615" s="205"/>
      <c r="AM615" s="205"/>
    </row>
    <row r="616">
      <c r="A616" s="213"/>
      <c r="B616" s="218"/>
      <c r="C616" s="218"/>
      <c r="D616" s="213"/>
      <c r="E616" s="213"/>
      <c r="F616" s="213"/>
      <c r="G616" s="213"/>
      <c r="H616" s="213"/>
      <c r="I616" s="213"/>
      <c r="J616" s="213"/>
      <c r="K616" s="213"/>
      <c r="L616" s="213"/>
      <c r="M616" s="213"/>
      <c r="N616" s="213"/>
      <c r="O616" s="213"/>
      <c r="P616" s="213"/>
      <c r="Q616" s="213"/>
      <c r="R616" s="213"/>
      <c r="S616" s="213"/>
      <c r="T616" s="213"/>
      <c r="U616" s="213"/>
      <c r="V616" s="213"/>
      <c r="W616" s="213"/>
      <c r="X616" s="213"/>
      <c r="Y616" s="231"/>
      <c r="Z616" s="213"/>
      <c r="AA616" s="213"/>
      <c r="AB616" s="205"/>
      <c r="AC616" s="205"/>
      <c r="AD616" s="205"/>
      <c r="AE616" s="205"/>
      <c r="AF616" s="205"/>
      <c r="AG616" s="205"/>
      <c r="AH616" s="205"/>
      <c r="AI616" s="205"/>
      <c r="AJ616" s="205"/>
      <c r="AK616" s="205"/>
      <c r="AL616" s="205"/>
      <c r="AM616" s="205"/>
    </row>
    <row r="617">
      <c r="A617" s="213"/>
      <c r="B617" s="218"/>
      <c r="C617" s="218"/>
      <c r="D617" s="213"/>
      <c r="E617" s="213"/>
      <c r="F617" s="213"/>
      <c r="G617" s="213"/>
      <c r="H617" s="213"/>
      <c r="I617" s="213"/>
      <c r="J617" s="213"/>
      <c r="K617" s="213"/>
      <c r="L617" s="213"/>
      <c r="M617" s="213"/>
      <c r="N617" s="213"/>
      <c r="O617" s="213"/>
      <c r="P617" s="213"/>
      <c r="Q617" s="213"/>
      <c r="R617" s="213"/>
      <c r="S617" s="213"/>
      <c r="T617" s="213"/>
      <c r="U617" s="213"/>
      <c r="V617" s="213"/>
      <c r="W617" s="213"/>
      <c r="X617" s="213"/>
      <c r="Y617" s="231"/>
      <c r="Z617" s="213"/>
      <c r="AA617" s="213"/>
      <c r="AB617" s="205"/>
      <c r="AC617" s="205"/>
      <c r="AD617" s="205"/>
      <c r="AE617" s="205"/>
      <c r="AF617" s="205"/>
      <c r="AG617" s="205"/>
      <c r="AH617" s="205"/>
      <c r="AI617" s="205"/>
      <c r="AJ617" s="205"/>
      <c r="AK617" s="205"/>
      <c r="AL617" s="205"/>
      <c r="AM617" s="205"/>
    </row>
    <row r="618">
      <c r="A618" s="213"/>
      <c r="B618" s="218"/>
      <c r="C618" s="218"/>
      <c r="D618" s="213"/>
      <c r="E618" s="213"/>
      <c r="F618" s="213"/>
      <c r="G618" s="213"/>
      <c r="H618" s="213"/>
      <c r="I618" s="213"/>
      <c r="J618" s="213"/>
      <c r="K618" s="213"/>
      <c r="L618" s="213"/>
      <c r="M618" s="213"/>
      <c r="N618" s="213"/>
      <c r="O618" s="213"/>
      <c r="P618" s="213"/>
      <c r="Q618" s="213"/>
      <c r="R618" s="213"/>
      <c r="S618" s="213"/>
      <c r="T618" s="213"/>
      <c r="U618" s="213"/>
      <c r="V618" s="213"/>
      <c r="W618" s="213"/>
      <c r="X618" s="213"/>
      <c r="Y618" s="231"/>
      <c r="Z618" s="213"/>
      <c r="AA618" s="213"/>
      <c r="AB618" s="205"/>
      <c r="AC618" s="205"/>
      <c r="AD618" s="205"/>
      <c r="AE618" s="205"/>
      <c r="AF618" s="205"/>
      <c r="AG618" s="205"/>
      <c r="AH618" s="205"/>
      <c r="AI618" s="205"/>
      <c r="AJ618" s="205"/>
      <c r="AK618" s="205"/>
      <c r="AL618" s="205"/>
      <c r="AM618" s="205"/>
    </row>
    <row r="619">
      <c r="A619" s="213"/>
      <c r="B619" s="218"/>
      <c r="C619" s="218"/>
      <c r="D619" s="213"/>
      <c r="E619" s="213"/>
      <c r="F619" s="213"/>
      <c r="G619" s="213"/>
      <c r="H619" s="213"/>
      <c r="I619" s="213"/>
      <c r="J619" s="213"/>
      <c r="K619" s="213"/>
      <c r="L619" s="213"/>
      <c r="M619" s="213"/>
      <c r="N619" s="213"/>
      <c r="O619" s="213"/>
      <c r="P619" s="213"/>
      <c r="Q619" s="213"/>
      <c r="R619" s="213"/>
      <c r="S619" s="213"/>
      <c r="T619" s="213"/>
      <c r="U619" s="213"/>
      <c r="V619" s="213"/>
      <c r="W619" s="213"/>
      <c r="X619" s="213"/>
      <c r="Y619" s="231"/>
      <c r="Z619" s="213"/>
      <c r="AA619" s="213"/>
      <c r="AB619" s="205"/>
      <c r="AC619" s="205"/>
      <c r="AD619" s="205"/>
      <c r="AE619" s="205"/>
      <c r="AF619" s="205"/>
      <c r="AG619" s="205"/>
      <c r="AH619" s="205"/>
      <c r="AI619" s="205"/>
      <c r="AJ619" s="205"/>
      <c r="AK619" s="205"/>
      <c r="AL619" s="205"/>
      <c r="AM619" s="205"/>
    </row>
    <row r="620">
      <c r="A620" s="213"/>
      <c r="B620" s="218"/>
      <c r="C620" s="218"/>
      <c r="D620" s="213"/>
      <c r="E620" s="213"/>
      <c r="F620" s="213"/>
      <c r="G620" s="213"/>
      <c r="H620" s="213"/>
      <c r="I620" s="213"/>
      <c r="J620" s="213"/>
      <c r="K620" s="213"/>
      <c r="L620" s="213"/>
      <c r="M620" s="213"/>
      <c r="N620" s="213"/>
      <c r="O620" s="213"/>
      <c r="P620" s="213"/>
      <c r="Q620" s="213"/>
      <c r="R620" s="213"/>
      <c r="S620" s="213"/>
      <c r="T620" s="213"/>
      <c r="U620" s="213"/>
      <c r="V620" s="213"/>
      <c r="W620" s="213"/>
      <c r="X620" s="213"/>
      <c r="Y620" s="231"/>
      <c r="Z620" s="213"/>
      <c r="AA620" s="213"/>
      <c r="AB620" s="205"/>
      <c r="AC620" s="205"/>
      <c r="AD620" s="205"/>
      <c r="AE620" s="205"/>
      <c r="AF620" s="205"/>
      <c r="AG620" s="205"/>
      <c r="AH620" s="205"/>
      <c r="AI620" s="205"/>
      <c r="AJ620" s="205"/>
      <c r="AK620" s="205"/>
      <c r="AL620" s="205"/>
      <c r="AM620" s="205"/>
    </row>
    <row r="621">
      <c r="A621" s="213"/>
      <c r="B621" s="218"/>
      <c r="C621" s="218"/>
      <c r="D621" s="213"/>
      <c r="E621" s="213"/>
      <c r="F621" s="213"/>
      <c r="G621" s="213"/>
      <c r="H621" s="213"/>
      <c r="I621" s="213"/>
      <c r="J621" s="213"/>
      <c r="K621" s="213"/>
      <c r="L621" s="213"/>
      <c r="M621" s="213"/>
      <c r="N621" s="213"/>
      <c r="O621" s="213"/>
      <c r="P621" s="213"/>
      <c r="Q621" s="213"/>
      <c r="R621" s="213"/>
      <c r="S621" s="213"/>
      <c r="T621" s="213"/>
      <c r="U621" s="213"/>
      <c r="V621" s="213"/>
      <c r="W621" s="213"/>
      <c r="X621" s="213"/>
      <c r="Y621" s="231"/>
      <c r="Z621" s="213"/>
      <c r="AA621" s="213"/>
      <c r="AB621" s="205"/>
      <c r="AC621" s="205"/>
      <c r="AD621" s="205"/>
      <c r="AE621" s="205"/>
      <c r="AF621" s="205"/>
      <c r="AG621" s="205"/>
      <c r="AH621" s="205"/>
      <c r="AI621" s="205"/>
      <c r="AJ621" s="205"/>
      <c r="AK621" s="205"/>
      <c r="AL621" s="205"/>
      <c r="AM621" s="205"/>
    </row>
    <row r="622">
      <c r="A622" s="213"/>
      <c r="B622" s="218"/>
      <c r="C622" s="218"/>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31"/>
      <c r="Z622" s="213"/>
      <c r="AA622" s="213"/>
      <c r="AB622" s="205"/>
      <c r="AC622" s="205"/>
      <c r="AD622" s="205"/>
      <c r="AE622" s="205"/>
      <c r="AF622" s="205"/>
      <c r="AG622" s="205"/>
      <c r="AH622" s="205"/>
      <c r="AI622" s="205"/>
      <c r="AJ622" s="205"/>
      <c r="AK622" s="205"/>
      <c r="AL622" s="205"/>
      <c r="AM622" s="205"/>
    </row>
    <row r="623">
      <c r="A623" s="213"/>
      <c r="B623" s="218"/>
      <c r="C623" s="218"/>
      <c r="D623" s="213"/>
      <c r="E623" s="213"/>
      <c r="F623" s="213"/>
      <c r="G623" s="213"/>
      <c r="H623" s="213"/>
      <c r="I623" s="213"/>
      <c r="J623" s="213"/>
      <c r="K623" s="213"/>
      <c r="L623" s="213"/>
      <c r="M623" s="213"/>
      <c r="N623" s="213"/>
      <c r="O623" s="213"/>
      <c r="P623" s="213"/>
      <c r="Q623" s="213"/>
      <c r="R623" s="213"/>
      <c r="S623" s="213"/>
      <c r="T623" s="213"/>
      <c r="U623" s="213"/>
      <c r="V623" s="213"/>
      <c r="W623" s="213"/>
      <c r="X623" s="213"/>
      <c r="Y623" s="231"/>
      <c r="Z623" s="213"/>
      <c r="AA623" s="213"/>
      <c r="AB623" s="205"/>
      <c r="AC623" s="205"/>
      <c r="AD623" s="205"/>
      <c r="AE623" s="205"/>
      <c r="AF623" s="205"/>
      <c r="AG623" s="205"/>
      <c r="AH623" s="205"/>
      <c r="AI623" s="205"/>
      <c r="AJ623" s="205"/>
      <c r="AK623" s="205"/>
      <c r="AL623" s="205"/>
      <c r="AM623" s="205"/>
    </row>
    <row r="624">
      <c r="A624" s="213"/>
      <c r="B624" s="218"/>
      <c r="C624" s="218"/>
      <c r="D624" s="213"/>
      <c r="E624" s="213"/>
      <c r="F624" s="213"/>
      <c r="G624" s="213"/>
      <c r="H624" s="213"/>
      <c r="I624" s="213"/>
      <c r="J624" s="213"/>
      <c r="K624" s="213"/>
      <c r="L624" s="213"/>
      <c r="M624" s="213"/>
      <c r="N624" s="213"/>
      <c r="O624" s="213"/>
      <c r="P624" s="213"/>
      <c r="Q624" s="213"/>
      <c r="R624" s="213"/>
      <c r="S624" s="213"/>
      <c r="T624" s="213"/>
      <c r="U624" s="213"/>
      <c r="V624" s="213"/>
      <c r="W624" s="213"/>
      <c r="X624" s="213"/>
      <c r="Y624" s="231"/>
      <c r="Z624" s="213"/>
      <c r="AA624" s="213"/>
      <c r="AB624" s="205"/>
      <c r="AC624" s="205"/>
      <c r="AD624" s="205"/>
      <c r="AE624" s="205"/>
      <c r="AF624" s="205"/>
      <c r="AG624" s="205"/>
      <c r="AH624" s="205"/>
      <c r="AI624" s="205"/>
      <c r="AJ624" s="205"/>
      <c r="AK624" s="205"/>
      <c r="AL624" s="205"/>
      <c r="AM624" s="205"/>
    </row>
    <row r="625">
      <c r="A625" s="213"/>
      <c r="B625" s="218"/>
      <c r="C625" s="218"/>
      <c r="D625" s="213"/>
      <c r="E625" s="213"/>
      <c r="F625" s="213"/>
      <c r="G625" s="213"/>
      <c r="H625" s="213"/>
      <c r="I625" s="213"/>
      <c r="J625" s="213"/>
      <c r="K625" s="213"/>
      <c r="L625" s="213"/>
      <c r="M625" s="213"/>
      <c r="N625" s="213"/>
      <c r="O625" s="213"/>
      <c r="P625" s="213"/>
      <c r="Q625" s="213"/>
      <c r="R625" s="213"/>
      <c r="S625" s="213"/>
      <c r="T625" s="213"/>
      <c r="U625" s="213"/>
      <c r="V625" s="213"/>
      <c r="W625" s="213"/>
      <c r="X625" s="213"/>
      <c r="Y625" s="231"/>
      <c r="Z625" s="213"/>
      <c r="AA625" s="213"/>
      <c r="AB625" s="205"/>
      <c r="AC625" s="205"/>
      <c r="AD625" s="205"/>
      <c r="AE625" s="205"/>
      <c r="AF625" s="205"/>
      <c r="AG625" s="205"/>
      <c r="AH625" s="205"/>
      <c r="AI625" s="205"/>
      <c r="AJ625" s="205"/>
      <c r="AK625" s="205"/>
      <c r="AL625" s="205"/>
      <c r="AM625" s="205"/>
    </row>
    <row r="626">
      <c r="A626" s="213"/>
      <c r="B626" s="218"/>
      <c r="C626" s="218"/>
      <c r="D626" s="213"/>
      <c r="E626" s="213"/>
      <c r="F626" s="213"/>
      <c r="G626" s="213"/>
      <c r="H626" s="213"/>
      <c r="I626" s="213"/>
      <c r="J626" s="213"/>
      <c r="K626" s="213"/>
      <c r="L626" s="213"/>
      <c r="M626" s="213"/>
      <c r="N626" s="213"/>
      <c r="O626" s="213"/>
      <c r="P626" s="213"/>
      <c r="Q626" s="213"/>
      <c r="R626" s="213"/>
      <c r="S626" s="213"/>
      <c r="T626" s="213"/>
      <c r="U626" s="213"/>
      <c r="V626" s="213"/>
      <c r="W626" s="213"/>
      <c r="X626" s="213"/>
      <c r="Y626" s="231"/>
      <c r="Z626" s="213"/>
      <c r="AA626" s="213"/>
      <c r="AB626" s="205"/>
      <c r="AC626" s="205"/>
      <c r="AD626" s="205"/>
      <c r="AE626" s="205"/>
      <c r="AF626" s="205"/>
      <c r="AG626" s="205"/>
      <c r="AH626" s="205"/>
      <c r="AI626" s="205"/>
      <c r="AJ626" s="205"/>
      <c r="AK626" s="205"/>
      <c r="AL626" s="205"/>
      <c r="AM626" s="205"/>
    </row>
    <row r="627">
      <c r="A627" s="213"/>
      <c r="B627" s="218"/>
      <c r="C627" s="218"/>
      <c r="D627" s="213"/>
      <c r="E627" s="213"/>
      <c r="F627" s="213"/>
      <c r="G627" s="213"/>
      <c r="H627" s="213"/>
      <c r="I627" s="213"/>
      <c r="J627" s="213"/>
      <c r="K627" s="213"/>
      <c r="L627" s="213"/>
      <c r="M627" s="213"/>
      <c r="N627" s="213"/>
      <c r="O627" s="213"/>
      <c r="P627" s="213"/>
      <c r="Q627" s="213"/>
      <c r="R627" s="213"/>
      <c r="S627" s="213"/>
      <c r="T627" s="213"/>
      <c r="U627" s="213"/>
      <c r="V627" s="213"/>
      <c r="W627" s="213"/>
      <c r="X627" s="213"/>
      <c r="Y627" s="231"/>
      <c r="Z627" s="213"/>
      <c r="AA627" s="213"/>
      <c r="AB627" s="205"/>
      <c r="AC627" s="205"/>
      <c r="AD627" s="205"/>
      <c r="AE627" s="205"/>
      <c r="AF627" s="205"/>
      <c r="AG627" s="205"/>
      <c r="AH627" s="205"/>
      <c r="AI627" s="205"/>
      <c r="AJ627" s="205"/>
      <c r="AK627" s="205"/>
      <c r="AL627" s="205"/>
      <c r="AM627" s="205"/>
    </row>
    <row r="628">
      <c r="A628" s="213"/>
      <c r="B628" s="218"/>
      <c r="C628" s="218"/>
      <c r="D628" s="213"/>
      <c r="E628" s="213"/>
      <c r="F628" s="213"/>
      <c r="G628" s="213"/>
      <c r="H628" s="213"/>
      <c r="I628" s="213"/>
      <c r="J628" s="213"/>
      <c r="K628" s="213"/>
      <c r="L628" s="213"/>
      <c r="M628" s="213"/>
      <c r="N628" s="213"/>
      <c r="O628" s="213"/>
      <c r="P628" s="213"/>
      <c r="Q628" s="213"/>
      <c r="R628" s="213"/>
      <c r="S628" s="213"/>
      <c r="T628" s="213"/>
      <c r="U628" s="213"/>
      <c r="V628" s="213"/>
      <c r="W628" s="213"/>
      <c r="X628" s="213"/>
      <c r="Y628" s="231"/>
      <c r="Z628" s="213"/>
      <c r="AA628" s="213"/>
      <c r="AB628" s="205"/>
      <c r="AC628" s="205"/>
      <c r="AD628" s="205"/>
      <c r="AE628" s="205"/>
      <c r="AF628" s="205"/>
      <c r="AG628" s="205"/>
      <c r="AH628" s="205"/>
      <c r="AI628" s="205"/>
      <c r="AJ628" s="205"/>
      <c r="AK628" s="205"/>
      <c r="AL628" s="205"/>
      <c r="AM628" s="205"/>
    </row>
    <row r="629">
      <c r="A629" s="213"/>
      <c r="B629" s="218"/>
      <c r="C629" s="218"/>
      <c r="D629" s="213"/>
      <c r="E629" s="213"/>
      <c r="F629" s="213"/>
      <c r="G629" s="213"/>
      <c r="H629" s="213"/>
      <c r="I629" s="213"/>
      <c r="J629" s="213"/>
      <c r="K629" s="213"/>
      <c r="L629" s="213"/>
      <c r="M629" s="213"/>
      <c r="N629" s="213"/>
      <c r="O629" s="213"/>
      <c r="P629" s="213"/>
      <c r="Q629" s="213"/>
      <c r="R629" s="213"/>
      <c r="S629" s="213"/>
      <c r="T629" s="213"/>
      <c r="U629" s="213"/>
      <c r="V629" s="213"/>
      <c r="W629" s="213"/>
      <c r="X629" s="213"/>
      <c r="Y629" s="231"/>
      <c r="Z629" s="213"/>
      <c r="AA629" s="213"/>
      <c r="AB629" s="205"/>
      <c r="AC629" s="205"/>
      <c r="AD629" s="205"/>
      <c r="AE629" s="205"/>
      <c r="AF629" s="205"/>
      <c r="AG629" s="205"/>
      <c r="AH629" s="205"/>
      <c r="AI629" s="205"/>
      <c r="AJ629" s="205"/>
      <c r="AK629" s="205"/>
      <c r="AL629" s="205"/>
      <c r="AM629" s="205"/>
    </row>
    <row r="630">
      <c r="A630" s="213"/>
      <c r="B630" s="218"/>
      <c r="C630" s="218"/>
      <c r="D630" s="213"/>
      <c r="E630" s="213"/>
      <c r="F630" s="213"/>
      <c r="G630" s="213"/>
      <c r="H630" s="213"/>
      <c r="I630" s="213"/>
      <c r="J630" s="213"/>
      <c r="K630" s="213"/>
      <c r="L630" s="213"/>
      <c r="M630" s="213"/>
      <c r="N630" s="213"/>
      <c r="O630" s="213"/>
      <c r="P630" s="213"/>
      <c r="Q630" s="213"/>
      <c r="R630" s="213"/>
      <c r="S630" s="213"/>
      <c r="T630" s="213"/>
      <c r="U630" s="213"/>
      <c r="V630" s="213"/>
      <c r="W630" s="213"/>
      <c r="X630" s="213"/>
      <c r="Y630" s="231"/>
      <c r="Z630" s="213"/>
      <c r="AA630" s="213"/>
      <c r="AB630" s="205"/>
      <c r="AC630" s="205"/>
      <c r="AD630" s="205"/>
      <c r="AE630" s="205"/>
      <c r="AF630" s="205"/>
      <c r="AG630" s="205"/>
      <c r="AH630" s="205"/>
      <c r="AI630" s="205"/>
      <c r="AJ630" s="205"/>
      <c r="AK630" s="205"/>
      <c r="AL630" s="205"/>
      <c r="AM630" s="205"/>
    </row>
    <row r="631">
      <c r="A631" s="213"/>
      <c r="B631" s="218"/>
      <c r="C631" s="218"/>
      <c r="D631" s="213"/>
      <c r="E631" s="213"/>
      <c r="F631" s="213"/>
      <c r="G631" s="213"/>
      <c r="H631" s="213"/>
      <c r="I631" s="213"/>
      <c r="J631" s="213"/>
      <c r="K631" s="213"/>
      <c r="L631" s="213"/>
      <c r="M631" s="213"/>
      <c r="N631" s="213"/>
      <c r="O631" s="213"/>
      <c r="P631" s="213"/>
      <c r="Q631" s="213"/>
      <c r="R631" s="213"/>
      <c r="S631" s="213"/>
      <c r="T631" s="213"/>
      <c r="U631" s="213"/>
      <c r="V631" s="213"/>
      <c r="W631" s="213"/>
      <c r="X631" s="213"/>
      <c r="Y631" s="231"/>
      <c r="Z631" s="213"/>
      <c r="AA631" s="213"/>
      <c r="AB631" s="205"/>
      <c r="AC631" s="205"/>
      <c r="AD631" s="205"/>
      <c r="AE631" s="205"/>
      <c r="AF631" s="205"/>
      <c r="AG631" s="205"/>
      <c r="AH631" s="205"/>
      <c r="AI631" s="205"/>
      <c r="AJ631" s="205"/>
      <c r="AK631" s="205"/>
      <c r="AL631" s="205"/>
      <c r="AM631" s="205"/>
    </row>
    <row r="632">
      <c r="A632" s="213"/>
      <c r="B632" s="218"/>
      <c r="C632" s="218"/>
      <c r="D632" s="213"/>
      <c r="E632" s="213"/>
      <c r="F632" s="213"/>
      <c r="G632" s="213"/>
      <c r="H632" s="213"/>
      <c r="I632" s="213"/>
      <c r="J632" s="213"/>
      <c r="K632" s="213"/>
      <c r="L632" s="213"/>
      <c r="M632" s="213"/>
      <c r="N632" s="213"/>
      <c r="O632" s="213"/>
      <c r="P632" s="213"/>
      <c r="Q632" s="213"/>
      <c r="R632" s="213"/>
      <c r="S632" s="213"/>
      <c r="T632" s="213"/>
      <c r="U632" s="213"/>
      <c r="V632" s="213"/>
      <c r="W632" s="213"/>
      <c r="X632" s="213"/>
      <c r="Y632" s="231"/>
      <c r="Z632" s="213"/>
      <c r="AA632" s="213"/>
      <c r="AB632" s="205"/>
      <c r="AC632" s="205"/>
      <c r="AD632" s="205"/>
      <c r="AE632" s="205"/>
      <c r="AF632" s="205"/>
      <c r="AG632" s="205"/>
      <c r="AH632" s="205"/>
      <c r="AI632" s="205"/>
      <c r="AJ632" s="205"/>
      <c r="AK632" s="205"/>
      <c r="AL632" s="205"/>
      <c r="AM632" s="205"/>
    </row>
    <row r="633">
      <c r="A633" s="213"/>
      <c r="B633" s="218"/>
      <c r="C633" s="218"/>
      <c r="D633" s="213"/>
      <c r="E633" s="213"/>
      <c r="F633" s="213"/>
      <c r="G633" s="213"/>
      <c r="H633" s="213"/>
      <c r="I633" s="213"/>
      <c r="J633" s="213"/>
      <c r="K633" s="213"/>
      <c r="L633" s="213"/>
      <c r="M633" s="213"/>
      <c r="N633" s="213"/>
      <c r="O633" s="213"/>
      <c r="P633" s="213"/>
      <c r="Q633" s="213"/>
      <c r="R633" s="213"/>
      <c r="S633" s="213"/>
      <c r="T633" s="213"/>
      <c r="U633" s="213"/>
      <c r="V633" s="213"/>
      <c r="W633" s="213"/>
      <c r="X633" s="213"/>
      <c r="Y633" s="231"/>
      <c r="Z633" s="213"/>
      <c r="AA633" s="213"/>
      <c r="AB633" s="205"/>
      <c r="AC633" s="205"/>
      <c r="AD633" s="205"/>
      <c r="AE633" s="205"/>
      <c r="AF633" s="205"/>
      <c r="AG633" s="205"/>
      <c r="AH633" s="205"/>
      <c r="AI633" s="205"/>
      <c r="AJ633" s="205"/>
      <c r="AK633" s="205"/>
      <c r="AL633" s="205"/>
      <c r="AM633" s="205"/>
    </row>
    <row r="634">
      <c r="A634" s="213"/>
      <c r="B634" s="218"/>
      <c r="C634" s="218"/>
      <c r="D634" s="213"/>
      <c r="E634" s="213"/>
      <c r="F634" s="213"/>
      <c r="G634" s="213"/>
      <c r="H634" s="213"/>
      <c r="I634" s="213"/>
      <c r="J634" s="213"/>
      <c r="K634" s="213"/>
      <c r="L634" s="213"/>
      <c r="M634" s="213"/>
      <c r="N634" s="213"/>
      <c r="O634" s="213"/>
      <c r="P634" s="213"/>
      <c r="Q634" s="213"/>
      <c r="R634" s="213"/>
      <c r="S634" s="213"/>
      <c r="T634" s="213"/>
      <c r="U634" s="213"/>
      <c r="V634" s="213"/>
      <c r="W634" s="213"/>
      <c r="X634" s="213"/>
      <c r="Y634" s="231"/>
      <c r="Z634" s="213"/>
      <c r="AA634" s="213"/>
      <c r="AB634" s="205"/>
      <c r="AC634" s="205"/>
      <c r="AD634" s="205"/>
      <c r="AE634" s="205"/>
      <c r="AF634" s="205"/>
      <c r="AG634" s="205"/>
      <c r="AH634" s="205"/>
      <c r="AI634" s="205"/>
      <c r="AJ634" s="205"/>
      <c r="AK634" s="205"/>
      <c r="AL634" s="205"/>
      <c r="AM634" s="205"/>
    </row>
    <row r="635">
      <c r="A635" s="213"/>
      <c r="B635" s="218"/>
      <c r="C635" s="218"/>
      <c r="D635" s="213"/>
      <c r="E635" s="213"/>
      <c r="F635" s="213"/>
      <c r="G635" s="213"/>
      <c r="H635" s="213"/>
      <c r="I635" s="213"/>
      <c r="J635" s="213"/>
      <c r="K635" s="213"/>
      <c r="L635" s="213"/>
      <c r="M635" s="213"/>
      <c r="N635" s="213"/>
      <c r="O635" s="213"/>
      <c r="P635" s="213"/>
      <c r="Q635" s="213"/>
      <c r="R635" s="213"/>
      <c r="S635" s="213"/>
      <c r="T635" s="213"/>
      <c r="U635" s="213"/>
      <c r="V635" s="213"/>
      <c r="W635" s="213"/>
      <c r="X635" s="213"/>
      <c r="Y635" s="231"/>
      <c r="Z635" s="213"/>
      <c r="AA635" s="213"/>
      <c r="AB635" s="205"/>
      <c r="AC635" s="205"/>
      <c r="AD635" s="205"/>
      <c r="AE635" s="205"/>
      <c r="AF635" s="205"/>
      <c r="AG635" s="205"/>
      <c r="AH635" s="205"/>
      <c r="AI635" s="205"/>
      <c r="AJ635" s="205"/>
      <c r="AK635" s="205"/>
      <c r="AL635" s="205"/>
      <c r="AM635" s="205"/>
    </row>
    <row r="636">
      <c r="A636" s="213"/>
      <c r="B636" s="218"/>
      <c r="C636" s="218"/>
      <c r="D636" s="213"/>
      <c r="E636" s="213"/>
      <c r="F636" s="213"/>
      <c r="G636" s="213"/>
      <c r="H636" s="213"/>
      <c r="I636" s="213"/>
      <c r="J636" s="213"/>
      <c r="K636" s="213"/>
      <c r="L636" s="213"/>
      <c r="M636" s="213"/>
      <c r="N636" s="213"/>
      <c r="O636" s="213"/>
      <c r="P636" s="213"/>
      <c r="Q636" s="213"/>
      <c r="R636" s="213"/>
      <c r="S636" s="213"/>
      <c r="T636" s="213"/>
      <c r="U636" s="213"/>
      <c r="V636" s="213"/>
      <c r="W636" s="213"/>
      <c r="X636" s="213"/>
      <c r="Y636" s="231"/>
      <c r="Z636" s="213"/>
      <c r="AA636" s="213"/>
      <c r="AB636" s="205"/>
      <c r="AC636" s="205"/>
      <c r="AD636" s="205"/>
      <c r="AE636" s="205"/>
      <c r="AF636" s="205"/>
      <c r="AG636" s="205"/>
      <c r="AH636" s="205"/>
      <c r="AI636" s="205"/>
      <c r="AJ636" s="205"/>
      <c r="AK636" s="205"/>
      <c r="AL636" s="205"/>
      <c r="AM636" s="205"/>
    </row>
    <row r="637">
      <c r="A637" s="213"/>
      <c r="B637" s="218"/>
      <c r="C637" s="218"/>
      <c r="D637" s="213"/>
      <c r="E637" s="213"/>
      <c r="F637" s="213"/>
      <c r="G637" s="213"/>
      <c r="H637" s="213"/>
      <c r="I637" s="213"/>
      <c r="J637" s="213"/>
      <c r="K637" s="213"/>
      <c r="L637" s="213"/>
      <c r="M637" s="213"/>
      <c r="N637" s="213"/>
      <c r="O637" s="213"/>
      <c r="P637" s="213"/>
      <c r="Q637" s="213"/>
      <c r="R637" s="213"/>
      <c r="S637" s="213"/>
      <c r="T637" s="213"/>
      <c r="U637" s="213"/>
      <c r="V637" s="213"/>
      <c r="W637" s="213"/>
      <c r="X637" s="213"/>
      <c r="Y637" s="231"/>
      <c r="Z637" s="213"/>
      <c r="AA637" s="213"/>
      <c r="AB637" s="205"/>
      <c r="AC637" s="205"/>
      <c r="AD637" s="205"/>
      <c r="AE637" s="205"/>
      <c r="AF637" s="205"/>
      <c r="AG637" s="205"/>
      <c r="AH637" s="205"/>
      <c r="AI637" s="205"/>
      <c r="AJ637" s="205"/>
      <c r="AK637" s="205"/>
      <c r="AL637" s="205"/>
      <c r="AM637" s="205"/>
    </row>
    <row r="638">
      <c r="A638" s="213"/>
      <c r="B638" s="218"/>
      <c r="C638" s="218"/>
      <c r="D638" s="213"/>
      <c r="E638" s="213"/>
      <c r="F638" s="213"/>
      <c r="G638" s="213"/>
      <c r="H638" s="213"/>
      <c r="I638" s="213"/>
      <c r="J638" s="213"/>
      <c r="K638" s="213"/>
      <c r="L638" s="213"/>
      <c r="M638" s="213"/>
      <c r="N638" s="213"/>
      <c r="O638" s="213"/>
      <c r="P638" s="213"/>
      <c r="Q638" s="213"/>
      <c r="R638" s="213"/>
      <c r="S638" s="213"/>
      <c r="T638" s="213"/>
      <c r="U638" s="213"/>
      <c r="V638" s="213"/>
      <c r="W638" s="213"/>
      <c r="X638" s="213"/>
      <c r="Y638" s="231"/>
      <c r="Z638" s="213"/>
      <c r="AA638" s="213"/>
      <c r="AB638" s="205"/>
      <c r="AC638" s="205"/>
      <c r="AD638" s="205"/>
      <c r="AE638" s="205"/>
      <c r="AF638" s="205"/>
      <c r="AG638" s="205"/>
      <c r="AH638" s="205"/>
      <c r="AI638" s="205"/>
      <c r="AJ638" s="205"/>
      <c r="AK638" s="205"/>
      <c r="AL638" s="205"/>
      <c r="AM638" s="205"/>
    </row>
    <row r="639">
      <c r="A639" s="213"/>
      <c r="B639" s="218"/>
      <c r="C639" s="218"/>
      <c r="D639" s="213"/>
      <c r="E639" s="213"/>
      <c r="F639" s="213"/>
      <c r="G639" s="213"/>
      <c r="H639" s="213"/>
      <c r="I639" s="213"/>
      <c r="J639" s="213"/>
      <c r="K639" s="213"/>
      <c r="L639" s="213"/>
      <c r="M639" s="213"/>
      <c r="N639" s="213"/>
      <c r="O639" s="213"/>
      <c r="P639" s="213"/>
      <c r="Q639" s="213"/>
      <c r="R639" s="213"/>
      <c r="S639" s="213"/>
      <c r="T639" s="213"/>
      <c r="U639" s="213"/>
      <c r="V639" s="213"/>
      <c r="W639" s="213"/>
      <c r="X639" s="213"/>
      <c r="Y639" s="231"/>
      <c r="Z639" s="213"/>
      <c r="AA639" s="213"/>
      <c r="AB639" s="205"/>
      <c r="AC639" s="205"/>
      <c r="AD639" s="205"/>
      <c r="AE639" s="205"/>
      <c r="AF639" s="205"/>
      <c r="AG639" s="205"/>
      <c r="AH639" s="205"/>
      <c r="AI639" s="205"/>
      <c r="AJ639" s="205"/>
      <c r="AK639" s="205"/>
      <c r="AL639" s="205"/>
      <c r="AM639" s="205"/>
    </row>
    <row r="640">
      <c r="A640" s="213"/>
      <c r="B640" s="218"/>
      <c r="C640" s="218"/>
      <c r="D640" s="213"/>
      <c r="E640" s="213"/>
      <c r="F640" s="213"/>
      <c r="G640" s="213"/>
      <c r="H640" s="213"/>
      <c r="I640" s="213"/>
      <c r="J640" s="213"/>
      <c r="K640" s="213"/>
      <c r="L640" s="213"/>
      <c r="M640" s="213"/>
      <c r="N640" s="213"/>
      <c r="O640" s="213"/>
      <c r="P640" s="213"/>
      <c r="Q640" s="213"/>
      <c r="R640" s="213"/>
      <c r="S640" s="213"/>
      <c r="T640" s="213"/>
      <c r="U640" s="213"/>
      <c r="V640" s="213"/>
      <c r="W640" s="213"/>
      <c r="X640" s="213"/>
      <c r="Y640" s="231"/>
      <c r="Z640" s="213"/>
      <c r="AA640" s="213"/>
      <c r="AB640" s="205"/>
      <c r="AC640" s="205"/>
      <c r="AD640" s="205"/>
      <c r="AE640" s="205"/>
      <c r="AF640" s="205"/>
      <c r="AG640" s="205"/>
      <c r="AH640" s="205"/>
      <c r="AI640" s="205"/>
      <c r="AJ640" s="205"/>
      <c r="AK640" s="205"/>
      <c r="AL640" s="205"/>
      <c r="AM640" s="205"/>
    </row>
    <row r="641">
      <c r="A641" s="213"/>
      <c r="B641" s="218"/>
      <c r="C641" s="218"/>
      <c r="D641" s="213"/>
      <c r="E641" s="213"/>
      <c r="F641" s="213"/>
      <c r="G641" s="213"/>
      <c r="H641" s="213"/>
      <c r="I641" s="213"/>
      <c r="J641" s="213"/>
      <c r="K641" s="213"/>
      <c r="L641" s="213"/>
      <c r="M641" s="213"/>
      <c r="N641" s="213"/>
      <c r="O641" s="213"/>
      <c r="P641" s="213"/>
      <c r="Q641" s="213"/>
      <c r="R641" s="213"/>
      <c r="S641" s="213"/>
      <c r="T641" s="213"/>
      <c r="U641" s="213"/>
      <c r="V641" s="213"/>
      <c r="W641" s="213"/>
      <c r="X641" s="213"/>
      <c r="Y641" s="231"/>
      <c r="Z641" s="213"/>
      <c r="AA641" s="213"/>
      <c r="AB641" s="205"/>
      <c r="AC641" s="205"/>
      <c r="AD641" s="205"/>
      <c r="AE641" s="205"/>
      <c r="AF641" s="205"/>
      <c r="AG641" s="205"/>
      <c r="AH641" s="205"/>
      <c r="AI641" s="205"/>
      <c r="AJ641" s="205"/>
      <c r="AK641" s="205"/>
      <c r="AL641" s="205"/>
      <c r="AM641" s="205"/>
    </row>
    <row r="642">
      <c r="A642" s="213"/>
      <c r="B642" s="218"/>
      <c r="C642" s="218"/>
      <c r="D642" s="213"/>
      <c r="E642" s="213"/>
      <c r="F642" s="213"/>
      <c r="G642" s="213"/>
      <c r="H642" s="213"/>
      <c r="I642" s="213"/>
      <c r="J642" s="213"/>
      <c r="K642" s="213"/>
      <c r="L642" s="213"/>
      <c r="M642" s="213"/>
      <c r="N642" s="213"/>
      <c r="O642" s="213"/>
      <c r="P642" s="213"/>
      <c r="Q642" s="213"/>
      <c r="R642" s="213"/>
      <c r="S642" s="213"/>
      <c r="T642" s="213"/>
      <c r="U642" s="213"/>
      <c r="V642" s="213"/>
      <c r="W642" s="213"/>
      <c r="X642" s="213"/>
      <c r="Y642" s="231"/>
      <c r="Z642" s="213"/>
      <c r="AA642" s="213"/>
      <c r="AB642" s="205"/>
      <c r="AC642" s="205"/>
      <c r="AD642" s="205"/>
      <c r="AE642" s="205"/>
      <c r="AF642" s="205"/>
      <c r="AG642" s="205"/>
      <c r="AH642" s="205"/>
      <c r="AI642" s="205"/>
      <c r="AJ642" s="205"/>
      <c r="AK642" s="205"/>
      <c r="AL642" s="205"/>
      <c r="AM642" s="205"/>
    </row>
    <row r="643">
      <c r="A643" s="213"/>
      <c r="B643" s="218"/>
      <c r="C643" s="218"/>
      <c r="D643" s="213"/>
      <c r="E643" s="213"/>
      <c r="F643" s="213"/>
      <c r="G643" s="213"/>
      <c r="H643" s="213"/>
      <c r="I643" s="213"/>
      <c r="J643" s="213"/>
      <c r="K643" s="213"/>
      <c r="L643" s="213"/>
      <c r="M643" s="213"/>
      <c r="N643" s="213"/>
      <c r="O643" s="213"/>
      <c r="P643" s="213"/>
      <c r="Q643" s="213"/>
      <c r="R643" s="213"/>
      <c r="S643" s="213"/>
      <c r="T643" s="213"/>
      <c r="U643" s="213"/>
      <c r="V643" s="213"/>
      <c r="W643" s="213"/>
      <c r="X643" s="213"/>
      <c r="Y643" s="231"/>
      <c r="Z643" s="213"/>
      <c r="AA643" s="213"/>
      <c r="AB643" s="205"/>
      <c r="AC643" s="205"/>
      <c r="AD643" s="205"/>
      <c r="AE643" s="205"/>
      <c r="AF643" s="205"/>
      <c r="AG643" s="205"/>
      <c r="AH643" s="205"/>
      <c r="AI643" s="205"/>
      <c r="AJ643" s="205"/>
      <c r="AK643" s="205"/>
      <c r="AL643" s="205"/>
      <c r="AM643" s="205"/>
    </row>
    <row r="644">
      <c r="A644" s="213"/>
      <c r="B644" s="218"/>
      <c r="C644" s="218"/>
      <c r="D644" s="213"/>
      <c r="E644" s="213"/>
      <c r="F644" s="213"/>
      <c r="G644" s="213"/>
      <c r="H644" s="213"/>
      <c r="I644" s="213"/>
      <c r="J644" s="213"/>
      <c r="K644" s="213"/>
      <c r="L644" s="213"/>
      <c r="M644" s="213"/>
      <c r="N644" s="213"/>
      <c r="O644" s="213"/>
      <c r="P644" s="213"/>
      <c r="Q644" s="213"/>
      <c r="R644" s="213"/>
      <c r="S644" s="213"/>
      <c r="T644" s="213"/>
      <c r="U644" s="213"/>
      <c r="V644" s="213"/>
      <c r="W644" s="213"/>
      <c r="X644" s="213"/>
      <c r="Y644" s="231"/>
      <c r="Z644" s="213"/>
      <c r="AA644" s="213"/>
      <c r="AB644" s="205"/>
      <c r="AC644" s="205"/>
      <c r="AD644" s="205"/>
      <c r="AE644" s="205"/>
      <c r="AF644" s="205"/>
      <c r="AG644" s="205"/>
      <c r="AH644" s="205"/>
      <c r="AI644" s="205"/>
      <c r="AJ644" s="205"/>
      <c r="AK644" s="205"/>
      <c r="AL644" s="205"/>
      <c r="AM644" s="205"/>
    </row>
    <row r="645">
      <c r="A645" s="213"/>
      <c r="B645" s="218"/>
      <c r="C645" s="218"/>
      <c r="D645" s="213"/>
      <c r="E645" s="213"/>
      <c r="F645" s="213"/>
      <c r="G645" s="213"/>
      <c r="H645" s="213"/>
      <c r="I645" s="213"/>
      <c r="J645" s="213"/>
      <c r="K645" s="213"/>
      <c r="L645" s="213"/>
      <c r="M645" s="213"/>
      <c r="N645" s="213"/>
      <c r="O645" s="213"/>
      <c r="P645" s="213"/>
      <c r="Q645" s="213"/>
      <c r="R645" s="213"/>
      <c r="S645" s="213"/>
      <c r="T645" s="213"/>
      <c r="U645" s="213"/>
      <c r="V645" s="213"/>
      <c r="W645" s="213"/>
      <c r="X645" s="213"/>
      <c r="Y645" s="231"/>
      <c r="Z645" s="213"/>
      <c r="AA645" s="213"/>
      <c r="AB645" s="205"/>
      <c r="AC645" s="205"/>
      <c r="AD645" s="205"/>
      <c r="AE645" s="205"/>
      <c r="AF645" s="205"/>
      <c r="AG645" s="205"/>
      <c r="AH645" s="205"/>
      <c r="AI645" s="205"/>
      <c r="AJ645" s="205"/>
      <c r="AK645" s="205"/>
      <c r="AL645" s="205"/>
      <c r="AM645" s="205"/>
    </row>
    <row r="646">
      <c r="A646" s="213"/>
      <c r="B646" s="218"/>
      <c r="C646" s="218"/>
      <c r="D646" s="213"/>
      <c r="E646" s="213"/>
      <c r="F646" s="213"/>
      <c r="G646" s="213"/>
      <c r="H646" s="213"/>
      <c r="I646" s="213"/>
      <c r="J646" s="213"/>
      <c r="K646" s="213"/>
      <c r="L646" s="213"/>
      <c r="M646" s="213"/>
      <c r="N646" s="213"/>
      <c r="O646" s="213"/>
      <c r="P646" s="213"/>
      <c r="Q646" s="213"/>
      <c r="R646" s="213"/>
      <c r="S646" s="213"/>
      <c r="T646" s="213"/>
      <c r="U646" s="213"/>
      <c r="V646" s="213"/>
      <c r="W646" s="213"/>
      <c r="X646" s="213"/>
      <c r="Y646" s="231"/>
      <c r="Z646" s="213"/>
      <c r="AA646" s="213"/>
      <c r="AB646" s="205"/>
      <c r="AC646" s="205"/>
      <c r="AD646" s="205"/>
      <c r="AE646" s="205"/>
      <c r="AF646" s="205"/>
      <c r="AG646" s="205"/>
      <c r="AH646" s="205"/>
      <c r="AI646" s="205"/>
      <c r="AJ646" s="205"/>
      <c r="AK646" s="205"/>
      <c r="AL646" s="205"/>
      <c r="AM646" s="205"/>
    </row>
    <row r="647">
      <c r="A647" s="213"/>
      <c r="B647" s="218"/>
      <c r="C647" s="218"/>
      <c r="D647" s="213"/>
      <c r="E647" s="213"/>
      <c r="F647" s="213"/>
      <c r="G647" s="213"/>
      <c r="H647" s="213"/>
      <c r="I647" s="213"/>
      <c r="J647" s="213"/>
      <c r="K647" s="213"/>
      <c r="L647" s="213"/>
      <c r="M647" s="213"/>
      <c r="N647" s="213"/>
      <c r="O647" s="213"/>
      <c r="P647" s="213"/>
      <c r="Q647" s="213"/>
      <c r="R647" s="213"/>
      <c r="S647" s="213"/>
      <c r="T647" s="213"/>
      <c r="U647" s="213"/>
      <c r="V647" s="213"/>
      <c r="W647" s="213"/>
      <c r="X647" s="213"/>
      <c r="Y647" s="231"/>
      <c r="Z647" s="213"/>
      <c r="AA647" s="213"/>
      <c r="AB647" s="205"/>
      <c r="AC647" s="205"/>
      <c r="AD647" s="205"/>
      <c r="AE647" s="205"/>
      <c r="AF647" s="205"/>
      <c r="AG647" s="205"/>
      <c r="AH647" s="205"/>
      <c r="AI647" s="205"/>
      <c r="AJ647" s="205"/>
      <c r="AK647" s="205"/>
      <c r="AL647" s="205"/>
      <c r="AM647" s="205"/>
    </row>
    <row r="648">
      <c r="A648" s="213"/>
      <c r="B648" s="218"/>
      <c r="C648" s="218"/>
      <c r="D648" s="213"/>
      <c r="E648" s="213"/>
      <c r="F648" s="213"/>
      <c r="G648" s="213"/>
      <c r="H648" s="213"/>
      <c r="I648" s="213"/>
      <c r="J648" s="213"/>
      <c r="K648" s="213"/>
      <c r="L648" s="213"/>
      <c r="M648" s="213"/>
      <c r="N648" s="213"/>
      <c r="O648" s="213"/>
      <c r="P648" s="213"/>
      <c r="Q648" s="213"/>
      <c r="R648" s="213"/>
      <c r="S648" s="213"/>
      <c r="T648" s="213"/>
      <c r="U648" s="213"/>
      <c r="V648" s="213"/>
      <c r="W648" s="213"/>
      <c r="X648" s="213"/>
      <c r="Y648" s="231"/>
      <c r="Z648" s="213"/>
      <c r="AA648" s="213"/>
      <c r="AB648" s="205"/>
      <c r="AC648" s="205"/>
      <c r="AD648" s="205"/>
      <c r="AE648" s="205"/>
      <c r="AF648" s="205"/>
      <c r="AG648" s="205"/>
      <c r="AH648" s="205"/>
      <c r="AI648" s="205"/>
      <c r="AJ648" s="205"/>
      <c r="AK648" s="205"/>
      <c r="AL648" s="205"/>
      <c r="AM648" s="205"/>
    </row>
    <row r="649">
      <c r="A649" s="213"/>
      <c r="B649" s="218"/>
      <c r="C649" s="218"/>
      <c r="D649" s="213"/>
      <c r="E649" s="213"/>
      <c r="F649" s="213"/>
      <c r="G649" s="213"/>
      <c r="H649" s="213"/>
      <c r="I649" s="213"/>
      <c r="J649" s="213"/>
      <c r="K649" s="213"/>
      <c r="L649" s="213"/>
      <c r="M649" s="213"/>
      <c r="N649" s="213"/>
      <c r="O649" s="213"/>
      <c r="P649" s="213"/>
      <c r="Q649" s="213"/>
      <c r="R649" s="213"/>
      <c r="S649" s="213"/>
      <c r="T649" s="213"/>
      <c r="U649" s="213"/>
      <c r="V649" s="213"/>
      <c r="W649" s="213"/>
      <c r="X649" s="213"/>
      <c r="Y649" s="231"/>
      <c r="Z649" s="213"/>
      <c r="AA649" s="213"/>
      <c r="AB649" s="205"/>
      <c r="AC649" s="205"/>
      <c r="AD649" s="205"/>
      <c r="AE649" s="205"/>
      <c r="AF649" s="205"/>
      <c r="AG649" s="205"/>
      <c r="AH649" s="205"/>
      <c r="AI649" s="205"/>
      <c r="AJ649" s="205"/>
      <c r="AK649" s="205"/>
      <c r="AL649" s="205"/>
      <c r="AM649" s="205"/>
    </row>
    <row r="650">
      <c r="A650" s="213"/>
      <c r="B650" s="218"/>
      <c r="C650" s="218"/>
      <c r="D650" s="213"/>
      <c r="E650" s="213"/>
      <c r="F650" s="213"/>
      <c r="G650" s="213"/>
      <c r="H650" s="213"/>
      <c r="I650" s="213"/>
      <c r="J650" s="213"/>
      <c r="K650" s="213"/>
      <c r="L650" s="213"/>
      <c r="M650" s="213"/>
      <c r="N650" s="213"/>
      <c r="O650" s="213"/>
      <c r="P650" s="213"/>
      <c r="Q650" s="213"/>
      <c r="R650" s="213"/>
      <c r="S650" s="213"/>
      <c r="T650" s="213"/>
      <c r="U650" s="213"/>
      <c r="V650" s="213"/>
      <c r="W650" s="213"/>
      <c r="X650" s="213"/>
      <c r="Y650" s="231"/>
      <c r="Z650" s="213"/>
      <c r="AA650" s="213"/>
      <c r="AB650" s="205"/>
      <c r="AC650" s="205"/>
      <c r="AD650" s="205"/>
      <c r="AE650" s="205"/>
      <c r="AF650" s="205"/>
      <c r="AG650" s="205"/>
      <c r="AH650" s="205"/>
      <c r="AI650" s="205"/>
      <c r="AJ650" s="205"/>
      <c r="AK650" s="205"/>
      <c r="AL650" s="205"/>
      <c r="AM650" s="205"/>
    </row>
    <row r="651">
      <c r="A651" s="213"/>
      <c r="B651" s="218"/>
      <c r="C651" s="218"/>
      <c r="D651" s="213"/>
      <c r="E651" s="213"/>
      <c r="F651" s="213"/>
      <c r="G651" s="213"/>
      <c r="H651" s="213"/>
      <c r="I651" s="213"/>
      <c r="J651" s="213"/>
      <c r="K651" s="213"/>
      <c r="L651" s="213"/>
      <c r="M651" s="213"/>
      <c r="N651" s="213"/>
      <c r="O651" s="213"/>
      <c r="P651" s="213"/>
      <c r="Q651" s="213"/>
      <c r="R651" s="213"/>
      <c r="S651" s="213"/>
      <c r="T651" s="213"/>
      <c r="U651" s="213"/>
      <c r="V651" s="213"/>
      <c r="W651" s="213"/>
      <c r="X651" s="213"/>
      <c r="Y651" s="231"/>
      <c r="Z651" s="213"/>
      <c r="AA651" s="213"/>
      <c r="AB651" s="205"/>
      <c r="AC651" s="205"/>
      <c r="AD651" s="205"/>
      <c r="AE651" s="205"/>
      <c r="AF651" s="205"/>
      <c r="AG651" s="205"/>
      <c r="AH651" s="205"/>
      <c r="AI651" s="205"/>
      <c r="AJ651" s="205"/>
      <c r="AK651" s="205"/>
      <c r="AL651" s="205"/>
      <c r="AM651" s="205"/>
    </row>
    <row r="652">
      <c r="A652" s="213"/>
      <c r="B652" s="218"/>
      <c r="C652" s="218"/>
      <c r="D652" s="213"/>
      <c r="E652" s="213"/>
      <c r="F652" s="213"/>
      <c r="G652" s="213"/>
      <c r="H652" s="213"/>
      <c r="I652" s="213"/>
      <c r="J652" s="213"/>
      <c r="K652" s="213"/>
      <c r="L652" s="213"/>
      <c r="M652" s="213"/>
      <c r="N652" s="213"/>
      <c r="O652" s="213"/>
      <c r="P652" s="213"/>
      <c r="Q652" s="213"/>
      <c r="R652" s="213"/>
      <c r="S652" s="213"/>
      <c r="T652" s="213"/>
      <c r="U652" s="213"/>
      <c r="V652" s="213"/>
      <c r="W652" s="213"/>
      <c r="X652" s="213"/>
      <c r="Y652" s="231"/>
      <c r="Z652" s="213"/>
      <c r="AA652" s="213"/>
      <c r="AB652" s="205"/>
      <c r="AC652" s="205"/>
      <c r="AD652" s="205"/>
      <c r="AE652" s="205"/>
      <c r="AF652" s="205"/>
      <c r="AG652" s="205"/>
      <c r="AH652" s="205"/>
      <c r="AI652" s="205"/>
      <c r="AJ652" s="205"/>
      <c r="AK652" s="205"/>
      <c r="AL652" s="205"/>
      <c r="AM652" s="205"/>
    </row>
    <row r="653">
      <c r="A653" s="213"/>
      <c r="B653" s="218"/>
      <c r="C653" s="218"/>
      <c r="D653" s="213"/>
      <c r="E653" s="213"/>
      <c r="F653" s="213"/>
      <c r="G653" s="213"/>
      <c r="H653" s="213"/>
      <c r="I653" s="213"/>
      <c r="J653" s="213"/>
      <c r="K653" s="213"/>
      <c r="L653" s="213"/>
      <c r="M653" s="213"/>
      <c r="N653" s="213"/>
      <c r="O653" s="213"/>
      <c r="P653" s="213"/>
      <c r="Q653" s="213"/>
      <c r="R653" s="213"/>
      <c r="S653" s="213"/>
      <c r="T653" s="213"/>
      <c r="U653" s="213"/>
      <c r="V653" s="213"/>
      <c r="W653" s="213"/>
      <c r="X653" s="213"/>
      <c r="Y653" s="231"/>
      <c r="Z653" s="213"/>
      <c r="AA653" s="213"/>
      <c r="AB653" s="205"/>
      <c r="AC653" s="205"/>
      <c r="AD653" s="205"/>
      <c r="AE653" s="205"/>
      <c r="AF653" s="205"/>
      <c r="AG653" s="205"/>
      <c r="AH653" s="205"/>
      <c r="AI653" s="205"/>
      <c r="AJ653" s="205"/>
      <c r="AK653" s="205"/>
      <c r="AL653" s="205"/>
      <c r="AM653" s="205"/>
    </row>
    <row r="654">
      <c r="A654" s="213"/>
      <c r="B654" s="218"/>
      <c r="C654" s="218"/>
      <c r="D654" s="213"/>
      <c r="E654" s="213"/>
      <c r="F654" s="213"/>
      <c r="G654" s="213"/>
      <c r="H654" s="213"/>
      <c r="I654" s="213"/>
      <c r="J654" s="213"/>
      <c r="K654" s="213"/>
      <c r="L654" s="213"/>
      <c r="M654" s="213"/>
      <c r="N654" s="213"/>
      <c r="O654" s="213"/>
      <c r="P654" s="213"/>
      <c r="Q654" s="213"/>
      <c r="R654" s="213"/>
      <c r="S654" s="213"/>
      <c r="T654" s="213"/>
      <c r="U654" s="213"/>
      <c r="V654" s="213"/>
      <c r="W654" s="213"/>
      <c r="X654" s="213"/>
      <c r="Y654" s="231"/>
      <c r="Z654" s="213"/>
      <c r="AA654" s="213"/>
      <c r="AB654" s="205"/>
      <c r="AC654" s="205"/>
      <c r="AD654" s="205"/>
      <c r="AE654" s="205"/>
      <c r="AF654" s="205"/>
      <c r="AG654" s="205"/>
      <c r="AH654" s="205"/>
      <c r="AI654" s="205"/>
      <c r="AJ654" s="205"/>
      <c r="AK654" s="205"/>
      <c r="AL654" s="205"/>
      <c r="AM654" s="205"/>
    </row>
    <row r="655">
      <c r="A655" s="213"/>
      <c r="B655" s="218"/>
      <c r="C655" s="218"/>
      <c r="D655" s="213"/>
      <c r="E655" s="213"/>
      <c r="F655" s="213"/>
      <c r="G655" s="213"/>
      <c r="H655" s="213"/>
      <c r="I655" s="213"/>
      <c r="J655" s="213"/>
      <c r="K655" s="213"/>
      <c r="L655" s="213"/>
      <c r="M655" s="213"/>
      <c r="N655" s="213"/>
      <c r="O655" s="213"/>
      <c r="P655" s="213"/>
      <c r="Q655" s="213"/>
      <c r="R655" s="213"/>
      <c r="S655" s="213"/>
      <c r="T655" s="213"/>
      <c r="U655" s="213"/>
      <c r="V655" s="213"/>
      <c r="W655" s="213"/>
      <c r="X655" s="213"/>
      <c r="Y655" s="231"/>
      <c r="Z655" s="213"/>
      <c r="AA655" s="213"/>
      <c r="AB655" s="205"/>
      <c r="AC655" s="205"/>
      <c r="AD655" s="205"/>
      <c r="AE655" s="205"/>
      <c r="AF655" s="205"/>
      <c r="AG655" s="205"/>
      <c r="AH655" s="205"/>
      <c r="AI655" s="205"/>
      <c r="AJ655" s="205"/>
      <c r="AK655" s="205"/>
      <c r="AL655" s="205"/>
      <c r="AM655" s="205"/>
    </row>
    <row r="656">
      <c r="A656" s="213"/>
      <c r="B656" s="218"/>
      <c r="C656" s="218"/>
      <c r="D656" s="213"/>
      <c r="E656" s="213"/>
      <c r="F656" s="213"/>
      <c r="G656" s="213"/>
      <c r="H656" s="213"/>
      <c r="I656" s="213"/>
      <c r="J656" s="213"/>
      <c r="K656" s="213"/>
      <c r="L656" s="213"/>
      <c r="M656" s="213"/>
      <c r="N656" s="213"/>
      <c r="O656" s="213"/>
      <c r="P656" s="213"/>
      <c r="Q656" s="213"/>
      <c r="R656" s="213"/>
      <c r="S656" s="213"/>
      <c r="T656" s="213"/>
      <c r="U656" s="213"/>
      <c r="V656" s="213"/>
      <c r="W656" s="213"/>
      <c r="X656" s="213"/>
      <c r="Y656" s="231"/>
      <c r="Z656" s="213"/>
      <c r="AA656" s="213"/>
      <c r="AB656" s="205"/>
      <c r="AC656" s="205"/>
      <c r="AD656" s="205"/>
      <c r="AE656" s="205"/>
      <c r="AF656" s="205"/>
      <c r="AG656" s="205"/>
      <c r="AH656" s="205"/>
      <c r="AI656" s="205"/>
      <c r="AJ656" s="205"/>
      <c r="AK656" s="205"/>
      <c r="AL656" s="205"/>
      <c r="AM656" s="205"/>
    </row>
    <row r="657">
      <c r="A657" s="213"/>
      <c r="B657" s="218"/>
      <c r="C657" s="218"/>
      <c r="D657" s="213"/>
      <c r="E657" s="213"/>
      <c r="F657" s="213"/>
      <c r="G657" s="213"/>
      <c r="H657" s="213"/>
      <c r="I657" s="213"/>
      <c r="J657" s="213"/>
      <c r="K657" s="213"/>
      <c r="L657" s="213"/>
      <c r="M657" s="213"/>
      <c r="N657" s="213"/>
      <c r="O657" s="213"/>
      <c r="P657" s="213"/>
      <c r="Q657" s="213"/>
      <c r="R657" s="213"/>
      <c r="S657" s="213"/>
      <c r="T657" s="213"/>
      <c r="U657" s="213"/>
      <c r="V657" s="213"/>
      <c r="W657" s="213"/>
      <c r="X657" s="213"/>
      <c r="Y657" s="231"/>
      <c r="Z657" s="213"/>
      <c r="AA657" s="213"/>
      <c r="AB657" s="205"/>
      <c r="AC657" s="205"/>
      <c r="AD657" s="205"/>
      <c r="AE657" s="205"/>
      <c r="AF657" s="205"/>
      <c r="AG657" s="205"/>
      <c r="AH657" s="205"/>
      <c r="AI657" s="205"/>
      <c r="AJ657" s="205"/>
      <c r="AK657" s="205"/>
      <c r="AL657" s="205"/>
      <c r="AM657" s="205"/>
    </row>
    <row r="658">
      <c r="A658" s="213"/>
      <c r="B658" s="218"/>
      <c r="C658" s="218"/>
      <c r="D658" s="213"/>
      <c r="E658" s="213"/>
      <c r="F658" s="213"/>
      <c r="G658" s="213"/>
      <c r="H658" s="213"/>
      <c r="I658" s="213"/>
      <c r="J658" s="213"/>
      <c r="K658" s="213"/>
      <c r="L658" s="213"/>
      <c r="M658" s="213"/>
      <c r="N658" s="213"/>
      <c r="O658" s="213"/>
      <c r="P658" s="213"/>
      <c r="Q658" s="213"/>
      <c r="R658" s="213"/>
      <c r="S658" s="213"/>
      <c r="T658" s="213"/>
      <c r="U658" s="213"/>
      <c r="V658" s="213"/>
      <c r="W658" s="213"/>
      <c r="X658" s="213"/>
      <c r="Y658" s="231"/>
      <c r="Z658" s="213"/>
      <c r="AA658" s="213"/>
      <c r="AB658" s="205"/>
      <c r="AC658" s="205"/>
      <c r="AD658" s="205"/>
      <c r="AE658" s="205"/>
      <c r="AF658" s="205"/>
      <c r="AG658" s="205"/>
      <c r="AH658" s="205"/>
      <c r="AI658" s="205"/>
      <c r="AJ658" s="205"/>
      <c r="AK658" s="205"/>
      <c r="AL658" s="205"/>
      <c r="AM658" s="205"/>
    </row>
    <row r="659">
      <c r="A659" s="213"/>
      <c r="B659" s="218"/>
      <c r="C659" s="218"/>
      <c r="D659" s="213"/>
      <c r="E659" s="213"/>
      <c r="F659" s="213"/>
      <c r="G659" s="213"/>
      <c r="H659" s="213"/>
      <c r="I659" s="213"/>
      <c r="J659" s="213"/>
      <c r="K659" s="213"/>
      <c r="L659" s="213"/>
      <c r="M659" s="213"/>
      <c r="N659" s="213"/>
      <c r="O659" s="213"/>
      <c r="P659" s="213"/>
      <c r="Q659" s="213"/>
      <c r="R659" s="213"/>
      <c r="S659" s="213"/>
      <c r="T659" s="213"/>
      <c r="U659" s="213"/>
      <c r="V659" s="213"/>
      <c r="W659" s="213"/>
      <c r="X659" s="213"/>
      <c r="Y659" s="231"/>
      <c r="Z659" s="213"/>
      <c r="AA659" s="213"/>
      <c r="AB659" s="205"/>
      <c r="AC659" s="205"/>
      <c r="AD659" s="205"/>
      <c r="AE659" s="205"/>
      <c r="AF659" s="205"/>
      <c r="AG659" s="205"/>
      <c r="AH659" s="205"/>
      <c r="AI659" s="205"/>
      <c r="AJ659" s="205"/>
      <c r="AK659" s="205"/>
      <c r="AL659" s="205"/>
      <c r="AM659" s="205"/>
    </row>
    <row r="660">
      <c r="A660" s="213"/>
      <c r="B660" s="218"/>
      <c r="C660" s="218"/>
      <c r="D660" s="213"/>
      <c r="E660" s="213"/>
      <c r="F660" s="213"/>
      <c r="G660" s="213"/>
      <c r="H660" s="213"/>
      <c r="I660" s="213"/>
      <c r="J660" s="213"/>
      <c r="K660" s="213"/>
      <c r="L660" s="213"/>
      <c r="M660" s="213"/>
      <c r="N660" s="213"/>
      <c r="O660" s="213"/>
      <c r="P660" s="213"/>
      <c r="Q660" s="213"/>
      <c r="R660" s="213"/>
      <c r="S660" s="213"/>
      <c r="T660" s="213"/>
      <c r="U660" s="213"/>
      <c r="V660" s="213"/>
      <c r="W660" s="213"/>
      <c r="X660" s="213"/>
      <c r="Y660" s="231"/>
      <c r="Z660" s="213"/>
      <c r="AA660" s="213"/>
      <c r="AB660" s="205"/>
      <c r="AC660" s="205"/>
      <c r="AD660" s="205"/>
      <c r="AE660" s="205"/>
      <c r="AF660" s="205"/>
      <c r="AG660" s="205"/>
      <c r="AH660" s="205"/>
      <c r="AI660" s="205"/>
      <c r="AJ660" s="205"/>
      <c r="AK660" s="205"/>
      <c r="AL660" s="205"/>
      <c r="AM660" s="205"/>
    </row>
    <row r="661">
      <c r="A661" s="213"/>
      <c r="B661" s="218"/>
      <c r="C661" s="218"/>
      <c r="D661" s="213"/>
      <c r="E661" s="213"/>
      <c r="F661" s="213"/>
      <c r="G661" s="213"/>
      <c r="H661" s="213"/>
      <c r="I661" s="213"/>
      <c r="J661" s="213"/>
      <c r="K661" s="213"/>
      <c r="L661" s="213"/>
      <c r="M661" s="213"/>
      <c r="N661" s="213"/>
      <c r="O661" s="213"/>
      <c r="P661" s="213"/>
      <c r="Q661" s="213"/>
      <c r="R661" s="213"/>
      <c r="S661" s="213"/>
      <c r="T661" s="213"/>
      <c r="U661" s="213"/>
      <c r="V661" s="213"/>
      <c r="W661" s="213"/>
      <c r="X661" s="213"/>
      <c r="Y661" s="231"/>
      <c r="Z661" s="213"/>
      <c r="AA661" s="213"/>
      <c r="AB661" s="205"/>
      <c r="AC661" s="205"/>
      <c r="AD661" s="205"/>
      <c r="AE661" s="205"/>
      <c r="AF661" s="205"/>
      <c r="AG661" s="205"/>
      <c r="AH661" s="205"/>
      <c r="AI661" s="205"/>
      <c r="AJ661" s="205"/>
      <c r="AK661" s="205"/>
      <c r="AL661" s="205"/>
      <c r="AM661" s="205"/>
    </row>
    <row r="662">
      <c r="A662" s="213"/>
      <c r="B662" s="218"/>
      <c r="C662" s="218"/>
      <c r="D662" s="213"/>
      <c r="E662" s="213"/>
      <c r="F662" s="213"/>
      <c r="G662" s="213"/>
      <c r="H662" s="213"/>
      <c r="I662" s="213"/>
      <c r="J662" s="213"/>
      <c r="K662" s="213"/>
      <c r="L662" s="213"/>
      <c r="M662" s="213"/>
      <c r="N662" s="213"/>
      <c r="O662" s="213"/>
      <c r="P662" s="213"/>
      <c r="Q662" s="213"/>
      <c r="R662" s="213"/>
      <c r="S662" s="213"/>
      <c r="T662" s="213"/>
      <c r="U662" s="213"/>
      <c r="V662" s="213"/>
      <c r="W662" s="213"/>
      <c r="X662" s="213"/>
      <c r="Y662" s="231"/>
      <c r="Z662" s="213"/>
      <c r="AA662" s="213"/>
      <c r="AB662" s="205"/>
      <c r="AC662" s="205"/>
      <c r="AD662" s="205"/>
      <c r="AE662" s="205"/>
      <c r="AF662" s="205"/>
      <c r="AG662" s="205"/>
      <c r="AH662" s="205"/>
      <c r="AI662" s="205"/>
      <c r="AJ662" s="205"/>
      <c r="AK662" s="205"/>
      <c r="AL662" s="205"/>
      <c r="AM662" s="205"/>
    </row>
    <row r="663">
      <c r="A663" s="213"/>
      <c r="B663" s="218"/>
      <c r="C663" s="218"/>
      <c r="D663" s="213"/>
      <c r="E663" s="213"/>
      <c r="F663" s="213"/>
      <c r="G663" s="213"/>
      <c r="H663" s="213"/>
      <c r="I663" s="213"/>
      <c r="J663" s="213"/>
      <c r="K663" s="213"/>
      <c r="L663" s="213"/>
      <c r="M663" s="213"/>
      <c r="N663" s="213"/>
      <c r="O663" s="213"/>
      <c r="P663" s="213"/>
      <c r="Q663" s="213"/>
      <c r="R663" s="213"/>
      <c r="S663" s="213"/>
      <c r="T663" s="213"/>
      <c r="U663" s="213"/>
      <c r="V663" s="213"/>
      <c r="W663" s="213"/>
      <c r="X663" s="213"/>
      <c r="Y663" s="231"/>
      <c r="Z663" s="213"/>
      <c r="AA663" s="213"/>
      <c r="AB663" s="205"/>
      <c r="AC663" s="205"/>
      <c r="AD663" s="205"/>
      <c r="AE663" s="205"/>
      <c r="AF663" s="205"/>
      <c r="AG663" s="205"/>
      <c r="AH663" s="205"/>
      <c r="AI663" s="205"/>
      <c r="AJ663" s="205"/>
      <c r="AK663" s="205"/>
      <c r="AL663" s="205"/>
      <c r="AM663" s="205"/>
    </row>
    <row r="664">
      <c r="A664" s="213"/>
      <c r="B664" s="218"/>
      <c r="C664" s="218"/>
      <c r="D664" s="213"/>
      <c r="E664" s="213"/>
      <c r="F664" s="213"/>
      <c r="G664" s="213"/>
      <c r="H664" s="213"/>
      <c r="I664" s="213"/>
      <c r="J664" s="213"/>
      <c r="K664" s="213"/>
      <c r="L664" s="213"/>
      <c r="M664" s="213"/>
      <c r="N664" s="213"/>
      <c r="O664" s="213"/>
      <c r="P664" s="213"/>
      <c r="Q664" s="213"/>
      <c r="R664" s="213"/>
      <c r="S664" s="213"/>
      <c r="T664" s="213"/>
      <c r="U664" s="213"/>
      <c r="V664" s="213"/>
      <c r="W664" s="213"/>
      <c r="X664" s="213"/>
      <c r="Y664" s="231"/>
      <c r="Z664" s="213"/>
      <c r="AA664" s="213"/>
      <c r="AB664" s="205"/>
      <c r="AC664" s="205"/>
      <c r="AD664" s="205"/>
      <c r="AE664" s="205"/>
      <c r="AF664" s="205"/>
      <c r="AG664" s="205"/>
      <c r="AH664" s="205"/>
      <c r="AI664" s="205"/>
      <c r="AJ664" s="205"/>
      <c r="AK664" s="205"/>
      <c r="AL664" s="205"/>
      <c r="AM664" s="205"/>
    </row>
    <row r="665">
      <c r="A665" s="213"/>
      <c r="B665" s="218"/>
      <c r="C665" s="218"/>
      <c r="D665" s="213"/>
      <c r="E665" s="213"/>
      <c r="F665" s="213"/>
      <c r="G665" s="213"/>
      <c r="H665" s="213"/>
      <c r="I665" s="213"/>
      <c r="J665" s="213"/>
      <c r="K665" s="213"/>
      <c r="L665" s="213"/>
      <c r="M665" s="213"/>
      <c r="N665" s="213"/>
      <c r="O665" s="213"/>
      <c r="P665" s="213"/>
      <c r="Q665" s="213"/>
      <c r="R665" s="213"/>
      <c r="S665" s="213"/>
      <c r="T665" s="213"/>
      <c r="U665" s="213"/>
      <c r="V665" s="213"/>
      <c r="W665" s="213"/>
      <c r="X665" s="213"/>
      <c r="Y665" s="231"/>
      <c r="Z665" s="213"/>
      <c r="AA665" s="213"/>
      <c r="AB665" s="205"/>
      <c r="AC665" s="205"/>
      <c r="AD665" s="205"/>
      <c r="AE665" s="205"/>
      <c r="AF665" s="205"/>
      <c r="AG665" s="205"/>
      <c r="AH665" s="205"/>
      <c r="AI665" s="205"/>
      <c r="AJ665" s="205"/>
      <c r="AK665" s="205"/>
      <c r="AL665" s="205"/>
      <c r="AM665" s="205"/>
    </row>
    <row r="666">
      <c r="A666" s="213"/>
      <c r="B666" s="218"/>
      <c r="C666" s="218"/>
      <c r="D666" s="213"/>
      <c r="E666" s="213"/>
      <c r="F666" s="213"/>
      <c r="G666" s="213"/>
      <c r="H666" s="213"/>
      <c r="I666" s="213"/>
      <c r="J666" s="213"/>
      <c r="K666" s="213"/>
      <c r="L666" s="213"/>
      <c r="M666" s="213"/>
      <c r="N666" s="213"/>
      <c r="O666" s="213"/>
      <c r="P666" s="213"/>
      <c r="Q666" s="213"/>
      <c r="R666" s="213"/>
      <c r="S666" s="213"/>
      <c r="T666" s="213"/>
      <c r="U666" s="213"/>
      <c r="V666" s="213"/>
      <c r="W666" s="213"/>
      <c r="X666" s="213"/>
      <c r="Y666" s="231"/>
      <c r="Z666" s="213"/>
      <c r="AA666" s="213"/>
      <c r="AB666" s="205"/>
      <c r="AC666" s="205"/>
      <c r="AD666" s="205"/>
      <c r="AE666" s="205"/>
      <c r="AF666" s="205"/>
      <c r="AG666" s="205"/>
      <c r="AH666" s="205"/>
      <c r="AI666" s="205"/>
      <c r="AJ666" s="205"/>
      <c r="AK666" s="205"/>
      <c r="AL666" s="205"/>
      <c r="AM666" s="205"/>
    </row>
    <row r="667">
      <c r="A667" s="213"/>
      <c r="B667" s="218"/>
      <c r="C667" s="218"/>
      <c r="D667" s="213"/>
      <c r="E667" s="213"/>
      <c r="F667" s="213"/>
      <c r="G667" s="213"/>
      <c r="H667" s="213"/>
      <c r="I667" s="213"/>
      <c r="J667" s="213"/>
      <c r="K667" s="213"/>
      <c r="L667" s="213"/>
      <c r="M667" s="213"/>
      <c r="N667" s="213"/>
      <c r="O667" s="213"/>
      <c r="P667" s="213"/>
      <c r="Q667" s="213"/>
      <c r="R667" s="213"/>
      <c r="S667" s="213"/>
      <c r="T667" s="213"/>
      <c r="U667" s="213"/>
      <c r="V667" s="213"/>
      <c r="W667" s="213"/>
      <c r="X667" s="213"/>
      <c r="Y667" s="231"/>
      <c r="Z667" s="213"/>
      <c r="AA667" s="213"/>
      <c r="AB667" s="205"/>
      <c r="AC667" s="205"/>
      <c r="AD667" s="205"/>
      <c r="AE667" s="205"/>
      <c r="AF667" s="205"/>
      <c r="AG667" s="205"/>
      <c r="AH667" s="205"/>
      <c r="AI667" s="205"/>
      <c r="AJ667" s="205"/>
      <c r="AK667" s="205"/>
      <c r="AL667" s="205"/>
      <c r="AM667" s="205"/>
    </row>
    <row r="668">
      <c r="A668" s="213"/>
      <c r="B668" s="218"/>
      <c r="C668" s="218"/>
      <c r="D668" s="213"/>
      <c r="E668" s="213"/>
      <c r="F668" s="213"/>
      <c r="G668" s="213"/>
      <c r="H668" s="213"/>
      <c r="I668" s="213"/>
      <c r="J668" s="213"/>
      <c r="K668" s="213"/>
      <c r="L668" s="213"/>
      <c r="M668" s="213"/>
      <c r="N668" s="213"/>
      <c r="O668" s="213"/>
      <c r="P668" s="213"/>
      <c r="Q668" s="213"/>
      <c r="R668" s="213"/>
      <c r="S668" s="213"/>
      <c r="T668" s="213"/>
      <c r="U668" s="213"/>
      <c r="V668" s="213"/>
      <c r="W668" s="213"/>
      <c r="X668" s="213"/>
      <c r="Y668" s="231"/>
      <c r="Z668" s="213"/>
      <c r="AA668" s="213"/>
      <c r="AB668" s="205"/>
      <c r="AC668" s="205"/>
      <c r="AD668" s="205"/>
      <c r="AE668" s="205"/>
      <c r="AF668" s="205"/>
      <c r="AG668" s="205"/>
      <c r="AH668" s="205"/>
      <c r="AI668" s="205"/>
      <c r="AJ668" s="205"/>
      <c r="AK668" s="205"/>
      <c r="AL668" s="205"/>
      <c r="AM668" s="205"/>
    </row>
    <row r="669">
      <c r="A669" s="213"/>
      <c r="B669" s="218"/>
      <c r="C669" s="218"/>
      <c r="D669" s="213"/>
      <c r="E669" s="213"/>
      <c r="F669" s="213"/>
      <c r="G669" s="213"/>
      <c r="H669" s="213"/>
      <c r="I669" s="213"/>
      <c r="J669" s="213"/>
      <c r="K669" s="213"/>
      <c r="L669" s="213"/>
      <c r="M669" s="213"/>
      <c r="N669" s="213"/>
      <c r="O669" s="213"/>
      <c r="P669" s="213"/>
      <c r="Q669" s="213"/>
      <c r="R669" s="213"/>
      <c r="S669" s="213"/>
      <c r="T669" s="213"/>
      <c r="U669" s="213"/>
      <c r="V669" s="213"/>
      <c r="W669" s="213"/>
      <c r="X669" s="213"/>
      <c r="Y669" s="231"/>
      <c r="Z669" s="213"/>
      <c r="AA669" s="213"/>
      <c r="AB669" s="205"/>
      <c r="AC669" s="205"/>
      <c r="AD669" s="205"/>
      <c r="AE669" s="205"/>
      <c r="AF669" s="205"/>
      <c r="AG669" s="205"/>
      <c r="AH669" s="205"/>
      <c r="AI669" s="205"/>
      <c r="AJ669" s="205"/>
      <c r="AK669" s="205"/>
      <c r="AL669" s="205"/>
      <c r="AM669" s="205"/>
    </row>
    <row r="670">
      <c r="A670" s="213"/>
      <c r="B670" s="218"/>
      <c r="C670" s="218"/>
      <c r="D670" s="213"/>
      <c r="E670" s="213"/>
      <c r="F670" s="213"/>
      <c r="G670" s="213"/>
      <c r="H670" s="213"/>
      <c r="I670" s="213"/>
      <c r="J670" s="213"/>
      <c r="K670" s="213"/>
      <c r="L670" s="213"/>
      <c r="M670" s="213"/>
      <c r="N670" s="213"/>
      <c r="O670" s="213"/>
      <c r="P670" s="213"/>
      <c r="Q670" s="213"/>
      <c r="R670" s="213"/>
      <c r="S670" s="213"/>
      <c r="T670" s="213"/>
      <c r="U670" s="213"/>
      <c r="V670" s="213"/>
      <c r="W670" s="213"/>
      <c r="X670" s="213"/>
      <c r="Y670" s="231"/>
      <c r="Z670" s="213"/>
      <c r="AA670" s="213"/>
      <c r="AB670" s="205"/>
      <c r="AC670" s="205"/>
      <c r="AD670" s="205"/>
      <c r="AE670" s="205"/>
      <c r="AF670" s="205"/>
      <c r="AG670" s="205"/>
      <c r="AH670" s="205"/>
      <c r="AI670" s="205"/>
      <c r="AJ670" s="205"/>
      <c r="AK670" s="205"/>
      <c r="AL670" s="205"/>
      <c r="AM670" s="205"/>
    </row>
    <row r="671">
      <c r="A671" s="213"/>
      <c r="B671" s="218"/>
      <c r="C671" s="218"/>
      <c r="D671" s="213"/>
      <c r="E671" s="213"/>
      <c r="F671" s="213"/>
      <c r="G671" s="213"/>
      <c r="H671" s="213"/>
      <c r="I671" s="213"/>
      <c r="J671" s="213"/>
      <c r="K671" s="213"/>
      <c r="L671" s="213"/>
      <c r="M671" s="213"/>
      <c r="N671" s="213"/>
      <c r="O671" s="213"/>
      <c r="P671" s="213"/>
      <c r="Q671" s="213"/>
      <c r="R671" s="213"/>
      <c r="S671" s="213"/>
      <c r="T671" s="213"/>
      <c r="U671" s="213"/>
      <c r="V671" s="213"/>
      <c r="W671" s="213"/>
      <c r="X671" s="213"/>
      <c r="Y671" s="231"/>
      <c r="Z671" s="213"/>
      <c r="AA671" s="213"/>
      <c r="AB671" s="205"/>
      <c r="AC671" s="205"/>
      <c r="AD671" s="205"/>
      <c r="AE671" s="205"/>
      <c r="AF671" s="205"/>
      <c r="AG671" s="205"/>
      <c r="AH671" s="205"/>
      <c r="AI671" s="205"/>
      <c r="AJ671" s="205"/>
      <c r="AK671" s="205"/>
      <c r="AL671" s="205"/>
      <c r="AM671" s="205"/>
    </row>
    <row r="672">
      <c r="A672" s="213"/>
      <c r="B672" s="218"/>
      <c r="C672" s="218"/>
      <c r="D672" s="213"/>
      <c r="E672" s="213"/>
      <c r="F672" s="213"/>
      <c r="G672" s="213"/>
      <c r="H672" s="213"/>
      <c r="I672" s="213"/>
      <c r="J672" s="213"/>
      <c r="K672" s="213"/>
      <c r="L672" s="213"/>
      <c r="M672" s="213"/>
      <c r="N672" s="213"/>
      <c r="O672" s="213"/>
      <c r="P672" s="213"/>
      <c r="Q672" s="213"/>
      <c r="R672" s="213"/>
      <c r="S672" s="213"/>
      <c r="T672" s="213"/>
      <c r="U672" s="213"/>
      <c r="V672" s="213"/>
      <c r="W672" s="213"/>
      <c r="X672" s="213"/>
      <c r="Y672" s="231"/>
      <c r="Z672" s="213"/>
      <c r="AA672" s="213"/>
      <c r="AB672" s="205"/>
      <c r="AC672" s="205"/>
      <c r="AD672" s="205"/>
      <c r="AE672" s="205"/>
      <c r="AF672" s="205"/>
      <c r="AG672" s="205"/>
      <c r="AH672" s="205"/>
      <c r="AI672" s="205"/>
      <c r="AJ672" s="205"/>
      <c r="AK672" s="205"/>
      <c r="AL672" s="205"/>
      <c r="AM672" s="205"/>
    </row>
    <row r="673">
      <c r="A673" s="213"/>
      <c r="B673" s="218"/>
      <c r="C673" s="218"/>
      <c r="D673" s="213"/>
      <c r="E673" s="213"/>
      <c r="F673" s="213"/>
      <c r="G673" s="213"/>
      <c r="H673" s="213"/>
      <c r="I673" s="213"/>
      <c r="J673" s="213"/>
      <c r="K673" s="213"/>
      <c r="L673" s="213"/>
      <c r="M673" s="213"/>
      <c r="N673" s="213"/>
      <c r="O673" s="213"/>
      <c r="P673" s="213"/>
      <c r="Q673" s="213"/>
      <c r="R673" s="213"/>
      <c r="S673" s="213"/>
      <c r="T673" s="213"/>
      <c r="U673" s="213"/>
      <c r="V673" s="213"/>
      <c r="W673" s="213"/>
      <c r="X673" s="213"/>
      <c r="Y673" s="231"/>
      <c r="Z673" s="213"/>
      <c r="AA673" s="213"/>
      <c r="AB673" s="205"/>
      <c r="AC673" s="205"/>
      <c r="AD673" s="205"/>
      <c r="AE673" s="205"/>
      <c r="AF673" s="205"/>
      <c r="AG673" s="205"/>
      <c r="AH673" s="205"/>
      <c r="AI673" s="205"/>
      <c r="AJ673" s="205"/>
      <c r="AK673" s="205"/>
      <c r="AL673" s="205"/>
      <c r="AM673" s="205"/>
    </row>
    <row r="674">
      <c r="A674" s="213"/>
      <c r="B674" s="218"/>
      <c r="C674" s="218"/>
      <c r="D674" s="213"/>
      <c r="E674" s="213"/>
      <c r="F674" s="213"/>
      <c r="G674" s="213"/>
      <c r="H674" s="213"/>
      <c r="I674" s="213"/>
      <c r="J674" s="213"/>
      <c r="K674" s="213"/>
      <c r="L674" s="213"/>
      <c r="M674" s="213"/>
      <c r="N674" s="213"/>
      <c r="O674" s="213"/>
      <c r="P674" s="213"/>
      <c r="Q674" s="213"/>
      <c r="R674" s="213"/>
      <c r="S674" s="213"/>
      <c r="T674" s="213"/>
      <c r="U674" s="213"/>
      <c r="V674" s="213"/>
      <c r="W674" s="213"/>
      <c r="X674" s="213"/>
      <c r="Y674" s="231"/>
      <c r="Z674" s="213"/>
      <c r="AA674" s="213"/>
      <c r="AB674" s="205"/>
      <c r="AC674" s="205"/>
      <c r="AD674" s="205"/>
      <c r="AE674" s="205"/>
      <c r="AF674" s="205"/>
      <c r="AG674" s="205"/>
      <c r="AH674" s="205"/>
      <c r="AI674" s="205"/>
      <c r="AJ674" s="205"/>
      <c r="AK674" s="205"/>
      <c r="AL674" s="205"/>
      <c r="AM674" s="205"/>
    </row>
    <row r="675">
      <c r="A675" s="213"/>
      <c r="B675" s="218"/>
      <c r="C675" s="218"/>
      <c r="D675" s="213"/>
      <c r="E675" s="213"/>
      <c r="F675" s="213"/>
      <c r="G675" s="213"/>
      <c r="H675" s="213"/>
      <c r="I675" s="213"/>
      <c r="J675" s="213"/>
      <c r="K675" s="213"/>
      <c r="L675" s="213"/>
      <c r="M675" s="213"/>
      <c r="N675" s="213"/>
      <c r="O675" s="213"/>
      <c r="P675" s="213"/>
      <c r="Q675" s="213"/>
      <c r="R675" s="213"/>
      <c r="S675" s="213"/>
      <c r="T675" s="213"/>
      <c r="U675" s="213"/>
      <c r="V675" s="213"/>
      <c r="W675" s="213"/>
      <c r="X675" s="213"/>
      <c r="Y675" s="231"/>
      <c r="Z675" s="213"/>
      <c r="AA675" s="213"/>
      <c r="AB675" s="205"/>
      <c r="AC675" s="205"/>
      <c r="AD675" s="205"/>
      <c r="AE675" s="205"/>
      <c r="AF675" s="205"/>
      <c r="AG675" s="205"/>
      <c r="AH675" s="205"/>
      <c r="AI675" s="205"/>
      <c r="AJ675" s="205"/>
      <c r="AK675" s="205"/>
      <c r="AL675" s="205"/>
      <c r="AM675" s="205"/>
    </row>
    <row r="676">
      <c r="A676" s="213"/>
      <c r="B676" s="218"/>
      <c r="C676" s="218"/>
      <c r="D676" s="213"/>
      <c r="E676" s="213"/>
      <c r="F676" s="213"/>
      <c r="G676" s="213"/>
      <c r="H676" s="213"/>
      <c r="I676" s="213"/>
      <c r="J676" s="213"/>
      <c r="K676" s="213"/>
      <c r="L676" s="213"/>
      <c r="M676" s="213"/>
      <c r="N676" s="213"/>
      <c r="O676" s="213"/>
      <c r="P676" s="213"/>
      <c r="Q676" s="213"/>
      <c r="R676" s="213"/>
      <c r="S676" s="213"/>
      <c r="T676" s="213"/>
      <c r="U676" s="213"/>
      <c r="V676" s="213"/>
      <c r="W676" s="213"/>
      <c r="X676" s="213"/>
      <c r="Y676" s="231"/>
      <c r="Z676" s="213"/>
      <c r="AA676" s="213"/>
      <c r="AB676" s="205"/>
      <c r="AC676" s="205"/>
      <c r="AD676" s="205"/>
      <c r="AE676" s="205"/>
      <c r="AF676" s="205"/>
      <c r="AG676" s="205"/>
      <c r="AH676" s="205"/>
      <c r="AI676" s="205"/>
      <c r="AJ676" s="205"/>
      <c r="AK676" s="205"/>
      <c r="AL676" s="205"/>
      <c r="AM676" s="205"/>
    </row>
    <row r="677">
      <c r="A677" s="213"/>
      <c r="B677" s="218"/>
      <c r="C677" s="218"/>
      <c r="D677" s="213"/>
      <c r="E677" s="213"/>
      <c r="F677" s="213"/>
      <c r="G677" s="213"/>
      <c r="H677" s="213"/>
      <c r="I677" s="213"/>
      <c r="J677" s="213"/>
      <c r="K677" s="213"/>
      <c r="L677" s="213"/>
      <c r="M677" s="213"/>
      <c r="N677" s="213"/>
      <c r="O677" s="213"/>
      <c r="P677" s="213"/>
      <c r="Q677" s="213"/>
      <c r="R677" s="213"/>
      <c r="S677" s="213"/>
      <c r="T677" s="213"/>
      <c r="U677" s="213"/>
      <c r="V677" s="213"/>
      <c r="W677" s="213"/>
      <c r="X677" s="213"/>
      <c r="Y677" s="231"/>
      <c r="Z677" s="213"/>
      <c r="AA677" s="213"/>
      <c r="AB677" s="205"/>
      <c r="AC677" s="205"/>
      <c r="AD677" s="205"/>
      <c r="AE677" s="205"/>
      <c r="AF677" s="205"/>
      <c r="AG677" s="205"/>
      <c r="AH677" s="205"/>
      <c r="AI677" s="205"/>
      <c r="AJ677" s="205"/>
      <c r="AK677" s="205"/>
      <c r="AL677" s="205"/>
      <c r="AM677" s="205"/>
    </row>
    <row r="678">
      <c r="A678" s="213"/>
      <c r="B678" s="218"/>
      <c r="C678" s="218"/>
      <c r="D678" s="213"/>
      <c r="E678" s="213"/>
      <c r="F678" s="213"/>
      <c r="G678" s="213"/>
      <c r="H678" s="213"/>
      <c r="I678" s="213"/>
      <c r="J678" s="213"/>
      <c r="K678" s="213"/>
      <c r="L678" s="213"/>
      <c r="M678" s="213"/>
      <c r="N678" s="213"/>
      <c r="O678" s="213"/>
      <c r="P678" s="213"/>
      <c r="Q678" s="213"/>
      <c r="R678" s="213"/>
      <c r="S678" s="213"/>
      <c r="T678" s="213"/>
      <c r="U678" s="213"/>
      <c r="V678" s="213"/>
      <c r="W678" s="213"/>
      <c r="X678" s="213"/>
      <c r="Y678" s="231"/>
      <c r="Z678" s="213"/>
      <c r="AA678" s="213"/>
      <c r="AB678" s="205"/>
      <c r="AC678" s="205"/>
      <c r="AD678" s="205"/>
      <c r="AE678" s="205"/>
      <c r="AF678" s="205"/>
      <c r="AG678" s="205"/>
      <c r="AH678" s="205"/>
      <c r="AI678" s="205"/>
      <c r="AJ678" s="205"/>
      <c r="AK678" s="205"/>
      <c r="AL678" s="205"/>
      <c r="AM678" s="205"/>
    </row>
    <row r="679">
      <c r="A679" s="213"/>
      <c r="B679" s="218"/>
      <c r="C679" s="218"/>
      <c r="D679" s="213"/>
      <c r="E679" s="213"/>
      <c r="F679" s="213"/>
      <c r="G679" s="213"/>
      <c r="H679" s="213"/>
      <c r="I679" s="213"/>
      <c r="J679" s="213"/>
      <c r="K679" s="213"/>
      <c r="L679" s="213"/>
      <c r="M679" s="213"/>
      <c r="N679" s="213"/>
      <c r="O679" s="213"/>
      <c r="P679" s="213"/>
      <c r="Q679" s="213"/>
      <c r="R679" s="213"/>
      <c r="S679" s="213"/>
      <c r="T679" s="213"/>
      <c r="U679" s="213"/>
      <c r="V679" s="213"/>
      <c r="W679" s="213"/>
      <c r="X679" s="213"/>
      <c r="Y679" s="231"/>
      <c r="Z679" s="213"/>
      <c r="AA679" s="213"/>
      <c r="AB679" s="205"/>
      <c r="AC679" s="205"/>
      <c r="AD679" s="205"/>
      <c r="AE679" s="205"/>
      <c r="AF679" s="205"/>
      <c r="AG679" s="205"/>
      <c r="AH679" s="205"/>
      <c r="AI679" s="205"/>
      <c r="AJ679" s="205"/>
      <c r="AK679" s="205"/>
      <c r="AL679" s="205"/>
      <c r="AM679" s="205"/>
    </row>
    <row r="680">
      <c r="A680" s="213"/>
      <c r="B680" s="218"/>
      <c r="C680" s="218"/>
      <c r="D680" s="213"/>
      <c r="E680" s="213"/>
      <c r="F680" s="213"/>
      <c r="G680" s="213"/>
      <c r="H680" s="213"/>
      <c r="I680" s="213"/>
      <c r="J680" s="213"/>
      <c r="K680" s="213"/>
      <c r="L680" s="213"/>
      <c r="M680" s="213"/>
      <c r="N680" s="213"/>
      <c r="O680" s="213"/>
      <c r="P680" s="213"/>
      <c r="Q680" s="213"/>
      <c r="R680" s="213"/>
      <c r="S680" s="213"/>
      <c r="T680" s="213"/>
      <c r="U680" s="213"/>
      <c r="V680" s="213"/>
      <c r="W680" s="213"/>
      <c r="X680" s="213"/>
      <c r="Y680" s="231"/>
      <c r="Z680" s="213"/>
      <c r="AA680" s="213"/>
      <c r="AB680" s="205"/>
      <c r="AC680" s="205"/>
      <c r="AD680" s="205"/>
      <c r="AE680" s="205"/>
      <c r="AF680" s="205"/>
      <c r="AG680" s="205"/>
      <c r="AH680" s="205"/>
      <c r="AI680" s="205"/>
      <c r="AJ680" s="205"/>
      <c r="AK680" s="205"/>
      <c r="AL680" s="205"/>
      <c r="AM680" s="205"/>
    </row>
    <row r="681">
      <c r="A681" s="213"/>
      <c r="B681" s="218"/>
      <c r="C681" s="218"/>
      <c r="D681" s="213"/>
      <c r="E681" s="213"/>
      <c r="F681" s="213"/>
      <c r="G681" s="213"/>
      <c r="H681" s="213"/>
      <c r="I681" s="213"/>
      <c r="J681" s="213"/>
      <c r="K681" s="213"/>
      <c r="L681" s="213"/>
      <c r="M681" s="213"/>
      <c r="N681" s="213"/>
      <c r="O681" s="213"/>
      <c r="P681" s="213"/>
      <c r="Q681" s="213"/>
      <c r="R681" s="213"/>
      <c r="S681" s="213"/>
      <c r="T681" s="213"/>
      <c r="U681" s="213"/>
      <c r="V681" s="213"/>
      <c r="W681" s="213"/>
      <c r="X681" s="213"/>
      <c r="Y681" s="231"/>
      <c r="Z681" s="213"/>
      <c r="AA681" s="213"/>
      <c r="AB681" s="205"/>
      <c r="AC681" s="205"/>
      <c r="AD681" s="205"/>
      <c r="AE681" s="205"/>
      <c r="AF681" s="205"/>
      <c r="AG681" s="205"/>
      <c r="AH681" s="205"/>
      <c r="AI681" s="205"/>
      <c r="AJ681" s="205"/>
      <c r="AK681" s="205"/>
      <c r="AL681" s="205"/>
      <c r="AM681" s="205"/>
    </row>
    <row r="682">
      <c r="A682" s="213"/>
      <c r="B682" s="218"/>
      <c r="C682" s="218"/>
      <c r="D682" s="213"/>
      <c r="E682" s="213"/>
      <c r="F682" s="213"/>
      <c r="G682" s="213"/>
      <c r="H682" s="213"/>
      <c r="I682" s="213"/>
      <c r="J682" s="213"/>
      <c r="K682" s="213"/>
      <c r="L682" s="213"/>
      <c r="M682" s="213"/>
      <c r="N682" s="213"/>
      <c r="O682" s="213"/>
      <c r="P682" s="213"/>
      <c r="Q682" s="213"/>
      <c r="R682" s="213"/>
      <c r="S682" s="213"/>
      <c r="T682" s="213"/>
      <c r="U682" s="213"/>
      <c r="V682" s="213"/>
      <c r="W682" s="213"/>
      <c r="X682" s="213"/>
      <c r="Y682" s="231"/>
      <c r="Z682" s="213"/>
      <c r="AA682" s="213"/>
      <c r="AB682" s="205"/>
      <c r="AC682" s="205"/>
      <c r="AD682" s="205"/>
      <c r="AE682" s="205"/>
      <c r="AF682" s="205"/>
      <c r="AG682" s="205"/>
      <c r="AH682" s="205"/>
      <c r="AI682" s="205"/>
      <c r="AJ682" s="205"/>
      <c r="AK682" s="205"/>
      <c r="AL682" s="205"/>
      <c r="AM682" s="205"/>
    </row>
    <row r="683">
      <c r="A683" s="213"/>
      <c r="B683" s="218"/>
      <c r="C683" s="218"/>
      <c r="D683" s="213"/>
      <c r="E683" s="213"/>
      <c r="F683" s="213"/>
      <c r="G683" s="213"/>
      <c r="H683" s="213"/>
      <c r="I683" s="213"/>
      <c r="J683" s="213"/>
      <c r="K683" s="213"/>
      <c r="L683" s="213"/>
      <c r="M683" s="213"/>
      <c r="N683" s="213"/>
      <c r="O683" s="213"/>
      <c r="P683" s="213"/>
      <c r="Q683" s="213"/>
      <c r="R683" s="213"/>
      <c r="S683" s="213"/>
      <c r="T683" s="213"/>
      <c r="U683" s="213"/>
      <c r="V683" s="213"/>
      <c r="W683" s="213"/>
      <c r="X683" s="213"/>
      <c r="Y683" s="231"/>
      <c r="Z683" s="213"/>
      <c r="AA683" s="213"/>
      <c r="AB683" s="205"/>
      <c r="AC683" s="205"/>
      <c r="AD683" s="205"/>
      <c r="AE683" s="205"/>
      <c r="AF683" s="205"/>
      <c r="AG683" s="205"/>
      <c r="AH683" s="205"/>
      <c r="AI683" s="205"/>
      <c r="AJ683" s="205"/>
      <c r="AK683" s="205"/>
      <c r="AL683" s="205"/>
      <c r="AM683" s="205"/>
    </row>
    <row r="684">
      <c r="A684" s="213"/>
      <c r="B684" s="218"/>
      <c r="C684" s="218"/>
      <c r="D684" s="213"/>
      <c r="E684" s="213"/>
      <c r="F684" s="213"/>
      <c r="G684" s="213"/>
      <c r="H684" s="213"/>
      <c r="I684" s="213"/>
      <c r="J684" s="213"/>
      <c r="K684" s="213"/>
      <c r="L684" s="213"/>
      <c r="M684" s="213"/>
      <c r="N684" s="213"/>
      <c r="O684" s="213"/>
      <c r="P684" s="213"/>
      <c r="Q684" s="213"/>
      <c r="R684" s="213"/>
      <c r="S684" s="213"/>
      <c r="T684" s="213"/>
      <c r="U684" s="213"/>
      <c r="V684" s="213"/>
      <c r="W684" s="213"/>
      <c r="X684" s="213"/>
      <c r="Y684" s="231"/>
      <c r="Z684" s="213"/>
      <c r="AA684" s="213"/>
      <c r="AB684" s="205"/>
      <c r="AC684" s="205"/>
      <c r="AD684" s="205"/>
      <c r="AE684" s="205"/>
      <c r="AF684" s="205"/>
      <c r="AG684" s="205"/>
      <c r="AH684" s="205"/>
      <c r="AI684" s="205"/>
      <c r="AJ684" s="205"/>
      <c r="AK684" s="205"/>
      <c r="AL684" s="205"/>
      <c r="AM684" s="205"/>
    </row>
    <row r="685">
      <c r="A685" s="213"/>
      <c r="B685" s="218"/>
      <c r="C685" s="218"/>
      <c r="D685" s="213"/>
      <c r="E685" s="213"/>
      <c r="F685" s="213"/>
      <c r="G685" s="213"/>
      <c r="H685" s="213"/>
      <c r="I685" s="213"/>
      <c r="J685" s="213"/>
      <c r="K685" s="213"/>
      <c r="L685" s="213"/>
      <c r="M685" s="213"/>
      <c r="N685" s="213"/>
      <c r="O685" s="213"/>
      <c r="P685" s="213"/>
      <c r="Q685" s="213"/>
      <c r="R685" s="213"/>
      <c r="S685" s="213"/>
      <c r="T685" s="213"/>
      <c r="U685" s="213"/>
      <c r="V685" s="213"/>
      <c r="W685" s="213"/>
      <c r="X685" s="213"/>
      <c r="Y685" s="231"/>
      <c r="Z685" s="213"/>
      <c r="AA685" s="213"/>
      <c r="AB685" s="205"/>
      <c r="AC685" s="205"/>
      <c r="AD685" s="205"/>
      <c r="AE685" s="205"/>
      <c r="AF685" s="205"/>
      <c r="AG685" s="205"/>
      <c r="AH685" s="205"/>
      <c r="AI685" s="205"/>
      <c r="AJ685" s="205"/>
      <c r="AK685" s="205"/>
      <c r="AL685" s="205"/>
      <c r="AM685" s="205"/>
    </row>
    <row r="686">
      <c r="A686" s="213"/>
      <c r="B686" s="218"/>
      <c r="C686" s="218"/>
      <c r="D686" s="213"/>
      <c r="E686" s="213"/>
      <c r="F686" s="213"/>
      <c r="G686" s="213"/>
      <c r="H686" s="213"/>
      <c r="I686" s="213"/>
      <c r="J686" s="213"/>
      <c r="K686" s="213"/>
      <c r="L686" s="213"/>
      <c r="M686" s="213"/>
      <c r="N686" s="213"/>
      <c r="O686" s="213"/>
      <c r="P686" s="213"/>
      <c r="Q686" s="213"/>
      <c r="R686" s="213"/>
      <c r="S686" s="213"/>
      <c r="T686" s="213"/>
      <c r="U686" s="213"/>
      <c r="V686" s="213"/>
      <c r="W686" s="213"/>
      <c r="X686" s="213"/>
      <c r="Y686" s="231"/>
      <c r="Z686" s="213"/>
      <c r="AA686" s="213"/>
      <c r="AB686" s="205"/>
      <c r="AC686" s="205"/>
      <c r="AD686" s="205"/>
      <c r="AE686" s="205"/>
      <c r="AF686" s="205"/>
      <c r="AG686" s="205"/>
      <c r="AH686" s="205"/>
      <c r="AI686" s="205"/>
      <c r="AJ686" s="205"/>
      <c r="AK686" s="205"/>
      <c r="AL686" s="205"/>
      <c r="AM686" s="205"/>
    </row>
    <row r="687">
      <c r="A687" s="213"/>
      <c r="B687" s="218"/>
      <c r="C687" s="218"/>
      <c r="D687" s="213"/>
      <c r="E687" s="213"/>
      <c r="F687" s="213"/>
      <c r="G687" s="213"/>
      <c r="H687" s="213"/>
      <c r="I687" s="213"/>
      <c r="J687" s="213"/>
      <c r="K687" s="213"/>
      <c r="L687" s="213"/>
      <c r="M687" s="213"/>
      <c r="N687" s="213"/>
      <c r="O687" s="213"/>
      <c r="P687" s="213"/>
      <c r="Q687" s="213"/>
      <c r="R687" s="213"/>
      <c r="S687" s="213"/>
      <c r="T687" s="213"/>
      <c r="U687" s="213"/>
      <c r="V687" s="213"/>
      <c r="W687" s="213"/>
      <c r="X687" s="213"/>
      <c r="Y687" s="231"/>
      <c r="Z687" s="213"/>
      <c r="AA687" s="213"/>
      <c r="AB687" s="205"/>
      <c r="AC687" s="205"/>
      <c r="AD687" s="205"/>
      <c r="AE687" s="205"/>
      <c r="AF687" s="205"/>
      <c r="AG687" s="205"/>
      <c r="AH687" s="205"/>
      <c r="AI687" s="205"/>
      <c r="AJ687" s="205"/>
      <c r="AK687" s="205"/>
      <c r="AL687" s="205"/>
      <c r="AM687" s="205"/>
    </row>
    <row r="688">
      <c r="A688" s="213"/>
      <c r="B688" s="218"/>
      <c r="C688" s="218"/>
      <c r="D688" s="213"/>
      <c r="E688" s="213"/>
      <c r="F688" s="213"/>
      <c r="G688" s="213"/>
      <c r="H688" s="213"/>
      <c r="I688" s="213"/>
      <c r="J688" s="213"/>
      <c r="K688" s="213"/>
      <c r="L688" s="213"/>
      <c r="M688" s="213"/>
      <c r="N688" s="213"/>
      <c r="O688" s="213"/>
      <c r="P688" s="213"/>
      <c r="Q688" s="213"/>
      <c r="R688" s="213"/>
      <c r="S688" s="213"/>
      <c r="T688" s="213"/>
      <c r="U688" s="213"/>
      <c r="V688" s="213"/>
      <c r="W688" s="213"/>
      <c r="X688" s="213"/>
      <c r="Y688" s="231"/>
      <c r="Z688" s="213"/>
      <c r="AA688" s="213"/>
      <c r="AB688" s="205"/>
      <c r="AC688" s="205"/>
      <c r="AD688" s="205"/>
      <c r="AE688" s="205"/>
      <c r="AF688" s="205"/>
      <c r="AG688" s="205"/>
      <c r="AH688" s="205"/>
      <c r="AI688" s="205"/>
      <c r="AJ688" s="205"/>
      <c r="AK688" s="205"/>
      <c r="AL688" s="205"/>
      <c r="AM688" s="205"/>
    </row>
    <row r="689">
      <c r="A689" s="213"/>
      <c r="B689" s="218"/>
      <c r="C689" s="218"/>
      <c r="D689" s="213"/>
      <c r="E689" s="213"/>
      <c r="F689" s="213"/>
      <c r="G689" s="213"/>
      <c r="H689" s="213"/>
      <c r="I689" s="213"/>
      <c r="J689" s="213"/>
      <c r="K689" s="213"/>
      <c r="L689" s="213"/>
      <c r="M689" s="213"/>
      <c r="N689" s="213"/>
      <c r="O689" s="213"/>
      <c r="P689" s="213"/>
      <c r="Q689" s="213"/>
      <c r="R689" s="213"/>
      <c r="S689" s="213"/>
      <c r="T689" s="213"/>
      <c r="U689" s="213"/>
      <c r="V689" s="213"/>
      <c r="W689" s="213"/>
      <c r="X689" s="213"/>
      <c r="Y689" s="231"/>
      <c r="Z689" s="213"/>
      <c r="AA689" s="213"/>
      <c r="AB689" s="205"/>
      <c r="AC689" s="205"/>
      <c r="AD689" s="205"/>
      <c r="AE689" s="205"/>
      <c r="AF689" s="205"/>
      <c r="AG689" s="205"/>
      <c r="AH689" s="205"/>
      <c r="AI689" s="205"/>
      <c r="AJ689" s="205"/>
      <c r="AK689" s="205"/>
      <c r="AL689" s="205"/>
      <c r="AM689" s="205"/>
    </row>
    <row r="690">
      <c r="A690" s="213"/>
      <c r="B690" s="218"/>
      <c r="C690" s="218"/>
      <c r="D690" s="213"/>
      <c r="E690" s="213"/>
      <c r="F690" s="213"/>
      <c r="G690" s="213"/>
      <c r="H690" s="213"/>
      <c r="I690" s="213"/>
      <c r="J690" s="213"/>
      <c r="K690" s="213"/>
      <c r="L690" s="213"/>
      <c r="M690" s="213"/>
      <c r="N690" s="213"/>
      <c r="O690" s="213"/>
      <c r="P690" s="213"/>
      <c r="Q690" s="213"/>
      <c r="R690" s="213"/>
      <c r="S690" s="213"/>
      <c r="T690" s="213"/>
      <c r="U690" s="213"/>
      <c r="V690" s="213"/>
      <c r="W690" s="213"/>
      <c r="X690" s="213"/>
      <c r="Y690" s="231"/>
      <c r="Z690" s="213"/>
      <c r="AA690" s="213"/>
      <c r="AB690" s="205"/>
      <c r="AC690" s="205"/>
      <c r="AD690" s="205"/>
      <c r="AE690" s="205"/>
      <c r="AF690" s="205"/>
      <c r="AG690" s="205"/>
      <c r="AH690" s="205"/>
      <c r="AI690" s="205"/>
      <c r="AJ690" s="205"/>
      <c r="AK690" s="205"/>
      <c r="AL690" s="205"/>
      <c r="AM690" s="205"/>
    </row>
    <row r="691">
      <c r="A691" s="213"/>
      <c r="B691" s="218"/>
      <c r="C691" s="218"/>
      <c r="D691" s="213"/>
      <c r="E691" s="213"/>
      <c r="F691" s="213"/>
      <c r="G691" s="213"/>
      <c r="H691" s="213"/>
      <c r="I691" s="213"/>
      <c r="J691" s="213"/>
      <c r="K691" s="213"/>
      <c r="L691" s="213"/>
      <c r="M691" s="213"/>
      <c r="N691" s="213"/>
      <c r="O691" s="213"/>
      <c r="P691" s="213"/>
      <c r="Q691" s="213"/>
      <c r="R691" s="213"/>
      <c r="S691" s="213"/>
      <c r="T691" s="213"/>
      <c r="U691" s="213"/>
      <c r="V691" s="213"/>
      <c r="W691" s="213"/>
      <c r="X691" s="213"/>
      <c r="Y691" s="231"/>
      <c r="Z691" s="213"/>
      <c r="AA691" s="213"/>
      <c r="AB691" s="205"/>
      <c r="AC691" s="205"/>
      <c r="AD691" s="205"/>
      <c r="AE691" s="205"/>
      <c r="AF691" s="205"/>
      <c r="AG691" s="205"/>
      <c r="AH691" s="205"/>
      <c r="AI691" s="205"/>
      <c r="AJ691" s="205"/>
      <c r="AK691" s="205"/>
      <c r="AL691" s="205"/>
      <c r="AM691" s="205"/>
    </row>
    <row r="692">
      <c r="A692" s="213"/>
      <c r="B692" s="218"/>
      <c r="C692" s="218"/>
      <c r="D692" s="213"/>
      <c r="E692" s="213"/>
      <c r="F692" s="213"/>
      <c r="G692" s="213"/>
      <c r="H692" s="213"/>
      <c r="I692" s="213"/>
      <c r="J692" s="213"/>
      <c r="K692" s="213"/>
      <c r="L692" s="213"/>
      <c r="M692" s="213"/>
      <c r="N692" s="213"/>
      <c r="O692" s="213"/>
      <c r="P692" s="213"/>
      <c r="Q692" s="213"/>
      <c r="R692" s="213"/>
      <c r="S692" s="213"/>
      <c r="T692" s="213"/>
      <c r="U692" s="213"/>
      <c r="V692" s="213"/>
      <c r="W692" s="213"/>
      <c r="X692" s="213"/>
      <c r="Y692" s="231"/>
      <c r="Z692" s="213"/>
      <c r="AA692" s="213"/>
      <c r="AB692" s="205"/>
      <c r="AC692" s="205"/>
      <c r="AD692" s="205"/>
      <c r="AE692" s="205"/>
      <c r="AF692" s="205"/>
      <c r="AG692" s="205"/>
      <c r="AH692" s="205"/>
      <c r="AI692" s="205"/>
      <c r="AJ692" s="205"/>
      <c r="AK692" s="205"/>
      <c r="AL692" s="205"/>
      <c r="AM692" s="205"/>
    </row>
    <row r="693">
      <c r="A693" s="213"/>
      <c r="B693" s="218"/>
      <c r="C693" s="218"/>
      <c r="D693" s="213"/>
      <c r="E693" s="213"/>
      <c r="F693" s="213"/>
      <c r="G693" s="213"/>
      <c r="H693" s="213"/>
      <c r="I693" s="213"/>
      <c r="J693" s="213"/>
      <c r="K693" s="213"/>
      <c r="L693" s="213"/>
      <c r="M693" s="213"/>
      <c r="N693" s="213"/>
      <c r="O693" s="213"/>
      <c r="P693" s="213"/>
      <c r="Q693" s="213"/>
      <c r="R693" s="213"/>
      <c r="S693" s="213"/>
      <c r="T693" s="213"/>
      <c r="U693" s="213"/>
      <c r="V693" s="213"/>
      <c r="W693" s="213"/>
      <c r="X693" s="213"/>
      <c r="Y693" s="231"/>
      <c r="Z693" s="213"/>
      <c r="AA693" s="213"/>
      <c r="AB693" s="205"/>
      <c r="AC693" s="205"/>
      <c r="AD693" s="205"/>
      <c r="AE693" s="205"/>
      <c r="AF693" s="205"/>
      <c r="AG693" s="205"/>
      <c r="AH693" s="205"/>
      <c r="AI693" s="205"/>
      <c r="AJ693" s="205"/>
      <c r="AK693" s="205"/>
      <c r="AL693" s="205"/>
      <c r="AM693" s="205"/>
    </row>
    <row r="694">
      <c r="A694" s="213"/>
      <c r="B694" s="218"/>
      <c r="C694" s="218"/>
      <c r="D694" s="213"/>
      <c r="E694" s="213"/>
      <c r="F694" s="213"/>
      <c r="G694" s="213"/>
      <c r="H694" s="213"/>
      <c r="I694" s="213"/>
      <c r="J694" s="213"/>
      <c r="K694" s="213"/>
      <c r="L694" s="213"/>
      <c r="M694" s="213"/>
      <c r="N694" s="213"/>
      <c r="O694" s="213"/>
      <c r="P694" s="213"/>
      <c r="Q694" s="213"/>
      <c r="R694" s="213"/>
      <c r="S694" s="213"/>
      <c r="T694" s="213"/>
      <c r="U694" s="213"/>
      <c r="V694" s="213"/>
      <c r="W694" s="213"/>
      <c r="X694" s="213"/>
      <c r="Y694" s="231"/>
      <c r="Z694" s="213"/>
      <c r="AA694" s="213"/>
      <c r="AB694" s="205"/>
      <c r="AC694" s="205"/>
      <c r="AD694" s="205"/>
      <c r="AE694" s="205"/>
      <c r="AF694" s="205"/>
      <c r="AG694" s="205"/>
      <c r="AH694" s="205"/>
      <c r="AI694" s="205"/>
      <c r="AJ694" s="205"/>
      <c r="AK694" s="205"/>
      <c r="AL694" s="205"/>
      <c r="AM694" s="205"/>
    </row>
    <row r="695">
      <c r="A695" s="213"/>
      <c r="B695" s="218"/>
      <c r="C695" s="218"/>
      <c r="D695" s="213"/>
      <c r="E695" s="213"/>
      <c r="F695" s="213"/>
      <c r="G695" s="213"/>
      <c r="H695" s="213"/>
      <c r="I695" s="213"/>
      <c r="J695" s="213"/>
      <c r="K695" s="213"/>
      <c r="L695" s="213"/>
      <c r="M695" s="213"/>
      <c r="N695" s="213"/>
      <c r="O695" s="213"/>
      <c r="P695" s="213"/>
      <c r="Q695" s="213"/>
      <c r="R695" s="213"/>
      <c r="S695" s="213"/>
      <c r="T695" s="213"/>
      <c r="U695" s="213"/>
      <c r="V695" s="213"/>
      <c r="W695" s="213"/>
      <c r="X695" s="213"/>
      <c r="Y695" s="231"/>
      <c r="Z695" s="213"/>
      <c r="AA695" s="213"/>
      <c r="AB695" s="205"/>
      <c r="AC695" s="205"/>
      <c r="AD695" s="205"/>
      <c r="AE695" s="205"/>
      <c r="AF695" s="205"/>
      <c r="AG695" s="205"/>
      <c r="AH695" s="205"/>
      <c r="AI695" s="205"/>
      <c r="AJ695" s="205"/>
      <c r="AK695" s="205"/>
      <c r="AL695" s="205"/>
      <c r="AM695" s="205"/>
    </row>
    <row r="696">
      <c r="A696" s="213"/>
      <c r="B696" s="218"/>
      <c r="C696" s="218"/>
      <c r="D696" s="213"/>
      <c r="E696" s="213"/>
      <c r="F696" s="213"/>
      <c r="G696" s="213"/>
      <c r="H696" s="213"/>
      <c r="I696" s="213"/>
      <c r="J696" s="213"/>
      <c r="K696" s="213"/>
      <c r="L696" s="213"/>
      <c r="M696" s="213"/>
      <c r="N696" s="213"/>
      <c r="O696" s="213"/>
      <c r="P696" s="213"/>
      <c r="Q696" s="213"/>
      <c r="R696" s="213"/>
      <c r="S696" s="213"/>
      <c r="T696" s="213"/>
      <c r="U696" s="213"/>
      <c r="V696" s="213"/>
      <c r="W696" s="213"/>
      <c r="X696" s="213"/>
      <c r="Y696" s="231"/>
      <c r="Z696" s="213"/>
      <c r="AA696" s="213"/>
      <c r="AB696" s="205"/>
      <c r="AC696" s="205"/>
      <c r="AD696" s="205"/>
      <c r="AE696" s="205"/>
      <c r="AF696" s="205"/>
      <c r="AG696" s="205"/>
      <c r="AH696" s="205"/>
      <c r="AI696" s="205"/>
      <c r="AJ696" s="205"/>
      <c r="AK696" s="205"/>
      <c r="AL696" s="205"/>
      <c r="AM696" s="205"/>
    </row>
    <row r="697">
      <c r="A697" s="213"/>
      <c r="B697" s="218"/>
      <c r="C697" s="218"/>
      <c r="D697" s="213"/>
      <c r="E697" s="213"/>
      <c r="F697" s="213"/>
      <c r="G697" s="213"/>
      <c r="H697" s="213"/>
      <c r="I697" s="213"/>
      <c r="J697" s="213"/>
      <c r="K697" s="213"/>
      <c r="L697" s="213"/>
      <c r="M697" s="213"/>
      <c r="N697" s="213"/>
      <c r="O697" s="213"/>
      <c r="P697" s="213"/>
      <c r="Q697" s="213"/>
      <c r="R697" s="213"/>
      <c r="S697" s="213"/>
      <c r="T697" s="213"/>
      <c r="U697" s="213"/>
      <c r="V697" s="213"/>
      <c r="W697" s="213"/>
      <c r="X697" s="213"/>
      <c r="Y697" s="231"/>
      <c r="Z697" s="213"/>
      <c r="AA697" s="213"/>
      <c r="AB697" s="205"/>
      <c r="AC697" s="205"/>
      <c r="AD697" s="205"/>
      <c r="AE697" s="205"/>
      <c r="AF697" s="205"/>
      <c r="AG697" s="205"/>
      <c r="AH697" s="205"/>
      <c r="AI697" s="205"/>
      <c r="AJ697" s="205"/>
      <c r="AK697" s="205"/>
      <c r="AL697" s="205"/>
      <c r="AM697" s="205"/>
    </row>
    <row r="698">
      <c r="A698" s="213"/>
      <c r="B698" s="218"/>
      <c r="C698" s="218"/>
      <c r="D698" s="213"/>
      <c r="E698" s="213"/>
      <c r="F698" s="213"/>
      <c r="G698" s="213"/>
      <c r="H698" s="213"/>
      <c r="I698" s="213"/>
      <c r="J698" s="213"/>
      <c r="K698" s="213"/>
      <c r="L698" s="213"/>
      <c r="M698" s="213"/>
      <c r="N698" s="213"/>
      <c r="O698" s="213"/>
      <c r="P698" s="213"/>
      <c r="Q698" s="213"/>
      <c r="R698" s="213"/>
      <c r="S698" s="213"/>
      <c r="T698" s="213"/>
      <c r="U698" s="213"/>
      <c r="V698" s="213"/>
      <c r="W698" s="213"/>
      <c r="X698" s="213"/>
      <c r="Y698" s="231"/>
      <c r="Z698" s="213"/>
      <c r="AA698" s="213"/>
      <c r="AB698" s="205"/>
      <c r="AC698" s="205"/>
      <c r="AD698" s="205"/>
      <c r="AE698" s="205"/>
      <c r="AF698" s="205"/>
      <c r="AG698" s="205"/>
      <c r="AH698" s="205"/>
      <c r="AI698" s="205"/>
      <c r="AJ698" s="205"/>
      <c r="AK698" s="205"/>
      <c r="AL698" s="205"/>
      <c r="AM698" s="205"/>
    </row>
    <row r="699">
      <c r="A699" s="213"/>
      <c r="B699" s="218"/>
      <c r="C699" s="218"/>
      <c r="D699" s="213"/>
      <c r="E699" s="213"/>
      <c r="F699" s="213"/>
      <c r="G699" s="213"/>
      <c r="H699" s="213"/>
      <c r="I699" s="213"/>
      <c r="J699" s="213"/>
      <c r="K699" s="213"/>
      <c r="L699" s="213"/>
      <c r="M699" s="213"/>
      <c r="N699" s="213"/>
      <c r="O699" s="213"/>
      <c r="P699" s="213"/>
      <c r="Q699" s="213"/>
      <c r="R699" s="213"/>
      <c r="S699" s="213"/>
      <c r="T699" s="213"/>
      <c r="U699" s="213"/>
      <c r="V699" s="213"/>
      <c r="W699" s="213"/>
      <c r="X699" s="213"/>
      <c r="Y699" s="231"/>
      <c r="Z699" s="213"/>
      <c r="AA699" s="213"/>
      <c r="AB699" s="205"/>
      <c r="AC699" s="205"/>
      <c r="AD699" s="205"/>
      <c r="AE699" s="205"/>
      <c r="AF699" s="205"/>
      <c r="AG699" s="205"/>
      <c r="AH699" s="205"/>
      <c r="AI699" s="205"/>
      <c r="AJ699" s="205"/>
      <c r="AK699" s="205"/>
      <c r="AL699" s="205"/>
      <c r="AM699" s="205"/>
    </row>
    <row r="700">
      <c r="A700" s="213"/>
      <c r="B700" s="218"/>
      <c r="C700" s="218"/>
      <c r="D700" s="213"/>
      <c r="E700" s="213"/>
      <c r="F700" s="213"/>
      <c r="G700" s="213"/>
      <c r="H700" s="213"/>
      <c r="I700" s="213"/>
      <c r="J700" s="213"/>
      <c r="K700" s="213"/>
      <c r="L700" s="213"/>
      <c r="M700" s="213"/>
      <c r="N700" s="213"/>
      <c r="O700" s="213"/>
      <c r="P700" s="213"/>
      <c r="Q700" s="213"/>
      <c r="R700" s="213"/>
      <c r="S700" s="213"/>
      <c r="T700" s="213"/>
      <c r="U700" s="213"/>
      <c r="V700" s="213"/>
      <c r="W700" s="213"/>
      <c r="X700" s="213"/>
      <c r="Y700" s="231"/>
      <c r="Z700" s="213"/>
      <c r="AA700" s="213"/>
      <c r="AB700" s="205"/>
      <c r="AC700" s="205"/>
      <c r="AD700" s="205"/>
      <c r="AE700" s="205"/>
      <c r="AF700" s="205"/>
      <c r="AG700" s="205"/>
      <c r="AH700" s="205"/>
      <c r="AI700" s="205"/>
      <c r="AJ700" s="205"/>
      <c r="AK700" s="205"/>
      <c r="AL700" s="205"/>
      <c r="AM700" s="205"/>
    </row>
    <row r="701">
      <c r="A701" s="213"/>
      <c r="B701" s="218"/>
      <c r="C701" s="218"/>
      <c r="D701" s="213"/>
      <c r="E701" s="213"/>
      <c r="F701" s="213"/>
      <c r="G701" s="213"/>
      <c r="H701" s="213"/>
      <c r="I701" s="213"/>
      <c r="J701" s="213"/>
      <c r="K701" s="213"/>
      <c r="L701" s="213"/>
      <c r="M701" s="213"/>
      <c r="N701" s="213"/>
      <c r="O701" s="213"/>
      <c r="P701" s="213"/>
      <c r="Q701" s="213"/>
      <c r="R701" s="213"/>
      <c r="S701" s="213"/>
      <c r="T701" s="213"/>
      <c r="U701" s="213"/>
      <c r="V701" s="213"/>
      <c r="W701" s="213"/>
      <c r="X701" s="213"/>
      <c r="Y701" s="231"/>
      <c r="Z701" s="213"/>
      <c r="AA701" s="213"/>
      <c r="AB701" s="205"/>
      <c r="AC701" s="205"/>
      <c r="AD701" s="205"/>
      <c r="AE701" s="205"/>
      <c r="AF701" s="205"/>
      <c r="AG701" s="205"/>
      <c r="AH701" s="205"/>
      <c r="AI701" s="205"/>
      <c r="AJ701" s="205"/>
      <c r="AK701" s="205"/>
      <c r="AL701" s="205"/>
      <c r="AM701" s="205"/>
    </row>
    <row r="702">
      <c r="A702" s="213"/>
      <c r="B702" s="218"/>
      <c r="C702" s="218"/>
      <c r="D702" s="213"/>
      <c r="E702" s="213"/>
      <c r="F702" s="213"/>
      <c r="G702" s="213"/>
      <c r="H702" s="213"/>
      <c r="I702" s="213"/>
      <c r="J702" s="213"/>
      <c r="K702" s="213"/>
      <c r="L702" s="213"/>
      <c r="M702" s="213"/>
      <c r="N702" s="213"/>
      <c r="O702" s="213"/>
      <c r="P702" s="213"/>
      <c r="Q702" s="213"/>
      <c r="R702" s="213"/>
      <c r="S702" s="213"/>
      <c r="T702" s="213"/>
      <c r="U702" s="213"/>
      <c r="V702" s="213"/>
      <c r="W702" s="213"/>
      <c r="X702" s="213"/>
      <c r="Y702" s="231"/>
      <c r="Z702" s="213"/>
      <c r="AA702" s="213"/>
      <c r="AB702" s="205"/>
      <c r="AC702" s="205"/>
      <c r="AD702" s="205"/>
      <c r="AE702" s="205"/>
      <c r="AF702" s="205"/>
      <c r="AG702" s="205"/>
      <c r="AH702" s="205"/>
      <c r="AI702" s="205"/>
      <c r="AJ702" s="205"/>
      <c r="AK702" s="205"/>
      <c r="AL702" s="205"/>
      <c r="AM702" s="205"/>
    </row>
    <row r="703">
      <c r="A703" s="213"/>
      <c r="B703" s="218"/>
      <c r="C703" s="218"/>
      <c r="D703" s="213"/>
      <c r="E703" s="213"/>
      <c r="F703" s="213"/>
      <c r="G703" s="213"/>
      <c r="H703" s="213"/>
      <c r="I703" s="213"/>
      <c r="J703" s="213"/>
      <c r="K703" s="213"/>
      <c r="L703" s="213"/>
      <c r="M703" s="213"/>
      <c r="N703" s="213"/>
      <c r="O703" s="213"/>
      <c r="P703" s="213"/>
      <c r="Q703" s="213"/>
      <c r="R703" s="213"/>
      <c r="S703" s="213"/>
      <c r="T703" s="213"/>
      <c r="U703" s="213"/>
      <c r="V703" s="213"/>
      <c r="W703" s="213"/>
      <c r="X703" s="213"/>
      <c r="Y703" s="231"/>
      <c r="Z703" s="213"/>
      <c r="AA703" s="213"/>
      <c r="AB703" s="205"/>
      <c r="AC703" s="205"/>
      <c r="AD703" s="205"/>
      <c r="AE703" s="205"/>
      <c r="AF703" s="205"/>
      <c r="AG703" s="205"/>
      <c r="AH703" s="205"/>
      <c r="AI703" s="205"/>
      <c r="AJ703" s="205"/>
      <c r="AK703" s="205"/>
      <c r="AL703" s="205"/>
      <c r="AM703" s="205"/>
    </row>
    <row r="704">
      <c r="A704" s="213"/>
      <c r="B704" s="218"/>
      <c r="C704" s="218"/>
      <c r="D704" s="213"/>
      <c r="E704" s="213"/>
      <c r="F704" s="213"/>
      <c r="G704" s="213"/>
      <c r="H704" s="213"/>
      <c r="I704" s="213"/>
      <c r="J704" s="213"/>
      <c r="K704" s="213"/>
      <c r="L704" s="213"/>
      <c r="M704" s="213"/>
      <c r="N704" s="213"/>
      <c r="O704" s="213"/>
      <c r="P704" s="213"/>
      <c r="Q704" s="213"/>
      <c r="R704" s="213"/>
      <c r="S704" s="213"/>
      <c r="T704" s="213"/>
      <c r="U704" s="213"/>
      <c r="V704" s="213"/>
      <c r="W704" s="213"/>
      <c r="X704" s="213"/>
      <c r="Y704" s="231"/>
      <c r="Z704" s="213"/>
      <c r="AA704" s="213"/>
      <c r="AB704" s="205"/>
      <c r="AC704" s="205"/>
      <c r="AD704" s="205"/>
      <c r="AE704" s="205"/>
      <c r="AF704" s="205"/>
      <c r="AG704" s="205"/>
      <c r="AH704" s="205"/>
      <c r="AI704" s="205"/>
      <c r="AJ704" s="205"/>
      <c r="AK704" s="205"/>
      <c r="AL704" s="205"/>
      <c r="AM704" s="205"/>
    </row>
    <row r="705">
      <c r="A705" s="213"/>
      <c r="B705" s="218"/>
      <c r="C705" s="218"/>
      <c r="D705" s="213"/>
      <c r="E705" s="213"/>
      <c r="F705" s="213"/>
      <c r="G705" s="213"/>
      <c r="H705" s="213"/>
      <c r="I705" s="213"/>
      <c r="J705" s="213"/>
      <c r="K705" s="213"/>
      <c r="L705" s="213"/>
      <c r="M705" s="213"/>
      <c r="N705" s="213"/>
      <c r="O705" s="213"/>
      <c r="P705" s="213"/>
      <c r="Q705" s="213"/>
      <c r="R705" s="213"/>
      <c r="S705" s="213"/>
      <c r="T705" s="213"/>
      <c r="U705" s="213"/>
      <c r="V705" s="213"/>
      <c r="W705" s="213"/>
      <c r="X705" s="213"/>
      <c r="Y705" s="231"/>
      <c r="Z705" s="213"/>
      <c r="AA705" s="213"/>
      <c r="AB705" s="205"/>
      <c r="AC705" s="205"/>
      <c r="AD705" s="205"/>
      <c r="AE705" s="205"/>
      <c r="AF705" s="205"/>
      <c r="AG705" s="205"/>
      <c r="AH705" s="205"/>
      <c r="AI705" s="205"/>
      <c r="AJ705" s="205"/>
      <c r="AK705" s="205"/>
      <c r="AL705" s="205"/>
      <c r="AM705" s="205"/>
    </row>
    <row r="706">
      <c r="A706" s="213"/>
      <c r="B706" s="218"/>
      <c r="C706" s="218"/>
      <c r="D706" s="213"/>
      <c r="E706" s="213"/>
      <c r="F706" s="213"/>
      <c r="G706" s="213"/>
      <c r="H706" s="213"/>
      <c r="I706" s="213"/>
      <c r="J706" s="213"/>
      <c r="K706" s="213"/>
      <c r="L706" s="213"/>
      <c r="M706" s="213"/>
      <c r="N706" s="213"/>
      <c r="O706" s="213"/>
      <c r="P706" s="213"/>
      <c r="Q706" s="213"/>
      <c r="R706" s="213"/>
      <c r="S706" s="213"/>
      <c r="T706" s="213"/>
      <c r="U706" s="213"/>
      <c r="V706" s="213"/>
      <c r="W706" s="213"/>
      <c r="X706" s="213"/>
      <c r="Y706" s="231"/>
      <c r="Z706" s="213"/>
      <c r="AA706" s="213"/>
      <c r="AB706" s="205"/>
      <c r="AC706" s="205"/>
      <c r="AD706" s="205"/>
      <c r="AE706" s="205"/>
      <c r="AF706" s="205"/>
      <c r="AG706" s="205"/>
      <c r="AH706" s="205"/>
      <c r="AI706" s="205"/>
      <c r="AJ706" s="205"/>
      <c r="AK706" s="205"/>
      <c r="AL706" s="205"/>
      <c r="AM706" s="205"/>
    </row>
    <row r="707">
      <c r="A707" s="213"/>
      <c r="B707" s="218"/>
      <c r="C707" s="218"/>
      <c r="D707" s="213"/>
      <c r="E707" s="213"/>
      <c r="F707" s="213"/>
      <c r="G707" s="213"/>
      <c r="H707" s="213"/>
      <c r="I707" s="213"/>
      <c r="J707" s="213"/>
      <c r="K707" s="213"/>
      <c r="L707" s="213"/>
      <c r="M707" s="213"/>
      <c r="N707" s="213"/>
      <c r="O707" s="213"/>
      <c r="P707" s="213"/>
      <c r="Q707" s="213"/>
      <c r="R707" s="213"/>
      <c r="S707" s="213"/>
      <c r="T707" s="213"/>
      <c r="U707" s="213"/>
      <c r="V707" s="213"/>
      <c r="W707" s="213"/>
      <c r="X707" s="213"/>
      <c r="Y707" s="231"/>
      <c r="Z707" s="213"/>
      <c r="AA707" s="213"/>
      <c r="AB707" s="205"/>
      <c r="AC707" s="205"/>
      <c r="AD707" s="205"/>
      <c r="AE707" s="205"/>
      <c r="AF707" s="205"/>
      <c r="AG707" s="205"/>
      <c r="AH707" s="205"/>
      <c r="AI707" s="205"/>
      <c r="AJ707" s="205"/>
      <c r="AK707" s="205"/>
      <c r="AL707" s="205"/>
      <c r="AM707" s="205"/>
    </row>
    <row r="708">
      <c r="A708" s="213"/>
      <c r="B708" s="218"/>
      <c r="C708" s="218"/>
      <c r="D708" s="213"/>
      <c r="E708" s="213"/>
      <c r="F708" s="213"/>
      <c r="G708" s="213"/>
      <c r="H708" s="213"/>
      <c r="I708" s="213"/>
      <c r="J708" s="213"/>
      <c r="K708" s="213"/>
      <c r="L708" s="213"/>
      <c r="M708" s="213"/>
      <c r="N708" s="213"/>
      <c r="O708" s="213"/>
      <c r="P708" s="213"/>
      <c r="Q708" s="213"/>
      <c r="R708" s="213"/>
      <c r="S708" s="213"/>
      <c r="T708" s="213"/>
      <c r="U708" s="213"/>
      <c r="V708" s="213"/>
      <c r="W708" s="213"/>
      <c r="X708" s="213"/>
      <c r="Y708" s="231"/>
      <c r="Z708" s="213"/>
      <c r="AA708" s="213"/>
      <c r="AB708" s="205"/>
      <c r="AC708" s="205"/>
      <c r="AD708" s="205"/>
      <c r="AE708" s="205"/>
      <c r="AF708" s="205"/>
      <c r="AG708" s="205"/>
      <c r="AH708" s="205"/>
      <c r="AI708" s="205"/>
      <c r="AJ708" s="205"/>
      <c r="AK708" s="205"/>
      <c r="AL708" s="205"/>
      <c r="AM708" s="205"/>
    </row>
    <row r="709">
      <c r="A709" s="213"/>
      <c r="B709" s="218"/>
      <c r="C709" s="218"/>
      <c r="D709" s="213"/>
      <c r="E709" s="213"/>
      <c r="F709" s="213"/>
      <c r="G709" s="213"/>
      <c r="H709" s="213"/>
      <c r="I709" s="213"/>
      <c r="J709" s="213"/>
      <c r="K709" s="213"/>
      <c r="L709" s="213"/>
      <c r="M709" s="213"/>
      <c r="N709" s="213"/>
      <c r="O709" s="213"/>
      <c r="P709" s="213"/>
      <c r="Q709" s="213"/>
      <c r="R709" s="213"/>
      <c r="S709" s="213"/>
      <c r="T709" s="213"/>
      <c r="U709" s="213"/>
      <c r="V709" s="213"/>
      <c r="W709" s="213"/>
      <c r="X709" s="213"/>
      <c r="Y709" s="231"/>
      <c r="Z709" s="213"/>
      <c r="AA709" s="213"/>
      <c r="AB709" s="205"/>
      <c r="AC709" s="205"/>
      <c r="AD709" s="205"/>
      <c r="AE709" s="205"/>
      <c r="AF709" s="205"/>
      <c r="AG709" s="205"/>
      <c r="AH709" s="205"/>
      <c r="AI709" s="205"/>
      <c r="AJ709" s="205"/>
      <c r="AK709" s="205"/>
      <c r="AL709" s="205"/>
      <c r="AM709" s="205"/>
    </row>
    <row r="710">
      <c r="A710" s="213"/>
      <c r="B710" s="218"/>
      <c r="C710" s="218"/>
      <c r="D710" s="213"/>
      <c r="E710" s="213"/>
      <c r="F710" s="213"/>
      <c r="G710" s="213"/>
      <c r="H710" s="213"/>
      <c r="I710" s="213"/>
      <c r="J710" s="213"/>
      <c r="K710" s="213"/>
      <c r="L710" s="213"/>
      <c r="M710" s="213"/>
      <c r="N710" s="213"/>
      <c r="O710" s="213"/>
      <c r="P710" s="213"/>
      <c r="Q710" s="213"/>
      <c r="R710" s="213"/>
      <c r="S710" s="213"/>
      <c r="T710" s="213"/>
      <c r="U710" s="213"/>
      <c r="V710" s="213"/>
      <c r="W710" s="213"/>
      <c r="X710" s="213"/>
      <c r="Y710" s="231"/>
      <c r="Z710" s="213"/>
      <c r="AA710" s="213"/>
      <c r="AB710" s="205"/>
      <c r="AC710" s="205"/>
      <c r="AD710" s="205"/>
      <c r="AE710" s="205"/>
      <c r="AF710" s="205"/>
      <c r="AG710" s="205"/>
      <c r="AH710" s="205"/>
      <c r="AI710" s="205"/>
      <c r="AJ710" s="205"/>
      <c r="AK710" s="205"/>
      <c r="AL710" s="205"/>
      <c r="AM710" s="205"/>
    </row>
    <row r="711">
      <c r="A711" s="213"/>
      <c r="B711" s="218"/>
      <c r="C711" s="218"/>
      <c r="D711" s="213"/>
      <c r="E711" s="213"/>
      <c r="F711" s="213"/>
      <c r="G711" s="213"/>
      <c r="H711" s="213"/>
      <c r="I711" s="213"/>
      <c r="J711" s="213"/>
      <c r="K711" s="213"/>
      <c r="L711" s="213"/>
      <c r="M711" s="213"/>
      <c r="N711" s="213"/>
      <c r="O711" s="213"/>
      <c r="P711" s="213"/>
      <c r="Q711" s="213"/>
      <c r="R711" s="213"/>
      <c r="S711" s="213"/>
      <c r="T711" s="213"/>
      <c r="U711" s="213"/>
      <c r="V711" s="213"/>
      <c r="W711" s="213"/>
      <c r="X711" s="213"/>
      <c r="Y711" s="231"/>
      <c r="Z711" s="213"/>
      <c r="AA711" s="213"/>
      <c r="AB711" s="205"/>
      <c r="AC711" s="205"/>
      <c r="AD711" s="205"/>
      <c r="AE711" s="205"/>
      <c r="AF711" s="205"/>
      <c r="AG711" s="205"/>
      <c r="AH711" s="205"/>
      <c r="AI711" s="205"/>
      <c r="AJ711" s="205"/>
      <c r="AK711" s="205"/>
      <c r="AL711" s="205"/>
      <c r="AM711" s="205"/>
    </row>
    <row r="712">
      <c r="A712" s="213"/>
      <c r="B712" s="218"/>
      <c r="C712" s="218"/>
      <c r="D712" s="213"/>
      <c r="E712" s="213"/>
      <c r="F712" s="213"/>
      <c r="G712" s="213"/>
      <c r="H712" s="213"/>
      <c r="I712" s="213"/>
      <c r="J712" s="213"/>
      <c r="K712" s="213"/>
      <c r="L712" s="213"/>
      <c r="M712" s="213"/>
      <c r="N712" s="213"/>
      <c r="O712" s="213"/>
      <c r="P712" s="213"/>
      <c r="Q712" s="213"/>
      <c r="R712" s="213"/>
      <c r="S712" s="213"/>
      <c r="T712" s="213"/>
      <c r="U712" s="213"/>
      <c r="V712" s="213"/>
      <c r="W712" s="213"/>
      <c r="X712" s="213"/>
      <c r="Y712" s="231"/>
      <c r="Z712" s="213"/>
      <c r="AA712" s="213"/>
      <c r="AB712" s="205"/>
      <c r="AC712" s="205"/>
      <c r="AD712" s="205"/>
      <c r="AE712" s="205"/>
      <c r="AF712" s="205"/>
      <c r="AG712" s="205"/>
      <c r="AH712" s="205"/>
      <c r="AI712" s="205"/>
      <c r="AJ712" s="205"/>
      <c r="AK712" s="205"/>
      <c r="AL712" s="205"/>
      <c r="AM712" s="205"/>
    </row>
    <row r="713">
      <c r="A713" s="213"/>
      <c r="B713" s="218"/>
      <c r="C713" s="218"/>
      <c r="D713" s="213"/>
      <c r="E713" s="213"/>
      <c r="F713" s="213"/>
      <c r="G713" s="213"/>
      <c r="H713" s="213"/>
      <c r="I713" s="213"/>
      <c r="J713" s="213"/>
      <c r="K713" s="213"/>
      <c r="L713" s="213"/>
      <c r="M713" s="213"/>
      <c r="N713" s="213"/>
      <c r="O713" s="213"/>
      <c r="P713" s="213"/>
      <c r="Q713" s="213"/>
      <c r="R713" s="213"/>
      <c r="S713" s="213"/>
      <c r="T713" s="213"/>
      <c r="U713" s="213"/>
      <c r="V713" s="213"/>
      <c r="W713" s="213"/>
      <c r="X713" s="213"/>
      <c r="Y713" s="231"/>
      <c r="Z713" s="213"/>
      <c r="AA713" s="213"/>
      <c r="AB713" s="205"/>
      <c r="AC713" s="205"/>
      <c r="AD713" s="205"/>
      <c r="AE713" s="205"/>
      <c r="AF713" s="205"/>
      <c r="AG713" s="205"/>
      <c r="AH713" s="205"/>
      <c r="AI713" s="205"/>
      <c r="AJ713" s="205"/>
      <c r="AK713" s="205"/>
      <c r="AL713" s="205"/>
      <c r="AM713" s="205"/>
    </row>
    <row r="714">
      <c r="A714" s="213"/>
      <c r="B714" s="218"/>
      <c r="C714" s="218"/>
      <c r="D714" s="213"/>
      <c r="E714" s="213"/>
      <c r="F714" s="213"/>
      <c r="G714" s="213"/>
      <c r="H714" s="213"/>
      <c r="I714" s="213"/>
      <c r="J714" s="213"/>
      <c r="K714" s="213"/>
      <c r="L714" s="213"/>
      <c r="M714" s="213"/>
      <c r="N714" s="213"/>
      <c r="O714" s="213"/>
      <c r="P714" s="213"/>
      <c r="Q714" s="213"/>
      <c r="R714" s="213"/>
      <c r="S714" s="213"/>
      <c r="T714" s="213"/>
      <c r="U714" s="213"/>
      <c r="V714" s="213"/>
      <c r="W714" s="213"/>
      <c r="X714" s="213"/>
      <c r="Y714" s="231"/>
      <c r="Z714" s="213"/>
      <c r="AA714" s="213"/>
      <c r="AB714" s="205"/>
      <c r="AC714" s="205"/>
      <c r="AD714" s="205"/>
      <c r="AE714" s="205"/>
      <c r="AF714" s="205"/>
      <c r="AG714" s="205"/>
      <c r="AH714" s="205"/>
      <c r="AI714" s="205"/>
      <c r="AJ714" s="205"/>
      <c r="AK714" s="205"/>
      <c r="AL714" s="205"/>
      <c r="AM714" s="205"/>
    </row>
    <row r="715">
      <c r="A715" s="213"/>
      <c r="B715" s="218"/>
      <c r="C715" s="218"/>
      <c r="D715" s="213"/>
      <c r="E715" s="213"/>
      <c r="F715" s="213"/>
      <c r="G715" s="213"/>
      <c r="H715" s="213"/>
      <c r="I715" s="213"/>
      <c r="J715" s="213"/>
      <c r="K715" s="213"/>
      <c r="L715" s="213"/>
      <c r="M715" s="213"/>
      <c r="N715" s="213"/>
      <c r="O715" s="213"/>
      <c r="P715" s="213"/>
      <c r="Q715" s="213"/>
      <c r="R715" s="213"/>
      <c r="S715" s="213"/>
      <c r="T715" s="213"/>
      <c r="U715" s="213"/>
      <c r="V715" s="213"/>
      <c r="W715" s="213"/>
      <c r="X715" s="213"/>
      <c r="Y715" s="231"/>
      <c r="Z715" s="213"/>
      <c r="AA715" s="213"/>
      <c r="AB715" s="205"/>
      <c r="AC715" s="205"/>
      <c r="AD715" s="205"/>
      <c r="AE715" s="205"/>
      <c r="AF715" s="205"/>
      <c r="AG715" s="205"/>
      <c r="AH715" s="205"/>
      <c r="AI715" s="205"/>
      <c r="AJ715" s="205"/>
      <c r="AK715" s="205"/>
      <c r="AL715" s="205"/>
      <c r="AM715" s="205"/>
    </row>
    <row r="716">
      <c r="A716" s="213"/>
      <c r="B716" s="218"/>
      <c r="C716" s="218"/>
      <c r="D716" s="213"/>
      <c r="E716" s="213"/>
      <c r="F716" s="213"/>
      <c r="G716" s="213"/>
      <c r="H716" s="213"/>
      <c r="I716" s="213"/>
      <c r="J716" s="213"/>
      <c r="K716" s="213"/>
      <c r="L716" s="213"/>
      <c r="M716" s="213"/>
      <c r="N716" s="213"/>
      <c r="O716" s="213"/>
      <c r="P716" s="213"/>
      <c r="Q716" s="213"/>
      <c r="R716" s="213"/>
      <c r="S716" s="213"/>
      <c r="T716" s="213"/>
      <c r="U716" s="213"/>
      <c r="V716" s="213"/>
      <c r="W716" s="213"/>
      <c r="X716" s="213"/>
      <c r="Y716" s="231"/>
      <c r="Z716" s="213"/>
      <c r="AA716" s="213"/>
      <c r="AB716" s="205"/>
      <c r="AC716" s="205"/>
      <c r="AD716" s="205"/>
      <c r="AE716" s="205"/>
      <c r="AF716" s="205"/>
      <c r="AG716" s="205"/>
      <c r="AH716" s="205"/>
      <c r="AI716" s="205"/>
      <c r="AJ716" s="205"/>
      <c r="AK716" s="205"/>
      <c r="AL716" s="205"/>
      <c r="AM716" s="205"/>
    </row>
    <row r="717">
      <c r="A717" s="213"/>
      <c r="B717" s="218"/>
      <c r="C717" s="218"/>
      <c r="D717" s="213"/>
      <c r="E717" s="213"/>
      <c r="F717" s="213"/>
      <c r="G717" s="213"/>
      <c r="H717" s="213"/>
      <c r="I717" s="213"/>
      <c r="J717" s="213"/>
      <c r="K717" s="213"/>
      <c r="L717" s="213"/>
      <c r="M717" s="213"/>
      <c r="N717" s="213"/>
      <c r="O717" s="213"/>
      <c r="P717" s="213"/>
      <c r="Q717" s="213"/>
      <c r="R717" s="213"/>
      <c r="S717" s="213"/>
      <c r="T717" s="213"/>
      <c r="U717" s="213"/>
      <c r="V717" s="213"/>
      <c r="W717" s="213"/>
      <c r="X717" s="213"/>
      <c r="Y717" s="231"/>
      <c r="Z717" s="213"/>
      <c r="AA717" s="213"/>
      <c r="AB717" s="205"/>
      <c r="AC717" s="205"/>
      <c r="AD717" s="205"/>
      <c r="AE717" s="205"/>
      <c r="AF717" s="205"/>
      <c r="AG717" s="205"/>
      <c r="AH717" s="205"/>
      <c r="AI717" s="205"/>
      <c r="AJ717" s="205"/>
      <c r="AK717" s="205"/>
      <c r="AL717" s="205"/>
      <c r="AM717" s="205"/>
    </row>
    <row r="718">
      <c r="A718" s="213"/>
      <c r="B718" s="218"/>
      <c r="C718" s="218"/>
      <c r="D718" s="213"/>
      <c r="E718" s="213"/>
      <c r="F718" s="213"/>
      <c r="G718" s="213"/>
      <c r="H718" s="213"/>
      <c r="I718" s="213"/>
      <c r="J718" s="213"/>
      <c r="K718" s="213"/>
      <c r="L718" s="213"/>
      <c r="M718" s="213"/>
      <c r="N718" s="213"/>
      <c r="O718" s="213"/>
      <c r="P718" s="213"/>
      <c r="Q718" s="213"/>
      <c r="R718" s="213"/>
      <c r="S718" s="213"/>
      <c r="T718" s="213"/>
      <c r="U718" s="213"/>
      <c r="V718" s="213"/>
      <c r="W718" s="213"/>
      <c r="X718" s="213"/>
      <c r="Y718" s="231"/>
      <c r="Z718" s="213"/>
      <c r="AA718" s="213"/>
      <c r="AB718" s="205"/>
      <c r="AC718" s="205"/>
      <c r="AD718" s="205"/>
      <c r="AE718" s="205"/>
      <c r="AF718" s="205"/>
      <c r="AG718" s="205"/>
      <c r="AH718" s="205"/>
      <c r="AI718" s="205"/>
      <c r="AJ718" s="205"/>
      <c r="AK718" s="205"/>
      <c r="AL718" s="205"/>
      <c r="AM718" s="205"/>
    </row>
    <row r="719">
      <c r="A719" s="213"/>
      <c r="B719" s="218"/>
      <c r="C719" s="218"/>
      <c r="D719" s="213"/>
      <c r="E719" s="213"/>
      <c r="F719" s="213"/>
      <c r="G719" s="213"/>
      <c r="H719" s="213"/>
      <c r="I719" s="213"/>
      <c r="J719" s="213"/>
      <c r="K719" s="213"/>
      <c r="L719" s="213"/>
      <c r="M719" s="213"/>
      <c r="N719" s="213"/>
      <c r="O719" s="213"/>
      <c r="P719" s="213"/>
      <c r="Q719" s="213"/>
      <c r="R719" s="213"/>
      <c r="S719" s="213"/>
      <c r="T719" s="213"/>
      <c r="U719" s="213"/>
      <c r="V719" s="213"/>
      <c r="W719" s="213"/>
      <c r="X719" s="213"/>
      <c r="Y719" s="231"/>
      <c r="Z719" s="213"/>
      <c r="AA719" s="213"/>
      <c r="AB719" s="205"/>
      <c r="AC719" s="205"/>
      <c r="AD719" s="205"/>
      <c r="AE719" s="205"/>
      <c r="AF719" s="205"/>
      <c r="AG719" s="205"/>
      <c r="AH719" s="205"/>
      <c r="AI719" s="205"/>
      <c r="AJ719" s="205"/>
      <c r="AK719" s="205"/>
      <c r="AL719" s="205"/>
      <c r="AM719" s="205"/>
    </row>
    <row r="720">
      <c r="A720" s="213"/>
      <c r="B720" s="218"/>
      <c r="C720" s="218"/>
      <c r="D720" s="213"/>
      <c r="E720" s="213"/>
      <c r="F720" s="213"/>
      <c r="G720" s="213"/>
      <c r="H720" s="213"/>
      <c r="I720" s="213"/>
      <c r="J720" s="213"/>
      <c r="K720" s="213"/>
      <c r="L720" s="213"/>
      <c r="M720" s="213"/>
      <c r="N720" s="213"/>
      <c r="O720" s="213"/>
      <c r="P720" s="213"/>
      <c r="Q720" s="213"/>
      <c r="R720" s="213"/>
      <c r="S720" s="213"/>
      <c r="T720" s="213"/>
      <c r="U720" s="213"/>
      <c r="V720" s="213"/>
      <c r="W720" s="213"/>
      <c r="X720" s="213"/>
      <c r="Y720" s="231"/>
      <c r="Z720" s="213"/>
      <c r="AA720" s="213"/>
      <c r="AB720" s="205"/>
      <c r="AC720" s="205"/>
      <c r="AD720" s="205"/>
      <c r="AE720" s="205"/>
      <c r="AF720" s="205"/>
      <c r="AG720" s="205"/>
      <c r="AH720" s="205"/>
      <c r="AI720" s="205"/>
      <c r="AJ720" s="205"/>
      <c r="AK720" s="205"/>
      <c r="AL720" s="205"/>
      <c r="AM720" s="205"/>
    </row>
    <row r="721">
      <c r="A721" s="213"/>
      <c r="B721" s="218"/>
      <c r="C721" s="218"/>
      <c r="D721" s="213"/>
      <c r="E721" s="213"/>
      <c r="F721" s="213"/>
      <c r="G721" s="213"/>
      <c r="H721" s="213"/>
      <c r="I721" s="213"/>
      <c r="J721" s="213"/>
      <c r="K721" s="213"/>
      <c r="L721" s="213"/>
      <c r="M721" s="213"/>
      <c r="N721" s="213"/>
      <c r="O721" s="213"/>
      <c r="P721" s="213"/>
      <c r="Q721" s="213"/>
      <c r="R721" s="213"/>
      <c r="S721" s="213"/>
      <c r="T721" s="213"/>
      <c r="U721" s="213"/>
      <c r="V721" s="213"/>
      <c r="W721" s="213"/>
      <c r="X721" s="213"/>
      <c r="Y721" s="231"/>
      <c r="Z721" s="213"/>
      <c r="AA721" s="213"/>
      <c r="AB721" s="205"/>
      <c r="AC721" s="205"/>
      <c r="AD721" s="205"/>
      <c r="AE721" s="205"/>
      <c r="AF721" s="205"/>
      <c r="AG721" s="205"/>
      <c r="AH721" s="205"/>
      <c r="AI721" s="205"/>
      <c r="AJ721" s="205"/>
      <c r="AK721" s="205"/>
      <c r="AL721" s="205"/>
      <c r="AM721" s="205"/>
    </row>
    <row r="722">
      <c r="A722" s="213"/>
      <c r="B722" s="218"/>
      <c r="C722" s="218"/>
      <c r="D722" s="213"/>
      <c r="E722" s="213"/>
      <c r="F722" s="213"/>
      <c r="G722" s="213"/>
      <c r="H722" s="213"/>
      <c r="I722" s="213"/>
      <c r="J722" s="213"/>
      <c r="K722" s="213"/>
      <c r="L722" s="213"/>
      <c r="M722" s="213"/>
      <c r="N722" s="213"/>
      <c r="O722" s="213"/>
      <c r="P722" s="213"/>
      <c r="Q722" s="213"/>
      <c r="R722" s="213"/>
      <c r="S722" s="213"/>
      <c r="T722" s="213"/>
      <c r="U722" s="213"/>
      <c r="V722" s="213"/>
      <c r="W722" s="213"/>
      <c r="X722" s="213"/>
      <c r="Y722" s="231"/>
      <c r="Z722" s="213"/>
      <c r="AA722" s="213"/>
      <c r="AB722" s="205"/>
      <c r="AC722" s="205"/>
      <c r="AD722" s="205"/>
      <c r="AE722" s="205"/>
      <c r="AF722" s="205"/>
      <c r="AG722" s="205"/>
      <c r="AH722" s="205"/>
      <c r="AI722" s="205"/>
      <c r="AJ722" s="205"/>
      <c r="AK722" s="205"/>
      <c r="AL722" s="205"/>
      <c r="AM722" s="205"/>
    </row>
    <row r="723">
      <c r="A723" s="213"/>
      <c r="B723" s="218"/>
      <c r="C723" s="218"/>
      <c r="D723" s="213"/>
      <c r="E723" s="213"/>
      <c r="F723" s="213"/>
      <c r="G723" s="213"/>
      <c r="H723" s="213"/>
      <c r="I723" s="213"/>
      <c r="J723" s="213"/>
      <c r="K723" s="213"/>
      <c r="L723" s="213"/>
      <c r="M723" s="213"/>
      <c r="N723" s="213"/>
      <c r="O723" s="213"/>
      <c r="P723" s="213"/>
      <c r="Q723" s="213"/>
      <c r="R723" s="213"/>
      <c r="S723" s="213"/>
      <c r="T723" s="213"/>
      <c r="U723" s="213"/>
      <c r="V723" s="213"/>
      <c r="W723" s="213"/>
      <c r="X723" s="213"/>
      <c r="Y723" s="231"/>
      <c r="Z723" s="213"/>
      <c r="AA723" s="213"/>
      <c r="AB723" s="205"/>
      <c r="AC723" s="205"/>
      <c r="AD723" s="205"/>
      <c r="AE723" s="205"/>
      <c r="AF723" s="205"/>
      <c r="AG723" s="205"/>
      <c r="AH723" s="205"/>
      <c r="AI723" s="205"/>
      <c r="AJ723" s="205"/>
      <c r="AK723" s="205"/>
      <c r="AL723" s="205"/>
      <c r="AM723" s="205"/>
    </row>
    <row r="724">
      <c r="A724" s="213"/>
      <c r="B724" s="218"/>
      <c r="C724" s="218"/>
      <c r="D724" s="213"/>
      <c r="E724" s="213"/>
      <c r="F724" s="213"/>
      <c r="G724" s="213"/>
      <c r="H724" s="213"/>
      <c r="I724" s="213"/>
      <c r="J724" s="213"/>
      <c r="K724" s="213"/>
      <c r="L724" s="213"/>
      <c r="M724" s="213"/>
      <c r="N724" s="213"/>
      <c r="O724" s="213"/>
      <c r="P724" s="213"/>
      <c r="Q724" s="213"/>
      <c r="R724" s="213"/>
      <c r="S724" s="213"/>
      <c r="T724" s="213"/>
      <c r="U724" s="213"/>
      <c r="V724" s="213"/>
      <c r="W724" s="213"/>
      <c r="X724" s="213"/>
      <c r="Y724" s="231"/>
      <c r="Z724" s="213"/>
      <c r="AA724" s="213"/>
      <c r="AB724" s="205"/>
      <c r="AC724" s="205"/>
      <c r="AD724" s="205"/>
      <c r="AE724" s="205"/>
      <c r="AF724" s="205"/>
      <c r="AG724" s="205"/>
      <c r="AH724" s="205"/>
      <c r="AI724" s="205"/>
      <c r="AJ724" s="205"/>
      <c r="AK724" s="205"/>
      <c r="AL724" s="205"/>
      <c r="AM724" s="205"/>
    </row>
    <row r="725">
      <c r="A725" s="213"/>
      <c r="B725" s="218"/>
      <c r="C725" s="218"/>
      <c r="D725" s="213"/>
      <c r="E725" s="213"/>
      <c r="F725" s="213"/>
      <c r="G725" s="213"/>
      <c r="H725" s="213"/>
      <c r="I725" s="213"/>
      <c r="J725" s="213"/>
      <c r="K725" s="213"/>
      <c r="L725" s="213"/>
      <c r="M725" s="213"/>
      <c r="N725" s="213"/>
      <c r="O725" s="213"/>
      <c r="P725" s="213"/>
      <c r="Q725" s="213"/>
      <c r="R725" s="213"/>
      <c r="S725" s="213"/>
      <c r="T725" s="213"/>
      <c r="U725" s="213"/>
      <c r="V725" s="213"/>
      <c r="W725" s="213"/>
      <c r="X725" s="213"/>
      <c r="Y725" s="231"/>
      <c r="Z725" s="213"/>
      <c r="AA725" s="213"/>
      <c r="AB725" s="205"/>
      <c r="AC725" s="205"/>
      <c r="AD725" s="205"/>
      <c r="AE725" s="205"/>
      <c r="AF725" s="205"/>
      <c r="AG725" s="205"/>
      <c r="AH725" s="205"/>
      <c r="AI725" s="205"/>
      <c r="AJ725" s="205"/>
      <c r="AK725" s="205"/>
      <c r="AL725" s="205"/>
      <c r="AM725" s="205"/>
    </row>
    <row r="726">
      <c r="A726" s="213"/>
      <c r="B726" s="218"/>
      <c r="C726" s="218"/>
      <c r="D726" s="213"/>
      <c r="E726" s="213"/>
      <c r="F726" s="213"/>
      <c r="G726" s="213"/>
      <c r="H726" s="213"/>
      <c r="I726" s="213"/>
      <c r="J726" s="213"/>
      <c r="K726" s="213"/>
      <c r="L726" s="213"/>
      <c r="M726" s="213"/>
      <c r="N726" s="213"/>
      <c r="O726" s="213"/>
      <c r="P726" s="213"/>
      <c r="Q726" s="213"/>
      <c r="R726" s="213"/>
      <c r="S726" s="213"/>
      <c r="T726" s="213"/>
      <c r="U726" s="213"/>
      <c r="V726" s="213"/>
      <c r="W726" s="213"/>
      <c r="X726" s="213"/>
      <c r="Y726" s="231"/>
      <c r="Z726" s="213"/>
      <c r="AA726" s="213"/>
      <c r="AB726" s="205"/>
      <c r="AC726" s="205"/>
      <c r="AD726" s="205"/>
      <c r="AE726" s="205"/>
      <c r="AF726" s="205"/>
      <c r="AG726" s="205"/>
      <c r="AH726" s="205"/>
      <c r="AI726" s="205"/>
      <c r="AJ726" s="205"/>
      <c r="AK726" s="205"/>
      <c r="AL726" s="205"/>
      <c r="AM726" s="205"/>
    </row>
    <row r="727">
      <c r="A727" s="213"/>
      <c r="B727" s="218"/>
      <c r="C727" s="218"/>
      <c r="D727" s="213"/>
      <c r="E727" s="213"/>
      <c r="F727" s="213"/>
      <c r="G727" s="213"/>
      <c r="H727" s="213"/>
      <c r="I727" s="213"/>
      <c r="J727" s="213"/>
      <c r="K727" s="213"/>
      <c r="L727" s="213"/>
      <c r="M727" s="213"/>
      <c r="N727" s="213"/>
      <c r="O727" s="213"/>
      <c r="P727" s="213"/>
      <c r="Q727" s="213"/>
      <c r="R727" s="213"/>
      <c r="S727" s="213"/>
      <c r="T727" s="213"/>
      <c r="U727" s="213"/>
      <c r="V727" s="213"/>
      <c r="W727" s="213"/>
      <c r="X727" s="213"/>
      <c r="Y727" s="231"/>
      <c r="Z727" s="213"/>
      <c r="AA727" s="213"/>
      <c r="AB727" s="205"/>
      <c r="AC727" s="205"/>
      <c r="AD727" s="205"/>
      <c r="AE727" s="205"/>
      <c r="AF727" s="205"/>
      <c r="AG727" s="205"/>
      <c r="AH727" s="205"/>
      <c r="AI727" s="205"/>
      <c r="AJ727" s="205"/>
      <c r="AK727" s="205"/>
      <c r="AL727" s="205"/>
      <c r="AM727" s="205"/>
    </row>
    <row r="728">
      <c r="A728" s="213"/>
      <c r="B728" s="218"/>
      <c r="C728" s="218"/>
      <c r="D728" s="213"/>
      <c r="E728" s="213"/>
      <c r="F728" s="213"/>
      <c r="G728" s="213"/>
      <c r="H728" s="213"/>
      <c r="I728" s="213"/>
      <c r="J728" s="213"/>
      <c r="K728" s="213"/>
      <c r="L728" s="213"/>
      <c r="M728" s="213"/>
      <c r="N728" s="213"/>
      <c r="O728" s="213"/>
      <c r="P728" s="213"/>
      <c r="Q728" s="213"/>
      <c r="R728" s="213"/>
      <c r="S728" s="213"/>
      <c r="T728" s="213"/>
      <c r="U728" s="213"/>
      <c r="V728" s="213"/>
      <c r="W728" s="213"/>
      <c r="X728" s="213"/>
      <c r="Y728" s="231"/>
      <c r="Z728" s="213"/>
      <c r="AA728" s="213"/>
      <c r="AB728" s="205"/>
      <c r="AC728" s="205"/>
      <c r="AD728" s="205"/>
      <c r="AE728" s="205"/>
      <c r="AF728" s="205"/>
      <c r="AG728" s="205"/>
      <c r="AH728" s="205"/>
      <c r="AI728" s="205"/>
      <c r="AJ728" s="205"/>
      <c r="AK728" s="205"/>
      <c r="AL728" s="205"/>
      <c r="AM728" s="205"/>
    </row>
    <row r="729">
      <c r="A729" s="213"/>
      <c r="B729" s="218"/>
      <c r="C729" s="218"/>
      <c r="D729" s="213"/>
      <c r="E729" s="213"/>
      <c r="F729" s="213"/>
      <c r="G729" s="213"/>
      <c r="H729" s="213"/>
      <c r="I729" s="213"/>
      <c r="J729" s="213"/>
      <c r="K729" s="213"/>
      <c r="L729" s="213"/>
      <c r="M729" s="213"/>
      <c r="N729" s="213"/>
      <c r="O729" s="213"/>
      <c r="P729" s="213"/>
      <c r="Q729" s="213"/>
      <c r="R729" s="213"/>
      <c r="S729" s="213"/>
      <c r="T729" s="213"/>
      <c r="U729" s="213"/>
      <c r="V729" s="213"/>
      <c r="W729" s="213"/>
      <c r="X729" s="213"/>
      <c r="Y729" s="231"/>
      <c r="Z729" s="213"/>
      <c r="AA729" s="213"/>
      <c r="AB729" s="205"/>
      <c r="AC729" s="205"/>
      <c r="AD729" s="205"/>
      <c r="AE729" s="205"/>
      <c r="AF729" s="205"/>
      <c r="AG729" s="205"/>
      <c r="AH729" s="205"/>
      <c r="AI729" s="205"/>
      <c r="AJ729" s="205"/>
      <c r="AK729" s="205"/>
      <c r="AL729" s="205"/>
      <c r="AM729" s="205"/>
    </row>
    <row r="730">
      <c r="A730" s="213"/>
      <c r="B730" s="218"/>
      <c r="C730" s="218"/>
      <c r="D730" s="213"/>
      <c r="E730" s="213"/>
      <c r="F730" s="213"/>
      <c r="G730" s="213"/>
      <c r="H730" s="213"/>
      <c r="I730" s="213"/>
      <c r="J730" s="213"/>
      <c r="K730" s="213"/>
      <c r="L730" s="213"/>
      <c r="M730" s="213"/>
      <c r="N730" s="213"/>
      <c r="O730" s="213"/>
      <c r="P730" s="213"/>
      <c r="Q730" s="213"/>
      <c r="R730" s="213"/>
      <c r="S730" s="213"/>
      <c r="T730" s="213"/>
      <c r="U730" s="213"/>
      <c r="V730" s="213"/>
      <c r="W730" s="213"/>
      <c r="X730" s="213"/>
      <c r="Y730" s="231"/>
      <c r="Z730" s="213"/>
      <c r="AA730" s="213"/>
      <c r="AB730" s="205"/>
      <c r="AC730" s="205"/>
      <c r="AD730" s="205"/>
      <c r="AE730" s="205"/>
      <c r="AF730" s="205"/>
      <c r="AG730" s="205"/>
      <c r="AH730" s="205"/>
      <c r="AI730" s="205"/>
      <c r="AJ730" s="205"/>
      <c r="AK730" s="205"/>
      <c r="AL730" s="205"/>
      <c r="AM730" s="205"/>
    </row>
    <row r="731">
      <c r="A731" s="213"/>
      <c r="B731" s="218"/>
      <c r="C731" s="218"/>
      <c r="D731" s="213"/>
      <c r="E731" s="213"/>
      <c r="F731" s="213"/>
      <c r="G731" s="213"/>
      <c r="H731" s="213"/>
      <c r="I731" s="213"/>
      <c r="J731" s="213"/>
      <c r="K731" s="213"/>
      <c r="L731" s="213"/>
      <c r="M731" s="213"/>
      <c r="N731" s="213"/>
      <c r="O731" s="213"/>
      <c r="P731" s="213"/>
      <c r="Q731" s="213"/>
      <c r="R731" s="213"/>
      <c r="S731" s="213"/>
      <c r="T731" s="213"/>
      <c r="U731" s="213"/>
      <c r="V731" s="213"/>
      <c r="W731" s="213"/>
      <c r="X731" s="213"/>
      <c r="Y731" s="231"/>
      <c r="Z731" s="213"/>
      <c r="AA731" s="213"/>
      <c r="AB731" s="205"/>
      <c r="AC731" s="205"/>
      <c r="AD731" s="205"/>
      <c r="AE731" s="205"/>
      <c r="AF731" s="205"/>
      <c r="AG731" s="205"/>
      <c r="AH731" s="205"/>
      <c r="AI731" s="205"/>
      <c r="AJ731" s="205"/>
      <c r="AK731" s="205"/>
      <c r="AL731" s="205"/>
      <c r="AM731" s="205"/>
    </row>
    <row r="732">
      <c r="A732" s="213"/>
      <c r="B732" s="218"/>
      <c r="C732" s="218"/>
      <c r="D732" s="213"/>
      <c r="E732" s="213"/>
      <c r="F732" s="213"/>
      <c r="G732" s="213"/>
      <c r="H732" s="213"/>
      <c r="I732" s="213"/>
      <c r="J732" s="213"/>
      <c r="K732" s="213"/>
      <c r="L732" s="213"/>
      <c r="M732" s="213"/>
      <c r="N732" s="213"/>
      <c r="O732" s="213"/>
      <c r="P732" s="213"/>
      <c r="Q732" s="213"/>
      <c r="R732" s="213"/>
      <c r="S732" s="213"/>
      <c r="T732" s="213"/>
      <c r="U732" s="213"/>
      <c r="V732" s="213"/>
      <c r="W732" s="213"/>
      <c r="X732" s="213"/>
      <c r="Y732" s="231"/>
      <c r="Z732" s="213"/>
      <c r="AA732" s="213"/>
      <c r="AB732" s="205"/>
      <c r="AC732" s="205"/>
      <c r="AD732" s="205"/>
      <c r="AE732" s="205"/>
      <c r="AF732" s="205"/>
      <c r="AG732" s="205"/>
      <c r="AH732" s="205"/>
      <c r="AI732" s="205"/>
      <c r="AJ732" s="205"/>
      <c r="AK732" s="205"/>
      <c r="AL732" s="205"/>
      <c r="AM732" s="205"/>
    </row>
    <row r="733">
      <c r="A733" s="213"/>
      <c r="B733" s="218"/>
      <c r="C733" s="218"/>
      <c r="D733" s="213"/>
      <c r="E733" s="213"/>
      <c r="F733" s="213"/>
      <c r="G733" s="213"/>
      <c r="H733" s="213"/>
      <c r="I733" s="213"/>
      <c r="J733" s="213"/>
      <c r="K733" s="213"/>
      <c r="L733" s="213"/>
      <c r="M733" s="213"/>
      <c r="N733" s="213"/>
      <c r="O733" s="213"/>
      <c r="P733" s="213"/>
      <c r="Q733" s="213"/>
      <c r="R733" s="213"/>
      <c r="S733" s="213"/>
      <c r="T733" s="213"/>
      <c r="U733" s="213"/>
      <c r="V733" s="213"/>
      <c r="W733" s="213"/>
      <c r="X733" s="213"/>
      <c r="Y733" s="231"/>
      <c r="Z733" s="213"/>
      <c r="AA733" s="213"/>
      <c r="AB733" s="205"/>
      <c r="AC733" s="205"/>
      <c r="AD733" s="205"/>
      <c r="AE733" s="205"/>
      <c r="AF733" s="205"/>
      <c r="AG733" s="205"/>
      <c r="AH733" s="205"/>
      <c r="AI733" s="205"/>
      <c r="AJ733" s="205"/>
      <c r="AK733" s="205"/>
      <c r="AL733" s="205"/>
      <c r="AM733" s="205"/>
    </row>
    <row r="734">
      <c r="A734" s="213"/>
      <c r="B734" s="218"/>
      <c r="C734" s="218"/>
      <c r="D734" s="213"/>
      <c r="E734" s="213"/>
      <c r="F734" s="213"/>
      <c r="G734" s="213"/>
      <c r="H734" s="213"/>
      <c r="I734" s="213"/>
      <c r="J734" s="213"/>
      <c r="K734" s="213"/>
      <c r="L734" s="213"/>
      <c r="M734" s="213"/>
      <c r="N734" s="213"/>
      <c r="O734" s="213"/>
      <c r="P734" s="213"/>
      <c r="Q734" s="213"/>
      <c r="R734" s="213"/>
      <c r="S734" s="213"/>
      <c r="T734" s="213"/>
      <c r="U734" s="213"/>
      <c r="V734" s="213"/>
      <c r="W734" s="213"/>
      <c r="X734" s="213"/>
      <c r="Y734" s="231"/>
      <c r="Z734" s="213"/>
      <c r="AA734" s="213"/>
      <c r="AB734" s="205"/>
      <c r="AC734" s="205"/>
      <c r="AD734" s="205"/>
      <c r="AE734" s="205"/>
      <c r="AF734" s="205"/>
      <c r="AG734" s="205"/>
      <c r="AH734" s="205"/>
      <c r="AI734" s="205"/>
      <c r="AJ734" s="205"/>
      <c r="AK734" s="205"/>
      <c r="AL734" s="205"/>
      <c r="AM734" s="205"/>
    </row>
    <row r="735">
      <c r="A735" s="213"/>
      <c r="B735" s="218"/>
      <c r="C735" s="218"/>
      <c r="D735" s="213"/>
      <c r="E735" s="213"/>
      <c r="F735" s="213"/>
      <c r="G735" s="213"/>
      <c r="H735" s="213"/>
      <c r="I735" s="213"/>
      <c r="J735" s="213"/>
      <c r="K735" s="213"/>
      <c r="L735" s="213"/>
      <c r="M735" s="213"/>
      <c r="N735" s="213"/>
      <c r="O735" s="213"/>
      <c r="P735" s="213"/>
      <c r="Q735" s="213"/>
      <c r="R735" s="213"/>
      <c r="S735" s="213"/>
      <c r="T735" s="213"/>
      <c r="U735" s="213"/>
      <c r="V735" s="213"/>
      <c r="W735" s="213"/>
      <c r="X735" s="213"/>
      <c r="Y735" s="231"/>
      <c r="Z735" s="213"/>
      <c r="AA735" s="213"/>
      <c r="AB735" s="205"/>
      <c r="AC735" s="205"/>
      <c r="AD735" s="205"/>
      <c r="AE735" s="205"/>
      <c r="AF735" s="205"/>
      <c r="AG735" s="205"/>
      <c r="AH735" s="205"/>
      <c r="AI735" s="205"/>
      <c r="AJ735" s="205"/>
      <c r="AK735" s="205"/>
      <c r="AL735" s="205"/>
      <c r="AM735" s="205"/>
    </row>
    <row r="736">
      <c r="A736" s="213"/>
      <c r="B736" s="218"/>
      <c r="C736" s="218"/>
      <c r="D736" s="213"/>
      <c r="E736" s="213"/>
      <c r="F736" s="213"/>
      <c r="G736" s="213"/>
      <c r="H736" s="213"/>
      <c r="I736" s="213"/>
      <c r="J736" s="213"/>
      <c r="K736" s="213"/>
      <c r="L736" s="213"/>
      <c r="M736" s="213"/>
      <c r="N736" s="213"/>
      <c r="O736" s="213"/>
      <c r="P736" s="213"/>
      <c r="Q736" s="213"/>
      <c r="R736" s="213"/>
      <c r="S736" s="213"/>
      <c r="T736" s="213"/>
      <c r="U736" s="213"/>
      <c r="V736" s="213"/>
      <c r="W736" s="213"/>
      <c r="X736" s="213"/>
      <c r="Y736" s="231"/>
      <c r="Z736" s="213"/>
      <c r="AA736" s="213"/>
      <c r="AB736" s="205"/>
      <c r="AC736" s="205"/>
      <c r="AD736" s="205"/>
      <c r="AE736" s="205"/>
      <c r="AF736" s="205"/>
      <c r="AG736" s="205"/>
      <c r="AH736" s="205"/>
      <c r="AI736" s="205"/>
      <c r="AJ736" s="205"/>
      <c r="AK736" s="205"/>
      <c r="AL736" s="205"/>
      <c r="AM736" s="205"/>
    </row>
    <row r="737">
      <c r="A737" s="213"/>
      <c r="B737" s="218"/>
      <c r="C737" s="218"/>
      <c r="D737" s="213"/>
      <c r="E737" s="213"/>
      <c r="F737" s="213"/>
      <c r="G737" s="213"/>
      <c r="H737" s="213"/>
      <c r="I737" s="213"/>
      <c r="J737" s="213"/>
      <c r="K737" s="213"/>
      <c r="L737" s="213"/>
      <c r="M737" s="213"/>
      <c r="N737" s="213"/>
      <c r="O737" s="213"/>
      <c r="P737" s="213"/>
      <c r="Q737" s="213"/>
      <c r="R737" s="213"/>
      <c r="S737" s="213"/>
      <c r="T737" s="213"/>
      <c r="U737" s="213"/>
      <c r="V737" s="213"/>
      <c r="W737" s="213"/>
      <c r="X737" s="213"/>
      <c r="Y737" s="231"/>
      <c r="Z737" s="213"/>
      <c r="AA737" s="213"/>
      <c r="AB737" s="205"/>
      <c r="AC737" s="205"/>
      <c r="AD737" s="205"/>
      <c r="AE737" s="205"/>
      <c r="AF737" s="205"/>
      <c r="AG737" s="205"/>
      <c r="AH737" s="205"/>
      <c r="AI737" s="205"/>
      <c r="AJ737" s="205"/>
      <c r="AK737" s="205"/>
      <c r="AL737" s="205"/>
      <c r="AM737" s="205"/>
    </row>
    <row r="738">
      <c r="A738" s="213"/>
      <c r="B738" s="218"/>
      <c r="C738" s="218"/>
      <c r="D738" s="213"/>
      <c r="E738" s="213"/>
      <c r="F738" s="213"/>
      <c r="G738" s="213"/>
      <c r="H738" s="213"/>
      <c r="I738" s="213"/>
      <c r="J738" s="213"/>
      <c r="K738" s="213"/>
      <c r="L738" s="213"/>
      <c r="M738" s="213"/>
      <c r="N738" s="213"/>
      <c r="O738" s="213"/>
      <c r="P738" s="213"/>
      <c r="Q738" s="213"/>
      <c r="R738" s="213"/>
      <c r="S738" s="213"/>
      <c r="T738" s="213"/>
      <c r="U738" s="213"/>
      <c r="V738" s="213"/>
      <c r="W738" s="213"/>
      <c r="X738" s="213"/>
      <c r="Y738" s="231"/>
      <c r="Z738" s="213"/>
      <c r="AA738" s="213"/>
      <c r="AB738" s="205"/>
      <c r="AC738" s="205"/>
      <c r="AD738" s="205"/>
      <c r="AE738" s="205"/>
      <c r="AF738" s="205"/>
      <c r="AG738" s="205"/>
      <c r="AH738" s="205"/>
      <c r="AI738" s="205"/>
      <c r="AJ738" s="205"/>
      <c r="AK738" s="205"/>
      <c r="AL738" s="205"/>
      <c r="AM738" s="205"/>
    </row>
    <row r="739">
      <c r="A739" s="213"/>
      <c r="B739" s="218"/>
      <c r="C739" s="218"/>
      <c r="D739" s="213"/>
      <c r="E739" s="213"/>
      <c r="F739" s="213"/>
      <c r="G739" s="213"/>
      <c r="H739" s="213"/>
      <c r="I739" s="213"/>
      <c r="J739" s="213"/>
      <c r="K739" s="213"/>
      <c r="L739" s="213"/>
      <c r="M739" s="213"/>
      <c r="N739" s="213"/>
      <c r="O739" s="213"/>
      <c r="P739" s="213"/>
      <c r="Q739" s="213"/>
      <c r="R739" s="213"/>
      <c r="S739" s="213"/>
      <c r="T739" s="213"/>
      <c r="U739" s="213"/>
      <c r="V739" s="213"/>
      <c r="W739" s="213"/>
      <c r="X739" s="213"/>
      <c r="Y739" s="231"/>
      <c r="Z739" s="213"/>
      <c r="AA739" s="213"/>
      <c r="AB739" s="205"/>
      <c r="AC739" s="205"/>
      <c r="AD739" s="205"/>
      <c r="AE739" s="205"/>
      <c r="AF739" s="205"/>
      <c r="AG739" s="205"/>
      <c r="AH739" s="205"/>
      <c r="AI739" s="205"/>
      <c r="AJ739" s="205"/>
      <c r="AK739" s="205"/>
      <c r="AL739" s="205"/>
      <c r="AM739" s="205"/>
    </row>
    <row r="740">
      <c r="A740" s="213"/>
      <c r="B740" s="218"/>
      <c r="C740" s="218"/>
      <c r="D740" s="213"/>
      <c r="E740" s="213"/>
      <c r="F740" s="213"/>
      <c r="G740" s="213"/>
      <c r="H740" s="213"/>
      <c r="I740" s="213"/>
      <c r="J740" s="213"/>
      <c r="K740" s="213"/>
      <c r="L740" s="213"/>
      <c r="M740" s="213"/>
      <c r="N740" s="213"/>
      <c r="O740" s="213"/>
      <c r="P740" s="213"/>
      <c r="Q740" s="213"/>
      <c r="R740" s="213"/>
      <c r="S740" s="213"/>
      <c r="T740" s="213"/>
      <c r="U740" s="213"/>
      <c r="V740" s="213"/>
      <c r="W740" s="213"/>
      <c r="X740" s="213"/>
      <c r="Y740" s="231"/>
      <c r="Z740" s="213"/>
      <c r="AA740" s="213"/>
      <c r="AB740" s="205"/>
      <c r="AC740" s="205"/>
      <c r="AD740" s="205"/>
      <c r="AE740" s="205"/>
      <c r="AF740" s="205"/>
      <c r="AG740" s="205"/>
      <c r="AH740" s="205"/>
      <c r="AI740" s="205"/>
      <c r="AJ740" s="205"/>
      <c r="AK740" s="205"/>
      <c r="AL740" s="205"/>
      <c r="AM740" s="205"/>
    </row>
    <row r="741">
      <c r="A741" s="213"/>
      <c r="B741" s="218"/>
      <c r="C741" s="218"/>
      <c r="D741" s="213"/>
      <c r="E741" s="213"/>
      <c r="F741" s="213"/>
      <c r="G741" s="213"/>
      <c r="H741" s="213"/>
      <c r="I741" s="213"/>
      <c r="J741" s="213"/>
      <c r="K741" s="213"/>
      <c r="L741" s="213"/>
      <c r="M741" s="213"/>
      <c r="N741" s="213"/>
      <c r="O741" s="213"/>
      <c r="P741" s="213"/>
      <c r="Q741" s="213"/>
      <c r="R741" s="213"/>
      <c r="S741" s="213"/>
      <c r="T741" s="213"/>
      <c r="U741" s="213"/>
      <c r="V741" s="213"/>
      <c r="W741" s="213"/>
      <c r="X741" s="213"/>
      <c r="Y741" s="231"/>
      <c r="Z741" s="213"/>
      <c r="AA741" s="213"/>
      <c r="AB741" s="205"/>
      <c r="AC741" s="205"/>
      <c r="AD741" s="205"/>
      <c r="AE741" s="205"/>
      <c r="AF741" s="205"/>
      <c r="AG741" s="205"/>
      <c r="AH741" s="205"/>
      <c r="AI741" s="205"/>
      <c r="AJ741" s="205"/>
      <c r="AK741" s="205"/>
      <c r="AL741" s="205"/>
      <c r="AM741" s="205"/>
    </row>
    <row r="742">
      <c r="A742" s="213"/>
      <c r="B742" s="218"/>
      <c r="C742" s="218"/>
      <c r="D742" s="213"/>
      <c r="E742" s="213"/>
      <c r="F742" s="213"/>
      <c r="G742" s="213"/>
      <c r="H742" s="213"/>
      <c r="I742" s="213"/>
      <c r="J742" s="213"/>
      <c r="K742" s="213"/>
      <c r="L742" s="213"/>
      <c r="M742" s="213"/>
      <c r="N742" s="213"/>
      <c r="O742" s="213"/>
      <c r="P742" s="213"/>
      <c r="Q742" s="213"/>
      <c r="R742" s="213"/>
      <c r="S742" s="213"/>
      <c r="T742" s="213"/>
      <c r="U742" s="213"/>
      <c r="V742" s="213"/>
      <c r="W742" s="213"/>
      <c r="X742" s="213"/>
      <c r="Y742" s="231"/>
      <c r="Z742" s="213"/>
      <c r="AA742" s="213"/>
      <c r="AB742" s="205"/>
      <c r="AC742" s="205"/>
      <c r="AD742" s="205"/>
      <c r="AE742" s="205"/>
      <c r="AF742" s="205"/>
      <c r="AG742" s="205"/>
      <c r="AH742" s="205"/>
      <c r="AI742" s="205"/>
      <c r="AJ742" s="205"/>
      <c r="AK742" s="205"/>
      <c r="AL742" s="205"/>
      <c r="AM742" s="205"/>
    </row>
    <row r="743">
      <c r="A743" s="213"/>
      <c r="B743" s="218"/>
      <c r="C743" s="218"/>
      <c r="D743" s="213"/>
      <c r="E743" s="213"/>
      <c r="F743" s="213"/>
      <c r="G743" s="213"/>
      <c r="H743" s="213"/>
      <c r="I743" s="213"/>
      <c r="J743" s="213"/>
      <c r="K743" s="213"/>
      <c r="L743" s="213"/>
      <c r="M743" s="213"/>
      <c r="N743" s="213"/>
      <c r="O743" s="213"/>
      <c r="P743" s="213"/>
      <c r="Q743" s="213"/>
      <c r="R743" s="213"/>
      <c r="S743" s="213"/>
      <c r="T743" s="213"/>
      <c r="U743" s="213"/>
      <c r="V743" s="213"/>
      <c r="W743" s="213"/>
      <c r="X743" s="213"/>
      <c r="Y743" s="231"/>
      <c r="Z743" s="213"/>
      <c r="AA743" s="213"/>
      <c r="AB743" s="205"/>
      <c r="AC743" s="205"/>
      <c r="AD743" s="205"/>
      <c r="AE743" s="205"/>
      <c r="AF743" s="205"/>
      <c r="AG743" s="205"/>
      <c r="AH743" s="205"/>
      <c r="AI743" s="205"/>
      <c r="AJ743" s="205"/>
      <c r="AK743" s="205"/>
      <c r="AL743" s="205"/>
      <c r="AM743" s="205"/>
    </row>
    <row r="744">
      <c r="A744" s="213"/>
      <c r="B744" s="218"/>
      <c r="C744" s="218"/>
      <c r="D744" s="213"/>
      <c r="E744" s="213"/>
      <c r="F744" s="213"/>
      <c r="G744" s="213"/>
      <c r="H744" s="213"/>
      <c r="I744" s="213"/>
      <c r="J744" s="213"/>
      <c r="K744" s="213"/>
      <c r="L744" s="213"/>
      <c r="M744" s="213"/>
      <c r="N744" s="213"/>
      <c r="O744" s="213"/>
      <c r="P744" s="213"/>
      <c r="Q744" s="213"/>
      <c r="R744" s="213"/>
      <c r="S744" s="213"/>
      <c r="T744" s="213"/>
      <c r="U744" s="213"/>
      <c r="V744" s="213"/>
      <c r="W744" s="213"/>
      <c r="X744" s="213"/>
      <c r="Y744" s="231"/>
      <c r="Z744" s="213"/>
      <c r="AA744" s="213"/>
      <c r="AB744" s="205"/>
      <c r="AC744" s="205"/>
      <c r="AD744" s="205"/>
      <c r="AE744" s="205"/>
      <c r="AF744" s="205"/>
      <c r="AG744" s="205"/>
      <c r="AH744" s="205"/>
      <c r="AI744" s="205"/>
      <c r="AJ744" s="205"/>
      <c r="AK744" s="205"/>
      <c r="AL744" s="205"/>
      <c r="AM744" s="205"/>
    </row>
    <row r="745">
      <c r="A745" s="213"/>
      <c r="B745" s="218"/>
      <c r="C745" s="218"/>
      <c r="D745" s="213"/>
      <c r="E745" s="213"/>
      <c r="F745" s="213"/>
      <c r="G745" s="213"/>
      <c r="H745" s="213"/>
      <c r="I745" s="213"/>
      <c r="J745" s="213"/>
      <c r="K745" s="213"/>
      <c r="L745" s="213"/>
      <c r="M745" s="213"/>
      <c r="N745" s="213"/>
      <c r="O745" s="213"/>
      <c r="P745" s="213"/>
      <c r="Q745" s="213"/>
      <c r="R745" s="213"/>
      <c r="S745" s="213"/>
      <c r="T745" s="213"/>
      <c r="U745" s="213"/>
      <c r="V745" s="213"/>
      <c r="W745" s="213"/>
      <c r="X745" s="213"/>
      <c r="Y745" s="231"/>
      <c r="Z745" s="213"/>
      <c r="AA745" s="213"/>
      <c r="AB745" s="205"/>
      <c r="AC745" s="205"/>
      <c r="AD745" s="205"/>
      <c r="AE745" s="205"/>
      <c r="AF745" s="205"/>
      <c r="AG745" s="205"/>
      <c r="AH745" s="205"/>
      <c r="AI745" s="205"/>
      <c r="AJ745" s="205"/>
      <c r="AK745" s="205"/>
      <c r="AL745" s="205"/>
      <c r="AM745" s="205"/>
    </row>
    <row r="746">
      <c r="A746" s="213"/>
      <c r="B746" s="218"/>
      <c r="C746" s="218"/>
      <c r="D746" s="213"/>
      <c r="E746" s="213"/>
      <c r="F746" s="213"/>
      <c r="G746" s="213"/>
      <c r="H746" s="213"/>
      <c r="I746" s="213"/>
      <c r="J746" s="213"/>
      <c r="K746" s="213"/>
      <c r="L746" s="213"/>
      <c r="M746" s="213"/>
      <c r="N746" s="213"/>
      <c r="O746" s="213"/>
      <c r="P746" s="213"/>
      <c r="Q746" s="213"/>
      <c r="R746" s="213"/>
      <c r="S746" s="213"/>
      <c r="T746" s="213"/>
      <c r="U746" s="213"/>
      <c r="V746" s="213"/>
      <c r="W746" s="213"/>
      <c r="X746" s="213"/>
      <c r="Y746" s="231"/>
      <c r="Z746" s="213"/>
      <c r="AA746" s="213"/>
      <c r="AB746" s="205"/>
      <c r="AC746" s="205"/>
      <c r="AD746" s="205"/>
      <c r="AE746" s="205"/>
      <c r="AF746" s="205"/>
      <c r="AG746" s="205"/>
      <c r="AH746" s="205"/>
      <c r="AI746" s="205"/>
      <c r="AJ746" s="205"/>
      <c r="AK746" s="205"/>
      <c r="AL746" s="205"/>
      <c r="AM746" s="205"/>
    </row>
    <row r="747">
      <c r="A747" s="213"/>
      <c r="B747" s="218"/>
      <c r="C747" s="218"/>
      <c r="D747" s="213"/>
      <c r="E747" s="213"/>
      <c r="F747" s="213"/>
      <c r="G747" s="213"/>
      <c r="H747" s="213"/>
      <c r="I747" s="213"/>
      <c r="J747" s="213"/>
      <c r="K747" s="213"/>
      <c r="L747" s="213"/>
      <c r="M747" s="213"/>
      <c r="N747" s="213"/>
      <c r="O747" s="213"/>
      <c r="P747" s="213"/>
      <c r="Q747" s="213"/>
      <c r="R747" s="213"/>
      <c r="S747" s="213"/>
      <c r="T747" s="213"/>
      <c r="U747" s="213"/>
      <c r="V747" s="213"/>
      <c r="W747" s="213"/>
      <c r="X747" s="213"/>
      <c r="Y747" s="231"/>
      <c r="Z747" s="213"/>
      <c r="AA747" s="213"/>
      <c r="AB747" s="205"/>
      <c r="AC747" s="205"/>
      <c r="AD747" s="205"/>
      <c r="AE747" s="205"/>
      <c r="AF747" s="205"/>
      <c r="AG747" s="205"/>
      <c r="AH747" s="205"/>
      <c r="AI747" s="205"/>
      <c r="AJ747" s="205"/>
      <c r="AK747" s="205"/>
      <c r="AL747" s="205"/>
      <c r="AM747" s="205"/>
    </row>
    <row r="748">
      <c r="A748" s="213"/>
      <c r="B748" s="218"/>
      <c r="C748" s="218"/>
      <c r="D748" s="213"/>
      <c r="E748" s="213"/>
      <c r="F748" s="213"/>
      <c r="G748" s="213"/>
      <c r="H748" s="213"/>
      <c r="I748" s="213"/>
      <c r="J748" s="213"/>
      <c r="K748" s="213"/>
      <c r="L748" s="213"/>
      <c r="M748" s="213"/>
      <c r="N748" s="213"/>
      <c r="O748" s="213"/>
      <c r="P748" s="213"/>
      <c r="Q748" s="213"/>
      <c r="R748" s="213"/>
      <c r="S748" s="213"/>
      <c r="T748" s="213"/>
      <c r="U748" s="213"/>
      <c r="V748" s="213"/>
      <c r="W748" s="213"/>
      <c r="X748" s="213"/>
      <c r="Y748" s="231"/>
      <c r="Z748" s="213"/>
      <c r="AA748" s="213"/>
      <c r="AB748" s="205"/>
      <c r="AC748" s="205"/>
      <c r="AD748" s="205"/>
      <c r="AE748" s="205"/>
      <c r="AF748" s="205"/>
      <c r="AG748" s="205"/>
      <c r="AH748" s="205"/>
      <c r="AI748" s="205"/>
      <c r="AJ748" s="205"/>
      <c r="AK748" s="205"/>
      <c r="AL748" s="205"/>
      <c r="AM748" s="205"/>
    </row>
    <row r="749">
      <c r="A749" s="213"/>
      <c r="B749" s="218"/>
      <c r="C749" s="218"/>
      <c r="D749" s="213"/>
      <c r="E749" s="213"/>
      <c r="F749" s="213"/>
      <c r="G749" s="213"/>
      <c r="H749" s="213"/>
      <c r="I749" s="213"/>
      <c r="J749" s="213"/>
      <c r="K749" s="213"/>
      <c r="L749" s="213"/>
      <c r="M749" s="213"/>
      <c r="N749" s="213"/>
      <c r="O749" s="213"/>
      <c r="P749" s="213"/>
      <c r="Q749" s="213"/>
      <c r="R749" s="213"/>
      <c r="S749" s="213"/>
      <c r="T749" s="213"/>
      <c r="U749" s="213"/>
      <c r="V749" s="213"/>
      <c r="W749" s="213"/>
      <c r="X749" s="213"/>
      <c r="Y749" s="231"/>
      <c r="Z749" s="213"/>
      <c r="AA749" s="213"/>
      <c r="AB749" s="205"/>
      <c r="AC749" s="205"/>
      <c r="AD749" s="205"/>
      <c r="AE749" s="205"/>
      <c r="AF749" s="205"/>
      <c r="AG749" s="205"/>
      <c r="AH749" s="205"/>
      <c r="AI749" s="205"/>
      <c r="AJ749" s="205"/>
      <c r="AK749" s="205"/>
      <c r="AL749" s="205"/>
      <c r="AM749" s="205"/>
    </row>
    <row r="750">
      <c r="A750" s="213"/>
      <c r="B750" s="218"/>
      <c r="C750" s="218"/>
      <c r="D750" s="213"/>
      <c r="E750" s="213"/>
      <c r="F750" s="213"/>
      <c r="G750" s="213"/>
      <c r="H750" s="213"/>
      <c r="I750" s="213"/>
      <c r="J750" s="213"/>
      <c r="K750" s="213"/>
      <c r="L750" s="213"/>
      <c r="M750" s="213"/>
      <c r="N750" s="213"/>
      <c r="O750" s="213"/>
      <c r="P750" s="213"/>
      <c r="Q750" s="213"/>
      <c r="R750" s="213"/>
      <c r="S750" s="213"/>
      <c r="T750" s="213"/>
      <c r="U750" s="213"/>
      <c r="V750" s="213"/>
      <c r="W750" s="213"/>
      <c r="X750" s="213"/>
      <c r="Y750" s="231"/>
      <c r="Z750" s="213"/>
      <c r="AA750" s="213"/>
      <c r="AB750" s="205"/>
      <c r="AC750" s="205"/>
      <c r="AD750" s="205"/>
      <c r="AE750" s="205"/>
      <c r="AF750" s="205"/>
      <c r="AG750" s="205"/>
      <c r="AH750" s="205"/>
      <c r="AI750" s="205"/>
      <c r="AJ750" s="205"/>
      <c r="AK750" s="205"/>
      <c r="AL750" s="205"/>
      <c r="AM750" s="205"/>
    </row>
    <row r="751">
      <c r="A751" s="213"/>
      <c r="B751" s="218"/>
      <c r="C751" s="218"/>
      <c r="D751" s="213"/>
      <c r="E751" s="213"/>
      <c r="F751" s="213"/>
      <c r="G751" s="213"/>
      <c r="H751" s="213"/>
      <c r="I751" s="213"/>
      <c r="J751" s="213"/>
      <c r="K751" s="213"/>
      <c r="L751" s="213"/>
      <c r="M751" s="213"/>
      <c r="N751" s="213"/>
      <c r="O751" s="213"/>
      <c r="P751" s="213"/>
      <c r="Q751" s="213"/>
      <c r="R751" s="213"/>
      <c r="S751" s="213"/>
      <c r="T751" s="213"/>
      <c r="U751" s="213"/>
      <c r="V751" s="213"/>
      <c r="W751" s="213"/>
      <c r="X751" s="213"/>
      <c r="Y751" s="231"/>
      <c r="Z751" s="213"/>
      <c r="AA751" s="213"/>
      <c r="AB751" s="205"/>
      <c r="AC751" s="205"/>
      <c r="AD751" s="205"/>
      <c r="AE751" s="205"/>
      <c r="AF751" s="205"/>
      <c r="AG751" s="205"/>
      <c r="AH751" s="205"/>
      <c r="AI751" s="205"/>
      <c r="AJ751" s="205"/>
      <c r="AK751" s="205"/>
      <c r="AL751" s="205"/>
      <c r="AM751" s="205"/>
    </row>
    <row r="752">
      <c r="A752" s="213"/>
      <c r="B752" s="218"/>
      <c r="C752" s="218"/>
      <c r="D752" s="213"/>
      <c r="E752" s="213"/>
      <c r="F752" s="213"/>
      <c r="G752" s="213"/>
      <c r="H752" s="213"/>
      <c r="I752" s="213"/>
      <c r="J752" s="213"/>
      <c r="K752" s="213"/>
      <c r="L752" s="213"/>
      <c r="M752" s="213"/>
      <c r="N752" s="213"/>
      <c r="O752" s="213"/>
      <c r="P752" s="213"/>
      <c r="Q752" s="213"/>
      <c r="R752" s="213"/>
      <c r="S752" s="213"/>
      <c r="T752" s="213"/>
      <c r="U752" s="213"/>
      <c r="V752" s="213"/>
      <c r="W752" s="213"/>
      <c r="X752" s="213"/>
      <c r="Y752" s="231"/>
      <c r="Z752" s="213"/>
      <c r="AA752" s="213"/>
      <c r="AB752" s="205"/>
      <c r="AC752" s="205"/>
      <c r="AD752" s="205"/>
      <c r="AE752" s="205"/>
      <c r="AF752" s="205"/>
      <c r="AG752" s="205"/>
      <c r="AH752" s="205"/>
      <c r="AI752" s="205"/>
      <c r="AJ752" s="205"/>
      <c r="AK752" s="205"/>
      <c r="AL752" s="205"/>
      <c r="AM752" s="205"/>
    </row>
    <row r="753">
      <c r="A753" s="213"/>
      <c r="B753" s="218"/>
      <c r="C753" s="218"/>
      <c r="D753" s="213"/>
      <c r="E753" s="213"/>
      <c r="F753" s="213"/>
      <c r="G753" s="213"/>
      <c r="H753" s="213"/>
      <c r="I753" s="213"/>
      <c r="J753" s="213"/>
      <c r="K753" s="213"/>
      <c r="L753" s="213"/>
      <c r="M753" s="213"/>
      <c r="N753" s="213"/>
      <c r="O753" s="213"/>
      <c r="P753" s="213"/>
      <c r="Q753" s="213"/>
      <c r="R753" s="213"/>
      <c r="S753" s="213"/>
      <c r="T753" s="213"/>
      <c r="U753" s="213"/>
      <c r="V753" s="213"/>
      <c r="W753" s="213"/>
      <c r="X753" s="213"/>
      <c r="Y753" s="231"/>
      <c r="Z753" s="213"/>
      <c r="AA753" s="213"/>
      <c r="AB753" s="205"/>
      <c r="AC753" s="205"/>
      <c r="AD753" s="205"/>
      <c r="AE753" s="205"/>
      <c r="AF753" s="205"/>
      <c r="AG753" s="205"/>
      <c r="AH753" s="205"/>
      <c r="AI753" s="205"/>
      <c r="AJ753" s="205"/>
      <c r="AK753" s="205"/>
      <c r="AL753" s="205"/>
      <c r="AM753" s="205"/>
    </row>
    <row r="754">
      <c r="A754" s="213"/>
      <c r="B754" s="218"/>
      <c r="C754" s="218"/>
      <c r="D754" s="213"/>
      <c r="E754" s="213"/>
      <c r="F754" s="213"/>
      <c r="G754" s="213"/>
      <c r="H754" s="213"/>
      <c r="I754" s="213"/>
      <c r="J754" s="213"/>
      <c r="K754" s="213"/>
      <c r="L754" s="213"/>
      <c r="M754" s="213"/>
      <c r="N754" s="213"/>
      <c r="O754" s="213"/>
      <c r="P754" s="213"/>
      <c r="Q754" s="213"/>
      <c r="R754" s="213"/>
      <c r="S754" s="213"/>
      <c r="T754" s="213"/>
      <c r="U754" s="213"/>
      <c r="V754" s="213"/>
      <c r="W754" s="213"/>
      <c r="X754" s="213"/>
      <c r="Y754" s="231"/>
      <c r="Z754" s="213"/>
      <c r="AA754" s="213"/>
      <c r="AB754" s="205"/>
      <c r="AC754" s="205"/>
      <c r="AD754" s="205"/>
      <c r="AE754" s="205"/>
      <c r="AF754" s="205"/>
      <c r="AG754" s="205"/>
      <c r="AH754" s="205"/>
      <c r="AI754" s="205"/>
      <c r="AJ754" s="205"/>
      <c r="AK754" s="205"/>
      <c r="AL754" s="205"/>
      <c r="AM754" s="205"/>
    </row>
    <row r="755">
      <c r="A755" s="213"/>
      <c r="B755" s="218"/>
      <c r="C755" s="218"/>
      <c r="D755" s="213"/>
      <c r="E755" s="213"/>
      <c r="F755" s="213"/>
      <c r="G755" s="213"/>
      <c r="H755" s="213"/>
      <c r="I755" s="213"/>
      <c r="J755" s="213"/>
      <c r="K755" s="213"/>
      <c r="L755" s="213"/>
      <c r="M755" s="213"/>
      <c r="N755" s="213"/>
      <c r="O755" s="213"/>
      <c r="P755" s="213"/>
      <c r="Q755" s="213"/>
      <c r="R755" s="213"/>
      <c r="S755" s="213"/>
      <c r="T755" s="213"/>
      <c r="U755" s="213"/>
      <c r="V755" s="213"/>
      <c r="W755" s="213"/>
      <c r="X755" s="213"/>
      <c r="Y755" s="231"/>
      <c r="Z755" s="213"/>
      <c r="AA755" s="213"/>
      <c r="AB755" s="205"/>
      <c r="AC755" s="205"/>
      <c r="AD755" s="205"/>
      <c r="AE755" s="205"/>
      <c r="AF755" s="205"/>
      <c r="AG755" s="205"/>
      <c r="AH755" s="205"/>
      <c r="AI755" s="205"/>
      <c r="AJ755" s="205"/>
      <c r="AK755" s="205"/>
      <c r="AL755" s="205"/>
      <c r="AM755" s="205"/>
    </row>
    <row r="756">
      <c r="A756" s="213"/>
      <c r="B756" s="218"/>
      <c r="C756" s="218"/>
      <c r="D756" s="213"/>
      <c r="E756" s="213"/>
      <c r="F756" s="213"/>
      <c r="G756" s="213"/>
      <c r="H756" s="213"/>
      <c r="I756" s="213"/>
      <c r="J756" s="213"/>
      <c r="K756" s="213"/>
      <c r="L756" s="213"/>
      <c r="M756" s="213"/>
      <c r="N756" s="213"/>
      <c r="O756" s="213"/>
      <c r="P756" s="213"/>
      <c r="Q756" s="213"/>
      <c r="R756" s="213"/>
      <c r="S756" s="213"/>
      <c r="T756" s="213"/>
      <c r="U756" s="213"/>
      <c r="V756" s="213"/>
      <c r="W756" s="213"/>
      <c r="X756" s="213"/>
      <c r="Y756" s="231"/>
      <c r="Z756" s="213"/>
      <c r="AA756" s="213"/>
      <c r="AB756" s="205"/>
      <c r="AC756" s="205"/>
      <c r="AD756" s="205"/>
      <c r="AE756" s="205"/>
      <c r="AF756" s="205"/>
      <c r="AG756" s="205"/>
      <c r="AH756" s="205"/>
      <c r="AI756" s="205"/>
      <c r="AJ756" s="205"/>
      <c r="AK756" s="205"/>
      <c r="AL756" s="205"/>
      <c r="AM756" s="205"/>
    </row>
    <row r="757">
      <c r="A757" s="213"/>
      <c r="B757" s="218"/>
      <c r="C757" s="218"/>
      <c r="D757" s="213"/>
      <c r="E757" s="213"/>
      <c r="F757" s="213"/>
      <c r="G757" s="213"/>
      <c r="H757" s="213"/>
      <c r="I757" s="213"/>
      <c r="J757" s="213"/>
      <c r="K757" s="213"/>
      <c r="L757" s="213"/>
      <c r="M757" s="213"/>
      <c r="N757" s="213"/>
      <c r="O757" s="213"/>
      <c r="P757" s="213"/>
      <c r="Q757" s="213"/>
      <c r="R757" s="213"/>
      <c r="S757" s="213"/>
      <c r="T757" s="213"/>
      <c r="U757" s="213"/>
      <c r="V757" s="213"/>
      <c r="W757" s="213"/>
      <c r="X757" s="213"/>
      <c r="Y757" s="231"/>
      <c r="Z757" s="213"/>
      <c r="AA757" s="213"/>
      <c r="AB757" s="205"/>
      <c r="AC757" s="205"/>
      <c r="AD757" s="205"/>
      <c r="AE757" s="205"/>
      <c r="AF757" s="205"/>
      <c r="AG757" s="205"/>
      <c r="AH757" s="205"/>
      <c r="AI757" s="205"/>
      <c r="AJ757" s="205"/>
      <c r="AK757" s="205"/>
      <c r="AL757" s="205"/>
      <c r="AM757" s="205"/>
    </row>
    <row r="758">
      <c r="A758" s="213"/>
      <c r="B758" s="218"/>
      <c r="C758" s="218"/>
      <c r="D758" s="213"/>
      <c r="E758" s="213"/>
      <c r="F758" s="213"/>
      <c r="G758" s="213"/>
      <c r="H758" s="213"/>
      <c r="I758" s="213"/>
      <c r="J758" s="213"/>
      <c r="K758" s="213"/>
      <c r="L758" s="213"/>
      <c r="M758" s="213"/>
      <c r="N758" s="213"/>
      <c r="O758" s="213"/>
      <c r="P758" s="213"/>
      <c r="Q758" s="213"/>
      <c r="R758" s="213"/>
      <c r="S758" s="213"/>
      <c r="T758" s="213"/>
      <c r="U758" s="213"/>
      <c r="V758" s="213"/>
      <c r="W758" s="213"/>
      <c r="X758" s="213"/>
      <c r="Y758" s="231"/>
      <c r="Z758" s="213"/>
      <c r="AA758" s="213"/>
      <c r="AB758" s="205"/>
      <c r="AC758" s="205"/>
      <c r="AD758" s="205"/>
      <c r="AE758" s="205"/>
      <c r="AF758" s="205"/>
      <c r="AG758" s="205"/>
      <c r="AH758" s="205"/>
      <c r="AI758" s="205"/>
      <c r="AJ758" s="205"/>
      <c r="AK758" s="205"/>
      <c r="AL758" s="205"/>
      <c r="AM758" s="205"/>
    </row>
    <row r="759">
      <c r="A759" s="213"/>
      <c r="B759" s="218"/>
      <c r="C759" s="218"/>
      <c r="D759" s="213"/>
      <c r="E759" s="213"/>
      <c r="F759" s="213"/>
      <c r="G759" s="213"/>
      <c r="H759" s="213"/>
      <c r="I759" s="213"/>
      <c r="J759" s="213"/>
      <c r="K759" s="213"/>
      <c r="L759" s="213"/>
      <c r="M759" s="213"/>
      <c r="N759" s="213"/>
      <c r="O759" s="213"/>
      <c r="P759" s="213"/>
      <c r="Q759" s="213"/>
      <c r="R759" s="213"/>
      <c r="S759" s="213"/>
      <c r="T759" s="213"/>
      <c r="U759" s="213"/>
      <c r="V759" s="213"/>
      <c r="W759" s="213"/>
      <c r="X759" s="213"/>
      <c r="Y759" s="231"/>
      <c r="Z759" s="213"/>
      <c r="AA759" s="213"/>
      <c r="AB759" s="205"/>
      <c r="AC759" s="205"/>
      <c r="AD759" s="205"/>
      <c r="AE759" s="205"/>
      <c r="AF759" s="205"/>
      <c r="AG759" s="205"/>
      <c r="AH759" s="205"/>
      <c r="AI759" s="205"/>
      <c r="AJ759" s="205"/>
      <c r="AK759" s="205"/>
      <c r="AL759" s="205"/>
      <c r="AM759" s="205"/>
    </row>
    <row r="760">
      <c r="A760" s="213"/>
      <c r="B760" s="218"/>
      <c r="C760" s="218"/>
      <c r="D760" s="213"/>
      <c r="E760" s="213"/>
      <c r="F760" s="213"/>
      <c r="G760" s="213"/>
      <c r="H760" s="213"/>
      <c r="I760" s="213"/>
      <c r="J760" s="213"/>
      <c r="K760" s="213"/>
      <c r="L760" s="213"/>
      <c r="M760" s="213"/>
      <c r="N760" s="213"/>
      <c r="O760" s="213"/>
      <c r="P760" s="213"/>
      <c r="Q760" s="213"/>
      <c r="R760" s="213"/>
      <c r="S760" s="213"/>
      <c r="T760" s="213"/>
      <c r="U760" s="213"/>
      <c r="V760" s="213"/>
      <c r="W760" s="213"/>
      <c r="X760" s="213"/>
      <c r="Y760" s="231"/>
      <c r="Z760" s="213"/>
      <c r="AA760" s="213"/>
      <c r="AB760" s="205"/>
      <c r="AC760" s="205"/>
      <c r="AD760" s="205"/>
      <c r="AE760" s="205"/>
      <c r="AF760" s="205"/>
      <c r="AG760" s="205"/>
      <c r="AH760" s="205"/>
      <c r="AI760" s="205"/>
      <c r="AJ760" s="205"/>
      <c r="AK760" s="205"/>
      <c r="AL760" s="205"/>
      <c r="AM760" s="205"/>
    </row>
    <row r="761">
      <c r="A761" s="213"/>
      <c r="B761" s="218"/>
      <c r="C761" s="218"/>
      <c r="D761" s="213"/>
      <c r="E761" s="213"/>
      <c r="F761" s="213"/>
      <c r="G761" s="213"/>
      <c r="H761" s="213"/>
      <c r="I761" s="213"/>
      <c r="J761" s="213"/>
      <c r="K761" s="213"/>
      <c r="L761" s="213"/>
      <c r="M761" s="213"/>
      <c r="N761" s="213"/>
      <c r="O761" s="213"/>
      <c r="P761" s="213"/>
      <c r="Q761" s="213"/>
      <c r="R761" s="213"/>
      <c r="S761" s="213"/>
      <c r="T761" s="213"/>
      <c r="U761" s="213"/>
      <c r="V761" s="213"/>
      <c r="W761" s="213"/>
      <c r="X761" s="213"/>
      <c r="Y761" s="231"/>
      <c r="Z761" s="213"/>
      <c r="AA761" s="213"/>
      <c r="AB761" s="205"/>
      <c r="AC761" s="205"/>
      <c r="AD761" s="205"/>
      <c r="AE761" s="205"/>
      <c r="AF761" s="205"/>
      <c r="AG761" s="205"/>
      <c r="AH761" s="205"/>
      <c r="AI761" s="205"/>
      <c r="AJ761" s="205"/>
      <c r="AK761" s="205"/>
      <c r="AL761" s="205"/>
      <c r="AM761" s="205"/>
    </row>
    <row r="762">
      <c r="A762" s="213"/>
      <c r="B762" s="218"/>
      <c r="C762" s="218"/>
      <c r="D762" s="213"/>
      <c r="E762" s="213"/>
      <c r="F762" s="213"/>
      <c r="G762" s="213"/>
      <c r="H762" s="213"/>
      <c r="I762" s="213"/>
      <c r="J762" s="213"/>
      <c r="K762" s="213"/>
      <c r="L762" s="213"/>
      <c r="M762" s="213"/>
      <c r="N762" s="213"/>
      <c r="O762" s="213"/>
      <c r="P762" s="213"/>
      <c r="Q762" s="213"/>
      <c r="R762" s="213"/>
      <c r="S762" s="213"/>
      <c r="T762" s="213"/>
      <c r="U762" s="213"/>
      <c r="V762" s="213"/>
      <c r="W762" s="213"/>
      <c r="X762" s="213"/>
      <c r="Y762" s="231"/>
      <c r="Z762" s="213"/>
      <c r="AA762" s="213"/>
      <c r="AB762" s="205"/>
      <c r="AC762" s="205"/>
      <c r="AD762" s="205"/>
      <c r="AE762" s="205"/>
      <c r="AF762" s="205"/>
      <c r="AG762" s="205"/>
      <c r="AH762" s="205"/>
      <c r="AI762" s="205"/>
      <c r="AJ762" s="205"/>
      <c r="AK762" s="205"/>
      <c r="AL762" s="205"/>
      <c r="AM762" s="205"/>
    </row>
    <row r="763">
      <c r="A763" s="213"/>
      <c r="B763" s="218"/>
      <c r="C763" s="218"/>
      <c r="D763" s="213"/>
      <c r="E763" s="213"/>
      <c r="F763" s="213"/>
      <c r="G763" s="213"/>
      <c r="H763" s="213"/>
      <c r="I763" s="213"/>
      <c r="J763" s="213"/>
      <c r="K763" s="213"/>
      <c r="L763" s="213"/>
      <c r="M763" s="213"/>
      <c r="N763" s="213"/>
      <c r="O763" s="213"/>
      <c r="P763" s="213"/>
      <c r="Q763" s="213"/>
      <c r="R763" s="213"/>
      <c r="S763" s="213"/>
      <c r="T763" s="213"/>
      <c r="U763" s="213"/>
      <c r="V763" s="213"/>
      <c r="W763" s="213"/>
      <c r="X763" s="213"/>
      <c r="Y763" s="231"/>
      <c r="Z763" s="213"/>
      <c r="AA763" s="213"/>
      <c r="AB763" s="205"/>
      <c r="AC763" s="205"/>
      <c r="AD763" s="205"/>
      <c r="AE763" s="205"/>
      <c r="AF763" s="205"/>
      <c r="AG763" s="205"/>
      <c r="AH763" s="205"/>
      <c r="AI763" s="205"/>
      <c r="AJ763" s="205"/>
      <c r="AK763" s="205"/>
      <c r="AL763" s="205"/>
      <c r="AM763" s="205"/>
    </row>
    <row r="764">
      <c r="A764" s="213"/>
      <c r="B764" s="218"/>
      <c r="C764" s="218"/>
      <c r="D764" s="213"/>
      <c r="E764" s="213"/>
      <c r="F764" s="213"/>
      <c r="G764" s="213"/>
      <c r="H764" s="213"/>
      <c r="I764" s="213"/>
      <c r="J764" s="213"/>
      <c r="K764" s="213"/>
      <c r="L764" s="213"/>
      <c r="M764" s="213"/>
      <c r="N764" s="213"/>
      <c r="O764" s="213"/>
      <c r="P764" s="213"/>
      <c r="Q764" s="213"/>
      <c r="R764" s="213"/>
      <c r="S764" s="213"/>
      <c r="T764" s="213"/>
      <c r="U764" s="213"/>
      <c r="V764" s="213"/>
      <c r="W764" s="213"/>
      <c r="X764" s="213"/>
      <c r="Y764" s="231"/>
      <c r="Z764" s="213"/>
      <c r="AA764" s="213"/>
      <c r="AB764" s="205"/>
      <c r="AC764" s="205"/>
      <c r="AD764" s="205"/>
      <c r="AE764" s="205"/>
      <c r="AF764" s="205"/>
      <c r="AG764" s="205"/>
      <c r="AH764" s="205"/>
      <c r="AI764" s="205"/>
      <c r="AJ764" s="205"/>
      <c r="AK764" s="205"/>
      <c r="AL764" s="205"/>
      <c r="AM764" s="205"/>
    </row>
    <row r="765">
      <c r="A765" s="213"/>
      <c r="B765" s="218"/>
      <c r="C765" s="218"/>
      <c r="D765" s="213"/>
      <c r="E765" s="213"/>
      <c r="F765" s="213"/>
      <c r="G765" s="213"/>
      <c r="H765" s="213"/>
      <c r="I765" s="213"/>
      <c r="J765" s="213"/>
      <c r="K765" s="213"/>
      <c r="L765" s="213"/>
      <c r="M765" s="213"/>
      <c r="N765" s="213"/>
      <c r="O765" s="213"/>
      <c r="P765" s="213"/>
      <c r="Q765" s="213"/>
      <c r="R765" s="213"/>
      <c r="S765" s="213"/>
      <c r="T765" s="213"/>
      <c r="U765" s="213"/>
      <c r="V765" s="213"/>
      <c r="W765" s="213"/>
      <c r="X765" s="213"/>
      <c r="Y765" s="231"/>
      <c r="Z765" s="213"/>
      <c r="AA765" s="213"/>
      <c r="AB765" s="205"/>
      <c r="AC765" s="205"/>
      <c r="AD765" s="205"/>
      <c r="AE765" s="205"/>
      <c r="AF765" s="205"/>
      <c r="AG765" s="205"/>
      <c r="AH765" s="205"/>
      <c r="AI765" s="205"/>
      <c r="AJ765" s="205"/>
      <c r="AK765" s="205"/>
      <c r="AL765" s="205"/>
      <c r="AM765" s="205"/>
    </row>
    <row r="766">
      <c r="A766" s="213"/>
      <c r="B766" s="218"/>
      <c r="C766" s="218"/>
      <c r="D766" s="213"/>
      <c r="E766" s="213"/>
      <c r="F766" s="213"/>
      <c r="G766" s="213"/>
      <c r="H766" s="213"/>
      <c r="I766" s="213"/>
      <c r="J766" s="213"/>
      <c r="K766" s="213"/>
      <c r="L766" s="213"/>
      <c r="M766" s="213"/>
      <c r="N766" s="213"/>
      <c r="O766" s="213"/>
      <c r="P766" s="213"/>
      <c r="Q766" s="213"/>
      <c r="R766" s="213"/>
      <c r="S766" s="213"/>
      <c r="T766" s="213"/>
      <c r="U766" s="213"/>
      <c r="V766" s="213"/>
      <c r="W766" s="213"/>
      <c r="X766" s="213"/>
      <c r="Y766" s="231"/>
      <c r="Z766" s="213"/>
      <c r="AA766" s="213"/>
      <c r="AB766" s="205"/>
      <c r="AC766" s="205"/>
      <c r="AD766" s="205"/>
      <c r="AE766" s="205"/>
      <c r="AF766" s="205"/>
      <c r="AG766" s="205"/>
      <c r="AH766" s="205"/>
      <c r="AI766" s="205"/>
      <c r="AJ766" s="205"/>
      <c r="AK766" s="205"/>
      <c r="AL766" s="205"/>
      <c r="AM766" s="205"/>
    </row>
    <row r="767">
      <c r="A767" s="213"/>
      <c r="B767" s="218"/>
      <c r="C767" s="218"/>
      <c r="D767" s="213"/>
      <c r="E767" s="213"/>
      <c r="F767" s="213"/>
      <c r="G767" s="213"/>
      <c r="H767" s="213"/>
      <c r="I767" s="213"/>
      <c r="J767" s="213"/>
      <c r="K767" s="213"/>
      <c r="L767" s="213"/>
      <c r="M767" s="213"/>
      <c r="N767" s="213"/>
      <c r="O767" s="213"/>
      <c r="P767" s="213"/>
      <c r="Q767" s="213"/>
      <c r="R767" s="213"/>
      <c r="S767" s="213"/>
      <c r="T767" s="213"/>
      <c r="U767" s="213"/>
      <c r="V767" s="213"/>
      <c r="W767" s="213"/>
      <c r="X767" s="213"/>
      <c r="Y767" s="231"/>
      <c r="Z767" s="213"/>
      <c r="AA767" s="213"/>
      <c r="AB767" s="205"/>
      <c r="AC767" s="205"/>
      <c r="AD767" s="205"/>
      <c r="AE767" s="205"/>
      <c r="AF767" s="205"/>
      <c r="AG767" s="205"/>
      <c r="AH767" s="205"/>
      <c r="AI767" s="205"/>
      <c r="AJ767" s="205"/>
      <c r="AK767" s="205"/>
      <c r="AL767" s="205"/>
      <c r="AM767" s="205"/>
    </row>
    <row r="768">
      <c r="A768" s="213"/>
      <c r="B768" s="218"/>
      <c r="C768" s="218"/>
      <c r="D768" s="213"/>
      <c r="E768" s="213"/>
      <c r="F768" s="213"/>
      <c r="G768" s="213"/>
      <c r="H768" s="213"/>
      <c r="I768" s="213"/>
      <c r="J768" s="213"/>
      <c r="K768" s="213"/>
      <c r="L768" s="213"/>
      <c r="M768" s="213"/>
      <c r="N768" s="213"/>
      <c r="O768" s="213"/>
      <c r="P768" s="213"/>
      <c r="Q768" s="213"/>
      <c r="R768" s="213"/>
      <c r="S768" s="213"/>
      <c r="T768" s="213"/>
      <c r="U768" s="213"/>
      <c r="V768" s="213"/>
      <c r="W768" s="213"/>
      <c r="X768" s="213"/>
      <c r="Y768" s="231"/>
      <c r="Z768" s="213"/>
      <c r="AA768" s="213"/>
      <c r="AB768" s="205"/>
      <c r="AC768" s="205"/>
      <c r="AD768" s="205"/>
      <c r="AE768" s="205"/>
      <c r="AF768" s="205"/>
      <c r="AG768" s="205"/>
      <c r="AH768" s="205"/>
      <c r="AI768" s="205"/>
      <c r="AJ768" s="205"/>
      <c r="AK768" s="205"/>
      <c r="AL768" s="205"/>
      <c r="AM768" s="205"/>
    </row>
    <row r="769">
      <c r="A769" s="213"/>
      <c r="B769" s="218"/>
      <c r="C769" s="218"/>
      <c r="D769" s="213"/>
      <c r="E769" s="213"/>
      <c r="F769" s="213"/>
      <c r="G769" s="213"/>
      <c r="H769" s="213"/>
      <c r="I769" s="213"/>
      <c r="J769" s="213"/>
      <c r="K769" s="213"/>
      <c r="L769" s="213"/>
      <c r="M769" s="213"/>
      <c r="N769" s="213"/>
      <c r="O769" s="213"/>
      <c r="P769" s="213"/>
      <c r="Q769" s="213"/>
      <c r="R769" s="213"/>
      <c r="S769" s="213"/>
      <c r="T769" s="213"/>
      <c r="U769" s="213"/>
      <c r="V769" s="213"/>
      <c r="W769" s="213"/>
      <c r="X769" s="213"/>
      <c r="Y769" s="231"/>
      <c r="Z769" s="213"/>
      <c r="AA769" s="213"/>
      <c r="AB769" s="205"/>
      <c r="AC769" s="205"/>
      <c r="AD769" s="205"/>
      <c r="AE769" s="205"/>
      <c r="AF769" s="205"/>
      <c r="AG769" s="205"/>
      <c r="AH769" s="205"/>
      <c r="AI769" s="205"/>
      <c r="AJ769" s="205"/>
      <c r="AK769" s="205"/>
      <c r="AL769" s="205"/>
      <c r="AM769" s="205"/>
    </row>
    <row r="770">
      <c r="A770" s="213"/>
      <c r="B770" s="218"/>
      <c r="C770" s="218"/>
      <c r="D770" s="213"/>
      <c r="E770" s="213"/>
      <c r="F770" s="213"/>
      <c r="G770" s="213"/>
      <c r="H770" s="213"/>
      <c r="I770" s="213"/>
      <c r="J770" s="213"/>
      <c r="K770" s="213"/>
      <c r="L770" s="213"/>
      <c r="M770" s="213"/>
      <c r="N770" s="213"/>
      <c r="O770" s="213"/>
      <c r="P770" s="213"/>
      <c r="Q770" s="213"/>
      <c r="R770" s="213"/>
      <c r="S770" s="213"/>
      <c r="T770" s="213"/>
      <c r="U770" s="213"/>
      <c r="V770" s="213"/>
      <c r="W770" s="213"/>
      <c r="X770" s="213"/>
      <c r="Y770" s="231"/>
      <c r="Z770" s="213"/>
      <c r="AA770" s="213"/>
      <c r="AB770" s="205"/>
      <c r="AC770" s="205"/>
      <c r="AD770" s="205"/>
      <c r="AE770" s="205"/>
      <c r="AF770" s="205"/>
      <c r="AG770" s="205"/>
      <c r="AH770" s="205"/>
      <c r="AI770" s="205"/>
      <c r="AJ770" s="205"/>
      <c r="AK770" s="205"/>
      <c r="AL770" s="205"/>
      <c r="AM770" s="205"/>
    </row>
    <row r="771">
      <c r="A771" s="213"/>
      <c r="B771" s="218"/>
      <c r="C771" s="218"/>
      <c r="D771" s="213"/>
      <c r="E771" s="213"/>
      <c r="F771" s="213"/>
      <c r="G771" s="213"/>
      <c r="H771" s="213"/>
      <c r="I771" s="213"/>
      <c r="J771" s="213"/>
      <c r="K771" s="213"/>
      <c r="L771" s="213"/>
      <c r="M771" s="213"/>
      <c r="N771" s="213"/>
      <c r="O771" s="213"/>
      <c r="P771" s="213"/>
      <c r="Q771" s="213"/>
      <c r="R771" s="213"/>
      <c r="S771" s="213"/>
      <c r="T771" s="213"/>
      <c r="U771" s="213"/>
      <c r="V771" s="213"/>
      <c r="W771" s="213"/>
      <c r="X771" s="213"/>
      <c r="Y771" s="231"/>
      <c r="Z771" s="213"/>
      <c r="AA771" s="213"/>
      <c r="AB771" s="205"/>
      <c r="AC771" s="205"/>
      <c r="AD771" s="205"/>
      <c r="AE771" s="205"/>
      <c r="AF771" s="205"/>
      <c r="AG771" s="205"/>
      <c r="AH771" s="205"/>
      <c r="AI771" s="205"/>
      <c r="AJ771" s="205"/>
      <c r="AK771" s="205"/>
      <c r="AL771" s="205"/>
      <c r="AM771" s="205"/>
    </row>
    <row r="772">
      <c r="A772" s="213"/>
      <c r="B772" s="218"/>
      <c r="C772" s="218"/>
      <c r="D772" s="213"/>
      <c r="E772" s="213"/>
      <c r="F772" s="213"/>
      <c r="G772" s="213"/>
      <c r="H772" s="213"/>
      <c r="I772" s="213"/>
      <c r="J772" s="213"/>
      <c r="K772" s="213"/>
      <c r="L772" s="213"/>
      <c r="M772" s="213"/>
      <c r="N772" s="213"/>
      <c r="O772" s="213"/>
      <c r="P772" s="213"/>
      <c r="Q772" s="213"/>
      <c r="R772" s="213"/>
      <c r="S772" s="213"/>
      <c r="T772" s="213"/>
      <c r="U772" s="213"/>
      <c r="V772" s="213"/>
      <c r="W772" s="213"/>
      <c r="X772" s="213"/>
      <c r="Y772" s="231"/>
      <c r="Z772" s="213"/>
      <c r="AA772" s="213"/>
      <c r="AB772" s="205"/>
      <c r="AC772" s="205"/>
      <c r="AD772" s="205"/>
      <c r="AE772" s="205"/>
      <c r="AF772" s="205"/>
      <c r="AG772" s="205"/>
      <c r="AH772" s="205"/>
      <c r="AI772" s="205"/>
      <c r="AJ772" s="205"/>
      <c r="AK772" s="205"/>
      <c r="AL772" s="205"/>
      <c r="AM772" s="205"/>
    </row>
    <row r="773">
      <c r="A773" s="213"/>
      <c r="B773" s="218"/>
      <c r="C773" s="218"/>
      <c r="D773" s="213"/>
      <c r="E773" s="213"/>
      <c r="F773" s="213"/>
      <c r="G773" s="213"/>
      <c r="H773" s="213"/>
      <c r="I773" s="213"/>
      <c r="J773" s="213"/>
      <c r="K773" s="213"/>
      <c r="L773" s="213"/>
      <c r="M773" s="213"/>
      <c r="N773" s="213"/>
      <c r="O773" s="213"/>
      <c r="P773" s="213"/>
      <c r="Q773" s="213"/>
      <c r="R773" s="213"/>
      <c r="S773" s="213"/>
      <c r="T773" s="213"/>
      <c r="U773" s="213"/>
      <c r="V773" s="213"/>
      <c r="W773" s="213"/>
      <c r="X773" s="213"/>
      <c r="Y773" s="231"/>
      <c r="Z773" s="213"/>
      <c r="AA773" s="213"/>
      <c r="AB773" s="205"/>
      <c r="AC773" s="205"/>
      <c r="AD773" s="205"/>
      <c r="AE773" s="205"/>
      <c r="AF773" s="205"/>
      <c r="AG773" s="205"/>
      <c r="AH773" s="205"/>
      <c r="AI773" s="205"/>
      <c r="AJ773" s="205"/>
      <c r="AK773" s="205"/>
      <c r="AL773" s="205"/>
      <c r="AM773" s="205"/>
    </row>
    <row r="774">
      <c r="A774" s="213"/>
      <c r="B774" s="218"/>
      <c r="C774" s="218"/>
      <c r="D774" s="213"/>
      <c r="E774" s="213"/>
      <c r="F774" s="213"/>
      <c r="G774" s="213"/>
      <c r="H774" s="213"/>
      <c r="I774" s="213"/>
      <c r="J774" s="213"/>
      <c r="K774" s="213"/>
      <c r="L774" s="213"/>
      <c r="M774" s="213"/>
      <c r="N774" s="213"/>
      <c r="O774" s="213"/>
      <c r="P774" s="213"/>
      <c r="Q774" s="213"/>
      <c r="R774" s="213"/>
      <c r="S774" s="213"/>
      <c r="T774" s="213"/>
      <c r="U774" s="213"/>
      <c r="V774" s="213"/>
      <c r="W774" s="213"/>
      <c r="X774" s="213"/>
      <c r="Y774" s="231"/>
      <c r="Z774" s="213"/>
      <c r="AA774" s="213"/>
      <c r="AB774" s="205"/>
      <c r="AC774" s="205"/>
      <c r="AD774" s="205"/>
      <c r="AE774" s="205"/>
      <c r="AF774" s="205"/>
      <c r="AG774" s="205"/>
      <c r="AH774" s="205"/>
      <c r="AI774" s="205"/>
      <c r="AJ774" s="205"/>
      <c r="AK774" s="205"/>
      <c r="AL774" s="205"/>
      <c r="AM774" s="205"/>
    </row>
    <row r="775">
      <c r="A775" s="213"/>
      <c r="B775" s="218"/>
      <c r="C775" s="218"/>
      <c r="D775" s="213"/>
      <c r="E775" s="213"/>
      <c r="F775" s="213"/>
      <c r="G775" s="213"/>
      <c r="H775" s="213"/>
      <c r="I775" s="213"/>
      <c r="J775" s="213"/>
      <c r="K775" s="213"/>
      <c r="L775" s="213"/>
      <c r="M775" s="213"/>
      <c r="N775" s="213"/>
      <c r="O775" s="213"/>
      <c r="P775" s="213"/>
      <c r="Q775" s="213"/>
      <c r="R775" s="213"/>
      <c r="S775" s="213"/>
      <c r="T775" s="213"/>
      <c r="U775" s="213"/>
      <c r="V775" s="213"/>
      <c r="W775" s="213"/>
      <c r="X775" s="213"/>
      <c r="Y775" s="231"/>
      <c r="Z775" s="213"/>
      <c r="AA775" s="213"/>
      <c r="AB775" s="205"/>
      <c r="AC775" s="205"/>
      <c r="AD775" s="205"/>
      <c r="AE775" s="205"/>
      <c r="AF775" s="205"/>
      <c r="AG775" s="205"/>
      <c r="AH775" s="205"/>
      <c r="AI775" s="205"/>
      <c r="AJ775" s="205"/>
      <c r="AK775" s="205"/>
      <c r="AL775" s="205"/>
      <c r="AM775" s="205"/>
    </row>
    <row r="776">
      <c r="A776" s="213"/>
      <c r="B776" s="218"/>
      <c r="C776" s="218"/>
      <c r="D776" s="213"/>
      <c r="E776" s="213"/>
      <c r="F776" s="213"/>
      <c r="G776" s="213"/>
      <c r="H776" s="213"/>
      <c r="I776" s="213"/>
      <c r="J776" s="213"/>
      <c r="K776" s="213"/>
      <c r="L776" s="213"/>
      <c r="M776" s="213"/>
      <c r="N776" s="213"/>
      <c r="O776" s="213"/>
      <c r="P776" s="213"/>
      <c r="Q776" s="213"/>
      <c r="R776" s="213"/>
      <c r="S776" s="213"/>
      <c r="T776" s="213"/>
      <c r="U776" s="213"/>
      <c r="V776" s="213"/>
      <c r="W776" s="213"/>
      <c r="X776" s="213"/>
      <c r="Y776" s="231"/>
      <c r="Z776" s="213"/>
      <c r="AA776" s="213"/>
      <c r="AB776" s="205"/>
      <c r="AC776" s="205"/>
      <c r="AD776" s="205"/>
      <c r="AE776" s="205"/>
      <c r="AF776" s="205"/>
      <c r="AG776" s="205"/>
      <c r="AH776" s="205"/>
      <c r="AI776" s="205"/>
      <c r="AJ776" s="205"/>
      <c r="AK776" s="205"/>
      <c r="AL776" s="205"/>
      <c r="AM776" s="205"/>
    </row>
    <row r="777">
      <c r="A777" s="213"/>
      <c r="B777" s="218"/>
      <c r="C777" s="218"/>
      <c r="D777" s="213"/>
      <c r="E777" s="213"/>
      <c r="F777" s="213"/>
      <c r="G777" s="213"/>
      <c r="H777" s="213"/>
      <c r="I777" s="213"/>
      <c r="J777" s="213"/>
      <c r="K777" s="213"/>
      <c r="L777" s="213"/>
      <c r="M777" s="213"/>
      <c r="N777" s="213"/>
      <c r="O777" s="213"/>
      <c r="P777" s="213"/>
      <c r="Q777" s="213"/>
      <c r="R777" s="213"/>
      <c r="S777" s="213"/>
      <c r="T777" s="213"/>
      <c r="U777" s="213"/>
      <c r="V777" s="213"/>
      <c r="W777" s="213"/>
      <c r="X777" s="213"/>
      <c r="Y777" s="231"/>
      <c r="Z777" s="213"/>
      <c r="AA777" s="213"/>
      <c r="AB777" s="205"/>
      <c r="AC777" s="205"/>
      <c r="AD777" s="205"/>
      <c r="AE777" s="205"/>
      <c r="AF777" s="205"/>
      <c r="AG777" s="205"/>
      <c r="AH777" s="205"/>
      <c r="AI777" s="205"/>
      <c r="AJ777" s="205"/>
      <c r="AK777" s="205"/>
      <c r="AL777" s="205"/>
      <c r="AM777" s="205"/>
    </row>
    <row r="778">
      <c r="A778" s="213"/>
      <c r="B778" s="218"/>
      <c r="C778" s="218"/>
      <c r="D778" s="213"/>
      <c r="E778" s="213"/>
      <c r="F778" s="213"/>
      <c r="G778" s="213"/>
      <c r="H778" s="213"/>
      <c r="I778" s="213"/>
      <c r="J778" s="213"/>
      <c r="K778" s="213"/>
      <c r="L778" s="213"/>
      <c r="M778" s="213"/>
      <c r="N778" s="213"/>
      <c r="O778" s="213"/>
      <c r="P778" s="213"/>
      <c r="Q778" s="213"/>
      <c r="R778" s="213"/>
      <c r="S778" s="213"/>
      <c r="T778" s="213"/>
      <c r="U778" s="213"/>
      <c r="V778" s="213"/>
      <c r="W778" s="213"/>
      <c r="X778" s="213"/>
      <c r="Y778" s="231"/>
      <c r="Z778" s="213"/>
      <c r="AA778" s="213"/>
      <c r="AB778" s="205"/>
      <c r="AC778" s="205"/>
      <c r="AD778" s="205"/>
      <c r="AE778" s="205"/>
      <c r="AF778" s="205"/>
      <c r="AG778" s="205"/>
      <c r="AH778" s="205"/>
      <c r="AI778" s="205"/>
      <c r="AJ778" s="205"/>
      <c r="AK778" s="205"/>
      <c r="AL778" s="205"/>
      <c r="AM778" s="205"/>
    </row>
    <row r="779">
      <c r="A779" s="213"/>
      <c r="B779" s="218"/>
      <c r="C779" s="218"/>
      <c r="D779" s="213"/>
      <c r="E779" s="213"/>
      <c r="F779" s="213"/>
      <c r="G779" s="213"/>
      <c r="H779" s="213"/>
      <c r="I779" s="213"/>
      <c r="J779" s="213"/>
      <c r="K779" s="213"/>
      <c r="L779" s="213"/>
      <c r="M779" s="213"/>
      <c r="N779" s="213"/>
      <c r="O779" s="213"/>
      <c r="P779" s="213"/>
      <c r="Q779" s="213"/>
      <c r="R779" s="213"/>
      <c r="S779" s="213"/>
      <c r="T779" s="213"/>
      <c r="U779" s="213"/>
      <c r="V779" s="213"/>
      <c r="W779" s="213"/>
      <c r="X779" s="213"/>
      <c r="Y779" s="231"/>
      <c r="Z779" s="213"/>
      <c r="AA779" s="213"/>
      <c r="AB779" s="205"/>
      <c r="AC779" s="205"/>
      <c r="AD779" s="205"/>
      <c r="AE779" s="205"/>
      <c r="AF779" s="205"/>
      <c r="AG779" s="205"/>
      <c r="AH779" s="205"/>
      <c r="AI779" s="205"/>
      <c r="AJ779" s="205"/>
      <c r="AK779" s="205"/>
      <c r="AL779" s="205"/>
      <c r="AM779" s="205"/>
    </row>
    <row r="780">
      <c r="A780" s="213"/>
      <c r="B780" s="218"/>
      <c r="C780" s="218"/>
      <c r="D780" s="213"/>
      <c r="E780" s="213"/>
      <c r="F780" s="213"/>
      <c r="G780" s="213"/>
      <c r="H780" s="213"/>
      <c r="I780" s="213"/>
      <c r="J780" s="213"/>
      <c r="K780" s="213"/>
      <c r="L780" s="213"/>
      <c r="M780" s="213"/>
      <c r="N780" s="213"/>
      <c r="O780" s="213"/>
      <c r="P780" s="213"/>
      <c r="Q780" s="213"/>
      <c r="R780" s="213"/>
      <c r="S780" s="213"/>
      <c r="T780" s="213"/>
      <c r="U780" s="213"/>
      <c r="V780" s="213"/>
      <c r="W780" s="213"/>
      <c r="X780" s="213"/>
      <c r="Y780" s="231"/>
      <c r="Z780" s="213"/>
      <c r="AA780" s="213"/>
      <c r="AB780" s="205"/>
      <c r="AC780" s="205"/>
      <c r="AD780" s="205"/>
      <c r="AE780" s="205"/>
      <c r="AF780" s="205"/>
      <c r="AG780" s="205"/>
      <c r="AH780" s="205"/>
      <c r="AI780" s="205"/>
      <c r="AJ780" s="205"/>
      <c r="AK780" s="205"/>
      <c r="AL780" s="205"/>
      <c r="AM780" s="205"/>
    </row>
    <row r="781">
      <c r="A781" s="213"/>
      <c r="B781" s="218"/>
      <c r="C781" s="218"/>
      <c r="D781" s="213"/>
      <c r="E781" s="213"/>
      <c r="F781" s="213"/>
      <c r="G781" s="213"/>
      <c r="H781" s="213"/>
      <c r="I781" s="213"/>
      <c r="J781" s="213"/>
      <c r="K781" s="213"/>
      <c r="L781" s="213"/>
      <c r="M781" s="213"/>
      <c r="N781" s="213"/>
      <c r="O781" s="213"/>
      <c r="P781" s="213"/>
      <c r="Q781" s="213"/>
      <c r="R781" s="213"/>
      <c r="S781" s="213"/>
      <c r="T781" s="213"/>
      <c r="U781" s="213"/>
      <c r="V781" s="213"/>
      <c r="W781" s="213"/>
      <c r="X781" s="213"/>
      <c r="Y781" s="231"/>
      <c r="Z781" s="213"/>
      <c r="AA781" s="213"/>
      <c r="AB781" s="205"/>
      <c r="AC781" s="205"/>
      <c r="AD781" s="205"/>
      <c r="AE781" s="205"/>
      <c r="AF781" s="205"/>
      <c r="AG781" s="205"/>
      <c r="AH781" s="205"/>
      <c r="AI781" s="205"/>
      <c r="AJ781" s="205"/>
      <c r="AK781" s="205"/>
      <c r="AL781" s="205"/>
      <c r="AM781" s="205"/>
    </row>
    <row r="782">
      <c r="A782" s="213"/>
      <c r="B782" s="218"/>
      <c r="C782" s="218"/>
      <c r="D782" s="213"/>
      <c r="E782" s="213"/>
      <c r="F782" s="213"/>
      <c r="G782" s="213"/>
      <c r="H782" s="213"/>
      <c r="I782" s="213"/>
      <c r="J782" s="213"/>
      <c r="K782" s="213"/>
      <c r="L782" s="213"/>
      <c r="M782" s="213"/>
      <c r="N782" s="213"/>
      <c r="O782" s="213"/>
      <c r="P782" s="213"/>
      <c r="Q782" s="213"/>
      <c r="R782" s="213"/>
      <c r="S782" s="213"/>
      <c r="T782" s="213"/>
      <c r="U782" s="213"/>
      <c r="V782" s="213"/>
      <c r="W782" s="213"/>
      <c r="X782" s="213"/>
      <c r="Y782" s="231"/>
      <c r="Z782" s="213"/>
      <c r="AA782" s="213"/>
      <c r="AB782" s="205"/>
      <c r="AC782" s="205"/>
      <c r="AD782" s="205"/>
      <c r="AE782" s="205"/>
      <c r="AF782" s="205"/>
      <c r="AG782" s="205"/>
      <c r="AH782" s="205"/>
      <c r="AI782" s="205"/>
      <c r="AJ782" s="205"/>
      <c r="AK782" s="205"/>
      <c r="AL782" s="205"/>
      <c r="AM782" s="205"/>
    </row>
    <row r="783">
      <c r="A783" s="213"/>
      <c r="B783" s="218"/>
      <c r="C783" s="218"/>
      <c r="D783" s="213"/>
      <c r="E783" s="213"/>
      <c r="F783" s="213"/>
      <c r="G783" s="213"/>
      <c r="H783" s="213"/>
      <c r="I783" s="213"/>
      <c r="J783" s="213"/>
      <c r="K783" s="213"/>
      <c r="L783" s="213"/>
      <c r="M783" s="213"/>
      <c r="N783" s="213"/>
      <c r="O783" s="213"/>
      <c r="P783" s="213"/>
      <c r="Q783" s="213"/>
      <c r="R783" s="213"/>
      <c r="S783" s="213"/>
      <c r="T783" s="213"/>
      <c r="U783" s="213"/>
      <c r="V783" s="213"/>
      <c r="W783" s="213"/>
      <c r="X783" s="213"/>
      <c r="Y783" s="231"/>
      <c r="Z783" s="213"/>
      <c r="AA783" s="213"/>
      <c r="AB783" s="205"/>
      <c r="AC783" s="205"/>
      <c r="AD783" s="205"/>
      <c r="AE783" s="205"/>
      <c r="AF783" s="205"/>
      <c r="AG783" s="205"/>
      <c r="AH783" s="205"/>
      <c r="AI783" s="205"/>
      <c r="AJ783" s="205"/>
      <c r="AK783" s="205"/>
      <c r="AL783" s="205"/>
      <c r="AM783" s="205"/>
    </row>
    <row r="784">
      <c r="A784" s="213"/>
      <c r="B784" s="218"/>
      <c r="C784" s="218"/>
      <c r="D784" s="213"/>
      <c r="E784" s="213"/>
      <c r="F784" s="213"/>
      <c r="G784" s="213"/>
      <c r="H784" s="213"/>
      <c r="I784" s="213"/>
      <c r="J784" s="213"/>
      <c r="K784" s="213"/>
      <c r="L784" s="213"/>
      <c r="M784" s="213"/>
      <c r="N784" s="213"/>
      <c r="O784" s="213"/>
      <c r="P784" s="213"/>
      <c r="Q784" s="213"/>
      <c r="R784" s="213"/>
      <c r="S784" s="213"/>
      <c r="T784" s="213"/>
      <c r="U784" s="213"/>
      <c r="V784" s="213"/>
      <c r="W784" s="213"/>
      <c r="X784" s="213"/>
      <c r="Y784" s="231"/>
      <c r="Z784" s="213"/>
      <c r="AA784" s="213"/>
      <c r="AB784" s="205"/>
      <c r="AC784" s="205"/>
      <c r="AD784" s="205"/>
      <c r="AE784" s="205"/>
      <c r="AF784" s="205"/>
      <c r="AG784" s="205"/>
      <c r="AH784" s="205"/>
      <c r="AI784" s="205"/>
      <c r="AJ784" s="205"/>
      <c r="AK784" s="205"/>
      <c r="AL784" s="205"/>
      <c r="AM784" s="205"/>
    </row>
    <row r="785">
      <c r="A785" s="213"/>
      <c r="B785" s="218"/>
      <c r="C785" s="218"/>
      <c r="D785" s="213"/>
      <c r="E785" s="213"/>
      <c r="F785" s="213"/>
      <c r="G785" s="213"/>
      <c r="H785" s="213"/>
      <c r="I785" s="213"/>
      <c r="J785" s="213"/>
      <c r="K785" s="213"/>
      <c r="L785" s="213"/>
      <c r="M785" s="213"/>
      <c r="N785" s="213"/>
      <c r="O785" s="213"/>
      <c r="P785" s="213"/>
      <c r="Q785" s="213"/>
      <c r="R785" s="213"/>
      <c r="S785" s="213"/>
      <c r="T785" s="213"/>
      <c r="U785" s="213"/>
      <c r="V785" s="213"/>
      <c r="W785" s="213"/>
      <c r="X785" s="213"/>
      <c r="Y785" s="231"/>
      <c r="Z785" s="213"/>
      <c r="AA785" s="213"/>
      <c r="AB785" s="205"/>
      <c r="AC785" s="205"/>
      <c r="AD785" s="205"/>
      <c r="AE785" s="205"/>
      <c r="AF785" s="205"/>
      <c r="AG785" s="205"/>
      <c r="AH785" s="205"/>
      <c r="AI785" s="205"/>
      <c r="AJ785" s="205"/>
      <c r="AK785" s="205"/>
      <c r="AL785" s="205"/>
      <c r="AM785" s="205"/>
    </row>
    <row r="786">
      <c r="A786" s="213"/>
      <c r="B786" s="218"/>
      <c r="C786" s="218"/>
      <c r="D786" s="213"/>
      <c r="E786" s="213"/>
      <c r="F786" s="213"/>
      <c r="G786" s="213"/>
      <c r="H786" s="213"/>
      <c r="I786" s="213"/>
      <c r="J786" s="213"/>
      <c r="K786" s="213"/>
      <c r="L786" s="213"/>
      <c r="M786" s="213"/>
      <c r="N786" s="213"/>
      <c r="O786" s="213"/>
      <c r="P786" s="213"/>
      <c r="Q786" s="213"/>
      <c r="R786" s="213"/>
      <c r="S786" s="213"/>
      <c r="T786" s="213"/>
      <c r="U786" s="213"/>
      <c r="V786" s="213"/>
      <c r="W786" s="213"/>
      <c r="X786" s="213"/>
      <c r="Y786" s="231"/>
      <c r="Z786" s="213"/>
      <c r="AA786" s="213"/>
      <c r="AB786" s="205"/>
      <c r="AC786" s="205"/>
      <c r="AD786" s="205"/>
      <c r="AE786" s="205"/>
      <c r="AF786" s="205"/>
      <c r="AG786" s="205"/>
      <c r="AH786" s="205"/>
      <c r="AI786" s="205"/>
      <c r="AJ786" s="205"/>
      <c r="AK786" s="205"/>
      <c r="AL786" s="205"/>
      <c r="AM786" s="205"/>
    </row>
    <row r="787">
      <c r="A787" s="213"/>
      <c r="B787" s="218"/>
      <c r="C787" s="218"/>
      <c r="D787" s="213"/>
      <c r="E787" s="213"/>
      <c r="F787" s="213"/>
      <c r="G787" s="213"/>
      <c r="H787" s="213"/>
      <c r="I787" s="213"/>
      <c r="J787" s="213"/>
      <c r="K787" s="213"/>
      <c r="L787" s="213"/>
      <c r="M787" s="213"/>
      <c r="N787" s="213"/>
      <c r="O787" s="213"/>
      <c r="P787" s="213"/>
      <c r="Q787" s="213"/>
      <c r="R787" s="213"/>
      <c r="S787" s="213"/>
      <c r="T787" s="213"/>
      <c r="U787" s="213"/>
      <c r="V787" s="213"/>
      <c r="W787" s="213"/>
      <c r="X787" s="213"/>
      <c r="Y787" s="231"/>
      <c r="Z787" s="213"/>
      <c r="AA787" s="213"/>
      <c r="AB787" s="205"/>
      <c r="AC787" s="205"/>
      <c r="AD787" s="205"/>
      <c r="AE787" s="205"/>
      <c r="AF787" s="205"/>
      <c r="AG787" s="205"/>
      <c r="AH787" s="205"/>
      <c r="AI787" s="205"/>
      <c r="AJ787" s="205"/>
      <c r="AK787" s="205"/>
      <c r="AL787" s="205"/>
      <c r="AM787" s="205"/>
    </row>
    <row r="788">
      <c r="A788" s="213"/>
      <c r="B788" s="218"/>
      <c r="C788" s="218"/>
      <c r="D788" s="213"/>
      <c r="E788" s="213"/>
      <c r="F788" s="213"/>
      <c r="G788" s="213"/>
      <c r="H788" s="213"/>
      <c r="I788" s="213"/>
      <c r="J788" s="213"/>
      <c r="K788" s="213"/>
      <c r="L788" s="213"/>
      <c r="M788" s="213"/>
      <c r="N788" s="213"/>
      <c r="O788" s="213"/>
      <c r="P788" s="213"/>
      <c r="Q788" s="213"/>
      <c r="R788" s="213"/>
      <c r="S788" s="213"/>
      <c r="T788" s="213"/>
      <c r="U788" s="213"/>
      <c r="V788" s="213"/>
      <c r="W788" s="213"/>
      <c r="X788" s="213"/>
      <c r="Y788" s="231"/>
      <c r="Z788" s="213"/>
      <c r="AA788" s="213"/>
      <c r="AB788" s="205"/>
      <c r="AC788" s="205"/>
      <c r="AD788" s="205"/>
      <c r="AE788" s="205"/>
      <c r="AF788" s="205"/>
      <c r="AG788" s="205"/>
      <c r="AH788" s="205"/>
      <c r="AI788" s="205"/>
      <c r="AJ788" s="205"/>
      <c r="AK788" s="205"/>
      <c r="AL788" s="205"/>
      <c r="AM788" s="205"/>
    </row>
    <row r="789">
      <c r="A789" s="213"/>
      <c r="B789" s="218"/>
      <c r="C789" s="218"/>
      <c r="D789" s="213"/>
      <c r="E789" s="213"/>
      <c r="F789" s="213"/>
      <c r="G789" s="213"/>
      <c r="H789" s="213"/>
      <c r="I789" s="213"/>
      <c r="J789" s="213"/>
      <c r="K789" s="213"/>
      <c r="L789" s="213"/>
      <c r="M789" s="213"/>
      <c r="N789" s="213"/>
      <c r="O789" s="213"/>
      <c r="P789" s="213"/>
      <c r="Q789" s="213"/>
      <c r="R789" s="213"/>
      <c r="S789" s="213"/>
      <c r="T789" s="213"/>
      <c r="U789" s="213"/>
      <c r="V789" s="213"/>
      <c r="W789" s="213"/>
      <c r="X789" s="213"/>
      <c r="Y789" s="231"/>
      <c r="Z789" s="213"/>
      <c r="AA789" s="213"/>
      <c r="AB789" s="205"/>
      <c r="AC789" s="205"/>
      <c r="AD789" s="205"/>
      <c r="AE789" s="205"/>
      <c r="AF789" s="205"/>
      <c r="AG789" s="205"/>
      <c r="AH789" s="205"/>
      <c r="AI789" s="205"/>
      <c r="AJ789" s="205"/>
      <c r="AK789" s="205"/>
      <c r="AL789" s="205"/>
      <c r="AM789" s="205"/>
    </row>
    <row r="790">
      <c r="A790" s="213"/>
      <c r="B790" s="218"/>
      <c r="C790" s="218"/>
      <c r="D790" s="213"/>
      <c r="E790" s="213"/>
      <c r="F790" s="213"/>
      <c r="G790" s="213"/>
      <c r="H790" s="213"/>
      <c r="I790" s="213"/>
      <c r="J790" s="213"/>
      <c r="K790" s="213"/>
      <c r="L790" s="213"/>
      <c r="M790" s="213"/>
      <c r="N790" s="213"/>
      <c r="O790" s="213"/>
      <c r="P790" s="213"/>
      <c r="Q790" s="213"/>
      <c r="R790" s="213"/>
      <c r="S790" s="213"/>
      <c r="T790" s="213"/>
      <c r="U790" s="213"/>
      <c r="V790" s="213"/>
      <c r="W790" s="213"/>
      <c r="X790" s="213"/>
      <c r="Y790" s="231"/>
      <c r="Z790" s="213"/>
      <c r="AA790" s="213"/>
      <c r="AB790" s="205"/>
      <c r="AC790" s="205"/>
      <c r="AD790" s="205"/>
      <c r="AE790" s="205"/>
      <c r="AF790" s="205"/>
      <c r="AG790" s="205"/>
      <c r="AH790" s="205"/>
      <c r="AI790" s="205"/>
      <c r="AJ790" s="205"/>
      <c r="AK790" s="205"/>
      <c r="AL790" s="205"/>
      <c r="AM790" s="205"/>
    </row>
    <row r="791">
      <c r="A791" s="213"/>
      <c r="B791" s="218"/>
      <c r="C791" s="218"/>
      <c r="D791" s="213"/>
      <c r="E791" s="213"/>
      <c r="F791" s="213"/>
      <c r="G791" s="213"/>
      <c r="H791" s="213"/>
      <c r="I791" s="213"/>
      <c r="J791" s="213"/>
      <c r="K791" s="213"/>
      <c r="L791" s="213"/>
      <c r="M791" s="213"/>
      <c r="N791" s="213"/>
      <c r="O791" s="213"/>
      <c r="P791" s="213"/>
      <c r="Q791" s="213"/>
      <c r="R791" s="213"/>
      <c r="S791" s="213"/>
      <c r="T791" s="213"/>
      <c r="U791" s="213"/>
      <c r="V791" s="213"/>
      <c r="W791" s="213"/>
      <c r="X791" s="213"/>
      <c r="Y791" s="231"/>
      <c r="Z791" s="213"/>
      <c r="AA791" s="213"/>
      <c r="AB791" s="205"/>
      <c r="AC791" s="205"/>
      <c r="AD791" s="205"/>
      <c r="AE791" s="205"/>
      <c r="AF791" s="205"/>
      <c r="AG791" s="205"/>
      <c r="AH791" s="205"/>
      <c r="AI791" s="205"/>
      <c r="AJ791" s="205"/>
      <c r="AK791" s="205"/>
      <c r="AL791" s="205"/>
      <c r="AM791" s="205"/>
    </row>
    <row r="792">
      <c r="A792" s="213"/>
      <c r="B792" s="218"/>
      <c r="C792" s="218"/>
      <c r="D792" s="213"/>
      <c r="E792" s="213"/>
      <c r="F792" s="213"/>
      <c r="G792" s="213"/>
      <c r="H792" s="213"/>
      <c r="I792" s="213"/>
      <c r="J792" s="213"/>
      <c r="K792" s="213"/>
      <c r="L792" s="213"/>
      <c r="M792" s="213"/>
      <c r="N792" s="213"/>
      <c r="O792" s="213"/>
      <c r="P792" s="213"/>
      <c r="Q792" s="213"/>
      <c r="R792" s="213"/>
      <c r="S792" s="213"/>
      <c r="T792" s="213"/>
      <c r="U792" s="213"/>
      <c r="V792" s="213"/>
      <c r="W792" s="213"/>
      <c r="X792" s="213"/>
      <c r="Y792" s="231"/>
      <c r="Z792" s="213"/>
      <c r="AA792" s="213"/>
      <c r="AB792" s="205"/>
      <c r="AC792" s="205"/>
      <c r="AD792" s="205"/>
      <c r="AE792" s="205"/>
      <c r="AF792" s="205"/>
      <c r="AG792" s="205"/>
      <c r="AH792" s="205"/>
      <c r="AI792" s="205"/>
      <c r="AJ792" s="205"/>
      <c r="AK792" s="205"/>
      <c r="AL792" s="205"/>
      <c r="AM792" s="205"/>
    </row>
    <row r="793">
      <c r="A793" s="213"/>
      <c r="B793" s="218"/>
      <c r="C793" s="218"/>
      <c r="D793" s="213"/>
      <c r="E793" s="213"/>
      <c r="F793" s="213"/>
      <c r="G793" s="213"/>
      <c r="H793" s="213"/>
      <c r="I793" s="213"/>
      <c r="J793" s="213"/>
      <c r="K793" s="213"/>
      <c r="L793" s="213"/>
      <c r="M793" s="213"/>
      <c r="N793" s="213"/>
      <c r="O793" s="213"/>
      <c r="P793" s="213"/>
      <c r="Q793" s="213"/>
      <c r="R793" s="213"/>
      <c r="S793" s="213"/>
      <c r="T793" s="213"/>
      <c r="U793" s="213"/>
      <c r="V793" s="213"/>
      <c r="W793" s="213"/>
      <c r="X793" s="213"/>
      <c r="Y793" s="231"/>
      <c r="Z793" s="213"/>
      <c r="AA793" s="213"/>
      <c r="AB793" s="205"/>
      <c r="AC793" s="205"/>
      <c r="AD793" s="205"/>
      <c r="AE793" s="205"/>
      <c r="AF793" s="205"/>
      <c r="AG793" s="205"/>
      <c r="AH793" s="205"/>
      <c r="AI793" s="205"/>
      <c r="AJ793" s="205"/>
      <c r="AK793" s="205"/>
      <c r="AL793" s="205"/>
      <c r="AM793" s="205"/>
    </row>
    <row r="794">
      <c r="A794" s="213"/>
      <c r="B794" s="218"/>
      <c r="C794" s="218"/>
      <c r="D794" s="213"/>
      <c r="E794" s="213"/>
      <c r="F794" s="213"/>
      <c r="G794" s="213"/>
      <c r="H794" s="213"/>
      <c r="I794" s="213"/>
      <c r="J794" s="213"/>
      <c r="K794" s="213"/>
      <c r="L794" s="213"/>
      <c r="M794" s="213"/>
      <c r="N794" s="213"/>
      <c r="O794" s="213"/>
      <c r="P794" s="213"/>
      <c r="Q794" s="213"/>
      <c r="R794" s="213"/>
      <c r="S794" s="213"/>
      <c r="T794" s="213"/>
      <c r="U794" s="213"/>
      <c r="V794" s="213"/>
      <c r="W794" s="213"/>
      <c r="X794" s="213"/>
      <c r="Y794" s="231"/>
      <c r="Z794" s="213"/>
      <c r="AA794" s="213"/>
      <c r="AB794" s="205"/>
      <c r="AC794" s="205"/>
      <c r="AD794" s="205"/>
      <c r="AE794" s="205"/>
      <c r="AF794" s="205"/>
      <c r="AG794" s="205"/>
      <c r="AH794" s="205"/>
      <c r="AI794" s="205"/>
      <c r="AJ794" s="205"/>
      <c r="AK794" s="205"/>
      <c r="AL794" s="205"/>
      <c r="AM794" s="205"/>
    </row>
    <row r="795">
      <c r="A795" s="213"/>
      <c r="B795" s="218"/>
      <c r="C795" s="218"/>
      <c r="D795" s="213"/>
      <c r="E795" s="213"/>
      <c r="F795" s="213"/>
      <c r="G795" s="213"/>
      <c r="H795" s="213"/>
      <c r="I795" s="213"/>
      <c r="J795" s="213"/>
      <c r="K795" s="213"/>
      <c r="L795" s="213"/>
      <c r="M795" s="213"/>
      <c r="N795" s="213"/>
      <c r="O795" s="213"/>
      <c r="P795" s="213"/>
      <c r="Q795" s="213"/>
      <c r="R795" s="213"/>
      <c r="S795" s="213"/>
      <c r="T795" s="213"/>
      <c r="U795" s="213"/>
      <c r="V795" s="213"/>
      <c r="W795" s="213"/>
      <c r="X795" s="213"/>
      <c r="Y795" s="231"/>
      <c r="Z795" s="213"/>
      <c r="AA795" s="213"/>
      <c r="AB795" s="205"/>
      <c r="AC795" s="205"/>
      <c r="AD795" s="205"/>
      <c r="AE795" s="205"/>
      <c r="AF795" s="205"/>
      <c r="AG795" s="205"/>
      <c r="AH795" s="205"/>
      <c r="AI795" s="205"/>
      <c r="AJ795" s="205"/>
      <c r="AK795" s="205"/>
      <c r="AL795" s="205"/>
      <c r="AM795" s="205"/>
    </row>
    <row r="796">
      <c r="A796" s="213"/>
      <c r="B796" s="218"/>
      <c r="C796" s="218"/>
      <c r="D796" s="213"/>
      <c r="E796" s="213"/>
      <c r="F796" s="213"/>
      <c r="G796" s="213"/>
      <c r="H796" s="213"/>
      <c r="I796" s="213"/>
      <c r="J796" s="213"/>
      <c r="K796" s="213"/>
      <c r="L796" s="213"/>
      <c r="M796" s="213"/>
      <c r="N796" s="213"/>
      <c r="O796" s="213"/>
      <c r="P796" s="213"/>
      <c r="Q796" s="213"/>
      <c r="R796" s="213"/>
      <c r="S796" s="213"/>
      <c r="T796" s="213"/>
      <c r="U796" s="213"/>
      <c r="V796" s="213"/>
      <c r="W796" s="213"/>
      <c r="X796" s="213"/>
      <c r="Y796" s="231"/>
      <c r="Z796" s="213"/>
      <c r="AA796" s="213"/>
      <c r="AB796" s="205"/>
      <c r="AC796" s="205"/>
      <c r="AD796" s="205"/>
      <c r="AE796" s="205"/>
      <c r="AF796" s="205"/>
      <c r="AG796" s="205"/>
      <c r="AH796" s="205"/>
      <c r="AI796" s="205"/>
      <c r="AJ796" s="205"/>
      <c r="AK796" s="205"/>
      <c r="AL796" s="205"/>
      <c r="AM796" s="205"/>
    </row>
    <row r="797">
      <c r="A797" s="213"/>
      <c r="B797" s="218"/>
      <c r="C797" s="218"/>
      <c r="D797" s="213"/>
      <c r="E797" s="213"/>
      <c r="F797" s="213"/>
      <c r="G797" s="213"/>
      <c r="H797" s="213"/>
      <c r="I797" s="213"/>
      <c r="J797" s="213"/>
      <c r="K797" s="213"/>
      <c r="L797" s="213"/>
      <c r="M797" s="213"/>
      <c r="N797" s="213"/>
      <c r="O797" s="213"/>
      <c r="P797" s="213"/>
      <c r="Q797" s="213"/>
      <c r="R797" s="213"/>
      <c r="S797" s="213"/>
      <c r="T797" s="213"/>
      <c r="U797" s="213"/>
      <c r="V797" s="213"/>
      <c r="W797" s="213"/>
      <c r="X797" s="213"/>
      <c r="Y797" s="231"/>
      <c r="Z797" s="213"/>
      <c r="AA797" s="213"/>
      <c r="AB797" s="205"/>
      <c r="AC797" s="205"/>
      <c r="AD797" s="205"/>
      <c r="AE797" s="205"/>
      <c r="AF797" s="205"/>
      <c r="AG797" s="205"/>
      <c r="AH797" s="205"/>
      <c r="AI797" s="205"/>
      <c r="AJ797" s="205"/>
      <c r="AK797" s="205"/>
      <c r="AL797" s="205"/>
      <c r="AM797" s="205"/>
    </row>
    <row r="798">
      <c r="A798" s="213"/>
      <c r="B798" s="218"/>
      <c r="C798" s="218"/>
      <c r="D798" s="213"/>
      <c r="E798" s="213"/>
      <c r="F798" s="213"/>
      <c r="G798" s="213"/>
      <c r="H798" s="213"/>
      <c r="I798" s="213"/>
      <c r="J798" s="213"/>
      <c r="K798" s="213"/>
      <c r="L798" s="213"/>
      <c r="M798" s="213"/>
      <c r="N798" s="213"/>
      <c r="O798" s="213"/>
      <c r="P798" s="213"/>
      <c r="Q798" s="213"/>
      <c r="R798" s="213"/>
      <c r="S798" s="213"/>
      <c r="T798" s="213"/>
      <c r="U798" s="213"/>
      <c r="V798" s="213"/>
      <c r="W798" s="213"/>
      <c r="X798" s="213"/>
      <c r="Y798" s="231"/>
      <c r="Z798" s="213"/>
      <c r="AA798" s="213"/>
      <c r="AB798" s="205"/>
      <c r="AC798" s="205"/>
      <c r="AD798" s="205"/>
      <c r="AE798" s="205"/>
      <c r="AF798" s="205"/>
      <c r="AG798" s="205"/>
      <c r="AH798" s="205"/>
      <c r="AI798" s="205"/>
      <c r="AJ798" s="205"/>
      <c r="AK798" s="205"/>
      <c r="AL798" s="205"/>
      <c r="AM798" s="205"/>
    </row>
    <row r="799">
      <c r="A799" s="213"/>
      <c r="B799" s="218"/>
      <c r="C799" s="218"/>
      <c r="D799" s="213"/>
      <c r="E799" s="213"/>
      <c r="F799" s="213"/>
      <c r="G799" s="213"/>
      <c r="H799" s="213"/>
      <c r="I799" s="213"/>
      <c r="J799" s="213"/>
      <c r="K799" s="213"/>
      <c r="L799" s="213"/>
      <c r="M799" s="213"/>
      <c r="N799" s="213"/>
      <c r="O799" s="213"/>
      <c r="P799" s="213"/>
      <c r="Q799" s="213"/>
      <c r="R799" s="213"/>
      <c r="S799" s="213"/>
      <c r="T799" s="213"/>
      <c r="U799" s="213"/>
      <c r="V799" s="213"/>
      <c r="W799" s="213"/>
      <c r="X799" s="213"/>
      <c r="Y799" s="231"/>
      <c r="Z799" s="213"/>
      <c r="AA799" s="213"/>
      <c r="AB799" s="205"/>
      <c r="AC799" s="205"/>
      <c r="AD799" s="205"/>
      <c r="AE799" s="205"/>
      <c r="AF799" s="205"/>
      <c r="AG799" s="205"/>
      <c r="AH799" s="205"/>
      <c r="AI799" s="205"/>
      <c r="AJ799" s="205"/>
      <c r="AK799" s="205"/>
      <c r="AL799" s="205"/>
      <c r="AM799" s="205"/>
    </row>
    <row r="800">
      <c r="A800" s="213"/>
      <c r="B800" s="218"/>
      <c r="C800" s="218"/>
      <c r="D800" s="213"/>
      <c r="E800" s="213"/>
      <c r="F800" s="213"/>
      <c r="G800" s="213"/>
      <c r="H800" s="213"/>
      <c r="I800" s="213"/>
      <c r="J800" s="213"/>
      <c r="K800" s="213"/>
      <c r="L800" s="213"/>
      <c r="M800" s="213"/>
      <c r="N800" s="213"/>
      <c r="O800" s="213"/>
      <c r="P800" s="213"/>
      <c r="Q800" s="213"/>
      <c r="R800" s="213"/>
      <c r="S800" s="213"/>
      <c r="T800" s="213"/>
      <c r="U800" s="213"/>
      <c r="V800" s="213"/>
      <c r="W800" s="213"/>
      <c r="X800" s="213"/>
      <c r="Y800" s="231"/>
      <c r="Z800" s="213"/>
      <c r="AA800" s="213"/>
      <c r="AB800" s="205"/>
      <c r="AC800" s="205"/>
      <c r="AD800" s="205"/>
      <c r="AE800" s="205"/>
      <c r="AF800" s="205"/>
      <c r="AG800" s="205"/>
      <c r="AH800" s="205"/>
      <c r="AI800" s="205"/>
      <c r="AJ800" s="205"/>
      <c r="AK800" s="205"/>
      <c r="AL800" s="205"/>
      <c r="AM800" s="205"/>
    </row>
    <row r="801">
      <c r="A801" s="213"/>
      <c r="B801" s="218"/>
      <c r="C801" s="218"/>
      <c r="D801" s="213"/>
      <c r="E801" s="213"/>
      <c r="F801" s="213"/>
      <c r="G801" s="213"/>
      <c r="H801" s="213"/>
      <c r="I801" s="213"/>
      <c r="J801" s="213"/>
      <c r="K801" s="213"/>
      <c r="L801" s="213"/>
      <c r="M801" s="213"/>
      <c r="N801" s="213"/>
      <c r="O801" s="213"/>
      <c r="P801" s="213"/>
      <c r="Q801" s="213"/>
      <c r="R801" s="213"/>
      <c r="S801" s="213"/>
      <c r="T801" s="213"/>
      <c r="U801" s="213"/>
      <c r="V801" s="213"/>
      <c r="W801" s="213"/>
      <c r="X801" s="213"/>
      <c r="Y801" s="231"/>
      <c r="Z801" s="213"/>
      <c r="AA801" s="213"/>
      <c r="AB801" s="205"/>
      <c r="AC801" s="205"/>
      <c r="AD801" s="205"/>
      <c r="AE801" s="205"/>
      <c r="AF801" s="205"/>
      <c r="AG801" s="205"/>
      <c r="AH801" s="205"/>
      <c r="AI801" s="205"/>
      <c r="AJ801" s="205"/>
      <c r="AK801" s="205"/>
      <c r="AL801" s="205"/>
      <c r="AM801" s="205"/>
    </row>
    <row r="802">
      <c r="A802" s="213"/>
      <c r="B802" s="218"/>
      <c r="C802" s="218"/>
      <c r="D802" s="213"/>
      <c r="E802" s="213"/>
      <c r="F802" s="213"/>
      <c r="G802" s="213"/>
      <c r="H802" s="213"/>
      <c r="I802" s="213"/>
      <c r="J802" s="213"/>
      <c r="K802" s="213"/>
      <c r="L802" s="213"/>
      <c r="M802" s="213"/>
      <c r="N802" s="213"/>
      <c r="O802" s="213"/>
      <c r="P802" s="213"/>
      <c r="Q802" s="213"/>
      <c r="R802" s="213"/>
      <c r="S802" s="213"/>
      <c r="T802" s="213"/>
      <c r="U802" s="213"/>
      <c r="V802" s="213"/>
      <c r="W802" s="213"/>
      <c r="X802" s="213"/>
      <c r="Y802" s="231"/>
      <c r="Z802" s="213"/>
      <c r="AA802" s="213"/>
      <c r="AB802" s="205"/>
      <c r="AC802" s="205"/>
      <c r="AD802" s="205"/>
      <c r="AE802" s="205"/>
      <c r="AF802" s="205"/>
      <c r="AG802" s="205"/>
      <c r="AH802" s="205"/>
      <c r="AI802" s="205"/>
      <c r="AJ802" s="205"/>
      <c r="AK802" s="205"/>
      <c r="AL802" s="205"/>
      <c r="AM802" s="205"/>
    </row>
    <row r="803">
      <c r="A803" s="213"/>
      <c r="B803" s="218"/>
      <c r="C803" s="218"/>
      <c r="D803" s="213"/>
      <c r="E803" s="213"/>
      <c r="F803" s="213"/>
      <c r="G803" s="213"/>
      <c r="H803" s="213"/>
      <c r="I803" s="213"/>
      <c r="J803" s="213"/>
      <c r="K803" s="213"/>
      <c r="L803" s="213"/>
      <c r="M803" s="213"/>
      <c r="N803" s="213"/>
      <c r="O803" s="213"/>
      <c r="P803" s="213"/>
      <c r="Q803" s="213"/>
      <c r="R803" s="213"/>
      <c r="S803" s="213"/>
      <c r="T803" s="213"/>
      <c r="U803" s="213"/>
      <c r="V803" s="213"/>
      <c r="W803" s="213"/>
      <c r="X803" s="213"/>
      <c r="Y803" s="231"/>
      <c r="Z803" s="213"/>
      <c r="AA803" s="213"/>
      <c r="AB803" s="205"/>
      <c r="AC803" s="205"/>
      <c r="AD803" s="205"/>
      <c r="AE803" s="205"/>
      <c r="AF803" s="205"/>
      <c r="AG803" s="205"/>
      <c r="AH803" s="205"/>
      <c r="AI803" s="205"/>
      <c r="AJ803" s="205"/>
      <c r="AK803" s="205"/>
      <c r="AL803" s="205"/>
      <c r="AM803" s="205"/>
    </row>
    <row r="804">
      <c r="A804" s="213"/>
      <c r="B804" s="218"/>
      <c r="C804" s="218"/>
      <c r="D804" s="213"/>
      <c r="E804" s="213"/>
      <c r="F804" s="213"/>
      <c r="G804" s="213"/>
      <c r="H804" s="213"/>
      <c r="I804" s="213"/>
      <c r="J804" s="213"/>
      <c r="K804" s="213"/>
      <c r="L804" s="213"/>
      <c r="M804" s="213"/>
      <c r="N804" s="213"/>
      <c r="O804" s="213"/>
      <c r="P804" s="213"/>
      <c r="Q804" s="213"/>
      <c r="R804" s="213"/>
      <c r="S804" s="213"/>
      <c r="T804" s="213"/>
      <c r="U804" s="213"/>
      <c r="V804" s="213"/>
      <c r="W804" s="213"/>
      <c r="X804" s="213"/>
      <c r="Y804" s="231"/>
      <c r="Z804" s="213"/>
      <c r="AA804" s="213"/>
      <c r="AB804" s="205"/>
      <c r="AC804" s="205"/>
      <c r="AD804" s="205"/>
      <c r="AE804" s="205"/>
      <c r="AF804" s="205"/>
      <c r="AG804" s="205"/>
      <c r="AH804" s="205"/>
      <c r="AI804" s="205"/>
      <c r="AJ804" s="205"/>
      <c r="AK804" s="205"/>
      <c r="AL804" s="205"/>
      <c r="AM804" s="205"/>
    </row>
    <row r="805">
      <c r="A805" s="213"/>
      <c r="B805" s="218"/>
      <c r="C805" s="218"/>
      <c r="D805" s="213"/>
      <c r="E805" s="213"/>
      <c r="F805" s="213"/>
      <c r="G805" s="213"/>
      <c r="H805" s="213"/>
      <c r="I805" s="213"/>
      <c r="J805" s="213"/>
      <c r="K805" s="213"/>
      <c r="L805" s="213"/>
      <c r="M805" s="213"/>
      <c r="N805" s="213"/>
      <c r="O805" s="213"/>
      <c r="P805" s="213"/>
      <c r="Q805" s="213"/>
      <c r="R805" s="213"/>
      <c r="S805" s="213"/>
      <c r="T805" s="213"/>
      <c r="U805" s="213"/>
      <c r="V805" s="213"/>
      <c r="W805" s="213"/>
      <c r="X805" s="213"/>
      <c r="Y805" s="231"/>
      <c r="Z805" s="213"/>
      <c r="AA805" s="213"/>
      <c r="AB805" s="205"/>
      <c r="AC805" s="205"/>
      <c r="AD805" s="205"/>
      <c r="AE805" s="205"/>
      <c r="AF805" s="205"/>
      <c r="AG805" s="205"/>
      <c r="AH805" s="205"/>
      <c r="AI805" s="205"/>
      <c r="AJ805" s="205"/>
      <c r="AK805" s="205"/>
      <c r="AL805" s="205"/>
      <c r="AM805" s="205"/>
    </row>
    <row r="806">
      <c r="A806" s="213"/>
      <c r="B806" s="218"/>
      <c r="C806" s="218"/>
      <c r="D806" s="213"/>
      <c r="E806" s="213"/>
      <c r="F806" s="213"/>
      <c r="G806" s="213"/>
      <c r="H806" s="213"/>
      <c r="I806" s="213"/>
      <c r="J806" s="213"/>
      <c r="K806" s="213"/>
      <c r="L806" s="213"/>
      <c r="M806" s="213"/>
      <c r="N806" s="213"/>
      <c r="O806" s="213"/>
      <c r="P806" s="213"/>
      <c r="Q806" s="213"/>
      <c r="R806" s="213"/>
      <c r="S806" s="213"/>
      <c r="T806" s="213"/>
      <c r="U806" s="213"/>
      <c r="V806" s="213"/>
      <c r="W806" s="213"/>
      <c r="X806" s="213"/>
      <c r="Y806" s="231"/>
      <c r="Z806" s="213"/>
      <c r="AA806" s="213"/>
      <c r="AB806" s="205"/>
      <c r="AC806" s="205"/>
      <c r="AD806" s="205"/>
      <c r="AE806" s="205"/>
      <c r="AF806" s="205"/>
      <c r="AG806" s="205"/>
      <c r="AH806" s="205"/>
      <c r="AI806" s="205"/>
      <c r="AJ806" s="205"/>
      <c r="AK806" s="205"/>
      <c r="AL806" s="205"/>
      <c r="AM806" s="205"/>
    </row>
    <row r="807">
      <c r="A807" s="213"/>
      <c r="B807" s="218"/>
      <c r="C807" s="218"/>
      <c r="D807" s="213"/>
      <c r="E807" s="213"/>
      <c r="F807" s="213"/>
      <c r="G807" s="213"/>
      <c r="H807" s="213"/>
      <c r="I807" s="213"/>
      <c r="J807" s="213"/>
      <c r="K807" s="213"/>
      <c r="L807" s="213"/>
      <c r="M807" s="213"/>
      <c r="N807" s="213"/>
      <c r="O807" s="213"/>
      <c r="P807" s="213"/>
      <c r="Q807" s="213"/>
      <c r="R807" s="213"/>
      <c r="S807" s="213"/>
      <c r="T807" s="213"/>
      <c r="U807" s="213"/>
      <c r="V807" s="213"/>
      <c r="W807" s="213"/>
      <c r="X807" s="213"/>
      <c r="Y807" s="231"/>
      <c r="Z807" s="213"/>
      <c r="AA807" s="213"/>
      <c r="AB807" s="205"/>
      <c r="AC807" s="205"/>
      <c r="AD807" s="205"/>
      <c r="AE807" s="205"/>
      <c r="AF807" s="205"/>
      <c r="AG807" s="205"/>
      <c r="AH807" s="205"/>
      <c r="AI807" s="205"/>
      <c r="AJ807" s="205"/>
      <c r="AK807" s="205"/>
      <c r="AL807" s="205"/>
      <c r="AM807" s="205"/>
    </row>
    <row r="808">
      <c r="A808" s="213"/>
      <c r="B808" s="218"/>
      <c r="C808" s="218"/>
      <c r="D808" s="213"/>
      <c r="E808" s="213"/>
      <c r="F808" s="213"/>
      <c r="G808" s="213"/>
      <c r="H808" s="213"/>
      <c r="I808" s="213"/>
      <c r="J808" s="213"/>
      <c r="K808" s="213"/>
      <c r="L808" s="213"/>
      <c r="M808" s="213"/>
      <c r="N808" s="213"/>
      <c r="O808" s="213"/>
      <c r="P808" s="213"/>
      <c r="Q808" s="213"/>
      <c r="R808" s="213"/>
      <c r="S808" s="213"/>
      <c r="T808" s="213"/>
      <c r="U808" s="213"/>
      <c r="V808" s="213"/>
      <c r="W808" s="213"/>
      <c r="X808" s="213"/>
      <c r="Y808" s="231"/>
      <c r="Z808" s="213"/>
      <c r="AA808" s="213"/>
      <c r="AB808" s="205"/>
      <c r="AC808" s="205"/>
      <c r="AD808" s="205"/>
      <c r="AE808" s="205"/>
      <c r="AF808" s="205"/>
      <c r="AG808" s="205"/>
      <c r="AH808" s="205"/>
      <c r="AI808" s="205"/>
      <c r="AJ808" s="205"/>
      <c r="AK808" s="205"/>
      <c r="AL808" s="205"/>
      <c r="AM808" s="205"/>
    </row>
    <row r="809">
      <c r="A809" s="213"/>
      <c r="B809" s="218"/>
      <c r="C809" s="218"/>
      <c r="D809" s="213"/>
      <c r="E809" s="213"/>
      <c r="F809" s="213"/>
      <c r="G809" s="213"/>
      <c r="H809" s="213"/>
      <c r="I809" s="213"/>
      <c r="J809" s="213"/>
      <c r="K809" s="213"/>
      <c r="L809" s="213"/>
      <c r="M809" s="213"/>
      <c r="N809" s="213"/>
      <c r="O809" s="213"/>
      <c r="P809" s="213"/>
      <c r="Q809" s="213"/>
      <c r="R809" s="213"/>
      <c r="S809" s="213"/>
      <c r="T809" s="213"/>
      <c r="U809" s="213"/>
      <c r="V809" s="213"/>
      <c r="W809" s="213"/>
      <c r="X809" s="213"/>
      <c r="Y809" s="231"/>
      <c r="Z809" s="213"/>
      <c r="AA809" s="213"/>
      <c r="AB809" s="205"/>
      <c r="AC809" s="205"/>
      <c r="AD809" s="205"/>
      <c r="AE809" s="205"/>
      <c r="AF809" s="205"/>
      <c r="AG809" s="205"/>
      <c r="AH809" s="205"/>
      <c r="AI809" s="205"/>
      <c r="AJ809" s="205"/>
      <c r="AK809" s="205"/>
      <c r="AL809" s="205"/>
      <c r="AM809" s="205"/>
    </row>
    <row r="810">
      <c r="A810" s="213"/>
      <c r="B810" s="218"/>
      <c r="C810" s="218"/>
      <c r="D810" s="213"/>
      <c r="E810" s="213"/>
      <c r="F810" s="213"/>
      <c r="G810" s="213"/>
      <c r="H810" s="213"/>
      <c r="I810" s="213"/>
      <c r="J810" s="213"/>
      <c r="K810" s="213"/>
      <c r="L810" s="213"/>
      <c r="M810" s="213"/>
      <c r="N810" s="213"/>
      <c r="O810" s="213"/>
      <c r="P810" s="213"/>
      <c r="Q810" s="213"/>
      <c r="R810" s="213"/>
      <c r="S810" s="213"/>
      <c r="T810" s="213"/>
      <c r="U810" s="213"/>
      <c r="V810" s="213"/>
      <c r="W810" s="213"/>
      <c r="X810" s="213"/>
      <c r="Y810" s="231"/>
      <c r="Z810" s="213"/>
      <c r="AA810" s="213"/>
      <c r="AB810" s="205"/>
      <c r="AC810" s="205"/>
      <c r="AD810" s="205"/>
      <c r="AE810" s="205"/>
      <c r="AF810" s="205"/>
      <c r="AG810" s="205"/>
      <c r="AH810" s="205"/>
      <c r="AI810" s="205"/>
      <c r="AJ810" s="205"/>
      <c r="AK810" s="205"/>
      <c r="AL810" s="205"/>
      <c r="AM810" s="205"/>
    </row>
    <row r="811">
      <c r="A811" s="213"/>
      <c r="B811" s="218"/>
      <c r="C811" s="218"/>
      <c r="D811" s="213"/>
      <c r="E811" s="213"/>
      <c r="F811" s="213"/>
      <c r="G811" s="213"/>
      <c r="H811" s="213"/>
      <c r="I811" s="213"/>
      <c r="J811" s="213"/>
      <c r="K811" s="213"/>
      <c r="L811" s="213"/>
      <c r="M811" s="213"/>
      <c r="N811" s="213"/>
      <c r="O811" s="213"/>
      <c r="P811" s="213"/>
      <c r="Q811" s="213"/>
      <c r="R811" s="213"/>
      <c r="S811" s="213"/>
      <c r="T811" s="213"/>
      <c r="U811" s="213"/>
      <c r="V811" s="213"/>
      <c r="W811" s="213"/>
      <c r="X811" s="213"/>
      <c r="Y811" s="231"/>
      <c r="Z811" s="213"/>
      <c r="AA811" s="213"/>
      <c r="AB811" s="205"/>
      <c r="AC811" s="205"/>
      <c r="AD811" s="205"/>
      <c r="AE811" s="205"/>
      <c r="AF811" s="205"/>
      <c r="AG811" s="205"/>
      <c r="AH811" s="205"/>
      <c r="AI811" s="205"/>
      <c r="AJ811" s="205"/>
      <c r="AK811" s="205"/>
      <c r="AL811" s="205"/>
      <c r="AM811" s="205"/>
    </row>
    <row r="812">
      <c r="A812" s="213"/>
      <c r="B812" s="218"/>
      <c r="C812" s="218"/>
      <c r="D812" s="213"/>
      <c r="E812" s="213"/>
      <c r="F812" s="213"/>
      <c r="G812" s="213"/>
      <c r="H812" s="213"/>
      <c r="I812" s="213"/>
      <c r="J812" s="213"/>
      <c r="K812" s="213"/>
      <c r="L812" s="213"/>
      <c r="M812" s="213"/>
      <c r="N812" s="213"/>
      <c r="O812" s="213"/>
      <c r="P812" s="213"/>
      <c r="Q812" s="213"/>
      <c r="R812" s="213"/>
      <c r="S812" s="213"/>
      <c r="T812" s="213"/>
      <c r="U812" s="213"/>
      <c r="V812" s="213"/>
      <c r="W812" s="213"/>
      <c r="X812" s="213"/>
      <c r="Y812" s="231"/>
      <c r="Z812" s="213"/>
      <c r="AA812" s="213"/>
      <c r="AB812" s="205"/>
      <c r="AC812" s="205"/>
      <c r="AD812" s="205"/>
      <c r="AE812" s="205"/>
      <c r="AF812" s="205"/>
      <c r="AG812" s="205"/>
      <c r="AH812" s="205"/>
      <c r="AI812" s="205"/>
      <c r="AJ812" s="205"/>
      <c r="AK812" s="205"/>
      <c r="AL812" s="205"/>
      <c r="AM812" s="205"/>
    </row>
    <row r="813">
      <c r="A813" s="213"/>
      <c r="B813" s="218"/>
      <c r="C813" s="218"/>
      <c r="D813" s="213"/>
      <c r="E813" s="213"/>
      <c r="F813" s="213"/>
      <c r="G813" s="213"/>
      <c r="H813" s="213"/>
      <c r="I813" s="213"/>
      <c r="J813" s="213"/>
      <c r="K813" s="213"/>
      <c r="L813" s="213"/>
      <c r="M813" s="213"/>
      <c r="N813" s="213"/>
      <c r="O813" s="213"/>
      <c r="P813" s="213"/>
      <c r="Q813" s="213"/>
      <c r="R813" s="213"/>
      <c r="S813" s="213"/>
      <c r="T813" s="213"/>
      <c r="U813" s="213"/>
      <c r="V813" s="213"/>
      <c r="W813" s="213"/>
      <c r="X813" s="213"/>
      <c r="Y813" s="231"/>
      <c r="Z813" s="213"/>
      <c r="AA813" s="213"/>
      <c r="AB813" s="205"/>
      <c r="AC813" s="205"/>
      <c r="AD813" s="205"/>
      <c r="AE813" s="205"/>
      <c r="AF813" s="205"/>
      <c r="AG813" s="205"/>
      <c r="AH813" s="205"/>
      <c r="AI813" s="205"/>
      <c r="AJ813" s="205"/>
      <c r="AK813" s="205"/>
      <c r="AL813" s="205"/>
      <c r="AM813" s="205"/>
    </row>
    <row r="814">
      <c r="A814" s="213"/>
      <c r="B814" s="218"/>
      <c r="C814" s="218"/>
      <c r="D814" s="213"/>
      <c r="E814" s="213"/>
      <c r="F814" s="213"/>
      <c r="G814" s="213"/>
      <c r="H814" s="213"/>
      <c r="I814" s="213"/>
      <c r="J814" s="213"/>
      <c r="K814" s="213"/>
      <c r="L814" s="213"/>
      <c r="M814" s="213"/>
      <c r="N814" s="213"/>
      <c r="O814" s="213"/>
      <c r="P814" s="213"/>
      <c r="Q814" s="213"/>
      <c r="R814" s="213"/>
      <c r="S814" s="213"/>
      <c r="T814" s="213"/>
      <c r="U814" s="213"/>
      <c r="V814" s="213"/>
      <c r="W814" s="213"/>
      <c r="X814" s="213"/>
      <c r="Y814" s="231"/>
      <c r="Z814" s="213"/>
      <c r="AA814" s="213"/>
      <c r="AB814" s="205"/>
      <c r="AC814" s="205"/>
      <c r="AD814" s="205"/>
      <c r="AE814" s="205"/>
      <c r="AF814" s="205"/>
      <c r="AG814" s="205"/>
      <c r="AH814" s="205"/>
      <c r="AI814" s="205"/>
      <c r="AJ814" s="205"/>
      <c r="AK814" s="205"/>
      <c r="AL814" s="205"/>
      <c r="AM814" s="205"/>
    </row>
    <row r="815">
      <c r="A815" s="213"/>
      <c r="B815" s="218"/>
      <c r="C815" s="218"/>
      <c r="D815" s="213"/>
      <c r="E815" s="213"/>
      <c r="F815" s="213"/>
      <c r="G815" s="213"/>
      <c r="H815" s="213"/>
      <c r="I815" s="213"/>
      <c r="J815" s="213"/>
      <c r="K815" s="213"/>
      <c r="L815" s="213"/>
      <c r="M815" s="213"/>
      <c r="N815" s="213"/>
      <c r="O815" s="213"/>
      <c r="P815" s="213"/>
      <c r="Q815" s="213"/>
      <c r="R815" s="213"/>
      <c r="S815" s="213"/>
      <c r="T815" s="213"/>
      <c r="U815" s="213"/>
      <c r="V815" s="213"/>
      <c r="W815" s="213"/>
      <c r="X815" s="213"/>
      <c r="Y815" s="231"/>
      <c r="Z815" s="213"/>
      <c r="AA815" s="213"/>
      <c r="AB815" s="205"/>
      <c r="AC815" s="205"/>
      <c r="AD815" s="205"/>
      <c r="AE815" s="205"/>
      <c r="AF815" s="205"/>
      <c r="AG815" s="205"/>
      <c r="AH815" s="205"/>
      <c r="AI815" s="205"/>
      <c r="AJ815" s="205"/>
      <c r="AK815" s="205"/>
      <c r="AL815" s="205"/>
      <c r="AM815" s="205"/>
    </row>
    <row r="816">
      <c r="A816" s="213"/>
      <c r="B816" s="218"/>
      <c r="C816" s="218"/>
      <c r="D816" s="213"/>
      <c r="E816" s="213"/>
      <c r="F816" s="213"/>
      <c r="G816" s="213"/>
      <c r="H816" s="213"/>
      <c r="I816" s="213"/>
      <c r="J816" s="213"/>
      <c r="K816" s="213"/>
      <c r="L816" s="213"/>
      <c r="M816" s="213"/>
      <c r="N816" s="213"/>
      <c r="O816" s="213"/>
      <c r="P816" s="213"/>
      <c r="Q816" s="213"/>
      <c r="R816" s="213"/>
      <c r="S816" s="213"/>
      <c r="T816" s="213"/>
      <c r="U816" s="213"/>
      <c r="V816" s="213"/>
      <c r="W816" s="213"/>
      <c r="X816" s="213"/>
      <c r="Y816" s="231"/>
      <c r="Z816" s="213"/>
      <c r="AA816" s="213"/>
      <c r="AB816" s="205"/>
      <c r="AC816" s="205"/>
      <c r="AD816" s="205"/>
      <c r="AE816" s="205"/>
      <c r="AF816" s="205"/>
      <c r="AG816" s="205"/>
      <c r="AH816" s="205"/>
      <c r="AI816" s="205"/>
      <c r="AJ816" s="205"/>
      <c r="AK816" s="205"/>
      <c r="AL816" s="205"/>
      <c r="AM816" s="205"/>
    </row>
    <row r="817">
      <c r="A817" s="213"/>
      <c r="B817" s="218"/>
      <c r="C817" s="218"/>
      <c r="D817" s="213"/>
      <c r="E817" s="213"/>
      <c r="F817" s="213"/>
      <c r="G817" s="213"/>
      <c r="H817" s="213"/>
      <c r="I817" s="213"/>
      <c r="J817" s="213"/>
      <c r="K817" s="213"/>
      <c r="L817" s="213"/>
      <c r="M817" s="213"/>
      <c r="N817" s="213"/>
      <c r="O817" s="213"/>
      <c r="P817" s="213"/>
      <c r="Q817" s="213"/>
      <c r="R817" s="213"/>
      <c r="S817" s="213"/>
      <c r="T817" s="213"/>
      <c r="U817" s="213"/>
      <c r="V817" s="213"/>
      <c r="W817" s="213"/>
      <c r="X817" s="213"/>
      <c r="Y817" s="231"/>
      <c r="Z817" s="213"/>
      <c r="AA817" s="213"/>
      <c r="AB817" s="205"/>
      <c r="AC817" s="205"/>
      <c r="AD817" s="205"/>
      <c r="AE817" s="205"/>
      <c r="AF817" s="205"/>
      <c r="AG817" s="205"/>
      <c r="AH817" s="205"/>
      <c r="AI817" s="205"/>
      <c r="AJ817" s="205"/>
      <c r="AK817" s="205"/>
      <c r="AL817" s="205"/>
      <c r="AM817" s="205"/>
    </row>
    <row r="818">
      <c r="A818" s="213"/>
      <c r="B818" s="218"/>
      <c r="C818" s="218"/>
      <c r="D818" s="213"/>
      <c r="E818" s="213"/>
      <c r="F818" s="213"/>
      <c r="G818" s="213"/>
      <c r="H818" s="213"/>
      <c r="I818" s="213"/>
      <c r="J818" s="213"/>
      <c r="K818" s="213"/>
      <c r="L818" s="213"/>
      <c r="M818" s="213"/>
      <c r="N818" s="213"/>
      <c r="O818" s="213"/>
      <c r="P818" s="213"/>
      <c r="Q818" s="213"/>
      <c r="R818" s="213"/>
      <c r="S818" s="213"/>
      <c r="T818" s="213"/>
      <c r="U818" s="213"/>
      <c r="V818" s="213"/>
      <c r="W818" s="213"/>
      <c r="X818" s="213"/>
      <c r="Y818" s="231"/>
      <c r="Z818" s="213"/>
      <c r="AA818" s="213"/>
      <c r="AB818" s="205"/>
      <c r="AC818" s="205"/>
      <c r="AD818" s="205"/>
      <c r="AE818" s="205"/>
      <c r="AF818" s="205"/>
      <c r="AG818" s="205"/>
      <c r="AH818" s="205"/>
      <c r="AI818" s="205"/>
      <c r="AJ818" s="205"/>
      <c r="AK818" s="205"/>
      <c r="AL818" s="205"/>
      <c r="AM818" s="205"/>
    </row>
    <row r="819">
      <c r="A819" s="213"/>
      <c r="B819" s="218"/>
      <c r="C819" s="218"/>
      <c r="D819" s="213"/>
      <c r="E819" s="213"/>
      <c r="F819" s="213"/>
      <c r="G819" s="213"/>
      <c r="H819" s="213"/>
      <c r="I819" s="213"/>
      <c r="J819" s="213"/>
      <c r="K819" s="213"/>
      <c r="L819" s="213"/>
      <c r="M819" s="213"/>
      <c r="N819" s="213"/>
      <c r="O819" s="213"/>
      <c r="P819" s="213"/>
      <c r="Q819" s="213"/>
      <c r="R819" s="213"/>
      <c r="S819" s="213"/>
      <c r="T819" s="213"/>
      <c r="U819" s="213"/>
      <c r="V819" s="213"/>
      <c r="W819" s="213"/>
      <c r="X819" s="213"/>
      <c r="Y819" s="231"/>
      <c r="Z819" s="213"/>
      <c r="AA819" s="213"/>
      <c r="AB819" s="205"/>
      <c r="AC819" s="205"/>
      <c r="AD819" s="205"/>
      <c r="AE819" s="205"/>
      <c r="AF819" s="205"/>
      <c r="AG819" s="205"/>
      <c r="AH819" s="205"/>
      <c r="AI819" s="205"/>
      <c r="AJ819" s="205"/>
      <c r="AK819" s="205"/>
      <c r="AL819" s="205"/>
      <c r="AM819" s="205"/>
    </row>
    <row r="820">
      <c r="A820" s="213"/>
      <c r="B820" s="218"/>
      <c r="C820" s="218"/>
      <c r="D820" s="213"/>
      <c r="E820" s="213"/>
      <c r="F820" s="213"/>
      <c r="G820" s="213"/>
      <c r="H820" s="213"/>
      <c r="I820" s="213"/>
      <c r="J820" s="213"/>
      <c r="K820" s="213"/>
      <c r="L820" s="213"/>
      <c r="M820" s="213"/>
      <c r="N820" s="213"/>
      <c r="O820" s="213"/>
      <c r="P820" s="213"/>
      <c r="Q820" s="213"/>
      <c r="R820" s="213"/>
      <c r="S820" s="213"/>
      <c r="T820" s="213"/>
      <c r="U820" s="213"/>
      <c r="V820" s="213"/>
      <c r="W820" s="213"/>
      <c r="X820" s="213"/>
      <c r="Y820" s="231"/>
      <c r="Z820" s="213"/>
      <c r="AA820" s="213"/>
      <c r="AB820" s="205"/>
      <c r="AC820" s="205"/>
      <c r="AD820" s="205"/>
      <c r="AE820" s="205"/>
      <c r="AF820" s="205"/>
      <c r="AG820" s="205"/>
      <c r="AH820" s="205"/>
      <c r="AI820" s="205"/>
      <c r="AJ820" s="205"/>
      <c r="AK820" s="205"/>
      <c r="AL820" s="205"/>
      <c r="AM820" s="205"/>
    </row>
    <row r="821">
      <c r="A821" s="213"/>
      <c r="B821" s="218"/>
      <c r="C821" s="218"/>
      <c r="D821" s="213"/>
      <c r="E821" s="213"/>
      <c r="F821" s="213"/>
      <c r="G821" s="213"/>
      <c r="H821" s="213"/>
      <c r="I821" s="213"/>
      <c r="J821" s="213"/>
      <c r="K821" s="213"/>
      <c r="L821" s="213"/>
      <c r="M821" s="213"/>
      <c r="N821" s="213"/>
      <c r="O821" s="213"/>
      <c r="P821" s="213"/>
      <c r="Q821" s="213"/>
      <c r="R821" s="213"/>
      <c r="S821" s="213"/>
      <c r="T821" s="213"/>
      <c r="U821" s="213"/>
      <c r="V821" s="213"/>
      <c r="W821" s="213"/>
      <c r="X821" s="213"/>
      <c r="Y821" s="231"/>
      <c r="Z821" s="213"/>
      <c r="AA821" s="213"/>
      <c r="AB821" s="205"/>
      <c r="AC821" s="205"/>
      <c r="AD821" s="205"/>
      <c r="AE821" s="205"/>
      <c r="AF821" s="205"/>
      <c r="AG821" s="205"/>
      <c r="AH821" s="205"/>
      <c r="AI821" s="205"/>
      <c r="AJ821" s="205"/>
      <c r="AK821" s="205"/>
      <c r="AL821" s="205"/>
      <c r="AM821" s="205"/>
    </row>
    <row r="822">
      <c r="A822" s="213"/>
      <c r="B822" s="218"/>
      <c r="C822" s="218"/>
      <c r="D822" s="213"/>
      <c r="E822" s="213"/>
      <c r="F822" s="213"/>
      <c r="G822" s="213"/>
      <c r="H822" s="213"/>
      <c r="I822" s="213"/>
      <c r="J822" s="213"/>
      <c r="K822" s="213"/>
      <c r="L822" s="213"/>
      <c r="M822" s="213"/>
      <c r="N822" s="213"/>
      <c r="O822" s="213"/>
      <c r="P822" s="213"/>
      <c r="Q822" s="213"/>
      <c r="R822" s="213"/>
      <c r="S822" s="213"/>
      <c r="T822" s="213"/>
      <c r="U822" s="213"/>
      <c r="V822" s="213"/>
      <c r="W822" s="213"/>
      <c r="X822" s="213"/>
      <c r="Y822" s="231"/>
      <c r="Z822" s="213"/>
      <c r="AA822" s="213"/>
      <c r="AB822" s="205"/>
      <c r="AC822" s="205"/>
      <c r="AD822" s="205"/>
      <c r="AE822" s="205"/>
      <c r="AF822" s="205"/>
      <c r="AG822" s="205"/>
      <c r="AH822" s="205"/>
      <c r="AI822" s="205"/>
      <c r="AJ822" s="205"/>
      <c r="AK822" s="205"/>
      <c r="AL822" s="205"/>
      <c r="AM822" s="205"/>
    </row>
    <row r="823">
      <c r="A823" s="213"/>
      <c r="B823" s="218"/>
      <c r="C823" s="218"/>
      <c r="D823" s="213"/>
      <c r="E823" s="213"/>
      <c r="F823" s="213"/>
      <c r="G823" s="213"/>
      <c r="H823" s="213"/>
      <c r="I823" s="213"/>
      <c r="J823" s="213"/>
      <c r="K823" s="213"/>
      <c r="L823" s="213"/>
      <c r="M823" s="213"/>
      <c r="N823" s="213"/>
      <c r="O823" s="213"/>
      <c r="P823" s="213"/>
      <c r="Q823" s="213"/>
      <c r="R823" s="213"/>
      <c r="S823" s="213"/>
      <c r="T823" s="213"/>
      <c r="U823" s="213"/>
      <c r="V823" s="213"/>
      <c r="W823" s="213"/>
      <c r="X823" s="213"/>
      <c r="Y823" s="231"/>
      <c r="Z823" s="213"/>
      <c r="AA823" s="213"/>
      <c r="AB823" s="205"/>
      <c r="AC823" s="205"/>
      <c r="AD823" s="205"/>
      <c r="AE823" s="205"/>
      <c r="AF823" s="205"/>
      <c r="AG823" s="205"/>
      <c r="AH823" s="205"/>
      <c r="AI823" s="205"/>
      <c r="AJ823" s="205"/>
      <c r="AK823" s="205"/>
      <c r="AL823" s="205"/>
      <c r="AM823" s="205"/>
    </row>
    <row r="824">
      <c r="A824" s="213"/>
      <c r="B824" s="218"/>
      <c r="C824" s="218"/>
      <c r="D824" s="213"/>
      <c r="E824" s="213"/>
      <c r="F824" s="213"/>
      <c r="G824" s="213"/>
      <c r="H824" s="213"/>
      <c r="I824" s="213"/>
      <c r="J824" s="213"/>
      <c r="K824" s="213"/>
      <c r="L824" s="213"/>
      <c r="M824" s="213"/>
      <c r="N824" s="213"/>
      <c r="O824" s="213"/>
      <c r="P824" s="213"/>
      <c r="Q824" s="213"/>
      <c r="R824" s="213"/>
      <c r="S824" s="213"/>
      <c r="T824" s="213"/>
      <c r="U824" s="213"/>
      <c r="V824" s="213"/>
      <c r="W824" s="213"/>
      <c r="X824" s="213"/>
      <c r="Y824" s="231"/>
      <c r="Z824" s="213"/>
      <c r="AA824" s="213"/>
      <c r="AB824" s="205"/>
      <c r="AC824" s="205"/>
      <c r="AD824" s="205"/>
      <c r="AE824" s="205"/>
      <c r="AF824" s="205"/>
      <c r="AG824" s="205"/>
      <c r="AH824" s="205"/>
      <c r="AI824" s="205"/>
      <c r="AJ824" s="205"/>
      <c r="AK824" s="205"/>
      <c r="AL824" s="205"/>
      <c r="AM824" s="205"/>
    </row>
    <row r="825">
      <c r="A825" s="213"/>
      <c r="B825" s="218"/>
      <c r="C825" s="218"/>
      <c r="D825" s="213"/>
      <c r="E825" s="213"/>
      <c r="F825" s="213"/>
      <c r="G825" s="213"/>
      <c r="H825" s="213"/>
      <c r="I825" s="213"/>
      <c r="J825" s="213"/>
      <c r="K825" s="213"/>
      <c r="L825" s="213"/>
      <c r="M825" s="213"/>
      <c r="N825" s="213"/>
      <c r="O825" s="213"/>
      <c r="P825" s="213"/>
      <c r="Q825" s="213"/>
      <c r="R825" s="213"/>
      <c r="S825" s="213"/>
      <c r="T825" s="213"/>
      <c r="U825" s="213"/>
      <c r="V825" s="213"/>
      <c r="W825" s="213"/>
      <c r="X825" s="213"/>
      <c r="Y825" s="231"/>
      <c r="Z825" s="213"/>
      <c r="AA825" s="213"/>
      <c r="AB825" s="205"/>
      <c r="AC825" s="205"/>
      <c r="AD825" s="205"/>
      <c r="AE825" s="205"/>
      <c r="AF825" s="205"/>
      <c r="AG825" s="205"/>
      <c r="AH825" s="205"/>
      <c r="AI825" s="205"/>
      <c r="AJ825" s="205"/>
      <c r="AK825" s="205"/>
      <c r="AL825" s="205"/>
      <c r="AM825" s="205"/>
    </row>
    <row r="826">
      <c r="A826" s="213"/>
      <c r="B826" s="218"/>
      <c r="C826" s="218"/>
      <c r="D826" s="213"/>
      <c r="E826" s="213"/>
      <c r="F826" s="213"/>
      <c r="G826" s="213"/>
      <c r="H826" s="213"/>
      <c r="I826" s="213"/>
      <c r="J826" s="213"/>
      <c r="K826" s="213"/>
      <c r="L826" s="213"/>
      <c r="M826" s="213"/>
      <c r="N826" s="213"/>
      <c r="O826" s="213"/>
      <c r="P826" s="213"/>
      <c r="Q826" s="213"/>
      <c r="R826" s="213"/>
      <c r="S826" s="213"/>
      <c r="T826" s="213"/>
      <c r="U826" s="213"/>
      <c r="V826" s="213"/>
      <c r="W826" s="213"/>
      <c r="X826" s="213"/>
      <c r="Y826" s="231"/>
      <c r="Z826" s="213"/>
      <c r="AA826" s="213"/>
      <c r="AB826" s="205"/>
      <c r="AC826" s="205"/>
      <c r="AD826" s="205"/>
      <c r="AE826" s="205"/>
      <c r="AF826" s="205"/>
      <c r="AG826" s="205"/>
      <c r="AH826" s="205"/>
      <c r="AI826" s="205"/>
      <c r="AJ826" s="205"/>
      <c r="AK826" s="205"/>
      <c r="AL826" s="205"/>
      <c r="AM826" s="205"/>
    </row>
    <row r="827">
      <c r="A827" s="213"/>
      <c r="B827" s="218"/>
      <c r="C827" s="218"/>
      <c r="D827" s="213"/>
      <c r="E827" s="213"/>
      <c r="F827" s="213"/>
      <c r="G827" s="213"/>
      <c r="H827" s="213"/>
      <c r="I827" s="213"/>
      <c r="J827" s="213"/>
      <c r="K827" s="213"/>
      <c r="L827" s="213"/>
      <c r="M827" s="213"/>
      <c r="N827" s="213"/>
      <c r="O827" s="213"/>
      <c r="P827" s="213"/>
      <c r="Q827" s="213"/>
      <c r="R827" s="213"/>
      <c r="S827" s="213"/>
      <c r="T827" s="213"/>
      <c r="U827" s="213"/>
      <c r="V827" s="213"/>
      <c r="W827" s="213"/>
      <c r="X827" s="213"/>
      <c r="Y827" s="231"/>
      <c r="Z827" s="213"/>
      <c r="AA827" s="213"/>
      <c r="AB827" s="205"/>
      <c r="AC827" s="205"/>
      <c r="AD827" s="205"/>
      <c r="AE827" s="205"/>
      <c r="AF827" s="205"/>
      <c r="AG827" s="205"/>
      <c r="AH827" s="205"/>
      <c r="AI827" s="205"/>
      <c r="AJ827" s="205"/>
      <c r="AK827" s="205"/>
      <c r="AL827" s="205"/>
      <c r="AM827" s="205"/>
    </row>
    <row r="828">
      <c r="A828" s="213"/>
      <c r="B828" s="218"/>
      <c r="C828" s="218"/>
      <c r="D828" s="213"/>
      <c r="E828" s="213"/>
      <c r="F828" s="213"/>
      <c r="G828" s="213"/>
      <c r="H828" s="213"/>
      <c r="I828" s="213"/>
      <c r="J828" s="213"/>
      <c r="K828" s="213"/>
      <c r="L828" s="213"/>
      <c r="M828" s="213"/>
      <c r="N828" s="213"/>
      <c r="O828" s="213"/>
      <c r="P828" s="213"/>
      <c r="Q828" s="213"/>
      <c r="R828" s="213"/>
      <c r="S828" s="213"/>
      <c r="T828" s="213"/>
      <c r="U828" s="213"/>
      <c r="V828" s="213"/>
      <c r="W828" s="213"/>
      <c r="X828" s="213"/>
      <c r="Y828" s="231"/>
      <c r="Z828" s="213"/>
      <c r="AA828" s="213"/>
      <c r="AB828" s="205"/>
      <c r="AC828" s="205"/>
      <c r="AD828" s="205"/>
      <c r="AE828" s="205"/>
      <c r="AF828" s="205"/>
      <c r="AG828" s="205"/>
      <c r="AH828" s="205"/>
      <c r="AI828" s="205"/>
      <c r="AJ828" s="205"/>
      <c r="AK828" s="205"/>
      <c r="AL828" s="205"/>
      <c r="AM828" s="205"/>
    </row>
    <row r="829">
      <c r="A829" s="213"/>
      <c r="B829" s="218"/>
      <c r="C829" s="218"/>
      <c r="D829" s="213"/>
      <c r="E829" s="213"/>
      <c r="F829" s="213"/>
      <c r="G829" s="213"/>
      <c r="H829" s="213"/>
      <c r="I829" s="213"/>
      <c r="J829" s="213"/>
      <c r="K829" s="213"/>
      <c r="L829" s="213"/>
      <c r="M829" s="213"/>
      <c r="N829" s="213"/>
      <c r="O829" s="213"/>
      <c r="P829" s="213"/>
      <c r="Q829" s="213"/>
      <c r="R829" s="213"/>
      <c r="S829" s="213"/>
      <c r="T829" s="213"/>
      <c r="U829" s="213"/>
      <c r="V829" s="213"/>
      <c r="W829" s="213"/>
      <c r="X829" s="213"/>
      <c r="Y829" s="231"/>
      <c r="Z829" s="213"/>
      <c r="AA829" s="213"/>
      <c r="AB829" s="205"/>
      <c r="AC829" s="205"/>
      <c r="AD829" s="205"/>
      <c r="AE829" s="205"/>
      <c r="AF829" s="205"/>
      <c r="AG829" s="205"/>
      <c r="AH829" s="205"/>
      <c r="AI829" s="205"/>
      <c r="AJ829" s="205"/>
      <c r="AK829" s="205"/>
      <c r="AL829" s="205"/>
      <c r="AM829" s="205"/>
    </row>
    <row r="830">
      <c r="A830" s="213"/>
      <c r="B830" s="218"/>
      <c r="C830" s="218"/>
      <c r="D830" s="213"/>
      <c r="E830" s="213"/>
      <c r="F830" s="213"/>
      <c r="G830" s="213"/>
      <c r="H830" s="213"/>
      <c r="I830" s="213"/>
      <c r="J830" s="213"/>
      <c r="K830" s="213"/>
      <c r="L830" s="213"/>
      <c r="M830" s="213"/>
      <c r="N830" s="213"/>
      <c r="O830" s="213"/>
      <c r="P830" s="213"/>
      <c r="Q830" s="213"/>
      <c r="R830" s="213"/>
      <c r="S830" s="213"/>
      <c r="T830" s="213"/>
      <c r="U830" s="213"/>
      <c r="V830" s="213"/>
      <c r="W830" s="213"/>
      <c r="X830" s="213"/>
      <c r="Y830" s="231"/>
      <c r="Z830" s="213"/>
      <c r="AA830" s="213"/>
      <c r="AB830" s="205"/>
      <c r="AC830" s="205"/>
      <c r="AD830" s="205"/>
      <c r="AE830" s="205"/>
      <c r="AF830" s="205"/>
      <c r="AG830" s="205"/>
      <c r="AH830" s="205"/>
      <c r="AI830" s="205"/>
      <c r="AJ830" s="205"/>
      <c r="AK830" s="205"/>
      <c r="AL830" s="205"/>
      <c r="AM830" s="205"/>
    </row>
    <row r="831">
      <c r="A831" s="213"/>
      <c r="B831" s="218"/>
      <c r="C831" s="218"/>
      <c r="D831" s="213"/>
      <c r="E831" s="213"/>
      <c r="F831" s="213"/>
      <c r="G831" s="213"/>
      <c r="H831" s="213"/>
      <c r="I831" s="213"/>
      <c r="J831" s="213"/>
      <c r="K831" s="213"/>
      <c r="L831" s="213"/>
      <c r="M831" s="213"/>
      <c r="N831" s="213"/>
      <c r="O831" s="213"/>
      <c r="P831" s="213"/>
      <c r="Q831" s="213"/>
      <c r="R831" s="213"/>
      <c r="S831" s="213"/>
      <c r="T831" s="213"/>
      <c r="U831" s="213"/>
      <c r="V831" s="213"/>
      <c r="W831" s="213"/>
      <c r="X831" s="213"/>
      <c r="Y831" s="231"/>
      <c r="Z831" s="213"/>
      <c r="AA831" s="213"/>
      <c r="AB831" s="205"/>
      <c r="AC831" s="205"/>
      <c r="AD831" s="205"/>
      <c r="AE831" s="205"/>
      <c r="AF831" s="205"/>
      <c r="AG831" s="205"/>
      <c r="AH831" s="205"/>
      <c r="AI831" s="205"/>
      <c r="AJ831" s="205"/>
      <c r="AK831" s="205"/>
      <c r="AL831" s="205"/>
      <c r="AM831" s="205"/>
    </row>
    <row r="832">
      <c r="A832" s="213"/>
      <c r="B832" s="218"/>
      <c r="C832" s="218"/>
      <c r="D832" s="213"/>
      <c r="E832" s="213"/>
      <c r="F832" s="213"/>
      <c r="G832" s="213"/>
      <c r="H832" s="213"/>
      <c r="I832" s="213"/>
      <c r="J832" s="213"/>
      <c r="K832" s="213"/>
      <c r="L832" s="213"/>
      <c r="M832" s="213"/>
      <c r="N832" s="213"/>
      <c r="O832" s="213"/>
      <c r="P832" s="213"/>
      <c r="Q832" s="213"/>
      <c r="R832" s="213"/>
      <c r="S832" s="213"/>
      <c r="T832" s="213"/>
      <c r="U832" s="213"/>
      <c r="V832" s="213"/>
      <c r="W832" s="213"/>
      <c r="X832" s="213"/>
      <c r="Y832" s="231"/>
      <c r="Z832" s="213"/>
      <c r="AA832" s="213"/>
      <c r="AB832" s="205"/>
      <c r="AC832" s="205"/>
      <c r="AD832" s="205"/>
      <c r="AE832" s="205"/>
      <c r="AF832" s="205"/>
      <c r="AG832" s="205"/>
      <c r="AH832" s="205"/>
      <c r="AI832" s="205"/>
      <c r="AJ832" s="205"/>
      <c r="AK832" s="205"/>
      <c r="AL832" s="205"/>
      <c r="AM832" s="205"/>
    </row>
    <row r="833">
      <c r="A833" s="213"/>
      <c r="B833" s="218"/>
      <c r="C833" s="218"/>
      <c r="D833" s="213"/>
      <c r="E833" s="213"/>
      <c r="F833" s="213"/>
      <c r="G833" s="213"/>
      <c r="H833" s="213"/>
      <c r="I833" s="213"/>
      <c r="J833" s="213"/>
      <c r="K833" s="213"/>
      <c r="L833" s="213"/>
      <c r="M833" s="213"/>
      <c r="N833" s="213"/>
      <c r="O833" s="213"/>
      <c r="P833" s="213"/>
      <c r="Q833" s="213"/>
      <c r="R833" s="213"/>
      <c r="S833" s="213"/>
      <c r="T833" s="213"/>
      <c r="U833" s="213"/>
      <c r="V833" s="213"/>
      <c r="W833" s="213"/>
      <c r="X833" s="213"/>
      <c r="Y833" s="231"/>
      <c r="Z833" s="213"/>
      <c r="AA833" s="213"/>
      <c r="AB833" s="205"/>
      <c r="AC833" s="205"/>
      <c r="AD833" s="205"/>
      <c r="AE833" s="205"/>
      <c r="AF833" s="205"/>
      <c r="AG833" s="205"/>
      <c r="AH833" s="205"/>
      <c r="AI833" s="205"/>
      <c r="AJ833" s="205"/>
      <c r="AK833" s="205"/>
      <c r="AL833" s="205"/>
      <c r="AM833" s="205"/>
    </row>
    <row r="834">
      <c r="A834" s="213"/>
      <c r="B834" s="218"/>
      <c r="C834" s="218"/>
      <c r="D834" s="213"/>
      <c r="E834" s="213"/>
      <c r="F834" s="213"/>
      <c r="G834" s="213"/>
      <c r="H834" s="213"/>
      <c r="I834" s="213"/>
      <c r="J834" s="213"/>
      <c r="K834" s="213"/>
      <c r="L834" s="213"/>
      <c r="M834" s="213"/>
      <c r="N834" s="213"/>
      <c r="O834" s="213"/>
      <c r="P834" s="213"/>
      <c r="Q834" s="213"/>
      <c r="R834" s="213"/>
      <c r="S834" s="213"/>
      <c r="T834" s="213"/>
      <c r="U834" s="213"/>
      <c r="V834" s="213"/>
      <c r="W834" s="213"/>
      <c r="X834" s="213"/>
      <c r="Y834" s="231"/>
      <c r="Z834" s="213"/>
      <c r="AA834" s="213"/>
      <c r="AB834" s="205"/>
      <c r="AC834" s="205"/>
      <c r="AD834" s="205"/>
      <c r="AE834" s="205"/>
      <c r="AF834" s="205"/>
      <c r="AG834" s="205"/>
      <c r="AH834" s="205"/>
      <c r="AI834" s="205"/>
      <c r="AJ834" s="205"/>
      <c r="AK834" s="205"/>
      <c r="AL834" s="205"/>
      <c r="AM834" s="205"/>
    </row>
    <row r="835">
      <c r="A835" s="213"/>
      <c r="B835" s="218"/>
      <c r="C835" s="218"/>
      <c r="D835" s="213"/>
      <c r="E835" s="213"/>
      <c r="F835" s="213"/>
      <c r="G835" s="213"/>
      <c r="H835" s="213"/>
      <c r="I835" s="213"/>
      <c r="J835" s="213"/>
      <c r="K835" s="213"/>
      <c r="L835" s="213"/>
      <c r="M835" s="213"/>
      <c r="N835" s="213"/>
      <c r="O835" s="213"/>
      <c r="P835" s="213"/>
      <c r="Q835" s="213"/>
      <c r="R835" s="213"/>
      <c r="S835" s="213"/>
      <c r="T835" s="213"/>
      <c r="U835" s="213"/>
      <c r="V835" s="213"/>
      <c r="W835" s="213"/>
      <c r="X835" s="213"/>
      <c r="Y835" s="231"/>
      <c r="Z835" s="213"/>
      <c r="AA835" s="213"/>
      <c r="AB835" s="205"/>
      <c r="AC835" s="205"/>
      <c r="AD835" s="205"/>
      <c r="AE835" s="205"/>
      <c r="AF835" s="205"/>
      <c r="AG835" s="205"/>
      <c r="AH835" s="205"/>
      <c r="AI835" s="205"/>
      <c r="AJ835" s="205"/>
      <c r="AK835" s="205"/>
      <c r="AL835" s="205"/>
      <c r="AM835" s="205"/>
    </row>
    <row r="836">
      <c r="A836" s="213"/>
      <c r="B836" s="218"/>
      <c r="C836" s="218"/>
      <c r="D836" s="213"/>
      <c r="E836" s="213"/>
      <c r="F836" s="213"/>
      <c r="G836" s="213"/>
      <c r="H836" s="213"/>
      <c r="I836" s="213"/>
      <c r="J836" s="213"/>
      <c r="K836" s="213"/>
      <c r="L836" s="213"/>
      <c r="M836" s="213"/>
      <c r="N836" s="213"/>
      <c r="O836" s="213"/>
      <c r="P836" s="213"/>
      <c r="Q836" s="213"/>
      <c r="R836" s="213"/>
      <c r="S836" s="213"/>
      <c r="T836" s="213"/>
      <c r="U836" s="213"/>
      <c r="V836" s="213"/>
      <c r="W836" s="213"/>
      <c r="X836" s="213"/>
      <c r="Y836" s="231"/>
      <c r="Z836" s="213"/>
      <c r="AA836" s="213"/>
      <c r="AB836" s="205"/>
      <c r="AC836" s="205"/>
      <c r="AD836" s="205"/>
      <c r="AE836" s="205"/>
      <c r="AF836" s="205"/>
      <c r="AG836" s="205"/>
      <c r="AH836" s="205"/>
      <c r="AI836" s="205"/>
      <c r="AJ836" s="205"/>
      <c r="AK836" s="205"/>
      <c r="AL836" s="205"/>
      <c r="AM836" s="205"/>
    </row>
    <row r="837">
      <c r="A837" s="213"/>
      <c r="B837" s="218"/>
      <c r="C837" s="218"/>
      <c r="D837" s="213"/>
      <c r="E837" s="213"/>
      <c r="F837" s="213"/>
      <c r="G837" s="213"/>
      <c r="H837" s="213"/>
      <c r="I837" s="213"/>
      <c r="J837" s="213"/>
      <c r="K837" s="213"/>
      <c r="L837" s="213"/>
      <c r="M837" s="213"/>
      <c r="N837" s="213"/>
      <c r="O837" s="213"/>
      <c r="P837" s="213"/>
      <c r="Q837" s="213"/>
      <c r="R837" s="213"/>
      <c r="S837" s="213"/>
      <c r="T837" s="213"/>
      <c r="U837" s="213"/>
      <c r="V837" s="213"/>
      <c r="W837" s="213"/>
      <c r="X837" s="213"/>
      <c r="Y837" s="231"/>
      <c r="Z837" s="213"/>
      <c r="AA837" s="213"/>
      <c r="AB837" s="205"/>
      <c r="AC837" s="205"/>
      <c r="AD837" s="205"/>
      <c r="AE837" s="205"/>
      <c r="AF837" s="205"/>
      <c r="AG837" s="205"/>
      <c r="AH837" s="205"/>
      <c r="AI837" s="205"/>
      <c r="AJ837" s="205"/>
      <c r="AK837" s="205"/>
      <c r="AL837" s="205"/>
      <c r="AM837" s="205"/>
    </row>
    <row r="838">
      <c r="A838" s="213"/>
      <c r="B838" s="218"/>
      <c r="C838" s="218"/>
      <c r="D838" s="213"/>
      <c r="E838" s="213"/>
      <c r="F838" s="213"/>
      <c r="G838" s="213"/>
      <c r="H838" s="213"/>
      <c r="I838" s="213"/>
      <c r="J838" s="213"/>
      <c r="K838" s="213"/>
      <c r="L838" s="213"/>
      <c r="M838" s="213"/>
      <c r="N838" s="213"/>
      <c r="O838" s="213"/>
      <c r="P838" s="213"/>
      <c r="Q838" s="213"/>
      <c r="R838" s="213"/>
      <c r="S838" s="213"/>
      <c r="T838" s="213"/>
      <c r="U838" s="213"/>
      <c r="V838" s="213"/>
      <c r="W838" s="213"/>
      <c r="X838" s="213"/>
      <c r="Y838" s="231"/>
      <c r="Z838" s="213"/>
      <c r="AA838" s="213"/>
      <c r="AB838" s="205"/>
      <c r="AC838" s="205"/>
      <c r="AD838" s="205"/>
      <c r="AE838" s="205"/>
      <c r="AF838" s="205"/>
      <c r="AG838" s="205"/>
      <c r="AH838" s="205"/>
      <c r="AI838" s="205"/>
      <c r="AJ838" s="205"/>
      <c r="AK838" s="205"/>
      <c r="AL838" s="205"/>
      <c r="AM838" s="205"/>
    </row>
    <row r="839">
      <c r="A839" s="213"/>
      <c r="B839" s="218"/>
      <c r="C839" s="218"/>
      <c r="D839" s="213"/>
      <c r="E839" s="213"/>
      <c r="F839" s="213"/>
      <c r="G839" s="213"/>
      <c r="H839" s="213"/>
      <c r="I839" s="213"/>
      <c r="J839" s="213"/>
      <c r="K839" s="213"/>
      <c r="L839" s="213"/>
      <c r="M839" s="213"/>
      <c r="N839" s="213"/>
      <c r="O839" s="213"/>
      <c r="P839" s="213"/>
      <c r="Q839" s="213"/>
      <c r="R839" s="213"/>
      <c r="S839" s="213"/>
      <c r="T839" s="213"/>
      <c r="U839" s="213"/>
      <c r="V839" s="213"/>
      <c r="W839" s="213"/>
      <c r="X839" s="213"/>
      <c r="Y839" s="231"/>
      <c r="Z839" s="213"/>
      <c r="AA839" s="213"/>
      <c r="AB839" s="205"/>
      <c r="AC839" s="205"/>
      <c r="AD839" s="205"/>
      <c r="AE839" s="205"/>
      <c r="AF839" s="205"/>
      <c r="AG839" s="205"/>
      <c r="AH839" s="205"/>
      <c r="AI839" s="205"/>
      <c r="AJ839" s="205"/>
      <c r="AK839" s="205"/>
      <c r="AL839" s="205"/>
      <c r="AM839" s="205"/>
    </row>
    <row r="840">
      <c r="A840" s="213"/>
      <c r="B840" s="218"/>
      <c r="C840" s="218"/>
      <c r="D840" s="213"/>
      <c r="E840" s="213"/>
      <c r="F840" s="213"/>
      <c r="G840" s="213"/>
      <c r="H840" s="213"/>
      <c r="I840" s="213"/>
      <c r="J840" s="213"/>
      <c r="K840" s="213"/>
      <c r="L840" s="213"/>
      <c r="M840" s="213"/>
      <c r="N840" s="213"/>
      <c r="O840" s="213"/>
      <c r="P840" s="213"/>
      <c r="Q840" s="213"/>
      <c r="R840" s="213"/>
      <c r="S840" s="213"/>
      <c r="T840" s="213"/>
      <c r="U840" s="213"/>
      <c r="V840" s="213"/>
      <c r="W840" s="213"/>
      <c r="X840" s="213"/>
      <c r="Y840" s="231"/>
      <c r="Z840" s="213"/>
      <c r="AA840" s="213"/>
      <c r="AB840" s="205"/>
      <c r="AC840" s="205"/>
      <c r="AD840" s="205"/>
      <c r="AE840" s="205"/>
      <c r="AF840" s="205"/>
      <c r="AG840" s="205"/>
      <c r="AH840" s="205"/>
      <c r="AI840" s="205"/>
      <c r="AJ840" s="205"/>
      <c r="AK840" s="205"/>
      <c r="AL840" s="205"/>
      <c r="AM840" s="205"/>
    </row>
    <row r="841">
      <c r="A841" s="213"/>
      <c r="B841" s="218"/>
      <c r="C841" s="218"/>
      <c r="D841" s="213"/>
      <c r="E841" s="213"/>
      <c r="F841" s="213"/>
      <c r="G841" s="213"/>
      <c r="H841" s="213"/>
      <c r="I841" s="213"/>
      <c r="J841" s="213"/>
      <c r="K841" s="213"/>
      <c r="L841" s="213"/>
      <c r="M841" s="213"/>
      <c r="N841" s="213"/>
      <c r="O841" s="213"/>
      <c r="P841" s="213"/>
      <c r="Q841" s="213"/>
      <c r="R841" s="213"/>
      <c r="S841" s="213"/>
      <c r="T841" s="213"/>
      <c r="U841" s="213"/>
      <c r="V841" s="213"/>
      <c r="W841" s="213"/>
      <c r="X841" s="213"/>
      <c r="Y841" s="231"/>
      <c r="Z841" s="213"/>
      <c r="AA841" s="213"/>
      <c r="AB841" s="205"/>
      <c r="AC841" s="205"/>
      <c r="AD841" s="205"/>
      <c r="AE841" s="205"/>
      <c r="AF841" s="205"/>
      <c r="AG841" s="205"/>
      <c r="AH841" s="205"/>
      <c r="AI841" s="205"/>
      <c r="AJ841" s="205"/>
      <c r="AK841" s="205"/>
      <c r="AL841" s="205"/>
      <c r="AM841" s="205"/>
    </row>
    <row r="842">
      <c r="A842" s="213"/>
      <c r="B842" s="218"/>
      <c r="C842" s="218"/>
      <c r="D842" s="213"/>
      <c r="E842" s="213"/>
      <c r="F842" s="213"/>
      <c r="G842" s="213"/>
      <c r="H842" s="213"/>
      <c r="I842" s="213"/>
      <c r="J842" s="213"/>
      <c r="K842" s="213"/>
      <c r="L842" s="213"/>
      <c r="M842" s="213"/>
      <c r="N842" s="213"/>
      <c r="O842" s="213"/>
      <c r="P842" s="213"/>
      <c r="Q842" s="213"/>
      <c r="R842" s="213"/>
      <c r="S842" s="213"/>
      <c r="T842" s="213"/>
      <c r="U842" s="213"/>
      <c r="V842" s="213"/>
      <c r="W842" s="213"/>
      <c r="X842" s="213"/>
      <c r="Y842" s="231"/>
      <c r="Z842" s="213"/>
      <c r="AA842" s="213"/>
      <c r="AB842" s="205"/>
      <c r="AC842" s="205"/>
      <c r="AD842" s="205"/>
      <c r="AE842" s="205"/>
      <c r="AF842" s="205"/>
      <c r="AG842" s="205"/>
      <c r="AH842" s="205"/>
      <c r="AI842" s="205"/>
      <c r="AJ842" s="205"/>
      <c r="AK842" s="205"/>
      <c r="AL842" s="205"/>
      <c r="AM842" s="205"/>
    </row>
    <row r="843">
      <c r="A843" s="213"/>
      <c r="B843" s="218"/>
      <c r="C843" s="218"/>
      <c r="D843" s="213"/>
      <c r="E843" s="213"/>
      <c r="F843" s="213"/>
      <c r="G843" s="213"/>
      <c r="H843" s="213"/>
      <c r="I843" s="213"/>
      <c r="J843" s="213"/>
      <c r="K843" s="213"/>
      <c r="L843" s="213"/>
      <c r="M843" s="213"/>
      <c r="N843" s="213"/>
      <c r="O843" s="213"/>
      <c r="P843" s="213"/>
      <c r="Q843" s="213"/>
      <c r="R843" s="213"/>
      <c r="S843" s="213"/>
      <c r="T843" s="213"/>
      <c r="U843" s="213"/>
      <c r="V843" s="213"/>
      <c r="W843" s="213"/>
      <c r="X843" s="213"/>
      <c r="Y843" s="231"/>
      <c r="Z843" s="213"/>
      <c r="AA843" s="213"/>
      <c r="AB843" s="205"/>
      <c r="AC843" s="205"/>
      <c r="AD843" s="205"/>
      <c r="AE843" s="205"/>
      <c r="AF843" s="205"/>
      <c r="AG843" s="205"/>
      <c r="AH843" s="205"/>
      <c r="AI843" s="205"/>
      <c r="AJ843" s="205"/>
      <c r="AK843" s="205"/>
      <c r="AL843" s="205"/>
      <c r="AM843" s="205"/>
    </row>
    <row r="844">
      <c r="A844" s="213"/>
      <c r="B844" s="218"/>
      <c r="C844" s="218"/>
      <c r="D844" s="213"/>
      <c r="E844" s="213"/>
      <c r="F844" s="213"/>
      <c r="G844" s="213"/>
      <c r="H844" s="213"/>
      <c r="I844" s="213"/>
      <c r="J844" s="213"/>
      <c r="K844" s="213"/>
      <c r="L844" s="213"/>
      <c r="M844" s="213"/>
      <c r="N844" s="213"/>
      <c r="O844" s="213"/>
      <c r="P844" s="213"/>
      <c r="Q844" s="213"/>
      <c r="R844" s="213"/>
      <c r="S844" s="213"/>
      <c r="T844" s="213"/>
      <c r="U844" s="213"/>
      <c r="V844" s="213"/>
      <c r="W844" s="213"/>
      <c r="X844" s="213"/>
      <c r="Y844" s="231"/>
      <c r="Z844" s="213"/>
      <c r="AA844" s="213"/>
      <c r="AB844" s="205"/>
      <c r="AC844" s="205"/>
      <c r="AD844" s="205"/>
      <c r="AE844" s="205"/>
      <c r="AF844" s="205"/>
      <c r="AG844" s="205"/>
      <c r="AH844" s="205"/>
      <c r="AI844" s="205"/>
      <c r="AJ844" s="205"/>
      <c r="AK844" s="205"/>
      <c r="AL844" s="205"/>
      <c r="AM844" s="205"/>
    </row>
    <row r="845">
      <c r="A845" s="213"/>
      <c r="B845" s="218"/>
      <c r="C845" s="218"/>
      <c r="D845" s="213"/>
      <c r="E845" s="213"/>
      <c r="F845" s="213"/>
      <c r="G845" s="213"/>
      <c r="H845" s="213"/>
      <c r="I845" s="213"/>
      <c r="J845" s="213"/>
      <c r="K845" s="213"/>
      <c r="L845" s="213"/>
      <c r="M845" s="213"/>
      <c r="N845" s="213"/>
      <c r="O845" s="213"/>
      <c r="P845" s="213"/>
      <c r="Q845" s="213"/>
      <c r="R845" s="213"/>
      <c r="S845" s="213"/>
      <c r="T845" s="213"/>
      <c r="U845" s="213"/>
      <c r="V845" s="213"/>
      <c r="W845" s="213"/>
      <c r="X845" s="213"/>
      <c r="Y845" s="231"/>
      <c r="Z845" s="213"/>
      <c r="AA845" s="213"/>
      <c r="AB845" s="205"/>
      <c r="AC845" s="205"/>
      <c r="AD845" s="205"/>
      <c r="AE845" s="205"/>
      <c r="AF845" s="205"/>
      <c r="AG845" s="205"/>
      <c r="AH845" s="205"/>
      <c r="AI845" s="205"/>
      <c r="AJ845" s="205"/>
      <c r="AK845" s="205"/>
      <c r="AL845" s="205"/>
      <c r="AM845" s="205"/>
    </row>
    <row r="846">
      <c r="A846" s="213"/>
      <c r="B846" s="218"/>
      <c r="C846" s="218"/>
      <c r="D846" s="213"/>
      <c r="E846" s="213"/>
      <c r="F846" s="213"/>
      <c r="G846" s="213"/>
      <c r="H846" s="213"/>
      <c r="I846" s="213"/>
      <c r="J846" s="213"/>
      <c r="K846" s="213"/>
      <c r="L846" s="213"/>
      <c r="M846" s="213"/>
      <c r="N846" s="213"/>
      <c r="O846" s="213"/>
      <c r="P846" s="213"/>
      <c r="Q846" s="213"/>
      <c r="R846" s="213"/>
      <c r="S846" s="213"/>
      <c r="T846" s="213"/>
      <c r="U846" s="213"/>
      <c r="V846" s="213"/>
      <c r="W846" s="213"/>
      <c r="X846" s="213"/>
      <c r="Y846" s="231"/>
      <c r="Z846" s="213"/>
      <c r="AA846" s="213"/>
      <c r="AB846" s="205"/>
      <c r="AC846" s="205"/>
      <c r="AD846" s="205"/>
      <c r="AE846" s="205"/>
      <c r="AF846" s="205"/>
      <c r="AG846" s="205"/>
      <c r="AH846" s="205"/>
      <c r="AI846" s="205"/>
      <c r="AJ846" s="205"/>
      <c r="AK846" s="205"/>
      <c r="AL846" s="205"/>
      <c r="AM846" s="205"/>
    </row>
    <row r="847">
      <c r="A847" s="213"/>
      <c r="B847" s="218"/>
      <c r="C847" s="218"/>
      <c r="D847" s="213"/>
      <c r="E847" s="213"/>
      <c r="F847" s="213"/>
      <c r="G847" s="213"/>
      <c r="H847" s="213"/>
      <c r="I847" s="213"/>
      <c r="J847" s="213"/>
      <c r="K847" s="213"/>
      <c r="L847" s="213"/>
      <c r="M847" s="213"/>
      <c r="N847" s="213"/>
      <c r="O847" s="213"/>
      <c r="P847" s="213"/>
      <c r="Q847" s="213"/>
      <c r="R847" s="213"/>
      <c r="S847" s="213"/>
      <c r="T847" s="213"/>
      <c r="U847" s="213"/>
      <c r="V847" s="213"/>
      <c r="W847" s="213"/>
      <c r="X847" s="213"/>
      <c r="Y847" s="231"/>
      <c r="Z847" s="213"/>
      <c r="AA847" s="213"/>
      <c r="AB847" s="205"/>
      <c r="AC847" s="205"/>
      <c r="AD847" s="205"/>
      <c r="AE847" s="205"/>
      <c r="AF847" s="205"/>
      <c r="AG847" s="205"/>
      <c r="AH847" s="205"/>
      <c r="AI847" s="205"/>
      <c r="AJ847" s="205"/>
      <c r="AK847" s="205"/>
      <c r="AL847" s="205"/>
      <c r="AM847" s="205"/>
    </row>
    <row r="848">
      <c r="A848" s="213"/>
      <c r="B848" s="218"/>
      <c r="C848" s="218"/>
      <c r="D848" s="213"/>
      <c r="E848" s="213"/>
      <c r="F848" s="213"/>
      <c r="G848" s="213"/>
      <c r="H848" s="213"/>
      <c r="I848" s="213"/>
      <c r="J848" s="213"/>
      <c r="K848" s="213"/>
      <c r="L848" s="213"/>
      <c r="M848" s="213"/>
      <c r="N848" s="213"/>
      <c r="O848" s="213"/>
      <c r="P848" s="213"/>
      <c r="Q848" s="213"/>
      <c r="R848" s="213"/>
      <c r="S848" s="213"/>
      <c r="T848" s="213"/>
      <c r="U848" s="213"/>
      <c r="V848" s="213"/>
      <c r="W848" s="213"/>
      <c r="X848" s="213"/>
      <c r="Y848" s="231"/>
      <c r="Z848" s="213"/>
      <c r="AA848" s="213"/>
      <c r="AB848" s="205"/>
      <c r="AC848" s="205"/>
      <c r="AD848" s="205"/>
      <c r="AE848" s="205"/>
      <c r="AF848" s="205"/>
      <c r="AG848" s="205"/>
      <c r="AH848" s="205"/>
      <c r="AI848" s="205"/>
      <c r="AJ848" s="205"/>
      <c r="AK848" s="205"/>
      <c r="AL848" s="205"/>
      <c r="AM848" s="205"/>
    </row>
    <row r="849">
      <c r="A849" s="213"/>
      <c r="B849" s="218"/>
      <c r="C849" s="218"/>
      <c r="D849" s="213"/>
      <c r="E849" s="213"/>
      <c r="F849" s="213"/>
      <c r="G849" s="213"/>
      <c r="H849" s="213"/>
      <c r="I849" s="213"/>
      <c r="J849" s="213"/>
      <c r="K849" s="213"/>
      <c r="L849" s="213"/>
      <c r="M849" s="213"/>
      <c r="N849" s="213"/>
      <c r="O849" s="213"/>
      <c r="P849" s="213"/>
      <c r="Q849" s="213"/>
      <c r="R849" s="213"/>
      <c r="S849" s="213"/>
      <c r="T849" s="213"/>
      <c r="U849" s="213"/>
      <c r="V849" s="213"/>
      <c r="W849" s="213"/>
      <c r="X849" s="213"/>
      <c r="Y849" s="231"/>
      <c r="Z849" s="213"/>
      <c r="AA849" s="213"/>
      <c r="AB849" s="205"/>
      <c r="AC849" s="205"/>
      <c r="AD849" s="205"/>
      <c r="AE849" s="205"/>
      <c r="AF849" s="205"/>
      <c r="AG849" s="205"/>
      <c r="AH849" s="205"/>
      <c r="AI849" s="205"/>
      <c r="AJ849" s="205"/>
      <c r="AK849" s="205"/>
      <c r="AL849" s="205"/>
      <c r="AM849" s="205"/>
    </row>
    <row r="850">
      <c r="A850" s="213"/>
      <c r="B850" s="218"/>
      <c r="C850" s="218"/>
      <c r="D850" s="213"/>
      <c r="E850" s="213"/>
      <c r="F850" s="213"/>
      <c r="G850" s="213"/>
      <c r="H850" s="213"/>
      <c r="I850" s="213"/>
      <c r="J850" s="213"/>
      <c r="K850" s="213"/>
      <c r="L850" s="213"/>
      <c r="M850" s="213"/>
      <c r="N850" s="213"/>
      <c r="O850" s="213"/>
      <c r="P850" s="213"/>
      <c r="Q850" s="213"/>
      <c r="R850" s="213"/>
      <c r="S850" s="213"/>
      <c r="T850" s="213"/>
      <c r="U850" s="213"/>
      <c r="V850" s="213"/>
      <c r="W850" s="213"/>
      <c r="X850" s="213"/>
      <c r="Y850" s="231"/>
      <c r="Z850" s="213"/>
      <c r="AA850" s="213"/>
      <c r="AB850" s="205"/>
      <c r="AC850" s="205"/>
      <c r="AD850" s="205"/>
      <c r="AE850" s="205"/>
      <c r="AF850" s="205"/>
      <c r="AG850" s="205"/>
      <c r="AH850" s="205"/>
      <c r="AI850" s="205"/>
      <c r="AJ850" s="205"/>
      <c r="AK850" s="205"/>
      <c r="AL850" s="205"/>
      <c r="AM850" s="205"/>
    </row>
    <row r="851">
      <c r="A851" s="213"/>
      <c r="B851" s="218"/>
      <c r="C851" s="218"/>
      <c r="D851" s="213"/>
      <c r="E851" s="213"/>
      <c r="F851" s="213"/>
      <c r="G851" s="213"/>
      <c r="H851" s="213"/>
      <c r="I851" s="213"/>
      <c r="J851" s="213"/>
      <c r="K851" s="213"/>
      <c r="L851" s="213"/>
      <c r="M851" s="213"/>
      <c r="N851" s="213"/>
      <c r="O851" s="213"/>
      <c r="P851" s="213"/>
      <c r="Q851" s="213"/>
      <c r="R851" s="213"/>
      <c r="S851" s="213"/>
      <c r="T851" s="213"/>
      <c r="U851" s="213"/>
      <c r="V851" s="213"/>
      <c r="W851" s="213"/>
      <c r="X851" s="213"/>
      <c r="Y851" s="231"/>
      <c r="Z851" s="213"/>
      <c r="AA851" s="213"/>
      <c r="AB851" s="205"/>
      <c r="AC851" s="205"/>
      <c r="AD851" s="205"/>
      <c r="AE851" s="205"/>
      <c r="AF851" s="205"/>
      <c r="AG851" s="205"/>
      <c r="AH851" s="205"/>
      <c r="AI851" s="205"/>
      <c r="AJ851" s="205"/>
      <c r="AK851" s="205"/>
      <c r="AL851" s="205"/>
      <c r="AM851" s="205"/>
    </row>
    <row r="852">
      <c r="A852" s="213"/>
      <c r="B852" s="218"/>
      <c r="C852" s="218"/>
      <c r="D852" s="213"/>
      <c r="E852" s="213"/>
      <c r="F852" s="213"/>
      <c r="G852" s="213"/>
      <c r="H852" s="213"/>
      <c r="I852" s="213"/>
      <c r="J852" s="213"/>
      <c r="K852" s="213"/>
      <c r="L852" s="213"/>
      <c r="M852" s="213"/>
      <c r="N852" s="213"/>
      <c r="O852" s="213"/>
      <c r="P852" s="213"/>
      <c r="Q852" s="213"/>
      <c r="R852" s="213"/>
      <c r="S852" s="213"/>
      <c r="T852" s="213"/>
      <c r="U852" s="213"/>
      <c r="V852" s="213"/>
      <c r="W852" s="213"/>
      <c r="X852" s="213"/>
      <c r="Y852" s="231"/>
      <c r="Z852" s="213"/>
      <c r="AA852" s="213"/>
      <c r="AB852" s="205"/>
      <c r="AC852" s="205"/>
      <c r="AD852" s="205"/>
      <c r="AE852" s="205"/>
      <c r="AF852" s="205"/>
      <c r="AG852" s="205"/>
      <c r="AH852" s="205"/>
      <c r="AI852" s="205"/>
      <c r="AJ852" s="205"/>
      <c r="AK852" s="205"/>
      <c r="AL852" s="205"/>
      <c r="AM852" s="205"/>
    </row>
    <row r="853">
      <c r="A853" s="213"/>
      <c r="B853" s="218"/>
      <c r="C853" s="218"/>
      <c r="D853" s="213"/>
      <c r="E853" s="213"/>
      <c r="F853" s="213"/>
      <c r="G853" s="213"/>
      <c r="H853" s="213"/>
      <c r="I853" s="213"/>
      <c r="J853" s="213"/>
      <c r="K853" s="213"/>
      <c r="L853" s="213"/>
      <c r="M853" s="213"/>
      <c r="N853" s="213"/>
      <c r="O853" s="213"/>
      <c r="P853" s="213"/>
      <c r="Q853" s="213"/>
      <c r="R853" s="213"/>
      <c r="S853" s="213"/>
      <c r="T853" s="213"/>
      <c r="U853" s="213"/>
      <c r="V853" s="213"/>
      <c r="W853" s="213"/>
      <c r="X853" s="213"/>
      <c r="Y853" s="231"/>
      <c r="Z853" s="213"/>
      <c r="AA853" s="213"/>
      <c r="AB853" s="205"/>
      <c r="AC853" s="205"/>
      <c r="AD853" s="205"/>
      <c r="AE853" s="205"/>
      <c r="AF853" s="205"/>
      <c r="AG853" s="205"/>
      <c r="AH853" s="205"/>
      <c r="AI853" s="205"/>
      <c r="AJ853" s="205"/>
      <c r="AK853" s="205"/>
      <c r="AL853" s="205"/>
      <c r="AM853" s="205"/>
    </row>
    <row r="854">
      <c r="A854" s="213"/>
      <c r="B854" s="218"/>
      <c r="C854" s="218"/>
      <c r="D854" s="213"/>
      <c r="E854" s="213"/>
      <c r="F854" s="213"/>
      <c r="G854" s="213"/>
      <c r="H854" s="213"/>
      <c r="I854" s="213"/>
      <c r="J854" s="213"/>
      <c r="K854" s="213"/>
      <c r="L854" s="213"/>
      <c r="M854" s="213"/>
      <c r="N854" s="213"/>
      <c r="O854" s="213"/>
      <c r="P854" s="213"/>
      <c r="Q854" s="213"/>
      <c r="R854" s="213"/>
      <c r="S854" s="213"/>
      <c r="T854" s="213"/>
      <c r="U854" s="213"/>
      <c r="V854" s="213"/>
      <c r="W854" s="213"/>
      <c r="X854" s="213"/>
      <c r="Y854" s="231"/>
      <c r="Z854" s="213"/>
      <c r="AA854" s="213"/>
      <c r="AB854" s="205"/>
      <c r="AC854" s="205"/>
      <c r="AD854" s="205"/>
      <c r="AE854" s="205"/>
      <c r="AF854" s="205"/>
      <c r="AG854" s="205"/>
      <c r="AH854" s="205"/>
      <c r="AI854" s="205"/>
      <c r="AJ854" s="205"/>
      <c r="AK854" s="205"/>
      <c r="AL854" s="205"/>
      <c r="AM854" s="205"/>
    </row>
    <row r="855">
      <c r="A855" s="213"/>
      <c r="B855" s="218"/>
      <c r="C855" s="218"/>
      <c r="D855" s="213"/>
      <c r="E855" s="213"/>
      <c r="F855" s="213"/>
      <c r="G855" s="213"/>
      <c r="H855" s="213"/>
      <c r="I855" s="213"/>
      <c r="J855" s="213"/>
      <c r="K855" s="213"/>
      <c r="L855" s="213"/>
      <c r="M855" s="213"/>
      <c r="N855" s="213"/>
      <c r="O855" s="213"/>
      <c r="P855" s="213"/>
      <c r="Q855" s="213"/>
      <c r="R855" s="213"/>
      <c r="S855" s="213"/>
      <c r="T855" s="213"/>
      <c r="U855" s="213"/>
      <c r="V855" s="213"/>
      <c r="W855" s="213"/>
      <c r="X855" s="213"/>
      <c r="Y855" s="231"/>
      <c r="Z855" s="213"/>
      <c r="AA855" s="213"/>
      <c r="AB855" s="205"/>
      <c r="AC855" s="205"/>
      <c r="AD855" s="205"/>
      <c r="AE855" s="205"/>
      <c r="AF855" s="205"/>
      <c r="AG855" s="205"/>
      <c r="AH855" s="205"/>
      <c r="AI855" s="205"/>
      <c r="AJ855" s="205"/>
      <c r="AK855" s="205"/>
      <c r="AL855" s="205"/>
      <c r="AM855" s="205"/>
    </row>
    <row r="856">
      <c r="A856" s="213"/>
      <c r="B856" s="218"/>
      <c r="C856" s="218"/>
      <c r="D856" s="213"/>
      <c r="E856" s="213"/>
      <c r="F856" s="213"/>
      <c r="G856" s="213"/>
      <c r="H856" s="213"/>
      <c r="I856" s="213"/>
      <c r="J856" s="213"/>
      <c r="K856" s="213"/>
      <c r="L856" s="213"/>
      <c r="M856" s="213"/>
      <c r="N856" s="213"/>
      <c r="O856" s="213"/>
      <c r="P856" s="213"/>
      <c r="Q856" s="213"/>
      <c r="R856" s="213"/>
      <c r="S856" s="213"/>
      <c r="T856" s="213"/>
      <c r="U856" s="213"/>
      <c r="V856" s="213"/>
      <c r="W856" s="213"/>
      <c r="X856" s="213"/>
      <c r="Y856" s="231"/>
      <c r="Z856" s="213"/>
      <c r="AA856" s="213"/>
      <c r="AB856" s="205"/>
      <c r="AC856" s="205"/>
      <c r="AD856" s="205"/>
      <c r="AE856" s="205"/>
      <c r="AF856" s="205"/>
      <c r="AG856" s="205"/>
      <c r="AH856" s="205"/>
      <c r="AI856" s="205"/>
      <c r="AJ856" s="205"/>
      <c r="AK856" s="205"/>
      <c r="AL856" s="205"/>
      <c r="AM856" s="205"/>
    </row>
    <row r="857">
      <c r="A857" s="213"/>
      <c r="B857" s="218"/>
      <c r="C857" s="218"/>
      <c r="D857" s="213"/>
      <c r="E857" s="213"/>
      <c r="F857" s="213"/>
      <c r="G857" s="213"/>
      <c r="H857" s="213"/>
      <c r="I857" s="213"/>
      <c r="J857" s="213"/>
      <c r="K857" s="213"/>
      <c r="L857" s="213"/>
      <c r="M857" s="213"/>
      <c r="N857" s="213"/>
      <c r="O857" s="213"/>
      <c r="P857" s="213"/>
      <c r="Q857" s="213"/>
      <c r="R857" s="213"/>
      <c r="S857" s="213"/>
      <c r="T857" s="213"/>
      <c r="U857" s="213"/>
      <c r="V857" s="213"/>
      <c r="W857" s="213"/>
      <c r="X857" s="213"/>
      <c r="Y857" s="231"/>
      <c r="Z857" s="213"/>
      <c r="AA857" s="213"/>
      <c r="AB857" s="205"/>
      <c r="AC857" s="205"/>
      <c r="AD857" s="205"/>
      <c r="AE857" s="205"/>
      <c r="AF857" s="205"/>
      <c r="AG857" s="205"/>
      <c r="AH857" s="205"/>
      <c r="AI857" s="205"/>
      <c r="AJ857" s="205"/>
      <c r="AK857" s="205"/>
      <c r="AL857" s="205"/>
      <c r="AM857" s="205"/>
    </row>
    <row r="858">
      <c r="A858" s="213"/>
      <c r="B858" s="218"/>
      <c r="C858" s="218"/>
      <c r="D858" s="213"/>
      <c r="E858" s="213"/>
      <c r="F858" s="213"/>
      <c r="G858" s="213"/>
      <c r="H858" s="213"/>
      <c r="I858" s="213"/>
      <c r="J858" s="213"/>
      <c r="K858" s="213"/>
      <c r="L858" s="213"/>
      <c r="M858" s="213"/>
      <c r="N858" s="213"/>
      <c r="O858" s="213"/>
      <c r="P858" s="213"/>
      <c r="Q858" s="213"/>
      <c r="R858" s="213"/>
      <c r="S858" s="213"/>
      <c r="T858" s="213"/>
      <c r="U858" s="213"/>
      <c r="V858" s="213"/>
      <c r="W858" s="213"/>
      <c r="X858" s="213"/>
      <c r="Y858" s="231"/>
      <c r="Z858" s="213"/>
      <c r="AA858" s="213"/>
      <c r="AB858" s="205"/>
      <c r="AC858" s="205"/>
      <c r="AD858" s="205"/>
      <c r="AE858" s="205"/>
      <c r="AF858" s="205"/>
      <c r="AG858" s="205"/>
      <c r="AH858" s="205"/>
      <c r="AI858" s="205"/>
      <c r="AJ858" s="205"/>
      <c r="AK858" s="205"/>
      <c r="AL858" s="205"/>
      <c r="AM858" s="205"/>
    </row>
    <row r="859">
      <c r="A859" s="213"/>
      <c r="B859" s="218"/>
      <c r="C859" s="218"/>
      <c r="D859" s="213"/>
      <c r="E859" s="213"/>
      <c r="F859" s="213"/>
      <c r="G859" s="213"/>
      <c r="H859" s="213"/>
      <c r="I859" s="213"/>
      <c r="J859" s="213"/>
      <c r="K859" s="213"/>
      <c r="L859" s="213"/>
      <c r="M859" s="213"/>
      <c r="N859" s="213"/>
      <c r="O859" s="213"/>
      <c r="P859" s="213"/>
      <c r="Q859" s="213"/>
      <c r="R859" s="213"/>
      <c r="S859" s="213"/>
      <c r="T859" s="213"/>
      <c r="U859" s="213"/>
      <c r="V859" s="213"/>
      <c r="W859" s="213"/>
      <c r="X859" s="213"/>
      <c r="Y859" s="231"/>
      <c r="Z859" s="213"/>
      <c r="AA859" s="213"/>
      <c r="AB859" s="205"/>
      <c r="AC859" s="205"/>
      <c r="AD859" s="205"/>
      <c r="AE859" s="205"/>
      <c r="AF859" s="205"/>
      <c r="AG859" s="205"/>
      <c r="AH859" s="205"/>
      <c r="AI859" s="205"/>
      <c r="AJ859" s="205"/>
      <c r="AK859" s="205"/>
      <c r="AL859" s="205"/>
      <c r="AM859" s="205"/>
    </row>
    <row r="860">
      <c r="A860" s="213"/>
      <c r="B860" s="218"/>
      <c r="C860" s="218"/>
      <c r="D860" s="213"/>
      <c r="E860" s="213"/>
      <c r="F860" s="213"/>
      <c r="G860" s="213"/>
      <c r="H860" s="213"/>
      <c r="I860" s="213"/>
      <c r="J860" s="213"/>
      <c r="K860" s="213"/>
      <c r="L860" s="213"/>
      <c r="M860" s="213"/>
      <c r="N860" s="213"/>
      <c r="O860" s="213"/>
      <c r="P860" s="213"/>
      <c r="Q860" s="213"/>
      <c r="R860" s="213"/>
      <c r="S860" s="213"/>
      <c r="T860" s="213"/>
      <c r="U860" s="213"/>
      <c r="V860" s="213"/>
      <c r="W860" s="213"/>
      <c r="X860" s="213"/>
      <c r="Y860" s="231"/>
      <c r="Z860" s="213"/>
      <c r="AA860" s="213"/>
      <c r="AB860" s="205"/>
      <c r="AC860" s="205"/>
      <c r="AD860" s="205"/>
      <c r="AE860" s="205"/>
      <c r="AF860" s="205"/>
      <c r="AG860" s="205"/>
      <c r="AH860" s="205"/>
      <c r="AI860" s="205"/>
      <c r="AJ860" s="205"/>
      <c r="AK860" s="205"/>
      <c r="AL860" s="205"/>
      <c r="AM860" s="205"/>
    </row>
    <row r="861">
      <c r="A861" s="213"/>
      <c r="B861" s="218"/>
      <c r="C861" s="218"/>
      <c r="D861" s="213"/>
      <c r="E861" s="213"/>
      <c r="F861" s="213"/>
      <c r="G861" s="213"/>
      <c r="H861" s="213"/>
      <c r="I861" s="213"/>
      <c r="J861" s="213"/>
      <c r="K861" s="213"/>
      <c r="L861" s="213"/>
      <c r="M861" s="213"/>
      <c r="N861" s="213"/>
      <c r="O861" s="213"/>
      <c r="P861" s="213"/>
      <c r="Q861" s="213"/>
      <c r="R861" s="213"/>
      <c r="S861" s="213"/>
      <c r="T861" s="213"/>
      <c r="U861" s="213"/>
      <c r="V861" s="213"/>
      <c r="W861" s="213"/>
      <c r="X861" s="213"/>
      <c r="Y861" s="231"/>
      <c r="Z861" s="213"/>
      <c r="AA861" s="213"/>
      <c r="AB861" s="205"/>
      <c r="AC861" s="205"/>
      <c r="AD861" s="205"/>
      <c r="AE861" s="205"/>
      <c r="AF861" s="205"/>
      <c r="AG861" s="205"/>
      <c r="AH861" s="205"/>
      <c r="AI861" s="205"/>
      <c r="AJ861" s="205"/>
      <c r="AK861" s="205"/>
      <c r="AL861" s="205"/>
      <c r="AM861" s="205"/>
    </row>
    <row r="862">
      <c r="A862" s="213"/>
      <c r="B862" s="218"/>
      <c r="C862" s="218"/>
      <c r="D862" s="213"/>
      <c r="E862" s="213"/>
      <c r="F862" s="213"/>
      <c r="G862" s="213"/>
      <c r="H862" s="213"/>
      <c r="I862" s="213"/>
      <c r="J862" s="213"/>
      <c r="K862" s="213"/>
      <c r="L862" s="213"/>
      <c r="M862" s="213"/>
      <c r="N862" s="213"/>
      <c r="O862" s="213"/>
      <c r="P862" s="213"/>
      <c r="Q862" s="213"/>
      <c r="R862" s="213"/>
      <c r="S862" s="213"/>
      <c r="T862" s="213"/>
      <c r="U862" s="213"/>
      <c r="V862" s="213"/>
      <c r="W862" s="213"/>
      <c r="X862" s="213"/>
      <c r="Y862" s="231"/>
      <c r="Z862" s="213"/>
      <c r="AA862" s="213"/>
      <c r="AB862" s="205"/>
      <c r="AC862" s="205"/>
      <c r="AD862" s="205"/>
      <c r="AE862" s="205"/>
      <c r="AF862" s="205"/>
      <c r="AG862" s="205"/>
      <c r="AH862" s="205"/>
      <c r="AI862" s="205"/>
      <c r="AJ862" s="205"/>
      <c r="AK862" s="205"/>
      <c r="AL862" s="205"/>
      <c r="AM862" s="205"/>
    </row>
    <row r="863">
      <c r="A863" s="213"/>
      <c r="B863" s="218"/>
      <c r="C863" s="218"/>
      <c r="D863" s="213"/>
      <c r="E863" s="213"/>
      <c r="F863" s="213"/>
      <c r="G863" s="213"/>
      <c r="H863" s="213"/>
      <c r="I863" s="213"/>
      <c r="J863" s="213"/>
      <c r="K863" s="213"/>
      <c r="L863" s="213"/>
      <c r="M863" s="213"/>
      <c r="N863" s="213"/>
      <c r="O863" s="213"/>
      <c r="P863" s="213"/>
      <c r="Q863" s="213"/>
      <c r="R863" s="213"/>
      <c r="S863" s="213"/>
      <c r="T863" s="213"/>
      <c r="U863" s="213"/>
      <c r="V863" s="213"/>
      <c r="W863" s="213"/>
      <c r="X863" s="213"/>
      <c r="Y863" s="231"/>
      <c r="Z863" s="213"/>
      <c r="AA863" s="213"/>
      <c r="AB863" s="205"/>
      <c r="AC863" s="205"/>
      <c r="AD863" s="205"/>
      <c r="AE863" s="205"/>
      <c r="AF863" s="205"/>
      <c r="AG863" s="205"/>
      <c r="AH863" s="205"/>
      <c r="AI863" s="205"/>
      <c r="AJ863" s="205"/>
      <c r="AK863" s="205"/>
      <c r="AL863" s="205"/>
      <c r="AM863" s="205"/>
    </row>
    <row r="864">
      <c r="A864" s="213"/>
      <c r="B864" s="218"/>
      <c r="C864" s="218"/>
      <c r="D864" s="213"/>
      <c r="E864" s="213"/>
      <c r="F864" s="213"/>
      <c r="G864" s="213"/>
      <c r="H864" s="213"/>
      <c r="I864" s="213"/>
      <c r="J864" s="213"/>
      <c r="K864" s="213"/>
      <c r="L864" s="213"/>
      <c r="M864" s="213"/>
      <c r="N864" s="213"/>
      <c r="O864" s="213"/>
      <c r="P864" s="213"/>
      <c r="Q864" s="213"/>
      <c r="R864" s="213"/>
      <c r="S864" s="213"/>
      <c r="T864" s="213"/>
      <c r="U864" s="213"/>
      <c r="V864" s="213"/>
      <c r="W864" s="213"/>
      <c r="X864" s="213"/>
      <c r="Y864" s="231"/>
      <c r="Z864" s="213"/>
      <c r="AA864" s="213"/>
      <c r="AB864" s="205"/>
      <c r="AC864" s="205"/>
      <c r="AD864" s="205"/>
      <c r="AE864" s="205"/>
      <c r="AF864" s="205"/>
      <c r="AG864" s="205"/>
      <c r="AH864" s="205"/>
      <c r="AI864" s="205"/>
      <c r="AJ864" s="205"/>
      <c r="AK864" s="205"/>
      <c r="AL864" s="205"/>
      <c r="AM864" s="205"/>
    </row>
    <row r="865">
      <c r="A865" s="213"/>
      <c r="B865" s="218"/>
      <c r="C865" s="218"/>
      <c r="D865" s="213"/>
      <c r="E865" s="213"/>
      <c r="F865" s="213"/>
      <c r="G865" s="213"/>
      <c r="H865" s="213"/>
      <c r="I865" s="213"/>
      <c r="J865" s="213"/>
      <c r="K865" s="213"/>
      <c r="L865" s="213"/>
      <c r="M865" s="213"/>
      <c r="N865" s="213"/>
      <c r="O865" s="213"/>
      <c r="P865" s="213"/>
      <c r="Q865" s="213"/>
      <c r="R865" s="213"/>
      <c r="S865" s="213"/>
      <c r="T865" s="213"/>
      <c r="U865" s="213"/>
      <c r="V865" s="213"/>
      <c r="W865" s="213"/>
      <c r="X865" s="213"/>
      <c r="Y865" s="231"/>
      <c r="Z865" s="213"/>
      <c r="AA865" s="213"/>
      <c r="AB865" s="205"/>
      <c r="AC865" s="205"/>
      <c r="AD865" s="205"/>
      <c r="AE865" s="205"/>
      <c r="AF865" s="205"/>
      <c r="AG865" s="205"/>
      <c r="AH865" s="205"/>
      <c r="AI865" s="205"/>
      <c r="AJ865" s="205"/>
      <c r="AK865" s="205"/>
      <c r="AL865" s="205"/>
      <c r="AM865" s="205"/>
    </row>
    <row r="866">
      <c r="A866" s="213"/>
      <c r="B866" s="218"/>
      <c r="C866" s="218"/>
      <c r="D866" s="213"/>
      <c r="E866" s="213"/>
      <c r="F866" s="213"/>
      <c r="G866" s="213"/>
      <c r="H866" s="213"/>
      <c r="I866" s="213"/>
      <c r="J866" s="213"/>
      <c r="K866" s="213"/>
      <c r="L866" s="213"/>
      <c r="M866" s="213"/>
      <c r="N866" s="213"/>
      <c r="O866" s="213"/>
      <c r="P866" s="213"/>
      <c r="Q866" s="213"/>
      <c r="R866" s="213"/>
      <c r="S866" s="213"/>
      <c r="T866" s="213"/>
      <c r="U866" s="213"/>
      <c r="V866" s="213"/>
      <c r="W866" s="213"/>
      <c r="X866" s="213"/>
      <c r="Y866" s="231"/>
      <c r="Z866" s="213"/>
      <c r="AA866" s="213"/>
      <c r="AB866" s="205"/>
      <c r="AC866" s="205"/>
      <c r="AD866" s="205"/>
      <c r="AE866" s="205"/>
      <c r="AF866" s="205"/>
      <c r="AG866" s="205"/>
      <c r="AH866" s="205"/>
      <c r="AI866" s="205"/>
      <c r="AJ866" s="205"/>
      <c r="AK866" s="205"/>
      <c r="AL866" s="205"/>
      <c r="AM866" s="205"/>
    </row>
    <row r="867">
      <c r="A867" s="213"/>
      <c r="B867" s="218"/>
      <c r="C867" s="218"/>
      <c r="D867" s="213"/>
      <c r="E867" s="213"/>
      <c r="F867" s="213"/>
      <c r="G867" s="213"/>
      <c r="H867" s="213"/>
      <c r="I867" s="213"/>
      <c r="J867" s="213"/>
      <c r="K867" s="213"/>
      <c r="L867" s="213"/>
      <c r="M867" s="213"/>
      <c r="N867" s="213"/>
      <c r="O867" s="213"/>
      <c r="P867" s="213"/>
      <c r="Q867" s="213"/>
      <c r="R867" s="213"/>
      <c r="S867" s="213"/>
      <c r="T867" s="213"/>
      <c r="U867" s="213"/>
      <c r="V867" s="213"/>
      <c r="W867" s="213"/>
      <c r="X867" s="213"/>
      <c r="Y867" s="231"/>
      <c r="Z867" s="213"/>
      <c r="AA867" s="213"/>
      <c r="AB867" s="205"/>
      <c r="AC867" s="205"/>
      <c r="AD867" s="205"/>
      <c r="AE867" s="205"/>
      <c r="AF867" s="205"/>
      <c r="AG867" s="205"/>
      <c r="AH867" s="205"/>
      <c r="AI867" s="205"/>
      <c r="AJ867" s="205"/>
      <c r="AK867" s="205"/>
      <c r="AL867" s="205"/>
      <c r="AM867" s="205"/>
    </row>
    <row r="868">
      <c r="A868" s="213"/>
      <c r="B868" s="218"/>
      <c r="C868" s="218"/>
      <c r="D868" s="213"/>
      <c r="E868" s="213"/>
      <c r="F868" s="213"/>
      <c r="G868" s="213"/>
      <c r="H868" s="213"/>
      <c r="I868" s="213"/>
      <c r="J868" s="213"/>
      <c r="K868" s="213"/>
      <c r="L868" s="213"/>
      <c r="M868" s="213"/>
      <c r="N868" s="213"/>
      <c r="O868" s="213"/>
      <c r="P868" s="213"/>
      <c r="Q868" s="213"/>
      <c r="R868" s="213"/>
      <c r="S868" s="213"/>
      <c r="T868" s="213"/>
      <c r="U868" s="213"/>
      <c r="V868" s="213"/>
      <c r="W868" s="213"/>
      <c r="X868" s="213"/>
      <c r="Y868" s="231"/>
      <c r="Z868" s="213"/>
      <c r="AA868" s="213"/>
      <c r="AB868" s="205"/>
      <c r="AC868" s="205"/>
      <c r="AD868" s="205"/>
      <c r="AE868" s="205"/>
      <c r="AF868" s="205"/>
      <c r="AG868" s="205"/>
      <c r="AH868" s="205"/>
      <c r="AI868" s="205"/>
      <c r="AJ868" s="205"/>
      <c r="AK868" s="205"/>
      <c r="AL868" s="205"/>
      <c r="AM868" s="205"/>
    </row>
    <row r="869">
      <c r="A869" s="213"/>
      <c r="B869" s="218"/>
      <c r="C869" s="218"/>
      <c r="D869" s="213"/>
      <c r="E869" s="213"/>
      <c r="F869" s="213"/>
      <c r="G869" s="213"/>
      <c r="H869" s="213"/>
      <c r="I869" s="213"/>
      <c r="J869" s="213"/>
      <c r="K869" s="213"/>
      <c r="L869" s="213"/>
      <c r="M869" s="213"/>
      <c r="N869" s="213"/>
      <c r="O869" s="213"/>
      <c r="P869" s="213"/>
      <c r="Q869" s="213"/>
      <c r="R869" s="213"/>
      <c r="S869" s="213"/>
      <c r="T869" s="213"/>
      <c r="U869" s="213"/>
      <c r="V869" s="213"/>
      <c r="W869" s="213"/>
      <c r="X869" s="213"/>
      <c r="Y869" s="231"/>
      <c r="Z869" s="213"/>
      <c r="AA869" s="213"/>
      <c r="AB869" s="205"/>
      <c r="AC869" s="205"/>
      <c r="AD869" s="205"/>
      <c r="AE869" s="205"/>
      <c r="AF869" s="205"/>
      <c r="AG869" s="205"/>
      <c r="AH869" s="205"/>
      <c r="AI869" s="205"/>
      <c r="AJ869" s="205"/>
      <c r="AK869" s="205"/>
      <c r="AL869" s="205"/>
      <c r="AM869" s="205"/>
    </row>
    <row r="870">
      <c r="A870" s="213"/>
      <c r="B870" s="218"/>
      <c r="C870" s="218"/>
      <c r="D870" s="213"/>
      <c r="E870" s="213"/>
      <c r="F870" s="213"/>
      <c r="G870" s="213"/>
      <c r="H870" s="213"/>
      <c r="I870" s="213"/>
      <c r="J870" s="213"/>
      <c r="K870" s="213"/>
      <c r="L870" s="213"/>
      <c r="M870" s="213"/>
      <c r="N870" s="213"/>
      <c r="O870" s="213"/>
      <c r="P870" s="213"/>
      <c r="Q870" s="213"/>
      <c r="R870" s="213"/>
      <c r="S870" s="213"/>
      <c r="T870" s="213"/>
      <c r="U870" s="213"/>
      <c r="V870" s="213"/>
      <c r="W870" s="213"/>
      <c r="X870" s="213"/>
      <c r="Y870" s="231"/>
      <c r="Z870" s="213"/>
      <c r="AA870" s="213"/>
      <c r="AB870" s="205"/>
      <c r="AC870" s="205"/>
      <c r="AD870" s="205"/>
      <c r="AE870" s="205"/>
      <c r="AF870" s="205"/>
      <c r="AG870" s="205"/>
      <c r="AH870" s="205"/>
      <c r="AI870" s="205"/>
      <c r="AJ870" s="205"/>
      <c r="AK870" s="205"/>
      <c r="AL870" s="205"/>
      <c r="AM870" s="205"/>
    </row>
    <row r="871">
      <c r="A871" s="213"/>
      <c r="B871" s="218"/>
      <c r="C871" s="218"/>
      <c r="D871" s="213"/>
      <c r="E871" s="213"/>
      <c r="F871" s="213"/>
      <c r="G871" s="213"/>
      <c r="H871" s="213"/>
      <c r="I871" s="213"/>
      <c r="J871" s="213"/>
      <c r="K871" s="213"/>
      <c r="L871" s="213"/>
      <c r="M871" s="213"/>
      <c r="N871" s="213"/>
      <c r="O871" s="213"/>
      <c r="P871" s="213"/>
      <c r="Q871" s="213"/>
      <c r="R871" s="213"/>
      <c r="S871" s="213"/>
      <c r="T871" s="213"/>
      <c r="U871" s="213"/>
      <c r="V871" s="213"/>
      <c r="W871" s="213"/>
      <c r="X871" s="213"/>
      <c r="Y871" s="231"/>
      <c r="Z871" s="213"/>
      <c r="AA871" s="213"/>
      <c r="AB871" s="205"/>
      <c r="AC871" s="205"/>
      <c r="AD871" s="205"/>
      <c r="AE871" s="205"/>
      <c r="AF871" s="205"/>
      <c r="AG871" s="205"/>
      <c r="AH871" s="205"/>
      <c r="AI871" s="205"/>
      <c r="AJ871" s="205"/>
      <c r="AK871" s="205"/>
      <c r="AL871" s="205"/>
      <c r="AM871" s="205"/>
    </row>
    <row r="872">
      <c r="A872" s="213"/>
      <c r="B872" s="218"/>
      <c r="C872" s="218"/>
      <c r="D872" s="213"/>
      <c r="E872" s="213"/>
      <c r="F872" s="213"/>
      <c r="G872" s="213"/>
      <c r="H872" s="213"/>
      <c r="I872" s="213"/>
      <c r="J872" s="213"/>
      <c r="K872" s="213"/>
      <c r="L872" s="213"/>
      <c r="M872" s="213"/>
      <c r="N872" s="213"/>
      <c r="O872" s="213"/>
      <c r="P872" s="213"/>
      <c r="Q872" s="213"/>
      <c r="R872" s="213"/>
      <c r="S872" s="213"/>
      <c r="T872" s="213"/>
      <c r="U872" s="213"/>
      <c r="V872" s="213"/>
      <c r="W872" s="213"/>
      <c r="X872" s="213"/>
      <c r="Y872" s="231"/>
      <c r="Z872" s="213"/>
      <c r="AA872" s="213"/>
      <c r="AB872" s="205"/>
      <c r="AC872" s="205"/>
      <c r="AD872" s="205"/>
      <c r="AE872" s="205"/>
      <c r="AF872" s="205"/>
      <c r="AG872" s="205"/>
      <c r="AH872" s="205"/>
      <c r="AI872" s="205"/>
      <c r="AJ872" s="205"/>
      <c r="AK872" s="205"/>
      <c r="AL872" s="205"/>
      <c r="AM872" s="205"/>
    </row>
    <row r="873">
      <c r="A873" s="213"/>
      <c r="B873" s="218"/>
      <c r="C873" s="218"/>
      <c r="D873" s="213"/>
      <c r="E873" s="213"/>
      <c r="F873" s="213"/>
      <c r="G873" s="213"/>
      <c r="H873" s="213"/>
      <c r="I873" s="213"/>
      <c r="J873" s="213"/>
      <c r="K873" s="213"/>
      <c r="L873" s="213"/>
      <c r="M873" s="213"/>
      <c r="N873" s="213"/>
      <c r="O873" s="213"/>
      <c r="P873" s="213"/>
      <c r="Q873" s="213"/>
      <c r="R873" s="213"/>
      <c r="S873" s="213"/>
      <c r="T873" s="213"/>
      <c r="U873" s="213"/>
      <c r="V873" s="213"/>
      <c r="W873" s="213"/>
      <c r="X873" s="213"/>
      <c r="Y873" s="231"/>
      <c r="Z873" s="213"/>
      <c r="AA873" s="213"/>
      <c r="AB873" s="205"/>
      <c r="AC873" s="205"/>
      <c r="AD873" s="205"/>
      <c r="AE873" s="205"/>
      <c r="AF873" s="205"/>
      <c r="AG873" s="205"/>
      <c r="AH873" s="205"/>
      <c r="AI873" s="205"/>
      <c r="AJ873" s="205"/>
      <c r="AK873" s="205"/>
      <c r="AL873" s="205"/>
      <c r="AM873" s="205"/>
    </row>
    <row r="874">
      <c r="A874" s="213"/>
      <c r="B874" s="218"/>
      <c r="C874" s="218"/>
      <c r="D874" s="213"/>
      <c r="E874" s="213"/>
      <c r="F874" s="213"/>
      <c r="G874" s="213"/>
      <c r="H874" s="213"/>
      <c r="I874" s="213"/>
      <c r="J874" s="213"/>
      <c r="K874" s="213"/>
      <c r="L874" s="213"/>
      <c r="M874" s="213"/>
      <c r="N874" s="213"/>
      <c r="O874" s="213"/>
      <c r="P874" s="213"/>
      <c r="Q874" s="213"/>
      <c r="R874" s="213"/>
      <c r="S874" s="213"/>
      <c r="T874" s="213"/>
      <c r="U874" s="213"/>
      <c r="V874" s="213"/>
      <c r="W874" s="213"/>
      <c r="X874" s="213"/>
      <c r="Y874" s="231"/>
      <c r="Z874" s="213"/>
      <c r="AA874" s="213"/>
      <c r="AB874" s="205"/>
      <c r="AC874" s="205"/>
      <c r="AD874" s="205"/>
      <c r="AE874" s="205"/>
      <c r="AF874" s="205"/>
      <c r="AG874" s="205"/>
      <c r="AH874" s="205"/>
      <c r="AI874" s="205"/>
      <c r="AJ874" s="205"/>
      <c r="AK874" s="205"/>
      <c r="AL874" s="205"/>
      <c r="AM874" s="205"/>
    </row>
    <row r="875">
      <c r="A875" s="213"/>
      <c r="B875" s="218"/>
      <c r="C875" s="218"/>
      <c r="D875" s="213"/>
      <c r="E875" s="213"/>
      <c r="F875" s="213"/>
      <c r="G875" s="213"/>
      <c r="H875" s="213"/>
      <c r="I875" s="213"/>
      <c r="J875" s="213"/>
      <c r="K875" s="213"/>
      <c r="L875" s="213"/>
      <c r="M875" s="213"/>
      <c r="N875" s="213"/>
      <c r="O875" s="213"/>
      <c r="P875" s="213"/>
      <c r="Q875" s="213"/>
      <c r="R875" s="213"/>
      <c r="S875" s="213"/>
      <c r="T875" s="213"/>
      <c r="U875" s="213"/>
      <c r="V875" s="213"/>
      <c r="W875" s="213"/>
      <c r="X875" s="213"/>
      <c r="Y875" s="231"/>
      <c r="Z875" s="213"/>
      <c r="AA875" s="213"/>
      <c r="AB875" s="205"/>
      <c r="AC875" s="205"/>
      <c r="AD875" s="205"/>
      <c r="AE875" s="205"/>
      <c r="AF875" s="205"/>
      <c r="AG875" s="205"/>
      <c r="AH875" s="205"/>
      <c r="AI875" s="205"/>
      <c r="AJ875" s="205"/>
      <c r="AK875" s="205"/>
      <c r="AL875" s="205"/>
      <c r="AM875" s="205"/>
    </row>
    <row r="876">
      <c r="A876" s="213"/>
      <c r="B876" s="218"/>
      <c r="C876" s="218"/>
      <c r="D876" s="213"/>
      <c r="E876" s="213"/>
      <c r="F876" s="213"/>
      <c r="G876" s="213"/>
      <c r="H876" s="213"/>
      <c r="I876" s="213"/>
      <c r="J876" s="213"/>
      <c r="K876" s="213"/>
      <c r="L876" s="213"/>
      <c r="M876" s="213"/>
      <c r="N876" s="213"/>
      <c r="O876" s="213"/>
      <c r="P876" s="213"/>
      <c r="Q876" s="213"/>
      <c r="R876" s="213"/>
      <c r="S876" s="213"/>
      <c r="T876" s="213"/>
      <c r="U876" s="213"/>
      <c r="V876" s="213"/>
      <c r="W876" s="213"/>
      <c r="X876" s="213"/>
      <c r="Y876" s="231"/>
      <c r="Z876" s="213"/>
      <c r="AA876" s="213"/>
      <c r="AB876" s="205"/>
      <c r="AC876" s="205"/>
      <c r="AD876" s="205"/>
      <c r="AE876" s="205"/>
      <c r="AF876" s="205"/>
      <c r="AG876" s="205"/>
      <c r="AH876" s="205"/>
      <c r="AI876" s="205"/>
      <c r="AJ876" s="205"/>
      <c r="AK876" s="205"/>
      <c r="AL876" s="205"/>
      <c r="AM876" s="205"/>
    </row>
    <row r="877">
      <c r="A877" s="213"/>
      <c r="B877" s="218"/>
      <c r="C877" s="218"/>
      <c r="D877" s="213"/>
      <c r="E877" s="213"/>
      <c r="F877" s="213"/>
      <c r="G877" s="213"/>
      <c r="H877" s="213"/>
      <c r="I877" s="213"/>
      <c r="J877" s="213"/>
      <c r="K877" s="213"/>
      <c r="L877" s="213"/>
      <c r="M877" s="213"/>
      <c r="N877" s="213"/>
      <c r="O877" s="213"/>
      <c r="P877" s="213"/>
      <c r="Q877" s="213"/>
      <c r="R877" s="213"/>
      <c r="S877" s="213"/>
      <c r="T877" s="213"/>
      <c r="U877" s="213"/>
      <c r="V877" s="213"/>
      <c r="W877" s="213"/>
      <c r="X877" s="213"/>
      <c r="Y877" s="231"/>
      <c r="Z877" s="213"/>
      <c r="AA877" s="213"/>
      <c r="AB877" s="205"/>
      <c r="AC877" s="205"/>
      <c r="AD877" s="205"/>
      <c r="AE877" s="205"/>
      <c r="AF877" s="205"/>
      <c r="AG877" s="205"/>
      <c r="AH877" s="205"/>
      <c r="AI877" s="205"/>
      <c r="AJ877" s="205"/>
      <c r="AK877" s="205"/>
      <c r="AL877" s="205"/>
      <c r="AM877" s="205"/>
    </row>
    <row r="878">
      <c r="A878" s="213"/>
      <c r="B878" s="218"/>
      <c r="C878" s="218"/>
      <c r="D878" s="213"/>
      <c r="E878" s="213"/>
      <c r="F878" s="213"/>
      <c r="G878" s="213"/>
      <c r="H878" s="213"/>
      <c r="I878" s="213"/>
      <c r="J878" s="213"/>
      <c r="K878" s="213"/>
      <c r="L878" s="213"/>
      <c r="M878" s="213"/>
      <c r="N878" s="213"/>
      <c r="O878" s="213"/>
      <c r="P878" s="213"/>
      <c r="Q878" s="213"/>
      <c r="R878" s="213"/>
      <c r="S878" s="213"/>
      <c r="T878" s="213"/>
      <c r="U878" s="213"/>
      <c r="V878" s="213"/>
      <c r="W878" s="213"/>
      <c r="X878" s="213"/>
      <c r="Y878" s="231"/>
      <c r="Z878" s="213"/>
      <c r="AA878" s="213"/>
      <c r="AB878" s="205"/>
      <c r="AC878" s="205"/>
      <c r="AD878" s="205"/>
      <c r="AE878" s="205"/>
      <c r="AF878" s="205"/>
      <c r="AG878" s="205"/>
      <c r="AH878" s="205"/>
      <c r="AI878" s="205"/>
      <c r="AJ878" s="205"/>
      <c r="AK878" s="205"/>
      <c r="AL878" s="205"/>
      <c r="AM878" s="205"/>
    </row>
    <row r="879">
      <c r="A879" s="213"/>
      <c r="B879" s="218"/>
      <c r="C879" s="218"/>
      <c r="D879" s="213"/>
      <c r="E879" s="213"/>
      <c r="F879" s="213"/>
      <c r="G879" s="213"/>
      <c r="H879" s="213"/>
      <c r="I879" s="213"/>
      <c r="J879" s="213"/>
      <c r="K879" s="213"/>
      <c r="L879" s="213"/>
      <c r="M879" s="213"/>
      <c r="N879" s="213"/>
      <c r="O879" s="213"/>
      <c r="P879" s="213"/>
      <c r="Q879" s="213"/>
      <c r="R879" s="213"/>
      <c r="S879" s="213"/>
      <c r="T879" s="213"/>
      <c r="U879" s="213"/>
      <c r="V879" s="213"/>
      <c r="W879" s="213"/>
      <c r="X879" s="213"/>
      <c r="Y879" s="231"/>
      <c r="Z879" s="213"/>
      <c r="AA879" s="213"/>
      <c r="AB879" s="205"/>
      <c r="AC879" s="205"/>
      <c r="AD879" s="205"/>
      <c r="AE879" s="205"/>
      <c r="AF879" s="205"/>
      <c r="AG879" s="205"/>
      <c r="AH879" s="205"/>
      <c r="AI879" s="205"/>
      <c r="AJ879" s="205"/>
      <c r="AK879" s="205"/>
      <c r="AL879" s="205"/>
      <c r="AM879" s="205"/>
    </row>
    <row r="880">
      <c r="A880" s="213"/>
      <c r="B880" s="218"/>
      <c r="C880" s="218"/>
      <c r="D880" s="213"/>
      <c r="E880" s="213"/>
      <c r="F880" s="213"/>
      <c r="G880" s="213"/>
      <c r="H880" s="213"/>
      <c r="I880" s="213"/>
      <c r="J880" s="213"/>
      <c r="K880" s="213"/>
      <c r="L880" s="213"/>
      <c r="M880" s="213"/>
      <c r="N880" s="213"/>
      <c r="O880" s="213"/>
      <c r="P880" s="213"/>
      <c r="Q880" s="213"/>
      <c r="R880" s="213"/>
      <c r="S880" s="213"/>
      <c r="T880" s="213"/>
      <c r="U880" s="213"/>
      <c r="V880" s="213"/>
      <c r="W880" s="213"/>
      <c r="X880" s="213"/>
      <c r="Y880" s="231"/>
      <c r="Z880" s="213"/>
      <c r="AA880" s="213"/>
      <c r="AB880" s="205"/>
      <c r="AC880" s="205"/>
      <c r="AD880" s="205"/>
      <c r="AE880" s="205"/>
      <c r="AF880" s="205"/>
      <c r="AG880" s="205"/>
      <c r="AH880" s="205"/>
      <c r="AI880" s="205"/>
      <c r="AJ880" s="205"/>
      <c r="AK880" s="205"/>
      <c r="AL880" s="205"/>
      <c r="AM880" s="205"/>
    </row>
    <row r="881">
      <c r="A881" s="213"/>
      <c r="B881" s="218"/>
      <c r="C881" s="218"/>
      <c r="D881" s="213"/>
      <c r="E881" s="213"/>
      <c r="F881" s="213"/>
      <c r="G881" s="213"/>
      <c r="H881" s="213"/>
      <c r="I881" s="213"/>
      <c r="J881" s="213"/>
      <c r="K881" s="213"/>
      <c r="L881" s="213"/>
      <c r="M881" s="213"/>
      <c r="N881" s="213"/>
      <c r="O881" s="213"/>
      <c r="P881" s="213"/>
      <c r="Q881" s="213"/>
      <c r="R881" s="213"/>
      <c r="S881" s="213"/>
      <c r="T881" s="213"/>
      <c r="U881" s="213"/>
      <c r="V881" s="213"/>
      <c r="W881" s="213"/>
      <c r="X881" s="213"/>
      <c r="Y881" s="231"/>
      <c r="Z881" s="213"/>
      <c r="AA881" s="213"/>
      <c r="AB881" s="205"/>
      <c r="AC881" s="205"/>
      <c r="AD881" s="205"/>
      <c r="AE881" s="205"/>
      <c r="AF881" s="205"/>
      <c r="AG881" s="205"/>
      <c r="AH881" s="205"/>
      <c r="AI881" s="205"/>
      <c r="AJ881" s="205"/>
      <c r="AK881" s="205"/>
      <c r="AL881" s="205"/>
      <c r="AM881" s="205"/>
    </row>
    <row r="882">
      <c r="A882" s="213"/>
      <c r="B882" s="218"/>
      <c r="C882" s="218"/>
      <c r="D882" s="213"/>
      <c r="E882" s="213"/>
      <c r="F882" s="213"/>
      <c r="G882" s="213"/>
      <c r="H882" s="213"/>
      <c r="I882" s="213"/>
      <c r="J882" s="213"/>
      <c r="K882" s="213"/>
      <c r="L882" s="213"/>
      <c r="M882" s="213"/>
      <c r="N882" s="213"/>
      <c r="O882" s="213"/>
      <c r="P882" s="213"/>
      <c r="Q882" s="213"/>
      <c r="R882" s="213"/>
      <c r="S882" s="213"/>
      <c r="T882" s="213"/>
      <c r="U882" s="213"/>
      <c r="V882" s="213"/>
      <c r="W882" s="213"/>
      <c r="X882" s="213"/>
      <c r="Y882" s="231"/>
      <c r="Z882" s="213"/>
      <c r="AA882" s="213"/>
      <c r="AB882" s="205"/>
      <c r="AC882" s="205"/>
      <c r="AD882" s="205"/>
      <c r="AE882" s="205"/>
      <c r="AF882" s="205"/>
      <c r="AG882" s="205"/>
      <c r="AH882" s="205"/>
      <c r="AI882" s="205"/>
      <c r="AJ882" s="205"/>
      <c r="AK882" s="205"/>
      <c r="AL882" s="205"/>
      <c r="AM882" s="205"/>
    </row>
    <row r="883">
      <c r="A883" s="213"/>
      <c r="B883" s="218"/>
      <c r="C883" s="218"/>
      <c r="D883" s="213"/>
      <c r="E883" s="213"/>
      <c r="F883" s="213"/>
      <c r="G883" s="213"/>
      <c r="H883" s="213"/>
      <c r="I883" s="213"/>
      <c r="J883" s="213"/>
      <c r="K883" s="213"/>
      <c r="L883" s="213"/>
      <c r="M883" s="213"/>
      <c r="N883" s="213"/>
      <c r="O883" s="213"/>
      <c r="P883" s="213"/>
      <c r="Q883" s="213"/>
      <c r="R883" s="213"/>
      <c r="S883" s="213"/>
      <c r="T883" s="213"/>
      <c r="U883" s="213"/>
      <c r="V883" s="213"/>
      <c r="W883" s="213"/>
      <c r="X883" s="213"/>
      <c r="Y883" s="231"/>
      <c r="Z883" s="213"/>
      <c r="AA883" s="213"/>
      <c r="AB883" s="205"/>
      <c r="AC883" s="205"/>
      <c r="AD883" s="205"/>
      <c r="AE883" s="205"/>
      <c r="AF883" s="205"/>
      <c r="AG883" s="205"/>
      <c r="AH883" s="205"/>
      <c r="AI883" s="205"/>
      <c r="AJ883" s="205"/>
      <c r="AK883" s="205"/>
      <c r="AL883" s="205"/>
      <c r="AM883" s="205"/>
    </row>
    <row r="884">
      <c r="A884" s="213"/>
      <c r="B884" s="218"/>
      <c r="C884" s="218"/>
      <c r="D884" s="213"/>
      <c r="E884" s="213"/>
      <c r="F884" s="213"/>
      <c r="G884" s="213"/>
      <c r="H884" s="213"/>
      <c r="I884" s="213"/>
      <c r="J884" s="213"/>
      <c r="K884" s="213"/>
      <c r="L884" s="213"/>
      <c r="M884" s="213"/>
      <c r="N884" s="213"/>
      <c r="O884" s="213"/>
      <c r="P884" s="213"/>
      <c r="Q884" s="213"/>
      <c r="R884" s="213"/>
      <c r="S884" s="213"/>
      <c r="T884" s="213"/>
      <c r="U884" s="213"/>
      <c r="V884" s="213"/>
      <c r="W884" s="213"/>
      <c r="X884" s="213"/>
      <c r="Y884" s="231"/>
      <c r="Z884" s="213"/>
      <c r="AA884" s="213"/>
      <c r="AB884" s="205"/>
      <c r="AC884" s="205"/>
      <c r="AD884" s="205"/>
      <c r="AE884" s="205"/>
      <c r="AF884" s="205"/>
      <c r="AG884" s="205"/>
      <c r="AH884" s="205"/>
      <c r="AI884" s="205"/>
      <c r="AJ884" s="205"/>
      <c r="AK884" s="205"/>
      <c r="AL884" s="205"/>
      <c r="AM884" s="205"/>
    </row>
    <row r="885">
      <c r="A885" s="213"/>
      <c r="B885" s="218"/>
      <c r="C885" s="218"/>
      <c r="D885" s="213"/>
      <c r="E885" s="213"/>
      <c r="F885" s="213"/>
      <c r="G885" s="213"/>
      <c r="H885" s="213"/>
      <c r="I885" s="213"/>
      <c r="J885" s="213"/>
      <c r="K885" s="213"/>
      <c r="L885" s="213"/>
      <c r="M885" s="213"/>
      <c r="N885" s="213"/>
      <c r="O885" s="213"/>
      <c r="P885" s="213"/>
      <c r="Q885" s="213"/>
      <c r="R885" s="213"/>
      <c r="S885" s="213"/>
      <c r="T885" s="213"/>
      <c r="U885" s="213"/>
      <c r="V885" s="213"/>
      <c r="W885" s="213"/>
      <c r="X885" s="213"/>
      <c r="Y885" s="231"/>
      <c r="Z885" s="213"/>
      <c r="AA885" s="213"/>
      <c r="AB885" s="205"/>
      <c r="AC885" s="205"/>
      <c r="AD885" s="205"/>
      <c r="AE885" s="205"/>
      <c r="AF885" s="205"/>
      <c r="AG885" s="205"/>
      <c r="AH885" s="205"/>
      <c r="AI885" s="205"/>
      <c r="AJ885" s="205"/>
      <c r="AK885" s="205"/>
      <c r="AL885" s="205"/>
      <c r="AM885" s="205"/>
    </row>
    <row r="886">
      <c r="A886" s="213"/>
      <c r="B886" s="218"/>
      <c r="C886" s="218"/>
      <c r="D886" s="213"/>
      <c r="E886" s="213"/>
      <c r="F886" s="213"/>
      <c r="G886" s="213"/>
      <c r="H886" s="213"/>
      <c r="I886" s="213"/>
      <c r="J886" s="213"/>
      <c r="K886" s="213"/>
      <c r="L886" s="213"/>
      <c r="M886" s="213"/>
      <c r="N886" s="213"/>
      <c r="O886" s="213"/>
      <c r="P886" s="213"/>
      <c r="Q886" s="213"/>
      <c r="R886" s="213"/>
      <c r="S886" s="213"/>
      <c r="T886" s="213"/>
      <c r="U886" s="213"/>
      <c r="V886" s="213"/>
      <c r="W886" s="213"/>
      <c r="X886" s="213"/>
      <c r="Y886" s="231"/>
      <c r="Z886" s="213"/>
      <c r="AA886" s="213"/>
      <c r="AB886" s="205"/>
      <c r="AC886" s="205"/>
      <c r="AD886" s="205"/>
      <c r="AE886" s="205"/>
      <c r="AF886" s="205"/>
      <c r="AG886" s="205"/>
      <c r="AH886" s="205"/>
      <c r="AI886" s="205"/>
      <c r="AJ886" s="205"/>
      <c r="AK886" s="205"/>
      <c r="AL886" s="205"/>
      <c r="AM886" s="205"/>
    </row>
    <row r="887">
      <c r="A887" s="213"/>
      <c r="B887" s="218"/>
      <c r="C887" s="218"/>
      <c r="D887" s="213"/>
      <c r="E887" s="213"/>
      <c r="F887" s="213"/>
      <c r="G887" s="213"/>
      <c r="H887" s="213"/>
      <c r="I887" s="213"/>
      <c r="J887" s="213"/>
      <c r="K887" s="213"/>
      <c r="L887" s="213"/>
      <c r="M887" s="213"/>
      <c r="N887" s="213"/>
      <c r="O887" s="213"/>
      <c r="P887" s="213"/>
      <c r="Q887" s="213"/>
      <c r="R887" s="213"/>
      <c r="S887" s="213"/>
      <c r="T887" s="213"/>
      <c r="U887" s="213"/>
      <c r="V887" s="213"/>
      <c r="W887" s="213"/>
      <c r="X887" s="213"/>
      <c r="Y887" s="231"/>
      <c r="Z887" s="213"/>
      <c r="AA887" s="213"/>
      <c r="AB887" s="205"/>
      <c r="AC887" s="205"/>
      <c r="AD887" s="205"/>
      <c r="AE887" s="205"/>
      <c r="AF887" s="205"/>
      <c r="AG887" s="205"/>
      <c r="AH887" s="205"/>
      <c r="AI887" s="205"/>
      <c r="AJ887" s="205"/>
      <c r="AK887" s="205"/>
      <c r="AL887" s="205"/>
      <c r="AM887" s="205"/>
    </row>
    <row r="888">
      <c r="A888" s="213"/>
      <c r="B888" s="218"/>
      <c r="C888" s="218"/>
      <c r="D888" s="213"/>
      <c r="E888" s="213"/>
      <c r="F888" s="213"/>
      <c r="G888" s="213"/>
      <c r="H888" s="213"/>
      <c r="I888" s="213"/>
      <c r="J888" s="213"/>
      <c r="K888" s="213"/>
      <c r="L888" s="213"/>
      <c r="M888" s="213"/>
      <c r="N888" s="213"/>
      <c r="O888" s="213"/>
      <c r="P888" s="213"/>
      <c r="Q888" s="213"/>
      <c r="R888" s="213"/>
      <c r="S888" s="213"/>
      <c r="T888" s="213"/>
      <c r="U888" s="213"/>
      <c r="V888" s="213"/>
      <c r="W888" s="213"/>
      <c r="X888" s="213"/>
      <c r="Y888" s="231"/>
      <c r="Z888" s="213"/>
      <c r="AA888" s="213"/>
      <c r="AB888" s="205"/>
      <c r="AC888" s="205"/>
      <c r="AD888" s="205"/>
      <c r="AE888" s="205"/>
      <c r="AF888" s="205"/>
      <c r="AG888" s="205"/>
      <c r="AH888" s="205"/>
      <c r="AI888" s="205"/>
      <c r="AJ888" s="205"/>
      <c r="AK888" s="205"/>
      <c r="AL888" s="205"/>
      <c r="AM888" s="205"/>
    </row>
    <row r="889">
      <c r="A889" s="213"/>
      <c r="B889" s="218"/>
      <c r="C889" s="218"/>
      <c r="D889" s="213"/>
      <c r="E889" s="213"/>
      <c r="F889" s="213"/>
      <c r="G889" s="213"/>
      <c r="H889" s="213"/>
      <c r="I889" s="213"/>
      <c r="J889" s="213"/>
      <c r="K889" s="213"/>
      <c r="L889" s="213"/>
      <c r="M889" s="213"/>
      <c r="N889" s="213"/>
      <c r="O889" s="213"/>
      <c r="P889" s="213"/>
      <c r="Q889" s="213"/>
      <c r="R889" s="213"/>
      <c r="S889" s="213"/>
      <c r="T889" s="213"/>
      <c r="U889" s="213"/>
      <c r="V889" s="213"/>
      <c r="W889" s="213"/>
      <c r="X889" s="213"/>
      <c r="Y889" s="231"/>
      <c r="Z889" s="213"/>
      <c r="AA889" s="213"/>
      <c r="AB889" s="205"/>
      <c r="AC889" s="205"/>
      <c r="AD889" s="205"/>
      <c r="AE889" s="205"/>
      <c r="AF889" s="205"/>
      <c r="AG889" s="205"/>
      <c r="AH889" s="205"/>
      <c r="AI889" s="205"/>
      <c r="AJ889" s="205"/>
      <c r="AK889" s="205"/>
      <c r="AL889" s="205"/>
      <c r="AM889" s="205"/>
    </row>
    <row r="890">
      <c r="A890" s="213"/>
      <c r="B890" s="218"/>
      <c r="C890" s="218"/>
      <c r="D890" s="213"/>
      <c r="E890" s="213"/>
      <c r="F890" s="213"/>
      <c r="G890" s="213"/>
      <c r="H890" s="213"/>
      <c r="I890" s="213"/>
      <c r="J890" s="213"/>
      <c r="K890" s="213"/>
      <c r="L890" s="213"/>
      <c r="M890" s="213"/>
      <c r="N890" s="213"/>
      <c r="O890" s="213"/>
      <c r="P890" s="213"/>
      <c r="Q890" s="213"/>
      <c r="R890" s="213"/>
      <c r="S890" s="213"/>
      <c r="T890" s="213"/>
      <c r="U890" s="213"/>
      <c r="V890" s="213"/>
      <c r="W890" s="213"/>
      <c r="X890" s="213"/>
      <c r="Y890" s="231"/>
      <c r="Z890" s="213"/>
      <c r="AA890" s="213"/>
      <c r="AB890" s="205"/>
      <c r="AC890" s="205"/>
      <c r="AD890" s="205"/>
      <c r="AE890" s="205"/>
      <c r="AF890" s="205"/>
      <c r="AG890" s="205"/>
      <c r="AH890" s="205"/>
      <c r="AI890" s="205"/>
      <c r="AJ890" s="205"/>
      <c r="AK890" s="205"/>
      <c r="AL890" s="205"/>
      <c r="AM890" s="205"/>
    </row>
    <row r="891">
      <c r="A891" s="213"/>
      <c r="B891" s="218"/>
      <c r="C891" s="218"/>
      <c r="D891" s="213"/>
      <c r="E891" s="213"/>
      <c r="F891" s="213"/>
      <c r="G891" s="213"/>
      <c r="H891" s="213"/>
      <c r="I891" s="213"/>
      <c r="J891" s="213"/>
      <c r="K891" s="213"/>
      <c r="L891" s="213"/>
      <c r="M891" s="213"/>
      <c r="N891" s="213"/>
      <c r="O891" s="213"/>
      <c r="P891" s="213"/>
      <c r="Q891" s="213"/>
      <c r="R891" s="213"/>
      <c r="S891" s="213"/>
      <c r="T891" s="213"/>
      <c r="U891" s="213"/>
      <c r="V891" s="213"/>
      <c r="W891" s="213"/>
      <c r="X891" s="213"/>
      <c r="Y891" s="231"/>
      <c r="Z891" s="213"/>
      <c r="AA891" s="213"/>
      <c r="AB891" s="205"/>
      <c r="AC891" s="205"/>
      <c r="AD891" s="205"/>
      <c r="AE891" s="205"/>
      <c r="AF891" s="205"/>
      <c r="AG891" s="205"/>
      <c r="AH891" s="205"/>
      <c r="AI891" s="205"/>
      <c r="AJ891" s="205"/>
      <c r="AK891" s="205"/>
      <c r="AL891" s="205"/>
      <c r="AM891" s="205"/>
    </row>
    <row r="892">
      <c r="A892" s="213"/>
      <c r="B892" s="218"/>
      <c r="C892" s="218"/>
      <c r="D892" s="213"/>
      <c r="E892" s="213"/>
      <c r="F892" s="213"/>
      <c r="G892" s="213"/>
      <c r="H892" s="213"/>
      <c r="I892" s="213"/>
      <c r="J892" s="213"/>
      <c r="K892" s="213"/>
      <c r="L892" s="213"/>
      <c r="M892" s="213"/>
      <c r="N892" s="213"/>
      <c r="O892" s="213"/>
      <c r="P892" s="213"/>
      <c r="Q892" s="213"/>
      <c r="R892" s="213"/>
      <c r="S892" s="213"/>
      <c r="T892" s="213"/>
      <c r="U892" s="213"/>
      <c r="V892" s="213"/>
      <c r="W892" s="213"/>
      <c r="X892" s="213"/>
      <c r="Y892" s="231"/>
      <c r="Z892" s="213"/>
      <c r="AA892" s="213"/>
      <c r="AB892" s="205"/>
      <c r="AC892" s="205"/>
      <c r="AD892" s="205"/>
      <c r="AE892" s="205"/>
      <c r="AF892" s="205"/>
      <c r="AG892" s="205"/>
      <c r="AH892" s="205"/>
      <c r="AI892" s="205"/>
      <c r="AJ892" s="205"/>
      <c r="AK892" s="205"/>
      <c r="AL892" s="205"/>
      <c r="AM892" s="205"/>
    </row>
    <row r="893">
      <c r="A893" s="213"/>
      <c r="B893" s="218"/>
      <c r="C893" s="218"/>
      <c r="D893" s="213"/>
      <c r="E893" s="213"/>
      <c r="F893" s="213"/>
      <c r="G893" s="213"/>
      <c r="H893" s="213"/>
      <c r="I893" s="213"/>
      <c r="J893" s="213"/>
      <c r="K893" s="213"/>
      <c r="L893" s="213"/>
      <c r="M893" s="213"/>
      <c r="N893" s="213"/>
      <c r="O893" s="213"/>
      <c r="P893" s="213"/>
      <c r="Q893" s="213"/>
      <c r="R893" s="213"/>
      <c r="S893" s="213"/>
      <c r="T893" s="213"/>
      <c r="U893" s="213"/>
      <c r="V893" s="213"/>
      <c r="W893" s="213"/>
      <c r="X893" s="213"/>
      <c r="Y893" s="231"/>
      <c r="Z893" s="213"/>
      <c r="AA893" s="213"/>
      <c r="AB893" s="205"/>
      <c r="AC893" s="205"/>
      <c r="AD893" s="205"/>
      <c r="AE893" s="205"/>
      <c r="AF893" s="205"/>
      <c r="AG893" s="205"/>
      <c r="AH893" s="205"/>
      <c r="AI893" s="205"/>
      <c r="AJ893" s="205"/>
      <c r="AK893" s="205"/>
      <c r="AL893" s="205"/>
      <c r="AM893" s="205"/>
    </row>
    <row r="894">
      <c r="A894" s="213"/>
      <c r="B894" s="218"/>
      <c r="C894" s="218"/>
      <c r="D894" s="213"/>
      <c r="E894" s="213"/>
      <c r="F894" s="213"/>
      <c r="G894" s="213"/>
      <c r="H894" s="213"/>
      <c r="I894" s="213"/>
      <c r="J894" s="213"/>
      <c r="K894" s="213"/>
      <c r="L894" s="213"/>
      <c r="M894" s="213"/>
      <c r="N894" s="213"/>
      <c r="O894" s="213"/>
      <c r="P894" s="213"/>
      <c r="Q894" s="213"/>
      <c r="R894" s="213"/>
      <c r="S894" s="213"/>
      <c r="T894" s="213"/>
      <c r="U894" s="213"/>
      <c r="V894" s="213"/>
      <c r="W894" s="213"/>
      <c r="X894" s="213"/>
      <c r="Y894" s="231"/>
      <c r="Z894" s="213"/>
      <c r="AA894" s="213"/>
      <c r="AB894" s="205"/>
      <c r="AC894" s="205"/>
      <c r="AD894" s="205"/>
      <c r="AE894" s="205"/>
      <c r="AF894" s="205"/>
      <c r="AG894" s="205"/>
      <c r="AH894" s="205"/>
      <c r="AI894" s="205"/>
      <c r="AJ894" s="205"/>
      <c r="AK894" s="205"/>
      <c r="AL894" s="205"/>
      <c r="AM894" s="205"/>
    </row>
    <row r="895">
      <c r="A895" s="213"/>
      <c r="B895" s="218"/>
      <c r="C895" s="218"/>
      <c r="D895" s="213"/>
      <c r="E895" s="213"/>
      <c r="F895" s="213"/>
      <c r="G895" s="213"/>
      <c r="H895" s="213"/>
      <c r="I895" s="213"/>
      <c r="J895" s="213"/>
      <c r="K895" s="213"/>
      <c r="L895" s="213"/>
      <c r="M895" s="213"/>
      <c r="N895" s="213"/>
      <c r="O895" s="213"/>
      <c r="P895" s="213"/>
      <c r="Q895" s="213"/>
      <c r="R895" s="213"/>
      <c r="S895" s="213"/>
      <c r="T895" s="213"/>
      <c r="U895" s="213"/>
      <c r="V895" s="213"/>
      <c r="W895" s="213"/>
      <c r="X895" s="213"/>
      <c r="Y895" s="231"/>
      <c r="Z895" s="213"/>
      <c r="AA895" s="213"/>
      <c r="AB895" s="205"/>
      <c r="AC895" s="205"/>
      <c r="AD895" s="205"/>
      <c r="AE895" s="205"/>
      <c r="AF895" s="205"/>
      <c r="AG895" s="205"/>
      <c r="AH895" s="205"/>
      <c r="AI895" s="205"/>
      <c r="AJ895" s="205"/>
      <c r="AK895" s="205"/>
      <c r="AL895" s="205"/>
      <c r="AM895" s="205"/>
    </row>
    <row r="896">
      <c r="A896" s="213"/>
      <c r="B896" s="218"/>
      <c r="C896" s="218"/>
      <c r="D896" s="213"/>
      <c r="E896" s="213"/>
      <c r="F896" s="213"/>
      <c r="G896" s="213"/>
      <c r="H896" s="213"/>
      <c r="I896" s="213"/>
      <c r="J896" s="213"/>
      <c r="K896" s="213"/>
      <c r="L896" s="213"/>
      <c r="M896" s="213"/>
      <c r="N896" s="213"/>
      <c r="O896" s="213"/>
      <c r="P896" s="213"/>
      <c r="Q896" s="213"/>
      <c r="R896" s="213"/>
      <c r="S896" s="213"/>
      <c r="T896" s="213"/>
      <c r="U896" s="213"/>
      <c r="V896" s="213"/>
      <c r="W896" s="213"/>
      <c r="X896" s="213"/>
      <c r="Y896" s="231"/>
      <c r="Z896" s="213"/>
      <c r="AA896" s="213"/>
      <c r="AB896" s="205"/>
      <c r="AC896" s="205"/>
      <c r="AD896" s="205"/>
      <c r="AE896" s="205"/>
      <c r="AF896" s="205"/>
      <c r="AG896" s="205"/>
      <c r="AH896" s="205"/>
      <c r="AI896" s="205"/>
      <c r="AJ896" s="205"/>
      <c r="AK896" s="205"/>
      <c r="AL896" s="205"/>
      <c r="AM896" s="205"/>
    </row>
    <row r="897">
      <c r="A897" s="213"/>
      <c r="B897" s="218"/>
      <c r="C897" s="218"/>
      <c r="D897" s="213"/>
      <c r="E897" s="213"/>
      <c r="F897" s="213"/>
      <c r="G897" s="213"/>
      <c r="H897" s="213"/>
      <c r="I897" s="213"/>
      <c r="J897" s="213"/>
      <c r="K897" s="213"/>
      <c r="L897" s="213"/>
      <c r="M897" s="213"/>
      <c r="N897" s="213"/>
      <c r="O897" s="213"/>
      <c r="P897" s="213"/>
      <c r="Q897" s="213"/>
      <c r="R897" s="213"/>
      <c r="S897" s="213"/>
      <c r="T897" s="213"/>
      <c r="U897" s="213"/>
      <c r="V897" s="213"/>
      <c r="W897" s="213"/>
      <c r="X897" s="213"/>
      <c r="Y897" s="231"/>
      <c r="Z897" s="213"/>
      <c r="AA897" s="213"/>
      <c r="AB897" s="205"/>
      <c r="AC897" s="205"/>
      <c r="AD897" s="205"/>
      <c r="AE897" s="205"/>
      <c r="AF897" s="205"/>
      <c r="AG897" s="205"/>
      <c r="AH897" s="205"/>
      <c r="AI897" s="205"/>
      <c r="AJ897" s="205"/>
      <c r="AK897" s="205"/>
      <c r="AL897" s="205"/>
      <c r="AM897" s="205"/>
    </row>
    <row r="898">
      <c r="A898" s="213"/>
      <c r="B898" s="218"/>
      <c r="C898" s="218"/>
      <c r="D898" s="213"/>
      <c r="E898" s="213"/>
      <c r="F898" s="213"/>
      <c r="G898" s="213"/>
      <c r="H898" s="213"/>
      <c r="I898" s="213"/>
      <c r="J898" s="213"/>
      <c r="K898" s="213"/>
      <c r="L898" s="213"/>
      <c r="M898" s="213"/>
      <c r="N898" s="213"/>
      <c r="O898" s="213"/>
      <c r="P898" s="213"/>
      <c r="Q898" s="213"/>
      <c r="R898" s="213"/>
      <c r="S898" s="213"/>
      <c r="T898" s="213"/>
      <c r="U898" s="213"/>
      <c r="V898" s="213"/>
      <c r="W898" s="213"/>
      <c r="X898" s="213"/>
      <c r="Y898" s="231"/>
      <c r="Z898" s="213"/>
      <c r="AA898" s="213"/>
      <c r="AB898" s="205"/>
      <c r="AC898" s="205"/>
      <c r="AD898" s="205"/>
      <c r="AE898" s="205"/>
      <c r="AF898" s="205"/>
      <c r="AG898" s="205"/>
      <c r="AH898" s="205"/>
      <c r="AI898" s="205"/>
      <c r="AJ898" s="205"/>
      <c r="AK898" s="205"/>
      <c r="AL898" s="205"/>
      <c r="AM898" s="205"/>
    </row>
    <row r="899">
      <c r="A899" s="213"/>
      <c r="B899" s="218"/>
      <c r="C899" s="218"/>
      <c r="D899" s="213"/>
      <c r="E899" s="213"/>
      <c r="F899" s="213"/>
      <c r="G899" s="213"/>
      <c r="H899" s="213"/>
      <c r="I899" s="213"/>
      <c r="J899" s="213"/>
      <c r="K899" s="213"/>
      <c r="L899" s="213"/>
      <c r="M899" s="213"/>
      <c r="N899" s="213"/>
      <c r="O899" s="213"/>
      <c r="P899" s="213"/>
      <c r="Q899" s="213"/>
      <c r="R899" s="213"/>
      <c r="S899" s="213"/>
      <c r="T899" s="213"/>
      <c r="U899" s="213"/>
      <c r="V899" s="213"/>
      <c r="W899" s="213"/>
      <c r="X899" s="213"/>
      <c r="Y899" s="231"/>
      <c r="Z899" s="213"/>
      <c r="AA899" s="213"/>
      <c r="AB899" s="205"/>
      <c r="AC899" s="205"/>
      <c r="AD899" s="205"/>
      <c r="AE899" s="205"/>
      <c r="AF899" s="205"/>
      <c r="AG899" s="205"/>
      <c r="AH899" s="205"/>
      <c r="AI899" s="205"/>
      <c r="AJ899" s="205"/>
      <c r="AK899" s="205"/>
      <c r="AL899" s="205"/>
      <c r="AM899" s="205"/>
    </row>
    <row r="900">
      <c r="A900" s="213"/>
      <c r="B900" s="218"/>
      <c r="C900" s="218"/>
      <c r="D900" s="213"/>
      <c r="E900" s="213"/>
      <c r="F900" s="213"/>
      <c r="G900" s="213"/>
      <c r="H900" s="213"/>
      <c r="I900" s="213"/>
      <c r="J900" s="213"/>
      <c r="K900" s="213"/>
      <c r="L900" s="213"/>
      <c r="M900" s="213"/>
      <c r="N900" s="213"/>
      <c r="O900" s="213"/>
      <c r="P900" s="213"/>
      <c r="Q900" s="213"/>
      <c r="R900" s="213"/>
      <c r="S900" s="213"/>
      <c r="T900" s="213"/>
      <c r="U900" s="213"/>
      <c r="V900" s="213"/>
      <c r="W900" s="213"/>
      <c r="X900" s="213"/>
      <c r="Y900" s="231"/>
      <c r="Z900" s="213"/>
      <c r="AA900" s="213"/>
      <c r="AB900" s="205"/>
      <c r="AC900" s="205"/>
      <c r="AD900" s="205"/>
      <c r="AE900" s="205"/>
      <c r="AF900" s="205"/>
      <c r="AG900" s="205"/>
      <c r="AH900" s="205"/>
      <c r="AI900" s="205"/>
      <c r="AJ900" s="205"/>
      <c r="AK900" s="205"/>
      <c r="AL900" s="205"/>
      <c r="AM900" s="205"/>
    </row>
    <row r="901">
      <c r="A901" s="213"/>
      <c r="B901" s="218"/>
      <c r="C901" s="218"/>
      <c r="D901" s="213"/>
      <c r="E901" s="213"/>
      <c r="F901" s="213"/>
      <c r="G901" s="213"/>
      <c r="H901" s="213"/>
      <c r="I901" s="213"/>
      <c r="J901" s="213"/>
      <c r="K901" s="213"/>
      <c r="L901" s="213"/>
      <c r="M901" s="213"/>
      <c r="N901" s="213"/>
      <c r="O901" s="213"/>
      <c r="P901" s="213"/>
      <c r="Q901" s="213"/>
      <c r="R901" s="213"/>
      <c r="S901" s="213"/>
      <c r="T901" s="213"/>
      <c r="U901" s="213"/>
      <c r="V901" s="213"/>
      <c r="W901" s="213"/>
      <c r="X901" s="213"/>
      <c r="Y901" s="231"/>
      <c r="Z901" s="213"/>
      <c r="AA901" s="213"/>
      <c r="AB901" s="205"/>
      <c r="AC901" s="205"/>
      <c r="AD901" s="205"/>
      <c r="AE901" s="205"/>
      <c r="AF901" s="205"/>
      <c r="AG901" s="205"/>
      <c r="AH901" s="205"/>
      <c r="AI901" s="205"/>
      <c r="AJ901" s="205"/>
      <c r="AK901" s="205"/>
      <c r="AL901" s="205"/>
      <c r="AM901" s="205"/>
    </row>
    <row r="902">
      <c r="A902" s="213"/>
      <c r="B902" s="218"/>
      <c r="C902" s="218"/>
      <c r="D902" s="213"/>
      <c r="E902" s="213"/>
      <c r="F902" s="213"/>
      <c r="G902" s="213"/>
      <c r="H902" s="213"/>
      <c r="I902" s="213"/>
      <c r="J902" s="213"/>
      <c r="K902" s="213"/>
      <c r="L902" s="213"/>
      <c r="M902" s="213"/>
      <c r="N902" s="213"/>
      <c r="O902" s="213"/>
      <c r="P902" s="213"/>
      <c r="Q902" s="213"/>
      <c r="R902" s="213"/>
      <c r="S902" s="213"/>
      <c r="T902" s="213"/>
      <c r="U902" s="213"/>
      <c r="V902" s="213"/>
      <c r="W902" s="213"/>
      <c r="X902" s="213"/>
      <c r="Y902" s="231"/>
      <c r="Z902" s="213"/>
      <c r="AA902" s="213"/>
      <c r="AB902" s="205"/>
      <c r="AC902" s="205"/>
      <c r="AD902" s="205"/>
      <c r="AE902" s="205"/>
      <c r="AF902" s="205"/>
      <c r="AG902" s="205"/>
      <c r="AH902" s="205"/>
      <c r="AI902" s="205"/>
      <c r="AJ902" s="205"/>
      <c r="AK902" s="205"/>
      <c r="AL902" s="205"/>
      <c r="AM902" s="205"/>
    </row>
    <row r="903">
      <c r="A903" s="213"/>
      <c r="B903" s="218"/>
      <c r="C903" s="218"/>
      <c r="D903" s="213"/>
      <c r="E903" s="213"/>
      <c r="F903" s="213"/>
      <c r="G903" s="213"/>
      <c r="H903" s="213"/>
      <c r="I903" s="213"/>
      <c r="J903" s="213"/>
      <c r="K903" s="213"/>
      <c r="L903" s="213"/>
      <c r="M903" s="213"/>
      <c r="N903" s="213"/>
      <c r="O903" s="213"/>
      <c r="P903" s="213"/>
      <c r="Q903" s="213"/>
      <c r="R903" s="213"/>
      <c r="S903" s="213"/>
      <c r="T903" s="213"/>
      <c r="U903" s="213"/>
      <c r="V903" s="213"/>
      <c r="W903" s="213"/>
      <c r="X903" s="213"/>
      <c r="Y903" s="231"/>
      <c r="Z903" s="213"/>
      <c r="AA903" s="213"/>
      <c r="AB903" s="205"/>
      <c r="AC903" s="205"/>
      <c r="AD903" s="205"/>
      <c r="AE903" s="205"/>
      <c r="AF903" s="205"/>
      <c r="AG903" s="205"/>
      <c r="AH903" s="205"/>
      <c r="AI903" s="205"/>
      <c r="AJ903" s="205"/>
      <c r="AK903" s="205"/>
      <c r="AL903" s="205"/>
      <c r="AM903" s="205"/>
    </row>
    <row r="904">
      <c r="A904" s="213"/>
      <c r="B904" s="218"/>
      <c r="C904" s="218"/>
      <c r="D904" s="213"/>
      <c r="E904" s="213"/>
      <c r="F904" s="213"/>
      <c r="G904" s="213"/>
      <c r="H904" s="213"/>
      <c r="I904" s="213"/>
      <c r="J904" s="213"/>
      <c r="K904" s="213"/>
      <c r="L904" s="213"/>
      <c r="M904" s="213"/>
      <c r="N904" s="213"/>
      <c r="O904" s="213"/>
      <c r="P904" s="213"/>
      <c r="Q904" s="213"/>
      <c r="R904" s="213"/>
      <c r="S904" s="213"/>
      <c r="T904" s="213"/>
      <c r="U904" s="213"/>
      <c r="V904" s="213"/>
      <c r="W904" s="213"/>
      <c r="X904" s="213"/>
      <c r="Y904" s="231"/>
      <c r="Z904" s="213"/>
      <c r="AA904" s="213"/>
      <c r="AB904" s="205"/>
      <c r="AC904" s="205"/>
      <c r="AD904" s="205"/>
      <c r="AE904" s="205"/>
      <c r="AF904" s="205"/>
      <c r="AG904" s="205"/>
      <c r="AH904" s="205"/>
      <c r="AI904" s="205"/>
      <c r="AJ904" s="205"/>
      <c r="AK904" s="205"/>
      <c r="AL904" s="205"/>
      <c r="AM904" s="205"/>
    </row>
    <row r="905">
      <c r="A905" s="213"/>
      <c r="B905" s="218"/>
      <c r="C905" s="218"/>
      <c r="D905" s="213"/>
      <c r="E905" s="213"/>
      <c r="F905" s="213"/>
      <c r="G905" s="213"/>
      <c r="H905" s="213"/>
      <c r="I905" s="213"/>
      <c r="J905" s="213"/>
      <c r="K905" s="213"/>
      <c r="L905" s="213"/>
      <c r="M905" s="213"/>
      <c r="N905" s="213"/>
      <c r="O905" s="213"/>
      <c r="P905" s="213"/>
      <c r="Q905" s="213"/>
      <c r="R905" s="213"/>
      <c r="S905" s="213"/>
      <c r="T905" s="213"/>
      <c r="U905" s="213"/>
      <c r="V905" s="213"/>
      <c r="W905" s="213"/>
      <c r="X905" s="213"/>
      <c r="Y905" s="231"/>
      <c r="Z905" s="213"/>
      <c r="AA905" s="213"/>
      <c r="AB905" s="205"/>
      <c r="AC905" s="205"/>
      <c r="AD905" s="205"/>
      <c r="AE905" s="205"/>
      <c r="AF905" s="205"/>
      <c r="AG905" s="205"/>
      <c r="AH905" s="205"/>
      <c r="AI905" s="205"/>
      <c r="AJ905" s="205"/>
      <c r="AK905" s="205"/>
      <c r="AL905" s="205"/>
      <c r="AM905" s="205"/>
    </row>
    <row r="906">
      <c r="A906" s="213"/>
      <c r="B906" s="218"/>
      <c r="C906" s="218"/>
      <c r="D906" s="213"/>
      <c r="E906" s="213"/>
      <c r="F906" s="213"/>
      <c r="G906" s="213"/>
      <c r="H906" s="213"/>
      <c r="I906" s="213"/>
      <c r="J906" s="213"/>
      <c r="K906" s="213"/>
      <c r="L906" s="213"/>
      <c r="M906" s="213"/>
      <c r="N906" s="213"/>
      <c r="O906" s="213"/>
      <c r="P906" s="213"/>
      <c r="Q906" s="213"/>
      <c r="R906" s="213"/>
      <c r="S906" s="213"/>
      <c r="T906" s="213"/>
      <c r="U906" s="213"/>
      <c r="V906" s="213"/>
      <c r="W906" s="213"/>
      <c r="X906" s="213"/>
      <c r="Y906" s="231"/>
      <c r="Z906" s="213"/>
      <c r="AA906" s="213"/>
      <c r="AB906" s="205"/>
      <c r="AC906" s="205"/>
      <c r="AD906" s="205"/>
      <c r="AE906" s="205"/>
      <c r="AF906" s="205"/>
      <c r="AG906" s="205"/>
      <c r="AH906" s="205"/>
      <c r="AI906" s="205"/>
      <c r="AJ906" s="205"/>
      <c r="AK906" s="205"/>
      <c r="AL906" s="205"/>
      <c r="AM906" s="205"/>
    </row>
    <row r="907">
      <c r="A907" s="213"/>
      <c r="B907" s="218"/>
      <c r="C907" s="218"/>
      <c r="D907" s="213"/>
      <c r="E907" s="213"/>
      <c r="F907" s="213"/>
      <c r="G907" s="213"/>
      <c r="H907" s="213"/>
      <c r="I907" s="213"/>
      <c r="J907" s="213"/>
      <c r="K907" s="213"/>
      <c r="L907" s="213"/>
      <c r="M907" s="213"/>
      <c r="N907" s="213"/>
      <c r="O907" s="213"/>
      <c r="P907" s="213"/>
      <c r="Q907" s="213"/>
      <c r="R907" s="213"/>
      <c r="S907" s="213"/>
      <c r="T907" s="213"/>
      <c r="U907" s="213"/>
      <c r="V907" s="213"/>
      <c r="W907" s="213"/>
      <c r="X907" s="213"/>
      <c r="Y907" s="231"/>
      <c r="Z907" s="213"/>
      <c r="AA907" s="213"/>
      <c r="AB907" s="205"/>
      <c r="AC907" s="205"/>
      <c r="AD907" s="205"/>
      <c r="AE907" s="205"/>
      <c r="AF907" s="205"/>
      <c r="AG907" s="205"/>
      <c r="AH907" s="205"/>
      <c r="AI907" s="205"/>
      <c r="AJ907" s="205"/>
      <c r="AK907" s="205"/>
      <c r="AL907" s="205"/>
      <c r="AM907" s="205"/>
    </row>
    <row r="908">
      <c r="A908" s="213"/>
      <c r="B908" s="218"/>
      <c r="C908" s="218"/>
      <c r="D908" s="213"/>
      <c r="E908" s="213"/>
      <c r="F908" s="213"/>
      <c r="G908" s="213"/>
      <c r="H908" s="213"/>
      <c r="I908" s="213"/>
      <c r="J908" s="213"/>
      <c r="K908" s="213"/>
      <c r="L908" s="213"/>
      <c r="M908" s="213"/>
      <c r="N908" s="213"/>
      <c r="O908" s="213"/>
      <c r="P908" s="213"/>
      <c r="Q908" s="213"/>
      <c r="R908" s="213"/>
      <c r="S908" s="213"/>
      <c r="T908" s="213"/>
      <c r="U908" s="213"/>
      <c r="V908" s="213"/>
      <c r="W908" s="213"/>
      <c r="X908" s="213"/>
      <c r="Y908" s="231"/>
      <c r="Z908" s="213"/>
      <c r="AA908" s="213"/>
      <c r="AB908" s="205"/>
      <c r="AC908" s="205"/>
      <c r="AD908" s="205"/>
      <c r="AE908" s="205"/>
      <c r="AF908" s="205"/>
      <c r="AG908" s="205"/>
      <c r="AH908" s="205"/>
      <c r="AI908" s="205"/>
      <c r="AJ908" s="205"/>
      <c r="AK908" s="205"/>
      <c r="AL908" s="205"/>
      <c r="AM908" s="205"/>
    </row>
    <row r="909">
      <c r="A909" s="213"/>
      <c r="B909" s="218"/>
      <c r="C909" s="218"/>
      <c r="D909" s="213"/>
      <c r="E909" s="213"/>
      <c r="F909" s="213"/>
      <c r="G909" s="213"/>
      <c r="H909" s="213"/>
      <c r="I909" s="213"/>
      <c r="J909" s="213"/>
      <c r="K909" s="213"/>
      <c r="L909" s="213"/>
      <c r="M909" s="213"/>
      <c r="N909" s="213"/>
      <c r="O909" s="213"/>
      <c r="P909" s="213"/>
      <c r="Q909" s="213"/>
      <c r="R909" s="213"/>
      <c r="S909" s="213"/>
      <c r="T909" s="213"/>
      <c r="U909" s="213"/>
      <c r="V909" s="213"/>
      <c r="W909" s="213"/>
      <c r="X909" s="213"/>
      <c r="Y909" s="231"/>
      <c r="Z909" s="213"/>
      <c r="AA909" s="213"/>
      <c r="AB909" s="205"/>
      <c r="AC909" s="205"/>
      <c r="AD909" s="205"/>
      <c r="AE909" s="205"/>
      <c r="AF909" s="205"/>
      <c r="AG909" s="205"/>
      <c r="AH909" s="205"/>
      <c r="AI909" s="205"/>
      <c r="AJ909" s="205"/>
      <c r="AK909" s="205"/>
      <c r="AL909" s="205"/>
      <c r="AM909" s="205"/>
    </row>
    <row r="910">
      <c r="A910" s="213"/>
      <c r="B910" s="218"/>
      <c r="C910" s="218"/>
      <c r="D910" s="213"/>
      <c r="E910" s="213"/>
      <c r="F910" s="213"/>
      <c r="G910" s="213"/>
      <c r="H910" s="213"/>
      <c r="I910" s="213"/>
      <c r="J910" s="213"/>
      <c r="K910" s="213"/>
      <c r="L910" s="213"/>
      <c r="M910" s="213"/>
      <c r="N910" s="213"/>
      <c r="O910" s="213"/>
      <c r="P910" s="213"/>
      <c r="Q910" s="213"/>
      <c r="R910" s="213"/>
      <c r="S910" s="213"/>
      <c r="T910" s="213"/>
      <c r="U910" s="213"/>
      <c r="V910" s="213"/>
      <c r="W910" s="213"/>
      <c r="X910" s="213"/>
      <c r="Y910" s="231"/>
      <c r="Z910" s="213"/>
      <c r="AA910" s="213"/>
      <c r="AB910" s="205"/>
      <c r="AC910" s="205"/>
      <c r="AD910" s="205"/>
      <c r="AE910" s="205"/>
      <c r="AF910" s="205"/>
      <c r="AG910" s="205"/>
      <c r="AH910" s="205"/>
      <c r="AI910" s="205"/>
      <c r="AJ910" s="205"/>
      <c r="AK910" s="205"/>
      <c r="AL910" s="205"/>
      <c r="AM910" s="205"/>
    </row>
    <row r="911">
      <c r="A911" s="213"/>
      <c r="B911" s="218"/>
      <c r="C911" s="218"/>
      <c r="D911" s="213"/>
      <c r="E911" s="213"/>
      <c r="F911" s="213"/>
      <c r="G911" s="213"/>
      <c r="H911" s="213"/>
      <c r="I911" s="213"/>
      <c r="J911" s="213"/>
      <c r="K911" s="213"/>
      <c r="L911" s="213"/>
      <c r="M911" s="213"/>
      <c r="N911" s="213"/>
      <c r="O911" s="213"/>
      <c r="P911" s="213"/>
      <c r="Q911" s="213"/>
      <c r="R911" s="213"/>
      <c r="S911" s="213"/>
      <c r="T911" s="213"/>
      <c r="U911" s="213"/>
      <c r="V911" s="213"/>
      <c r="W911" s="213"/>
      <c r="X911" s="213"/>
      <c r="Y911" s="231"/>
      <c r="Z911" s="213"/>
      <c r="AA911" s="213"/>
      <c r="AB911" s="205"/>
      <c r="AC911" s="205"/>
      <c r="AD911" s="205"/>
      <c r="AE911" s="205"/>
      <c r="AF911" s="205"/>
      <c r="AG911" s="205"/>
      <c r="AH911" s="205"/>
      <c r="AI911" s="205"/>
      <c r="AJ911" s="205"/>
      <c r="AK911" s="205"/>
      <c r="AL911" s="205"/>
      <c r="AM911" s="205"/>
    </row>
    <row r="912">
      <c r="A912" s="213"/>
      <c r="B912" s="218"/>
      <c r="C912" s="218"/>
      <c r="D912" s="213"/>
      <c r="E912" s="213"/>
      <c r="F912" s="213"/>
      <c r="G912" s="213"/>
      <c r="H912" s="213"/>
      <c r="I912" s="213"/>
      <c r="J912" s="213"/>
      <c r="K912" s="213"/>
      <c r="L912" s="213"/>
      <c r="M912" s="213"/>
      <c r="N912" s="213"/>
      <c r="O912" s="213"/>
      <c r="P912" s="213"/>
      <c r="Q912" s="213"/>
      <c r="R912" s="213"/>
      <c r="S912" s="213"/>
      <c r="T912" s="213"/>
      <c r="U912" s="213"/>
      <c r="V912" s="213"/>
      <c r="W912" s="213"/>
      <c r="X912" s="213"/>
      <c r="Y912" s="231"/>
      <c r="Z912" s="213"/>
      <c r="AA912" s="213"/>
      <c r="AB912" s="205"/>
      <c r="AC912" s="205"/>
      <c r="AD912" s="205"/>
      <c r="AE912" s="205"/>
      <c r="AF912" s="205"/>
      <c r="AG912" s="205"/>
      <c r="AH912" s="205"/>
      <c r="AI912" s="205"/>
      <c r="AJ912" s="205"/>
      <c r="AK912" s="205"/>
      <c r="AL912" s="205"/>
      <c r="AM912" s="205"/>
    </row>
    <row r="913">
      <c r="A913" s="213"/>
      <c r="B913" s="218"/>
      <c r="C913" s="218"/>
      <c r="D913" s="213"/>
      <c r="E913" s="213"/>
      <c r="F913" s="213"/>
      <c r="G913" s="213"/>
      <c r="H913" s="213"/>
      <c r="I913" s="213"/>
      <c r="J913" s="213"/>
      <c r="K913" s="213"/>
      <c r="L913" s="213"/>
      <c r="M913" s="213"/>
      <c r="N913" s="213"/>
      <c r="O913" s="213"/>
      <c r="P913" s="213"/>
      <c r="Q913" s="213"/>
      <c r="R913" s="213"/>
      <c r="S913" s="213"/>
      <c r="T913" s="213"/>
      <c r="U913" s="213"/>
      <c r="V913" s="213"/>
      <c r="W913" s="213"/>
      <c r="X913" s="213"/>
      <c r="Y913" s="231"/>
      <c r="Z913" s="213"/>
      <c r="AA913" s="213"/>
      <c r="AB913" s="205"/>
      <c r="AC913" s="205"/>
      <c r="AD913" s="205"/>
      <c r="AE913" s="205"/>
      <c r="AF913" s="205"/>
      <c r="AG913" s="205"/>
      <c r="AH913" s="205"/>
      <c r="AI913" s="205"/>
      <c r="AJ913" s="205"/>
      <c r="AK913" s="205"/>
      <c r="AL913" s="205"/>
      <c r="AM913" s="205"/>
    </row>
    <row r="914">
      <c r="A914" s="213"/>
      <c r="B914" s="218"/>
      <c r="C914" s="218"/>
      <c r="D914" s="213"/>
      <c r="E914" s="213"/>
      <c r="F914" s="213"/>
      <c r="G914" s="213"/>
      <c r="H914" s="213"/>
      <c r="I914" s="213"/>
      <c r="J914" s="213"/>
      <c r="K914" s="213"/>
      <c r="L914" s="213"/>
      <c r="M914" s="213"/>
      <c r="N914" s="213"/>
      <c r="O914" s="213"/>
      <c r="P914" s="213"/>
      <c r="Q914" s="213"/>
      <c r="R914" s="213"/>
      <c r="S914" s="213"/>
      <c r="T914" s="213"/>
      <c r="U914" s="213"/>
      <c r="V914" s="213"/>
      <c r="W914" s="213"/>
      <c r="X914" s="213"/>
      <c r="Y914" s="231"/>
      <c r="Z914" s="213"/>
      <c r="AA914" s="213"/>
      <c r="AB914" s="205"/>
      <c r="AC914" s="205"/>
      <c r="AD914" s="205"/>
      <c r="AE914" s="205"/>
      <c r="AF914" s="205"/>
      <c r="AG914" s="205"/>
      <c r="AH914" s="205"/>
      <c r="AI914" s="205"/>
      <c r="AJ914" s="205"/>
      <c r="AK914" s="205"/>
      <c r="AL914" s="205"/>
      <c r="AM914" s="205"/>
    </row>
    <row r="915">
      <c r="A915" s="213"/>
      <c r="B915" s="218"/>
      <c r="C915" s="218"/>
      <c r="D915" s="213"/>
      <c r="E915" s="213"/>
      <c r="F915" s="213"/>
      <c r="G915" s="213"/>
      <c r="H915" s="213"/>
      <c r="I915" s="213"/>
      <c r="J915" s="213"/>
      <c r="K915" s="213"/>
      <c r="L915" s="213"/>
      <c r="M915" s="213"/>
      <c r="N915" s="213"/>
      <c r="O915" s="213"/>
      <c r="P915" s="213"/>
      <c r="Q915" s="213"/>
      <c r="R915" s="213"/>
      <c r="S915" s="213"/>
      <c r="T915" s="213"/>
      <c r="U915" s="213"/>
      <c r="V915" s="213"/>
      <c r="W915" s="213"/>
      <c r="X915" s="213"/>
      <c r="Y915" s="231"/>
      <c r="Z915" s="213"/>
      <c r="AA915" s="213"/>
      <c r="AB915" s="205"/>
      <c r="AC915" s="205"/>
      <c r="AD915" s="205"/>
      <c r="AE915" s="205"/>
      <c r="AF915" s="205"/>
      <c r="AG915" s="205"/>
      <c r="AH915" s="205"/>
      <c r="AI915" s="205"/>
      <c r="AJ915" s="205"/>
      <c r="AK915" s="205"/>
      <c r="AL915" s="205"/>
      <c r="AM915" s="205"/>
    </row>
    <row r="916">
      <c r="A916" s="213"/>
      <c r="B916" s="218"/>
      <c r="C916" s="218"/>
      <c r="D916" s="213"/>
      <c r="E916" s="213"/>
      <c r="F916" s="213"/>
      <c r="G916" s="213"/>
      <c r="H916" s="213"/>
      <c r="I916" s="213"/>
      <c r="J916" s="213"/>
      <c r="K916" s="213"/>
      <c r="L916" s="213"/>
      <c r="M916" s="213"/>
      <c r="N916" s="213"/>
      <c r="O916" s="213"/>
      <c r="P916" s="213"/>
      <c r="Q916" s="213"/>
      <c r="R916" s="213"/>
      <c r="S916" s="213"/>
      <c r="T916" s="213"/>
      <c r="U916" s="213"/>
      <c r="V916" s="213"/>
      <c r="W916" s="213"/>
      <c r="X916" s="213"/>
      <c r="Y916" s="231"/>
      <c r="Z916" s="213"/>
      <c r="AA916" s="213"/>
      <c r="AB916" s="205"/>
      <c r="AC916" s="205"/>
      <c r="AD916" s="205"/>
      <c r="AE916" s="205"/>
      <c r="AF916" s="205"/>
      <c r="AG916" s="205"/>
      <c r="AH916" s="205"/>
      <c r="AI916" s="205"/>
      <c r="AJ916" s="205"/>
      <c r="AK916" s="205"/>
      <c r="AL916" s="205"/>
      <c r="AM916" s="205"/>
    </row>
    <row r="917">
      <c r="A917" s="213"/>
      <c r="B917" s="218"/>
      <c r="C917" s="218"/>
      <c r="D917" s="213"/>
      <c r="E917" s="213"/>
      <c r="F917" s="213"/>
      <c r="G917" s="213"/>
      <c r="H917" s="213"/>
      <c r="I917" s="213"/>
      <c r="J917" s="213"/>
      <c r="K917" s="213"/>
      <c r="L917" s="213"/>
      <c r="M917" s="213"/>
      <c r="N917" s="213"/>
      <c r="O917" s="213"/>
      <c r="P917" s="213"/>
      <c r="Q917" s="213"/>
      <c r="R917" s="213"/>
      <c r="S917" s="213"/>
      <c r="T917" s="213"/>
      <c r="U917" s="213"/>
      <c r="V917" s="213"/>
      <c r="W917" s="213"/>
      <c r="X917" s="213"/>
      <c r="Y917" s="231"/>
      <c r="Z917" s="213"/>
      <c r="AA917" s="213"/>
      <c r="AB917" s="205"/>
      <c r="AC917" s="205"/>
      <c r="AD917" s="205"/>
      <c r="AE917" s="205"/>
      <c r="AF917" s="205"/>
      <c r="AG917" s="205"/>
      <c r="AH917" s="205"/>
      <c r="AI917" s="205"/>
      <c r="AJ917" s="205"/>
      <c r="AK917" s="205"/>
      <c r="AL917" s="205"/>
      <c r="AM917" s="205"/>
    </row>
    <row r="918">
      <c r="A918" s="213"/>
      <c r="B918" s="218"/>
      <c r="C918" s="218"/>
      <c r="D918" s="213"/>
      <c r="E918" s="213"/>
      <c r="F918" s="213"/>
      <c r="G918" s="213"/>
      <c r="H918" s="213"/>
      <c r="I918" s="213"/>
      <c r="J918" s="213"/>
      <c r="K918" s="213"/>
      <c r="L918" s="213"/>
      <c r="M918" s="213"/>
      <c r="N918" s="213"/>
      <c r="O918" s="213"/>
      <c r="P918" s="213"/>
      <c r="Q918" s="213"/>
      <c r="R918" s="213"/>
      <c r="S918" s="213"/>
      <c r="T918" s="213"/>
      <c r="U918" s="213"/>
      <c r="V918" s="213"/>
      <c r="W918" s="213"/>
      <c r="X918" s="213"/>
      <c r="Y918" s="231"/>
      <c r="Z918" s="213"/>
      <c r="AA918" s="213"/>
      <c r="AB918" s="205"/>
      <c r="AC918" s="205"/>
      <c r="AD918" s="205"/>
      <c r="AE918" s="205"/>
      <c r="AF918" s="205"/>
      <c r="AG918" s="205"/>
      <c r="AH918" s="205"/>
      <c r="AI918" s="205"/>
      <c r="AJ918" s="205"/>
      <c r="AK918" s="205"/>
      <c r="AL918" s="205"/>
      <c r="AM918" s="205"/>
    </row>
    <row r="919">
      <c r="A919" s="213"/>
      <c r="B919" s="218"/>
      <c r="C919" s="218"/>
      <c r="D919" s="213"/>
      <c r="E919" s="213"/>
      <c r="F919" s="213"/>
      <c r="G919" s="213"/>
      <c r="H919" s="213"/>
      <c r="I919" s="213"/>
      <c r="J919" s="213"/>
      <c r="K919" s="213"/>
      <c r="L919" s="213"/>
      <c r="M919" s="213"/>
      <c r="N919" s="213"/>
      <c r="O919" s="213"/>
      <c r="P919" s="213"/>
      <c r="Q919" s="213"/>
      <c r="R919" s="213"/>
      <c r="S919" s="213"/>
      <c r="T919" s="213"/>
      <c r="U919" s="213"/>
      <c r="V919" s="213"/>
      <c r="W919" s="213"/>
      <c r="X919" s="213"/>
      <c r="Y919" s="231"/>
      <c r="Z919" s="213"/>
      <c r="AA919" s="213"/>
      <c r="AB919" s="205"/>
      <c r="AC919" s="205"/>
      <c r="AD919" s="205"/>
      <c r="AE919" s="205"/>
      <c r="AF919" s="205"/>
      <c r="AG919" s="205"/>
      <c r="AH919" s="205"/>
      <c r="AI919" s="205"/>
      <c r="AJ919" s="205"/>
      <c r="AK919" s="205"/>
      <c r="AL919" s="205"/>
      <c r="AM919" s="205"/>
    </row>
    <row r="920">
      <c r="A920" s="213"/>
      <c r="B920" s="218"/>
      <c r="C920" s="218"/>
      <c r="D920" s="213"/>
      <c r="E920" s="213"/>
      <c r="F920" s="213"/>
      <c r="G920" s="213"/>
      <c r="H920" s="213"/>
      <c r="I920" s="213"/>
      <c r="J920" s="213"/>
      <c r="K920" s="213"/>
      <c r="L920" s="213"/>
      <c r="M920" s="213"/>
      <c r="N920" s="213"/>
      <c r="O920" s="213"/>
      <c r="P920" s="213"/>
      <c r="Q920" s="213"/>
      <c r="R920" s="213"/>
      <c r="S920" s="213"/>
      <c r="T920" s="213"/>
      <c r="U920" s="213"/>
      <c r="V920" s="213"/>
      <c r="W920" s="213"/>
      <c r="X920" s="213"/>
      <c r="Y920" s="231"/>
      <c r="Z920" s="213"/>
      <c r="AA920" s="213"/>
      <c r="AB920" s="205"/>
      <c r="AC920" s="205"/>
      <c r="AD920" s="205"/>
      <c r="AE920" s="205"/>
      <c r="AF920" s="205"/>
      <c r="AG920" s="205"/>
      <c r="AH920" s="205"/>
      <c r="AI920" s="205"/>
      <c r="AJ920" s="205"/>
      <c r="AK920" s="205"/>
      <c r="AL920" s="205"/>
      <c r="AM920" s="205"/>
    </row>
    <row r="921">
      <c r="A921" s="213"/>
      <c r="B921" s="218"/>
      <c r="C921" s="218"/>
      <c r="D921" s="213"/>
      <c r="E921" s="213"/>
      <c r="F921" s="213"/>
      <c r="G921" s="213"/>
      <c r="H921" s="213"/>
      <c r="I921" s="213"/>
      <c r="J921" s="213"/>
      <c r="K921" s="213"/>
      <c r="L921" s="213"/>
      <c r="M921" s="213"/>
      <c r="N921" s="213"/>
      <c r="O921" s="213"/>
      <c r="P921" s="213"/>
      <c r="Q921" s="213"/>
      <c r="R921" s="213"/>
      <c r="S921" s="213"/>
      <c r="T921" s="213"/>
      <c r="U921" s="213"/>
      <c r="V921" s="213"/>
      <c r="W921" s="213"/>
      <c r="X921" s="213"/>
      <c r="Y921" s="231"/>
      <c r="Z921" s="213"/>
      <c r="AA921" s="213"/>
      <c r="AB921" s="205"/>
      <c r="AC921" s="205"/>
      <c r="AD921" s="205"/>
      <c r="AE921" s="205"/>
      <c r="AF921" s="205"/>
      <c r="AG921" s="205"/>
      <c r="AH921" s="205"/>
      <c r="AI921" s="205"/>
      <c r="AJ921" s="205"/>
      <c r="AK921" s="205"/>
      <c r="AL921" s="205"/>
      <c r="AM921" s="205"/>
    </row>
    <row r="922">
      <c r="A922" s="213"/>
      <c r="B922" s="218"/>
      <c r="C922" s="218"/>
      <c r="D922" s="213"/>
      <c r="E922" s="213"/>
      <c r="F922" s="213"/>
      <c r="G922" s="213"/>
      <c r="H922" s="213"/>
      <c r="I922" s="213"/>
      <c r="J922" s="213"/>
      <c r="K922" s="213"/>
      <c r="L922" s="213"/>
      <c r="M922" s="213"/>
      <c r="N922" s="213"/>
      <c r="O922" s="213"/>
      <c r="P922" s="213"/>
      <c r="Q922" s="213"/>
      <c r="R922" s="213"/>
      <c r="S922" s="213"/>
      <c r="T922" s="213"/>
      <c r="U922" s="213"/>
      <c r="V922" s="213"/>
      <c r="W922" s="213"/>
      <c r="X922" s="213"/>
      <c r="Y922" s="231"/>
      <c r="Z922" s="213"/>
      <c r="AA922" s="213"/>
      <c r="AB922" s="205"/>
      <c r="AC922" s="205"/>
      <c r="AD922" s="205"/>
      <c r="AE922" s="205"/>
      <c r="AF922" s="205"/>
      <c r="AG922" s="205"/>
      <c r="AH922" s="205"/>
      <c r="AI922" s="205"/>
      <c r="AJ922" s="205"/>
      <c r="AK922" s="205"/>
      <c r="AL922" s="205"/>
      <c r="AM922" s="205"/>
    </row>
    <row r="923">
      <c r="A923" s="213"/>
      <c r="B923" s="218"/>
      <c r="C923" s="218"/>
      <c r="D923" s="213"/>
      <c r="E923" s="213"/>
      <c r="F923" s="213"/>
      <c r="G923" s="213"/>
      <c r="H923" s="213"/>
      <c r="I923" s="213"/>
      <c r="J923" s="213"/>
      <c r="K923" s="213"/>
      <c r="L923" s="213"/>
      <c r="M923" s="213"/>
      <c r="N923" s="213"/>
      <c r="O923" s="213"/>
      <c r="P923" s="213"/>
      <c r="Q923" s="213"/>
      <c r="R923" s="213"/>
      <c r="S923" s="213"/>
      <c r="T923" s="213"/>
      <c r="U923" s="213"/>
      <c r="V923" s="213"/>
      <c r="W923" s="213"/>
      <c r="X923" s="213"/>
      <c r="Y923" s="231"/>
      <c r="Z923" s="213"/>
      <c r="AA923" s="213"/>
      <c r="AB923" s="205"/>
      <c r="AC923" s="205"/>
      <c r="AD923" s="205"/>
      <c r="AE923" s="205"/>
      <c r="AF923" s="205"/>
      <c r="AG923" s="205"/>
      <c r="AH923" s="205"/>
      <c r="AI923" s="205"/>
      <c r="AJ923" s="205"/>
      <c r="AK923" s="205"/>
      <c r="AL923" s="205"/>
      <c r="AM923" s="205"/>
    </row>
    <row r="924">
      <c r="A924" s="213"/>
      <c r="B924" s="218"/>
      <c r="C924" s="218"/>
      <c r="D924" s="213"/>
      <c r="E924" s="213"/>
      <c r="F924" s="213"/>
      <c r="G924" s="213"/>
      <c r="H924" s="213"/>
      <c r="I924" s="213"/>
      <c r="J924" s="213"/>
      <c r="K924" s="213"/>
      <c r="L924" s="213"/>
      <c r="M924" s="213"/>
      <c r="N924" s="213"/>
      <c r="O924" s="213"/>
      <c r="P924" s="213"/>
      <c r="Q924" s="213"/>
      <c r="R924" s="213"/>
      <c r="S924" s="213"/>
      <c r="T924" s="213"/>
      <c r="U924" s="213"/>
      <c r="V924" s="213"/>
      <c r="W924" s="213"/>
      <c r="X924" s="213"/>
      <c r="Y924" s="231"/>
      <c r="Z924" s="213"/>
      <c r="AA924" s="213"/>
      <c r="AB924" s="205"/>
      <c r="AC924" s="205"/>
      <c r="AD924" s="205"/>
      <c r="AE924" s="205"/>
      <c r="AF924" s="205"/>
      <c r="AG924" s="205"/>
      <c r="AH924" s="205"/>
      <c r="AI924" s="205"/>
      <c r="AJ924" s="205"/>
      <c r="AK924" s="205"/>
      <c r="AL924" s="205"/>
      <c r="AM924" s="205"/>
    </row>
    <row r="925">
      <c r="A925" s="213"/>
      <c r="B925" s="218"/>
      <c r="C925" s="218"/>
      <c r="D925" s="213"/>
      <c r="E925" s="213"/>
      <c r="F925" s="213"/>
      <c r="G925" s="213"/>
      <c r="H925" s="213"/>
      <c r="I925" s="213"/>
      <c r="J925" s="213"/>
      <c r="K925" s="213"/>
      <c r="L925" s="213"/>
      <c r="M925" s="213"/>
      <c r="N925" s="213"/>
      <c r="O925" s="213"/>
      <c r="P925" s="213"/>
      <c r="Q925" s="213"/>
      <c r="R925" s="213"/>
      <c r="S925" s="213"/>
      <c r="T925" s="213"/>
      <c r="U925" s="213"/>
      <c r="V925" s="213"/>
      <c r="W925" s="213"/>
      <c r="X925" s="213"/>
      <c r="Y925" s="231"/>
      <c r="Z925" s="213"/>
      <c r="AA925" s="213"/>
      <c r="AB925" s="205"/>
      <c r="AC925" s="205"/>
      <c r="AD925" s="205"/>
      <c r="AE925" s="205"/>
      <c r="AF925" s="205"/>
      <c r="AG925" s="205"/>
      <c r="AH925" s="205"/>
      <c r="AI925" s="205"/>
      <c r="AJ925" s="205"/>
      <c r="AK925" s="205"/>
      <c r="AL925" s="205"/>
      <c r="AM925" s="205"/>
    </row>
    <row r="926">
      <c r="A926" s="213"/>
      <c r="B926" s="218"/>
      <c r="C926" s="218"/>
      <c r="D926" s="213"/>
      <c r="E926" s="213"/>
      <c r="F926" s="213"/>
      <c r="G926" s="213"/>
      <c r="H926" s="213"/>
      <c r="I926" s="213"/>
      <c r="J926" s="213"/>
      <c r="K926" s="213"/>
      <c r="L926" s="213"/>
      <c r="M926" s="213"/>
      <c r="N926" s="213"/>
      <c r="O926" s="213"/>
      <c r="P926" s="213"/>
      <c r="Q926" s="213"/>
      <c r="R926" s="213"/>
      <c r="S926" s="213"/>
      <c r="T926" s="213"/>
      <c r="U926" s="213"/>
      <c r="V926" s="213"/>
      <c r="W926" s="213"/>
      <c r="X926" s="213"/>
      <c r="Y926" s="231"/>
      <c r="Z926" s="213"/>
      <c r="AA926" s="213"/>
      <c r="AB926" s="205"/>
      <c r="AC926" s="205"/>
      <c r="AD926" s="205"/>
      <c r="AE926" s="205"/>
      <c r="AF926" s="205"/>
      <c r="AG926" s="205"/>
      <c r="AH926" s="205"/>
      <c r="AI926" s="205"/>
      <c r="AJ926" s="205"/>
      <c r="AK926" s="205"/>
      <c r="AL926" s="205"/>
      <c r="AM926" s="205"/>
    </row>
    <row r="927">
      <c r="A927" s="213"/>
      <c r="B927" s="218"/>
      <c r="C927" s="218"/>
      <c r="D927" s="213"/>
      <c r="E927" s="213"/>
      <c r="F927" s="213"/>
      <c r="G927" s="213"/>
      <c r="H927" s="213"/>
      <c r="I927" s="213"/>
      <c r="J927" s="213"/>
      <c r="K927" s="213"/>
      <c r="L927" s="213"/>
      <c r="M927" s="213"/>
      <c r="N927" s="213"/>
      <c r="O927" s="213"/>
      <c r="P927" s="213"/>
      <c r="Q927" s="213"/>
      <c r="R927" s="213"/>
      <c r="S927" s="213"/>
      <c r="T927" s="213"/>
      <c r="U927" s="213"/>
      <c r="V927" s="213"/>
      <c r="W927" s="213"/>
      <c r="X927" s="213"/>
      <c r="Y927" s="231"/>
      <c r="Z927" s="213"/>
      <c r="AA927" s="213"/>
      <c r="AB927" s="205"/>
      <c r="AC927" s="205"/>
      <c r="AD927" s="205"/>
      <c r="AE927" s="205"/>
      <c r="AF927" s="205"/>
      <c r="AG927" s="205"/>
      <c r="AH927" s="205"/>
      <c r="AI927" s="205"/>
      <c r="AJ927" s="205"/>
      <c r="AK927" s="205"/>
      <c r="AL927" s="205"/>
      <c r="AM927" s="205"/>
    </row>
    <row r="928">
      <c r="A928" s="213"/>
      <c r="B928" s="218"/>
      <c r="C928" s="218"/>
      <c r="D928" s="213"/>
      <c r="E928" s="213"/>
      <c r="F928" s="213"/>
      <c r="G928" s="213"/>
      <c r="H928" s="213"/>
      <c r="I928" s="213"/>
      <c r="J928" s="213"/>
      <c r="K928" s="213"/>
      <c r="L928" s="213"/>
      <c r="M928" s="213"/>
      <c r="N928" s="213"/>
      <c r="O928" s="213"/>
      <c r="P928" s="213"/>
      <c r="Q928" s="213"/>
      <c r="R928" s="213"/>
      <c r="S928" s="213"/>
      <c r="T928" s="213"/>
      <c r="U928" s="213"/>
      <c r="V928" s="213"/>
      <c r="W928" s="213"/>
      <c r="X928" s="213"/>
      <c r="Y928" s="231"/>
      <c r="Z928" s="213"/>
      <c r="AA928" s="213"/>
      <c r="AB928" s="205"/>
      <c r="AC928" s="205"/>
      <c r="AD928" s="205"/>
      <c r="AE928" s="205"/>
      <c r="AF928" s="205"/>
      <c r="AG928" s="205"/>
      <c r="AH928" s="205"/>
      <c r="AI928" s="205"/>
      <c r="AJ928" s="205"/>
      <c r="AK928" s="205"/>
      <c r="AL928" s="205"/>
      <c r="AM928" s="205"/>
    </row>
    <row r="929">
      <c r="A929" s="213"/>
      <c r="B929" s="218"/>
      <c r="C929" s="218"/>
      <c r="D929" s="213"/>
      <c r="E929" s="213"/>
      <c r="F929" s="213"/>
      <c r="G929" s="213"/>
      <c r="H929" s="213"/>
      <c r="I929" s="213"/>
      <c r="J929" s="213"/>
      <c r="K929" s="213"/>
      <c r="L929" s="213"/>
      <c r="M929" s="213"/>
      <c r="N929" s="213"/>
      <c r="O929" s="213"/>
      <c r="P929" s="213"/>
      <c r="Q929" s="213"/>
      <c r="R929" s="213"/>
      <c r="S929" s="213"/>
      <c r="T929" s="213"/>
      <c r="U929" s="213"/>
      <c r="V929" s="213"/>
      <c r="W929" s="213"/>
      <c r="X929" s="213"/>
      <c r="Y929" s="231"/>
      <c r="Z929" s="213"/>
      <c r="AA929" s="213"/>
      <c r="AB929" s="205"/>
      <c r="AC929" s="205"/>
      <c r="AD929" s="205"/>
      <c r="AE929" s="205"/>
      <c r="AF929" s="205"/>
      <c r="AG929" s="205"/>
      <c r="AH929" s="205"/>
      <c r="AI929" s="205"/>
      <c r="AJ929" s="205"/>
      <c r="AK929" s="205"/>
      <c r="AL929" s="205"/>
      <c r="AM929" s="205"/>
    </row>
    <row r="930">
      <c r="A930" s="213"/>
      <c r="B930" s="218"/>
      <c r="C930" s="218"/>
      <c r="D930" s="213"/>
      <c r="E930" s="213"/>
      <c r="F930" s="213"/>
      <c r="G930" s="213"/>
      <c r="H930" s="213"/>
      <c r="I930" s="213"/>
      <c r="J930" s="213"/>
      <c r="K930" s="213"/>
      <c r="L930" s="213"/>
      <c r="M930" s="213"/>
      <c r="N930" s="213"/>
      <c r="O930" s="213"/>
      <c r="P930" s="213"/>
      <c r="Q930" s="213"/>
      <c r="R930" s="213"/>
      <c r="S930" s="213"/>
      <c r="T930" s="213"/>
      <c r="U930" s="213"/>
      <c r="V930" s="213"/>
      <c r="W930" s="213"/>
      <c r="X930" s="213"/>
      <c r="Y930" s="231"/>
      <c r="Z930" s="213"/>
      <c r="AA930" s="213"/>
      <c r="AB930" s="205"/>
      <c r="AC930" s="205"/>
      <c r="AD930" s="205"/>
      <c r="AE930" s="205"/>
      <c r="AF930" s="205"/>
      <c r="AG930" s="205"/>
      <c r="AH930" s="205"/>
      <c r="AI930" s="205"/>
      <c r="AJ930" s="205"/>
      <c r="AK930" s="205"/>
      <c r="AL930" s="205"/>
      <c r="AM930" s="205"/>
    </row>
    <row r="931">
      <c r="A931" s="213"/>
      <c r="B931" s="218"/>
      <c r="C931" s="218"/>
      <c r="D931" s="213"/>
      <c r="E931" s="213"/>
      <c r="F931" s="213"/>
      <c r="G931" s="213"/>
      <c r="H931" s="213"/>
      <c r="I931" s="213"/>
      <c r="J931" s="213"/>
      <c r="K931" s="213"/>
      <c r="L931" s="213"/>
      <c r="M931" s="213"/>
      <c r="N931" s="213"/>
      <c r="O931" s="213"/>
      <c r="P931" s="213"/>
      <c r="Q931" s="213"/>
      <c r="R931" s="213"/>
      <c r="S931" s="213"/>
      <c r="T931" s="213"/>
      <c r="U931" s="213"/>
      <c r="V931" s="213"/>
      <c r="W931" s="213"/>
      <c r="X931" s="213"/>
      <c r="Y931" s="231"/>
      <c r="Z931" s="213"/>
      <c r="AA931" s="213"/>
      <c r="AB931" s="205"/>
      <c r="AC931" s="205"/>
      <c r="AD931" s="205"/>
      <c r="AE931" s="205"/>
      <c r="AF931" s="205"/>
      <c r="AG931" s="205"/>
      <c r="AH931" s="205"/>
      <c r="AI931" s="205"/>
      <c r="AJ931" s="205"/>
      <c r="AK931" s="205"/>
      <c r="AL931" s="205"/>
      <c r="AM931" s="205"/>
    </row>
    <row r="932">
      <c r="A932" s="213"/>
      <c r="B932" s="218"/>
      <c r="C932" s="218"/>
      <c r="D932" s="213"/>
      <c r="E932" s="213"/>
      <c r="F932" s="213"/>
      <c r="G932" s="213"/>
      <c r="H932" s="213"/>
      <c r="I932" s="213"/>
      <c r="J932" s="213"/>
      <c r="K932" s="213"/>
      <c r="L932" s="213"/>
      <c r="M932" s="213"/>
      <c r="N932" s="213"/>
      <c r="O932" s="213"/>
      <c r="P932" s="213"/>
      <c r="Q932" s="213"/>
      <c r="R932" s="213"/>
      <c r="S932" s="213"/>
      <c r="T932" s="213"/>
      <c r="U932" s="213"/>
      <c r="V932" s="213"/>
      <c r="W932" s="213"/>
      <c r="X932" s="213"/>
      <c r="Y932" s="231"/>
      <c r="Z932" s="213"/>
      <c r="AA932" s="213"/>
      <c r="AB932" s="205"/>
      <c r="AC932" s="205"/>
      <c r="AD932" s="205"/>
      <c r="AE932" s="205"/>
      <c r="AF932" s="205"/>
      <c r="AG932" s="205"/>
      <c r="AH932" s="205"/>
      <c r="AI932" s="205"/>
      <c r="AJ932" s="205"/>
      <c r="AK932" s="205"/>
      <c r="AL932" s="205"/>
      <c r="AM932" s="205"/>
    </row>
    <row r="933">
      <c r="A933" s="213"/>
      <c r="B933" s="218"/>
      <c r="C933" s="218"/>
      <c r="D933" s="213"/>
      <c r="E933" s="213"/>
      <c r="F933" s="213"/>
      <c r="G933" s="213"/>
      <c r="H933" s="213"/>
      <c r="I933" s="213"/>
      <c r="J933" s="213"/>
      <c r="K933" s="213"/>
      <c r="L933" s="213"/>
      <c r="M933" s="213"/>
      <c r="N933" s="213"/>
      <c r="O933" s="213"/>
      <c r="P933" s="213"/>
      <c r="Q933" s="213"/>
      <c r="R933" s="213"/>
      <c r="S933" s="213"/>
      <c r="T933" s="213"/>
      <c r="U933" s="213"/>
      <c r="V933" s="213"/>
      <c r="W933" s="213"/>
      <c r="X933" s="213"/>
      <c r="Y933" s="231"/>
      <c r="Z933" s="213"/>
      <c r="AA933" s="213"/>
      <c r="AB933" s="205"/>
      <c r="AC933" s="205"/>
      <c r="AD933" s="205"/>
      <c r="AE933" s="205"/>
      <c r="AF933" s="205"/>
      <c r="AG933" s="205"/>
      <c r="AH933" s="205"/>
      <c r="AI933" s="205"/>
      <c r="AJ933" s="205"/>
      <c r="AK933" s="205"/>
      <c r="AL933" s="205"/>
      <c r="AM933" s="205"/>
    </row>
    <row r="934">
      <c r="A934" s="213"/>
      <c r="B934" s="218"/>
      <c r="C934" s="218"/>
      <c r="D934" s="213"/>
      <c r="E934" s="213"/>
      <c r="F934" s="213"/>
      <c r="G934" s="213"/>
      <c r="H934" s="213"/>
      <c r="I934" s="213"/>
      <c r="J934" s="213"/>
      <c r="K934" s="213"/>
      <c r="L934" s="213"/>
      <c r="M934" s="213"/>
      <c r="N934" s="213"/>
      <c r="O934" s="213"/>
      <c r="P934" s="213"/>
      <c r="Q934" s="213"/>
      <c r="R934" s="213"/>
      <c r="S934" s="213"/>
      <c r="T934" s="213"/>
      <c r="U934" s="213"/>
      <c r="V934" s="213"/>
      <c r="W934" s="213"/>
      <c r="X934" s="213"/>
      <c r="Y934" s="231"/>
      <c r="Z934" s="213"/>
      <c r="AA934" s="213"/>
      <c r="AB934" s="205"/>
      <c r="AC934" s="205"/>
      <c r="AD934" s="205"/>
      <c r="AE934" s="205"/>
      <c r="AF934" s="205"/>
      <c r="AG934" s="205"/>
      <c r="AH934" s="205"/>
      <c r="AI934" s="205"/>
      <c r="AJ934" s="205"/>
      <c r="AK934" s="205"/>
      <c r="AL934" s="205"/>
      <c r="AM934" s="205"/>
    </row>
    <row r="935">
      <c r="A935" s="213"/>
      <c r="B935" s="218"/>
      <c r="C935" s="218"/>
      <c r="D935" s="213"/>
      <c r="E935" s="213"/>
      <c r="F935" s="213"/>
      <c r="G935" s="213"/>
      <c r="H935" s="213"/>
      <c r="I935" s="213"/>
      <c r="J935" s="213"/>
      <c r="K935" s="213"/>
      <c r="L935" s="213"/>
      <c r="M935" s="213"/>
      <c r="N935" s="213"/>
      <c r="O935" s="213"/>
      <c r="P935" s="213"/>
      <c r="Q935" s="213"/>
      <c r="R935" s="213"/>
      <c r="S935" s="213"/>
      <c r="T935" s="213"/>
      <c r="U935" s="213"/>
      <c r="V935" s="213"/>
      <c r="W935" s="213"/>
      <c r="X935" s="213"/>
      <c r="Y935" s="231"/>
      <c r="Z935" s="213"/>
      <c r="AA935" s="213"/>
      <c r="AB935" s="205"/>
      <c r="AC935" s="205"/>
      <c r="AD935" s="205"/>
      <c r="AE935" s="205"/>
      <c r="AF935" s="205"/>
      <c r="AG935" s="205"/>
      <c r="AH935" s="205"/>
      <c r="AI935" s="205"/>
      <c r="AJ935" s="205"/>
      <c r="AK935" s="205"/>
      <c r="AL935" s="205"/>
      <c r="AM935" s="205"/>
    </row>
    <row r="936">
      <c r="A936" s="213"/>
      <c r="B936" s="218"/>
      <c r="C936" s="218"/>
      <c r="D936" s="213"/>
      <c r="E936" s="213"/>
      <c r="F936" s="213"/>
      <c r="G936" s="213"/>
      <c r="H936" s="213"/>
      <c r="I936" s="213"/>
      <c r="J936" s="213"/>
      <c r="K936" s="213"/>
      <c r="L936" s="213"/>
      <c r="M936" s="213"/>
      <c r="N936" s="213"/>
      <c r="O936" s="213"/>
      <c r="P936" s="213"/>
      <c r="Q936" s="213"/>
      <c r="R936" s="213"/>
      <c r="S936" s="213"/>
      <c r="T936" s="213"/>
      <c r="U936" s="213"/>
      <c r="V936" s="213"/>
      <c r="W936" s="213"/>
      <c r="X936" s="213"/>
      <c r="Y936" s="231"/>
      <c r="Z936" s="213"/>
      <c r="AA936" s="213"/>
      <c r="AB936" s="205"/>
      <c r="AC936" s="205"/>
      <c r="AD936" s="205"/>
      <c r="AE936" s="205"/>
      <c r="AF936" s="205"/>
      <c r="AG936" s="205"/>
      <c r="AH936" s="205"/>
      <c r="AI936" s="205"/>
      <c r="AJ936" s="205"/>
      <c r="AK936" s="205"/>
      <c r="AL936" s="205"/>
      <c r="AM936" s="205"/>
    </row>
    <row r="937">
      <c r="A937" s="213"/>
      <c r="B937" s="218"/>
      <c r="C937" s="218"/>
      <c r="D937" s="213"/>
      <c r="E937" s="213"/>
      <c r="F937" s="213"/>
      <c r="G937" s="213"/>
      <c r="H937" s="213"/>
      <c r="I937" s="213"/>
      <c r="J937" s="213"/>
      <c r="K937" s="213"/>
      <c r="L937" s="213"/>
      <c r="M937" s="213"/>
      <c r="N937" s="213"/>
      <c r="O937" s="213"/>
      <c r="P937" s="213"/>
      <c r="Q937" s="213"/>
      <c r="R937" s="213"/>
      <c r="S937" s="213"/>
      <c r="T937" s="213"/>
      <c r="U937" s="213"/>
      <c r="V937" s="213"/>
      <c r="W937" s="213"/>
      <c r="X937" s="213"/>
      <c r="Y937" s="231"/>
      <c r="Z937" s="213"/>
      <c r="AA937" s="213"/>
      <c r="AB937" s="205"/>
      <c r="AC937" s="205"/>
      <c r="AD937" s="205"/>
      <c r="AE937" s="205"/>
      <c r="AF937" s="205"/>
      <c r="AG937" s="205"/>
      <c r="AH937" s="205"/>
      <c r="AI937" s="205"/>
      <c r="AJ937" s="205"/>
      <c r="AK937" s="205"/>
      <c r="AL937" s="205"/>
      <c r="AM937" s="205"/>
    </row>
    <row r="938">
      <c r="A938" s="213"/>
      <c r="B938" s="218"/>
      <c r="C938" s="218"/>
      <c r="D938" s="213"/>
      <c r="E938" s="213"/>
      <c r="F938" s="213"/>
      <c r="G938" s="213"/>
      <c r="H938" s="213"/>
      <c r="I938" s="213"/>
      <c r="J938" s="213"/>
      <c r="K938" s="213"/>
      <c r="L938" s="213"/>
      <c r="M938" s="213"/>
      <c r="N938" s="213"/>
      <c r="O938" s="213"/>
      <c r="P938" s="213"/>
      <c r="Q938" s="213"/>
      <c r="R938" s="213"/>
      <c r="S938" s="213"/>
      <c r="T938" s="213"/>
      <c r="U938" s="213"/>
      <c r="V938" s="213"/>
      <c r="W938" s="213"/>
      <c r="X938" s="213"/>
      <c r="Y938" s="231"/>
      <c r="Z938" s="213"/>
      <c r="AA938" s="213"/>
      <c r="AB938" s="205"/>
      <c r="AC938" s="205"/>
      <c r="AD938" s="205"/>
      <c r="AE938" s="205"/>
      <c r="AF938" s="205"/>
      <c r="AG938" s="205"/>
      <c r="AH938" s="205"/>
      <c r="AI938" s="205"/>
      <c r="AJ938" s="205"/>
      <c r="AK938" s="205"/>
      <c r="AL938" s="205"/>
      <c r="AM938" s="205"/>
    </row>
    <row r="939">
      <c r="A939" s="213"/>
      <c r="B939" s="218"/>
      <c r="C939" s="218"/>
      <c r="D939" s="213"/>
      <c r="E939" s="213"/>
      <c r="F939" s="213"/>
      <c r="G939" s="213"/>
      <c r="H939" s="213"/>
      <c r="I939" s="213"/>
      <c r="J939" s="213"/>
      <c r="K939" s="213"/>
      <c r="L939" s="213"/>
      <c r="M939" s="213"/>
      <c r="N939" s="213"/>
      <c r="O939" s="213"/>
      <c r="P939" s="213"/>
      <c r="Q939" s="213"/>
      <c r="R939" s="213"/>
      <c r="S939" s="213"/>
      <c r="T939" s="213"/>
      <c r="U939" s="213"/>
      <c r="V939" s="213"/>
      <c r="W939" s="213"/>
      <c r="X939" s="213"/>
      <c r="Y939" s="231"/>
      <c r="Z939" s="213"/>
      <c r="AA939" s="213"/>
      <c r="AB939" s="205"/>
      <c r="AC939" s="205"/>
      <c r="AD939" s="205"/>
      <c r="AE939" s="205"/>
      <c r="AF939" s="205"/>
      <c r="AG939" s="205"/>
      <c r="AH939" s="205"/>
      <c r="AI939" s="205"/>
      <c r="AJ939" s="205"/>
      <c r="AK939" s="205"/>
      <c r="AL939" s="205"/>
      <c r="AM939" s="205"/>
    </row>
    <row r="940">
      <c r="A940" s="213"/>
      <c r="B940" s="218"/>
      <c r="C940" s="218"/>
      <c r="D940" s="213"/>
      <c r="E940" s="213"/>
      <c r="F940" s="213"/>
      <c r="G940" s="213"/>
      <c r="H940" s="213"/>
      <c r="I940" s="213"/>
      <c r="J940" s="213"/>
      <c r="K940" s="213"/>
      <c r="L940" s="213"/>
      <c r="M940" s="213"/>
      <c r="N940" s="213"/>
      <c r="O940" s="213"/>
      <c r="P940" s="213"/>
      <c r="Q940" s="213"/>
      <c r="R940" s="213"/>
      <c r="S940" s="213"/>
      <c r="T940" s="213"/>
      <c r="U940" s="213"/>
      <c r="V940" s="213"/>
      <c r="W940" s="213"/>
      <c r="X940" s="213"/>
      <c r="Y940" s="231"/>
      <c r="Z940" s="213"/>
      <c r="AA940" s="213"/>
      <c r="AB940" s="205"/>
      <c r="AC940" s="205"/>
      <c r="AD940" s="205"/>
      <c r="AE940" s="205"/>
      <c r="AF940" s="205"/>
      <c r="AG940" s="205"/>
      <c r="AH940" s="205"/>
      <c r="AI940" s="205"/>
      <c r="AJ940" s="205"/>
      <c r="AK940" s="205"/>
      <c r="AL940" s="205"/>
      <c r="AM940" s="205"/>
    </row>
    <row r="941">
      <c r="A941" s="213"/>
      <c r="B941" s="218"/>
      <c r="C941" s="218"/>
      <c r="D941" s="213"/>
      <c r="E941" s="213"/>
      <c r="F941" s="213"/>
      <c r="G941" s="213"/>
      <c r="H941" s="213"/>
      <c r="I941" s="213"/>
      <c r="J941" s="213"/>
      <c r="K941" s="213"/>
      <c r="L941" s="213"/>
      <c r="M941" s="213"/>
      <c r="N941" s="213"/>
      <c r="O941" s="213"/>
      <c r="P941" s="213"/>
      <c r="Q941" s="213"/>
      <c r="R941" s="213"/>
      <c r="S941" s="213"/>
      <c r="T941" s="213"/>
      <c r="U941" s="213"/>
      <c r="V941" s="213"/>
      <c r="W941" s="213"/>
      <c r="X941" s="213"/>
      <c r="Y941" s="231"/>
      <c r="Z941" s="213"/>
      <c r="AA941" s="213"/>
      <c r="AB941" s="205"/>
      <c r="AC941" s="205"/>
      <c r="AD941" s="205"/>
      <c r="AE941" s="205"/>
      <c r="AF941" s="205"/>
      <c r="AG941" s="205"/>
      <c r="AH941" s="205"/>
      <c r="AI941" s="205"/>
      <c r="AJ941" s="205"/>
      <c r="AK941" s="205"/>
      <c r="AL941" s="205"/>
      <c r="AM941" s="205"/>
    </row>
    <row r="942">
      <c r="A942" s="213"/>
      <c r="B942" s="218"/>
      <c r="C942" s="218"/>
      <c r="D942" s="213"/>
      <c r="E942" s="213"/>
      <c r="F942" s="213"/>
      <c r="G942" s="213"/>
      <c r="H942" s="213"/>
      <c r="I942" s="213"/>
      <c r="J942" s="213"/>
      <c r="K942" s="213"/>
      <c r="L942" s="213"/>
      <c r="M942" s="213"/>
      <c r="N942" s="213"/>
      <c r="O942" s="213"/>
      <c r="P942" s="213"/>
      <c r="Q942" s="213"/>
      <c r="R942" s="213"/>
      <c r="S942" s="213"/>
      <c r="T942" s="213"/>
      <c r="U942" s="213"/>
      <c r="V942" s="213"/>
      <c r="W942" s="213"/>
      <c r="X942" s="213"/>
      <c r="Y942" s="231"/>
      <c r="Z942" s="213"/>
      <c r="AA942" s="213"/>
      <c r="AB942" s="205"/>
      <c r="AC942" s="205"/>
      <c r="AD942" s="205"/>
      <c r="AE942" s="205"/>
      <c r="AF942" s="205"/>
      <c r="AG942" s="205"/>
      <c r="AH942" s="205"/>
      <c r="AI942" s="205"/>
      <c r="AJ942" s="205"/>
      <c r="AK942" s="205"/>
      <c r="AL942" s="205"/>
      <c r="AM942" s="205"/>
    </row>
    <row r="943">
      <c r="A943" s="213"/>
      <c r="B943" s="218"/>
      <c r="C943" s="218"/>
      <c r="D943" s="213"/>
      <c r="E943" s="213"/>
      <c r="F943" s="213"/>
      <c r="G943" s="213"/>
      <c r="H943" s="213"/>
      <c r="I943" s="213"/>
      <c r="J943" s="213"/>
      <c r="K943" s="213"/>
      <c r="L943" s="213"/>
      <c r="M943" s="213"/>
      <c r="N943" s="213"/>
      <c r="O943" s="213"/>
      <c r="P943" s="213"/>
      <c r="Q943" s="213"/>
      <c r="R943" s="213"/>
      <c r="S943" s="213"/>
      <c r="T943" s="213"/>
      <c r="U943" s="213"/>
      <c r="V943" s="213"/>
      <c r="W943" s="213"/>
      <c r="X943" s="213"/>
      <c r="Y943" s="231"/>
      <c r="Z943" s="213"/>
      <c r="AA943" s="213"/>
      <c r="AB943" s="205"/>
      <c r="AC943" s="205"/>
      <c r="AD943" s="205"/>
      <c r="AE943" s="205"/>
      <c r="AF943" s="205"/>
      <c r="AG943" s="205"/>
      <c r="AH943" s="205"/>
      <c r="AI943" s="205"/>
      <c r="AJ943" s="205"/>
      <c r="AK943" s="205"/>
      <c r="AL943" s="205"/>
      <c r="AM943" s="205"/>
    </row>
    <row r="944">
      <c r="A944" s="213"/>
      <c r="B944" s="218"/>
      <c r="C944" s="218"/>
      <c r="D944" s="213"/>
      <c r="E944" s="213"/>
      <c r="F944" s="213"/>
      <c r="G944" s="213"/>
      <c r="H944" s="213"/>
      <c r="I944" s="213"/>
      <c r="J944" s="213"/>
      <c r="K944" s="213"/>
      <c r="L944" s="213"/>
      <c r="M944" s="213"/>
      <c r="N944" s="213"/>
      <c r="O944" s="213"/>
      <c r="P944" s="213"/>
      <c r="Q944" s="213"/>
      <c r="R944" s="213"/>
      <c r="S944" s="213"/>
      <c r="T944" s="213"/>
      <c r="U944" s="213"/>
      <c r="V944" s="213"/>
      <c r="W944" s="213"/>
      <c r="X944" s="213"/>
      <c r="Y944" s="231"/>
      <c r="Z944" s="213"/>
      <c r="AA944" s="213"/>
      <c r="AB944" s="205"/>
      <c r="AC944" s="205"/>
      <c r="AD944" s="205"/>
      <c r="AE944" s="205"/>
      <c r="AF944" s="205"/>
      <c r="AG944" s="205"/>
      <c r="AH944" s="205"/>
      <c r="AI944" s="205"/>
      <c r="AJ944" s="205"/>
      <c r="AK944" s="205"/>
      <c r="AL944" s="205"/>
      <c r="AM944" s="205"/>
    </row>
    <row r="945">
      <c r="A945" s="213"/>
      <c r="B945" s="218"/>
      <c r="C945" s="218"/>
      <c r="D945" s="213"/>
      <c r="E945" s="213"/>
      <c r="F945" s="213"/>
      <c r="G945" s="213"/>
      <c r="H945" s="213"/>
      <c r="I945" s="213"/>
      <c r="J945" s="213"/>
      <c r="K945" s="213"/>
      <c r="L945" s="213"/>
      <c r="M945" s="213"/>
      <c r="N945" s="213"/>
      <c r="O945" s="213"/>
      <c r="P945" s="213"/>
      <c r="Q945" s="213"/>
      <c r="R945" s="213"/>
      <c r="S945" s="213"/>
      <c r="T945" s="213"/>
      <c r="U945" s="213"/>
      <c r="V945" s="213"/>
      <c r="W945" s="213"/>
      <c r="X945" s="213"/>
      <c r="Y945" s="231"/>
      <c r="Z945" s="213"/>
      <c r="AA945" s="213"/>
      <c r="AB945" s="205"/>
      <c r="AC945" s="205"/>
      <c r="AD945" s="205"/>
      <c r="AE945" s="205"/>
      <c r="AF945" s="205"/>
      <c r="AG945" s="205"/>
      <c r="AH945" s="205"/>
      <c r="AI945" s="205"/>
      <c r="AJ945" s="205"/>
      <c r="AK945" s="205"/>
      <c r="AL945" s="205"/>
      <c r="AM945" s="205"/>
    </row>
    <row r="946">
      <c r="A946" s="213"/>
      <c r="B946" s="218"/>
      <c r="C946" s="218"/>
      <c r="D946" s="213"/>
      <c r="E946" s="213"/>
      <c r="F946" s="213"/>
      <c r="G946" s="213"/>
      <c r="H946" s="213"/>
      <c r="I946" s="213"/>
      <c r="J946" s="213"/>
      <c r="K946" s="213"/>
      <c r="L946" s="213"/>
      <c r="M946" s="213"/>
      <c r="N946" s="213"/>
      <c r="O946" s="213"/>
      <c r="P946" s="213"/>
      <c r="Q946" s="213"/>
      <c r="R946" s="213"/>
      <c r="S946" s="213"/>
      <c r="T946" s="213"/>
      <c r="U946" s="213"/>
      <c r="V946" s="213"/>
      <c r="W946" s="213"/>
      <c r="X946" s="213"/>
      <c r="Y946" s="231"/>
      <c r="Z946" s="213"/>
      <c r="AA946" s="213"/>
      <c r="AB946" s="205"/>
      <c r="AC946" s="205"/>
      <c r="AD946" s="205"/>
      <c r="AE946" s="205"/>
      <c r="AF946" s="205"/>
      <c r="AG946" s="205"/>
      <c r="AH946" s="205"/>
      <c r="AI946" s="205"/>
      <c r="AJ946" s="205"/>
      <c r="AK946" s="205"/>
      <c r="AL946" s="205"/>
      <c r="AM946" s="205"/>
    </row>
    <row r="947">
      <c r="A947" s="213"/>
      <c r="B947" s="218"/>
      <c r="C947" s="218"/>
      <c r="D947" s="213"/>
      <c r="E947" s="213"/>
      <c r="F947" s="213"/>
      <c r="G947" s="213"/>
      <c r="H947" s="213"/>
      <c r="I947" s="213"/>
      <c r="J947" s="213"/>
      <c r="K947" s="213"/>
      <c r="L947" s="213"/>
      <c r="M947" s="213"/>
      <c r="N947" s="213"/>
      <c r="O947" s="213"/>
      <c r="P947" s="213"/>
      <c r="Q947" s="213"/>
      <c r="R947" s="213"/>
      <c r="S947" s="213"/>
      <c r="T947" s="213"/>
      <c r="U947" s="213"/>
      <c r="V947" s="213"/>
      <c r="W947" s="213"/>
      <c r="X947" s="213"/>
      <c r="Y947" s="231"/>
      <c r="Z947" s="213"/>
      <c r="AA947" s="213"/>
      <c r="AB947" s="205"/>
      <c r="AC947" s="205"/>
      <c r="AD947" s="205"/>
      <c r="AE947" s="205"/>
      <c r="AF947" s="205"/>
      <c r="AG947" s="205"/>
      <c r="AH947" s="205"/>
      <c r="AI947" s="205"/>
      <c r="AJ947" s="205"/>
      <c r="AK947" s="205"/>
      <c r="AL947" s="205"/>
      <c r="AM947" s="205"/>
    </row>
    <row r="948">
      <c r="A948" s="213"/>
      <c r="B948" s="218"/>
      <c r="C948" s="218"/>
      <c r="D948" s="213"/>
      <c r="E948" s="213"/>
      <c r="F948" s="213"/>
      <c r="G948" s="213"/>
      <c r="H948" s="213"/>
      <c r="I948" s="213"/>
      <c r="J948" s="213"/>
      <c r="K948" s="213"/>
      <c r="L948" s="213"/>
      <c r="M948" s="213"/>
      <c r="N948" s="213"/>
      <c r="O948" s="213"/>
      <c r="P948" s="213"/>
      <c r="Q948" s="213"/>
      <c r="R948" s="213"/>
      <c r="S948" s="213"/>
      <c r="T948" s="213"/>
      <c r="U948" s="213"/>
      <c r="V948" s="213"/>
      <c r="W948" s="213"/>
      <c r="X948" s="213"/>
      <c r="Y948" s="231"/>
      <c r="Z948" s="213"/>
      <c r="AA948" s="213"/>
      <c r="AB948" s="205"/>
      <c r="AC948" s="205"/>
      <c r="AD948" s="205"/>
      <c r="AE948" s="205"/>
      <c r="AF948" s="205"/>
      <c r="AG948" s="205"/>
      <c r="AH948" s="205"/>
      <c r="AI948" s="205"/>
      <c r="AJ948" s="205"/>
      <c r="AK948" s="205"/>
      <c r="AL948" s="205"/>
      <c r="AM948" s="205"/>
    </row>
    <row r="949">
      <c r="A949" s="213"/>
      <c r="B949" s="218"/>
      <c r="C949" s="218"/>
      <c r="D949" s="213"/>
      <c r="E949" s="213"/>
      <c r="F949" s="213"/>
      <c r="G949" s="213"/>
      <c r="H949" s="213"/>
      <c r="I949" s="213"/>
      <c r="J949" s="213"/>
      <c r="K949" s="213"/>
      <c r="L949" s="213"/>
      <c r="M949" s="213"/>
      <c r="N949" s="213"/>
      <c r="O949" s="213"/>
      <c r="P949" s="213"/>
      <c r="Q949" s="213"/>
      <c r="R949" s="213"/>
      <c r="S949" s="213"/>
      <c r="T949" s="213"/>
      <c r="U949" s="213"/>
      <c r="V949" s="213"/>
      <c r="W949" s="213"/>
      <c r="X949" s="213"/>
      <c r="Y949" s="231"/>
      <c r="Z949" s="213"/>
      <c r="AA949" s="213"/>
      <c r="AB949" s="205"/>
      <c r="AC949" s="205"/>
      <c r="AD949" s="205"/>
      <c r="AE949" s="205"/>
      <c r="AF949" s="205"/>
      <c r="AG949" s="205"/>
      <c r="AH949" s="205"/>
      <c r="AI949" s="205"/>
      <c r="AJ949" s="205"/>
      <c r="AK949" s="205"/>
      <c r="AL949" s="205"/>
      <c r="AM949" s="205"/>
    </row>
    <row r="950">
      <c r="A950" s="213"/>
      <c r="B950" s="218"/>
      <c r="C950" s="218"/>
      <c r="D950" s="213"/>
      <c r="E950" s="213"/>
      <c r="F950" s="213"/>
      <c r="G950" s="213"/>
      <c r="H950" s="213"/>
      <c r="I950" s="213"/>
      <c r="J950" s="213"/>
      <c r="K950" s="213"/>
      <c r="L950" s="213"/>
      <c r="M950" s="213"/>
      <c r="N950" s="213"/>
      <c r="O950" s="213"/>
      <c r="P950" s="213"/>
      <c r="Q950" s="213"/>
      <c r="R950" s="213"/>
      <c r="S950" s="213"/>
      <c r="T950" s="213"/>
      <c r="U950" s="213"/>
      <c r="V950" s="213"/>
      <c r="W950" s="213"/>
      <c r="X950" s="213"/>
      <c r="Y950" s="231"/>
      <c r="Z950" s="213"/>
      <c r="AA950" s="213"/>
      <c r="AB950" s="205"/>
      <c r="AC950" s="205"/>
      <c r="AD950" s="205"/>
      <c r="AE950" s="205"/>
      <c r="AF950" s="205"/>
      <c r="AG950" s="205"/>
      <c r="AH950" s="205"/>
      <c r="AI950" s="205"/>
      <c r="AJ950" s="205"/>
      <c r="AK950" s="205"/>
      <c r="AL950" s="205"/>
      <c r="AM950" s="205"/>
    </row>
    <row r="951">
      <c r="A951" s="213"/>
      <c r="B951" s="218"/>
      <c r="C951" s="218"/>
      <c r="D951" s="213"/>
      <c r="E951" s="213"/>
      <c r="F951" s="213"/>
      <c r="G951" s="213"/>
      <c r="H951" s="213"/>
      <c r="I951" s="213"/>
      <c r="J951" s="213"/>
      <c r="K951" s="213"/>
      <c r="L951" s="213"/>
      <c r="M951" s="213"/>
      <c r="N951" s="213"/>
      <c r="O951" s="213"/>
      <c r="P951" s="213"/>
      <c r="Q951" s="213"/>
      <c r="R951" s="213"/>
      <c r="S951" s="213"/>
      <c r="T951" s="213"/>
      <c r="U951" s="213"/>
      <c r="V951" s="213"/>
      <c r="W951" s="213"/>
      <c r="X951" s="213"/>
      <c r="Y951" s="231"/>
      <c r="Z951" s="213"/>
      <c r="AA951" s="213"/>
      <c r="AB951" s="205"/>
      <c r="AC951" s="205"/>
      <c r="AD951" s="205"/>
      <c r="AE951" s="205"/>
      <c r="AF951" s="205"/>
      <c r="AG951" s="205"/>
      <c r="AH951" s="205"/>
      <c r="AI951" s="205"/>
      <c r="AJ951" s="205"/>
      <c r="AK951" s="205"/>
      <c r="AL951" s="205"/>
      <c r="AM951" s="205"/>
    </row>
    <row r="952">
      <c r="A952" s="213"/>
      <c r="B952" s="218"/>
      <c r="C952" s="218"/>
      <c r="D952" s="213"/>
      <c r="E952" s="213"/>
      <c r="F952" s="213"/>
      <c r="G952" s="213"/>
      <c r="H952" s="213"/>
      <c r="I952" s="213"/>
      <c r="J952" s="213"/>
      <c r="K952" s="213"/>
      <c r="L952" s="213"/>
      <c r="M952" s="213"/>
      <c r="N952" s="213"/>
      <c r="O952" s="213"/>
      <c r="P952" s="213"/>
      <c r="Q952" s="213"/>
      <c r="R952" s="213"/>
      <c r="S952" s="213"/>
      <c r="T952" s="213"/>
      <c r="U952" s="213"/>
      <c r="V952" s="213"/>
      <c r="W952" s="213"/>
      <c r="X952" s="213"/>
      <c r="Y952" s="231"/>
      <c r="Z952" s="213"/>
      <c r="AA952" s="213"/>
      <c r="AB952" s="205"/>
      <c r="AC952" s="205"/>
      <c r="AD952" s="205"/>
      <c r="AE952" s="205"/>
      <c r="AF952" s="205"/>
      <c r="AG952" s="205"/>
      <c r="AH952" s="205"/>
      <c r="AI952" s="205"/>
      <c r="AJ952" s="205"/>
      <c r="AK952" s="205"/>
      <c r="AL952" s="205"/>
      <c r="AM952" s="205"/>
    </row>
    <row r="953">
      <c r="A953" s="213"/>
      <c r="B953" s="218"/>
      <c r="C953" s="218"/>
      <c r="D953" s="213"/>
      <c r="E953" s="213"/>
      <c r="F953" s="213"/>
      <c r="G953" s="213"/>
      <c r="H953" s="213"/>
      <c r="I953" s="213"/>
      <c r="J953" s="213"/>
      <c r="K953" s="213"/>
      <c r="L953" s="213"/>
      <c r="M953" s="213"/>
      <c r="N953" s="213"/>
      <c r="O953" s="213"/>
      <c r="P953" s="213"/>
      <c r="Q953" s="213"/>
      <c r="R953" s="213"/>
      <c r="S953" s="213"/>
      <c r="T953" s="213"/>
      <c r="U953" s="213"/>
      <c r="V953" s="213"/>
      <c r="W953" s="213"/>
      <c r="X953" s="213"/>
      <c r="Y953" s="231"/>
      <c r="Z953" s="213"/>
      <c r="AA953" s="213"/>
      <c r="AB953" s="205"/>
      <c r="AC953" s="205"/>
      <c r="AD953" s="205"/>
      <c r="AE953" s="205"/>
      <c r="AF953" s="205"/>
      <c r="AG953" s="205"/>
      <c r="AH953" s="205"/>
      <c r="AI953" s="205"/>
      <c r="AJ953" s="205"/>
      <c r="AK953" s="205"/>
      <c r="AL953" s="205"/>
      <c r="AM953" s="205"/>
    </row>
    <row r="954">
      <c r="A954" s="213"/>
      <c r="B954" s="218"/>
      <c r="C954" s="218"/>
      <c r="D954" s="213"/>
      <c r="E954" s="213"/>
      <c r="F954" s="213"/>
      <c r="G954" s="213"/>
      <c r="H954" s="213"/>
      <c r="I954" s="213"/>
      <c r="J954" s="213"/>
      <c r="K954" s="213"/>
      <c r="L954" s="213"/>
      <c r="M954" s="213"/>
      <c r="N954" s="213"/>
      <c r="O954" s="213"/>
      <c r="P954" s="213"/>
      <c r="Q954" s="213"/>
      <c r="R954" s="213"/>
      <c r="S954" s="213"/>
      <c r="T954" s="213"/>
      <c r="U954" s="213"/>
      <c r="V954" s="213"/>
      <c r="W954" s="213"/>
      <c r="X954" s="213"/>
      <c r="Y954" s="231"/>
      <c r="Z954" s="213"/>
      <c r="AA954" s="213"/>
      <c r="AB954" s="205"/>
      <c r="AC954" s="205"/>
      <c r="AD954" s="205"/>
      <c r="AE954" s="205"/>
      <c r="AF954" s="205"/>
      <c r="AG954" s="205"/>
      <c r="AH954" s="205"/>
      <c r="AI954" s="205"/>
      <c r="AJ954" s="205"/>
      <c r="AK954" s="205"/>
      <c r="AL954" s="205"/>
      <c r="AM954" s="205"/>
    </row>
    <row r="955">
      <c r="A955" s="213"/>
      <c r="B955" s="218"/>
      <c r="C955" s="218"/>
      <c r="D955" s="213"/>
      <c r="E955" s="213"/>
      <c r="F955" s="213"/>
      <c r="G955" s="213"/>
      <c r="H955" s="213"/>
      <c r="I955" s="213"/>
      <c r="J955" s="213"/>
      <c r="K955" s="213"/>
      <c r="L955" s="213"/>
      <c r="M955" s="213"/>
      <c r="N955" s="213"/>
      <c r="O955" s="213"/>
      <c r="P955" s="213"/>
      <c r="Q955" s="213"/>
      <c r="R955" s="213"/>
      <c r="S955" s="213"/>
      <c r="T955" s="213"/>
      <c r="U955" s="213"/>
      <c r="V955" s="213"/>
      <c r="W955" s="213"/>
      <c r="X955" s="213"/>
      <c r="Y955" s="231"/>
      <c r="Z955" s="213"/>
      <c r="AA955" s="213"/>
      <c r="AB955" s="205"/>
      <c r="AC955" s="205"/>
      <c r="AD955" s="205"/>
      <c r="AE955" s="205"/>
      <c r="AF955" s="205"/>
      <c r="AG955" s="205"/>
      <c r="AH955" s="205"/>
      <c r="AI955" s="205"/>
      <c r="AJ955" s="205"/>
      <c r="AK955" s="205"/>
      <c r="AL955" s="205"/>
      <c r="AM955" s="205"/>
    </row>
    <row r="956">
      <c r="A956" s="213"/>
      <c r="B956" s="218"/>
      <c r="C956" s="218"/>
      <c r="D956" s="213"/>
      <c r="E956" s="213"/>
      <c r="F956" s="213"/>
      <c r="G956" s="213"/>
      <c r="H956" s="213"/>
      <c r="I956" s="213"/>
      <c r="J956" s="213"/>
      <c r="K956" s="213"/>
      <c r="L956" s="213"/>
      <c r="M956" s="213"/>
      <c r="N956" s="213"/>
      <c r="O956" s="213"/>
      <c r="P956" s="213"/>
      <c r="Q956" s="213"/>
      <c r="R956" s="213"/>
      <c r="S956" s="213"/>
      <c r="T956" s="213"/>
      <c r="U956" s="213"/>
      <c r="V956" s="213"/>
      <c r="W956" s="213"/>
      <c r="X956" s="213"/>
      <c r="Y956" s="231"/>
      <c r="Z956" s="213"/>
      <c r="AA956" s="213"/>
      <c r="AB956" s="205"/>
      <c r="AC956" s="205"/>
      <c r="AD956" s="205"/>
      <c r="AE956" s="205"/>
      <c r="AF956" s="205"/>
      <c r="AG956" s="205"/>
      <c r="AH956" s="205"/>
      <c r="AI956" s="205"/>
      <c r="AJ956" s="205"/>
      <c r="AK956" s="205"/>
      <c r="AL956" s="205"/>
      <c r="AM956" s="205"/>
    </row>
    <row r="957">
      <c r="A957" s="213"/>
      <c r="B957" s="218"/>
      <c r="C957" s="218"/>
      <c r="D957" s="213"/>
      <c r="E957" s="213"/>
      <c r="F957" s="213"/>
      <c r="G957" s="213"/>
      <c r="H957" s="213"/>
      <c r="I957" s="213"/>
      <c r="J957" s="213"/>
      <c r="K957" s="213"/>
      <c r="L957" s="213"/>
      <c r="M957" s="213"/>
      <c r="N957" s="213"/>
      <c r="O957" s="213"/>
      <c r="P957" s="213"/>
      <c r="Q957" s="213"/>
      <c r="R957" s="213"/>
      <c r="S957" s="213"/>
      <c r="T957" s="213"/>
      <c r="U957" s="213"/>
      <c r="V957" s="213"/>
      <c r="W957" s="213"/>
      <c r="X957" s="213"/>
      <c r="Y957" s="231"/>
      <c r="Z957" s="213"/>
      <c r="AA957" s="213"/>
      <c r="AB957" s="205"/>
      <c r="AC957" s="205"/>
      <c r="AD957" s="205"/>
      <c r="AE957" s="205"/>
      <c r="AF957" s="205"/>
      <c r="AG957" s="205"/>
      <c r="AH957" s="205"/>
      <c r="AI957" s="205"/>
      <c r="AJ957" s="205"/>
      <c r="AK957" s="205"/>
      <c r="AL957" s="205"/>
      <c r="AM957" s="205"/>
    </row>
    <row r="958">
      <c r="A958" s="213"/>
      <c r="B958" s="218"/>
      <c r="C958" s="218"/>
      <c r="D958" s="213"/>
      <c r="E958" s="213"/>
      <c r="F958" s="213"/>
      <c r="G958" s="213"/>
      <c r="H958" s="213"/>
      <c r="I958" s="213"/>
      <c r="J958" s="213"/>
      <c r="K958" s="213"/>
      <c r="L958" s="213"/>
      <c r="M958" s="213"/>
      <c r="N958" s="213"/>
      <c r="O958" s="213"/>
      <c r="P958" s="213"/>
      <c r="Q958" s="213"/>
      <c r="R958" s="213"/>
      <c r="S958" s="213"/>
      <c r="T958" s="213"/>
      <c r="U958" s="213"/>
      <c r="V958" s="213"/>
      <c r="W958" s="213"/>
      <c r="X958" s="213"/>
      <c r="Y958" s="231"/>
      <c r="Z958" s="213"/>
      <c r="AA958" s="213"/>
      <c r="AB958" s="205"/>
      <c r="AC958" s="205"/>
      <c r="AD958" s="205"/>
      <c r="AE958" s="205"/>
      <c r="AF958" s="205"/>
      <c r="AG958" s="205"/>
      <c r="AH958" s="205"/>
      <c r="AI958" s="205"/>
      <c r="AJ958" s="205"/>
      <c r="AK958" s="205"/>
      <c r="AL958" s="205"/>
      <c r="AM958" s="205"/>
    </row>
    <row r="959">
      <c r="A959" s="213"/>
      <c r="B959" s="218"/>
      <c r="C959" s="218"/>
      <c r="D959" s="213"/>
      <c r="E959" s="213"/>
      <c r="F959" s="213"/>
      <c r="G959" s="213"/>
      <c r="H959" s="213"/>
      <c r="I959" s="213"/>
      <c r="J959" s="213"/>
      <c r="K959" s="213"/>
      <c r="L959" s="213"/>
      <c r="M959" s="213"/>
      <c r="N959" s="213"/>
      <c r="O959" s="213"/>
      <c r="P959" s="213"/>
      <c r="Q959" s="213"/>
      <c r="R959" s="213"/>
      <c r="S959" s="213"/>
      <c r="T959" s="213"/>
      <c r="U959" s="213"/>
      <c r="V959" s="213"/>
      <c r="W959" s="213"/>
      <c r="X959" s="213"/>
      <c r="Y959" s="231"/>
      <c r="Z959" s="213"/>
      <c r="AA959" s="213"/>
      <c r="AB959" s="205"/>
      <c r="AC959" s="205"/>
      <c r="AD959" s="205"/>
      <c r="AE959" s="205"/>
      <c r="AF959" s="205"/>
      <c r="AG959" s="205"/>
      <c r="AH959" s="205"/>
      <c r="AI959" s="205"/>
      <c r="AJ959" s="205"/>
      <c r="AK959" s="205"/>
      <c r="AL959" s="205"/>
      <c r="AM959" s="205"/>
    </row>
    <row r="960">
      <c r="A960" s="213"/>
      <c r="B960" s="218"/>
      <c r="C960" s="218"/>
      <c r="D960" s="213"/>
      <c r="E960" s="213"/>
      <c r="F960" s="213"/>
      <c r="G960" s="213"/>
      <c r="H960" s="213"/>
      <c r="I960" s="213"/>
      <c r="J960" s="213"/>
      <c r="K960" s="213"/>
      <c r="L960" s="213"/>
      <c r="M960" s="213"/>
      <c r="N960" s="213"/>
      <c r="O960" s="213"/>
      <c r="P960" s="213"/>
      <c r="Q960" s="213"/>
      <c r="R960" s="213"/>
      <c r="S960" s="213"/>
      <c r="T960" s="213"/>
      <c r="U960" s="213"/>
      <c r="V960" s="213"/>
      <c r="W960" s="213"/>
      <c r="X960" s="213"/>
      <c r="Y960" s="231"/>
      <c r="Z960" s="213"/>
      <c r="AA960" s="213"/>
      <c r="AB960" s="205"/>
      <c r="AC960" s="205"/>
      <c r="AD960" s="205"/>
      <c r="AE960" s="205"/>
      <c r="AF960" s="205"/>
      <c r="AG960" s="205"/>
      <c r="AH960" s="205"/>
      <c r="AI960" s="205"/>
      <c r="AJ960" s="205"/>
      <c r="AK960" s="205"/>
      <c r="AL960" s="205"/>
      <c r="AM960" s="205"/>
    </row>
    <row r="961">
      <c r="A961" s="213"/>
      <c r="B961" s="218"/>
      <c r="C961" s="218"/>
      <c r="D961" s="213"/>
      <c r="E961" s="213"/>
      <c r="F961" s="213"/>
      <c r="G961" s="213"/>
      <c r="H961" s="213"/>
      <c r="I961" s="213"/>
      <c r="J961" s="213"/>
      <c r="K961" s="213"/>
      <c r="L961" s="213"/>
      <c r="M961" s="213"/>
      <c r="N961" s="213"/>
      <c r="O961" s="213"/>
      <c r="P961" s="213"/>
      <c r="Q961" s="213"/>
      <c r="R961" s="213"/>
      <c r="S961" s="213"/>
      <c r="T961" s="213"/>
      <c r="U961" s="213"/>
      <c r="V961" s="213"/>
      <c r="W961" s="213"/>
      <c r="X961" s="213"/>
      <c r="Y961" s="231"/>
      <c r="Z961" s="213"/>
      <c r="AA961" s="213"/>
      <c r="AB961" s="205"/>
      <c r="AC961" s="205"/>
      <c r="AD961" s="205"/>
      <c r="AE961" s="205"/>
      <c r="AF961" s="205"/>
      <c r="AG961" s="205"/>
      <c r="AH961" s="205"/>
      <c r="AI961" s="205"/>
      <c r="AJ961" s="205"/>
      <c r="AK961" s="205"/>
      <c r="AL961" s="205"/>
      <c r="AM961" s="205"/>
    </row>
    <row r="962">
      <c r="A962" s="213"/>
      <c r="B962" s="218"/>
      <c r="C962" s="218"/>
      <c r="D962" s="213"/>
      <c r="E962" s="213"/>
      <c r="F962" s="213"/>
      <c r="G962" s="213"/>
      <c r="H962" s="213"/>
      <c r="I962" s="213"/>
      <c r="J962" s="213"/>
      <c r="K962" s="213"/>
      <c r="L962" s="213"/>
      <c r="M962" s="213"/>
      <c r="N962" s="213"/>
      <c r="O962" s="213"/>
      <c r="P962" s="213"/>
      <c r="Q962" s="213"/>
      <c r="R962" s="213"/>
      <c r="S962" s="213"/>
      <c r="T962" s="213"/>
      <c r="U962" s="213"/>
      <c r="V962" s="213"/>
      <c r="W962" s="213"/>
      <c r="X962" s="213"/>
      <c r="Y962" s="231"/>
      <c r="Z962" s="213"/>
      <c r="AA962" s="213"/>
      <c r="AB962" s="205"/>
      <c r="AC962" s="205"/>
      <c r="AD962" s="205"/>
      <c r="AE962" s="205"/>
      <c r="AF962" s="205"/>
      <c r="AG962" s="205"/>
      <c r="AH962" s="205"/>
      <c r="AI962" s="205"/>
      <c r="AJ962" s="205"/>
      <c r="AK962" s="205"/>
      <c r="AL962" s="205"/>
      <c r="AM962" s="205"/>
    </row>
    <row r="963">
      <c r="A963" s="213"/>
      <c r="B963" s="218"/>
      <c r="C963" s="218"/>
      <c r="D963" s="213"/>
      <c r="E963" s="213"/>
      <c r="F963" s="213"/>
      <c r="G963" s="213"/>
      <c r="H963" s="213"/>
      <c r="I963" s="213"/>
      <c r="J963" s="213"/>
      <c r="K963" s="213"/>
      <c r="L963" s="213"/>
      <c r="M963" s="213"/>
      <c r="N963" s="213"/>
      <c r="O963" s="213"/>
      <c r="P963" s="213"/>
      <c r="Q963" s="213"/>
      <c r="R963" s="213"/>
      <c r="S963" s="213"/>
      <c r="T963" s="213"/>
      <c r="U963" s="213"/>
      <c r="V963" s="213"/>
      <c r="W963" s="213"/>
      <c r="X963" s="213"/>
      <c r="Y963" s="231"/>
      <c r="Z963" s="213"/>
      <c r="AA963" s="213"/>
      <c r="AB963" s="205"/>
      <c r="AC963" s="205"/>
      <c r="AD963" s="205"/>
      <c r="AE963" s="205"/>
      <c r="AF963" s="205"/>
      <c r="AG963" s="205"/>
      <c r="AH963" s="205"/>
      <c r="AI963" s="205"/>
      <c r="AJ963" s="205"/>
      <c r="AK963" s="205"/>
      <c r="AL963" s="205"/>
      <c r="AM963" s="205"/>
    </row>
    <row r="964">
      <c r="A964" s="213"/>
      <c r="B964" s="218"/>
      <c r="C964" s="218"/>
      <c r="D964" s="213"/>
      <c r="E964" s="213"/>
      <c r="F964" s="213"/>
      <c r="G964" s="213"/>
      <c r="H964" s="213"/>
      <c r="I964" s="213"/>
      <c r="J964" s="213"/>
      <c r="K964" s="213"/>
      <c r="L964" s="213"/>
      <c r="M964" s="213"/>
      <c r="N964" s="213"/>
      <c r="O964" s="213"/>
      <c r="P964" s="213"/>
      <c r="Q964" s="213"/>
      <c r="R964" s="213"/>
      <c r="S964" s="213"/>
      <c r="T964" s="213"/>
      <c r="U964" s="213"/>
      <c r="V964" s="213"/>
      <c r="W964" s="213"/>
      <c r="X964" s="213"/>
      <c r="Y964" s="231"/>
      <c r="Z964" s="213"/>
      <c r="AA964" s="213"/>
      <c r="AB964" s="205"/>
      <c r="AC964" s="205"/>
      <c r="AD964" s="205"/>
      <c r="AE964" s="205"/>
      <c r="AF964" s="205"/>
      <c r="AG964" s="205"/>
      <c r="AH964" s="205"/>
      <c r="AI964" s="205"/>
      <c r="AJ964" s="205"/>
      <c r="AK964" s="205"/>
      <c r="AL964" s="205"/>
      <c r="AM964" s="205"/>
    </row>
    <row r="965">
      <c r="A965" s="213"/>
      <c r="B965" s="218"/>
      <c r="C965" s="218"/>
      <c r="D965" s="213"/>
      <c r="E965" s="213"/>
      <c r="F965" s="213"/>
      <c r="G965" s="213"/>
      <c r="H965" s="213"/>
      <c r="I965" s="213"/>
      <c r="J965" s="213"/>
      <c r="K965" s="213"/>
      <c r="L965" s="213"/>
      <c r="M965" s="213"/>
      <c r="N965" s="213"/>
      <c r="O965" s="213"/>
      <c r="P965" s="213"/>
      <c r="Q965" s="213"/>
      <c r="R965" s="213"/>
      <c r="S965" s="213"/>
      <c r="T965" s="213"/>
      <c r="U965" s="213"/>
      <c r="V965" s="213"/>
      <c r="W965" s="213"/>
      <c r="X965" s="213"/>
      <c r="Y965" s="231"/>
      <c r="Z965" s="213"/>
      <c r="AA965" s="213"/>
      <c r="AB965" s="205"/>
      <c r="AC965" s="205"/>
      <c r="AD965" s="205"/>
      <c r="AE965" s="205"/>
      <c r="AF965" s="205"/>
      <c r="AG965" s="205"/>
      <c r="AH965" s="205"/>
      <c r="AI965" s="205"/>
      <c r="AJ965" s="205"/>
      <c r="AK965" s="205"/>
      <c r="AL965" s="205"/>
      <c r="AM965" s="205"/>
    </row>
    <row r="966">
      <c r="A966" s="213"/>
      <c r="B966" s="218"/>
      <c r="C966" s="218"/>
      <c r="D966" s="213"/>
      <c r="E966" s="213"/>
      <c r="F966" s="213"/>
      <c r="G966" s="213"/>
      <c r="H966" s="213"/>
      <c r="I966" s="213"/>
      <c r="J966" s="213"/>
      <c r="K966" s="213"/>
      <c r="L966" s="213"/>
      <c r="M966" s="213"/>
      <c r="N966" s="213"/>
      <c r="O966" s="213"/>
      <c r="P966" s="213"/>
      <c r="Q966" s="213"/>
      <c r="R966" s="213"/>
      <c r="S966" s="213"/>
      <c r="T966" s="213"/>
      <c r="U966" s="213"/>
      <c r="V966" s="213"/>
      <c r="W966" s="213"/>
      <c r="X966" s="213"/>
      <c r="Y966" s="231"/>
      <c r="Z966" s="213"/>
      <c r="AA966" s="213"/>
      <c r="AB966" s="205"/>
      <c r="AC966" s="205"/>
      <c r="AD966" s="205"/>
      <c r="AE966" s="205"/>
      <c r="AF966" s="205"/>
      <c r="AG966" s="205"/>
      <c r="AH966" s="205"/>
      <c r="AI966" s="205"/>
      <c r="AJ966" s="205"/>
      <c r="AK966" s="205"/>
      <c r="AL966" s="205"/>
      <c r="AM966" s="205"/>
    </row>
    <row r="967">
      <c r="A967" s="213"/>
      <c r="B967" s="218"/>
      <c r="C967" s="218"/>
      <c r="D967" s="213"/>
      <c r="E967" s="213"/>
      <c r="F967" s="213"/>
      <c r="G967" s="213"/>
      <c r="H967" s="213"/>
      <c r="I967" s="213"/>
      <c r="J967" s="213"/>
      <c r="K967" s="213"/>
      <c r="L967" s="213"/>
      <c r="M967" s="213"/>
      <c r="N967" s="213"/>
      <c r="O967" s="213"/>
      <c r="P967" s="213"/>
      <c r="Q967" s="213"/>
      <c r="R967" s="213"/>
      <c r="S967" s="213"/>
      <c r="T967" s="213"/>
      <c r="U967" s="213"/>
      <c r="V967" s="213"/>
      <c r="W967" s="213"/>
      <c r="X967" s="213"/>
      <c r="Y967" s="231"/>
      <c r="Z967" s="213"/>
      <c r="AA967" s="213"/>
      <c r="AB967" s="205"/>
      <c r="AC967" s="205"/>
      <c r="AD967" s="205"/>
      <c r="AE967" s="205"/>
      <c r="AF967" s="205"/>
      <c r="AG967" s="205"/>
      <c r="AH967" s="205"/>
      <c r="AI967" s="205"/>
      <c r="AJ967" s="205"/>
      <c r="AK967" s="205"/>
      <c r="AL967" s="205"/>
      <c r="AM967" s="205"/>
    </row>
    <row r="968">
      <c r="A968" s="213"/>
      <c r="B968" s="218"/>
      <c r="C968" s="218"/>
      <c r="D968" s="213"/>
      <c r="E968" s="213"/>
      <c r="F968" s="213"/>
      <c r="G968" s="213"/>
      <c r="H968" s="213"/>
      <c r="I968" s="213"/>
      <c r="J968" s="213"/>
      <c r="K968" s="213"/>
      <c r="L968" s="213"/>
      <c r="M968" s="213"/>
      <c r="N968" s="213"/>
      <c r="O968" s="213"/>
      <c r="P968" s="213"/>
      <c r="Q968" s="213"/>
      <c r="R968" s="213"/>
      <c r="S968" s="213"/>
      <c r="T968" s="213"/>
      <c r="U968" s="213"/>
      <c r="V968" s="213"/>
      <c r="W968" s="213"/>
      <c r="X968" s="213"/>
      <c r="Y968" s="231"/>
      <c r="Z968" s="213"/>
      <c r="AA968" s="213"/>
      <c r="AB968" s="205"/>
      <c r="AC968" s="205"/>
      <c r="AD968" s="205"/>
      <c r="AE968" s="205"/>
      <c r="AF968" s="205"/>
      <c r="AG968" s="205"/>
      <c r="AH968" s="205"/>
      <c r="AI968" s="205"/>
      <c r="AJ968" s="205"/>
      <c r="AK968" s="205"/>
      <c r="AL968" s="205"/>
      <c r="AM968" s="205"/>
    </row>
    <row r="969">
      <c r="A969" s="213"/>
      <c r="B969" s="218"/>
      <c r="C969" s="218"/>
      <c r="D969" s="213"/>
      <c r="E969" s="213"/>
      <c r="F969" s="213"/>
      <c r="G969" s="213"/>
      <c r="H969" s="213"/>
      <c r="I969" s="213"/>
      <c r="J969" s="213"/>
      <c r="K969" s="213"/>
      <c r="L969" s="213"/>
      <c r="M969" s="213"/>
      <c r="N969" s="213"/>
      <c r="O969" s="213"/>
      <c r="P969" s="213"/>
      <c r="Q969" s="213"/>
      <c r="R969" s="213"/>
      <c r="S969" s="213"/>
      <c r="T969" s="213"/>
      <c r="U969" s="213"/>
      <c r="V969" s="213"/>
      <c r="W969" s="213"/>
      <c r="X969" s="213"/>
      <c r="Y969" s="231"/>
      <c r="Z969" s="213"/>
      <c r="AA969" s="213"/>
      <c r="AB969" s="205"/>
      <c r="AC969" s="205"/>
      <c r="AD969" s="205"/>
      <c r="AE969" s="205"/>
      <c r="AF969" s="205"/>
      <c r="AG969" s="205"/>
      <c r="AH969" s="205"/>
      <c r="AI969" s="205"/>
      <c r="AJ969" s="205"/>
      <c r="AK969" s="205"/>
      <c r="AL969" s="205"/>
      <c r="AM969" s="205"/>
    </row>
    <row r="970">
      <c r="A970" s="213"/>
      <c r="B970" s="218"/>
      <c r="C970" s="218"/>
      <c r="D970" s="213"/>
      <c r="E970" s="213"/>
      <c r="F970" s="213"/>
      <c r="G970" s="213"/>
      <c r="H970" s="213"/>
      <c r="I970" s="213"/>
      <c r="J970" s="213"/>
      <c r="K970" s="213"/>
      <c r="L970" s="213"/>
      <c r="M970" s="213"/>
      <c r="N970" s="213"/>
      <c r="O970" s="213"/>
      <c r="P970" s="213"/>
      <c r="Q970" s="213"/>
      <c r="R970" s="213"/>
      <c r="S970" s="213"/>
      <c r="T970" s="213"/>
      <c r="U970" s="213"/>
      <c r="V970" s="213"/>
      <c r="W970" s="213"/>
      <c r="X970" s="213"/>
      <c r="Y970" s="231"/>
      <c r="Z970" s="213"/>
      <c r="AA970" s="213"/>
      <c r="AB970" s="205"/>
      <c r="AC970" s="205"/>
      <c r="AD970" s="205"/>
      <c r="AE970" s="205"/>
      <c r="AF970" s="205"/>
      <c r="AG970" s="205"/>
      <c r="AH970" s="205"/>
      <c r="AI970" s="205"/>
      <c r="AJ970" s="205"/>
      <c r="AK970" s="205"/>
      <c r="AL970" s="205"/>
      <c r="AM970" s="205"/>
    </row>
    <row r="971">
      <c r="A971" s="213"/>
      <c r="B971" s="218"/>
      <c r="C971" s="218"/>
      <c r="D971" s="213"/>
      <c r="E971" s="213"/>
      <c r="F971" s="213"/>
      <c r="G971" s="213"/>
      <c r="H971" s="213"/>
      <c r="I971" s="213"/>
      <c r="J971" s="213"/>
      <c r="K971" s="213"/>
      <c r="L971" s="213"/>
      <c r="M971" s="213"/>
      <c r="N971" s="213"/>
      <c r="O971" s="213"/>
      <c r="P971" s="213"/>
      <c r="Q971" s="213"/>
      <c r="R971" s="213"/>
      <c r="S971" s="213"/>
      <c r="T971" s="213"/>
      <c r="U971" s="213"/>
      <c r="V971" s="213"/>
      <c r="W971" s="213"/>
      <c r="X971" s="213"/>
      <c r="Y971" s="231"/>
      <c r="Z971" s="213"/>
      <c r="AA971" s="213"/>
      <c r="AB971" s="205"/>
      <c r="AC971" s="205"/>
      <c r="AD971" s="205"/>
      <c r="AE971" s="205"/>
      <c r="AF971" s="205"/>
      <c r="AG971" s="205"/>
      <c r="AH971" s="205"/>
      <c r="AI971" s="205"/>
      <c r="AJ971" s="205"/>
      <c r="AK971" s="205"/>
      <c r="AL971" s="205"/>
      <c r="AM971" s="205"/>
    </row>
    <row r="972">
      <c r="A972" s="213"/>
      <c r="B972" s="218"/>
      <c r="C972" s="218"/>
      <c r="D972" s="213"/>
      <c r="E972" s="213"/>
      <c r="F972" s="213"/>
      <c r="G972" s="213"/>
      <c r="H972" s="213"/>
      <c r="I972" s="213"/>
      <c r="J972" s="213"/>
      <c r="K972" s="213"/>
      <c r="L972" s="213"/>
      <c r="M972" s="213"/>
      <c r="N972" s="213"/>
      <c r="O972" s="213"/>
      <c r="P972" s="213"/>
      <c r="Q972" s="213"/>
      <c r="R972" s="213"/>
      <c r="S972" s="213"/>
      <c r="T972" s="213"/>
      <c r="U972" s="213"/>
      <c r="V972" s="213"/>
      <c r="W972" s="213"/>
      <c r="X972" s="213"/>
      <c r="Y972" s="231"/>
      <c r="Z972" s="213"/>
      <c r="AA972" s="213"/>
      <c r="AB972" s="205"/>
      <c r="AC972" s="205"/>
      <c r="AD972" s="205"/>
      <c r="AE972" s="205"/>
      <c r="AF972" s="205"/>
      <c r="AG972" s="205"/>
      <c r="AH972" s="205"/>
      <c r="AI972" s="205"/>
      <c r="AJ972" s="205"/>
      <c r="AK972" s="205"/>
      <c r="AL972" s="205"/>
      <c r="AM972" s="205"/>
    </row>
    <row r="973">
      <c r="A973" s="213"/>
      <c r="B973" s="218"/>
      <c r="C973" s="218"/>
      <c r="D973" s="213"/>
      <c r="E973" s="213"/>
      <c r="F973" s="213"/>
      <c r="G973" s="213"/>
      <c r="H973" s="213"/>
      <c r="I973" s="213"/>
      <c r="J973" s="213"/>
      <c r="K973" s="213"/>
      <c r="L973" s="213"/>
      <c r="M973" s="213"/>
      <c r="N973" s="213"/>
      <c r="O973" s="213"/>
      <c r="P973" s="213"/>
      <c r="Q973" s="213"/>
      <c r="R973" s="213"/>
      <c r="S973" s="213"/>
      <c r="T973" s="213"/>
      <c r="U973" s="213"/>
      <c r="V973" s="213"/>
      <c r="W973" s="213"/>
      <c r="X973" s="213"/>
      <c r="Y973" s="231"/>
      <c r="Z973" s="213"/>
      <c r="AA973" s="213"/>
      <c r="AB973" s="205"/>
      <c r="AC973" s="205"/>
      <c r="AD973" s="205"/>
      <c r="AE973" s="205"/>
      <c r="AF973" s="205"/>
      <c r="AG973" s="205"/>
      <c r="AH973" s="205"/>
      <c r="AI973" s="205"/>
      <c r="AJ973" s="205"/>
      <c r="AK973" s="205"/>
      <c r="AL973" s="205"/>
      <c r="AM973" s="205"/>
    </row>
    <row r="974">
      <c r="A974" s="213"/>
      <c r="B974" s="218"/>
      <c r="C974" s="218"/>
      <c r="D974" s="213"/>
      <c r="E974" s="213"/>
      <c r="F974" s="213"/>
      <c r="G974" s="213"/>
      <c r="H974" s="213"/>
      <c r="I974" s="213"/>
      <c r="J974" s="213"/>
      <c r="K974" s="213"/>
      <c r="L974" s="213"/>
      <c r="M974" s="213"/>
      <c r="N974" s="213"/>
      <c r="O974" s="213"/>
      <c r="P974" s="213"/>
      <c r="Q974" s="213"/>
      <c r="R974" s="213"/>
      <c r="S974" s="213"/>
      <c r="T974" s="213"/>
      <c r="U974" s="213"/>
      <c r="V974" s="213"/>
      <c r="W974" s="213"/>
      <c r="X974" s="213"/>
      <c r="Y974" s="231"/>
      <c r="Z974" s="213"/>
      <c r="AA974" s="213"/>
      <c r="AB974" s="205"/>
      <c r="AC974" s="205"/>
      <c r="AD974" s="205"/>
      <c r="AE974" s="205"/>
      <c r="AF974" s="205"/>
      <c r="AG974" s="205"/>
      <c r="AH974" s="205"/>
      <c r="AI974" s="205"/>
      <c r="AJ974" s="205"/>
      <c r="AK974" s="205"/>
      <c r="AL974" s="205"/>
      <c r="AM974" s="205"/>
    </row>
    <row r="975">
      <c r="A975" s="213"/>
      <c r="B975" s="218"/>
      <c r="C975" s="218"/>
      <c r="D975" s="213"/>
      <c r="E975" s="213"/>
      <c r="F975" s="213"/>
      <c r="G975" s="213"/>
      <c r="H975" s="213"/>
      <c r="I975" s="213"/>
      <c r="J975" s="213"/>
      <c r="K975" s="213"/>
      <c r="L975" s="213"/>
      <c r="M975" s="213"/>
      <c r="N975" s="213"/>
      <c r="O975" s="213"/>
      <c r="P975" s="213"/>
      <c r="Q975" s="213"/>
      <c r="R975" s="213"/>
      <c r="S975" s="213"/>
      <c r="T975" s="213"/>
      <c r="U975" s="213"/>
      <c r="V975" s="213"/>
      <c r="W975" s="213"/>
      <c r="X975" s="213"/>
      <c r="Y975" s="231"/>
      <c r="Z975" s="213"/>
      <c r="AA975" s="213"/>
      <c r="AB975" s="205"/>
      <c r="AC975" s="205"/>
      <c r="AD975" s="205"/>
      <c r="AE975" s="205"/>
      <c r="AF975" s="205"/>
      <c r="AG975" s="205"/>
      <c r="AH975" s="205"/>
      <c r="AI975" s="205"/>
      <c r="AJ975" s="205"/>
      <c r="AK975" s="205"/>
      <c r="AL975" s="205"/>
      <c r="AM975" s="205"/>
    </row>
    <row r="976">
      <c r="A976" s="213"/>
      <c r="B976" s="218"/>
      <c r="C976" s="218"/>
      <c r="D976" s="213"/>
      <c r="E976" s="213"/>
      <c r="F976" s="213"/>
      <c r="G976" s="213"/>
      <c r="H976" s="213"/>
      <c r="I976" s="213"/>
      <c r="J976" s="213"/>
      <c r="K976" s="213"/>
      <c r="L976" s="213"/>
      <c r="M976" s="213"/>
      <c r="N976" s="213"/>
      <c r="O976" s="213"/>
      <c r="P976" s="213"/>
      <c r="Q976" s="213"/>
      <c r="R976" s="213"/>
      <c r="S976" s="213"/>
      <c r="T976" s="213"/>
      <c r="U976" s="213"/>
      <c r="V976" s="213"/>
      <c r="W976" s="213"/>
      <c r="X976" s="213"/>
      <c r="Y976" s="231"/>
      <c r="Z976" s="213"/>
      <c r="AA976" s="213"/>
      <c r="AB976" s="205"/>
      <c r="AC976" s="205"/>
      <c r="AD976" s="205"/>
      <c r="AE976" s="205"/>
      <c r="AF976" s="205"/>
      <c r="AG976" s="205"/>
      <c r="AH976" s="205"/>
      <c r="AI976" s="205"/>
      <c r="AJ976" s="205"/>
      <c r="AK976" s="205"/>
      <c r="AL976" s="205"/>
      <c r="AM976" s="205"/>
    </row>
    <row r="977">
      <c r="A977" s="213"/>
      <c r="B977" s="218"/>
      <c r="C977" s="218"/>
      <c r="D977" s="213"/>
      <c r="E977" s="213"/>
      <c r="F977" s="213"/>
      <c r="G977" s="213"/>
      <c r="H977" s="213"/>
      <c r="I977" s="213"/>
      <c r="J977" s="213"/>
      <c r="K977" s="213"/>
      <c r="L977" s="213"/>
      <c r="M977" s="213"/>
      <c r="N977" s="213"/>
      <c r="O977" s="213"/>
      <c r="P977" s="213"/>
      <c r="Q977" s="213"/>
      <c r="R977" s="213"/>
      <c r="S977" s="213"/>
      <c r="T977" s="213"/>
      <c r="U977" s="213"/>
      <c r="V977" s="213"/>
      <c r="W977" s="213"/>
      <c r="X977" s="213"/>
      <c r="Y977" s="231"/>
      <c r="Z977" s="213"/>
      <c r="AA977" s="213"/>
      <c r="AB977" s="205"/>
      <c r="AC977" s="205"/>
      <c r="AD977" s="205"/>
      <c r="AE977" s="205"/>
      <c r="AF977" s="205"/>
      <c r="AG977" s="205"/>
      <c r="AH977" s="205"/>
      <c r="AI977" s="205"/>
      <c r="AJ977" s="205"/>
      <c r="AK977" s="205"/>
      <c r="AL977" s="205"/>
      <c r="AM977" s="205"/>
    </row>
    <row r="978">
      <c r="A978" s="213"/>
      <c r="B978" s="218"/>
      <c r="C978" s="218"/>
      <c r="D978" s="213"/>
      <c r="E978" s="213"/>
      <c r="F978" s="213"/>
      <c r="G978" s="213"/>
      <c r="H978" s="213"/>
      <c r="I978" s="213"/>
      <c r="J978" s="213"/>
      <c r="K978" s="213"/>
      <c r="L978" s="213"/>
      <c r="M978" s="213"/>
      <c r="N978" s="213"/>
      <c r="O978" s="213"/>
      <c r="P978" s="213"/>
      <c r="Q978" s="213"/>
      <c r="R978" s="213"/>
      <c r="S978" s="213"/>
      <c r="T978" s="213"/>
      <c r="U978" s="213"/>
      <c r="V978" s="213"/>
      <c r="W978" s="213"/>
      <c r="X978" s="213"/>
      <c r="Y978" s="231"/>
      <c r="Z978" s="213"/>
      <c r="AA978" s="213"/>
      <c r="AB978" s="205"/>
      <c r="AC978" s="205"/>
      <c r="AD978" s="205"/>
      <c r="AE978" s="205"/>
      <c r="AF978" s="205"/>
      <c r="AG978" s="205"/>
      <c r="AH978" s="205"/>
      <c r="AI978" s="205"/>
      <c r="AJ978" s="205"/>
      <c r="AK978" s="205"/>
      <c r="AL978" s="205"/>
      <c r="AM978" s="205"/>
    </row>
    <row r="979">
      <c r="A979" s="213"/>
      <c r="B979" s="218"/>
      <c r="C979" s="218"/>
      <c r="D979" s="213"/>
      <c r="E979" s="213"/>
      <c r="F979" s="213"/>
      <c r="G979" s="213"/>
      <c r="H979" s="213"/>
      <c r="I979" s="213"/>
      <c r="J979" s="213"/>
      <c r="K979" s="213"/>
      <c r="L979" s="213"/>
      <c r="M979" s="213"/>
      <c r="N979" s="213"/>
      <c r="O979" s="213"/>
      <c r="P979" s="213"/>
      <c r="Q979" s="213"/>
      <c r="R979" s="213"/>
      <c r="S979" s="213"/>
      <c r="T979" s="213"/>
      <c r="U979" s="213"/>
      <c r="V979" s="213"/>
      <c r="W979" s="213"/>
      <c r="X979" s="213"/>
      <c r="Y979" s="231"/>
      <c r="Z979" s="213"/>
      <c r="AA979" s="213"/>
      <c r="AB979" s="205"/>
      <c r="AC979" s="205"/>
      <c r="AD979" s="205"/>
      <c r="AE979" s="205"/>
      <c r="AF979" s="205"/>
      <c r="AG979" s="205"/>
      <c r="AH979" s="205"/>
      <c r="AI979" s="205"/>
      <c r="AJ979" s="205"/>
      <c r="AK979" s="205"/>
      <c r="AL979" s="205"/>
      <c r="AM979" s="205"/>
    </row>
    <row r="980">
      <c r="A980" s="213"/>
      <c r="B980" s="218"/>
      <c r="C980" s="218"/>
      <c r="D980" s="213"/>
      <c r="E980" s="213"/>
      <c r="F980" s="213"/>
      <c r="G980" s="213"/>
      <c r="H980" s="213"/>
      <c r="I980" s="213"/>
      <c r="J980" s="213"/>
      <c r="K980" s="213"/>
      <c r="L980" s="213"/>
      <c r="M980" s="213"/>
      <c r="N980" s="213"/>
      <c r="O980" s="213"/>
      <c r="P980" s="213"/>
      <c r="Q980" s="213"/>
      <c r="R980" s="213"/>
      <c r="S980" s="213"/>
      <c r="T980" s="213"/>
      <c r="U980" s="213"/>
      <c r="V980" s="213"/>
      <c r="W980" s="213"/>
      <c r="X980" s="213"/>
      <c r="Y980" s="231"/>
      <c r="Z980" s="213"/>
      <c r="AA980" s="213"/>
      <c r="AB980" s="205"/>
      <c r="AC980" s="205"/>
      <c r="AD980" s="205"/>
      <c r="AE980" s="205"/>
      <c r="AF980" s="205"/>
      <c r="AG980" s="205"/>
      <c r="AH980" s="205"/>
      <c r="AI980" s="205"/>
      <c r="AJ980" s="205"/>
      <c r="AK980" s="205"/>
      <c r="AL980" s="205"/>
      <c r="AM980" s="205"/>
    </row>
    <row r="981">
      <c r="A981" s="213"/>
      <c r="B981" s="218"/>
      <c r="C981" s="218"/>
      <c r="D981" s="213"/>
      <c r="E981" s="213"/>
      <c r="F981" s="213"/>
      <c r="G981" s="213"/>
      <c r="H981" s="213"/>
      <c r="I981" s="213"/>
      <c r="J981" s="213"/>
      <c r="K981" s="213"/>
      <c r="L981" s="213"/>
      <c r="M981" s="213"/>
      <c r="N981" s="213"/>
      <c r="O981" s="213"/>
      <c r="P981" s="213"/>
      <c r="Q981" s="213"/>
      <c r="R981" s="213"/>
      <c r="S981" s="213"/>
      <c r="T981" s="213"/>
      <c r="U981" s="213"/>
      <c r="V981" s="213"/>
      <c r="W981" s="213"/>
      <c r="X981" s="213"/>
      <c r="Y981" s="231"/>
      <c r="Z981" s="213"/>
      <c r="AA981" s="213"/>
      <c r="AB981" s="205"/>
      <c r="AC981" s="205"/>
      <c r="AD981" s="205"/>
      <c r="AE981" s="205"/>
      <c r="AF981" s="205"/>
      <c r="AG981" s="205"/>
      <c r="AH981" s="205"/>
      <c r="AI981" s="205"/>
      <c r="AJ981" s="205"/>
      <c r="AK981" s="205"/>
      <c r="AL981" s="205"/>
      <c r="AM981" s="205"/>
    </row>
    <row r="982">
      <c r="A982" s="213"/>
      <c r="B982" s="218"/>
      <c r="C982" s="218"/>
      <c r="D982" s="213"/>
      <c r="E982" s="213"/>
      <c r="F982" s="213"/>
      <c r="G982" s="213"/>
      <c r="H982" s="213"/>
      <c r="I982" s="213"/>
      <c r="J982" s="213"/>
      <c r="K982" s="213"/>
      <c r="L982" s="213"/>
      <c r="M982" s="213"/>
      <c r="N982" s="213"/>
      <c r="O982" s="213"/>
      <c r="P982" s="213"/>
      <c r="Q982" s="213"/>
      <c r="R982" s="213"/>
      <c r="S982" s="213"/>
      <c r="T982" s="213"/>
      <c r="U982" s="213"/>
      <c r="V982" s="213"/>
      <c r="W982" s="213"/>
      <c r="X982" s="213"/>
      <c r="Y982" s="231"/>
      <c r="Z982" s="213"/>
      <c r="AA982" s="213"/>
      <c r="AB982" s="205"/>
      <c r="AC982" s="205"/>
      <c r="AD982" s="205"/>
      <c r="AE982" s="205"/>
      <c r="AF982" s="205"/>
      <c r="AG982" s="205"/>
      <c r="AH982" s="205"/>
      <c r="AI982" s="205"/>
      <c r="AJ982" s="205"/>
      <c r="AK982" s="205"/>
      <c r="AL982" s="205"/>
      <c r="AM982" s="205"/>
    </row>
    <row r="983">
      <c r="A983" s="213"/>
      <c r="B983" s="218"/>
      <c r="C983" s="218"/>
      <c r="D983" s="213"/>
      <c r="E983" s="213"/>
      <c r="F983" s="213"/>
      <c r="G983" s="213"/>
      <c r="H983" s="213"/>
      <c r="I983" s="213"/>
      <c r="J983" s="213"/>
      <c r="K983" s="213"/>
      <c r="L983" s="213"/>
      <c r="M983" s="213"/>
      <c r="N983" s="213"/>
      <c r="O983" s="213"/>
      <c r="P983" s="213"/>
      <c r="Q983" s="213"/>
      <c r="R983" s="213"/>
      <c r="S983" s="213"/>
      <c r="T983" s="213"/>
      <c r="U983" s="213"/>
      <c r="V983" s="213"/>
      <c r="W983" s="213"/>
      <c r="X983" s="213"/>
      <c r="Y983" s="231"/>
      <c r="Z983" s="213"/>
      <c r="AA983" s="213"/>
      <c r="AB983" s="205"/>
      <c r="AC983" s="205"/>
      <c r="AD983" s="205"/>
      <c r="AE983" s="205"/>
      <c r="AF983" s="205"/>
      <c r="AG983" s="205"/>
      <c r="AH983" s="205"/>
      <c r="AI983" s="205"/>
      <c r="AJ983" s="205"/>
      <c r="AK983" s="205"/>
      <c r="AL983" s="205"/>
      <c r="AM983" s="205"/>
    </row>
    <row r="984">
      <c r="A984" s="213"/>
      <c r="B984" s="218"/>
      <c r="C984" s="218"/>
      <c r="D984" s="213"/>
      <c r="E984" s="213"/>
      <c r="F984" s="213"/>
      <c r="G984" s="213"/>
      <c r="H984" s="213"/>
      <c r="I984" s="213"/>
      <c r="J984" s="213"/>
      <c r="K984" s="213"/>
      <c r="L984" s="213"/>
      <c r="M984" s="213"/>
      <c r="N984" s="213"/>
      <c r="O984" s="213"/>
      <c r="P984" s="213"/>
      <c r="Q984" s="213"/>
      <c r="R984" s="213"/>
      <c r="S984" s="213"/>
      <c r="T984" s="213"/>
      <c r="U984" s="213"/>
      <c r="V984" s="213"/>
      <c r="W984" s="213"/>
      <c r="X984" s="213"/>
      <c r="Y984" s="231"/>
      <c r="Z984" s="213"/>
      <c r="AA984" s="213"/>
      <c r="AB984" s="205"/>
      <c r="AC984" s="205"/>
      <c r="AD984" s="205"/>
      <c r="AE984" s="205"/>
      <c r="AF984" s="205"/>
      <c r="AG984" s="205"/>
      <c r="AH984" s="205"/>
      <c r="AI984" s="205"/>
      <c r="AJ984" s="205"/>
      <c r="AK984" s="205"/>
      <c r="AL984" s="205"/>
      <c r="AM984" s="205"/>
    </row>
    <row r="985">
      <c r="A985" s="213"/>
      <c r="B985" s="218"/>
      <c r="C985" s="218"/>
      <c r="D985" s="213"/>
      <c r="E985" s="213"/>
      <c r="F985" s="213"/>
      <c r="G985" s="213"/>
      <c r="H985" s="213"/>
      <c r="I985" s="213"/>
      <c r="J985" s="213"/>
      <c r="K985" s="213"/>
      <c r="L985" s="213"/>
      <c r="M985" s="213"/>
      <c r="N985" s="213"/>
      <c r="O985" s="213"/>
      <c r="P985" s="213"/>
      <c r="Q985" s="213"/>
      <c r="R985" s="213"/>
      <c r="S985" s="213"/>
      <c r="T985" s="213"/>
      <c r="U985" s="213"/>
      <c r="V985" s="213"/>
      <c r="W985" s="213"/>
      <c r="X985" s="213"/>
      <c r="Y985" s="231"/>
      <c r="Z985" s="213"/>
      <c r="AA985" s="213"/>
      <c r="AB985" s="205"/>
      <c r="AC985" s="205"/>
      <c r="AD985" s="205"/>
      <c r="AE985" s="205"/>
      <c r="AF985" s="205"/>
      <c r="AG985" s="205"/>
      <c r="AH985" s="205"/>
      <c r="AI985" s="205"/>
      <c r="AJ985" s="205"/>
      <c r="AK985" s="205"/>
      <c r="AL985" s="205"/>
      <c r="AM985" s="205"/>
    </row>
    <row r="986">
      <c r="A986" s="213"/>
      <c r="B986" s="218"/>
      <c r="C986" s="218"/>
      <c r="D986" s="213"/>
      <c r="E986" s="213"/>
      <c r="F986" s="213"/>
      <c r="G986" s="213"/>
      <c r="H986" s="213"/>
      <c r="I986" s="213"/>
      <c r="J986" s="213"/>
      <c r="K986" s="213"/>
      <c r="L986" s="213"/>
      <c r="M986" s="213"/>
      <c r="N986" s="213"/>
      <c r="O986" s="213"/>
      <c r="P986" s="213"/>
      <c r="Q986" s="213"/>
      <c r="R986" s="213"/>
      <c r="S986" s="213"/>
      <c r="T986" s="213"/>
      <c r="U986" s="213"/>
      <c r="V986" s="213"/>
      <c r="W986" s="213"/>
      <c r="X986" s="213"/>
      <c r="Y986" s="231"/>
      <c r="Z986" s="213"/>
      <c r="AA986" s="213"/>
      <c r="AB986" s="205"/>
      <c r="AC986" s="205"/>
      <c r="AD986" s="205"/>
      <c r="AE986" s="205"/>
      <c r="AF986" s="205"/>
      <c r="AG986" s="205"/>
      <c r="AH986" s="205"/>
      <c r="AI986" s="205"/>
      <c r="AJ986" s="205"/>
      <c r="AK986" s="205"/>
      <c r="AL986" s="205"/>
      <c r="AM986" s="205"/>
    </row>
    <row r="987">
      <c r="A987" s="213"/>
      <c r="B987" s="218"/>
      <c r="C987" s="218"/>
      <c r="D987" s="213"/>
      <c r="E987" s="213"/>
      <c r="F987" s="213"/>
      <c r="G987" s="213"/>
      <c r="H987" s="213"/>
      <c r="I987" s="213"/>
      <c r="J987" s="213"/>
      <c r="K987" s="213"/>
      <c r="L987" s="213"/>
      <c r="M987" s="213"/>
      <c r="N987" s="213"/>
      <c r="O987" s="213"/>
      <c r="P987" s="213"/>
      <c r="Q987" s="213"/>
      <c r="R987" s="213"/>
      <c r="S987" s="213"/>
      <c r="T987" s="213"/>
      <c r="U987" s="213"/>
      <c r="V987" s="213"/>
      <c r="W987" s="213"/>
      <c r="X987" s="213"/>
      <c r="Y987" s="231"/>
      <c r="Z987" s="213"/>
      <c r="AA987" s="213"/>
      <c r="AB987" s="205"/>
      <c r="AC987" s="205"/>
      <c r="AD987" s="205"/>
      <c r="AE987" s="205"/>
      <c r="AF987" s="205"/>
      <c r="AG987" s="205"/>
      <c r="AH987" s="205"/>
      <c r="AI987" s="205"/>
      <c r="AJ987" s="205"/>
      <c r="AK987" s="205"/>
      <c r="AL987" s="205"/>
      <c r="AM987" s="205"/>
    </row>
    <row r="988">
      <c r="A988" s="213"/>
      <c r="B988" s="218"/>
      <c r="C988" s="218"/>
      <c r="D988" s="213"/>
      <c r="E988" s="213"/>
      <c r="F988" s="213"/>
      <c r="G988" s="213"/>
      <c r="H988" s="213"/>
      <c r="I988" s="213"/>
      <c r="J988" s="213"/>
      <c r="K988" s="213"/>
      <c r="L988" s="213"/>
      <c r="M988" s="213"/>
      <c r="N988" s="213"/>
      <c r="O988" s="213"/>
      <c r="P988" s="213"/>
      <c r="Q988" s="213"/>
      <c r="R988" s="213"/>
      <c r="S988" s="213"/>
      <c r="T988" s="213"/>
      <c r="U988" s="213"/>
      <c r="V988" s="213"/>
      <c r="W988" s="213"/>
      <c r="X988" s="213"/>
      <c r="Y988" s="231"/>
      <c r="Z988" s="213"/>
      <c r="AA988" s="213"/>
      <c r="AB988" s="205"/>
      <c r="AC988" s="205"/>
      <c r="AD988" s="205"/>
      <c r="AE988" s="205"/>
      <c r="AF988" s="205"/>
      <c r="AG988" s="205"/>
      <c r="AH988" s="205"/>
      <c r="AI988" s="205"/>
      <c r="AJ988" s="205"/>
      <c r="AK988" s="205"/>
      <c r="AL988" s="205"/>
      <c r="AM988" s="205"/>
    </row>
    <row r="989">
      <c r="A989" s="213"/>
      <c r="B989" s="218"/>
      <c r="C989" s="218"/>
      <c r="D989" s="213"/>
      <c r="E989" s="213"/>
      <c r="F989" s="213"/>
      <c r="G989" s="213"/>
      <c r="H989" s="213"/>
      <c r="I989" s="213"/>
      <c r="J989" s="213"/>
      <c r="K989" s="213"/>
      <c r="L989" s="213"/>
      <c r="M989" s="213"/>
      <c r="N989" s="213"/>
      <c r="O989" s="213"/>
      <c r="P989" s="213"/>
      <c r="Q989" s="213"/>
      <c r="R989" s="213"/>
      <c r="S989" s="213"/>
      <c r="T989" s="213"/>
      <c r="U989" s="213"/>
      <c r="V989" s="213"/>
      <c r="W989" s="213"/>
      <c r="X989" s="213"/>
      <c r="Y989" s="231"/>
      <c r="Z989" s="213"/>
      <c r="AA989" s="213"/>
      <c r="AB989" s="205"/>
      <c r="AC989" s="205"/>
      <c r="AD989" s="205"/>
      <c r="AE989" s="205"/>
      <c r="AF989" s="205"/>
      <c r="AG989" s="205"/>
      <c r="AH989" s="205"/>
      <c r="AI989" s="205"/>
      <c r="AJ989" s="205"/>
      <c r="AK989" s="205"/>
      <c r="AL989" s="205"/>
      <c r="AM989" s="205"/>
    </row>
    <row r="990">
      <c r="A990" s="213"/>
      <c r="B990" s="218"/>
      <c r="C990" s="218"/>
      <c r="D990" s="213"/>
      <c r="E990" s="213"/>
      <c r="F990" s="213"/>
      <c r="G990" s="213"/>
      <c r="H990" s="213"/>
      <c r="I990" s="213"/>
      <c r="J990" s="213"/>
      <c r="K990" s="213"/>
      <c r="L990" s="213"/>
      <c r="M990" s="213"/>
      <c r="N990" s="213"/>
      <c r="O990" s="213"/>
      <c r="P990" s="213"/>
      <c r="Q990" s="213"/>
      <c r="R990" s="213"/>
      <c r="S990" s="213"/>
      <c r="T990" s="213"/>
      <c r="U990" s="213"/>
      <c r="V990" s="213"/>
      <c r="W990" s="213"/>
      <c r="X990" s="213"/>
      <c r="Y990" s="231"/>
      <c r="Z990" s="213"/>
      <c r="AA990" s="213"/>
      <c r="AB990" s="205"/>
      <c r="AC990" s="205"/>
      <c r="AD990" s="205"/>
      <c r="AE990" s="205"/>
      <c r="AF990" s="205"/>
      <c r="AG990" s="205"/>
      <c r="AH990" s="205"/>
      <c r="AI990" s="205"/>
      <c r="AJ990" s="205"/>
      <c r="AK990" s="205"/>
      <c r="AL990" s="205"/>
      <c r="AM990" s="205"/>
    </row>
    <row r="991">
      <c r="A991" s="213"/>
      <c r="B991" s="218"/>
      <c r="C991" s="218"/>
      <c r="D991" s="213"/>
      <c r="E991" s="213"/>
      <c r="F991" s="213"/>
      <c r="G991" s="213"/>
      <c r="H991" s="213"/>
      <c r="I991" s="213"/>
      <c r="J991" s="213"/>
      <c r="K991" s="213"/>
      <c r="L991" s="213"/>
      <c r="M991" s="213"/>
      <c r="N991" s="213"/>
      <c r="O991" s="213"/>
      <c r="P991" s="213"/>
      <c r="Q991" s="213"/>
      <c r="R991" s="213"/>
      <c r="S991" s="213"/>
      <c r="T991" s="213"/>
      <c r="U991" s="213"/>
      <c r="V991" s="213"/>
      <c r="W991" s="213"/>
      <c r="X991" s="213"/>
      <c r="Y991" s="231"/>
      <c r="Z991" s="213"/>
      <c r="AA991" s="213"/>
      <c r="AB991" s="205"/>
      <c r="AC991" s="205"/>
      <c r="AD991" s="205"/>
      <c r="AE991" s="205"/>
      <c r="AF991" s="205"/>
      <c r="AG991" s="205"/>
      <c r="AH991" s="205"/>
      <c r="AI991" s="205"/>
      <c r="AJ991" s="205"/>
      <c r="AK991" s="205"/>
      <c r="AL991" s="205"/>
      <c r="AM991" s="205"/>
    </row>
    <row r="992">
      <c r="A992" s="213"/>
      <c r="B992" s="218"/>
      <c r="C992" s="218"/>
      <c r="D992" s="213"/>
      <c r="E992" s="213"/>
      <c r="F992" s="213"/>
      <c r="G992" s="213"/>
      <c r="H992" s="213"/>
      <c r="I992" s="213"/>
      <c r="J992" s="213"/>
      <c r="K992" s="213"/>
      <c r="L992" s="213"/>
      <c r="M992" s="213"/>
      <c r="N992" s="213"/>
      <c r="O992" s="213"/>
      <c r="P992" s="213"/>
      <c r="Q992" s="213"/>
      <c r="R992" s="213"/>
      <c r="S992" s="213"/>
      <c r="T992" s="213"/>
      <c r="U992" s="213"/>
      <c r="V992" s="213"/>
      <c r="W992" s="213"/>
      <c r="X992" s="213"/>
      <c r="Y992" s="231"/>
      <c r="Z992" s="213"/>
      <c r="AA992" s="213"/>
      <c r="AB992" s="205"/>
      <c r="AC992" s="205"/>
      <c r="AD992" s="205"/>
      <c r="AE992" s="205"/>
      <c r="AF992" s="205"/>
      <c r="AG992" s="205"/>
      <c r="AH992" s="205"/>
      <c r="AI992" s="205"/>
      <c r="AJ992" s="205"/>
      <c r="AK992" s="205"/>
      <c r="AL992" s="205"/>
      <c r="AM992" s="205"/>
    </row>
    <row r="993">
      <c r="A993" s="213"/>
      <c r="B993" s="218"/>
      <c r="C993" s="218"/>
      <c r="D993" s="213"/>
      <c r="E993" s="213"/>
      <c r="F993" s="213"/>
      <c r="G993" s="213"/>
      <c r="H993" s="213"/>
      <c r="I993" s="213"/>
      <c r="J993" s="213"/>
      <c r="K993" s="213"/>
      <c r="L993" s="213"/>
      <c r="M993" s="213"/>
      <c r="N993" s="213"/>
      <c r="O993" s="213"/>
      <c r="P993" s="213"/>
      <c r="Q993" s="213"/>
      <c r="R993" s="213"/>
      <c r="S993" s="213"/>
      <c r="T993" s="213"/>
      <c r="U993" s="213"/>
      <c r="V993" s="213"/>
      <c r="W993" s="213"/>
      <c r="X993" s="213"/>
      <c r="Y993" s="231"/>
      <c r="Z993" s="213"/>
      <c r="AA993" s="213"/>
      <c r="AB993" s="205"/>
      <c r="AC993" s="205"/>
      <c r="AD993" s="205"/>
      <c r="AE993" s="205"/>
      <c r="AF993" s="205"/>
      <c r="AG993" s="205"/>
      <c r="AH993" s="205"/>
      <c r="AI993" s="205"/>
      <c r="AJ993" s="205"/>
      <c r="AK993" s="205"/>
      <c r="AL993" s="205"/>
      <c r="AM993" s="205"/>
    </row>
    <row r="994">
      <c r="A994" s="213"/>
      <c r="B994" s="218"/>
      <c r="C994" s="218"/>
      <c r="D994" s="213"/>
      <c r="E994" s="213"/>
      <c r="F994" s="213"/>
      <c r="G994" s="213"/>
      <c r="H994" s="213"/>
      <c r="I994" s="213"/>
      <c r="J994" s="213"/>
      <c r="K994" s="213"/>
      <c r="L994" s="213"/>
      <c r="M994" s="213"/>
      <c r="N994" s="213"/>
      <c r="O994" s="213"/>
      <c r="P994" s="213"/>
      <c r="Q994" s="213"/>
      <c r="R994" s="213"/>
      <c r="S994" s="213"/>
      <c r="T994" s="213"/>
      <c r="U994" s="213"/>
      <c r="V994" s="213"/>
      <c r="W994" s="213"/>
      <c r="X994" s="213"/>
      <c r="Y994" s="231"/>
      <c r="Z994" s="213"/>
      <c r="AA994" s="213"/>
      <c r="AB994" s="205"/>
      <c r="AC994" s="205"/>
      <c r="AD994" s="205"/>
      <c r="AE994" s="205"/>
      <c r="AF994" s="205"/>
      <c r="AG994" s="205"/>
      <c r="AH994" s="205"/>
      <c r="AI994" s="205"/>
      <c r="AJ994" s="205"/>
      <c r="AK994" s="205"/>
      <c r="AL994" s="205"/>
      <c r="AM994" s="205"/>
    </row>
    <row r="995">
      <c r="A995" s="213"/>
      <c r="B995" s="218"/>
      <c r="C995" s="218"/>
      <c r="D995" s="213"/>
      <c r="E995" s="213"/>
      <c r="F995" s="213"/>
      <c r="G995" s="213"/>
      <c r="H995" s="213"/>
      <c r="I995" s="213"/>
      <c r="J995" s="213"/>
      <c r="K995" s="213"/>
      <c r="L995" s="213"/>
      <c r="M995" s="213"/>
      <c r="N995" s="213"/>
      <c r="O995" s="213"/>
      <c r="P995" s="213"/>
      <c r="Q995" s="213"/>
      <c r="R995" s="213"/>
      <c r="S995" s="213"/>
      <c r="T995" s="213"/>
      <c r="U995" s="213"/>
      <c r="V995" s="213"/>
      <c r="W995" s="213"/>
      <c r="X995" s="213"/>
      <c r="Y995" s="231"/>
      <c r="Z995" s="213"/>
      <c r="AA995" s="213"/>
      <c r="AB995" s="205"/>
      <c r="AC995" s="205"/>
      <c r="AD995" s="205"/>
      <c r="AE995" s="205"/>
      <c r="AF995" s="205"/>
      <c r="AG995" s="205"/>
      <c r="AH995" s="205"/>
      <c r="AI995" s="205"/>
      <c r="AJ995" s="205"/>
      <c r="AK995" s="205"/>
      <c r="AL995" s="205"/>
      <c r="AM995" s="205"/>
    </row>
    <row r="996">
      <c r="A996" s="213"/>
      <c r="B996" s="218"/>
      <c r="C996" s="218"/>
      <c r="D996" s="213"/>
      <c r="E996" s="213"/>
      <c r="F996" s="213"/>
      <c r="G996" s="213"/>
      <c r="H996" s="213"/>
      <c r="I996" s="213"/>
      <c r="J996" s="213"/>
      <c r="K996" s="213"/>
      <c r="L996" s="213"/>
      <c r="M996" s="213"/>
      <c r="N996" s="213"/>
      <c r="O996" s="213"/>
      <c r="P996" s="213"/>
      <c r="Q996" s="213"/>
      <c r="R996" s="213"/>
      <c r="S996" s="213"/>
      <c r="T996" s="213"/>
      <c r="U996" s="213"/>
      <c r="V996" s="213"/>
      <c r="W996" s="213"/>
      <c r="X996" s="213"/>
      <c r="Y996" s="231"/>
      <c r="Z996" s="213"/>
      <c r="AA996" s="213"/>
      <c r="AB996" s="205"/>
      <c r="AC996" s="205"/>
      <c r="AD996" s="205"/>
      <c r="AE996" s="205"/>
      <c r="AF996" s="205"/>
      <c r="AG996" s="205"/>
      <c r="AH996" s="205"/>
      <c r="AI996" s="205"/>
      <c r="AJ996" s="205"/>
      <c r="AK996" s="205"/>
      <c r="AL996" s="205"/>
      <c r="AM996" s="205"/>
    </row>
    <row r="997">
      <c r="A997" s="213"/>
      <c r="B997" s="218"/>
      <c r="C997" s="218"/>
      <c r="D997" s="213"/>
      <c r="E997" s="213"/>
      <c r="F997" s="213"/>
      <c r="G997" s="213"/>
      <c r="H997" s="213"/>
      <c r="I997" s="213"/>
      <c r="J997" s="213"/>
      <c r="K997" s="213"/>
      <c r="L997" s="213"/>
      <c r="M997" s="213"/>
      <c r="N997" s="213"/>
      <c r="O997" s="213"/>
      <c r="P997" s="213"/>
      <c r="Q997" s="213"/>
      <c r="R997" s="213"/>
      <c r="S997" s="213"/>
      <c r="T997" s="213"/>
      <c r="U997" s="213"/>
      <c r="V997" s="213"/>
      <c r="W997" s="213"/>
      <c r="X997" s="213"/>
      <c r="Y997" s="231"/>
      <c r="Z997" s="213"/>
      <c r="AA997" s="213"/>
      <c r="AB997" s="205"/>
      <c r="AC997" s="205"/>
      <c r="AD997" s="205"/>
      <c r="AE997" s="205"/>
      <c r="AF997" s="205"/>
      <c r="AG997" s="205"/>
      <c r="AH997" s="205"/>
      <c r="AI997" s="205"/>
      <c r="AJ997" s="205"/>
      <c r="AK997" s="205"/>
      <c r="AL997" s="205"/>
      <c r="AM997" s="205"/>
    </row>
    <row r="998">
      <c r="A998" s="213"/>
      <c r="B998" s="218"/>
      <c r="C998" s="218"/>
      <c r="D998" s="213"/>
      <c r="E998" s="213"/>
      <c r="F998" s="213"/>
      <c r="G998" s="213"/>
      <c r="H998" s="213"/>
      <c r="I998" s="213"/>
      <c r="J998" s="213"/>
      <c r="K998" s="213"/>
      <c r="L998" s="213"/>
      <c r="M998" s="213"/>
      <c r="N998" s="213"/>
      <c r="O998" s="213"/>
      <c r="P998" s="213"/>
      <c r="Q998" s="213"/>
      <c r="R998" s="213"/>
      <c r="S998" s="213"/>
      <c r="T998" s="213"/>
      <c r="U998" s="213"/>
      <c r="V998" s="213"/>
      <c r="W998" s="213"/>
      <c r="X998" s="213"/>
      <c r="Y998" s="231"/>
      <c r="Z998" s="213"/>
      <c r="AA998" s="213"/>
      <c r="AB998" s="205"/>
      <c r="AC998" s="205"/>
      <c r="AD998" s="205"/>
      <c r="AE998" s="205"/>
      <c r="AF998" s="205"/>
      <c r="AG998" s="205"/>
      <c r="AH998" s="205"/>
      <c r="AI998" s="205"/>
      <c r="AJ998" s="205"/>
      <c r="AK998" s="205"/>
      <c r="AL998" s="205"/>
      <c r="AM998" s="205"/>
    </row>
    <row r="999">
      <c r="A999" s="213"/>
      <c r="B999" s="218"/>
      <c r="C999" s="218"/>
      <c r="D999" s="213"/>
      <c r="E999" s="213"/>
      <c r="F999" s="213"/>
      <c r="G999" s="213"/>
      <c r="H999" s="213"/>
      <c r="I999" s="213"/>
      <c r="J999" s="213"/>
      <c r="K999" s="213"/>
      <c r="L999" s="213"/>
      <c r="M999" s="213"/>
      <c r="N999" s="213"/>
      <c r="O999" s="213"/>
      <c r="P999" s="213"/>
      <c r="Q999" s="213"/>
      <c r="R999" s="213"/>
      <c r="S999" s="213"/>
      <c r="T999" s="213"/>
      <c r="U999" s="213"/>
      <c r="V999" s="213"/>
      <c r="W999" s="213"/>
      <c r="X999" s="213"/>
      <c r="Y999" s="231"/>
      <c r="Z999" s="213"/>
      <c r="AA999" s="213"/>
      <c r="AB999" s="205"/>
      <c r="AC999" s="205"/>
      <c r="AD999" s="205"/>
      <c r="AE999" s="205"/>
      <c r="AF999" s="205"/>
      <c r="AG999" s="205"/>
      <c r="AH999" s="205"/>
      <c r="AI999" s="205"/>
      <c r="AJ999" s="205"/>
      <c r="AK999" s="205"/>
      <c r="AL999" s="205"/>
      <c r="AM999" s="205"/>
    </row>
  </sheetData>
  <hyperlinks>
    <hyperlink r:id="rId1" ref="D2"/>
    <hyperlink r:id="rId2" ref="E2"/>
    <hyperlink r:id="rId3" ref="F2"/>
    <hyperlink r:id="rId4" ref="G2"/>
    <hyperlink r:id="rId5" ref="H2"/>
    <hyperlink r:id="rId6" ref="I2"/>
    <hyperlink r:id="rId7" ref="J2"/>
    <hyperlink r:id="rId8" ref="K2"/>
    <hyperlink r:id="rId9" ref="Y2"/>
    <hyperlink r:id="rId10" ref="Z2"/>
    <hyperlink r:id="rId11" ref="D3"/>
    <hyperlink r:id="rId12" ref="E3"/>
    <hyperlink r:id="rId13" ref="F3"/>
    <hyperlink r:id="rId14" ref="G3"/>
    <hyperlink r:id="rId15" ref="H3"/>
    <hyperlink r:id="rId16" ref="I3"/>
    <hyperlink r:id="rId17" ref="J3"/>
    <hyperlink r:id="rId18" ref="K3"/>
    <hyperlink r:id="rId19" ref="Y3"/>
    <hyperlink r:id="rId20" ref="Z3"/>
    <hyperlink r:id="rId21" ref="D4"/>
    <hyperlink r:id="rId22" ref="E4"/>
    <hyperlink r:id="rId23" ref="F4"/>
    <hyperlink r:id="rId24" ref="G4"/>
    <hyperlink r:id="rId25" ref="H4"/>
    <hyperlink r:id="rId26" ref="I4"/>
    <hyperlink r:id="rId27" ref="J4"/>
    <hyperlink r:id="rId28" ref="K4"/>
    <hyperlink r:id="rId29" ref="Y4"/>
    <hyperlink r:id="rId30" ref="Z4"/>
    <hyperlink r:id="rId31" ref="D5"/>
    <hyperlink r:id="rId32" ref="E5"/>
    <hyperlink r:id="rId33" ref="F5"/>
    <hyperlink r:id="rId34" ref="G5"/>
    <hyperlink r:id="rId35" ref="H5"/>
    <hyperlink r:id="rId36" ref="I5"/>
    <hyperlink r:id="rId37" ref="J5"/>
    <hyperlink r:id="rId38" ref="K5"/>
    <hyperlink r:id="rId39" ref="Y5"/>
    <hyperlink r:id="rId40" ref="Z5"/>
    <hyperlink r:id="rId41" ref="D6"/>
    <hyperlink r:id="rId42" ref="E6"/>
    <hyperlink r:id="rId43" ref="F6"/>
    <hyperlink r:id="rId44" ref="G6"/>
    <hyperlink r:id="rId45" ref="H6"/>
    <hyperlink r:id="rId46" ref="I6"/>
    <hyperlink r:id="rId47" ref="J6"/>
    <hyperlink r:id="rId48" ref="K6"/>
    <hyperlink r:id="rId49" ref="Y6"/>
    <hyperlink r:id="rId50" ref="Z6"/>
    <hyperlink r:id="rId51" ref="D7"/>
    <hyperlink r:id="rId52" ref="E7"/>
    <hyperlink r:id="rId53" ref="F7"/>
    <hyperlink r:id="rId54" ref="G7"/>
    <hyperlink r:id="rId55" ref="H7"/>
    <hyperlink r:id="rId56" ref="I7"/>
    <hyperlink r:id="rId57" ref="K7"/>
    <hyperlink r:id="rId58" ref="Y7"/>
    <hyperlink r:id="rId59" ref="Z7"/>
    <hyperlink r:id="rId60" ref="D8"/>
    <hyperlink r:id="rId61" ref="E8"/>
    <hyperlink r:id="rId62" ref="F8"/>
    <hyperlink r:id="rId63" ref="G8"/>
    <hyperlink r:id="rId64" ref="H8"/>
    <hyperlink r:id="rId65" ref="I8"/>
    <hyperlink r:id="rId66" ref="J8"/>
    <hyperlink r:id="rId67" ref="K8"/>
    <hyperlink r:id="rId68" ref="Y8"/>
    <hyperlink r:id="rId69" ref="Z8"/>
    <hyperlink r:id="rId70" ref="D9"/>
    <hyperlink r:id="rId71" ref="E9"/>
    <hyperlink r:id="rId72" ref="F9"/>
    <hyperlink r:id="rId73" ref="G9"/>
    <hyperlink r:id="rId74" ref="H9"/>
    <hyperlink r:id="rId75" ref="I9"/>
    <hyperlink r:id="rId76" ref="J9"/>
    <hyperlink r:id="rId77" ref="Y9"/>
    <hyperlink r:id="rId78" ref="Z9"/>
    <hyperlink r:id="rId79" ref="D10"/>
    <hyperlink r:id="rId80" ref="E10"/>
    <hyperlink r:id="rId81" ref="F10"/>
    <hyperlink r:id="rId82" ref="G10"/>
    <hyperlink r:id="rId83" ref="H10"/>
    <hyperlink r:id="rId84" ref="I10"/>
    <hyperlink r:id="rId85" ref="J10"/>
    <hyperlink r:id="rId86" ref="K10"/>
    <hyperlink r:id="rId87" ref="Y10"/>
    <hyperlink r:id="rId88" ref="Z10"/>
    <hyperlink r:id="rId89" ref="D11"/>
    <hyperlink r:id="rId90" ref="E11"/>
    <hyperlink r:id="rId91" ref="F11"/>
    <hyperlink r:id="rId92" ref="G11"/>
    <hyperlink r:id="rId93" ref="H11"/>
    <hyperlink r:id="rId94" ref="I11"/>
    <hyperlink r:id="rId95" ref="J11"/>
    <hyperlink r:id="rId96" ref="K11"/>
    <hyperlink r:id="rId97" ref="Y11"/>
    <hyperlink r:id="rId98" ref="Z11"/>
    <hyperlink r:id="rId99" ref="D12"/>
    <hyperlink r:id="rId100" ref="E12"/>
    <hyperlink r:id="rId101" ref="F12"/>
    <hyperlink r:id="rId102" ref="G12"/>
    <hyperlink r:id="rId103" ref="H12"/>
    <hyperlink r:id="rId104" ref="J12"/>
    <hyperlink r:id="rId105" ref="K12"/>
    <hyperlink r:id="rId106" ref="Y12"/>
    <hyperlink r:id="rId107" ref="Z12"/>
    <hyperlink r:id="rId108" ref="D13"/>
    <hyperlink r:id="rId109" ref="E13"/>
    <hyperlink r:id="rId110" ref="F13"/>
    <hyperlink r:id="rId111" ref="G13"/>
    <hyperlink r:id="rId112" ref="H13"/>
    <hyperlink r:id="rId113" ref="I13"/>
    <hyperlink r:id="rId114" ref="J13"/>
    <hyperlink r:id="rId115" ref="K13"/>
    <hyperlink r:id="rId116" ref="Y13"/>
    <hyperlink r:id="rId117" ref="Z13"/>
    <hyperlink r:id="rId118" ref="D14"/>
    <hyperlink r:id="rId119" ref="E14"/>
    <hyperlink r:id="rId120" ref="F14"/>
    <hyperlink r:id="rId121" ref="G14"/>
    <hyperlink r:id="rId122" ref="H14"/>
    <hyperlink r:id="rId123" ref="J14"/>
    <hyperlink r:id="rId124" ref="K14"/>
    <hyperlink r:id="rId125" ref="Y14"/>
    <hyperlink r:id="rId126" ref="Z14"/>
    <hyperlink r:id="rId127" ref="D15"/>
    <hyperlink r:id="rId128" ref="E15"/>
    <hyperlink r:id="rId129" ref="F15"/>
    <hyperlink r:id="rId130" ref="G15"/>
    <hyperlink r:id="rId131" ref="H15"/>
    <hyperlink r:id="rId132" ref="I15"/>
    <hyperlink r:id="rId133" ref="J15"/>
    <hyperlink r:id="rId134" ref="K15"/>
    <hyperlink r:id="rId135" ref="Y15"/>
    <hyperlink r:id="rId136" ref="Z15"/>
    <hyperlink r:id="rId137" ref="D16"/>
    <hyperlink r:id="rId138" ref="E16"/>
    <hyperlink r:id="rId139" ref="F16"/>
    <hyperlink r:id="rId140" ref="G16"/>
    <hyperlink r:id="rId141" ref="H16"/>
    <hyperlink r:id="rId142" ref="I16"/>
    <hyperlink r:id="rId143" ref="J16"/>
    <hyperlink r:id="rId144" ref="K16"/>
    <hyperlink r:id="rId145" ref="Y16"/>
    <hyperlink r:id="rId146" ref="Z16"/>
    <hyperlink r:id="rId147" ref="D17"/>
    <hyperlink r:id="rId148" ref="E17"/>
    <hyperlink r:id="rId149" ref="F17"/>
    <hyperlink r:id="rId150" ref="G17"/>
    <hyperlink r:id="rId151" ref="H17"/>
    <hyperlink r:id="rId152" ref="I17"/>
    <hyperlink r:id="rId153" ref="K17"/>
    <hyperlink r:id="rId154" ref="Y17"/>
    <hyperlink r:id="rId155" ref="Z17"/>
  </hyperlinks>
  <drawing r:id="rId15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4" max="4" width="21.63"/>
  </cols>
  <sheetData>
    <row r="1">
      <c r="A1" s="235" t="str">
        <f t="array" ref="A1:Z500">'F-Joyas'!1:500</f>
        <v>Fecha</v>
      </c>
      <c r="B1" s="80" t="s">
        <v>1425</v>
      </c>
      <c r="C1" s="80" t="s">
        <v>1426</v>
      </c>
      <c r="D1" s="80" t="s">
        <v>167</v>
      </c>
      <c r="E1" s="69"/>
      <c r="F1" s="69"/>
      <c r="G1" s="69"/>
      <c r="H1" s="69"/>
      <c r="I1" s="69"/>
      <c r="J1" s="69"/>
      <c r="K1" s="69"/>
      <c r="L1" s="69"/>
      <c r="M1" s="69"/>
      <c r="N1" s="69"/>
      <c r="O1" s="69"/>
      <c r="P1" s="69"/>
      <c r="Q1" s="69"/>
      <c r="R1" s="69"/>
      <c r="S1" s="69"/>
      <c r="T1" s="69"/>
      <c r="U1" s="69"/>
      <c r="V1" s="69"/>
      <c r="W1" s="69"/>
      <c r="X1" s="69"/>
    </row>
    <row r="2">
      <c r="A2" s="236">
        <v>43101.0</v>
      </c>
      <c r="B2" s="237" t="s">
        <v>1091</v>
      </c>
      <c r="C2" s="238">
        <v>1.11277049E8</v>
      </c>
      <c r="D2" s="239" t="s">
        <v>1094</v>
      </c>
      <c r="E2" s="69"/>
      <c r="F2" s="69"/>
      <c r="G2" s="69"/>
      <c r="H2" s="69"/>
      <c r="I2" s="69"/>
      <c r="J2" s="69"/>
      <c r="K2" s="69"/>
      <c r="L2" s="69"/>
      <c r="M2" s="69"/>
      <c r="N2" s="69"/>
      <c r="O2" s="69"/>
      <c r="P2" s="69"/>
      <c r="Q2" s="69"/>
      <c r="R2" s="69"/>
      <c r="S2" s="69"/>
      <c r="T2" s="69"/>
      <c r="U2" s="69"/>
      <c r="V2" s="69"/>
      <c r="W2" s="69"/>
      <c r="X2" s="69"/>
    </row>
    <row r="3">
      <c r="A3" s="236">
        <v>43466.0</v>
      </c>
      <c r="B3" s="237" t="s">
        <v>1091</v>
      </c>
      <c r="C3" s="238">
        <v>1.25180462E8</v>
      </c>
      <c r="D3" s="239" t="s">
        <v>1094</v>
      </c>
      <c r="E3" s="69"/>
      <c r="F3" s="69"/>
      <c r="G3" s="69"/>
      <c r="H3" s="69"/>
      <c r="I3" s="69"/>
      <c r="J3" s="69"/>
      <c r="K3" s="69"/>
      <c r="L3" s="69"/>
      <c r="M3" s="69"/>
      <c r="N3" s="69"/>
      <c r="O3" s="69"/>
      <c r="P3" s="69"/>
      <c r="Q3" s="69"/>
      <c r="R3" s="69"/>
      <c r="S3" s="69"/>
      <c r="T3" s="69"/>
      <c r="U3" s="69"/>
      <c r="V3" s="69"/>
      <c r="W3" s="69"/>
      <c r="X3" s="69"/>
    </row>
    <row r="4">
      <c r="A4" s="236">
        <v>43831.0</v>
      </c>
      <c r="B4" s="237" t="s">
        <v>1091</v>
      </c>
      <c r="C4" s="238">
        <v>9.4917204E7</v>
      </c>
      <c r="D4" s="239" t="s">
        <v>1094</v>
      </c>
      <c r="E4" s="69"/>
      <c r="F4" s="69"/>
      <c r="G4" s="69"/>
      <c r="H4" s="69"/>
      <c r="I4" s="69"/>
      <c r="J4" s="69"/>
      <c r="K4" s="69"/>
      <c r="L4" s="69"/>
      <c r="M4" s="69"/>
      <c r="N4" s="69"/>
      <c r="O4" s="69"/>
      <c r="P4" s="69"/>
      <c r="Q4" s="69"/>
      <c r="R4" s="69"/>
      <c r="S4" s="69"/>
      <c r="T4" s="69"/>
      <c r="U4" s="69"/>
      <c r="V4" s="69"/>
      <c r="W4" s="69"/>
      <c r="X4" s="69"/>
    </row>
    <row r="5">
      <c r="A5" s="236">
        <v>44197.0</v>
      </c>
      <c r="B5" s="237" t="s">
        <v>1091</v>
      </c>
      <c r="C5" s="238">
        <v>1.22637701E8</v>
      </c>
      <c r="D5" s="239" t="s">
        <v>1094</v>
      </c>
      <c r="E5" s="69"/>
      <c r="F5" s="69"/>
      <c r="G5" s="69"/>
      <c r="H5" s="69"/>
      <c r="I5" s="69"/>
      <c r="J5" s="69"/>
      <c r="K5" s="69"/>
      <c r="L5" s="69"/>
      <c r="M5" s="69"/>
      <c r="N5" s="69"/>
      <c r="O5" s="69"/>
      <c r="P5" s="69"/>
      <c r="Q5" s="69"/>
      <c r="R5" s="69"/>
      <c r="S5" s="69"/>
      <c r="T5" s="69"/>
      <c r="U5" s="69"/>
      <c r="V5" s="69"/>
      <c r="W5" s="69"/>
      <c r="X5" s="69"/>
    </row>
    <row r="6">
      <c r="A6" s="236">
        <v>43101.0</v>
      </c>
      <c r="B6" s="237" t="s">
        <v>1115</v>
      </c>
      <c r="C6" s="238">
        <v>2.9856246E7</v>
      </c>
      <c r="D6" s="239" t="s">
        <v>1117</v>
      </c>
      <c r="E6" s="69"/>
      <c r="F6" s="69"/>
      <c r="G6" s="69"/>
      <c r="H6" s="69"/>
      <c r="I6" s="69"/>
      <c r="J6" s="69"/>
      <c r="K6" s="69"/>
      <c r="L6" s="69"/>
      <c r="M6" s="69"/>
      <c r="N6" s="69"/>
      <c r="O6" s="69"/>
      <c r="P6" s="69"/>
      <c r="Q6" s="69"/>
      <c r="R6" s="69"/>
      <c r="S6" s="69"/>
      <c r="T6" s="69"/>
      <c r="U6" s="69"/>
      <c r="V6" s="69"/>
      <c r="W6" s="69"/>
      <c r="X6" s="69"/>
    </row>
    <row r="7">
      <c r="A7" s="236">
        <v>43466.0</v>
      </c>
      <c r="B7" s="237" t="s">
        <v>1115</v>
      </c>
      <c r="C7" s="238">
        <v>1.66449936E8</v>
      </c>
      <c r="D7" s="239" t="s">
        <v>1117</v>
      </c>
      <c r="E7" s="69"/>
      <c r="F7" s="69"/>
      <c r="G7" s="69"/>
      <c r="H7" s="69"/>
      <c r="I7" s="69"/>
      <c r="J7" s="69"/>
      <c r="K7" s="69"/>
      <c r="L7" s="69"/>
      <c r="M7" s="69"/>
      <c r="N7" s="69"/>
      <c r="O7" s="69"/>
      <c r="P7" s="69"/>
      <c r="Q7" s="69"/>
      <c r="R7" s="69"/>
      <c r="S7" s="69"/>
      <c r="T7" s="69"/>
      <c r="U7" s="69"/>
      <c r="V7" s="69"/>
      <c r="W7" s="69"/>
      <c r="X7" s="69"/>
    </row>
    <row r="8">
      <c r="A8" s="236">
        <v>43831.0</v>
      </c>
      <c r="B8" s="237" t="s">
        <v>1115</v>
      </c>
      <c r="C8" s="238">
        <v>9075183.0</v>
      </c>
      <c r="D8" s="239" t="s">
        <v>1117</v>
      </c>
      <c r="E8" s="69"/>
      <c r="F8" s="69"/>
      <c r="G8" s="69"/>
      <c r="H8" s="69"/>
      <c r="I8" s="69"/>
      <c r="J8" s="69"/>
      <c r="K8" s="69"/>
      <c r="L8" s="69"/>
      <c r="M8" s="69"/>
      <c r="N8" s="69"/>
      <c r="O8" s="69"/>
      <c r="P8" s="69"/>
      <c r="Q8" s="69"/>
      <c r="R8" s="69"/>
      <c r="S8" s="69"/>
      <c r="T8" s="69"/>
      <c r="U8" s="69"/>
      <c r="V8" s="69"/>
      <c r="W8" s="69"/>
      <c r="X8" s="69"/>
    </row>
    <row r="9">
      <c r="A9" s="236">
        <v>44197.0</v>
      </c>
      <c r="B9" s="237" t="s">
        <v>1115</v>
      </c>
      <c r="C9" s="240">
        <v>1.7736472E7</v>
      </c>
      <c r="D9" s="239" t="s">
        <v>1117</v>
      </c>
      <c r="E9" s="69"/>
      <c r="F9" s="69"/>
      <c r="G9" s="69"/>
      <c r="H9" s="69"/>
      <c r="I9" s="69"/>
      <c r="J9" s="69"/>
      <c r="K9" s="69"/>
      <c r="L9" s="69"/>
      <c r="M9" s="69"/>
      <c r="N9" s="69"/>
      <c r="O9" s="69"/>
      <c r="P9" s="69"/>
      <c r="Q9" s="69"/>
      <c r="R9" s="69"/>
      <c r="S9" s="69"/>
      <c r="T9" s="69"/>
      <c r="U9" s="69"/>
      <c r="V9" s="69"/>
      <c r="W9" s="69"/>
      <c r="X9" s="69"/>
    </row>
    <row r="10">
      <c r="A10" s="236">
        <v>43101.0</v>
      </c>
      <c r="B10" s="237" t="s">
        <v>1136</v>
      </c>
      <c r="C10" s="238">
        <v>7.3903E7</v>
      </c>
      <c r="D10" s="239" t="s">
        <v>1138</v>
      </c>
      <c r="E10" s="69"/>
      <c r="F10" s="69"/>
      <c r="G10" s="69"/>
      <c r="H10" s="69"/>
      <c r="I10" s="69"/>
      <c r="J10" s="69"/>
      <c r="K10" s="69"/>
      <c r="L10" s="69"/>
      <c r="M10" s="69"/>
      <c r="N10" s="69"/>
      <c r="O10" s="69"/>
      <c r="P10" s="69"/>
      <c r="Q10" s="69"/>
      <c r="R10" s="69"/>
      <c r="S10" s="69"/>
      <c r="T10" s="69"/>
      <c r="U10" s="69"/>
      <c r="V10" s="69"/>
      <c r="W10" s="69"/>
      <c r="X10" s="69"/>
    </row>
    <row r="11">
      <c r="A11" s="236">
        <v>43466.0</v>
      </c>
      <c r="B11" s="237" t="s">
        <v>1136</v>
      </c>
      <c r="C11" s="238">
        <v>6.8966E7</v>
      </c>
      <c r="D11" s="239" t="s">
        <v>1138</v>
      </c>
      <c r="E11" s="69"/>
      <c r="F11" s="69"/>
      <c r="G11" s="69"/>
      <c r="H11" s="69"/>
      <c r="I11" s="69"/>
      <c r="J11" s="69"/>
      <c r="K11" s="69"/>
      <c r="L11" s="69"/>
      <c r="M11" s="69"/>
      <c r="N11" s="69"/>
      <c r="O11" s="69"/>
      <c r="P11" s="69"/>
      <c r="Q11" s="69"/>
      <c r="R11" s="69"/>
      <c r="S11" s="69"/>
      <c r="T11" s="69"/>
      <c r="U11" s="69"/>
      <c r="V11" s="69"/>
      <c r="W11" s="69"/>
      <c r="X11" s="69"/>
    </row>
    <row r="12">
      <c r="A12" s="236">
        <v>43831.0</v>
      </c>
      <c r="B12" s="237" t="s">
        <v>1136</v>
      </c>
      <c r="C12" s="238">
        <v>3.2429E7</v>
      </c>
      <c r="D12" s="239" t="s">
        <v>1138</v>
      </c>
      <c r="E12" s="69"/>
      <c r="F12" s="69"/>
      <c r="G12" s="69"/>
      <c r="H12" s="69"/>
      <c r="I12" s="69"/>
      <c r="J12" s="69"/>
      <c r="K12" s="69"/>
      <c r="L12" s="69"/>
      <c r="M12" s="69"/>
      <c r="N12" s="69"/>
      <c r="O12" s="69"/>
      <c r="P12" s="69"/>
      <c r="Q12" s="69"/>
      <c r="R12" s="69"/>
      <c r="S12" s="69"/>
      <c r="T12" s="69"/>
      <c r="U12" s="69"/>
      <c r="V12" s="69"/>
      <c r="W12" s="69"/>
      <c r="X12" s="69"/>
    </row>
    <row r="13">
      <c r="A13" s="236">
        <v>44197.0</v>
      </c>
      <c r="B13" s="237" t="s">
        <v>1136</v>
      </c>
      <c r="C13" s="238">
        <v>3.2014E7</v>
      </c>
      <c r="D13" s="239" t="s">
        <v>1138</v>
      </c>
      <c r="E13" s="69"/>
      <c r="F13" s="69"/>
      <c r="G13" s="69"/>
      <c r="H13" s="69"/>
      <c r="I13" s="69"/>
      <c r="J13" s="69"/>
      <c r="K13" s="69"/>
      <c r="L13" s="69"/>
      <c r="M13" s="69"/>
      <c r="N13" s="69"/>
      <c r="O13" s="69"/>
      <c r="P13" s="69"/>
      <c r="Q13" s="69"/>
      <c r="R13" s="69"/>
      <c r="S13" s="69"/>
      <c r="T13" s="69"/>
      <c r="U13" s="69"/>
      <c r="V13" s="69"/>
      <c r="W13" s="69"/>
      <c r="X13" s="69"/>
    </row>
    <row r="14">
      <c r="A14" s="236">
        <v>43101.0</v>
      </c>
      <c r="B14" s="237" t="s">
        <v>1156</v>
      </c>
      <c r="C14" s="238">
        <v>6.221E7</v>
      </c>
      <c r="D14" s="239" t="s">
        <v>1158</v>
      </c>
      <c r="E14" s="69"/>
      <c r="F14" s="69"/>
      <c r="G14" s="69"/>
      <c r="H14" s="69"/>
      <c r="I14" s="69"/>
      <c r="J14" s="69"/>
      <c r="K14" s="69"/>
      <c r="L14" s="69"/>
      <c r="M14" s="69"/>
      <c r="N14" s="69"/>
      <c r="O14" s="69"/>
      <c r="P14" s="69"/>
      <c r="Q14" s="69"/>
      <c r="R14" s="69"/>
      <c r="S14" s="69"/>
      <c r="T14" s="69"/>
      <c r="U14" s="69"/>
      <c r="V14" s="69"/>
      <c r="W14" s="69"/>
      <c r="X14" s="69"/>
    </row>
    <row r="15">
      <c r="A15" s="236">
        <v>43466.0</v>
      </c>
      <c r="B15" s="237" t="s">
        <v>1156</v>
      </c>
      <c r="C15" s="238">
        <v>6.5706E7</v>
      </c>
      <c r="D15" s="239" t="s">
        <v>1158</v>
      </c>
      <c r="E15" s="69"/>
      <c r="F15" s="69"/>
      <c r="G15" s="69"/>
      <c r="H15" s="69"/>
      <c r="I15" s="69"/>
      <c r="J15" s="69"/>
      <c r="K15" s="69"/>
      <c r="L15" s="69"/>
      <c r="M15" s="69"/>
      <c r="N15" s="69"/>
      <c r="O15" s="69"/>
      <c r="P15" s="69"/>
      <c r="Q15" s="69"/>
      <c r="R15" s="69"/>
      <c r="S15" s="69"/>
      <c r="T15" s="69"/>
      <c r="U15" s="69"/>
      <c r="V15" s="69"/>
      <c r="W15" s="69"/>
      <c r="X15" s="69"/>
    </row>
    <row r="16">
      <c r="A16" s="236">
        <v>43831.0</v>
      </c>
      <c r="B16" s="237" t="s">
        <v>1156</v>
      </c>
      <c r="C16" s="238">
        <v>4.4433E7</v>
      </c>
      <c r="D16" s="239" t="s">
        <v>1158</v>
      </c>
      <c r="E16" s="69"/>
      <c r="F16" s="69"/>
      <c r="G16" s="69"/>
      <c r="H16" s="69"/>
      <c r="I16" s="69"/>
      <c r="J16" s="69"/>
      <c r="K16" s="69"/>
      <c r="L16" s="69"/>
      <c r="M16" s="69"/>
      <c r="N16" s="69"/>
      <c r="O16" s="69"/>
      <c r="P16" s="69"/>
      <c r="Q16" s="69"/>
      <c r="R16" s="69"/>
      <c r="S16" s="69"/>
      <c r="T16" s="69"/>
      <c r="U16" s="69"/>
      <c r="V16" s="69"/>
      <c r="W16" s="69"/>
      <c r="X16" s="69"/>
    </row>
    <row r="17">
      <c r="A17" s="236">
        <v>44197.0</v>
      </c>
      <c r="B17" s="237" t="s">
        <v>1156</v>
      </c>
      <c r="C17" s="238">
        <v>5.1392E7</v>
      </c>
      <c r="D17" s="239" t="s">
        <v>1158</v>
      </c>
      <c r="E17" s="69"/>
      <c r="F17" s="69"/>
      <c r="G17" s="69"/>
      <c r="H17" s="69"/>
      <c r="I17" s="69"/>
      <c r="J17" s="69"/>
      <c r="K17" s="69"/>
      <c r="L17" s="69"/>
      <c r="M17" s="69"/>
      <c r="N17" s="69"/>
      <c r="O17" s="69"/>
      <c r="P17" s="69"/>
      <c r="Q17" s="69"/>
      <c r="R17" s="69"/>
      <c r="S17" s="69"/>
      <c r="T17" s="69"/>
      <c r="U17" s="69"/>
      <c r="V17" s="69"/>
      <c r="W17" s="69"/>
      <c r="X17" s="69"/>
    </row>
    <row r="18">
      <c r="A18" s="236">
        <v>43101.0</v>
      </c>
      <c r="B18" s="237" t="s">
        <v>1176</v>
      </c>
      <c r="C18" s="238">
        <v>3127963.0</v>
      </c>
      <c r="D18" s="239" t="s">
        <v>1179</v>
      </c>
      <c r="E18" s="69"/>
      <c r="F18" s="69"/>
      <c r="G18" s="69"/>
      <c r="H18" s="69"/>
      <c r="I18" s="69"/>
      <c r="J18" s="69"/>
      <c r="K18" s="69"/>
      <c r="L18" s="69"/>
      <c r="M18" s="69"/>
      <c r="N18" s="69"/>
      <c r="O18" s="69"/>
      <c r="P18" s="69"/>
      <c r="Q18" s="69"/>
      <c r="R18" s="69"/>
      <c r="S18" s="69"/>
      <c r="T18" s="69"/>
      <c r="U18" s="69"/>
      <c r="V18" s="69"/>
      <c r="W18" s="69"/>
      <c r="X18" s="69"/>
    </row>
    <row r="19">
      <c r="A19" s="236">
        <v>43466.0</v>
      </c>
      <c r="B19" s="237" t="s">
        <v>1176</v>
      </c>
      <c r="C19" s="238">
        <v>4373467.0</v>
      </c>
      <c r="D19" s="239" t="s">
        <v>1179</v>
      </c>
      <c r="E19" s="69"/>
      <c r="F19" s="69"/>
      <c r="G19" s="69"/>
      <c r="H19" s="69"/>
      <c r="I19" s="69"/>
      <c r="J19" s="69"/>
      <c r="K19" s="69"/>
      <c r="L19" s="69"/>
      <c r="M19" s="69"/>
      <c r="N19" s="69"/>
      <c r="O19" s="69"/>
      <c r="P19" s="69"/>
      <c r="Q19" s="69"/>
      <c r="R19" s="69"/>
      <c r="S19" s="69"/>
      <c r="T19" s="69"/>
      <c r="U19" s="69"/>
      <c r="V19" s="69"/>
      <c r="W19" s="69"/>
      <c r="X19" s="69"/>
    </row>
    <row r="20">
      <c r="A20" s="236">
        <v>43831.0</v>
      </c>
      <c r="B20" s="237" t="s">
        <v>1176</v>
      </c>
      <c r="C20" s="238">
        <v>5423373.0</v>
      </c>
      <c r="D20" s="239" t="s">
        <v>1179</v>
      </c>
      <c r="E20" s="69"/>
      <c r="F20" s="69"/>
      <c r="G20" s="69"/>
      <c r="H20" s="69"/>
      <c r="I20" s="69"/>
      <c r="J20" s="69"/>
      <c r="K20" s="69"/>
      <c r="L20" s="69"/>
      <c r="M20" s="69"/>
      <c r="N20" s="69"/>
      <c r="O20" s="69"/>
      <c r="P20" s="69"/>
      <c r="Q20" s="69"/>
      <c r="R20" s="69"/>
      <c r="S20" s="69"/>
      <c r="T20" s="69"/>
      <c r="U20" s="69"/>
      <c r="V20" s="69"/>
      <c r="W20" s="69"/>
      <c r="X20" s="69"/>
    </row>
    <row r="21">
      <c r="A21" s="236">
        <v>44197.0</v>
      </c>
      <c r="B21" s="237" t="s">
        <v>1176</v>
      </c>
      <c r="C21" s="238">
        <v>7211548.0</v>
      </c>
      <c r="D21" s="239" t="s">
        <v>1179</v>
      </c>
      <c r="E21" s="69"/>
      <c r="F21" s="69"/>
      <c r="G21" s="69"/>
      <c r="H21" s="69"/>
      <c r="I21" s="69"/>
      <c r="J21" s="69"/>
      <c r="K21" s="69"/>
      <c r="L21" s="69"/>
      <c r="M21" s="69"/>
      <c r="N21" s="69"/>
      <c r="O21" s="69"/>
      <c r="P21" s="69"/>
      <c r="Q21" s="69"/>
      <c r="R21" s="69"/>
      <c r="S21" s="69"/>
      <c r="T21" s="69"/>
      <c r="U21" s="69"/>
      <c r="V21" s="69"/>
      <c r="W21" s="69"/>
      <c r="X21" s="69"/>
    </row>
    <row r="22">
      <c r="A22" s="236">
        <v>43101.0</v>
      </c>
      <c r="B22" s="237" t="s">
        <v>1198</v>
      </c>
      <c r="C22" s="238">
        <v>2.7391568E7</v>
      </c>
      <c r="D22" s="239" t="s">
        <v>1200</v>
      </c>
      <c r="E22" s="69"/>
      <c r="F22" s="69"/>
      <c r="G22" s="69"/>
      <c r="H22" s="69"/>
      <c r="I22" s="69"/>
      <c r="J22" s="69"/>
      <c r="K22" s="69"/>
      <c r="L22" s="69"/>
      <c r="M22" s="69"/>
      <c r="N22" s="69"/>
      <c r="O22" s="69"/>
      <c r="P22" s="69"/>
      <c r="Q22" s="69"/>
      <c r="R22" s="69"/>
      <c r="S22" s="69"/>
      <c r="T22" s="69"/>
      <c r="U22" s="69"/>
      <c r="V22" s="69"/>
      <c r="W22" s="69"/>
      <c r="X22" s="69"/>
    </row>
    <row r="23">
      <c r="A23" s="236">
        <v>43466.0</v>
      </c>
      <c r="B23" s="237" t="s">
        <v>1198</v>
      </c>
      <c r="C23" s="238">
        <v>2.7061174E7</v>
      </c>
      <c r="D23" s="239" t="s">
        <v>1200</v>
      </c>
      <c r="E23" s="69"/>
      <c r="F23" s="69"/>
      <c r="G23" s="69"/>
      <c r="H23" s="69"/>
      <c r="I23" s="69"/>
      <c r="J23" s="69"/>
      <c r="K23" s="69"/>
      <c r="L23" s="69"/>
      <c r="M23" s="69"/>
      <c r="N23" s="69"/>
      <c r="O23" s="69"/>
      <c r="P23" s="69"/>
      <c r="Q23" s="69"/>
      <c r="R23" s="69"/>
      <c r="S23" s="69"/>
      <c r="T23" s="69"/>
      <c r="U23" s="69"/>
      <c r="V23" s="69"/>
      <c r="W23" s="69"/>
      <c r="X23" s="69"/>
    </row>
    <row r="24">
      <c r="A24" s="236">
        <v>43831.0</v>
      </c>
      <c r="B24" s="237" t="s">
        <v>1198</v>
      </c>
      <c r="C24" s="238">
        <v>2.8700963E7</v>
      </c>
      <c r="D24" s="239" t="s">
        <v>1200</v>
      </c>
      <c r="E24" s="69"/>
      <c r="F24" s="69"/>
      <c r="G24" s="69"/>
      <c r="H24" s="69"/>
      <c r="I24" s="69"/>
      <c r="J24" s="69"/>
      <c r="K24" s="69"/>
      <c r="L24" s="69"/>
      <c r="M24" s="69"/>
      <c r="N24" s="69"/>
      <c r="O24" s="69"/>
      <c r="P24" s="69"/>
      <c r="Q24" s="69"/>
      <c r="R24" s="69"/>
      <c r="S24" s="69"/>
      <c r="T24" s="69"/>
      <c r="U24" s="69"/>
      <c r="V24" s="69"/>
      <c r="W24" s="69"/>
      <c r="X24" s="69"/>
    </row>
    <row r="25">
      <c r="A25" s="236">
        <v>44197.0</v>
      </c>
      <c r="B25" s="237" t="s">
        <v>1198</v>
      </c>
      <c r="C25" s="238">
        <v>2.1173591E7</v>
      </c>
      <c r="D25" s="239" t="s">
        <v>1200</v>
      </c>
      <c r="E25" s="69"/>
      <c r="F25" s="69"/>
      <c r="G25" s="69"/>
      <c r="H25" s="69"/>
      <c r="I25" s="69"/>
      <c r="J25" s="69"/>
      <c r="K25" s="69"/>
      <c r="L25" s="69"/>
      <c r="M25" s="69"/>
      <c r="N25" s="69"/>
      <c r="O25" s="69"/>
      <c r="P25" s="69"/>
      <c r="Q25" s="69"/>
      <c r="R25" s="69"/>
      <c r="S25" s="69"/>
      <c r="T25" s="69"/>
      <c r="U25" s="69"/>
      <c r="V25" s="69"/>
      <c r="W25" s="69"/>
      <c r="X25" s="69"/>
    </row>
    <row r="26">
      <c r="A26" s="236">
        <v>43101.0</v>
      </c>
      <c r="B26" s="241" t="s">
        <v>1219</v>
      </c>
      <c r="C26" s="238">
        <v>0.0</v>
      </c>
      <c r="D26" s="239" t="s">
        <v>1221</v>
      </c>
      <c r="E26" s="69"/>
      <c r="F26" s="69"/>
      <c r="G26" s="69"/>
      <c r="H26" s="69"/>
      <c r="I26" s="69"/>
      <c r="J26" s="69"/>
      <c r="K26" s="69"/>
      <c r="L26" s="69"/>
      <c r="M26" s="69"/>
      <c r="N26" s="69"/>
      <c r="O26" s="69"/>
      <c r="P26" s="69"/>
      <c r="Q26" s="69"/>
      <c r="R26" s="69"/>
      <c r="S26" s="69"/>
      <c r="T26" s="69"/>
      <c r="U26" s="69"/>
      <c r="V26" s="69"/>
      <c r="W26" s="69"/>
      <c r="X26" s="69"/>
    </row>
    <row r="27">
      <c r="A27" s="236">
        <v>43466.0</v>
      </c>
      <c r="B27" s="241" t="s">
        <v>1219</v>
      </c>
      <c r="C27" s="238">
        <v>0.0</v>
      </c>
      <c r="D27" s="239" t="s">
        <v>1221</v>
      </c>
      <c r="E27" s="69"/>
      <c r="F27" s="69"/>
      <c r="G27" s="69"/>
      <c r="H27" s="69"/>
      <c r="I27" s="69"/>
      <c r="J27" s="69"/>
      <c r="K27" s="69"/>
      <c r="L27" s="69"/>
      <c r="M27" s="69"/>
      <c r="N27" s="69"/>
      <c r="O27" s="69"/>
      <c r="P27" s="69"/>
      <c r="Q27" s="69"/>
      <c r="R27" s="69"/>
      <c r="S27" s="69"/>
      <c r="T27" s="69"/>
      <c r="U27" s="69"/>
      <c r="V27" s="69"/>
      <c r="W27" s="69"/>
      <c r="X27" s="69"/>
    </row>
    <row r="28">
      <c r="A28" s="236">
        <v>43831.0</v>
      </c>
      <c r="B28" s="241" t="s">
        <v>1219</v>
      </c>
      <c r="C28" s="238">
        <v>0.0</v>
      </c>
      <c r="D28" s="239" t="s">
        <v>1221</v>
      </c>
      <c r="E28" s="69"/>
      <c r="F28" s="69"/>
      <c r="G28" s="69"/>
      <c r="H28" s="69"/>
      <c r="I28" s="69"/>
      <c r="J28" s="69"/>
      <c r="K28" s="69"/>
      <c r="L28" s="69"/>
      <c r="M28" s="69"/>
      <c r="N28" s="69"/>
      <c r="O28" s="69"/>
      <c r="P28" s="69"/>
      <c r="Q28" s="69"/>
      <c r="R28" s="69"/>
      <c r="S28" s="69"/>
      <c r="T28" s="69"/>
      <c r="U28" s="69"/>
      <c r="V28" s="69"/>
      <c r="W28" s="69"/>
      <c r="X28" s="69"/>
    </row>
    <row r="29">
      <c r="A29" s="236">
        <v>44197.0</v>
      </c>
      <c r="B29" s="241" t="s">
        <v>1219</v>
      </c>
      <c r="C29" s="238">
        <v>0.0</v>
      </c>
      <c r="D29" s="239" t="s">
        <v>1221</v>
      </c>
      <c r="E29" s="69"/>
      <c r="F29" s="69"/>
      <c r="G29" s="69"/>
      <c r="H29" s="69"/>
      <c r="I29" s="69"/>
      <c r="J29" s="69"/>
      <c r="K29" s="69"/>
      <c r="L29" s="69"/>
      <c r="M29" s="69"/>
      <c r="N29" s="69"/>
      <c r="O29" s="69"/>
      <c r="P29" s="69"/>
      <c r="Q29" s="69"/>
      <c r="R29" s="69"/>
      <c r="S29" s="69"/>
      <c r="T29" s="69"/>
      <c r="U29" s="69"/>
      <c r="V29" s="69"/>
      <c r="W29" s="69"/>
      <c r="X29" s="69"/>
    </row>
    <row r="30">
      <c r="A30" s="236">
        <v>43101.0</v>
      </c>
      <c r="B30" s="242" t="s">
        <v>1242</v>
      </c>
      <c r="C30" s="238">
        <v>3.6103255E7</v>
      </c>
      <c r="D30" s="239" t="s">
        <v>1244</v>
      </c>
      <c r="E30" s="69"/>
      <c r="F30" s="69"/>
      <c r="G30" s="69"/>
      <c r="H30" s="69"/>
      <c r="I30" s="69"/>
      <c r="J30" s="69"/>
      <c r="K30" s="69"/>
      <c r="L30" s="69"/>
      <c r="M30" s="69"/>
      <c r="N30" s="69"/>
      <c r="O30" s="69"/>
      <c r="P30" s="69"/>
      <c r="Q30" s="69"/>
      <c r="R30" s="69"/>
      <c r="S30" s="69"/>
      <c r="T30" s="69"/>
      <c r="U30" s="69"/>
      <c r="V30" s="69"/>
      <c r="W30" s="69"/>
      <c r="X30" s="69"/>
    </row>
    <row r="31">
      <c r="A31" s="236">
        <v>43466.0</v>
      </c>
      <c r="B31" s="242" t="s">
        <v>1242</v>
      </c>
      <c r="C31" s="238">
        <v>4.0885575E7</v>
      </c>
      <c r="D31" s="239" t="s">
        <v>1244</v>
      </c>
      <c r="E31" s="69"/>
      <c r="F31" s="69"/>
      <c r="G31" s="69"/>
      <c r="H31" s="69"/>
      <c r="I31" s="69"/>
      <c r="J31" s="69"/>
      <c r="K31" s="69"/>
      <c r="L31" s="69"/>
      <c r="M31" s="69"/>
      <c r="N31" s="69"/>
      <c r="O31" s="69"/>
      <c r="P31" s="69"/>
      <c r="Q31" s="69"/>
      <c r="R31" s="69"/>
      <c r="S31" s="69"/>
      <c r="T31" s="69"/>
      <c r="U31" s="69"/>
      <c r="V31" s="69"/>
      <c r="W31" s="69"/>
      <c r="X31" s="69"/>
    </row>
    <row r="32">
      <c r="A32" s="236">
        <v>43831.0</v>
      </c>
      <c r="B32" s="242" t="s">
        <v>1242</v>
      </c>
      <c r="C32" s="238">
        <v>0.0</v>
      </c>
      <c r="D32" s="239" t="s">
        <v>1244</v>
      </c>
      <c r="E32" s="69"/>
      <c r="F32" s="69"/>
      <c r="G32" s="69"/>
      <c r="H32" s="69"/>
      <c r="I32" s="69"/>
      <c r="J32" s="69"/>
      <c r="K32" s="69"/>
      <c r="L32" s="69"/>
      <c r="M32" s="69"/>
      <c r="N32" s="69"/>
      <c r="O32" s="69"/>
      <c r="P32" s="69"/>
      <c r="Q32" s="69"/>
      <c r="R32" s="69"/>
      <c r="S32" s="69"/>
      <c r="T32" s="69"/>
      <c r="U32" s="69"/>
      <c r="V32" s="69"/>
      <c r="W32" s="69"/>
      <c r="X32" s="69"/>
    </row>
    <row r="33">
      <c r="A33" s="236">
        <v>44197.0</v>
      </c>
      <c r="B33" s="242" t="s">
        <v>1242</v>
      </c>
      <c r="C33" s="238">
        <v>3.2124628E7</v>
      </c>
      <c r="D33" s="239" t="s">
        <v>1244</v>
      </c>
      <c r="E33" s="69"/>
      <c r="F33" s="69"/>
      <c r="G33" s="69"/>
      <c r="H33" s="69"/>
      <c r="I33" s="69"/>
      <c r="J33" s="69"/>
      <c r="K33" s="69"/>
      <c r="L33" s="69"/>
      <c r="M33" s="69"/>
      <c r="N33" s="69"/>
      <c r="O33" s="69"/>
      <c r="P33" s="69"/>
      <c r="Q33" s="69"/>
      <c r="R33" s="69"/>
      <c r="S33" s="69"/>
      <c r="T33" s="69"/>
      <c r="U33" s="69"/>
      <c r="V33" s="69"/>
      <c r="W33" s="69"/>
      <c r="X33" s="69"/>
    </row>
    <row r="34">
      <c r="A34" s="236">
        <v>43101.0</v>
      </c>
      <c r="B34" s="243" t="s">
        <v>1261</v>
      </c>
      <c r="C34" s="238">
        <v>3780657.0</v>
      </c>
      <c r="D34" s="239" t="s">
        <v>1264</v>
      </c>
      <c r="E34" s="69"/>
      <c r="F34" s="69"/>
      <c r="G34" s="69"/>
      <c r="H34" s="69"/>
      <c r="I34" s="69"/>
      <c r="J34" s="69"/>
      <c r="K34" s="69"/>
      <c r="L34" s="69"/>
      <c r="M34" s="69"/>
      <c r="N34" s="69"/>
      <c r="O34" s="69"/>
      <c r="P34" s="69"/>
      <c r="Q34" s="69"/>
      <c r="R34" s="69"/>
      <c r="S34" s="69"/>
      <c r="T34" s="69"/>
      <c r="U34" s="69"/>
      <c r="V34" s="69"/>
      <c r="W34" s="69"/>
      <c r="X34" s="69"/>
    </row>
    <row r="35">
      <c r="A35" s="236">
        <v>43466.0</v>
      </c>
      <c r="B35" s="243" t="s">
        <v>1261</v>
      </c>
      <c r="C35" s="238">
        <v>1.0741525E7</v>
      </c>
      <c r="D35" s="239" t="s">
        <v>1264</v>
      </c>
      <c r="E35" s="69"/>
      <c r="F35" s="69"/>
      <c r="G35" s="69"/>
      <c r="H35" s="69"/>
      <c r="I35" s="69"/>
      <c r="J35" s="69"/>
      <c r="K35" s="69"/>
      <c r="L35" s="69"/>
      <c r="M35" s="69"/>
      <c r="N35" s="69"/>
      <c r="O35" s="69"/>
      <c r="P35" s="69"/>
      <c r="Q35" s="69"/>
      <c r="R35" s="69"/>
      <c r="S35" s="69"/>
      <c r="T35" s="69"/>
      <c r="U35" s="69"/>
      <c r="V35" s="69"/>
      <c r="W35" s="69"/>
      <c r="X35" s="69"/>
    </row>
    <row r="36">
      <c r="A36" s="236">
        <v>43831.0</v>
      </c>
      <c r="B36" s="243" t="s">
        <v>1261</v>
      </c>
      <c r="C36" s="238">
        <v>2.1732658E7</v>
      </c>
      <c r="D36" s="239" t="s">
        <v>1264</v>
      </c>
      <c r="E36" s="69"/>
      <c r="F36" s="69"/>
      <c r="G36" s="69"/>
      <c r="H36" s="69"/>
      <c r="I36" s="69"/>
      <c r="J36" s="69"/>
      <c r="K36" s="69"/>
      <c r="L36" s="69"/>
      <c r="M36" s="69"/>
      <c r="N36" s="69"/>
      <c r="O36" s="69"/>
      <c r="P36" s="69"/>
      <c r="Q36" s="69"/>
      <c r="R36" s="69"/>
      <c r="S36" s="69"/>
      <c r="T36" s="69"/>
      <c r="U36" s="69"/>
      <c r="V36" s="69"/>
      <c r="W36" s="69"/>
      <c r="X36" s="69"/>
    </row>
    <row r="37">
      <c r="A37" s="236">
        <v>44197.0</v>
      </c>
      <c r="B37" s="243" t="s">
        <v>1261</v>
      </c>
      <c r="C37" s="238">
        <v>2.7309742E7</v>
      </c>
      <c r="D37" s="239" t="s">
        <v>1264</v>
      </c>
      <c r="E37" s="69"/>
      <c r="F37" s="69"/>
      <c r="G37" s="69"/>
      <c r="H37" s="69"/>
      <c r="I37" s="69"/>
      <c r="J37" s="69"/>
      <c r="K37" s="69"/>
      <c r="L37" s="69"/>
      <c r="M37" s="69"/>
      <c r="N37" s="69"/>
      <c r="O37" s="69"/>
      <c r="P37" s="69"/>
      <c r="Q37" s="69"/>
      <c r="R37" s="69"/>
      <c r="S37" s="69"/>
      <c r="T37" s="69"/>
      <c r="U37" s="69"/>
      <c r="V37" s="69"/>
      <c r="W37" s="69"/>
      <c r="X37" s="69"/>
    </row>
    <row r="38">
      <c r="A38" s="236">
        <v>43101.0</v>
      </c>
      <c r="B38" s="241" t="s">
        <v>1285</v>
      </c>
      <c r="C38" s="238">
        <v>1584443.0</v>
      </c>
      <c r="D38" s="239" t="s">
        <v>1287</v>
      </c>
      <c r="E38" s="69"/>
      <c r="F38" s="69"/>
      <c r="G38" s="69"/>
      <c r="H38" s="69"/>
      <c r="I38" s="69"/>
      <c r="J38" s="69"/>
      <c r="K38" s="69"/>
      <c r="L38" s="69"/>
      <c r="M38" s="69"/>
      <c r="N38" s="69"/>
      <c r="O38" s="69"/>
      <c r="P38" s="69"/>
      <c r="Q38" s="69"/>
      <c r="R38" s="69"/>
      <c r="S38" s="69"/>
      <c r="T38" s="69"/>
      <c r="U38" s="69"/>
      <c r="V38" s="69"/>
      <c r="W38" s="69"/>
      <c r="X38" s="69"/>
    </row>
    <row r="39">
      <c r="A39" s="236">
        <v>43466.0</v>
      </c>
      <c r="B39" s="241" t="s">
        <v>1285</v>
      </c>
      <c r="C39" s="238">
        <v>3509121.0</v>
      </c>
      <c r="D39" s="239" t="s">
        <v>1287</v>
      </c>
      <c r="E39" s="69"/>
      <c r="F39" s="69"/>
      <c r="G39" s="69"/>
      <c r="H39" s="69"/>
      <c r="I39" s="69"/>
      <c r="J39" s="69"/>
      <c r="K39" s="69"/>
      <c r="L39" s="69"/>
      <c r="M39" s="69"/>
      <c r="N39" s="69"/>
      <c r="O39" s="69"/>
      <c r="P39" s="69"/>
      <c r="Q39" s="69"/>
      <c r="R39" s="69"/>
      <c r="S39" s="69"/>
      <c r="T39" s="69"/>
      <c r="U39" s="69"/>
      <c r="V39" s="69"/>
      <c r="W39" s="69"/>
      <c r="X39" s="69"/>
    </row>
    <row r="40">
      <c r="A40" s="236">
        <v>43831.0</v>
      </c>
      <c r="B40" s="241" t="s">
        <v>1285</v>
      </c>
      <c r="C40" s="238">
        <v>7481521.0</v>
      </c>
      <c r="D40" s="239" t="s">
        <v>1287</v>
      </c>
      <c r="E40" s="69"/>
      <c r="F40" s="69"/>
      <c r="G40" s="69"/>
      <c r="H40" s="69"/>
      <c r="I40" s="69"/>
      <c r="J40" s="69"/>
      <c r="K40" s="69"/>
      <c r="L40" s="69"/>
      <c r="M40" s="69"/>
      <c r="N40" s="69"/>
      <c r="O40" s="69"/>
      <c r="P40" s="69"/>
      <c r="Q40" s="69"/>
      <c r="R40" s="69"/>
      <c r="S40" s="69"/>
      <c r="T40" s="69"/>
      <c r="U40" s="69"/>
      <c r="V40" s="69"/>
      <c r="W40" s="69"/>
      <c r="X40" s="69"/>
    </row>
    <row r="41">
      <c r="A41" s="236">
        <v>44197.0</v>
      </c>
      <c r="B41" s="241" t="s">
        <v>1285</v>
      </c>
      <c r="C41" s="238">
        <v>0.0</v>
      </c>
      <c r="D41" s="239" t="s">
        <v>1287</v>
      </c>
      <c r="E41" s="69"/>
      <c r="F41" s="69"/>
      <c r="G41" s="69"/>
      <c r="H41" s="69"/>
      <c r="I41" s="69"/>
      <c r="J41" s="69"/>
      <c r="K41" s="69"/>
      <c r="L41" s="69"/>
      <c r="M41" s="69"/>
      <c r="N41" s="69"/>
      <c r="O41" s="69"/>
      <c r="P41" s="69"/>
      <c r="Q41" s="69"/>
      <c r="R41" s="69"/>
      <c r="S41" s="69"/>
      <c r="T41" s="69"/>
      <c r="U41" s="69"/>
      <c r="V41" s="69"/>
      <c r="W41" s="69"/>
      <c r="X41" s="69"/>
    </row>
    <row r="42">
      <c r="A42" s="236">
        <v>43101.0</v>
      </c>
      <c r="B42" s="242" t="s">
        <v>1305</v>
      </c>
      <c r="C42" s="238">
        <v>9.3959946E7</v>
      </c>
      <c r="D42" s="239" t="s">
        <v>1307</v>
      </c>
      <c r="E42" s="69"/>
      <c r="F42" s="69"/>
      <c r="G42" s="69"/>
      <c r="H42" s="69"/>
      <c r="I42" s="69"/>
      <c r="J42" s="69"/>
      <c r="K42" s="69"/>
      <c r="L42" s="69"/>
      <c r="M42" s="69"/>
      <c r="N42" s="69"/>
      <c r="O42" s="69"/>
      <c r="P42" s="69"/>
      <c r="Q42" s="69"/>
      <c r="R42" s="69"/>
      <c r="S42" s="69"/>
      <c r="T42" s="69"/>
      <c r="U42" s="69"/>
      <c r="V42" s="69"/>
      <c r="W42" s="69"/>
      <c r="X42" s="69"/>
    </row>
    <row r="43">
      <c r="A43" s="236">
        <v>43466.0</v>
      </c>
      <c r="B43" s="242" t="s">
        <v>1305</v>
      </c>
      <c r="C43" s="238">
        <v>7.9314399E7</v>
      </c>
      <c r="D43" s="239" t="s">
        <v>1307</v>
      </c>
      <c r="E43" s="69"/>
      <c r="F43" s="69"/>
      <c r="G43" s="69"/>
      <c r="H43" s="69"/>
      <c r="I43" s="69"/>
      <c r="J43" s="69"/>
      <c r="K43" s="69"/>
      <c r="L43" s="69"/>
      <c r="M43" s="69"/>
      <c r="N43" s="69"/>
      <c r="O43" s="69"/>
      <c r="P43" s="69"/>
      <c r="Q43" s="69"/>
      <c r="R43" s="69"/>
      <c r="S43" s="69"/>
      <c r="T43" s="69"/>
      <c r="U43" s="69"/>
      <c r="V43" s="69"/>
      <c r="W43" s="69"/>
      <c r="X43" s="69"/>
    </row>
    <row r="44">
      <c r="A44" s="236">
        <v>43831.0</v>
      </c>
      <c r="B44" s="242" t="s">
        <v>1305</v>
      </c>
      <c r="C44" s="238">
        <v>8.0594319E7</v>
      </c>
      <c r="D44" s="239" t="s">
        <v>1307</v>
      </c>
      <c r="E44" s="69"/>
      <c r="F44" s="69"/>
      <c r="G44" s="69"/>
      <c r="H44" s="69"/>
      <c r="I44" s="69"/>
      <c r="J44" s="69"/>
      <c r="K44" s="69"/>
      <c r="L44" s="69"/>
      <c r="M44" s="69"/>
      <c r="N44" s="69"/>
      <c r="O44" s="69"/>
      <c r="P44" s="69"/>
      <c r="Q44" s="69"/>
      <c r="R44" s="69"/>
      <c r="S44" s="69"/>
      <c r="T44" s="69"/>
      <c r="U44" s="69"/>
      <c r="V44" s="69"/>
      <c r="W44" s="69"/>
      <c r="X44" s="69"/>
    </row>
    <row r="45">
      <c r="A45" s="236">
        <v>44197.0</v>
      </c>
      <c r="B45" s="242" t="s">
        <v>1305</v>
      </c>
      <c r="C45" s="238">
        <v>5.0160044E7</v>
      </c>
      <c r="D45" s="239" t="s">
        <v>1307</v>
      </c>
      <c r="E45" s="69"/>
      <c r="F45" s="69"/>
      <c r="G45" s="69"/>
      <c r="H45" s="69"/>
      <c r="I45" s="69"/>
      <c r="J45" s="69"/>
      <c r="K45" s="69"/>
      <c r="L45" s="69"/>
      <c r="M45" s="69"/>
      <c r="N45" s="69"/>
      <c r="O45" s="69"/>
      <c r="P45" s="69"/>
      <c r="Q45" s="69"/>
      <c r="R45" s="69"/>
      <c r="S45" s="69"/>
      <c r="T45" s="69"/>
      <c r="U45" s="69"/>
      <c r="V45" s="69"/>
      <c r="W45" s="69"/>
      <c r="X45" s="69"/>
    </row>
    <row r="46">
      <c r="A46" s="236">
        <v>43101.0</v>
      </c>
      <c r="B46" s="242" t="s">
        <v>1325</v>
      </c>
      <c r="C46" s="238">
        <v>3.2747982E7</v>
      </c>
      <c r="D46" s="239" t="s">
        <v>1327</v>
      </c>
      <c r="E46" s="69"/>
      <c r="F46" s="69"/>
      <c r="G46" s="69"/>
      <c r="H46" s="69"/>
      <c r="I46" s="69"/>
      <c r="J46" s="69"/>
      <c r="K46" s="69"/>
      <c r="L46" s="69"/>
      <c r="M46" s="69"/>
      <c r="N46" s="69"/>
      <c r="O46" s="69"/>
      <c r="P46" s="69"/>
      <c r="Q46" s="69"/>
      <c r="R46" s="69"/>
      <c r="S46" s="69"/>
      <c r="T46" s="69"/>
      <c r="U46" s="69"/>
      <c r="V46" s="69"/>
      <c r="W46" s="69"/>
      <c r="X46" s="69"/>
    </row>
    <row r="47">
      <c r="A47" s="236">
        <v>43466.0</v>
      </c>
      <c r="B47" s="242" t="s">
        <v>1325</v>
      </c>
      <c r="C47" s="238">
        <v>3.5005802E7</v>
      </c>
      <c r="D47" s="239" t="s">
        <v>1327</v>
      </c>
      <c r="E47" s="69"/>
      <c r="F47" s="69"/>
      <c r="G47" s="69"/>
      <c r="H47" s="69"/>
      <c r="I47" s="69"/>
      <c r="J47" s="69"/>
      <c r="K47" s="69"/>
      <c r="L47" s="69"/>
      <c r="M47" s="69"/>
      <c r="N47" s="69"/>
      <c r="O47" s="69"/>
      <c r="P47" s="69"/>
      <c r="Q47" s="69"/>
      <c r="R47" s="69"/>
      <c r="S47" s="69"/>
      <c r="T47" s="69"/>
      <c r="U47" s="69"/>
      <c r="V47" s="69"/>
      <c r="W47" s="69"/>
      <c r="X47" s="69"/>
    </row>
    <row r="48">
      <c r="A48" s="236">
        <v>43831.0</v>
      </c>
      <c r="B48" s="242" t="s">
        <v>1325</v>
      </c>
      <c r="C48" s="238">
        <v>1.9632859E7</v>
      </c>
      <c r="D48" s="239" t="s">
        <v>1327</v>
      </c>
      <c r="E48" s="69"/>
      <c r="F48" s="69"/>
      <c r="G48" s="69"/>
      <c r="H48" s="69"/>
      <c r="I48" s="69"/>
      <c r="J48" s="69"/>
      <c r="K48" s="69"/>
      <c r="L48" s="69"/>
      <c r="M48" s="69"/>
      <c r="N48" s="69"/>
      <c r="O48" s="69"/>
      <c r="P48" s="69"/>
      <c r="Q48" s="69"/>
      <c r="R48" s="69"/>
      <c r="S48" s="69"/>
      <c r="T48" s="69"/>
      <c r="U48" s="69"/>
      <c r="V48" s="69"/>
      <c r="W48" s="69"/>
      <c r="X48" s="69"/>
    </row>
    <row r="49">
      <c r="A49" s="236">
        <v>44197.0</v>
      </c>
      <c r="B49" s="242" t="s">
        <v>1325</v>
      </c>
      <c r="C49" s="238">
        <v>3.156141E7</v>
      </c>
      <c r="D49" s="239" t="s">
        <v>1327</v>
      </c>
      <c r="E49" s="69"/>
      <c r="F49" s="69"/>
      <c r="G49" s="69"/>
      <c r="H49" s="69"/>
      <c r="I49" s="69"/>
      <c r="J49" s="69"/>
      <c r="K49" s="69"/>
      <c r="L49" s="69"/>
      <c r="M49" s="69"/>
      <c r="N49" s="69"/>
      <c r="O49" s="69"/>
      <c r="P49" s="69"/>
      <c r="Q49" s="69"/>
      <c r="R49" s="69"/>
      <c r="S49" s="69"/>
      <c r="T49" s="69"/>
      <c r="U49" s="69"/>
      <c r="V49" s="69"/>
      <c r="W49" s="69"/>
      <c r="X49" s="69"/>
    </row>
    <row r="50">
      <c r="A50" s="236">
        <v>43101.0</v>
      </c>
      <c r="B50" s="242" t="s">
        <v>1347</v>
      </c>
      <c r="C50" s="238">
        <v>5510733.0</v>
      </c>
      <c r="D50" s="239" t="s">
        <v>1350</v>
      </c>
      <c r="E50" s="69"/>
      <c r="F50" s="69"/>
      <c r="G50" s="69"/>
      <c r="H50" s="69"/>
      <c r="I50" s="69"/>
      <c r="J50" s="69"/>
      <c r="K50" s="69"/>
      <c r="L50" s="69"/>
      <c r="M50" s="69"/>
      <c r="N50" s="69"/>
      <c r="O50" s="69"/>
      <c r="P50" s="69"/>
      <c r="Q50" s="69"/>
      <c r="R50" s="69"/>
      <c r="S50" s="69"/>
      <c r="T50" s="69"/>
      <c r="U50" s="69"/>
      <c r="V50" s="69"/>
      <c r="W50" s="69"/>
      <c r="X50" s="69"/>
    </row>
    <row r="51">
      <c r="A51" s="236">
        <v>43466.0</v>
      </c>
      <c r="B51" s="242" t="s">
        <v>1347</v>
      </c>
      <c r="C51" s="238">
        <v>656396.0</v>
      </c>
      <c r="D51" s="239" t="s">
        <v>1350</v>
      </c>
      <c r="E51" s="69"/>
      <c r="F51" s="69"/>
      <c r="G51" s="69"/>
      <c r="H51" s="69"/>
      <c r="I51" s="69"/>
      <c r="J51" s="69"/>
      <c r="K51" s="69"/>
      <c r="L51" s="69"/>
      <c r="M51" s="69"/>
      <c r="N51" s="69"/>
      <c r="O51" s="69"/>
      <c r="P51" s="69"/>
      <c r="Q51" s="69"/>
      <c r="R51" s="69"/>
      <c r="S51" s="69"/>
      <c r="T51" s="69"/>
      <c r="U51" s="69"/>
      <c r="V51" s="69"/>
      <c r="W51" s="69"/>
      <c r="X51" s="69"/>
    </row>
    <row r="52">
      <c r="A52" s="236">
        <v>43831.0</v>
      </c>
      <c r="B52" s="242" t="s">
        <v>1347</v>
      </c>
      <c r="C52" s="238">
        <v>562996.0</v>
      </c>
      <c r="D52" s="239" t="s">
        <v>1350</v>
      </c>
      <c r="E52" s="69"/>
      <c r="F52" s="69"/>
      <c r="G52" s="69"/>
      <c r="H52" s="69"/>
      <c r="I52" s="69"/>
      <c r="J52" s="69"/>
      <c r="K52" s="69"/>
      <c r="L52" s="69"/>
      <c r="M52" s="69"/>
      <c r="N52" s="69"/>
      <c r="O52" s="69"/>
      <c r="P52" s="69"/>
      <c r="Q52" s="69"/>
      <c r="R52" s="69"/>
      <c r="S52" s="69"/>
      <c r="T52" s="69"/>
      <c r="U52" s="69"/>
      <c r="V52" s="69"/>
      <c r="W52" s="69"/>
      <c r="X52" s="69"/>
    </row>
    <row r="53">
      <c r="A53" s="236">
        <v>44197.0</v>
      </c>
      <c r="B53" s="242" t="s">
        <v>1347</v>
      </c>
      <c r="C53" s="238">
        <v>907548.0</v>
      </c>
      <c r="D53" s="239" t="s">
        <v>1350</v>
      </c>
      <c r="E53" s="69"/>
      <c r="F53" s="69"/>
      <c r="G53" s="69"/>
      <c r="H53" s="69"/>
      <c r="I53" s="69"/>
      <c r="J53" s="69"/>
      <c r="K53" s="69"/>
      <c r="L53" s="69"/>
      <c r="M53" s="69"/>
      <c r="N53" s="69"/>
      <c r="O53" s="69"/>
      <c r="P53" s="69"/>
      <c r="Q53" s="69"/>
      <c r="R53" s="69"/>
      <c r="S53" s="69"/>
      <c r="T53" s="69"/>
      <c r="U53" s="69"/>
      <c r="V53" s="69"/>
      <c r="W53" s="69"/>
      <c r="X53" s="69"/>
    </row>
    <row r="54">
      <c r="A54" s="236">
        <v>43101.0</v>
      </c>
      <c r="B54" s="242" t="s">
        <v>1368</v>
      </c>
      <c r="C54" s="238">
        <v>0.0</v>
      </c>
      <c r="D54" s="239" t="s">
        <v>1370</v>
      </c>
      <c r="E54" s="69"/>
      <c r="F54" s="69"/>
      <c r="G54" s="69"/>
      <c r="H54" s="69"/>
      <c r="I54" s="69"/>
      <c r="J54" s="69"/>
      <c r="K54" s="69"/>
      <c r="L54" s="69"/>
      <c r="M54" s="69"/>
      <c r="N54" s="69"/>
      <c r="O54" s="69"/>
      <c r="P54" s="69"/>
      <c r="Q54" s="69"/>
      <c r="R54" s="69"/>
      <c r="S54" s="69"/>
      <c r="T54" s="69"/>
      <c r="U54" s="69"/>
      <c r="V54" s="69"/>
      <c r="W54" s="69"/>
      <c r="X54" s="69"/>
    </row>
    <row r="55">
      <c r="A55" s="236">
        <v>43466.0</v>
      </c>
      <c r="B55" s="242" t="s">
        <v>1368</v>
      </c>
      <c r="C55" s="238">
        <v>0.0</v>
      </c>
      <c r="D55" s="239" t="s">
        <v>1370</v>
      </c>
      <c r="E55" s="69"/>
      <c r="F55" s="69"/>
      <c r="G55" s="69"/>
      <c r="H55" s="69"/>
      <c r="I55" s="69"/>
      <c r="J55" s="69"/>
      <c r="K55" s="69"/>
      <c r="L55" s="69"/>
      <c r="M55" s="69"/>
      <c r="N55" s="69"/>
      <c r="O55" s="69"/>
      <c r="P55" s="69"/>
      <c r="Q55" s="69"/>
      <c r="R55" s="69"/>
      <c r="S55" s="69"/>
      <c r="T55" s="69"/>
      <c r="U55" s="69"/>
      <c r="V55" s="69"/>
      <c r="W55" s="69"/>
      <c r="X55" s="69"/>
    </row>
    <row r="56">
      <c r="A56" s="236">
        <v>43831.0</v>
      </c>
      <c r="B56" s="242" t="s">
        <v>1368</v>
      </c>
      <c r="C56" s="238">
        <v>0.0</v>
      </c>
      <c r="D56" s="239" t="s">
        <v>1370</v>
      </c>
      <c r="E56" s="69"/>
      <c r="F56" s="69"/>
      <c r="G56" s="69"/>
      <c r="H56" s="69"/>
      <c r="I56" s="69"/>
      <c r="J56" s="69"/>
      <c r="K56" s="69"/>
      <c r="L56" s="69"/>
      <c r="M56" s="69"/>
      <c r="N56" s="69"/>
      <c r="O56" s="69"/>
      <c r="P56" s="69"/>
      <c r="Q56" s="69"/>
      <c r="R56" s="69"/>
      <c r="S56" s="69"/>
      <c r="T56" s="69"/>
      <c r="U56" s="69"/>
      <c r="V56" s="69"/>
      <c r="W56" s="69"/>
      <c r="X56" s="69"/>
    </row>
    <row r="57">
      <c r="A57" s="236">
        <v>44197.0</v>
      </c>
      <c r="B57" s="242" t="s">
        <v>1368</v>
      </c>
      <c r="C57" s="238">
        <v>0.0</v>
      </c>
      <c r="D57" s="239" t="s">
        <v>1370</v>
      </c>
      <c r="E57" s="69"/>
      <c r="F57" s="69"/>
      <c r="G57" s="69"/>
      <c r="H57" s="69"/>
      <c r="I57" s="69"/>
      <c r="J57" s="69"/>
      <c r="K57" s="69"/>
      <c r="L57" s="69"/>
      <c r="M57" s="69"/>
      <c r="N57" s="69"/>
      <c r="O57" s="69"/>
      <c r="P57" s="69"/>
      <c r="Q57" s="69"/>
      <c r="R57" s="69"/>
      <c r="S57" s="69"/>
      <c r="T57" s="69"/>
      <c r="U57" s="69"/>
      <c r="V57" s="69"/>
      <c r="W57" s="69"/>
      <c r="X57" s="69"/>
    </row>
    <row r="58">
      <c r="A58" s="236">
        <v>43101.0</v>
      </c>
      <c r="B58" s="242" t="s">
        <v>1386</v>
      </c>
      <c r="C58" s="238">
        <v>8912473.0</v>
      </c>
      <c r="D58" s="239" t="s">
        <v>1388</v>
      </c>
      <c r="E58" s="69"/>
      <c r="F58" s="69"/>
      <c r="G58" s="69"/>
      <c r="H58" s="69"/>
      <c r="I58" s="69"/>
      <c r="J58" s="69"/>
      <c r="K58" s="69"/>
      <c r="L58" s="69"/>
      <c r="M58" s="69"/>
      <c r="N58" s="69"/>
      <c r="O58" s="69"/>
      <c r="P58" s="69"/>
      <c r="Q58" s="69"/>
      <c r="R58" s="69"/>
      <c r="S58" s="69"/>
      <c r="T58" s="69"/>
      <c r="U58" s="69"/>
      <c r="V58" s="69"/>
      <c r="W58" s="69"/>
      <c r="X58" s="69"/>
    </row>
    <row r="59">
      <c r="A59" s="236">
        <v>43466.0</v>
      </c>
      <c r="B59" s="242" t="s">
        <v>1386</v>
      </c>
      <c r="C59" s="238">
        <v>8745982.0</v>
      </c>
      <c r="D59" s="239" t="s">
        <v>1388</v>
      </c>
      <c r="E59" s="69"/>
      <c r="F59" s="69"/>
      <c r="G59" s="69"/>
      <c r="H59" s="69"/>
      <c r="I59" s="69"/>
      <c r="J59" s="69"/>
      <c r="K59" s="69"/>
      <c r="L59" s="69"/>
      <c r="M59" s="69"/>
      <c r="N59" s="69"/>
      <c r="O59" s="69"/>
      <c r="P59" s="69"/>
      <c r="Q59" s="69"/>
      <c r="R59" s="69"/>
      <c r="S59" s="69"/>
      <c r="T59" s="69"/>
      <c r="U59" s="69"/>
      <c r="V59" s="69"/>
      <c r="W59" s="69"/>
      <c r="X59" s="69"/>
    </row>
    <row r="60">
      <c r="A60" s="236">
        <v>43831.0</v>
      </c>
      <c r="B60" s="242" t="s">
        <v>1386</v>
      </c>
      <c r="C60" s="238">
        <v>6603491.0</v>
      </c>
      <c r="D60" s="239" t="s">
        <v>1388</v>
      </c>
      <c r="E60" s="69"/>
      <c r="F60" s="69"/>
      <c r="G60" s="69"/>
      <c r="H60" s="69"/>
      <c r="I60" s="69"/>
      <c r="J60" s="69"/>
      <c r="K60" s="69"/>
      <c r="L60" s="69"/>
      <c r="M60" s="69"/>
      <c r="N60" s="69"/>
      <c r="O60" s="69"/>
      <c r="P60" s="69"/>
      <c r="Q60" s="69"/>
      <c r="R60" s="69"/>
      <c r="S60" s="69"/>
      <c r="T60" s="69"/>
      <c r="U60" s="69"/>
      <c r="V60" s="69"/>
      <c r="W60" s="69"/>
      <c r="X60" s="69"/>
    </row>
    <row r="61">
      <c r="A61" s="236">
        <v>44197.0</v>
      </c>
      <c r="B61" s="242" t="s">
        <v>1386</v>
      </c>
      <c r="C61" s="238">
        <v>6110950.0</v>
      </c>
      <c r="D61" s="239" t="s">
        <v>1388</v>
      </c>
      <c r="E61" s="69"/>
      <c r="F61" s="69"/>
      <c r="G61" s="69"/>
      <c r="H61" s="69"/>
      <c r="I61" s="69"/>
      <c r="J61" s="69"/>
      <c r="K61" s="69"/>
      <c r="L61" s="69"/>
      <c r="M61" s="69"/>
      <c r="N61" s="69"/>
      <c r="O61" s="69"/>
      <c r="P61" s="69"/>
      <c r="Q61" s="69"/>
      <c r="R61" s="69"/>
      <c r="S61" s="69"/>
      <c r="T61" s="69"/>
      <c r="U61" s="69"/>
      <c r="V61" s="69"/>
      <c r="W61" s="69"/>
      <c r="X61" s="69"/>
    </row>
    <row r="62">
      <c r="A62" s="236">
        <v>43101.0</v>
      </c>
      <c r="B62" s="242" t="s">
        <v>1407</v>
      </c>
      <c r="C62" s="238">
        <v>2158366.0</v>
      </c>
      <c r="D62" s="239" t="s">
        <v>1409</v>
      </c>
      <c r="E62" s="69"/>
      <c r="F62" s="69"/>
      <c r="G62" s="69"/>
      <c r="H62" s="69"/>
      <c r="I62" s="69"/>
      <c r="J62" s="69"/>
      <c r="K62" s="69"/>
      <c r="L62" s="69"/>
      <c r="M62" s="69"/>
      <c r="N62" s="69"/>
      <c r="O62" s="69"/>
      <c r="P62" s="69"/>
      <c r="Q62" s="69"/>
      <c r="R62" s="69"/>
      <c r="S62" s="69"/>
      <c r="T62" s="69"/>
      <c r="U62" s="69"/>
      <c r="V62" s="69"/>
      <c r="W62" s="69"/>
      <c r="X62" s="69"/>
    </row>
    <row r="63">
      <c r="A63" s="236">
        <v>43466.0</v>
      </c>
      <c r="B63" s="242" t="s">
        <v>1407</v>
      </c>
      <c r="C63" s="238">
        <v>2313339.0</v>
      </c>
      <c r="D63" s="239" t="s">
        <v>1409</v>
      </c>
      <c r="E63" s="69"/>
      <c r="F63" s="69"/>
      <c r="G63" s="69"/>
      <c r="H63" s="69"/>
      <c r="I63" s="69"/>
      <c r="J63" s="69"/>
      <c r="K63" s="69"/>
      <c r="L63" s="69"/>
      <c r="M63" s="69"/>
      <c r="N63" s="69"/>
      <c r="O63" s="69"/>
      <c r="P63" s="69"/>
      <c r="Q63" s="69"/>
      <c r="R63" s="69"/>
      <c r="S63" s="69"/>
      <c r="T63" s="69"/>
      <c r="U63" s="69"/>
      <c r="V63" s="69"/>
      <c r="W63" s="69"/>
      <c r="X63" s="69"/>
    </row>
    <row r="64">
      <c r="A64" s="236">
        <v>43831.0</v>
      </c>
      <c r="B64" s="242" t="s">
        <v>1407</v>
      </c>
      <c r="C64" s="238">
        <v>1896204.0</v>
      </c>
      <c r="D64" s="239" t="s">
        <v>1409</v>
      </c>
      <c r="E64" s="69"/>
      <c r="F64" s="69"/>
      <c r="G64" s="69"/>
      <c r="H64" s="69"/>
      <c r="I64" s="69"/>
      <c r="J64" s="69"/>
      <c r="K64" s="69"/>
      <c r="L64" s="69"/>
      <c r="M64" s="69"/>
      <c r="N64" s="69"/>
      <c r="O64" s="69"/>
      <c r="P64" s="69"/>
      <c r="Q64" s="69"/>
      <c r="R64" s="69"/>
      <c r="S64" s="69"/>
      <c r="T64" s="69"/>
      <c r="U64" s="69"/>
      <c r="V64" s="69"/>
      <c r="W64" s="69"/>
      <c r="X64" s="69"/>
    </row>
    <row r="65">
      <c r="A65" s="236">
        <v>44197.0</v>
      </c>
      <c r="B65" s="242" t="s">
        <v>1407</v>
      </c>
      <c r="C65" s="238">
        <v>2239972.0</v>
      </c>
      <c r="D65" s="239" t="s">
        <v>1409</v>
      </c>
      <c r="E65" s="69"/>
      <c r="F65" s="69"/>
      <c r="G65" s="69"/>
      <c r="H65" s="69"/>
      <c r="I65" s="69"/>
      <c r="J65" s="69"/>
      <c r="K65" s="69"/>
      <c r="L65" s="69"/>
      <c r="M65" s="69"/>
      <c r="N65" s="69"/>
      <c r="O65" s="69"/>
      <c r="P65" s="69"/>
      <c r="Q65" s="69"/>
      <c r="R65" s="69"/>
      <c r="S65" s="69"/>
      <c r="T65" s="69"/>
      <c r="U65" s="69"/>
      <c r="V65" s="69"/>
      <c r="W65" s="69"/>
      <c r="X65" s="69"/>
    </row>
    <row r="66">
      <c r="A66" s="236">
        <v>43101.0</v>
      </c>
      <c r="B66" s="242" t="s">
        <v>1427</v>
      </c>
      <c r="C66" s="238">
        <v>4.1329361E7</v>
      </c>
      <c r="D66" s="239" t="s">
        <v>1428</v>
      </c>
      <c r="E66" s="69"/>
      <c r="F66" s="69"/>
      <c r="G66" s="69"/>
      <c r="H66" s="69"/>
      <c r="I66" s="69"/>
      <c r="J66" s="69"/>
      <c r="K66" s="69"/>
      <c r="L66" s="69"/>
      <c r="M66" s="69"/>
      <c r="N66" s="69"/>
      <c r="O66" s="69"/>
      <c r="P66" s="69"/>
      <c r="Q66" s="69"/>
      <c r="R66" s="69"/>
      <c r="S66" s="69"/>
      <c r="T66" s="69"/>
      <c r="U66" s="69"/>
      <c r="V66" s="69"/>
      <c r="W66" s="69"/>
      <c r="X66" s="69"/>
    </row>
    <row r="67">
      <c r="A67" s="236">
        <v>43466.0</v>
      </c>
      <c r="B67" s="242" t="s">
        <v>1427</v>
      </c>
      <c r="C67" s="238">
        <v>4.6445721E7</v>
      </c>
      <c r="D67" s="239" t="s">
        <v>1428</v>
      </c>
      <c r="E67" s="69"/>
      <c r="F67" s="69"/>
      <c r="G67" s="69"/>
      <c r="H67" s="69"/>
      <c r="I67" s="69"/>
      <c r="J67" s="69"/>
      <c r="K67" s="69"/>
      <c r="L67" s="69"/>
      <c r="M67" s="69"/>
      <c r="N67" s="69"/>
      <c r="O67" s="69"/>
      <c r="P67" s="69"/>
      <c r="Q67" s="69"/>
      <c r="R67" s="69"/>
      <c r="S67" s="69"/>
      <c r="T67" s="69"/>
      <c r="U67" s="69"/>
      <c r="V67" s="69"/>
      <c r="W67" s="69"/>
      <c r="X67" s="69"/>
    </row>
    <row r="68">
      <c r="A68" s="236">
        <v>43831.0</v>
      </c>
      <c r="B68" s="242" t="s">
        <v>1427</v>
      </c>
      <c r="C68" s="238">
        <v>3.3897705E7</v>
      </c>
      <c r="D68" s="239" t="s">
        <v>1428</v>
      </c>
      <c r="E68" s="69"/>
      <c r="F68" s="69"/>
      <c r="G68" s="69"/>
      <c r="H68" s="69"/>
      <c r="I68" s="69"/>
      <c r="J68" s="69"/>
      <c r="K68" s="69"/>
      <c r="L68" s="69"/>
      <c r="M68" s="69"/>
      <c r="N68" s="69"/>
      <c r="O68" s="69"/>
      <c r="P68" s="69"/>
      <c r="Q68" s="69"/>
      <c r="R68" s="69"/>
      <c r="S68" s="69"/>
      <c r="T68" s="69"/>
      <c r="U68" s="69"/>
      <c r="V68" s="69"/>
      <c r="W68" s="69"/>
      <c r="X68" s="69"/>
    </row>
    <row r="69">
      <c r="A69" s="236">
        <v>44197.0</v>
      </c>
      <c r="B69" s="242" t="s">
        <v>1427</v>
      </c>
      <c r="C69" s="238">
        <v>4.3918404E7</v>
      </c>
      <c r="D69" s="239" t="s">
        <v>1428</v>
      </c>
      <c r="E69" s="69"/>
      <c r="F69" s="69"/>
      <c r="G69" s="69"/>
      <c r="H69" s="69"/>
      <c r="I69" s="69"/>
      <c r="J69" s="69"/>
      <c r="K69" s="69"/>
      <c r="L69" s="69"/>
      <c r="M69" s="69"/>
      <c r="N69" s="69"/>
      <c r="O69" s="69"/>
      <c r="P69" s="69"/>
      <c r="Q69" s="69"/>
      <c r="R69" s="69"/>
      <c r="S69" s="69"/>
      <c r="T69" s="69"/>
      <c r="U69" s="69"/>
      <c r="V69" s="69"/>
      <c r="W69" s="69"/>
      <c r="X69" s="69"/>
    </row>
    <row r="70">
      <c r="A70" s="236">
        <v>43101.0</v>
      </c>
      <c r="B70" s="242" t="s">
        <v>1429</v>
      </c>
      <c r="C70" s="238">
        <v>7515504.0</v>
      </c>
      <c r="D70" s="239" t="s">
        <v>1430</v>
      </c>
      <c r="E70" s="69"/>
      <c r="F70" s="69"/>
      <c r="G70" s="69"/>
      <c r="H70" s="69"/>
      <c r="I70" s="69"/>
      <c r="J70" s="69"/>
      <c r="K70" s="69"/>
      <c r="L70" s="69"/>
      <c r="M70" s="69"/>
      <c r="N70" s="69"/>
      <c r="O70" s="69"/>
      <c r="P70" s="69"/>
      <c r="Q70" s="69"/>
      <c r="R70" s="69"/>
      <c r="S70" s="69"/>
      <c r="T70" s="69"/>
      <c r="U70" s="69"/>
      <c r="V70" s="69"/>
      <c r="W70" s="69"/>
      <c r="X70" s="69"/>
    </row>
    <row r="71">
      <c r="A71" s="236">
        <v>43466.0</v>
      </c>
      <c r="B71" s="242" t="s">
        <v>1429</v>
      </c>
      <c r="C71" s="238">
        <v>9393447.0</v>
      </c>
      <c r="D71" s="239" t="s">
        <v>1430</v>
      </c>
      <c r="E71" s="69"/>
      <c r="F71" s="69"/>
      <c r="G71" s="69"/>
      <c r="H71" s="69"/>
      <c r="I71" s="69"/>
      <c r="J71" s="69"/>
      <c r="K71" s="69"/>
      <c r="L71" s="69"/>
      <c r="M71" s="69"/>
      <c r="N71" s="69"/>
      <c r="O71" s="69"/>
      <c r="P71" s="69"/>
      <c r="Q71" s="69"/>
      <c r="R71" s="69"/>
      <c r="S71" s="69"/>
      <c r="T71" s="69"/>
      <c r="U71" s="69"/>
      <c r="V71" s="69"/>
      <c r="W71" s="69"/>
      <c r="X71" s="69"/>
    </row>
    <row r="72">
      <c r="A72" s="236">
        <v>43831.0</v>
      </c>
      <c r="B72" s="242" t="s">
        <v>1429</v>
      </c>
      <c r="C72" s="238">
        <v>7947197.0</v>
      </c>
      <c r="D72" s="239" t="s">
        <v>1430</v>
      </c>
      <c r="E72" s="69"/>
      <c r="F72" s="69"/>
      <c r="G72" s="69"/>
      <c r="H72" s="69"/>
      <c r="I72" s="69"/>
      <c r="J72" s="69"/>
      <c r="K72" s="69"/>
      <c r="L72" s="69"/>
      <c r="M72" s="69"/>
      <c r="N72" s="69"/>
      <c r="O72" s="69"/>
      <c r="P72" s="69"/>
      <c r="Q72" s="69"/>
      <c r="R72" s="69"/>
      <c r="S72" s="69"/>
      <c r="T72" s="69"/>
      <c r="U72" s="69"/>
      <c r="V72" s="69"/>
      <c r="W72" s="69"/>
      <c r="X72" s="69"/>
    </row>
    <row r="73">
      <c r="A73" s="236">
        <v>44197.0</v>
      </c>
      <c r="B73" s="242" t="s">
        <v>1429</v>
      </c>
      <c r="C73" s="238">
        <v>6145151.0</v>
      </c>
      <c r="D73" s="239" t="s">
        <v>1430</v>
      </c>
      <c r="E73" s="69"/>
      <c r="F73" s="69"/>
      <c r="G73" s="69"/>
      <c r="H73" s="69"/>
      <c r="I73" s="69"/>
      <c r="J73" s="69"/>
      <c r="K73" s="69"/>
      <c r="L73" s="69"/>
      <c r="M73" s="69"/>
      <c r="N73" s="69"/>
      <c r="O73" s="69"/>
      <c r="P73" s="69"/>
      <c r="Q73" s="69"/>
      <c r="R73" s="69"/>
      <c r="S73" s="69"/>
      <c r="T73" s="69"/>
      <c r="U73" s="69"/>
      <c r="V73" s="69"/>
      <c r="W73" s="69"/>
      <c r="X73" s="69"/>
    </row>
    <row r="74">
      <c r="A74" s="236">
        <v>43101.0</v>
      </c>
      <c r="B74" s="242" t="s">
        <v>1431</v>
      </c>
      <c r="C74" s="238">
        <v>0.0</v>
      </c>
      <c r="D74" s="239" t="s">
        <v>1432</v>
      </c>
      <c r="E74" s="69"/>
      <c r="F74" s="69"/>
      <c r="G74" s="69"/>
      <c r="H74" s="69"/>
      <c r="I74" s="69"/>
      <c r="J74" s="69"/>
      <c r="K74" s="69"/>
      <c r="L74" s="69"/>
      <c r="M74" s="69"/>
      <c r="N74" s="69"/>
      <c r="O74" s="69"/>
      <c r="P74" s="69"/>
      <c r="Q74" s="69"/>
      <c r="R74" s="69"/>
      <c r="S74" s="69"/>
      <c r="T74" s="69"/>
      <c r="U74" s="69"/>
      <c r="V74" s="69"/>
      <c r="W74" s="69"/>
      <c r="X74" s="69"/>
    </row>
    <row r="75">
      <c r="A75" s="236">
        <v>43466.0</v>
      </c>
      <c r="B75" s="242" t="s">
        <v>1431</v>
      </c>
      <c r="C75" s="238">
        <v>0.0</v>
      </c>
      <c r="D75" s="239" t="s">
        <v>1432</v>
      </c>
      <c r="E75" s="69"/>
      <c r="F75" s="69"/>
      <c r="G75" s="69"/>
      <c r="H75" s="69"/>
      <c r="I75" s="69"/>
      <c r="J75" s="69"/>
      <c r="K75" s="69"/>
      <c r="L75" s="69"/>
      <c r="M75" s="69"/>
      <c r="N75" s="69"/>
      <c r="O75" s="69"/>
      <c r="P75" s="69"/>
      <c r="Q75" s="69"/>
      <c r="R75" s="69"/>
      <c r="S75" s="69"/>
      <c r="T75" s="69"/>
      <c r="U75" s="69"/>
      <c r="V75" s="69"/>
      <c r="W75" s="69"/>
      <c r="X75" s="69"/>
    </row>
    <row r="76">
      <c r="A76" s="236">
        <v>43831.0</v>
      </c>
      <c r="B76" s="242" t="s">
        <v>1431</v>
      </c>
      <c r="C76" s="238">
        <v>2598557.0</v>
      </c>
      <c r="D76" s="239" t="s">
        <v>1432</v>
      </c>
      <c r="E76" s="69"/>
      <c r="F76" s="69"/>
      <c r="G76" s="69"/>
      <c r="H76" s="69"/>
      <c r="I76" s="69"/>
      <c r="J76" s="69"/>
      <c r="K76" s="69"/>
      <c r="L76" s="69"/>
      <c r="M76" s="69"/>
      <c r="N76" s="69"/>
      <c r="O76" s="69"/>
      <c r="P76" s="69"/>
      <c r="Q76" s="69"/>
      <c r="R76" s="69"/>
      <c r="S76" s="69"/>
      <c r="T76" s="69"/>
      <c r="U76" s="69"/>
      <c r="V76" s="69"/>
      <c r="W76" s="69"/>
      <c r="X76" s="69"/>
    </row>
    <row r="77">
      <c r="A77" s="236">
        <v>44197.0</v>
      </c>
      <c r="B77" s="242" t="s">
        <v>1431</v>
      </c>
      <c r="C77" s="238">
        <v>2934817.0</v>
      </c>
      <c r="D77" s="239" t="s">
        <v>1432</v>
      </c>
      <c r="E77" s="69"/>
      <c r="F77" s="69"/>
      <c r="G77" s="69"/>
      <c r="H77" s="69"/>
      <c r="I77" s="69"/>
      <c r="J77" s="69"/>
      <c r="K77" s="69"/>
      <c r="L77" s="69"/>
      <c r="M77" s="69"/>
      <c r="N77" s="69"/>
      <c r="O77" s="69"/>
      <c r="P77" s="69"/>
      <c r="Q77" s="69"/>
      <c r="R77" s="69"/>
      <c r="S77" s="69"/>
      <c r="T77" s="69"/>
      <c r="U77" s="69"/>
      <c r="V77" s="69"/>
      <c r="W77" s="69"/>
      <c r="X77" s="69"/>
    </row>
    <row r="78">
      <c r="A78" s="236">
        <v>43101.0</v>
      </c>
      <c r="B78" s="242" t="s">
        <v>1433</v>
      </c>
      <c r="C78" s="238">
        <v>2626455.0</v>
      </c>
      <c r="D78" s="239" t="s">
        <v>1434</v>
      </c>
      <c r="E78" s="69"/>
      <c r="F78" s="69"/>
      <c r="G78" s="69"/>
      <c r="H78" s="69"/>
      <c r="I78" s="69"/>
      <c r="J78" s="69"/>
      <c r="K78" s="69"/>
      <c r="L78" s="69"/>
      <c r="M78" s="69"/>
      <c r="N78" s="69"/>
      <c r="O78" s="69"/>
      <c r="P78" s="69"/>
      <c r="Q78" s="69"/>
      <c r="R78" s="69"/>
      <c r="S78" s="69"/>
      <c r="T78" s="69"/>
      <c r="U78" s="69"/>
      <c r="V78" s="69"/>
      <c r="W78" s="69"/>
      <c r="X78" s="69"/>
    </row>
    <row r="79">
      <c r="A79" s="236">
        <v>43466.0</v>
      </c>
      <c r="B79" s="242" t="s">
        <v>1433</v>
      </c>
      <c r="C79" s="238">
        <v>3311706.0</v>
      </c>
      <c r="D79" s="239" t="s">
        <v>1434</v>
      </c>
      <c r="E79" s="69"/>
      <c r="F79" s="69"/>
      <c r="G79" s="69"/>
      <c r="H79" s="69"/>
      <c r="I79" s="69"/>
      <c r="J79" s="69"/>
      <c r="K79" s="69"/>
      <c r="L79" s="69"/>
      <c r="M79" s="69"/>
      <c r="N79" s="69"/>
      <c r="O79" s="69"/>
      <c r="P79" s="69"/>
      <c r="Q79" s="69"/>
      <c r="R79" s="69"/>
      <c r="S79" s="69"/>
      <c r="T79" s="69"/>
      <c r="U79" s="69"/>
      <c r="V79" s="69"/>
      <c r="W79" s="69"/>
      <c r="X79" s="69"/>
    </row>
    <row r="80">
      <c r="A80" s="236">
        <v>43831.0</v>
      </c>
      <c r="B80" s="242" t="s">
        <v>1433</v>
      </c>
      <c r="C80" s="238">
        <v>2342166.0</v>
      </c>
      <c r="D80" s="239" t="s">
        <v>1434</v>
      </c>
      <c r="E80" s="69"/>
      <c r="F80" s="69"/>
      <c r="G80" s="69"/>
      <c r="H80" s="69"/>
      <c r="I80" s="69"/>
      <c r="J80" s="69"/>
      <c r="K80" s="69"/>
      <c r="L80" s="69"/>
      <c r="M80" s="69"/>
      <c r="N80" s="69"/>
      <c r="O80" s="69"/>
      <c r="P80" s="69"/>
      <c r="Q80" s="69"/>
      <c r="R80" s="69"/>
      <c r="S80" s="69"/>
      <c r="T80" s="69"/>
      <c r="U80" s="69"/>
      <c r="V80" s="69"/>
      <c r="W80" s="69"/>
      <c r="X80" s="69"/>
    </row>
    <row r="81">
      <c r="A81" s="236">
        <v>44197.0</v>
      </c>
      <c r="B81" s="242" t="s">
        <v>1433</v>
      </c>
      <c r="C81" s="238">
        <v>2629930.0</v>
      </c>
      <c r="D81" s="239" t="s">
        <v>1434</v>
      </c>
      <c r="E81" s="69"/>
      <c r="F81" s="69"/>
      <c r="G81" s="69"/>
      <c r="H81" s="69"/>
      <c r="I81" s="69"/>
      <c r="J81" s="69"/>
      <c r="K81" s="69"/>
      <c r="L81" s="69"/>
      <c r="M81" s="69"/>
      <c r="N81" s="69"/>
      <c r="O81" s="69"/>
      <c r="P81" s="69"/>
      <c r="Q81" s="69"/>
      <c r="R81" s="69"/>
      <c r="S81" s="69"/>
      <c r="T81" s="69"/>
      <c r="U81" s="69"/>
      <c r="V81" s="69"/>
      <c r="W81" s="69"/>
      <c r="X81" s="69"/>
    </row>
    <row r="82">
      <c r="A82" s="236">
        <v>43101.0</v>
      </c>
      <c r="B82" s="242" t="s">
        <v>1435</v>
      </c>
      <c r="C82" s="238">
        <v>0.0</v>
      </c>
      <c r="D82" s="239" t="s">
        <v>1436</v>
      </c>
      <c r="E82" s="69"/>
      <c r="F82" s="69"/>
      <c r="G82" s="69"/>
      <c r="H82" s="69"/>
      <c r="I82" s="69"/>
      <c r="J82" s="69"/>
      <c r="K82" s="69"/>
      <c r="L82" s="69"/>
      <c r="M82" s="69"/>
      <c r="N82" s="69"/>
      <c r="O82" s="69"/>
      <c r="P82" s="69"/>
      <c r="Q82" s="69"/>
      <c r="R82" s="69"/>
      <c r="S82" s="69"/>
      <c r="T82" s="69"/>
      <c r="U82" s="69"/>
      <c r="V82" s="69"/>
      <c r="W82" s="69"/>
      <c r="X82" s="69"/>
    </row>
    <row r="83">
      <c r="A83" s="236">
        <v>43466.0</v>
      </c>
      <c r="B83" s="242" t="s">
        <v>1435</v>
      </c>
      <c r="C83" s="238">
        <v>0.0</v>
      </c>
      <c r="D83" s="239" t="s">
        <v>1436</v>
      </c>
      <c r="E83" s="69"/>
      <c r="F83" s="69"/>
      <c r="G83" s="69"/>
      <c r="H83" s="69"/>
      <c r="I83" s="69"/>
      <c r="J83" s="69"/>
      <c r="K83" s="69"/>
      <c r="L83" s="69"/>
      <c r="M83" s="69"/>
      <c r="N83" s="69"/>
      <c r="O83" s="69"/>
      <c r="P83" s="69"/>
      <c r="Q83" s="69"/>
      <c r="R83" s="69"/>
      <c r="S83" s="69"/>
      <c r="T83" s="69"/>
      <c r="U83" s="69"/>
      <c r="V83" s="69"/>
      <c r="W83" s="69"/>
      <c r="X83" s="69"/>
    </row>
    <row r="84">
      <c r="A84" s="236">
        <v>43831.0</v>
      </c>
      <c r="B84" s="242" t="s">
        <v>1435</v>
      </c>
      <c r="C84" s="238">
        <v>0.0</v>
      </c>
      <c r="D84" s="239" t="s">
        <v>1436</v>
      </c>
      <c r="E84" s="69"/>
      <c r="F84" s="69"/>
      <c r="G84" s="69"/>
      <c r="H84" s="69"/>
      <c r="I84" s="69"/>
      <c r="J84" s="69"/>
      <c r="K84" s="69"/>
      <c r="L84" s="69"/>
      <c r="M84" s="69"/>
      <c r="N84" s="69"/>
      <c r="O84" s="69"/>
      <c r="P84" s="69"/>
      <c r="Q84" s="69"/>
      <c r="R84" s="69"/>
      <c r="S84" s="69"/>
      <c r="T84" s="69"/>
      <c r="U84" s="69"/>
      <c r="V84" s="69"/>
      <c r="W84" s="69"/>
      <c r="X84" s="69"/>
    </row>
    <row r="85">
      <c r="A85" s="236">
        <v>44197.0</v>
      </c>
      <c r="B85" s="242" t="s">
        <v>1435</v>
      </c>
      <c r="C85" s="238">
        <v>0.0</v>
      </c>
      <c r="D85" s="239" t="s">
        <v>1436</v>
      </c>
      <c r="E85" s="69"/>
      <c r="F85" s="69"/>
      <c r="G85" s="69"/>
      <c r="H85" s="69"/>
      <c r="I85" s="69"/>
      <c r="J85" s="69"/>
      <c r="K85" s="69"/>
      <c r="L85" s="69"/>
      <c r="M85" s="69"/>
      <c r="N85" s="69"/>
      <c r="O85" s="69"/>
      <c r="P85" s="69"/>
      <c r="Q85" s="69"/>
      <c r="R85" s="69"/>
      <c r="S85" s="69"/>
      <c r="T85" s="69"/>
      <c r="U85" s="69"/>
      <c r="V85" s="69"/>
      <c r="W85" s="69"/>
      <c r="X85" s="69"/>
    </row>
    <row r="86">
      <c r="A86" s="236">
        <v>43101.0</v>
      </c>
      <c r="B86" s="242" t="s">
        <v>1437</v>
      </c>
      <c r="C86" s="238">
        <v>1.2383613E7</v>
      </c>
      <c r="D86" s="239" t="s">
        <v>1438</v>
      </c>
      <c r="E86" s="69"/>
      <c r="F86" s="69"/>
      <c r="G86" s="69"/>
      <c r="H86" s="69"/>
      <c r="I86" s="69"/>
      <c r="J86" s="69"/>
      <c r="K86" s="69"/>
      <c r="L86" s="69"/>
      <c r="M86" s="69"/>
      <c r="N86" s="69"/>
      <c r="O86" s="69"/>
      <c r="P86" s="69"/>
      <c r="Q86" s="69"/>
      <c r="R86" s="69"/>
      <c r="S86" s="69"/>
      <c r="T86" s="69"/>
      <c r="U86" s="69"/>
      <c r="V86" s="69"/>
      <c r="W86" s="69"/>
      <c r="X86" s="69"/>
    </row>
    <row r="87">
      <c r="A87" s="236">
        <v>43466.0</v>
      </c>
      <c r="B87" s="242" t="s">
        <v>1437</v>
      </c>
      <c r="C87" s="238">
        <v>1.3404033E7</v>
      </c>
      <c r="D87" s="239" t="s">
        <v>1438</v>
      </c>
      <c r="E87" s="69"/>
      <c r="F87" s="69"/>
      <c r="G87" s="69"/>
      <c r="H87" s="69"/>
      <c r="I87" s="69"/>
      <c r="J87" s="69"/>
      <c r="K87" s="69"/>
      <c r="L87" s="69"/>
      <c r="M87" s="69"/>
      <c r="N87" s="69"/>
      <c r="O87" s="69"/>
      <c r="P87" s="69"/>
      <c r="Q87" s="69"/>
      <c r="R87" s="69"/>
      <c r="S87" s="69"/>
      <c r="T87" s="69"/>
      <c r="U87" s="69"/>
      <c r="V87" s="69"/>
      <c r="W87" s="69"/>
      <c r="X87" s="69"/>
    </row>
    <row r="88">
      <c r="A88" s="236">
        <v>43831.0</v>
      </c>
      <c r="B88" s="242" t="s">
        <v>1437</v>
      </c>
      <c r="C88" s="238">
        <v>0.0</v>
      </c>
      <c r="D88" s="239" t="s">
        <v>1438</v>
      </c>
      <c r="E88" s="69"/>
      <c r="F88" s="69"/>
      <c r="G88" s="69"/>
      <c r="H88" s="69"/>
      <c r="I88" s="69"/>
      <c r="J88" s="69"/>
      <c r="K88" s="69"/>
      <c r="L88" s="69"/>
      <c r="M88" s="69"/>
      <c r="N88" s="69"/>
      <c r="O88" s="69"/>
      <c r="P88" s="69"/>
      <c r="Q88" s="69"/>
      <c r="R88" s="69"/>
      <c r="S88" s="69"/>
      <c r="T88" s="69"/>
      <c r="U88" s="69"/>
      <c r="V88" s="69"/>
      <c r="W88" s="69"/>
      <c r="X88" s="69"/>
    </row>
    <row r="89">
      <c r="A89" s="236">
        <v>44197.0</v>
      </c>
      <c r="B89" s="242" t="s">
        <v>1437</v>
      </c>
      <c r="C89" s="238">
        <v>0.0</v>
      </c>
      <c r="D89" s="239" t="s">
        <v>1438</v>
      </c>
      <c r="E89" s="69"/>
      <c r="F89" s="69"/>
      <c r="G89" s="69"/>
      <c r="H89" s="69"/>
      <c r="I89" s="69"/>
      <c r="J89" s="69"/>
      <c r="K89" s="69"/>
      <c r="L89" s="69"/>
      <c r="M89" s="69"/>
      <c r="N89" s="69"/>
      <c r="O89" s="69"/>
      <c r="P89" s="69"/>
      <c r="Q89" s="69"/>
      <c r="R89" s="69"/>
      <c r="S89" s="69"/>
      <c r="T89" s="69"/>
      <c r="U89" s="69"/>
      <c r="V89" s="69"/>
      <c r="W89" s="69"/>
      <c r="X89" s="69"/>
    </row>
    <row r="90">
      <c r="A90" s="236">
        <v>43101.0</v>
      </c>
      <c r="B90" s="242" t="s">
        <v>1439</v>
      </c>
      <c r="C90" s="238">
        <v>407147.0</v>
      </c>
      <c r="D90" s="239" t="s">
        <v>1440</v>
      </c>
      <c r="E90" s="69"/>
      <c r="F90" s="69"/>
      <c r="G90" s="69"/>
      <c r="H90" s="69"/>
      <c r="I90" s="69"/>
      <c r="J90" s="69"/>
      <c r="K90" s="69"/>
      <c r="L90" s="69"/>
      <c r="M90" s="69"/>
      <c r="N90" s="69"/>
      <c r="O90" s="69"/>
      <c r="P90" s="69"/>
      <c r="Q90" s="69"/>
      <c r="R90" s="69"/>
      <c r="S90" s="69"/>
      <c r="T90" s="69"/>
      <c r="U90" s="69"/>
      <c r="V90" s="69"/>
      <c r="W90" s="69"/>
      <c r="X90" s="69"/>
    </row>
    <row r="91">
      <c r="A91" s="236">
        <v>43466.0</v>
      </c>
      <c r="B91" s="242" t="s">
        <v>1439</v>
      </c>
      <c r="C91" s="238">
        <v>435506.0</v>
      </c>
      <c r="D91" s="239" t="s">
        <v>1440</v>
      </c>
      <c r="E91" s="69"/>
      <c r="F91" s="69"/>
      <c r="G91" s="69"/>
      <c r="H91" s="69"/>
      <c r="I91" s="69"/>
      <c r="J91" s="69"/>
      <c r="K91" s="69"/>
      <c r="L91" s="69"/>
      <c r="M91" s="69"/>
      <c r="N91" s="69"/>
      <c r="O91" s="69"/>
      <c r="P91" s="69"/>
      <c r="Q91" s="69"/>
      <c r="R91" s="69"/>
      <c r="S91" s="69"/>
      <c r="T91" s="69"/>
      <c r="U91" s="69"/>
      <c r="V91" s="69"/>
      <c r="W91" s="69"/>
      <c r="X91" s="69"/>
    </row>
    <row r="92">
      <c r="A92" s="236">
        <v>43831.0</v>
      </c>
      <c r="B92" s="242" t="s">
        <v>1439</v>
      </c>
      <c r="C92" s="238">
        <v>224527.0</v>
      </c>
      <c r="D92" s="239" t="s">
        <v>1440</v>
      </c>
      <c r="E92" s="69"/>
      <c r="F92" s="69"/>
      <c r="G92" s="69"/>
      <c r="H92" s="69"/>
      <c r="I92" s="69"/>
      <c r="J92" s="69"/>
      <c r="K92" s="69"/>
      <c r="L92" s="69"/>
      <c r="M92" s="69"/>
      <c r="N92" s="69"/>
      <c r="O92" s="69"/>
      <c r="P92" s="69"/>
      <c r="Q92" s="69"/>
      <c r="R92" s="69"/>
      <c r="S92" s="69"/>
      <c r="T92" s="69"/>
      <c r="U92" s="69"/>
      <c r="V92" s="69"/>
      <c r="W92" s="69"/>
      <c r="X92" s="69"/>
    </row>
    <row r="93">
      <c r="A93" s="236">
        <v>44197.0</v>
      </c>
      <c r="B93" s="242" t="s">
        <v>1439</v>
      </c>
      <c r="C93" s="238">
        <v>346451.0</v>
      </c>
      <c r="D93" s="239" t="s">
        <v>1440</v>
      </c>
      <c r="E93" s="69"/>
      <c r="F93" s="69"/>
      <c r="G93" s="69"/>
      <c r="H93" s="69"/>
      <c r="I93" s="69"/>
      <c r="J93" s="69"/>
      <c r="K93" s="69"/>
      <c r="L93" s="69"/>
      <c r="M93" s="69"/>
      <c r="N93" s="69"/>
      <c r="O93" s="69"/>
      <c r="P93" s="69"/>
      <c r="Q93" s="69"/>
      <c r="R93" s="69"/>
      <c r="S93" s="69"/>
      <c r="T93" s="69"/>
      <c r="U93" s="69"/>
      <c r="V93" s="69"/>
      <c r="W93" s="69"/>
      <c r="X93" s="69"/>
    </row>
    <row r="94">
      <c r="A94" s="236">
        <v>43101.0</v>
      </c>
      <c r="B94" s="242" t="s">
        <v>1441</v>
      </c>
      <c r="C94" s="238">
        <v>0.0</v>
      </c>
      <c r="D94" s="239" t="s">
        <v>1442</v>
      </c>
      <c r="E94" s="69"/>
      <c r="F94" s="69"/>
      <c r="G94" s="69"/>
      <c r="H94" s="69"/>
      <c r="I94" s="69"/>
      <c r="J94" s="69"/>
      <c r="K94" s="69"/>
      <c r="L94" s="69"/>
      <c r="M94" s="69"/>
      <c r="N94" s="69"/>
      <c r="O94" s="69"/>
      <c r="P94" s="69"/>
      <c r="Q94" s="69"/>
      <c r="R94" s="69"/>
      <c r="S94" s="69"/>
      <c r="T94" s="69"/>
      <c r="U94" s="69"/>
      <c r="V94" s="69"/>
      <c r="W94" s="69"/>
      <c r="X94" s="69"/>
    </row>
    <row r="95">
      <c r="A95" s="236">
        <v>43466.0</v>
      </c>
      <c r="B95" s="242" t="s">
        <v>1441</v>
      </c>
      <c r="C95" s="238">
        <v>0.0</v>
      </c>
      <c r="D95" s="239" t="s">
        <v>1442</v>
      </c>
      <c r="E95" s="69"/>
      <c r="F95" s="69"/>
      <c r="G95" s="69"/>
      <c r="H95" s="69"/>
      <c r="I95" s="69"/>
      <c r="J95" s="69"/>
      <c r="K95" s="69"/>
      <c r="L95" s="69"/>
      <c r="M95" s="69"/>
      <c r="N95" s="69"/>
      <c r="O95" s="69"/>
      <c r="P95" s="69"/>
      <c r="Q95" s="69"/>
      <c r="R95" s="69"/>
      <c r="S95" s="69"/>
      <c r="T95" s="69"/>
      <c r="U95" s="69"/>
      <c r="V95" s="69"/>
      <c r="W95" s="69"/>
      <c r="X95" s="69"/>
    </row>
    <row r="96">
      <c r="A96" s="236">
        <v>43831.0</v>
      </c>
      <c r="B96" s="242" t="s">
        <v>1441</v>
      </c>
      <c r="C96" s="238">
        <v>0.0</v>
      </c>
      <c r="D96" s="239" t="s">
        <v>1442</v>
      </c>
      <c r="E96" s="69"/>
      <c r="F96" s="69"/>
      <c r="G96" s="69"/>
      <c r="H96" s="69"/>
      <c r="I96" s="69"/>
      <c r="J96" s="69"/>
      <c r="K96" s="69"/>
      <c r="L96" s="69"/>
      <c r="M96" s="69"/>
      <c r="N96" s="69"/>
      <c r="O96" s="69"/>
      <c r="P96" s="69"/>
      <c r="Q96" s="69"/>
      <c r="R96" s="69"/>
      <c r="S96" s="69"/>
      <c r="T96" s="69"/>
      <c r="U96" s="69"/>
      <c r="V96" s="69"/>
      <c r="W96" s="69"/>
      <c r="X96" s="69"/>
    </row>
    <row r="97">
      <c r="A97" s="236">
        <v>44197.0</v>
      </c>
      <c r="B97" s="242" t="s">
        <v>1441</v>
      </c>
      <c r="C97" s="238">
        <v>0.0</v>
      </c>
      <c r="D97" s="239" t="s">
        <v>1442</v>
      </c>
      <c r="E97" s="69"/>
      <c r="F97" s="69"/>
      <c r="G97" s="69"/>
      <c r="H97" s="69"/>
      <c r="I97" s="69"/>
      <c r="J97" s="69"/>
      <c r="K97" s="69"/>
      <c r="L97" s="69"/>
      <c r="M97" s="69"/>
      <c r="N97" s="69"/>
      <c r="O97" s="69"/>
      <c r="P97" s="69"/>
      <c r="Q97" s="69"/>
      <c r="R97" s="69"/>
      <c r="S97" s="69"/>
      <c r="T97" s="69"/>
      <c r="U97" s="69"/>
      <c r="V97" s="69"/>
      <c r="W97" s="69"/>
      <c r="X97" s="69"/>
    </row>
    <row r="98">
      <c r="A98" s="236">
        <v>43101.0</v>
      </c>
      <c r="B98" s="242" t="s">
        <v>1443</v>
      </c>
      <c r="C98" s="238">
        <v>9141455.0</v>
      </c>
      <c r="D98" s="239" t="s">
        <v>1444</v>
      </c>
      <c r="E98" s="69"/>
      <c r="F98" s="69"/>
      <c r="G98" s="69"/>
      <c r="H98" s="69"/>
      <c r="I98" s="69"/>
      <c r="J98" s="69"/>
      <c r="K98" s="69"/>
      <c r="L98" s="69"/>
      <c r="M98" s="69"/>
      <c r="N98" s="69"/>
      <c r="O98" s="69"/>
      <c r="P98" s="69"/>
      <c r="Q98" s="69"/>
      <c r="R98" s="69"/>
      <c r="S98" s="69"/>
      <c r="T98" s="69"/>
      <c r="U98" s="69"/>
      <c r="V98" s="69"/>
      <c r="W98" s="69"/>
      <c r="X98" s="69"/>
    </row>
    <row r="99">
      <c r="A99" s="236">
        <v>43466.0</v>
      </c>
      <c r="B99" s="242" t="s">
        <v>1443</v>
      </c>
      <c r="C99" s="238">
        <v>1.029037E7</v>
      </c>
      <c r="D99" s="239" t="s">
        <v>1444</v>
      </c>
      <c r="E99" s="69"/>
      <c r="F99" s="69"/>
      <c r="G99" s="69"/>
      <c r="H99" s="69"/>
      <c r="I99" s="69"/>
      <c r="J99" s="69"/>
      <c r="K99" s="69"/>
      <c r="L99" s="69"/>
      <c r="M99" s="69"/>
      <c r="N99" s="69"/>
      <c r="O99" s="69"/>
      <c r="P99" s="69"/>
      <c r="Q99" s="69"/>
      <c r="R99" s="69"/>
      <c r="S99" s="69"/>
      <c r="T99" s="69"/>
      <c r="U99" s="69"/>
      <c r="V99" s="69"/>
      <c r="W99" s="69"/>
      <c r="X99" s="69"/>
    </row>
    <row r="100">
      <c r="A100" s="236">
        <v>43831.0</v>
      </c>
      <c r="B100" s="242" t="s">
        <v>1443</v>
      </c>
      <c r="C100" s="238">
        <v>6995655.0</v>
      </c>
      <c r="D100" s="239" t="s">
        <v>1444</v>
      </c>
      <c r="E100" s="69"/>
      <c r="F100" s="69"/>
      <c r="G100" s="69"/>
      <c r="H100" s="69"/>
      <c r="I100" s="69"/>
      <c r="J100" s="69"/>
      <c r="K100" s="69"/>
      <c r="L100" s="69"/>
      <c r="M100" s="69"/>
      <c r="N100" s="69"/>
      <c r="O100" s="69"/>
      <c r="P100" s="69"/>
      <c r="Q100" s="69"/>
      <c r="R100" s="69"/>
      <c r="S100" s="69"/>
      <c r="T100" s="69"/>
      <c r="U100" s="69"/>
      <c r="V100" s="69"/>
      <c r="W100" s="69"/>
      <c r="X100" s="69"/>
    </row>
    <row r="101">
      <c r="A101" s="236">
        <v>44197.0</v>
      </c>
      <c r="B101" s="242" t="s">
        <v>1443</v>
      </c>
      <c r="C101" s="238">
        <v>1.0258622E7</v>
      </c>
      <c r="D101" s="239" t="s">
        <v>1444</v>
      </c>
      <c r="E101" s="69"/>
      <c r="F101" s="69"/>
      <c r="G101" s="69"/>
      <c r="H101" s="69"/>
      <c r="I101" s="69"/>
      <c r="J101" s="69"/>
      <c r="K101" s="69"/>
      <c r="L101" s="69"/>
      <c r="M101" s="69"/>
      <c r="N101" s="69"/>
      <c r="O101" s="69"/>
      <c r="P101" s="69"/>
      <c r="Q101" s="69"/>
      <c r="R101" s="69"/>
      <c r="S101" s="69"/>
      <c r="T101" s="69"/>
      <c r="U101" s="69"/>
      <c r="V101" s="69"/>
      <c r="W101" s="69"/>
      <c r="X101" s="69"/>
    </row>
    <row r="102">
      <c r="A102" s="236">
        <v>43101.0</v>
      </c>
      <c r="B102" s="242" t="s">
        <v>1445</v>
      </c>
      <c r="C102" s="238">
        <v>0.0</v>
      </c>
      <c r="D102" s="239" t="s">
        <v>1446</v>
      </c>
      <c r="E102" s="69"/>
      <c r="F102" s="69"/>
      <c r="G102" s="69"/>
      <c r="H102" s="69"/>
      <c r="I102" s="69"/>
      <c r="J102" s="69"/>
      <c r="K102" s="69"/>
      <c r="L102" s="69"/>
      <c r="M102" s="69"/>
      <c r="N102" s="69"/>
      <c r="O102" s="69"/>
      <c r="P102" s="69"/>
      <c r="Q102" s="69"/>
      <c r="R102" s="69"/>
      <c r="S102" s="69"/>
      <c r="T102" s="69"/>
      <c r="U102" s="69"/>
      <c r="V102" s="69"/>
      <c r="W102" s="69"/>
      <c r="X102" s="69"/>
    </row>
    <row r="103">
      <c r="A103" s="236">
        <v>43466.0</v>
      </c>
      <c r="B103" s="242" t="s">
        <v>1445</v>
      </c>
      <c r="C103" s="238">
        <v>0.0</v>
      </c>
      <c r="D103" s="239" t="s">
        <v>1446</v>
      </c>
      <c r="E103" s="69"/>
      <c r="F103" s="69"/>
      <c r="G103" s="69"/>
      <c r="H103" s="69"/>
      <c r="I103" s="69"/>
      <c r="J103" s="69"/>
      <c r="K103" s="69"/>
      <c r="L103" s="69"/>
      <c r="M103" s="69"/>
      <c r="N103" s="69"/>
      <c r="O103" s="69"/>
      <c r="P103" s="69"/>
      <c r="Q103" s="69"/>
      <c r="R103" s="69"/>
      <c r="S103" s="69"/>
      <c r="T103" s="69"/>
      <c r="U103" s="69"/>
      <c r="V103" s="69"/>
      <c r="W103" s="69"/>
      <c r="X103" s="69"/>
    </row>
    <row r="104">
      <c r="A104" s="236">
        <v>43831.0</v>
      </c>
      <c r="B104" s="242" t="s">
        <v>1445</v>
      </c>
      <c r="C104" s="238">
        <v>0.0</v>
      </c>
      <c r="D104" s="239" t="s">
        <v>1446</v>
      </c>
      <c r="E104" s="69"/>
      <c r="F104" s="69"/>
      <c r="G104" s="69"/>
      <c r="H104" s="69"/>
      <c r="I104" s="69"/>
      <c r="J104" s="69"/>
      <c r="K104" s="69"/>
      <c r="L104" s="69"/>
      <c r="M104" s="69"/>
      <c r="N104" s="69"/>
      <c r="O104" s="69"/>
      <c r="P104" s="69"/>
      <c r="Q104" s="69"/>
      <c r="R104" s="69"/>
      <c r="S104" s="69"/>
      <c r="T104" s="69"/>
      <c r="U104" s="69"/>
      <c r="V104" s="69"/>
      <c r="W104" s="69"/>
      <c r="X104" s="69"/>
    </row>
    <row r="105">
      <c r="A105" s="236">
        <v>44197.0</v>
      </c>
      <c r="B105" s="242" t="s">
        <v>1445</v>
      </c>
      <c r="C105" s="238">
        <v>0.0</v>
      </c>
      <c r="D105" s="239" t="s">
        <v>1446</v>
      </c>
      <c r="E105" s="69"/>
      <c r="F105" s="69"/>
      <c r="G105" s="69"/>
      <c r="H105" s="69"/>
      <c r="I105" s="69"/>
      <c r="J105" s="69"/>
      <c r="K105" s="69"/>
      <c r="L105" s="69"/>
      <c r="M105" s="69"/>
      <c r="N105" s="69"/>
      <c r="O105" s="69"/>
      <c r="P105" s="69"/>
      <c r="Q105" s="69"/>
      <c r="R105" s="69"/>
      <c r="S105" s="69"/>
      <c r="T105" s="69"/>
      <c r="U105" s="69"/>
      <c r="V105" s="69"/>
      <c r="W105" s="69"/>
      <c r="X105" s="69"/>
    </row>
    <row r="106">
      <c r="A106" s="236">
        <v>43101.0</v>
      </c>
      <c r="B106" s="242" t="s">
        <v>1447</v>
      </c>
      <c r="C106" s="238">
        <v>603710.0</v>
      </c>
      <c r="D106" s="239" t="s">
        <v>1448</v>
      </c>
      <c r="E106" s="69"/>
      <c r="F106" s="69"/>
      <c r="G106" s="69"/>
      <c r="H106" s="69"/>
      <c r="I106" s="69"/>
      <c r="J106" s="69"/>
      <c r="K106" s="69"/>
      <c r="L106" s="69"/>
      <c r="M106" s="69"/>
      <c r="N106" s="69"/>
      <c r="O106" s="69"/>
      <c r="P106" s="69"/>
      <c r="Q106" s="69"/>
      <c r="R106" s="69"/>
      <c r="S106" s="69"/>
      <c r="T106" s="69"/>
      <c r="U106" s="69"/>
      <c r="V106" s="69"/>
      <c r="W106" s="69"/>
      <c r="X106" s="69"/>
    </row>
    <row r="107">
      <c r="A107" s="236">
        <v>43466.0</v>
      </c>
      <c r="B107" s="242" t="s">
        <v>1447</v>
      </c>
      <c r="C107" s="238">
        <v>672544.0</v>
      </c>
      <c r="D107" s="239" t="s">
        <v>1448</v>
      </c>
      <c r="E107" s="69"/>
      <c r="F107" s="69"/>
      <c r="G107" s="69"/>
      <c r="H107" s="69"/>
      <c r="I107" s="69"/>
      <c r="J107" s="69"/>
      <c r="K107" s="69"/>
      <c r="L107" s="69"/>
      <c r="M107" s="69"/>
      <c r="N107" s="69"/>
      <c r="O107" s="69"/>
      <c r="P107" s="69"/>
      <c r="Q107" s="69"/>
      <c r="R107" s="69"/>
      <c r="S107" s="69"/>
      <c r="T107" s="69"/>
      <c r="U107" s="69"/>
      <c r="V107" s="69"/>
      <c r="W107" s="69"/>
      <c r="X107" s="69"/>
    </row>
    <row r="108">
      <c r="A108" s="236">
        <v>43831.0</v>
      </c>
      <c r="B108" s="242" t="s">
        <v>1447</v>
      </c>
      <c r="C108" s="238">
        <v>683022.0</v>
      </c>
      <c r="D108" s="239" t="s">
        <v>1448</v>
      </c>
      <c r="E108" s="69"/>
      <c r="F108" s="69"/>
      <c r="G108" s="69"/>
      <c r="H108" s="69"/>
      <c r="I108" s="69"/>
      <c r="J108" s="69"/>
      <c r="K108" s="69"/>
      <c r="L108" s="69"/>
      <c r="M108" s="69"/>
      <c r="N108" s="69"/>
      <c r="O108" s="69"/>
      <c r="P108" s="69"/>
      <c r="Q108" s="69"/>
      <c r="R108" s="69"/>
      <c r="S108" s="69"/>
      <c r="T108" s="69"/>
      <c r="U108" s="69"/>
      <c r="V108" s="69"/>
      <c r="W108" s="69"/>
      <c r="X108" s="69"/>
    </row>
    <row r="109">
      <c r="A109" s="236">
        <v>44197.0</v>
      </c>
      <c r="B109" s="242" t="s">
        <v>1447</v>
      </c>
      <c r="C109" s="238">
        <v>1096297.0</v>
      </c>
      <c r="D109" s="239" t="s">
        <v>1448</v>
      </c>
      <c r="E109" s="69"/>
      <c r="F109" s="69"/>
      <c r="G109" s="69"/>
      <c r="H109" s="69"/>
      <c r="I109" s="69"/>
      <c r="J109" s="69"/>
      <c r="K109" s="69"/>
      <c r="L109" s="69"/>
      <c r="M109" s="69"/>
      <c r="N109" s="69"/>
      <c r="O109" s="69"/>
      <c r="P109" s="69"/>
      <c r="Q109" s="69"/>
      <c r="R109" s="69"/>
      <c r="S109" s="69"/>
      <c r="T109" s="69"/>
      <c r="U109" s="69"/>
      <c r="V109" s="69"/>
      <c r="W109" s="69"/>
      <c r="X109" s="69"/>
    </row>
    <row r="110">
      <c r="A110" s="236">
        <v>43101.0</v>
      </c>
      <c r="B110" s="242" t="s">
        <v>1449</v>
      </c>
      <c r="C110" s="238">
        <v>818699.0</v>
      </c>
      <c r="D110" s="239" t="s">
        <v>1450</v>
      </c>
      <c r="E110" s="69"/>
      <c r="F110" s="69"/>
      <c r="G110" s="69"/>
      <c r="H110" s="69"/>
      <c r="I110" s="69"/>
      <c r="J110" s="69"/>
      <c r="K110" s="69"/>
      <c r="L110" s="69"/>
      <c r="M110" s="69"/>
      <c r="N110" s="69"/>
      <c r="O110" s="69"/>
      <c r="P110" s="69"/>
      <c r="Q110" s="69"/>
      <c r="R110" s="69"/>
      <c r="S110" s="69"/>
      <c r="T110" s="69"/>
      <c r="U110" s="69"/>
      <c r="V110" s="69"/>
      <c r="W110" s="69"/>
      <c r="X110" s="69"/>
    </row>
    <row r="111">
      <c r="A111" s="236">
        <v>43466.0</v>
      </c>
      <c r="B111" s="242" t="s">
        <v>1449</v>
      </c>
      <c r="C111" s="238">
        <v>1282710.0</v>
      </c>
      <c r="D111" s="239" t="s">
        <v>1450</v>
      </c>
      <c r="E111" s="69"/>
      <c r="F111" s="69"/>
      <c r="G111" s="69"/>
      <c r="H111" s="69"/>
      <c r="I111" s="69"/>
      <c r="J111" s="69"/>
      <c r="K111" s="69"/>
      <c r="L111" s="69"/>
      <c r="M111" s="69"/>
      <c r="N111" s="69"/>
      <c r="O111" s="69"/>
      <c r="P111" s="69"/>
      <c r="Q111" s="69"/>
      <c r="R111" s="69"/>
      <c r="S111" s="69"/>
      <c r="T111" s="69"/>
      <c r="U111" s="69"/>
      <c r="V111" s="69"/>
      <c r="W111" s="69"/>
      <c r="X111" s="69"/>
    </row>
    <row r="112">
      <c r="A112" s="236">
        <v>43831.0</v>
      </c>
      <c r="B112" s="242" t="s">
        <v>1449</v>
      </c>
      <c r="C112" s="238">
        <v>1207905.0</v>
      </c>
      <c r="D112" s="239" t="s">
        <v>1450</v>
      </c>
      <c r="E112" s="69"/>
      <c r="F112" s="69"/>
      <c r="G112" s="69"/>
      <c r="H112" s="69"/>
      <c r="I112" s="69"/>
      <c r="J112" s="69"/>
      <c r="K112" s="69"/>
      <c r="L112" s="69"/>
      <c r="M112" s="69"/>
      <c r="N112" s="69"/>
      <c r="O112" s="69"/>
      <c r="P112" s="69"/>
      <c r="Q112" s="69"/>
      <c r="R112" s="69"/>
      <c r="S112" s="69"/>
      <c r="T112" s="69"/>
      <c r="U112" s="69"/>
      <c r="V112" s="69"/>
      <c r="W112" s="69"/>
      <c r="X112" s="69"/>
    </row>
    <row r="113">
      <c r="A113" s="236">
        <v>44197.0</v>
      </c>
      <c r="B113" s="242" t="s">
        <v>1449</v>
      </c>
      <c r="C113" s="238">
        <v>1345108.0</v>
      </c>
      <c r="D113" s="239" t="s">
        <v>1450</v>
      </c>
      <c r="E113" s="69"/>
      <c r="F113" s="69"/>
      <c r="G113" s="69"/>
      <c r="H113" s="69"/>
      <c r="I113" s="69"/>
      <c r="J113" s="69"/>
      <c r="K113" s="69"/>
      <c r="L113" s="69"/>
      <c r="M113" s="69"/>
      <c r="N113" s="69"/>
      <c r="O113" s="69"/>
      <c r="P113" s="69"/>
      <c r="Q113" s="69"/>
      <c r="R113" s="69"/>
      <c r="S113" s="69"/>
      <c r="T113" s="69"/>
      <c r="U113" s="69"/>
      <c r="V113" s="69"/>
      <c r="W113" s="69"/>
      <c r="X113" s="69"/>
    </row>
    <row r="114">
      <c r="A114" s="236">
        <v>43101.0</v>
      </c>
      <c r="B114" s="242" t="s">
        <v>1451</v>
      </c>
      <c r="C114" s="238">
        <v>2236600.0</v>
      </c>
      <c r="D114" s="239" t="s">
        <v>1452</v>
      </c>
      <c r="E114" s="69"/>
      <c r="F114" s="69"/>
      <c r="G114" s="69"/>
      <c r="H114" s="69"/>
      <c r="I114" s="69"/>
      <c r="J114" s="69"/>
      <c r="K114" s="69"/>
      <c r="L114" s="69"/>
      <c r="M114" s="69"/>
      <c r="N114" s="69"/>
      <c r="O114" s="69"/>
      <c r="P114" s="69"/>
      <c r="Q114" s="69"/>
      <c r="R114" s="69"/>
      <c r="S114" s="69"/>
      <c r="T114" s="69"/>
      <c r="U114" s="69"/>
      <c r="V114" s="69"/>
      <c r="W114" s="69"/>
      <c r="X114" s="69"/>
    </row>
    <row r="115">
      <c r="A115" s="236">
        <v>43466.0</v>
      </c>
      <c r="B115" s="242" t="s">
        <v>1451</v>
      </c>
      <c r="C115" s="238">
        <v>2568514.0</v>
      </c>
      <c r="D115" s="239" t="s">
        <v>1452</v>
      </c>
      <c r="E115" s="69"/>
      <c r="F115" s="69"/>
      <c r="G115" s="69"/>
      <c r="H115" s="69"/>
      <c r="I115" s="69"/>
      <c r="J115" s="69"/>
      <c r="K115" s="69"/>
      <c r="L115" s="69"/>
      <c r="M115" s="69"/>
      <c r="N115" s="69"/>
      <c r="O115" s="69"/>
      <c r="P115" s="69"/>
      <c r="Q115" s="69"/>
      <c r="R115" s="69"/>
      <c r="S115" s="69"/>
      <c r="T115" s="69"/>
      <c r="U115" s="69"/>
      <c r="V115" s="69"/>
      <c r="W115" s="69"/>
      <c r="X115" s="69"/>
    </row>
    <row r="116">
      <c r="A116" s="236">
        <v>43831.0</v>
      </c>
      <c r="B116" s="242" t="s">
        <v>1451</v>
      </c>
      <c r="C116" s="238">
        <v>1966162.0</v>
      </c>
      <c r="D116" s="239" t="s">
        <v>1452</v>
      </c>
      <c r="E116" s="69"/>
      <c r="F116" s="69"/>
      <c r="G116" s="69"/>
      <c r="H116" s="69"/>
      <c r="I116" s="69"/>
      <c r="J116" s="69"/>
      <c r="K116" s="69"/>
      <c r="L116" s="69"/>
      <c r="M116" s="69"/>
      <c r="N116" s="69"/>
      <c r="O116" s="69"/>
      <c r="P116" s="69"/>
      <c r="Q116" s="69"/>
      <c r="R116" s="69"/>
      <c r="S116" s="69"/>
      <c r="T116" s="69"/>
      <c r="U116" s="69"/>
      <c r="V116" s="69"/>
      <c r="W116" s="69"/>
      <c r="X116" s="69"/>
    </row>
    <row r="117">
      <c r="A117" s="236">
        <v>44197.0</v>
      </c>
      <c r="B117" s="242" t="s">
        <v>1451</v>
      </c>
      <c r="C117" s="238">
        <v>1771284.0</v>
      </c>
      <c r="D117" s="239" t="s">
        <v>1452</v>
      </c>
      <c r="E117" s="69"/>
      <c r="F117" s="69"/>
      <c r="G117" s="69"/>
      <c r="H117" s="69"/>
      <c r="I117" s="69"/>
      <c r="J117" s="69"/>
      <c r="K117" s="69"/>
      <c r="L117" s="69"/>
      <c r="M117" s="69"/>
      <c r="N117" s="69"/>
      <c r="O117" s="69"/>
      <c r="P117" s="69"/>
      <c r="Q117" s="69"/>
      <c r="R117" s="69"/>
      <c r="S117" s="69"/>
      <c r="T117" s="69"/>
      <c r="U117" s="69"/>
      <c r="V117" s="69"/>
      <c r="W117" s="69"/>
      <c r="X117" s="69"/>
    </row>
    <row r="118">
      <c r="A118" s="236">
        <v>43101.0</v>
      </c>
      <c r="B118" s="244" t="s">
        <v>1453</v>
      </c>
      <c r="C118" s="238">
        <v>4088852.0</v>
      </c>
      <c r="D118" s="239" t="s">
        <v>1454</v>
      </c>
      <c r="E118" s="69"/>
      <c r="F118" s="69"/>
      <c r="G118" s="69"/>
      <c r="H118" s="69"/>
      <c r="I118" s="69"/>
      <c r="J118" s="69"/>
      <c r="K118" s="69"/>
      <c r="L118" s="69"/>
      <c r="M118" s="69"/>
      <c r="N118" s="69"/>
      <c r="O118" s="69"/>
      <c r="P118" s="69"/>
      <c r="Q118" s="69"/>
      <c r="R118" s="69"/>
      <c r="S118" s="69"/>
      <c r="T118" s="69"/>
      <c r="U118" s="69"/>
      <c r="V118" s="69"/>
      <c r="W118" s="69"/>
      <c r="X118" s="69"/>
    </row>
    <row r="119">
      <c r="A119" s="236">
        <v>43466.0</v>
      </c>
      <c r="B119" s="244" t="s">
        <v>1453</v>
      </c>
      <c r="C119" s="238">
        <v>4238729.0</v>
      </c>
      <c r="D119" s="239" t="s">
        <v>1454</v>
      </c>
      <c r="E119" s="69"/>
      <c r="F119" s="69"/>
      <c r="G119" s="69"/>
      <c r="H119" s="69"/>
      <c r="I119" s="69"/>
      <c r="J119" s="69"/>
      <c r="K119" s="69"/>
      <c r="L119" s="69"/>
      <c r="M119" s="69"/>
      <c r="N119" s="69"/>
      <c r="O119" s="69"/>
      <c r="P119" s="69"/>
      <c r="Q119" s="69"/>
      <c r="R119" s="69"/>
      <c r="S119" s="69"/>
      <c r="T119" s="69"/>
      <c r="U119" s="69"/>
      <c r="V119" s="69"/>
      <c r="W119" s="69"/>
      <c r="X119" s="69"/>
    </row>
    <row r="120">
      <c r="A120" s="236">
        <v>43831.0</v>
      </c>
      <c r="B120" s="244" t="s">
        <v>1453</v>
      </c>
      <c r="C120" s="238">
        <v>3338652.0</v>
      </c>
      <c r="D120" s="239" t="s">
        <v>1454</v>
      </c>
      <c r="E120" s="69"/>
      <c r="F120" s="69"/>
      <c r="G120" s="69"/>
      <c r="H120" s="69"/>
      <c r="I120" s="69"/>
      <c r="J120" s="69"/>
      <c r="K120" s="69"/>
      <c r="L120" s="69"/>
      <c r="M120" s="69"/>
      <c r="N120" s="69"/>
      <c r="O120" s="69"/>
      <c r="P120" s="69"/>
      <c r="Q120" s="69"/>
      <c r="R120" s="69"/>
      <c r="S120" s="69"/>
      <c r="T120" s="69"/>
      <c r="U120" s="69"/>
      <c r="V120" s="69"/>
      <c r="W120" s="69"/>
      <c r="X120" s="69"/>
    </row>
    <row r="121">
      <c r="A121" s="236">
        <v>44197.0</v>
      </c>
      <c r="B121" s="244" t="s">
        <v>1453</v>
      </c>
      <c r="C121" s="238">
        <v>4415492.0</v>
      </c>
      <c r="D121" s="239" t="s">
        <v>1454</v>
      </c>
      <c r="E121" s="69"/>
      <c r="F121" s="69"/>
      <c r="G121" s="69"/>
      <c r="H121" s="69"/>
      <c r="I121" s="69"/>
      <c r="J121" s="69"/>
      <c r="K121" s="69"/>
      <c r="L121" s="69"/>
      <c r="M121" s="69"/>
      <c r="N121" s="69"/>
      <c r="O121" s="69"/>
      <c r="P121" s="69"/>
      <c r="Q121" s="69"/>
      <c r="R121" s="69"/>
      <c r="S121" s="69"/>
      <c r="T121" s="69"/>
      <c r="U121" s="69"/>
      <c r="V121" s="69"/>
      <c r="W121" s="69"/>
      <c r="X121" s="69"/>
    </row>
    <row r="122">
      <c r="A122" s="236">
        <v>43101.0</v>
      </c>
      <c r="B122" s="242" t="s">
        <v>1455</v>
      </c>
      <c r="C122" s="238">
        <v>397031.0</v>
      </c>
      <c r="D122" s="239" t="s">
        <v>1456</v>
      </c>
      <c r="E122" s="69"/>
      <c r="F122" s="69"/>
      <c r="G122" s="69"/>
      <c r="H122" s="69"/>
      <c r="I122" s="69"/>
      <c r="J122" s="69"/>
      <c r="K122" s="69"/>
      <c r="L122" s="69"/>
      <c r="M122" s="69"/>
      <c r="N122" s="69"/>
      <c r="O122" s="69"/>
      <c r="P122" s="69"/>
      <c r="Q122" s="69"/>
      <c r="R122" s="69"/>
      <c r="S122" s="69"/>
      <c r="T122" s="69"/>
      <c r="U122" s="69"/>
      <c r="V122" s="69"/>
      <c r="W122" s="69"/>
      <c r="X122" s="69"/>
    </row>
    <row r="123">
      <c r="A123" s="236">
        <v>43466.0</v>
      </c>
      <c r="B123" s="242" t="s">
        <v>1455</v>
      </c>
      <c r="C123" s="238">
        <v>456808.0</v>
      </c>
      <c r="D123" s="239" t="s">
        <v>1456</v>
      </c>
      <c r="E123" s="69"/>
      <c r="F123" s="69"/>
      <c r="G123" s="69"/>
      <c r="H123" s="69"/>
      <c r="I123" s="69"/>
      <c r="J123" s="69"/>
      <c r="K123" s="69"/>
      <c r="L123" s="69"/>
      <c r="M123" s="69"/>
      <c r="N123" s="69"/>
      <c r="O123" s="69"/>
      <c r="P123" s="69"/>
      <c r="Q123" s="69"/>
      <c r="R123" s="69"/>
      <c r="S123" s="69"/>
      <c r="T123" s="69"/>
      <c r="U123" s="69"/>
      <c r="V123" s="69"/>
      <c r="W123" s="69"/>
      <c r="X123" s="69"/>
    </row>
    <row r="124">
      <c r="A124" s="236">
        <v>43831.0</v>
      </c>
      <c r="B124" s="242" t="s">
        <v>1455</v>
      </c>
      <c r="C124" s="238">
        <v>443264.0</v>
      </c>
      <c r="D124" s="239" t="s">
        <v>1456</v>
      </c>
      <c r="E124" s="69"/>
      <c r="F124" s="69"/>
      <c r="G124" s="69"/>
      <c r="H124" s="69"/>
      <c r="I124" s="69"/>
      <c r="J124" s="69"/>
      <c r="K124" s="69"/>
      <c r="L124" s="69"/>
      <c r="M124" s="69"/>
      <c r="N124" s="69"/>
      <c r="O124" s="69"/>
      <c r="P124" s="69"/>
      <c r="Q124" s="69"/>
      <c r="R124" s="69"/>
      <c r="S124" s="69"/>
      <c r="T124" s="69"/>
      <c r="U124" s="69"/>
      <c r="V124" s="69"/>
      <c r="W124" s="69"/>
      <c r="X124" s="69"/>
    </row>
    <row r="125">
      <c r="A125" s="236">
        <v>44197.0</v>
      </c>
      <c r="B125" s="242" t="s">
        <v>1455</v>
      </c>
      <c r="C125" s="238">
        <v>626904.0</v>
      </c>
      <c r="D125" s="239" t="s">
        <v>1456</v>
      </c>
      <c r="E125" s="69"/>
      <c r="F125" s="69"/>
      <c r="G125" s="69"/>
      <c r="H125" s="69"/>
      <c r="I125" s="69"/>
      <c r="J125" s="69"/>
      <c r="K125" s="69"/>
      <c r="L125" s="69"/>
      <c r="M125" s="69"/>
      <c r="N125" s="69"/>
      <c r="O125" s="69"/>
      <c r="P125" s="69"/>
      <c r="Q125" s="69"/>
      <c r="R125" s="69"/>
      <c r="S125" s="69"/>
      <c r="T125" s="69"/>
      <c r="U125" s="69"/>
      <c r="V125" s="69"/>
      <c r="W125" s="69"/>
      <c r="X125" s="69"/>
    </row>
    <row r="126">
      <c r="A126" s="236">
        <v>43101.0</v>
      </c>
      <c r="B126" s="242" t="s">
        <v>1457</v>
      </c>
      <c r="C126" s="238">
        <v>128811.0</v>
      </c>
      <c r="D126" s="239" t="s">
        <v>1458</v>
      </c>
      <c r="E126" s="69"/>
      <c r="F126" s="69"/>
      <c r="G126" s="69"/>
      <c r="H126" s="69"/>
      <c r="I126" s="69"/>
      <c r="J126" s="69"/>
      <c r="K126" s="69"/>
      <c r="L126" s="69"/>
      <c r="M126" s="69"/>
      <c r="N126" s="69"/>
      <c r="O126" s="69"/>
      <c r="P126" s="69"/>
      <c r="Q126" s="69"/>
      <c r="R126" s="69"/>
      <c r="S126" s="69"/>
      <c r="T126" s="69"/>
      <c r="U126" s="69"/>
      <c r="V126" s="69"/>
      <c r="W126" s="69"/>
      <c r="X126" s="69"/>
    </row>
    <row r="127">
      <c r="A127" s="236">
        <v>43466.0</v>
      </c>
      <c r="B127" s="242" t="s">
        <v>1457</v>
      </c>
      <c r="C127" s="238">
        <v>167497.0</v>
      </c>
      <c r="D127" s="239" t="s">
        <v>1458</v>
      </c>
      <c r="E127" s="69"/>
      <c r="F127" s="69"/>
      <c r="G127" s="69"/>
      <c r="H127" s="69"/>
      <c r="I127" s="69"/>
      <c r="J127" s="69"/>
      <c r="K127" s="69"/>
      <c r="L127" s="69"/>
      <c r="M127" s="69"/>
      <c r="N127" s="69"/>
      <c r="O127" s="69"/>
      <c r="P127" s="69"/>
      <c r="Q127" s="69"/>
      <c r="R127" s="69"/>
      <c r="S127" s="69"/>
      <c r="T127" s="69"/>
      <c r="U127" s="69"/>
      <c r="V127" s="69"/>
      <c r="W127" s="69"/>
      <c r="X127" s="69"/>
    </row>
    <row r="128">
      <c r="A128" s="236">
        <v>43831.0</v>
      </c>
      <c r="B128" s="242" t="s">
        <v>1457</v>
      </c>
      <c r="C128" s="238">
        <v>200507.0</v>
      </c>
      <c r="D128" s="239" t="s">
        <v>1458</v>
      </c>
      <c r="E128" s="69"/>
      <c r="F128" s="69"/>
      <c r="G128" s="69"/>
      <c r="H128" s="69"/>
      <c r="I128" s="69"/>
      <c r="J128" s="69"/>
      <c r="K128" s="69"/>
      <c r="L128" s="69"/>
      <c r="M128" s="69"/>
      <c r="N128" s="69"/>
      <c r="O128" s="69"/>
      <c r="P128" s="69"/>
      <c r="Q128" s="69"/>
      <c r="R128" s="69"/>
      <c r="S128" s="69"/>
      <c r="T128" s="69"/>
      <c r="U128" s="69"/>
      <c r="V128" s="69"/>
      <c r="W128" s="69"/>
      <c r="X128" s="69"/>
    </row>
    <row r="129">
      <c r="A129" s="236">
        <v>44197.0</v>
      </c>
      <c r="B129" s="242" t="s">
        <v>1457</v>
      </c>
      <c r="C129" s="238">
        <v>255472.0</v>
      </c>
      <c r="D129" s="239" t="s">
        <v>1458</v>
      </c>
      <c r="E129" s="69"/>
      <c r="F129" s="69"/>
      <c r="G129" s="69"/>
      <c r="H129" s="69"/>
      <c r="I129" s="69"/>
      <c r="J129" s="69"/>
      <c r="K129" s="69"/>
      <c r="L129" s="69"/>
      <c r="M129" s="69"/>
      <c r="N129" s="69"/>
      <c r="O129" s="69"/>
      <c r="P129" s="69"/>
      <c r="Q129" s="69"/>
      <c r="R129" s="69"/>
      <c r="S129" s="69"/>
      <c r="T129" s="69"/>
      <c r="U129" s="69"/>
      <c r="V129" s="69"/>
      <c r="W129" s="69"/>
      <c r="X129" s="69"/>
    </row>
    <row r="130">
      <c r="A130" s="236">
        <v>43101.0</v>
      </c>
      <c r="B130" s="241" t="s">
        <v>1459</v>
      </c>
      <c r="C130" s="238">
        <v>1.5452278E7</v>
      </c>
      <c r="D130" s="239" t="s">
        <v>1460</v>
      </c>
      <c r="E130" s="69"/>
      <c r="F130" s="69"/>
      <c r="G130" s="69"/>
      <c r="H130" s="69"/>
      <c r="I130" s="69"/>
      <c r="J130" s="69"/>
      <c r="K130" s="69"/>
      <c r="L130" s="69"/>
      <c r="M130" s="69"/>
      <c r="N130" s="69"/>
      <c r="O130" s="69"/>
      <c r="P130" s="69"/>
      <c r="Q130" s="69"/>
      <c r="R130" s="69"/>
      <c r="S130" s="69"/>
      <c r="T130" s="69"/>
      <c r="U130" s="69"/>
      <c r="V130" s="69"/>
      <c r="W130" s="69"/>
      <c r="X130" s="69"/>
    </row>
    <row r="131">
      <c r="A131" s="236">
        <v>43466.0</v>
      </c>
      <c r="B131" s="241" t="s">
        <v>1459</v>
      </c>
      <c r="C131" s="238">
        <v>1.600027E7</v>
      </c>
      <c r="D131" s="239" t="s">
        <v>1460</v>
      </c>
      <c r="E131" s="69"/>
      <c r="F131" s="69"/>
      <c r="G131" s="69"/>
      <c r="H131" s="69"/>
      <c r="I131" s="69"/>
      <c r="J131" s="69"/>
      <c r="K131" s="69"/>
      <c r="L131" s="69"/>
      <c r="M131" s="69"/>
      <c r="N131" s="69"/>
      <c r="O131" s="69"/>
      <c r="P131" s="69"/>
      <c r="Q131" s="69"/>
      <c r="R131" s="69"/>
      <c r="S131" s="69"/>
      <c r="T131" s="69"/>
      <c r="U131" s="69"/>
      <c r="V131" s="69"/>
      <c r="W131" s="69"/>
      <c r="X131" s="69"/>
    </row>
    <row r="132">
      <c r="A132" s="236">
        <v>43831.0</v>
      </c>
      <c r="B132" s="241" t="s">
        <v>1459</v>
      </c>
      <c r="C132" s="238">
        <v>1.0650473E7</v>
      </c>
      <c r="D132" s="239" t="s">
        <v>1460</v>
      </c>
      <c r="E132" s="69"/>
      <c r="F132" s="69"/>
      <c r="G132" s="69"/>
      <c r="H132" s="69"/>
      <c r="I132" s="69"/>
      <c r="J132" s="69"/>
      <c r="K132" s="69"/>
      <c r="L132" s="69"/>
      <c r="M132" s="69"/>
      <c r="N132" s="69"/>
      <c r="O132" s="69"/>
      <c r="P132" s="69"/>
      <c r="Q132" s="69"/>
      <c r="R132" s="69"/>
      <c r="S132" s="69"/>
      <c r="T132" s="69"/>
      <c r="U132" s="69"/>
      <c r="V132" s="69"/>
      <c r="W132" s="69"/>
      <c r="X132" s="69"/>
    </row>
    <row r="133">
      <c r="A133" s="236">
        <v>44197.0</v>
      </c>
      <c r="B133" s="241" t="s">
        <v>1459</v>
      </c>
      <c r="C133" s="238">
        <v>1.3850343E7</v>
      </c>
      <c r="D133" s="239" t="s">
        <v>1460</v>
      </c>
      <c r="E133" s="69"/>
      <c r="F133" s="69"/>
      <c r="G133" s="69"/>
      <c r="H133" s="69"/>
      <c r="I133" s="69"/>
      <c r="J133" s="69"/>
      <c r="K133" s="69"/>
      <c r="L133" s="69"/>
      <c r="M133" s="69"/>
      <c r="N133" s="69"/>
      <c r="O133" s="69"/>
      <c r="P133" s="69"/>
      <c r="Q133" s="69"/>
      <c r="R133" s="69"/>
      <c r="S133" s="69"/>
      <c r="T133" s="69"/>
      <c r="U133" s="69"/>
      <c r="V133" s="69"/>
      <c r="W133" s="69"/>
      <c r="X133" s="69"/>
    </row>
    <row r="134">
      <c r="A134" s="236">
        <v>43101.0</v>
      </c>
      <c r="B134" s="242" t="s">
        <v>1461</v>
      </c>
      <c r="C134" s="238">
        <v>1218256.0</v>
      </c>
      <c r="D134" s="239" t="s">
        <v>1462</v>
      </c>
      <c r="E134" s="69"/>
      <c r="F134" s="69"/>
      <c r="G134" s="69"/>
      <c r="H134" s="69"/>
      <c r="I134" s="69"/>
      <c r="J134" s="69"/>
      <c r="K134" s="69"/>
      <c r="L134" s="69"/>
      <c r="M134" s="69"/>
      <c r="N134" s="69"/>
      <c r="O134" s="69"/>
      <c r="P134" s="69"/>
      <c r="Q134" s="69"/>
      <c r="R134" s="69"/>
      <c r="S134" s="69"/>
      <c r="T134" s="69"/>
      <c r="U134" s="69"/>
      <c r="V134" s="69"/>
      <c r="W134" s="69"/>
      <c r="X134" s="69"/>
    </row>
    <row r="135">
      <c r="A135" s="236">
        <v>43466.0</v>
      </c>
      <c r="B135" s="242" t="s">
        <v>1461</v>
      </c>
      <c r="C135" s="238">
        <v>1022744.0</v>
      </c>
      <c r="D135" s="239" t="s">
        <v>1462</v>
      </c>
      <c r="E135" s="69"/>
      <c r="F135" s="69"/>
      <c r="G135" s="69"/>
      <c r="H135" s="69"/>
      <c r="I135" s="69"/>
      <c r="J135" s="69"/>
      <c r="K135" s="69"/>
      <c r="L135" s="69"/>
      <c r="M135" s="69"/>
      <c r="N135" s="69"/>
      <c r="O135" s="69"/>
      <c r="P135" s="69"/>
      <c r="Q135" s="69"/>
      <c r="R135" s="69"/>
      <c r="S135" s="69"/>
      <c r="T135" s="69"/>
      <c r="U135" s="69"/>
      <c r="V135" s="69"/>
      <c r="W135" s="69"/>
      <c r="X135" s="69"/>
    </row>
    <row r="136">
      <c r="A136" s="236">
        <v>43831.0</v>
      </c>
      <c r="B136" s="242" t="s">
        <v>1461</v>
      </c>
      <c r="C136" s="238">
        <v>990723.0</v>
      </c>
      <c r="D136" s="239" t="s">
        <v>1462</v>
      </c>
      <c r="E136" s="69"/>
      <c r="F136" s="69"/>
      <c r="G136" s="69"/>
      <c r="H136" s="69"/>
      <c r="I136" s="69"/>
      <c r="J136" s="69"/>
      <c r="K136" s="69"/>
      <c r="L136" s="69"/>
      <c r="M136" s="69"/>
      <c r="N136" s="69"/>
      <c r="O136" s="69"/>
      <c r="P136" s="69"/>
      <c r="Q136" s="69"/>
      <c r="R136" s="69"/>
      <c r="S136" s="69"/>
      <c r="T136" s="69"/>
      <c r="U136" s="69"/>
      <c r="V136" s="69"/>
      <c r="W136" s="69"/>
      <c r="X136" s="69"/>
    </row>
    <row r="137">
      <c r="A137" s="236">
        <v>44197.0</v>
      </c>
      <c r="B137" s="242" t="s">
        <v>1461</v>
      </c>
      <c r="C137" s="238">
        <v>1131846.0</v>
      </c>
      <c r="D137" s="239" t="s">
        <v>1462</v>
      </c>
      <c r="E137" s="69"/>
      <c r="F137" s="69"/>
      <c r="G137" s="69"/>
      <c r="H137" s="69"/>
      <c r="I137" s="69"/>
      <c r="J137" s="69"/>
      <c r="K137" s="69"/>
      <c r="L137" s="69"/>
      <c r="M137" s="69"/>
      <c r="N137" s="69"/>
      <c r="O137" s="69"/>
      <c r="P137" s="69"/>
      <c r="Q137" s="69"/>
      <c r="R137" s="69"/>
      <c r="S137" s="69"/>
      <c r="T137" s="69"/>
      <c r="U137" s="69"/>
      <c r="V137" s="69"/>
      <c r="W137" s="69"/>
      <c r="X137" s="69"/>
    </row>
    <row r="138">
      <c r="A138" s="236">
        <v>43101.0</v>
      </c>
      <c r="B138" s="244" t="s">
        <v>1463</v>
      </c>
      <c r="C138" s="238">
        <v>2624008.0</v>
      </c>
      <c r="D138" s="239" t="s">
        <v>1464</v>
      </c>
      <c r="E138" s="69"/>
      <c r="F138" s="69"/>
      <c r="G138" s="69"/>
      <c r="H138" s="69"/>
      <c r="I138" s="69"/>
      <c r="J138" s="69"/>
      <c r="K138" s="69"/>
      <c r="L138" s="69"/>
      <c r="M138" s="69"/>
      <c r="N138" s="69"/>
      <c r="O138" s="69"/>
      <c r="P138" s="69"/>
      <c r="Q138" s="69"/>
      <c r="R138" s="69"/>
      <c r="S138" s="69"/>
      <c r="T138" s="69"/>
      <c r="U138" s="69"/>
      <c r="V138" s="69"/>
      <c r="W138" s="69"/>
      <c r="X138" s="69"/>
    </row>
    <row r="139">
      <c r="A139" s="236">
        <v>43466.0</v>
      </c>
      <c r="B139" s="244" t="s">
        <v>1463</v>
      </c>
      <c r="C139" s="238">
        <v>2410896.0</v>
      </c>
      <c r="D139" s="239" t="s">
        <v>1464</v>
      </c>
      <c r="E139" s="69"/>
      <c r="F139" s="69"/>
      <c r="G139" s="69"/>
      <c r="H139" s="69"/>
      <c r="I139" s="69"/>
      <c r="J139" s="69"/>
      <c r="K139" s="69"/>
      <c r="L139" s="69"/>
      <c r="M139" s="69"/>
      <c r="N139" s="69"/>
      <c r="O139" s="69"/>
      <c r="P139" s="69"/>
      <c r="Q139" s="69"/>
      <c r="R139" s="69"/>
      <c r="S139" s="69"/>
      <c r="T139" s="69"/>
      <c r="U139" s="69"/>
      <c r="V139" s="69"/>
      <c r="W139" s="69"/>
      <c r="X139" s="69"/>
    </row>
    <row r="140">
      <c r="A140" s="236">
        <v>43831.0</v>
      </c>
      <c r="B140" s="244" t="s">
        <v>1463</v>
      </c>
      <c r="C140" s="238">
        <v>1865489.0</v>
      </c>
      <c r="D140" s="239" t="s">
        <v>1464</v>
      </c>
      <c r="E140" s="69"/>
      <c r="F140" s="69"/>
      <c r="G140" s="69"/>
      <c r="H140" s="69"/>
      <c r="I140" s="69"/>
      <c r="J140" s="69"/>
      <c r="K140" s="69"/>
      <c r="L140" s="69"/>
      <c r="M140" s="69"/>
      <c r="N140" s="69"/>
      <c r="O140" s="69"/>
      <c r="P140" s="69"/>
      <c r="Q140" s="69"/>
      <c r="R140" s="69"/>
      <c r="S140" s="69"/>
      <c r="T140" s="69"/>
      <c r="U140" s="69"/>
      <c r="V140" s="69"/>
      <c r="W140" s="69"/>
      <c r="X140" s="69"/>
    </row>
    <row r="141">
      <c r="A141" s="236">
        <v>44197.0</v>
      </c>
      <c r="B141" s="244" t="s">
        <v>1463</v>
      </c>
      <c r="C141" s="238">
        <v>2378000.0</v>
      </c>
      <c r="D141" s="239" t="s">
        <v>1464</v>
      </c>
      <c r="E141" s="69"/>
      <c r="F141" s="69"/>
      <c r="G141" s="69"/>
      <c r="H141" s="69"/>
      <c r="I141" s="69"/>
      <c r="J141" s="69"/>
      <c r="K141" s="69"/>
      <c r="L141" s="69"/>
      <c r="M141" s="69"/>
      <c r="N141" s="69"/>
      <c r="O141" s="69"/>
      <c r="P141" s="69"/>
      <c r="Q141" s="69"/>
      <c r="R141" s="69"/>
      <c r="S141" s="69"/>
      <c r="T141" s="69"/>
      <c r="U141" s="69"/>
      <c r="V141" s="69"/>
      <c r="W141" s="69"/>
      <c r="X141" s="69"/>
    </row>
    <row r="142">
      <c r="A142" s="236"/>
      <c r="B142" s="69"/>
      <c r="C142" s="69"/>
      <c r="D142" s="69"/>
      <c r="E142" s="69"/>
      <c r="F142" s="69"/>
      <c r="G142" s="69"/>
      <c r="H142" s="69"/>
      <c r="I142" s="69"/>
      <c r="J142" s="69"/>
      <c r="K142" s="69"/>
      <c r="L142" s="69"/>
      <c r="M142" s="69"/>
      <c r="N142" s="69"/>
      <c r="O142" s="69"/>
      <c r="P142" s="69"/>
      <c r="Q142" s="69"/>
      <c r="R142" s="69"/>
      <c r="S142" s="69"/>
      <c r="T142" s="69"/>
      <c r="U142" s="69"/>
      <c r="V142" s="69"/>
      <c r="W142" s="69"/>
      <c r="X142" s="69"/>
    </row>
    <row r="143">
      <c r="A143" s="236"/>
      <c r="B143" s="69"/>
      <c r="C143" s="69"/>
      <c r="D143" s="69"/>
      <c r="E143" s="69"/>
      <c r="F143" s="69"/>
      <c r="G143" s="69"/>
      <c r="H143" s="69"/>
      <c r="I143" s="69"/>
      <c r="J143" s="69"/>
      <c r="K143" s="69"/>
      <c r="L143" s="69"/>
      <c r="M143" s="69"/>
      <c r="N143" s="69"/>
      <c r="O143" s="69"/>
      <c r="P143" s="69"/>
      <c r="Q143" s="69"/>
      <c r="R143" s="69"/>
      <c r="S143" s="69"/>
      <c r="T143" s="69"/>
      <c r="U143" s="69"/>
      <c r="V143" s="69"/>
      <c r="W143" s="69"/>
      <c r="X143" s="69"/>
    </row>
    <row r="144">
      <c r="A144" s="236"/>
      <c r="B144" s="69"/>
      <c r="C144" s="69"/>
      <c r="D144" s="69"/>
      <c r="E144" s="69"/>
      <c r="F144" s="69"/>
      <c r="G144" s="69"/>
      <c r="H144" s="69"/>
      <c r="I144" s="69"/>
      <c r="J144" s="69"/>
      <c r="K144" s="69"/>
      <c r="L144" s="69"/>
      <c r="M144" s="69"/>
      <c r="N144" s="69"/>
      <c r="O144" s="69"/>
      <c r="P144" s="69"/>
      <c r="Q144" s="69"/>
      <c r="R144" s="69"/>
      <c r="S144" s="69"/>
      <c r="T144" s="69"/>
      <c r="U144" s="69"/>
      <c r="V144" s="69"/>
      <c r="W144" s="69"/>
      <c r="X144" s="69"/>
    </row>
    <row r="145">
      <c r="A145" s="236"/>
      <c r="B145" s="69"/>
      <c r="C145" s="69"/>
      <c r="D145" s="69"/>
      <c r="E145" s="69"/>
      <c r="F145" s="69"/>
      <c r="G145" s="69"/>
      <c r="H145" s="69"/>
      <c r="I145" s="69"/>
      <c r="J145" s="69"/>
      <c r="K145" s="69"/>
      <c r="L145" s="69"/>
      <c r="M145" s="69"/>
      <c r="N145" s="69"/>
      <c r="O145" s="69"/>
      <c r="P145" s="69"/>
      <c r="Q145" s="69"/>
      <c r="R145" s="69"/>
      <c r="S145" s="69"/>
      <c r="T145" s="69"/>
      <c r="U145" s="69"/>
      <c r="V145" s="69"/>
      <c r="W145" s="69"/>
      <c r="X145" s="69"/>
    </row>
    <row r="146">
      <c r="A146" s="236"/>
      <c r="B146" s="69"/>
      <c r="C146" s="69"/>
      <c r="D146" s="69"/>
      <c r="E146" s="69"/>
      <c r="F146" s="69"/>
      <c r="G146" s="69"/>
      <c r="H146" s="69"/>
      <c r="I146" s="69"/>
      <c r="J146" s="69"/>
      <c r="K146" s="69"/>
      <c r="L146" s="69"/>
      <c r="M146" s="69"/>
      <c r="N146" s="69"/>
      <c r="O146" s="69"/>
      <c r="P146" s="69"/>
      <c r="Q146" s="69"/>
      <c r="R146" s="69"/>
      <c r="S146" s="69"/>
      <c r="T146" s="69"/>
      <c r="U146" s="69"/>
      <c r="V146" s="69"/>
      <c r="W146" s="69"/>
      <c r="X146" s="69"/>
    </row>
    <row r="147">
      <c r="A147" s="236"/>
      <c r="B147" s="69"/>
      <c r="C147" s="69"/>
      <c r="D147" s="69"/>
      <c r="E147" s="69"/>
      <c r="F147" s="69"/>
      <c r="G147" s="69"/>
      <c r="H147" s="69"/>
      <c r="I147" s="69"/>
      <c r="J147" s="69"/>
      <c r="K147" s="69"/>
      <c r="L147" s="69"/>
      <c r="M147" s="69"/>
      <c r="N147" s="69"/>
      <c r="O147" s="69"/>
      <c r="P147" s="69"/>
      <c r="Q147" s="69"/>
      <c r="R147" s="69"/>
      <c r="S147" s="69"/>
      <c r="T147" s="69"/>
      <c r="U147" s="69"/>
      <c r="V147" s="69"/>
      <c r="W147" s="69"/>
      <c r="X147" s="69"/>
    </row>
    <row r="148">
      <c r="A148" s="236"/>
      <c r="B148" s="69"/>
      <c r="C148" s="69"/>
      <c r="D148" s="69"/>
      <c r="E148" s="69"/>
      <c r="F148" s="69"/>
      <c r="G148" s="69"/>
      <c r="H148" s="69"/>
      <c r="I148" s="69"/>
      <c r="J148" s="69"/>
      <c r="K148" s="69"/>
      <c r="L148" s="69"/>
      <c r="M148" s="69"/>
      <c r="N148" s="69"/>
      <c r="O148" s="69"/>
      <c r="P148" s="69"/>
      <c r="Q148" s="69"/>
      <c r="R148" s="69"/>
      <c r="S148" s="69"/>
      <c r="T148" s="69"/>
      <c r="U148" s="69"/>
      <c r="V148" s="69"/>
      <c r="W148" s="69"/>
      <c r="X148" s="69"/>
    </row>
    <row r="149">
      <c r="A149" s="236"/>
      <c r="B149" s="69"/>
      <c r="C149" s="69"/>
      <c r="D149" s="69"/>
      <c r="E149" s="69"/>
      <c r="F149" s="69"/>
      <c r="G149" s="69"/>
      <c r="H149" s="69"/>
      <c r="I149" s="69"/>
      <c r="J149" s="69"/>
      <c r="K149" s="69"/>
      <c r="L149" s="69"/>
      <c r="M149" s="69"/>
      <c r="N149" s="69"/>
      <c r="O149" s="69"/>
      <c r="P149" s="69"/>
      <c r="Q149" s="69"/>
      <c r="R149" s="69"/>
      <c r="S149" s="69"/>
      <c r="T149" s="69"/>
      <c r="U149" s="69"/>
      <c r="V149" s="69"/>
      <c r="W149" s="69"/>
      <c r="X149" s="69"/>
    </row>
    <row r="150">
      <c r="A150" s="236"/>
      <c r="B150" s="69"/>
      <c r="C150" s="69"/>
      <c r="D150" s="69"/>
      <c r="E150" s="69"/>
      <c r="F150" s="69"/>
      <c r="G150" s="69"/>
      <c r="H150" s="69"/>
      <c r="I150" s="69"/>
      <c r="J150" s="69"/>
      <c r="K150" s="69"/>
      <c r="L150" s="69"/>
      <c r="M150" s="69"/>
      <c r="N150" s="69"/>
      <c r="O150" s="69"/>
      <c r="P150" s="69"/>
      <c r="Q150" s="69"/>
      <c r="R150" s="69"/>
      <c r="S150" s="69"/>
      <c r="T150" s="69"/>
      <c r="U150" s="69"/>
      <c r="V150" s="69"/>
      <c r="W150" s="69"/>
      <c r="X150" s="69"/>
    </row>
    <row r="151">
      <c r="A151" s="236"/>
      <c r="B151" s="69"/>
      <c r="C151" s="69"/>
      <c r="D151" s="69"/>
      <c r="E151" s="69"/>
      <c r="F151" s="69"/>
      <c r="G151" s="69"/>
      <c r="H151" s="69"/>
      <c r="I151" s="69"/>
      <c r="J151" s="69"/>
      <c r="K151" s="69"/>
      <c r="L151" s="69"/>
      <c r="M151" s="69"/>
      <c r="N151" s="69"/>
      <c r="O151" s="69"/>
      <c r="P151" s="69"/>
      <c r="Q151" s="69"/>
      <c r="R151" s="69"/>
      <c r="S151" s="69"/>
      <c r="T151" s="69"/>
      <c r="U151" s="69"/>
      <c r="V151" s="69"/>
      <c r="W151" s="69"/>
      <c r="X151" s="69"/>
    </row>
    <row r="152">
      <c r="A152" s="236"/>
      <c r="B152" s="69"/>
      <c r="C152" s="69"/>
      <c r="D152" s="69"/>
      <c r="E152" s="69"/>
      <c r="F152" s="69"/>
      <c r="G152" s="69"/>
      <c r="H152" s="69"/>
      <c r="I152" s="69"/>
      <c r="J152" s="69"/>
      <c r="K152" s="69"/>
      <c r="L152" s="69"/>
      <c r="M152" s="69"/>
      <c r="N152" s="69"/>
      <c r="O152" s="69"/>
      <c r="P152" s="69"/>
      <c r="Q152" s="69"/>
      <c r="R152" s="69"/>
      <c r="S152" s="69"/>
      <c r="T152" s="69"/>
      <c r="U152" s="69"/>
      <c r="V152" s="69"/>
      <c r="W152" s="69"/>
      <c r="X152" s="69"/>
    </row>
    <row r="153">
      <c r="A153" s="236"/>
      <c r="B153" s="69"/>
      <c r="C153" s="69"/>
      <c r="D153" s="69"/>
      <c r="E153" s="69"/>
      <c r="F153" s="69"/>
      <c r="G153" s="69"/>
      <c r="H153" s="69"/>
      <c r="I153" s="69"/>
      <c r="J153" s="69"/>
      <c r="K153" s="69"/>
      <c r="L153" s="69"/>
      <c r="M153" s="69"/>
      <c r="N153" s="69"/>
      <c r="O153" s="69"/>
      <c r="P153" s="69"/>
      <c r="Q153" s="69"/>
      <c r="R153" s="69"/>
      <c r="S153" s="69"/>
      <c r="T153" s="69"/>
      <c r="U153" s="69"/>
      <c r="V153" s="69"/>
      <c r="W153" s="69"/>
      <c r="X153" s="69"/>
    </row>
    <row r="154">
      <c r="A154" s="236"/>
      <c r="B154" s="69"/>
      <c r="C154" s="69"/>
      <c r="D154" s="69"/>
      <c r="E154" s="69"/>
      <c r="F154" s="69"/>
      <c r="G154" s="69"/>
      <c r="H154" s="69"/>
      <c r="I154" s="69"/>
      <c r="J154" s="69"/>
      <c r="K154" s="69"/>
      <c r="L154" s="69"/>
      <c r="M154" s="69"/>
      <c r="N154" s="69"/>
      <c r="O154" s="69"/>
      <c r="P154" s="69"/>
      <c r="Q154" s="69"/>
      <c r="R154" s="69"/>
      <c r="S154" s="69"/>
      <c r="T154" s="69"/>
      <c r="U154" s="69"/>
      <c r="V154" s="69"/>
      <c r="W154" s="69"/>
      <c r="X154" s="69"/>
    </row>
    <row r="155">
      <c r="A155" s="236"/>
      <c r="B155" s="69"/>
      <c r="C155" s="69"/>
      <c r="D155" s="69"/>
      <c r="E155" s="69"/>
      <c r="F155" s="69"/>
      <c r="G155" s="69"/>
      <c r="H155" s="69"/>
      <c r="I155" s="69"/>
      <c r="J155" s="69"/>
      <c r="K155" s="69"/>
      <c r="L155" s="69"/>
      <c r="M155" s="69"/>
      <c r="N155" s="69"/>
      <c r="O155" s="69"/>
      <c r="P155" s="69"/>
      <c r="Q155" s="69"/>
      <c r="R155" s="69"/>
      <c r="S155" s="69"/>
      <c r="T155" s="69"/>
      <c r="U155" s="69"/>
      <c r="V155" s="69"/>
      <c r="W155" s="69"/>
      <c r="X155" s="69"/>
    </row>
    <row r="156">
      <c r="A156" s="236"/>
      <c r="B156" s="69"/>
      <c r="C156" s="69"/>
      <c r="D156" s="69"/>
      <c r="E156" s="69"/>
      <c r="F156" s="69"/>
      <c r="G156" s="69"/>
      <c r="H156" s="69"/>
      <c r="I156" s="69"/>
      <c r="J156" s="69"/>
      <c r="K156" s="69"/>
      <c r="L156" s="69"/>
      <c r="M156" s="69"/>
      <c r="N156" s="69"/>
      <c r="O156" s="69"/>
      <c r="P156" s="69"/>
      <c r="Q156" s="69"/>
      <c r="R156" s="69"/>
      <c r="S156" s="69"/>
      <c r="T156" s="69"/>
      <c r="U156" s="69"/>
      <c r="V156" s="69"/>
      <c r="W156" s="69"/>
      <c r="X156" s="69"/>
    </row>
    <row r="157">
      <c r="A157" s="236"/>
      <c r="B157" s="69"/>
      <c r="C157" s="69"/>
      <c r="D157" s="69"/>
      <c r="E157" s="69"/>
      <c r="F157" s="69"/>
      <c r="G157" s="69"/>
      <c r="H157" s="69"/>
      <c r="I157" s="69"/>
      <c r="J157" s="69"/>
      <c r="K157" s="69"/>
      <c r="L157" s="69"/>
      <c r="M157" s="69"/>
      <c r="N157" s="69"/>
      <c r="O157" s="69"/>
      <c r="P157" s="69"/>
      <c r="Q157" s="69"/>
      <c r="R157" s="69"/>
      <c r="S157" s="69"/>
      <c r="T157" s="69"/>
      <c r="U157" s="69"/>
      <c r="V157" s="69"/>
      <c r="W157" s="69"/>
      <c r="X157" s="69"/>
    </row>
    <row r="158">
      <c r="A158" s="236"/>
      <c r="B158" s="69"/>
      <c r="C158" s="69"/>
      <c r="D158" s="69"/>
      <c r="E158" s="69"/>
      <c r="F158" s="69"/>
      <c r="G158" s="69"/>
      <c r="H158" s="69"/>
      <c r="I158" s="69"/>
      <c r="J158" s="69"/>
      <c r="K158" s="69"/>
      <c r="L158" s="69"/>
      <c r="M158" s="69"/>
      <c r="N158" s="69"/>
      <c r="O158" s="69"/>
      <c r="P158" s="69"/>
      <c r="Q158" s="69"/>
      <c r="R158" s="69"/>
      <c r="S158" s="69"/>
      <c r="T158" s="69"/>
      <c r="U158" s="69"/>
      <c r="V158" s="69"/>
      <c r="W158" s="69"/>
      <c r="X158" s="69"/>
    </row>
    <row r="159">
      <c r="A159" s="236"/>
      <c r="B159" s="69"/>
      <c r="C159" s="69"/>
      <c r="D159" s="69"/>
      <c r="E159" s="69"/>
      <c r="F159" s="69"/>
      <c r="G159" s="69"/>
      <c r="H159" s="69"/>
      <c r="I159" s="69"/>
      <c r="J159" s="69"/>
      <c r="K159" s="69"/>
      <c r="L159" s="69"/>
      <c r="M159" s="69"/>
      <c r="N159" s="69"/>
      <c r="O159" s="69"/>
      <c r="P159" s="69"/>
      <c r="Q159" s="69"/>
      <c r="R159" s="69"/>
      <c r="S159" s="69"/>
      <c r="T159" s="69"/>
      <c r="U159" s="69"/>
      <c r="V159" s="69"/>
      <c r="W159" s="69"/>
      <c r="X159" s="69"/>
    </row>
    <row r="160">
      <c r="A160" s="236"/>
      <c r="B160" s="69"/>
      <c r="C160" s="69"/>
      <c r="D160" s="69"/>
      <c r="E160" s="69"/>
      <c r="F160" s="69"/>
      <c r="G160" s="69"/>
      <c r="H160" s="69"/>
      <c r="I160" s="69"/>
      <c r="J160" s="69"/>
      <c r="K160" s="69"/>
      <c r="L160" s="69"/>
      <c r="M160" s="69"/>
      <c r="N160" s="69"/>
      <c r="O160" s="69"/>
      <c r="P160" s="69"/>
      <c r="Q160" s="69"/>
      <c r="R160" s="69"/>
      <c r="S160" s="69"/>
      <c r="T160" s="69"/>
      <c r="U160" s="69"/>
      <c r="V160" s="69"/>
      <c r="W160" s="69"/>
      <c r="X160" s="69"/>
    </row>
    <row r="161">
      <c r="A161" s="236"/>
      <c r="B161" s="69"/>
      <c r="C161" s="69"/>
      <c r="D161" s="69"/>
      <c r="E161" s="69"/>
      <c r="F161" s="69"/>
      <c r="G161" s="69"/>
      <c r="H161" s="69"/>
      <c r="I161" s="69"/>
      <c r="J161" s="69"/>
      <c r="K161" s="69"/>
      <c r="L161" s="69"/>
      <c r="M161" s="69"/>
      <c r="N161" s="69"/>
      <c r="O161" s="69"/>
      <c r="P161" s="69"/>
      <c r="Q161" s="69"/>
      <c r="R161" s="69"/>
      <c r="S161" s="69"/>
      <c r="T161" s="69"/>
      <c r="U161" s="69"/>
      <c r="V161" s="69"/>
      <c r="W161" s="69"/>
      <c r="X161" s="69"/>
    </row>
    <row r="162">
      <c r="A162" s="236"/>
      <c r="B162" s="69"/>
      <c r="C162" s="69"/>
      <c r="D162" s="69"/>
      <c r="E162" s="69"/>
      <c r="F162" s="69"/>
      <c r="G162" s="69"/>
      <c r="H162" s="69"/>
      <c r="I162" s="69"/>
      <c r="J162" s="69"/>
      <c r="K162" s="69"/>
      <c r="L162" s="69"/>
      <c r="M162" s="69"/>
      <c r="N162" s="69"/>
      <c r="O162" s="69"/>
      <c r="P162" s="69"/>
      <c r="Q162" s="69"/>
      <c r="R162" s="69"/>
      <c r="S162" s="69"/>
      <c r="T162" s="69"/>
      <c r="U162" s="69"/>
      <c r="V162" s="69"/>
      <c r="W162" s="69"/>
      <c r="X162" s="69"/>
    </row>
    <row r="163">
      <c r="A163" s="236"/>
      <c r="B163" s="69"/>
      <c r="C163" s="69"/>
      <c r="D163" s="69"/>
      <c r="E163" s="69"/>
      <c r="F163" s="69"/>
      <c r="G163" s="69"/>
      <c r="H163" s="69"/>
      <c r="I163" s="69"/>
      <c r="J163" s="69"/>
      <c r="K163" s="69"/>
      <c r="L163" s="69"/>
      <c r="M163" s="69"/>
      <c r="N163" s="69"/>
      <c r="O163" s="69"/>
      <c r="P163" s="69"/>
      <c r="Q163" s="69"/>
      <c r="R163" s="69"/>
      <c r="S163" s="69"/>
      <c r="T163" s="69"/>
      <c r="U163" s="69"/>
      <c r="V163" s="69"/>
      <c r="W163" s="69"/>
      <c r="X163" s="69"/>
    </row>
    <row r="164">
      <c r="A164" s="236"/>
      <c r="B164" s="69"/>
      <c r="C164" s="69"/>
      <c r="D164" s="69"/>
      <c r="E164" s="69"/>
      <c r="F164" s="69"/>
      <c r="G164" s="69"/>
      <c r="H164" s="69"/>
      <c r="I164" s="69"/>
      <c r="J164" s="69"/>
      <c r="K164" s="69"/>
      <c r="L164" s="69"/>
      <c r="M164" s="69"/>
      <c r="N164" s="69"/>
      <c r="O164" s="69"/>
      <c r="P164" s="69"/>
      <c r="Q164" s="69"/>
      <c r="R164" s="69"/>
      <c r="S164" s="69"/>
      <c r="T164" s="69"/>
      <c r="U164" s="69"/>
      <c r="V164" s="69"/>
      <c r="W164" s="69"/>
      <c r="X164" s="69"/>
    </row>
    <row r="165">
      <c r="A165" s="236"/>
      <c r="B165" s="69"/>
      <c r="C165" s="69"/>
      <c r="D165" s="69"/>
      <c r="E165" s="69"/>
      <c r="F165" s="69"/>
      <c r="G165" s="69"/>
      <c r="H165" s="69"/>
      <c r="I165" s="69"/>
      <c r="J165" s="69"/>
      <c r="K165" s="69"/>
      <c r="L165" s="69"/>
      <c r="M165" s="69"/>
      <c r="N165" s="69"/>
      <c r="O165" s="69"/>
      <c r="P165" s="69"/>
      <c r="Q165" s="69"/>
      <c r="R165" s="69"/>
      <c r="S165" s="69"/>
      <c r="T165" s="69"/>
      <c r="U165" s="69"/>
      <c r="V165" s="69"/>
      <c r="W165" s="69"/>
      <c r="X165" s="69"/>
    </row>
    <row r="166">
      <c r="A166" s="236"/>
      <c r="B166" s="69"/>
      <c r="C166" s="69"/>
      <c r="D166" s="69"/>
      <c r="E166" s="69"/>
      <c r="F166" s="69"/>
      <c r="G166" s="69"/>
      <c r="H166" s="69"/>
      <c r="I166" s="69"/>
      <c r="J166" s="69"/>
      <c r="K166" s="69"/>
      <c r="L166" s="69"/>
      <c r="M166" s="69"/>
      <c r="N166" s="69"/>
      <c r="O166" s="69"/>
      <c r="P166" s="69"/>
      <c r="Q166" s="69"/>
      <c r="R166" s="69"/>
      <c r="S166" s="69"/>
      <c r="T166" s="69"/>
      <c r="U166" s="69"/>
      <c r="V166" s="69"/>
      <c r="W166" s="69"/>
      <c r="X166" s="69"/>
    </row>
    <row r="167">
      <c r="A167" s="236"/>
      <c r="B167" s="69"/>
      <c r="C167" s="69"/>
      <c r="D167" s="69"/>
      <c r="E167" s="69"/>
      <c r="F167" s="69"/>
      <c r="G167" s="69"/>
      <c r="H167" s="69"/>
      <c r="I167" s="69"/>
      <c r="J167" s="69"/>
      <c r="K167" s="69"/>
      <c r="L167" s="69"/>
      <c r="M167" s="69"/>
      <c r="N167" s="69"/>
      <c r="O167" s="69"/>
      <c r="P167" s="69"/>
      <c r="Q167" s="69"/>
      <c r="R167" s="69"/>
      <c r="S167" s="69"/>
      <c r="T167" s="69"/>
      <c r="U167" s="69"/>
      <c r="V167" s="69"/>
      <c r="W167" s="69"/>
      <c r="X167" s="69"/>
    </row>
    <row r="168">
      <c r="A168" s="245"/>
      <c r="B168" s="69"/>
      <c r="C168" s="69"/>
      <c r="D168" s="69"/>
      <c r="E168" s="69"/>
      <c r="F168" s="69"/>
      <c r="G168" s="69"/>
      <c r="H168" s="69"/>
      <c r="I168" s="69"/>
      <c r="J168" s="69"/>
      <c r="K168" s="69"/>
      <c r="L168" s="69"/>
      <c r="M168" s="69"/>
      <c r="N168" s="69"/>
      <c r="O168" s="69"/>
      <c r="P168" s="69"/>
      <c r="Q168" s="69"/>
      <c r="R168" s="69"/>
      <c r="S168" s="69"/>
      <c r="T168" s="69"/>
      <c r="U168" s="69"/>
      <c r="V168" s="69"/>
      <c r="W168" s="69"/>
      <c r="X168" s="69"/>
    </row>
    <row r="169">
      <c r="A169" s="245"/>
      <c r="B169" s="69"/>
      <c r="C169" s="69"/>
      <c r="D169" s="69"/>
      <c r="E169" s="69"/>
      <c r="F169" s="69"/>
      <c r="G169" s="69"/>
      <c r="H169" s="69"/>
      <c r="I169" s="69"/>
      <c r="J169" s="69"/>
      <c r="K169" s="69"/>
      <c r="L169" s="69"/>
      <c r="M169" s="69"/>
      <c r="N169" s="69"/>
      <c r="O169" s="69"/>
      <c r="P169" s="69"/>
      <c r="Q169" s="69"/>
      <c r="R169" s="69"/>
      <c r="S169" s="69"/>
      <c r="T169" s="69"/>
      <c r="U169" s="69"/>
      <c r="V169" s="69"/>
      <c r="W169" s="69"/>
      <c r="X169" s="69"/>
    </row>
    <row r="170">
      <c r="A170" s="245"/>
      <c r="B170" s="69"/>
      <c r="C170" s="69"/>
      <c r="D170" s="69"/>
      <c r="E170" s="69"/>
      <c r="F170" s="69"/>
      <c r="G170" s="69"/>
      <c r="H170" s="69"/>
      <c r="I170" s="69"/>
      <c r="J170" s="69"/>
      <c r="K170" s="69"/>
      <c r="L170" s="69"/>
      <c r="M170" s="69"/>
      <c r="N170" s="69"/>
      <c r="O170" s="69"/>
      <c r="P170" s="69"/>
      <c r="Q170" s="69"/>
      <c r="R170" s="69"/>
      <c r="S170" s="69"/>
      <c r="T170" s="69"/>
      <c r="U170" s="69"/>
      <c r="V170" s="69"/>
      <c r="W170" s="69"/>
      <c r="X170" s="69"/>
    </row>
    <row r="171">
      <c r="A171" s="245"/>
      <c r="B171" s="69"/>
      <c r="C171" s="69"/>
      <c r="D171" s="69"/>
      <c r="E171" s="69"/>
      <c r="F171" s="69"/>
      <c r="G171" s="69"/>
      <c r="H171" s="69"/>
      <c r="I171" s="69"/>
      <c r="J171" s="69"/>
      <c r="K171" s="69"/>
      <c r="L171" s="69"/>
      <c r="M171" s="69"/>
      <c r="N171" s="69"/>
      <c r="O171" s="69"/>
      <c r="P171" s="69"/>
      <c r="Q171" s="69"/>
      <c r="R171" s="69"/>
      <c r="S171" s="69"/>
      <c r="T171" s="69"/>
      <c r="U171" s="69"/>
      <c r="V171" s="69"/>
      <c r="W171" s="69"/>
      <c r="X171" s="69"/>
    </row>
    <row r="172">
      <c r="A172" s="245"/>
      <c r="B172" s="69"/>
      <c r="C172" s="69"/>
      <c r="D172" s="69"/>
      <c r="E172" s="69"/>
      <c r="F172" s="69"/>
      <c r="G172" s="69"/>
      <c r="H172" s="69"/>
      <c r="I172" s="69"/>
      <c r="J172" s="69"/>
      <c r="K172" s="69"/>
      <c r="L172" s="69"/>
      <c r="M172" s="69"/>
      <c r="N172" s="69"/>
      <c r="O172" s="69"/>
      <c r="P172" s="69"/>
      <c r="Q172" s="69"/>
      <c r="R172" s="69"/>
      <c r="S172" s="69"/>
      <c r="T172" s="69"/>
      <c r="U172" s="69"/>
      <c r="V172" s="69"/>
      <c r="W172" s="69"/>
      <c r="X172" s="69"/>
    </row>
    <row r="173">
      <c r="A173" s="245"/>
      <c r="B173" s="69"/>
      <c r="C173" s="69"/>
      <c r="D173" s="69"/>
      <c r="E173" s="69"/>
      <c r="F173" s="69"/>
      <c r="G173" s="69"/>
      <c r="H173" s="69"/>
      <c r="I173" s="69"/>
      <c r="J173" s="69"/>
      <c r="K173" s="69"/>
      <c r="L173" s="69"/>
      <c r="M173" s="69"/>
      <c r="N173" s="69"/>
      <c r="O173" s="69"/>
      <c r="P173" s="69"/>
      <c r="Q173" s="69"/>
      <c r="R173" s="69"/>
      <c r="S173" s="69"/>
      <c r="T173" s="69"/>
      <c r="U173" s="69"/>
      <c r="V173" s="69"/>
      <c r="W173" s="69"/>
      <c r="X173" s="69"/>
    </row>
    <row r="174">
      <c r="A174" s="245"/>
      <c r="B174" s="69"/>
      <c r="C174" s="69"/>
      <c r="D174" s="69"/>
      <c r="E174" s="69"/>
      <c r="F174" s="69"/>
      <c r="G174" s="69"/>
      <c r="H174" s="69"/>
      <c r="I174" s="69"/>
      <c r="J174" s="69"/>
      <c r="K174" s="69"/>
      <c r="L174" s="69"/>
      <c r="M174" s="69"/>
      <c r="N174" s="69"/>
      <c r="O174" s="69"/>
      <c r="P174" s="69"/>
      <c r="Q174" s="69"/>
      <c r="R174" s="69"/>
      <c r="S174" s="69"/>
      <c r="T174" s="69"/>
      <c r="U174" s="69"/>
      <c r="V174" s="69"/>
      <c r="W174" s="69"/>
      <c r="X174" s="69"/>
    </row>
    <row r="175">
      <c r="A175" s="245"/>
      <c r="B175" s="69"/>
      <c r="C175" s="69"/>
      <c r="D175" s="69"/>
      <c r="E175" s="69"/>
      <c r="F175" s="69"/>
      <c r="G175" s="69"/>
      <c r="H175" s="69"/>
      <c r="I175" s="69"/>
      <c r="J175" s="69"/>
      <c r="K175" s="69"/>
      <c r="L175" s="69"/>
      <c r="M175" s="69"/>
      <c r="N175" s="69"/>
      <c r="O175" s="69"/>
      <c r="P175" s="69"/>
      <c r="Q175" s="69"/>
      <c r="R175" s="69"/>
      <c r="S175" s="69"/>
      <c r="T175" s="69"/>
      <c r="U175" s="69"/>
      <c r="V175" s="69"/>
      <c r="W175" s="69"/>
      <c r="X175" s="69"/>
    </row>
    <row r="176">
      <c r="A176" s="245"/>
      <c r="B176" s="69"/>
      <c r="C176" s="69"/>
      <c r="D176" s="69"/>
      <c r="E176" s="69"/>
      <c r="F176" s="69"/>
      <c r="G176" s="69"/>
      <c r="H176" s="69"/>
      <c r="I176" s="69"/>
      <c r="J176" s="69"/>
      <c r="K176" s="69"/>
      <c r="L176" s="69"/>
      <c r="M176" s="69"/>
      <c r="N176" s="69"/>
      <c r="O176" s="69"/>
      <c r="P176" s="69"/>
      <c r="Q176" s="69"/>
      <c r="R176" s="69"/>
      <c r="S176" s="69"/>
      <c r="T176" s="69"/>
      <c r="U176" s="69"/>
      <c r="V176" s="69"/>
      <c r="W176" s="69"/>
      <c r="X176" s="69"/>
    </row>
    <row r="177">
      <c r="A177" s="245"/>
      <c r="B177" s="69"/>
      <c r="C177" s="69"/>
      <c r="D177" s="69"/>
      <c r="E177" s="69"/>
      <c r="F177" s="69"/>
      <c r="G177" s="69"/>
      <c r="H177" s="69"/>
      <c r="I177" s="69"/>
      <c r="J177" s="69"/>
      <c r="K177" s="69"/>
      <c r="L177" s="69"/>
      <c r="M177" s="69"/>
      <c r="N177" s="69"/>
      <c r="O177" s="69"/>
      <c r="P177" s="69"/>
      <c r="Q177" s="69"/>
      <c r="R177" s="69"/>
      <c r="S177" s="69"/>
      <c r="T177" s="69"/>
      <c r="U177" s="69"/>
      <c r="V177" s="69"/>
      <c r="W177" s="69"/>
      <c r="X177" s="69"/>
    </row>
    <row r="178">
      <c r="A178" s="245"/>
      <c r="B178" s="69"/>
      <c r="C178" s="69"/>
      <c r="D178" s="69"/>
      <c r="E178" s="69"/>
      <c r="F178" s="69"/>
      <c r="G178" s="69"/>
      <c r="H178" s="69"/>
      <c r="I178" s="69"/>
      <c r="J178" s="69"/>
      <c r="K178" s="69"/>
      <c r="L178" s="69"/>
      <c r="M178" s="69"/>
      <c r="N178" s="69"/>
      <c r="O178" s="69"/>
      <c r="P178" s="69"/>
      <c r="Q178" s="69"/>
      <c r="R178" s="69"/>
      <c r="S178" s="69"/>
      <c r="T178" s="69"/>
      <c r="U178" s="69"/>
      <c r="V178" s="69"/>
      <c r="W178" s="69"/>
      <c r="X178" s="69"/>
    </row>
    <row r="179">
      <c r="A179" s="245"/>
      <c r="B179" s="69"/>
      <c r="C179" s="69"/>
      <c r="D179" s="69"/>
      <c r="E179" s="69"/>
      <c r="F179" s="69"/>
      <c r="G179" s="69"/>
      <c r="H179" s="69"/>
      <c r="I179" s="69"/>
      <c r="J179" s="69"/>
      <c r="K179" s="69"/>
      <c r="L179" s="69"/>
      <c r="M179" s="69"/>
      <c r="N179" s="69"/>
      <c r="O179" s="69"/>
      <c r="P179" s="69"/>
      <c r="Q179" s="69"/>
      <c r="R179" s="69"/>
      <c r="S179" s="69"/>
      <c r="T179" s="69"/>
      <c r="U179" s="69"/>
      <c r="V179" s="69"/>
      <c r="W179" s="69"/>
      <c r="X179" s="69"/>
    </row>
    <row r="180">
      <c r="A180" s="245"/>
      <c r="B180" s="69"/>
      <c r="C180" s="69"/>
      <c r="D180" s="69"/>
      <c r="E180" s="69"/>
      <c r="F180" s="69"/>
      <c r="G180" s="69"/>
      <c r="H180" s="69"/>
      <c r="I180" s="69"/>
      <c r="J180" s="69"/>
      <c r="K180" s="69"/>
      <c r="L180" s="69"/>
      <c r="M180" s="69"/>
      <c r="N180" s="69"/>
      <c r="O180" s="69"/>
      <c r="P180" s="69"/>
      <c r="Q180" s="69"/>
      <c r="R180" s="69"/>
      <c r="S180" s="69"/>
      <c r="T180" s="69"/>
      <c r="U180" s="69"/>
      <c r="V180" s="69"/>
      <c r="W180" s="69"/>
      <c r="X180" s="69"/>
    </row>
    <row r="181">
      <c r="A181" s="245"/>
      <c r="B181" s="69"/>
      <c r="C181" s="69"/>
      <c r="D181" s="69"/>
      <c r="E181" s="69"/>
      <c r="F181" s="69"/>
      <c r="G181" s="69"/>
      <c r="H181" s="69"/>
      <c r="I181" s="69"/>
      <c r="J181" s="69"/>
      <c r="K181" s="69"/>
      <c r="L181" s="69"/>
      <c r="M181" s="69"/>
      <c r="N181" s="69"/>
      <c r="O181" s="69"/>
      <c r="P181" s="69"/>
      <c r="Q181" s="69"/>
      <c r="R181" s="69"/>
      <c r="S181" s="69"/>
      <c r="T181" s="69"/>
      <c r="U181" s="69"/>
      <c r="V181" s="69"/>
      <c r="W181" s="69"/>
      <c r="X181" s="69"/>
    </row>
    <row r="182">
      <c r="A182" s="245"/>
      <c r="B182" s="69"/>
      <c r="C182" s="69"/>
      <c r="D182" s="69"/>
      <c r="E182" s="69"/>
      <c r="F182" s="69"/>
      <c r="G182" s="69"/>
      <c r="H182" s="69"/>
      <c r="I182" s="69"/>
      <c r="J182" s="69"/>
      <c r="K182" s="69"/>
      <c r="L182" s="69"/>
      <c r="M182" s="69"/>
      <c r="N182" s="69"/>
      <c r="O182" s="69"/>
      <c r="P182" s="69"/>
      <c r="Q182" s="69"/>
      <c r="R182" s="69"/>
      <c r="S182" s="69"/>
      <c r="T182" s="69"/>
      <c r="U182" s="69"/>
      <c r="V182" s="69"/>
      <c r="W182" s="69"/>
      <c r="X182" s="69"/>
    </row>
    <row r="183">
      <c r="A183" s="245"/>
      <c r="B183" s="69"/>
      <c r="C183" s="69"/>
      <c r="D183" s="69"/>
      <c r="E183" s="69"/>
      <c r="F183" s="69"/>
      <c r="G183" s="69"/>
      <c r="H183" s="69"/>
      <c r="I183" s="69"/>
      <c r="J183" s="69"/>
      <c r="K183" s="69"/>
      <c r="L183" s="69"/>
      <c r="M183" s="69"/>
      <c r="N183" s="69"/>
      <c r="O183" s="69"/>
      <c r="P183" s="69"/>
      <c r="Q183" s="69"/>
      <c r="R183" s="69"/>
      <c r="S183" s="69"/>
      <c r="T183" s="69"/>
      <c r="U183" s="69"/>
      <c r="V183" s="69"/>
      <c r="W183" s="69"/>
      <c r="X183" s="69"/>
    </row>
    <row r="184">
      <c r="A184" s="245"/>
      <c r="B184" s="69"/>
      <c r="C184" s="69"/>
      <c r="D184" s="69"/>
      <c r="E184" s="69"/>
      <c r="F184" s="69"/>
      <c r="G184" s="69"/>
      <c r="H184" s="69"/>
      <c r="I184" s="69"/>
      <c r="J184" s="69"/>
      <c r="K184" s="69"/>
      <c r="L184" s="69"/>
      <c r="M184" s="69"/>
      <c r="N184" s="69"/>
      <c r="O184" s="69"/>
      <c r="P184" s="69"/>
      <c r="Q184" s="69"/>
      <c r="R184" s="69"/>
      <c r="S184" s="69"/>
      <c r="T184" s="69"/>
      <c r="U184" s="69"/>
      <c r="V184" s="69"/>
      <c r="W184" s="69"/>
      <c r="X184" s="69"/>
    </row>
    <row r="185">
      <c r="A185" s="245"/>
      <c r="B185" s="69"/>
      <c r="C185" s="69"/>
      <c r="D185" s="69"/>
      <c r="E185" s="69"/>
      <c r="F185" s="69"/>
      <c r="G185" s="69"/>
      <c r="H185" s="69"/>
      <c r="I185" s="69"/>
      <c r="J185" s="69"/>
      <c r="K185" s="69"/>
      <c r="L185" s="69"/>
      <c r="M185" s="69"/>
      <c r="N185" s="69"/>
      <c r="O185" s="69"/>
      <c r="P185" s="69"/>
      <c r="Q185" s="69"/>
      <c r="R185" s="69"/>
      <c r="S185" s="69"/>
      <c r="T185" s="69"/>
      <c r="U185" s="69"/>
      <c r="V185" s="69"/>
      <c r="W185" s="69"/>
      <c r="X185" s="69"/>
    </row>
    <row r="186">
      <c r="A186" s="245"/>
      <c r="B186" s="69"/>
      <c r="C186" s="69"/>
      <c r="D186" s="69"/>
      <c r="E186" s="69"/>
      <c r="F186" s="69"/>
      <c r="G186" s="69"/>
      <c r="H186" s="69"/>
      <c r="I186" s="69"/>
      <c r="J186" s="69"/>
      <c r="K186" s="69"/>
      <c r="L186" s="69"/>
      <c r="M186" s="69"/>
      <c r="N186" s="69"/>
      <c r="O186" s="69"/>
      <c r="P186" s="69"/>
      <c r="Q186" s="69"/>
      <c r="R186" s="69"/>
      <c r="S186" s="69"/>
      <c r="T186" s="69"/>
      <c r="U186" s="69"/>
      <c r="V186" s="69"/>
      <c r="W186" s="69"/>
      <c r="X186" s="69"/>
    </row>
    <row r="187">
      <c r="A187" s="245"/>
      <c r="B187" s="69"/>
      <c r="C187" s="69"/>
      <c r="D187" s="69"/>
      <c r="E187" s="69"/>
      <c r="F187" s="69"/>
      <c r="G187" s="69"/>
      <c r="H187" s="69"/>
      <c r="I187" s="69"/>
      <c r="J187" s="69"/>
      <c r="K187" s="69"/>
      <c r="L187" s="69"/>
      <c r="M187" s="69"/>
      <c r="N187" s="69"/>
      <c r="O187" s="69"/>
      <c r="P187" s="69"/>
      <c r="Q187" s="69"/>
      <c r="R187" s="69"/>
      <c r="S187" s="69"/>
      <c r="T187" s="69"/>
      <c r="U187" s="69"/>
      <c r="V187" s="69"/>
      <c r="W187" s="69"/>
      <c r="X187" s="69"/>
    </row>
    <row r="188">
      <c r="A188" s="245"/>
      <c r="B188" s="69"/>
      <c r="C188" s="69"/>
      <c r="D188" s="69"/>
      <c r="E188" s="69"/>
      <c r="F188" s="69"/>
      <c r="G188" s="69"/>
      <c r="H188" s="69"/>
      <c r="I188" s="69"/>
      <c r="J188" s="69"/>
      <c r="K188" s="69"/>
      <c r="L188" s="69"/>
      <c r="M188" s="69"/>
      <c r="N188" s="69"/>
      <c r="O188" s="69"/>
      <c r="P188" s="69"/>
      <c r="Q188" s="69"/>
      <c r="R188" s="69"/>
      <c r="S188" s="69"/>
      <c r="T188" s="69"/>
      <c r="U188" s="69"/>
      <c r="V188" s="69"/>
      <c r="W188" s="69"/>
      <c r="X188" s="69"/>
    </row>
    <row r="189">
      <c r="A189" s="245"/>
      <c r="B189" s="69"/>
      <c r="C189" s="69"/>
      <c r="D189" s="69"/>
      <c r="E189" s="69"/>
      <c r="F189" s="69"/>
      <c r="G189" s="69"/>
      <c r="H189" s="69"/>
      <c r="I189" s="69"/>
      <c r="J189" s="69"/>
      <c r="K189" s="69"/>
      <c r="L189" s="69"/>
      <c r="M189" s="69"/>
      <c r="N189" s="69"/>
      <c r="O189" s="69"/>
      <c r="P189" s="69"/>
      <c r="Q189" s="69"/>
      <c r="R189" s="69"/>
      <c r="S189" s="69"/>
      <c r="T189" s="69"/>
      <c r="U189" s="69"/>
      <c r="V189" s="69"/>
      <c r="W189" s="69"/>
      <c r="X189" s="69"/>
    </row>
    <row r="190">
      <c r="A190" s="245"/>
      <c r="B190" s="69"/>
      <c r="C190" s="69"/>
      <c r="D190" s="69"/>
      <c r="E190" s="69"/>
      <c r="F190" s="69"/>
      <c r="G190" s="69"/>
      <c r="H190" s="69"/>
      <c r="I190" s="69"/>
      <c r="J190" s="69"/>
      <c r="K190" s="69"/>
      <c r="L190" s="69"/>
      <c r="M190" s="69"/>
      <c r="N190" s="69"/>
      <c r="O190" s="69"/>
      <c r="P190" s="69"/>
      <c r="Q190" s="69"/>
      <c r="R190" s="69"/>
      <c r="S190" s="69"/>
      <c r="T190" s="69"/>
      <c r="U190" s="69"/>
      <c r="V190" s="69"/>
      <c r="W190" s="69"/>
      <c r="X190" s="69"/>
    </row>
    <row r="191">
      <c r="A191" s="245"/>
      <c r="B191" s="69"/>
      <c r="C191" s="69"/>
      <c r="D191" s="69"/>
      <c r="E191" s="69"/>
      <c r="F191" s="69"/>
      <c r="G191" s="69"/>
      <c r="H191" s="69"/>
      <c r="I191" s="69"/>
      <c r="J191" s="69"/>
      <c r="K191" s="69"/>
      <c r="L191" s="69"/>
      <c r="M191" s="69"/>
      <c r="N191" s="69"/>
      <c r="O191" s="69"/>
      <c r="P191" s="69"/>
      <c r="Q191" s="69"/>
      <c r="R191" s="69"/>
      <c r="S191" s="69"/>
      <c r="T191" s="69"/>
      <c r="U191" s="69"/>
      <c r="V191" s="69"/>
      <c r="W191" s="69"/>
      <c r="X191" s="69"/>
    </row>
    <row r="192">
      <c r="A192" s="245"/>
      <c r="B192" s="69"/>
      <c r="C192" s="69"/>
      <c r="D192" s="69"/>
      <c r="E192" s="69"/>
      <c r="F192" s="69"/>
      <c r="G192" s="69"/>
      <c r="H192" s="69"/>
      <c r="I192" s="69"/>
      <c r="J192" s="69"/>
      <c r="K192" s="69"/>
      <c r="L192" s="69"/>
      <c r="M192" s="69"/>
      <c r="N192" s="69"/>
      <c r="O192" s="69"/>
      <c r="P192" s="69"/>
      <c r="Q192" s="69"/>
      <c r="R192" s="69"/>
      <c r="S192" s="69"/>
      <c r="T192" s="69"/>
      <c r="U192" s="69"/>
      <c r="V192" s="69"/>
      <c r="W192" s="69"/>
      <c r="X192" s="69"/>
    </row>
    <row r="193">
      <c r="A193" s="245"/>
      <c r="B193" s="69"/>
      <c r="C193" s="69"/>
      <c r="D193" s="69"/>
      <c r="E193" s="69"/>
      <c r="F193" s="69"/>
      <c r="G193" s="69"/>
      <c r="H193" s="69"/>
      <c r="I193" s="69"/>
      <c r="J193" s="69"/>
      <c r="K193" s="69"/>
      <c r="L193" s="69"/>
      <c r="M193" s="69"/>
      <c r="N193" s="69"/>
      <c r="O193" s="69"/>
      <c r="P193" s="69"/>
      <c r="Q193" s="69"/>
      <c r="R193" s="69"/>
      <c r="S193" s="69"/>
      <c r="T193" s="69"/>
      <c r="U193" s="69"/>
      <c r="V193" s="69"/>
      <c r="W193" s="69"/>
      <c r="X193" s="69"/>
    </row>
    <row r="194">
      <c r="A194" s="245"/>
      <c r="B194" s="69"/>
      <c r="C194" s="69"/>
      <c r="D194" s="69"/>
      <c r="E194" s="69"/>
      <c r="F194" s="69"/>
      <c r="G194" s="69"/>
      <c r="H194" s="69"/>
      <c r="I194" s="69"/>
      <c r="J194" s="69"/>
      <c r="K194" s="69"/>
      <c r="L194" s="69"/>
      <c r="M194" s="69"/>
      <c r="N194" s="69"/>
      <c r="O194" s="69"/>
      <c r="P194" s="69"/>
      <c r="Q194" s="69"/>
      <c r="R194" s="69"/>
      <c r="S194" s="69"/>
      <c r="T194" s="69"/>
      <c r="U194" s="69"/>
      <c r="V194" s="69"/>
      <c r="W194" s="69"/>
      <c r="X194" s="69"/>
    </row>
    <row r="195">
      <c r="A195" s="245"/>
      <c r="B195" s="69"/>
      <c r="C195" s="69"/>
      <c r="D195" s="69"/>
      <c r="E195" s="69"/>
      <c r="F195" s="69"/>
      <c r="G195" s="69"/>
      <c r="H195" s="69"/>
      <c r="I195" s="69"/>
      <c r="J195" s="69"/>
      <c r="K195" s="69"/>
      <c r="L195" s="69"/>
      <c r="M195" s="69"/>
      <c r="N195" s="69"/>
      <c r="O195" s="69"/>
      <c r="P195" s="69"/>
      <c r="Q195" s="69"/>
      <c r="R195" s="69"/>
      <c r="S195" s="69"/>
      <c r="T195" s="69"/>
      <c r="U195" s="69"/>
      <c r="V195" s="69"/>
      <c r="W195" s="69"/>
      <c r="X195" s="69"/>
    </row>
    <row r="196">
      <c r="A196" s="245"/>
      <c r="B196" s="69"/>
      <c r="C196" s="69"/>
      <c r="D196" s="69"/>
      <c r="E196" s="69"/>
      <c r="F196" s="69"/>
      <c r="G196" s="69"/>
      <c r="H196" s="69"/>
      <c r="I196" s="69"/>
      <c r="J196" s="69"/>
      <c r="K196" s="69"/>
      <c r="L196" s="69"/>
      <c r="M196" s="69"/>
      <c r="N196" s="69"/>
      <c r="O196" s="69"/>
      <c r="P196" s="69"/>
      <c r="Q196" s="69"/>
      <c r="R196" s="69"/>
      <c r="S196" s="69"/>
      <c r="T196" s="69"/>
      <c r="U196" s="69"/>
      <c r="V196" s="69"/>
      <c r="W196" s="69"/>
      <c r="X196" s="69"/>
    </row>
    <row r="197">
      <c r="A197" s="245"/>
      <c r="B197" s="69"/>
      <c r="C197" s="69"/>
      <c r="D197" s="69"/>
      <c r="E197" s="69"/>
      <c r="F197" s="69"/>
      <c r="G197" s="69"/>
      <c r="H197" s="69"/>
      <c r="I197" s="69"/>
      <c r="J197" s="69"/>
      <c r="K197" s="69"/>
      <c r="L197" s="69"/>
      <c r="M197" s="69"/>
      <c r="N197" s="69"/>
      <c r="O197" s="69"/>
      <c r="P197" s="69"/>
      <c r="Q197" s="69"/>
      <c r="R197" s="69"/>
      <c r="S197" s="69"/>
      <c r="T197" s="69"/>
      <c r="U197" s="69"/>
      <c r="V197" s="69"/>
      <c r="W197" s="69"/>
      <c r="X197" s="69"/>
    </row>
    <row r="198">
      <c r="A198" s="245"/>
      <c r="B198" s="69"/>
      <c r="C198" s="69"/>
      <c r="D198" s="69"/>
      <c r="E198" s="69"/>
      <c r="F198" s="69"/>
      <c r="G198" s="69"/>
      <c r="H198" s="69"/>
      <c r="I198" s="69"/>
      <c r="J198" s="69"/>
      <c r="K198" s="69"/>
      <c r="L198" s="69"/>
      <c r="M198" s="69"/>
      <c r="N198" s="69"/>
      <c r="O198" s="69"/>
      <c r="P198" s="69"/>
      <c r="Q198" s="69"/>
      <c r="R198" s="69"/>
      <c r="S198" s="69"/>
      <c r="T198" s="69"/>
      <c r="U198" s="69"/>
      <c r="V198" s="69"/>
      <c r="W198" s="69"/>
      <c r="X198" s="69"/>
    </row>
    <row r="199">
      <c r="A199" s="245"/>
      <c r="B199" s="69"/>
      <c r="C199" s="69"/>
      <c r="D199" s="69"/>
      <c r="E199" s="69"/>
      <c r="F199" s="69"/>
      <c r="G199" s="69"/>
      <c r="H199" s="69"/>
      <c r="I199" s="69"/>
      <c r="J199" s="69"/>
      <c r="K199" s="69"/>
      <c r="L199" s="69"/>
      <c r="M199" s="69"/>
      <c r="N199" s="69"/>
      <c r="O199" s="69"/>
      <c r="P199" s="69"/>
      <c r="Q199" s="69"/>
      <c r="R199" s="69"/>
      <c r="S199" s="69"/>
      <c r="T199" s="69"/>
      <c r="U199" s="69"/>
      <c r="V199" s="69"/>
      <c r="W199" s="69"/>
      <c r="X199" s="69"/>
    </row>
    <row r="200">
      <c r="A200" s="245"/>
      <c r="B200" s="69"/>
      <c r="C200" s="69"/>
      <c r="D200" s="69"/>
      <c r="E200" s="69"/>
      <c r="F200" s="69"/>
      <c r="G200" s="69"/>
      <c r="H200" s="69"/>
      <c r="I200" s="69"/>
      <c r="J200" s="69"/>
      <c r="K200" s="69"/>
      <c r="L200" s="69"/>
      <c r="M200" s="69"/>
      <c r="N200" s="69"/>
      <c r="O200" s="69"/>
      <c r="P200" s="69"/>
      <c r="Q200" s="69"/>
      <c r="R200" s="69"/>
      <c r="S200" s="69"/>
      <c r="T200" s="69"/>
      <c r="U200" s="69"/>
      <c r="V200" s="69"/>
      <c r="W200" s="69"/>
      <c r="X200" s="69"/>
    </row>
    <row r="201">
      <c r="A201" s="245"/>
      <c r="B201" s="69"/>
      <c r="C201" s="69"/>
      <c r="D201" s="69"/>
      <c r="E201" s="69"/>
      <c r="F201" s="69"/>
      <c r="G201" s="69"/>
      <c r="H201" s="69"/>
      <c r="I201" s="69"/>
      <c r="J201" s="69"/>
      <c r="K201" s="69"/>
      <c r="L201" s="69"/>
      <c r="M201" s="69"/>
      <c r="N201" s="69"/>
      <c r="O201" s="69"/>
      <c r="P201" s="69"/>
      <c r="Q201" s="69"/>
      <c r="R201" s="69"/>
      <c r="S201" s="69"/>
      <c r="T201" s="69"/>
      <c r="U201" s="69"/>
      <c r="V201" s="69"/>
      <c r="W201" s="69"/>
      <c r="X201" s="69"/>
    </row>
    <row r="202">
      <c r="A202" s="245"/>
      <c r="B202" s="69"/>
      <c r="C202" s="69"/>
      <c r="D202" s="69"/>
      <c r="E202" s="69"/>
      <c r="F202" s="69"/>
      <c r="G202" s="69"/>
      <c r="H202" s="69"/>
      <c r="I202" s="69"/>
      <c r="J202" s="69"/>
      <c r="K202" s="69"/>
      <c r="L202" s="69"/>
      <c r="M202" s="69"/>
      <c r="N202" s="69"/>
      <c r="O202" s="69"/>
      <c r="P202" s="69"/>
      <c r="Q202" s="69"/>
      <c r="R202" s="69"/>
      <c r="S202" s="69"/>
      <c r="T202" s="69"/>
      <c r="U202" s="69"/>
      <c r="V202" s="69"/>
      <c r="W202" s="69"/>
      <c r="X202" s="69"/>
    </row>
    <row r="203">
      <c r="A203" s="245"/>
      <c r="B203" s="69"/>
      <c r="C203" s="69"/>
      <c r="D203" s="69"/>
      <c r="E203" s="69"/>
      <c r="F203" s="69"/>
      <c r="G203" s="69"/>
      <c r="H203" s="69"/>
      <c r="I203" s="69"/>
      <c r="J203" s="69"/>
      <c r="K203" s="69"/>
      <c r="L203" s="69"/>
      <c r="M203" s="69"/>
      <c r="N203" s="69"/>
      <c r="O203" s="69"/>
      <c r="P203" s="69"/>
      <c r="Q203" s="69"/>
      <c r="R203" s="69"/>
      <c r="S203" s="69"/>
      <c r="T203" s="69"/>
      <c r="U203" s="69"/>
      <c r="V203" s="69"/>
      <c r="W203" s="69"/>
      <c r="X203" s="69"/>
    </row>
    <row r="204">
      <c r="A204" s="245"/>
      <c r="B204" s="69"/>
      <c r="C204" s="69"/>
      <c r="D204" s="69"/>
      <c r="E204" s="69"/>
      <c r="F204" s="69"/>
      <c r="G204" s="69"/>
      <c r="H204" s="69"/>
      <c r="I204" s="69"/>
      <c r="J204" s="69"/>
      <c r="K204" s="69"/>
      <c r="L204" s="69"/>
      <c r="M204" s="69"/>
      <c r="N204" s="69"/>
      <c r="O204" s="69"/>
      <c r="P204" s="69"/>
      <c r="Q204" s="69"/>
      <c r="R204" s="69"/>
      <c r="S204" s="69"/>
      <c r="T204" s="69"/>
      <c r="U204" s="69"/>
      <c r="V204" s="69"/>
      <c r="W204" s="69"/>
      <c r="X204" s="69"/>
    </row>
    <row r="205">
      <c r="A205" s="245"/>
      <c r="B205" s="69"/>
      <c r="C205" s="69"/>
      <c r="D205" s="69"/>
      <c r="E205" s="69"/>
      <c r="F205" s="69"/>
      <c r="G205" s="69"/>
      <c r="H205" s="69"/>
      <c r="I205" s="69"/>
      <c r="J205" s="69"/>
      <c r="K205" s="69"/>
      <c r="L205" s="69"/>
      <c r="M205" s="69"/>
      <c r="N205" s="69"/>
      <c r="O205" s="69"/>
      <c r="P205" s="69"/>
      <c r="Q205" s="69"/>
      <c r="R205" s="69"/>
      <c r="S205" s="69"/>
      <c r="T205" s="69"/>
      <c r="U205" s="69"/>
      <c r="V205" s="69"/>
      <c r="W205" s="69"/>
      <c r="X205" s="69"/>
    </row>
    <row r="206">
      <c r="A206" s="245"/>
      <c r="B206" s="69"/>
      <c r="C206" s="69"/>
      <c r="D206" s="69"/>
      <c r="E206" s="69"/>
      <c r="F206" s="69"/>
      <c r="G206" s="69"/>
      <c r="H206" s="69"/>
      <c r="I206" s="69"/>
      <c r="J206" s="69"/>
      <c r="K206" s="69"/>
      <c r="L206" s="69"/>
      <c r="M206" s="69"/>
      <c r="N206" s="69"/>
      <c r="O206" s="69"/>
      <c r="P206" s="69"/>
      <c r="Q206" s="69"/>
      <c r="R206" s="69"/>
      <c r="S206" s="69"/>
      <c r="T206" s="69"/>
      <c r="U206" s="69"/>
      <c r="V206" s="69"/>
      <c r="W206" s="69"/>
      <c r="X206" s="69"/>
    </row>
    <row r="207">
      <c r="A207" s="245"/>
      <c r="B207" s="69"/>
      <c r="C207" s="69"/>
      <c r="D207" s="69"/>
      <c r="E207" s="69"/>
      <c r="F207" s="69"/>
      <c r="G207" s="69"/>
      <c r="H207" s="69"/>
      <c r="I207" s="69"/>
      <c r="J207" s="69"/>
      <c r="K207" s="69"/>
      <c r="L207" s="69"/>
      <c r="M207" s="69"/>
      <c r="N207" s="69"/>
      <c r="O207" s="69"/>
      <c r="P207" s="69"/>
      <c r="Q207" s="69"/>
      <c r="R207" s="69"/>
      <c r="S207" s="69"/>
      <c r="T207" s="69"/>
      <c r="U207" s="69"/>
      <c r="V207" s="69"/>
      <c r="W207" s="69"/>
      <c r="X207" s="69"/>
    </row>
    <row r="208">
      <c r="A208" s="245"/>
      <c r="B208" s="69"/>
      <c r="C208" s="69"/>
      <c r="D208" s="69"/>
      <c r="E208" s="69"/>
      <c r="F208" s="69"/>
      <c r="G208" s="69"/>
      <c r="H208" s="69"/>
      <c r="I208" s="69"/>
      <c r="J208" s="69"/>
      <c r="K208" s="69"/>
      <c r="L208" s="69"/>
      <c r="M208" s="69"/>
      <c r="N208" s="69"/>
      <c r="O208" s="69"/>
      <c r="P208" s="69"/>
      <c r="Q208" s="69"/>
      <c r="R208" s="69"/>
      <c r="S208" s="69"/>
      <c r="T208" s="69"/>
      <c r="U208" s="69"/>
      <c r="V208" s="69"/>
      <c r="W208" s="69"/>
      <c r="X208" s="69"/>
    </row>
    <row r="209">
      <c r="A209" s="245"/>
      <c r="B209" s="69"/>
      <c r="C209" s="69"/>
      <c r="D209" s="69"/>
      <c r="E209" s="69"/>
      <c r="F209" s="69"/>
      <c r="G209" s="69"/>
      <c r="H209" s="69"/>
      <c r="I209" s="69"/>
      <c r="J209" s="69"/>
      <c r="K209" s="69"/>
      <c r="L209" s="69"/>
      <c r="M209" s="69"/>
      <c r="N209" s="69"/>
      <c r="O209" s="69"/>
      <c r="P209" s="69"/>
      <c r="Q209" s="69"/>
      <c r="R209" s="69"/>
      <c r="S209" s="69"/>
      <c r="T209" s="69"/>
      <c r="U209" s="69"/>
      <c r="V209" s="69"/>
      <c r="W209" s="69"/>
      <c r="X209" s="69"/>
    </row>
    <row r="210">
      <c r="A210" s="245"/>
      <c r="B210" s="69"/>
      <c r="C210" s="69"/>
      <c r="D210" s="69"/>
      <c r="E210" s="69"/>
      <c r="F210" s="69"/>
      <c r="G210" s="69"/>
      <c r="H210" s="69"/>
      <c r="I210" s="69"/>
      <c r="J210" s="69"/>
      <c r="K210" s="69"/>
      <c r="L210" s="69"/>
      <c r="M210" s="69"/>
      <c r="N210" s="69"/>
      <c r="O210" s="69"/>
      <c r="P210" s="69"/>
      <c r="Q210" s="69"/>
      <c r="R210" s="69"/>
      <c r="S210" s="69"/>
      <c r="T210" s="69"/>
      <c r="U210" s="69"/>
      <c r="V210" s="69"/>
      <c r="W210" s="69"/>
      <c r="X210" s="69"/>
    </row>
    <row r="211">
      <c r="A211" s="245"/>
      <c r="B211" s="69"/>
      <c r="C211" s="69"/>
      <c r="D211" s="69"/>
      <c r="E211" s="69"/>
      <c r="F211" s="69"/>
      <c r="G211" s="69"/>
      <c r="H211" s="69"/>
      <c r="I211" s="69"/>
      <c r="J211" s="69"/>
      <c r="K211" s="69"/>
      <c r="L211" s="69"/>
      <c r="M211" s="69"/>
      <c r="N211" s="69"/>
      <c r="O211" s="69"/>
      <c r="P211" s="69"/>
      <c r="Q211" s="69"/>
      <c r="R211" s="69"/>
      <c r="S211" s="69"/>
      <c r="T211" s="69"/>
      <c r="U211" s="69"/>
      <c r="V211" s="69"/>
      <c r="W211" s="69"/>
      <c r="X211" s="69"/>
    </row>
    <row r="212">
      <c r="A212" s="245"/>
      <c r="B212" s="69"/>
      <c r="C212" s="69"/>
      <c r="D212" s="69"/>
      <c r="E212" s="69"/>
      <c r="F212" s="69"/>
      <c r="G212" s="69"/>
      <c r="H212" s="69"/>
      <c r="I212" s="69"/>
      <c r="J212" s="69"/>
      <c r="K212" s="69"/>
      <c r="L212" s="69"/>
      <c r="M212" s="69"/>
      <c r="N212" s="69"/>
      <c r="O212" s="69"/>
      <c r="P212" s="69"/>
      <c r="Q212" s="69"/>
      <c r="R212" s="69"/>
      <c r="S212" s="69"/>
      <c r="T212" s="69"/>
      <c r="U212" s="69"/>
      <c r="V212" s="69"/>
      <c r="W212" s="69"/>
      <c r="X212" s="69"/>
    </row>
    <row r="213">
      <c r="A213" s="245"/>
      <c r="B213" s="69"/>
      <c r="C213" s="69"/>
      <c r="D213" s="69"/>
      <c r="E213" s="69"/>
      <c r="F213" s="69"/>
      <c r="G213" s="69"/>
      <c r="H213" s="69"/>
      <c r="I213" s="69"/>
      <c r="J213" s="69"/>
      <c r="K213" s="69"/>
      <c r="L213" s="69"/>
      <c r="M213" s="69"/>
      <c r="N213" s="69"/>
      <c r="O213" s="69"/>
      <c r="P213" s="69"/>
      <c r="Q213" s="69"/>
      <c r="R213" s="69"/>
      <c r="S213" s="69"/>
      <c r="T213" s="69"/>
      <c r="U213" s="69"/>
      <c r="V213" s="69"/>
      <c r="W213" s="69"/>
      <c r="X213" s="69"/>
    </row>
    <row r="214">
      <c r="A214" s="245"/>
      <c r="B214" s="69"/>
      <c r="C214" s="69"/>
      <c r="D214" s="69"/>
      <c r="E214" s="69"/>
      <c r="F214" s="69"/>
      <c r="G214" s="69"/>
      <c r="H214" s="69"/>
      <c r="I214" s="69"/>
      <c r="J214" s="69"/>
      <c r="K214" s="69"/>
      <c r="L214" s="69"/>
      <c r="M214" s="69"/>
      <c r="N214" s="69"/>
      <c r="O214" s="69"/>
      <c r="P214" s="69"/>
      <c r="Q214" s="69"/>
      <c r="R214" s="69"/>
      <c r="S214" s="69"/>
      <c r="T214" s="69"/>
      <c r="U214" s="69"/>
      <c r="V214" s="69"/>
      <c r="W214" s="69"/>
      <c r="X214" s="69"/>
    </row>
    <row r="215">
      <c r="A215" s="245"/>
      <c r="B215" s="69"/>
      <c r="C215" s="69"/>
      <c r="D215" s="69"/>
      <c r="E215" s="69"/>
      <c r="F215" s="69"/>
      <c r="G215" s="69"/>
      <c r="H215" s="69"/>
      <c r="I215" s="69"/>
      <c r="J215" s="69"/>
      <c r="K215" s="69"/>
      <c r="L215" s="69"/>
      <c r="M215" s="69"/>
      <c r="N215" s="69"/>
      <c r="O215" s="69"/>
      <c r="P215" s="69"/>
      <c r="Q215" s="69"/>
      <c r="R215" s="69"/>
      <c r="S215" s="69"/>
      <c r="T215" s="69"/>
      <c r="U215" s="69"/>
      <c r="V215" s="69"/>
      <c r="W215" s="69"/>
      <c r="X215" s="69"/>
    </row>
    <row r="216">
      <c r="A216" s="245"/>
      <c r="B216" s="69"/>
      <c r="C216" s="69"/>
      <c r="D216" s="69"/>
      <c r="E216" s="69"/>
      <c r="F216" s="69"/>
      <c r="G216" s="69"/>
      <c r="H216" s="69"/>
      <c r="I216" s="69"/>
      <c r="J216" s="69"/>
      <c r="K216" s="69"/>
      <c r="L216" s="69"/>
      <c r="M216" s="69"/>
      <c r="N216" s="69"/>
      <c r="O216" s="69"/>
      <c r="P216" s="69"/>
      <c r="Q216" s="69"/>
      <c r="R216" s="69"/>
      <c r="S216" s="69"/>
      <c r="T216" s="69"/>
      <c r="U216" s="69"/>
      <c r="V216" s="69"/>
      <c r="W216" s="69"/>
      <c r="X216" s="69"/>
    </row>
    <row r="217">
      <c r="A217" s="245"/>
      <c r="B217" s="69"/>
      <c r="C217" s="69"/>
      <c r="D217" s="69"/>
      <c r="E217" s="69"/>
      <c r="F217" s="69"/>
      <c r="G217" s="69"/>
      <c r="H217" s="69"/>
      <c r="I217" s="69"/>
      <c r="J217" s="69"/>
      <c r="K217" s="69"/>
      <c r="L217" s="69"/>
      <c r="M217" s="69"/>
      <c r="N217" s="69"/>
      <c r="O217" s="69"/>
      <c r="P217" s="69"/>
      <c r="Q217" s="69"/>
      <c r="R217" s="69"/>
      <c r="S217" s="69"/>
      <c r="T217" s="69"/>
      <c r="U217" s="69"/>
      <c r="V217" s="69"/>
      <c r="W217" s="69"/>
      <c r="X217" s="69"/>
    </row>
    <row r="218">
      <c r="A218" s="245"/>
      <c r="B218" s="69"/>
      <c r="C218" s="69"/>
      <c r="D218" s="69"/>
      <c r="E218" s="69"/>
      <c r="F218" s="69"/>
      <c r="G218" s="69"/>
      <c r="H218" s="69"/>
      <c r="I218" s="69"/>
      <c r="J218" s="69"/>
      <c r="K218" s="69"/>
      <c r="L218" s="69"/>
      <c r="M218" s="69"/>
      <c r="N218" s="69"/>
      <c r="O218" s="69"/>
      <c r="P218" s="69"/>
      <c r="Q218" s="69"/>
      <c r="R218" s="69"/>
      <c r="S218" s="69"/>
      <c r="T218" s="69"/>
      <c r="U218" s="69"/>
      <c r="V218" s="69"/>
      <c r="W218" s="69"/>
      <c r="X218" s="69"/>
    </row>
    <row r="219">
      <c r="A219" s="245"/>
      <c r="B219" s="69"/>
      <c r="C219" s="69"/>
      <c r="D219" s="69"/>
      <c r="E219" s="69"/>
      <c r="F219" s="69"/>
      <c r="G219" s="69"/>
      <c r="H219" s="69"/>
      <c r="I219" s="69"/>
      <c r="J219" s="69"/>
      <c r="K219" s="69"/>
      <c r="L219" s="69"/>
      <c r="M219" s="69"/>
      <c r="N219" s="69"/>
      <c r="O219" s="69"/>
      <c r="P219" s="69"/>
      <c r="Q219" s="69"/>
      <c r="R219" s="69"/>
      <c r="S219" s="69"/>
      <c r="T219" s="69"/>
      <c r="U219" s="69"/>
      <c r="V219" s="69"/>
      <c r="W219" s="69"/>
      <c r="X219" s="69"/>
    </row>
    <row r="220">
      <c r="A220" s="245"/>
      <c r="B220" s="69"/>
      <c r="C220" s="69"/>
      <c r="D220" s="69"/>
      <c r="E220" s="69"/>
      <c r="F220" s="69"/>
      <c r="G220" s="69"/>
      <c r="H220" s="69"/>
      <c r="I220" s="69"/>
      <c r="J220" s="69"/>
      <c r="K220" s="69"/>
      <c r="L220" s="69"/>
      <c r="M220" s="69"/>
      <c r="N220" s="69"/>
      <c r="O220" s="69"/>
      <c r="P220" s="69"/>
      <c r="Q220" s="69"/>
      <c r="R220" s="69"/>
      <c r="S220" s="69"/>
      <c r="T220" s="69"/>
      <c r="U220" s="69"/>
      <c r="V220" s="69"/>
      <c r="W220" s="69"/>
      <c r="X220" s="69"/>
    </row>
    <row r="221">
      <c r="A221" s="245"/>
      <c r="B221" s="69"/>
      <c r="C221" s="69"/>
      <c r="D221" s="69"/>
      <c r="E221" s="69"/>
      <c r="F221" s="69"/>
      <c r="G221" s="69"/>
      <c r="H221" s="69"/>
      <c r="I221" s="69"/>
      <c r="J221" s="69"/>
      <c r="K221" s="69"/>
      <c r="L221" s="69"/>
      <c r="M221" s="69"/>
      <c r="N221" s="69"/>
      <c r="O221" s="69"/>
      <c r="P221" s="69"/>
      <c r="Q221" s="69"/>
      <c r="R221" s="69"/>
      <c r="S221" s="69"/>
      <c r="T221" s="69"/>
      <c r="U221" s="69"/>
      <c r="V221" s="69"/>
      <c r="W221" s="69"/>
      <c r="X221" s="69"/>
    </row>
    <row r="222">
      <c r="A222" s="245"/>
      <c r="B222" s="69"/>
      <c r="C222" s="69"/>
      <c r="D222" s="69"/>
      <c r="E222" s="69"/>
      <c r="F222" s="69"/>
      <c r="G222" s="69"/>
      <c r="H222" s="69"/>
      <c r="I222" s="69"/>
      <c r="J222" s="69"/>
      <c r="K222" s="69"/>
      <c r="L222" s="69"/>
      <c r="M222" s="69"/>
      <c r="N222" s="69"/>
      <c r="O222" s="69"/>
      <c r="P222" s="69"/>
      <c r="Q222" s="69"/>
      <c r="R222" s="69"/>
      <c r="S222" s="69"/>
      <c r="T222" s="69"/>
      <c r="U222" s="69"/>
      <c r="V222" s="69"/>
      <c r="W222" s="69"/>
      <c r="X222" s="69"/>
    </row>
    <row r="223">
      <c r="A223" s="245"/>
      <c r="B223" s="69"/>
      <c r="C223" s="69"/>
      <c r="D223" s="69"/>
      <c r="E223" s="69"/>
      <c r="F223" s="69"/>
      <c r="G223" s="69"/>
      <c r="H223" s="69"/>
      <c r="I223" s="69"/>
      <c r="J223" s="69"/>
      <c r="K223" s="69"/>
      <c r="L223" s="69"/>
      <c r="M223" s="69"/>
      <c r="N223" s="69"/>
      <c r="O223" s="69"/>
      <c r="P223" s="69"/>
      <c r="Q223" s="69"/>
      <c r="R223" s="69"/>
      <c r="S223" s="69"/>
      <c r="T223" s="69"/>
      <c r="U223" s="69"/>
      <c r="V223" s="69"/>
      <c r="W223" s="69"/>
      <c r="X223" s="69"/>
    </row>
    <row r="224">
      <c r="A224" s="245"/>
      <c r="B224" s="69"/>
      <c r="C224" s="69"/>
      <c r="D224" s="69"/>
      <c r="E224" s="69"/>
      <c r="F224" s="69"/>
      <c r="G224" s="69"/>
      <c r="H224" s="69"/>
      <c r="I224" s="69"/>
      <c r="J224" s="69"/>
      <c r="K224" s="69"/>
      <c r="L224" s="69"/>
      <c r="M224" s="69"/>
      <c r="N224" s="69"/>
      <c r="O224" s="69"/>
      <c r="P224" s="69"/>
      <c r="Q224" s="69"/>
      <c r="R224" s="69"/>
      <c r="S224" s="69"/>
      <c r="T224" s="69"/>
      <c r="U224" s="69"/>
      <c r="V224" s="69"/>
      <c r="W224" s="69"/>
      <c r="X224" s="69"/>
    </row>
    <row r="225">
      <c r="A225" s="245"/>
      <c r="B225" s="69"/>
      <c r="C225" s="69"/>
      <c r="D225" s="69"/>
      <c r="E225" s="69"/>
      <c r="F225" s="69"/>
      <c r="G225" s="69"/>
      <c r="H225" s="69"/>
      <c r="I225" s="69"/>
      <c r="J225" s="69"/>
      <c r="K225" s="69"/>
      <c r="L225" s="69"/>
      <c r="M225" s="69"/>
      <c r="N225" s="69"/>
      <c r="O225" s="69"/>
      <c r="P225" s="69"/>
      <c r="Q225" s="69"/>
      <c r="R225" s="69"/>
      <c r="S225" s="69"/>
      <c r="T225" s="69"/>
      <c r="U225" s="69"/>
      <c r="V225" s="69"/>
      <c r="W225" s="69"/>
      <c r="X225" s="69"/>
    </row>
    <row r="226">
      <c r="A226" s="245"/>
      <c r="B226" s="69"/>
      <c r="C226" s="69"/>
      <c r="D226" s="69"/>
      <c r="E226" s="69"/>
      <c r="F226" s="69"/>
      <c r="G226" s="69"/>
      <c r="H226" s="69"/>
      <c r="I226" s="69"/>
      <c r="J226" s="69"/>
      <c r="K226" s="69"/>
      <c r="L226" s="69"/>
      <c r="M226" s="69"/>
      <c r="N226" s="69"/>
      <c r="O226" s="69"/>
      <c r="P226" s="69"/>
      <c r="Q226" s="69"/>
      <c r="R226" s="69"/>
      <c r="S226" s="69"/>
      <c r="T226" s="69"/>
      <c r="U226" s="69"/>
      <c r="V226" s="69"/>
      <c r="W226" s="69"/>
      <c r="X226" s="69"/>
    </row>
    <row r="227">
      <c r="A227" s="245"/>
      <c r="B227" s="69"/>
      <c r="C227" s="69"/>
      <c r="D227" s="69"/>
      <c r="E227" s="69"/>
      <c r="F227" s="69"/>
      <c r="G227" s="69"/>
      <c r="H227" s="69"/>
      <c r="I227" s="69"/>
      <c r="J227" s="69"/>
      <c r="K227" s="69"/>
      <c r="L227" s="69"/>
      <c r="M227" s="69"/>
      <c r="N227" s="69"/>
      <c r="O227" s="69"/>
      <c r="P227" s="69"/>
      <c r="Q227" s="69"/>
      <c r="R227" s="69"/>
      <c r="S227" s="69"/>
      <c r="T227" s="69"/>
      <c r="U227" s="69"/>
      <c r="V227" s="69"/>
      <c r="W227" s="69"/>
      <c r="X227" s="69"/>
    </row>
    <row r="228">
      <c r="A228" s="245"/>
      <c r="B228" s="69"/>
      <c r="C228" s="69"/>
      <c r="D228" s="69"/>
      <c r="E228" s="69"/>
      <c r="F228" s="69"/>
      <c r="G228" s="69"/>
      <c r="H228" s="69"/>
      <c r="I228" s="69"/>
      <c r="J228" s="69"/>
      <c r="K228" s="69"/>
      <c r="L228" s="69"/>
      <c r="M228" s="69"/>
      <c r="N228" s="69"/>
      <c r="O228" s="69"/>
      <c r="P228" s="69"/>
      <c r="Q228" s="69"/>
      <c r="R228" s="69"/>
      <c r="S228" s="69"/>
      <c r="T228" s="69"/>
      <c r="U228" s="69"/>
      <c r="V228" s="69"/>
      <c r="W228" s="69"/>
      <c r="X228" s="69"/>
    </row>
    <row r="229">
      <c r="A229" s="245"/>
      <c r="B229" s="69"/>
      <c r="C229" s="69"/>
      <c r="D229" s="69"/>
      <c r="E229" s="69"/>
      <c r="F229" s="69"/>
      <c r="G229" s="69"/>
      <c r="H229" s="69"/>
      <c r="I229" s="69"/>
      <c r="J229" s="69"/>
      <c r="K229" s="69"/>
      <c r="L229" s="69"/>
      <c r="M229" s="69"/>
      <c r="N229" s="69"/>
      <c r="O229" s="69"/>
      <c r="P229" s="69"/>
      <c r="Q229" s="69"/>
      <c r="R229" s="69"/>
      <c r="S229" s="69"/>
      <c r="T229" s="69"/>
      <c r="U229" s="69"/>
      <c r="V229" s="69"/>
      <c r="W229" s="69"/>
      <c r="X229" s="69"/>
    </row>
    <row r="230">
      <c r="A230" s="245"/>
      <c r="B230" s="69"/>
      <c r="C230" s="69"/>
      <c r="D230" s="69"/>
      <c r="E230" s="69"/>
      <c r="F230" s="69"/>
      <c r="G230" s="69"/>
      <c r="H230" s="69"/>
      <c r="I230" s="69"/>
      <c r="J230" s="69"/>
      <c r="K230" s="69"/>
      <c r="L230" s="69"/>
      <c r="M230" s="69"/>
      <c r="N230" s="69"/>
      <c r="O230" s="69"/>
      <c r="P230" s="69"/>
      <c r="Q230" s="69"/>
      <c r="R230" s="69"/>
      <c r="S230" s="69"/>
      <c r="T230" s="69"/>
      <c r="U230" s="69"/>
      <c r="V230" s="69"/>
      <c r="W230" s="69"/>
      <c r="X230" s="69"/>
    </row>
    <row r="231">
      <c r="A231" s="245"/>
      <c r="B231" s="69"/>
      <c r="C231" s="69"/>
      <c r="D231" s="69"/>
      <c r="E231" s="69"/>
      <c r="F231" s="69"/>
      <c r="G231" s="69"/>
      <c r="H231" s="69"/>
      <c r="I231" s="69"/>
      <c r="J231" s="69"/>
      <c r="K231" s="69"/>
      <c r="L231" s="69"/>
      <c r="M231" s="69"/>
      <c r="N231" s="69"/>
      <c r="O231" s="69"/>
      <c r="P231" s="69"/>
      <c r="Q231" s="69"/>
      <c r="R231" s="69"/>
      <c r="S231" s="69"/>
      <c r="T231" s="69"/>
      <c r="U231" s="69"/>
      <c r="V231" s="69"/>
      <c r="W231" s="69"/>
      <c r="X231" s="69"/>
    </row>
    <row r="232">
      <c r="A232" s="245"/>
      <c r="B232" s="69"/>
      <c r="C232" s="69"/>
      <c r="D232" s="69"/>
      <c r="E232" s="69"/>
      <c r="F232" s="69"/>
      <c r="G232" s="69"/>
      <c r="H232" s="69"/>
      <c r="I232" s="69"/>
      <c r="J232" s="69"/>
      <c r="K232" s="69"/>
      <c r="L232" s="69"/>
      <c r="M232" s="69"/>
      <c r="N232" s="69"/>
      <c r="O232" s="69"/>
      <c r="P232" s="69"/>
      <c r="Q232" s="69"/>
      <c r="R232" s="69"/>
      <c r="S232" s="69"/>
      <c r="T232" s="69"/>
      <c r="U232" s="69"/>
      <c r="V232" s="69"/>
      <c r="W232" s="69"/>
      <c r="X232" s="69"/>
    </row>
    <row r="233">
      <c r="A233" s="245"/>
      <c r="B233" s="69"/>
      <c r="C233" s="69"/>
      <c r="D233" s="69"/>
      <c r="E233" s="69"/>
      <c r="F233" s="69"/>
      <c r="G233" s="69"/>
      <c r="H233" s="69"/>
      <c r="I233" s="69"/>
      <c r="J233" s="69"/>
      <c r="K233" s="69"/>
      <c r="L233" s="69"/>
      <c r="M233" s="69"/>
      <c r="N233" s="69"/>
      <c r="O233" s="69"/>
      <c r="P233" s="69"/>
      <c r="Q233" s="69"/>
      <c r="R233" s="69"/>
      <c r="S233" s="69"/>
      <c r="T233" s="69"/>
      <c r="U233" s="69"/>
      <c r="V233" s="69"/>
      <c r="W233" s="69"/>
      <c r="X233" s="69"/>
    </row>
    <row r="234">
      <c r="A234" s="245"/>
      <c r="B234" s="69"/>
      <c r="C234" s="69"/>
      <c r="D234" s="69"/>
      <c r="E234" s="69"/>
      <c r="F234" s="69"/>
      <c r="G234" s="69"/>
      <c r="H234" s="69"/>
      <c r="I234" s="69"/>
      <c r="J234" s="69"/>
      <c r="K234" s="69"/>
      <c r="L234" s="69"/>
      <c r="M234" s="69"/>
      <c r="N234" s="69"/>
      <c r="O234" s="69"/>
      <c r="P234" s="69"/>
      <c r="Q234" s="69"/>
      <c r="R234" s="69"/>
      <c r="S234" s="69"/>
      <c r="T234" s="69"/>
      <c r="U234" s="69"/>
      <c r="V234" s="69"/>
      <c r="W234" s="69"/>
      <c r="X234" s="69"/>
    </row>
    <row r="235">
      <c r="A235" s="245"/>
      <c r="B235" s="69"/>
      <c r="C235" s="69"/>
      <c r="D235" s="69"/>
      <c r="E235" s="69"/>
      <c r="F235" s="69"/>
      <c r="G235" s="69"/>
      <c r="H235" s="69"/>
      <c r="I235" s="69"/>
      <c r="J235" s="69"/>
      <c r="K235" s="69"/>
      <c r="L235" s="69"/>
      <c r="M235" s="69"/>
      <c r="N235" s="69"/>
      <c r="O235" s="69"/>
      <c r="P235" s="69"/>
      <c r="Q235" s="69"/>
      <c r="R235" s="69"/>
      <c r="S235" s="69"/>
      <c r="T235" s="69"/>
      <c r="U235" s="69"/>
      <c r="V235" s="69"/>
      <c r="W235" s="69"/>
      <c r="X235" s="69"/>
    </row>
    <row r="236">
      <c r="A236" s="245"/>
      <c r="B236" s="69"/>
      <c r="C236" s="69"/>
      <c r="D236" s="69"/>
      <c r="E236" s="69"/>
      <c r="F236" s="69"/>
      <c r="G236" s="69"/>
      <c r="H236" s="69"/>
      <c r="I236" s="69"/>
      <c r="J236" s="69"/>
      <c r="K236" s="69"/>
      <c r="L236" s="69"/>
      <c r="M236" s="69"/>
      <c r="N236" s="69"/>
      <c r="O236" s="69"/>
      <c r="P236" s="69"/>
      <c r="Q236" s="69"/>
      <c r="R236" s="69"/>
      <c r="S236" s="69"/>
      <c r="T236" s="69"/>
      <c r="U236" s="69"/>
      <c r="V236" s="69"/>
      <c r="W236" s="69"/>
      <c r="X236" s="69"/>
    </row>
    <row r="237">
      <c r="A237" s="245"/>
      <c r="B237" s="69"/>
      <c r="C237" s="69"/>
      <c r="D237" s="69"/>
      <c r="E237" s="69"/>
      <c r="F237" s="69"/>
      <c r="G237" s="69"/>
      <c r="H237" s="69"/>
      <c r="I237" s="69"/>
      <c r="J237" s="69"/>
      <c r="K237" s="69"/>
      <c r="L237" s="69"/>
      <c r="M237" s="69"/>
      <c r="N237" s="69"/>
      <c r="O237" s="69"/>
      <c r="P237" s="69"/>
      <c r="Q237" s="69"/>
      <c r="R237" s="69"/>
      <c r="S237" s="69"/>
      <c r="T237" s="69"/>
      <c r="U237" s="69"/>
      <c r="V237" s="69"/>
      <c r="W237" s="69"/>
      <c r="X237" s="69"/>
    </row>
    <row r="238">
      <c r="A238" s="245"/>
      <c r="B238" s="69"/>
      <c r="C238" s="69"/>
      <c r="D238" s="69"/>
      <c r="E238" s="69"/>
      <c r="F238" s="69"/>
      <c r="G238" s="69"/>
      <c r="H238" s="69"/>
      <c r="I238" s="69"/>
      <c r="J238" s="69"/>
      <c r="K238" s="69"/>
      <c r="L238" s="69"/>
      <c r="M238" s="69"/>
      <c r="N238" s="69"/>
      <c r="O238" s="69"/>
      <c r="P238" s="69"/>
      <c r="Q238" s="69"/>
      <c r="R238" s="69"/>
      <c r="S238" s="69"/>
      <c r="T238" s="69"/>
      <c r="U238" s="69"/>
      <c r="V238" s="69"/>
      <c r="W238" s="69"/>
      <c r="X238" s="69"/>
    </row>
    <row r="239">
      <c r="A239" s="245"/>
      <c r="B239" s="69"/>
      <c r="C239" s="69"/>
      <c r="D239" s="69"/>
      <c r="E239" s="69"/>
      <c r="F239" s="69"/>
      <c r="G239" s="69"/>
      <c r="H239" s="69"/>
      <c r="I239" s="69"/>
      <c r="J239" s="69"/>
      <c r="K239" s="69"/>
      <c r="L239" s="69"/>
      <c r="M239" s="69"/>
      <c r="N239" s="69"/>
      <c r="O239" s="69"/>
      <c r="P239" s="69"/>
      <c r="Q239" s="69"/>
      <c r="R239" s="69"/>
      <c r="S239" s="69"/>
      <c r="T239" s="69"/>
      <c r="U239" s="69"/>
      <c r="V239" s="69"/>
      <c r="W239" s="69"/>
      <c r="X239" s="69"/>
    </row>
    <row r="240">
      <c r="A240" s="245"/>
      <c r="B240" s="69"/>
      <c r="C240" s="69"/>
      <c r="D240" s="69"/>
      <c r="E240" s="69"/>
      <c r="F240" s="69"/>
      <c r="G240" s="69"/>
      <c r="H240" s="69"/>
      <c r="I240" s="69"/>
      <c r="J240" s="69"/>
      <c r="K240" s="69"/>
      <c r="L240" s="69"/>
      <c r="M240" s="69"/>
      <c r="N240" s="69"/>
      <c r="O240" s="69"/>
      <c r="P240" s="69"/>
      <c r="Q240" s="69"/>
      <c r="R240" s="69"/>
      <c r="S240" s="69"/>
      <c r="T240" s="69"/>
      <c r="U240" s="69"/>
      <c r="V240" s="69"/>
      <c r="W240" s="69"/>
      <c r="X240" s="69"/>
    </row>
    <row r="241">
      <c r="A241" s="245"/>
      <c r="B241" s="69"/>
      <c r="C241" s="69"/>
      <c r="D241" s="69"/>
      <c r="E241" s="69"/>
      <c r="F241" s="69"/>
      <c r="G241" s="69"/>
      <c r="H241" s="69"/>
      <c r="I241" s="69"/>
      <c r="J241" s="69"/>
      <c r="K241" s="69"/>
      <c r="L241" s="69"/>
      <c r="M241" s="69"/>
      <c r="N241" s="69"/>
      <c r="O241" s="69"/>
      <c r="P241" s="69"/>
      <c r="Q241" s="69"/>
      <c r="R241" s="69"/>
      <c r="S241" s="69"/>
      <c r="T241" s="69"/>
      <c r="U241" s="69"/>
      <c r="V241" s="69"/>
      <c r="W241" s="69"/>
      <c r="X241" s="69"/>
    </row>
    <row r="242">
      <c r="A242" s="245"/>
      <c r="B242" s="69"/>
      <c r="C242" s="69"/>
      <c r="D242" s="69"/>
      <c r="E242" s="69"/>
      <c r="F242" s="69"/>
      <c r="G242" s="69"/>
      <c r="H242" s="69"/>
      <c r="I242" s="69"/>
      <c r="J242" s="69"/>
      <c r="K242" s="69"/>
      <c r="L242" s="69"/>
      <c r="M242" s="69"/>
      <c r="N242" s="69"/>
      <c r="O242" s="69"/>
      <c r="P242" s="69"/>
      <c r="Q242" s="69"/>
      <c r="R242" s="69"/>
      <c r="S242" s="69"/>
      <c r="T242" s="69"/>
      <c r="U242" s="69"/>
      <c r="V242" s="69"/>
      <c r="W242" s="69"/>
      <c r="X242" s="69"/>
    </row>
    <row r="243">
      <c r="A243" s="245"/>
      <c r="B243" s="69"/>
      <c r="C243" s="69"/>
      <c r="D243" s="69"/>
      <c r="E243" s="69"/>
      <c r="F243" s="69"/>
      <c r="G243" s="69"/>
      <c r="H243" s="69"/>
      <c r="I243" s="69"/>
      <c r="J243" s="69"/>
      <c r="K243" s="69"/>
      <c r="L243" s="69"/>
      <c r="M243" s="69"/>
      <c r="N243" s="69"/>
      <c r="O243" s="69"/>
      <c r="P243" s="69"/>
      <c r="Q243" s="69"/>
      <c r="R243" s="69"/>
      <c r="S243" s="69"/>
      <c r="T243" s="69"/>
      <c r="U243" s="69"/>
      <c r="V243" s="69"/>
      <c r="W243" s="69"/>
      <c r="X243" s="69"/>
    </row>
    <row r="244">
      <c r="A244" s="245"/>
      <c r="B244" s="69"/>
      <c r="C244" s="69"/>
      <c r="D244" s="69"/>
      <c r="E244" s="69"/>
      <c r="F244" s="69"/>
      <c r="G244" s="69"/>
      <c r="H244" s="69"/>
      <c r="I244" s="69"/>
      <c r="J244" s="69"/>
      <c r="K244" s="69"/>
      <c r="L244" s="69"/>
      <c r="M244" s="69"/>
      <c r="N244" s="69"/>
      <c r="O244" s="69"/>
      <c r="P244" s="69"/>
      <c r="Q244" s="69"/>
      <c r="R244" s="69"/>
      <c r="S244" s="69"/>
      <c r="T244" s="69"/>
      <c r="U244" s="69"/>
      <c r="V244" s="69"/>
      <c r="W244" s="69"/>
      <c r="X244" s="69"/>
    </row>
    <row r="245">
      <c r="A245" s="245"/>
      <c r="B245" s="69"/>
      <c r="C245" s="69"/>
      <c r="D245" s="69"/>
      <c r="E245" s="69"/>
      <c r="F245" s="69"/>
      <c r="G245" s="69"/>
      <c r="H245" s="69"/>
      <c r="I245" s="69"/>
      <c r="J245" s="69"/>
      <c r="K245" s="69"/>
      <c r="L245" s="69"/>
      <c r="M245" s="69"/>
      <c r="N245" s="69"/>
      <c r="O245" s="69"/>
      <c r="P245" s="69"/>
      <c r="Q245" s="69"/>
      <c r="R245" s="69"/>
      <c r="S245" s="69"/>
      <c r="T245" s="69"/>
      <c r="U245" s="69"/>
      <c r="V245" s="69"/>
      <c r="W245" s="69"/>
      <c r="X245" s="69"/>
    </row>
    <row r="246">
      <c r="A246" s="245"/>
      <c r="B246" s="69"/>
      <c r="C246" s="69"/>
      <c r="D246" s="69"/>
      <c r="E246" s="69"/>
      <c r="F246" s="69"/>
      <c r="G246" s="69"/>
      <c r="H246" s="69"/>
      <c r="I246" s="69"/>
      <c r="J246" s="69"/>
      <c r="K246" s="69"/>
      <c r="L246" s="69"/>
      <c r="M246" s="69"/>
      <c r="N246" s="69"/>
      <c r="O246" s="69"/>
      <c r="P246" s="69"/>
      <c r="Q246" s="69"/>
      <c r="R246" s="69"/>
      <c r="S246" s="69"/>
      <c r="T246" s="69"/>
      <c r="U246" s="69"/>
      <c r="V246" s="69"/>
      <c r="W246" s="69"/>
      <c r="X246" s="69"/>
    </row>
    <row r="247">
      <c r="A247" s="245"/>
      <c r="B247" s="69"/>
      <c r="C247" s="69"/>
      <c r="D247" s="69"/>
      <c r="E247" s="69"/>
      <c r="F247" s="69"/>
      <c r="G247" s="69"/>
      <c r="H247" s="69"/>
      <c r="I247" s="69"/>
      <c r="J247" s="69"/>
      <c r="K247" s="69"/>
      <c r="L247" s="69"/>
      <c r="M247" s="69"/>
      <c r="N247" s="69"/>
      <c r="O247" s="69"/>
      <c r="P247" s="69"/>
      <c r="Q247" s="69"/>
      <c r="R247" s="69"/>
      <c r="S247" s="69"/>
      <c r="T247" s="69"/>
      <c r="U247" s="69"/>
      <c r="V247" s="69"/>
      <c r="W247" s="69"/>
      <c r="X247" s="69"/>
    </row>
    <row r="248">
      <c r="A248" s="245"/>
      <c r="B248" s="69"/>
      <c r="C248" s="69"/>
      <c r="D248" s="69"/>
      <c r="E248" s="69"/>
      <c r="F248" s="69"/>
      <c r="G248" s="69"/>
      <c r="H248" s="69"/>
      <c r="I248" s="69"/>
      <c r="J248" s="69"/>
      <c r="K248" s="69"/>
      <c r="L248" s="69"/>
      <c r="M248" s="69"/>
      <c r="N248" s="69"/>
      <c r="O248" s="69"/>
      <c r="P248" s="69"/>
      <c r="Q248" s="69"/>
      <c r="R248" s="69"/>
      <c r="S248" s="69"/>
      <c r="T248" s="69"/>
      <c r="U248" s="69"/>
      <c r="V248" s="69"/>
      <c r="W248" s="69"/>
      <c r="X248" s="69"/>
    </row>
    <row r="249">
      <c r="A249" s="245"/>
      <c r="B249" s="69"/>
      <c r="C249" s="69"/>
      <c r="D249" s="69"/>
      <c r="E249" s="69"/>
      <c r="F249" s="69"/>
      <c r="G249" s="69"/>
      <c r="H249" s="69"/>
      <c r="I249" s="69"/>
      <c r="J249" s="69"/>
      <c r="K249" s="69"/>
      <c r="L249" s="69"/>
      <c r="M249" s="69"/>
      <c r="N249" s="69"/>
      <c r="O249" s="69"/>
      <c r="P249" s="69"/>
      <c r="Q249" s="69"/>
      <c r="R249" s="69"/>
      <c r="S249" s="69"/>
      <c r="T249" s="69"/>
      <c r="U249" s="69"/>
      <c r="V249" s="69"/>
      <c r="W249" s="69"/>
      <c r="X249" s="69"/>
    </row>
    <row r="250">
      <c r="A250" s="245"/>
      <c r="B250" s="69"/>
      <c r="C250" s="69"/>
      <c r="D250" s="69"/>
      <c r="E250" s="69"/>
      <c r="F250" s="69"/>
      <c r="G250" s="69"/>
      <c r="H250" s="69"/>
      <c r="I250" s="69"/>
      <c r="J250" s="69"/>
      <c r="K250" s="69"/>
      <c r="L250" s="69"/>
      <c r="M250" s="69"/>
      <c r="N250" s="69"/>
      <c r="O250" s="69"/>
      <c r="P250" s="69"/>
      <c r="Q250" s="69"/>
      <c r="R250" s="69"/>
      <c r="S250" s="69"/>
      <c r="T250" s="69"/>
      <c r="U250" s="69"/>
      <c r="V250" s="69"/>
      <c r="W250" s="69"/>
      <c r="X250" s="69"/>
    </row>
    <row r="251">
      <c r="A251" s="245"/>
      <c r="B251" s="69"/>
      <c r="C251" s="69"/>
      <c r="D251" s="69"/>
      <c r="E251" s="69"/>
      <c r="F251" s="69"/>
      <c r="G251" s="69"/>
      <c r="H251" s="69"/>
      <c r="I251" s="69"/>
      <c r="J251" s="69"/>
      <c r="K251" s="69"/>
      <c r="L251" s="69"/>
      <c r="M251" s="69"/>
      <c r="N251" s="69"/>
      <c r="O251" s="69"/>
      <c r="P251" s="69"/>
      <c r="Q251" s="69"/>
      <c r="R251" s="69"/>
      <c r="S251" s="69"/>
      <c r="T251" s="69"/>
      <c r="U251" s="69"/>
      <c r="V251" s="69"/>
      <c r="W251" s="69"/>
      <c r="X251" s="69"/>
    </row>
    <row r="252">
      <c r="A252" s="245"/>
      <c r="B252" s="69"/>
      <c r="C252" s="69"/>
      <c r="D252" s="69"/>
      <c r="E252" s="69"/>
      <c r="F252" s="69"/>
      <c r="G252" s="69"/>
      <c r="H252" s="69"/>
      <c r="I252" s="69"/>
      <c r="J252" s="69"/>
      <c r="K252" s="69"/>
      <c r="L252" s="69"/>
      <c r="M252" s="69"/>
      <c r="N252" s="69"/>
      <c r="O252" s="69"/>
      <c r="P252" s="69"/>
      <c r="Q252" s="69"/>
      <c r="R252" s="69"/>
      <c r="S252" s="69"/>
      <c r="T252" s="69"/>
      <c r="U252" s="69"/>
      <c r="V252" s="69"/>
      <c r="W252" s="69"/>
      <c r="X252" s="69"/>
    </row>
    <row r="253">
      <c r="A253" s="245"/>
      <c r="B253" s="69"/>
      <c r="C253" s="69"/>
      <c r="D253" s="69"/>
      <c r="E253" s="69"/>
      <c r="F253" s="69"/>
      <c r="G253" s="69"/>
      <c r="H253" s="69"/>
      <c r="I253" s="69"/>
      <c r="J253" s="69"/>
      <c r="K253" s="69"/>
      <c r="L253" s="69"/>
      <c r="M253" s="69"/>
      <c r="N253" s="69"/>
      <c r="O253" s="69"/>
      <c r="P253" s="69"/>
      <c r="Q253" s="69"/>
      <c r="R253" s="69"/>
      <c r="S253" s="69"/>
      <c r="T253" s="69"/>
      <c r="U253" s="69"/>
      <c r="V253" s="69"/>
      <c r="W253" s="69"/>
      <c r="X253" s="69"/>
    </row>
    <row r="254">
      <c r="A254" s="245"/>
      <c r="B254" s="69"/>
      <c r="C254" s="69"/>
      <c r="D254" s="69"/>
      <c r="E254" s="69"/>
      <c r="F254" s="69"/>
      <c r="G254" s="69"/>
      <c r="H254" s="69"/>
      <c r="I254" s="69"/>
      <c r="J254" s="69"/>
      <c r="K254" s="69"/>
      <c r="L254" s="69"/>
      <c r="M254" s="69"/>
      <c r="N254" s="69"/>
      <c r="O254" s="69"/>
      <c r="P254" s="69"/>
      <c r="Q254" s="69"/>
      <c r="R254" s="69"/>
      <c r="S254" s="69"/>
      <c r="T254" s="69"/>
      <c r="U254" s="69"/>
      <c r="V254" s="69"/>
      <c r="W254" s="69"/>
      <c r="X254" s="69"/>
    </row>
    <row r="255">
      <c r="A255" s="245"/>
      <c r="B255" s="69"/>
      <c r="C255" s="69"/>
      <c r="D255" s="69"/>
      <c r="E255" s="69"/>
      <c r="F255" s="69"/>
      <c r="G255" s="69"/>
      <c r="H255" s="69"/>
      <c r="I255" s="69"/>
      <c r="J255" s="69"/>
      <c r="K255" s="69"/>
      <c r="L255" s="69"/>
      <c r="M255" s="69"/>
      <c r="N255" s="69"/>
      <c r="O255" s="69"/>
      <c r="P255" s="69"/>
      <c r="Q255" s="69"/>
      <c r="R255" s="69"/>
      <c r="S255" s="69"/>
      <c r="T255" s="69"/>
      <c r="U255" s="69"/>
      <c r="V255" s="69"/>
      <c r="W255" s="69"/>
      <c r="X255" s="69"/>
    </row>
    <row r="256">
      <c r="A256" s="245"/>
      <c r="B256" s="69"/>
      <c r="C256" s="69"/>
      <c r="D256" s="69"/>
      <c r="E256" s="69"/>
      <c r="F256" s="69"/>
      <c r="G256" s="69"/>
      <c r="H256" s="69"/>
      <c r="I256" s="69"/>
      <c r="J256" s="69"/>
      <c r="K256" s="69"/>
      <c r="L256" s="69"/>
      <c r="M256" s="69"/>
      <c r="N256" s="69"/>
      <c r="O256" s="69"/>
      <c r="P256" s="69"/>
      <c r="Q256" s="69"/>
      <c r="R256" s="69"/>
      <c r="S256" s="69"/>
      <c r="T256" s="69"/>
      <c r="U256" s="69"/>
      <c r="V256" s="69"/>
      <c r="W256" s="69"/>
      <c r="X256" s="69"/>
    </row>
    <row r="257">
      <c r="A257" s="245"/>
      <c r="B257" s="69"/>
      <c r="C257" s="69"/>
      <c r="D257" s="69"/>
      <c r="E257" s="69"/>
      <c r="F257" s="69"/>
      <c r="G257" s="69"/>
      <c r="H257" s="69"/>
      <c r="I257" s="69"/>
      <c r="J257" s="69"/>
      <c r="K257" s="69"/>
      <c r="L257" s="69"/>
      <c r="M257" s="69"/>
      <c r="N257" s="69"/>
      <c r="O257" s="69"/>
      <c r="P257" s="69"/>
      <c r="Q257" s="69"/>
      <c r="R257" s="69"/>
      <c r="S257" s="69"/>
      <c r="T257" s="69"/>
      <c r="U257" s="69"/>
      <c r="V257" s="69"/>
      <c r="W257" s="69"/>
      <c r="X257" s="69"/>
    </row>
    <row r="258">
      <c r="A258" s="245"/>
      <c r="B258" s="69"/>
      <c r="C258" s="69"/>
      <c r="D258" s="69"/>
      <c r="E258" s="69"/>
      <c r="F258" s="69"/>
      <c r="G258" s="69"/>
      <c r="H258" s="69"/>
      <c r="I258" s="69"/>
      <c r="J258" s="69"/>
      <c r="K258" s="69"/>
      <c r="L258" s="69"/>
      <c r="M258" s="69"/>
      <c r="N258" s="69"/>
      <c r="O258" s="69"/>
      <c r="P258" s="69"/>
      <c r="Q258" s="69"/>
      <c r="R258" s="69"/>
      <c r="S258" s="69"/>
      <c r="T258" s="69"/>
      <c r="U258" s="69"/>
      <c r="V258" s="69"/>
      <c r="W258" s="69"/>
      <c r="X258" s="69"/>
    </row>
    <row r="259">
      <c r="A259" s="245"/>
      <c r="B259" s="69"/>
      <c r="C259" s="69"/>
      <c r="D259" s="69"/>
      <c r="E259" s="69"/>
      <c r="F259" s="69"/>
      <c r="G259" s="69"/>
      <c r="H259" s="69"/>
      <c r="I259" s="69"/>
      <c r="J259" s="69"/>
      <c r="K259" s="69"/>
      <c r="L259" s="69"/>
      <c r="M259" s="69"/>
      <c r="N259" s="69"/>
      <c r="O259" s="69"/>
      <c r="P259" s="69"/>
      <c r="Q259" s="69"/>
      <c r="R259" s="69"/>
      <c r="S259" s="69"/>
      <c r="T259" s="69"/>
      <c r="U259" s="69"/>
      <c r="V259" s="69"/>
      <c r="W259" s="69"/>
      <c r="X259" s="69"/>
    </row>
    <row r="260">
      <c r="A260" s="245"/>
      <c r="B260" s="69"/>
      <c r="C260" s="69"/>
      <c r="D260" s="69"/>
      <c r="E260" s="69"/>
      <c r="F260" s="69"/>
      <c r="G260" s="69"/>
      <c r="H260" s="69"/>
      <c r="I260" s="69"/>
      <c r="J260" s="69"/>
      <c r="K260" s="69"/>
      <c r="L260" s="69"/>
      <c r="M260" s="69"/>
      <c r="N260" s="69"/>
      <c r="O260" s="69"/>
      <c r="P260" s="69"/>
      <c r="Q260" s="69"/>
      <c r="R260" s="69"/>
      <c r="S260" s="69"/>
      <c r="T260" s="69"/>
      <c r="U260" s="69"/>
      <c r="V260" s="69"/>
      <c r="W260" s="69"/>
      <c r="X260" s="69"/>
    </row>
    <row r="261">
      <c r="A261" s="245"/>
      <c r="B261" s="69"/>
      <c r="C261" s="69"/>
      <c r="D261" s="69"/>
      <c r="E261" s="69"/>
      <c r="F261" s="69"/>
      <c r="G261" s="69"/>
      <c r="H261" s="69"/>
      <c r="I261" s="69"/>
      <c r="J261" s="69"/>
      <c r="K261" s="69"/>
      <c r="L261" s="69"/>
      <c r="M261" s="69"/>
      <c r="N261" s="69"/>
      <c r="O261" s="69"/>
      <c r="P261" s="69"/>
      <c r="Q261" s="69"/>
      <c r="R261" s="69"/>
      <c r="S261" s="69"/>
      <c r="T261" s="69"/>
      <c r="U261" s="69"/>
      <c r="V261" s="69"/>
      <c r="W261" s="69"/>
      <c r="X261" s="69"/>
    </row>
    <row r="262">
      <c r="A262" s="245"/>
      <c r="B262" s="69"/>
      <c r="C262" s="69"/>
      <c r="D262" s="69"/>
      <c r="E262" s="69"/>
      <c r="F262" s="69"/>
      <c r="G262" s="69"/>
      <c r="H262" s="69"/>
      <c r="I262" s="69"/>
      <c r="J262" s="69"/>
      <c r="K262" s="69"/>
      <c r="L262" s="69"/>
      <c r="M262" s="69"/>
      <c r="N262" s="69"/>
      <c r="O262" s="69"/>
      <c r="P262" s="69"/>
      <c r="Q262" s="69"/>
      <c r="R262" s="69"/>
      <c r="S262" s="69"/>
      <c r="T262" s="69"/>
      <c r="U262" s="69"/>
      <c r="V262" s="69"/>
      <c r="W262" s="69"/>
      <c r="X262" s="69"/>
    </row>
    <row r="263">
      <c r="A263" s="245"/>
      <c r="B263" s="69"/>
      <c r="C263" s="69"/>
      <c r="D263" s="69"/>
      <c r="E263" s="69"/>
      <c r="F263" s="69"/>
      <c r="G263" s="69"/>
      <c r="H263" s="69"/>
      <c r="I263" s="69"/>
      <c r="J263" s="69"/>
      <c r="K263" s="69"/>
      <c r="L263" s="69"/>
      <c r="M263" s="69"/>
      <c r="N263" s="69"/>
      <c r="O263" s="69"/>
      <c r="P263" s="69"/>
      <c r="Q263" s="69"/>
      <c r="R263" s="69"/>
      <c r="S263" s="69"/>
      <c r="T263" s="69"/>
      <c r="U263" s="69"/>
      <c r="V263" s="69"/>
      <c r="W263" s="69"/>
      <c r="X263" s="69"/>
    </row>
    <row r="264">
      <c r="A264" s="245"/>
      <c r="B264" s="69"/>
      <c r="C264" s="69"/>
      <c r="D264" s="69"/>
      <c r="E264" s="69"/>
      <c r="F264" s="69"/>
      <c r="G264" s="69"/>
      <c r="H264" s="69"/>
      <c r="I264" s="69"/>
      <c r="J264" s="69"/>
      <c r="K264" s="69"/>
      <c r="L264" s="69"/>
      <c r="M264" s="69"/>
      <c r="N264" s="69"/>
      <c r="O264" s="69"/>
      <c r="P264" s="69"/>
      <c r="Q264" s="69"/>
      <c r="R264" s="69"/>
      <c r="S264" s="69"/>
      <c r="T264" s="69"/>
      <c r="U264" s="69"/>
      <c r="V264" s="69"/>
      <c r="W264" s="69"/>
      <c r="X264" s="69"/>
    </row>
    <row r="265">
      <c r="A265" s="245"/>
      <c r="B265" s="69"/>
      <c r="C265" s="69"/>
      <c r="D265" s="69"/>
      <c r="E265" s="69"/>
      <c r="F265" s="69"/>
      <c r="G265" s="69"/>
      <c r="H265" s="69"/>
      <c r="I265" s="69"/>
      <c r="J265" s="69"/>
      <c r="K265" s="69"/>
      <c r="L265" s="69"/>
      <c r="M265" s="69"/>
      <c r="N265" s="69"/>
      <c r="O265" s="69"/>
      <c r="P265" s="69"/>
      <c r="Q265" s="69"/>
      <c r="R265" s="69"/>
      <c r="S265" s="69"/>
      <c r="T265" s="69"/>
      <c r="U265" s="69"/>
      <c r="V265" s="69"/>
      <c r="W265" s="69"/>
      <c r="X265" s="69"/>
    </row>
    <row r="266">
      <c r="A266" s="245"/>
      <c r="B266" s="69"/>
      <c r="C266" s="69"/>
      <c r="D266" s="69"/>
      <c r="E266" s="69"/>
      <c r="F266" s="69"/>
      <c r="G266" s="69"/>
      <c r="H266" s="69"/>
      <c r="I266" s="69"/>
      <c r="J266" s="69"/>
      <c r="K266" s="69"/>
      <c r="L266" s="69"/>
      <c r="M266" s="69"/>
      <c r="N266" s="69"/>
      <c r="O266" s="69"/>
      <c r="P266" s="69"/>
      <c r="Q266" s="69"/>
      <c r="R266" s="69"/>
      <c r="S266" s="69"/>
      <c r="T266" s="69"/>
      <c r="U266" s="69"/>
      <c r="V266" s="69"/>
      <c r="W266" s="69"/>
      <c r="X266" s="69"/>
    </row>
    <row r="267">
      <c r="A267" s="245"/>
      <c r="B267" s="69"/>
      <c r="C267" s="69"/>
      <c r="D267" s="69"/>
      <c r="E267" s="69"/>
      <c r="F267" s="69"/>
      <c r="G267" s="69"/>
      <c r="H267" s="69"/>
      <c r="I267" s="69"/>
      <c r="J267" s="69"/>
      <c r="K267" s="69"/>
      <c r="L267" s="69"/>
      <c r="M267" s="69"/>
      <c r="N267" s="69"/>
      <c r="O267" s="69"/>
      <c r="P267" s="69"/>
      <c r="Q267" s="69"/>
      <c r="R267" s="69"/>
      <c r="S267" s="69"/>
      <c r="T267" s="69"/>
      <c r="U267" s="69"/>
      <c r="V267" s="69"/>
      <c r="W267" s="69"/>
      <c r="X267" s="69"/>
    </row>
    <row r="268">
      <c r="A268" s="245"/>
      <c r="B268" s="69"/>
      <c r="C268" s="69"/>
      <c r="D268" s="69"/>
      <c r="E268" s="69"/>
      <c r="F268" s="69"/>
      <c r="G268" s="69"/>
      <c r="H268" s="69"/>
      <c r="I268" s="69"/>
      <c r="J268" s="69"/>
      <c r="K268" s="69"/>
      <c r="L268" s="69"/>
      <c r="M268" s="69"/>
      <c r="N268" s="69"/>
      <c r="O268" s="69"/>
      <c r="P268" s="69"/>
      <c r="Q268" s="69"/>
      <c r="R268" s="69"/>
      <c r="S268" s="69"/>
      <c r="T268" s="69"/>
      <c r="U268" s="69"/>
      <c r="V268" s="69"/>
      <c r="W268" s="69"/>
      <c r="X268" s="69"/>
    </row>
    <row r="269">
      <c r="A269" s="245"/>
      <c r="B269" s="69"/>
      <c r="C269" s="69"/>
      <c r="D269" s="69"/>
      <c r="E269" s="69"/>
      <c r="F269" s="69"/>
      <c r="G269" s="69"/>
      <c r="H269" s="69"/>
      <c r="I269" s="69"/>
      <c r="J269" s="69"/>
      <c r="K269" s="69"/>
      <c r="L269" s="69"/>
      <c r="M269" s="69"/>
      <c r="N269" s="69"/>
      <c r="O269" s="69"/>
      <c r="P269" s="69"/>
      <c r="Q269" s="69"/>
      <c r="R269" s="69"/>
      <c r="S269" s="69"/>
      <c r="T269" s="69"/>
      <c r="U269" s="69"/>
      <c r="V269" s="69"/>
      <c r="W269" s="69"/>
      <c r="X269" s="69"/>
    </row>
    <row r="270">
      <c r="A270" s="245"/>
      <c r="B270" s="69"/>
      <c r="C270" s="69"/>
      <c r="D270" s="69"/>
      <c r="E270" s="69"/>
      <c r="F270" s="69"/>
      <c r="G270" s="69"/>
      <c r="H270" s="69"/>
      <c r="I270" s="69"/>
      <c r="J270" s="69"/>
      <c r="K270" s="69"/>
      <c r="L270" s="69"/>
      <c r="M270" s="69"/>
      <c r="N270" s="69"/>
      <c r="O270" s="69"/>
      <c r="P270" s="69"/>
      <c r="Q270" s="69"/>
      <c r="R270" s="69"/>
      <c r="S270" s="69"/>
      <c r="T270" s="69"/>
      <c r="U270" s="69"/>
      <c r="V270" s="69"/>
      <c r="W270" s="69"/>
      <c r="X270" s="69"/>
    </row>
    <row r="271">
      <c r="A271" s="245"/>
      <c r="B271" s="69"/>
      <c r="C271" s="69"/>
      <c r="D271" s="69"/>
      <c r="E271" s="69"/>
      <c r="F271" s="69"/>
      <c r="G271" s="69"/>
      <c r="H271" s="69"/>
      <c r="I271" s="69"/>
      <c r="J271" s="69"/>
      <c r="K271" s="69"/>
      <c r="L271" s="69"/>
      <c r="M271" s="69"/>
      <c r="N271" s="69"/>
      <c r="O271" s="69"/>
      <c r="P271" s="69"/>
      <c r="Q271" s="69"/>
      <c r="R271" s="69"/>
      <c r="S271" s="69"/>
      <c r="T271" s="69"/>
      <c r="U271" s="69"/>
      <c r="V271" s="69"/>
      <c r="W271" s="69"/>
      <c r="X271" s="69"/>
    </row>
    <row r="272">
      <c r="A272" s="245"/>
      <c r="B272" s="69"/>
      <c r="C272" s="69"/>
      <c r="D272" s="69"/>
      <c r="E272" s="69"/>
      <c r="F272" s="69"/>
      <c r="G272" s="69"/>
      <c r="H272" s="69"/>
      <c r="I272" s="69"/>
      <c r="J272" s="69"/>
      <c r="K272" s="69"/>
      <c r="L272" s="69"/>
      <c r="M272" s="69"/>
      <c r="N272" s="69"/>
      <c r="O272" s="69"/>
      <c r="P272" s="69"/>
      <c r="Q272" s="69"/>
      <c r="R272" s="69"/>
      <c r="S272" s="69"/>
      <c r="T272" s="69"/>
      <c r="U272" s="69"/>
      <c r="V272" s="69"/>
      <c r="W272" s="69"/>
      <c r="X272" s="69"/>
    </row>
    <row r="273">
      <c r="A273" s="245"/>
      <c r="B273" s="69"/>
      <c r="C273" s="69"/>
      <c r="D273" s="69"/>
      <c r="E273" s="69"/>
      <c r="F273" s="69"/>
      <c r="G273" s="69"/>
      <c r="H273" s="69"/>
      <c r="I273" s="69"/>
      <c r="J273" s="69"/>
      <c r="K273" s="69"/>
      <c r="L273" s="69"/>
      <c r="M273" s="69"/>
      <c r="N273" s="69"/>
      <c r="O273" s="69"/>
      <c r="P273" s="69"/>
      <c r="Q273" s="69"/>
      <c r="R273" s="69"/>
      <c r="S273" s="69"/>
      <c r="T273" s="69"/>
      <c r="U273" s="69"/>
      <c r="V273" s="69"/>
      <c r="W273" s="69"/>
      <c r="X273" s="69"/>
    </row>
    <row r="274">
      <c r="A274" s="245"/>
      <c r="B274" s="69"/>
      <c r="C274" s="69"/>
      <c r="D274" s="69"/>
      <c r="E274" s="69"/>
      <c r="F274" s="69"/>
      <c r="G274" s="69"/>
      <c r="H274" s="69"/>
      <c r="I274" s="69"/>
      <c r="J274" s="69"/>
      <c r="K274" s="69"/>
      <c r="L274" s="69"/>
      <c r="M274" s="69"/>
      <c r="N274" s="69"/>
      <c r="O274" s="69"/>
      <c r="P274" s="69"/>
      <c r="Q274" s="69"/>
      <c r="R274" s="69"/>
      <c r="S274" s="69"/>
      <c r="T274" s="69"/>
      <c r="U274" s="69"/>
      <c r="V274" s="69"/>
      <c r="W274" s="69"/>
      <c r="X274" s="69"/>
    </row>
    <row r="275">
      <c r="A275" s="245"/>
      <c r="B275" s="69"/>
      <c r="C275" s="69"/>
      <c r="D275" s="69"/>
      <c r="E275" s="69"/>
      <c r="F275" s="69"/>
      <c r="G275" s="69"/>
      <c r="H275" s="69"/>
      <c r="I275" s="69"/>
      <c r="J275" s="69"/>
      <c r="K275" s="69"/>
      <c r="L275" s="69"/>
      <c r="M275" s="69"/>
      <c r="N275" s="69"/>
      <c r="O275" s="69"/>
      <c r="P275" s="69"/>
      <c r="Q275" s="69"/>
      <c r="R275" s="69"/>
      <c r="S275" s="69"/>
      <c r="T275" s="69"/>
      <c r="U275" s="69"/>
      <c r="V275" s="69"/>
      <c r="W275" s="69"/>
      <c r="X275" s="69"/>
    </row>
    <row r="276">
      <c r="A276" s="245"/>
      <c r="B276" s="69"/>
      <c r="C276" s="69"/>
      <c r="D276" s="69"/>
      <c r="E276" s="69"/>
      <c r="F276" s="69"/>
      <c r="G276" s="69"/>
      <c r="H276" s="69"/>
      <c r="I276" s="69"/>
      <c r="J276" s="69"/>
      <c r="K276" s="69"/>
      <c r="L276" s="69"/>
      <c r="M276" s="69"/>
      <c r="N276" s="69"/>
      <c r="O276" s="69"/>
      <c r="P276" s="69"/>
      <c r="Q276" s="69"/>
      <c r="R276" s="69"/>
      <c r="S276" s="69"/>
      <c r="T276" s="69"/>
      <c r="U276" s="69"/>
      <c r="V276" s="69"/>
      <c r="W276" s="69"/>
      <c r="X276" s="69"/>
    </row>
    <row r="277">
      <c r="A277" s="245"/>
      <c r="B277" s="69"/>
      <c r="C277" s="69"/>
      <c r="D277" s="69"/>
      <c r="E277" s="69"/>
      <c r="F277" s="69"/>
      <c r="G277" s="69"/>
      <c r="H277" s="69"/>
      <c r="I277" s="69"/>
      <c r="J277" s="69"/>
      <c r="K277" s="69"/>
      <c r="L277" s="69"/>
      <c r="M277" s="69"/>
      <c r="N277" s="69"/>
      <c r="O277" s="69"/>
      <c r="P277" s="69"/>
      <c r="Q277" s="69"/>
      <c r="R277" s="69"/>
      <c r="S277" s="69"/>
      <c r="T277" s="69"/>
      <c r="U277" s="69"/>
      <c r="V277" s="69"/>
      <c r="W277" s="69"/>
      <c r="X277" s="69"/>
    </row>
    <row r="278">
      <c r="A278" s="245"/>
      <c r="B278" s="69"/>
      <c r="C278" s="69"/>
      <c r="D278" s="69"/>
      <c r="E278" s="69"/>
      <c r="F278" s="69"/>
      <c r="G278" s="69"/>
      <c r="H278" s="69"/>
      <c r="I278" s="69"/>
      <c r="J278" s="69"/>
      <c r="K278" s="69"/>
      <c r="L278" s="69"/>
      <c r="M278" s="69"/>
      <c r="N278" s="69"/>
      <c r="O278" s="69"/>
      <c r="P278" s="69"/>
      <c r="Q278" s="69"/>
      <c r="R278" s="69"/>
      <c r="S278" s="69"/>
      <c r="T278" s="69"/>
      <c r="U278" s="69"/>
      <c r="V278" s="69"/>
      <c r="W278" s="69"/>
      <c r="X278" s="69"/>
    </row>
    <row r="279">
      <c r="A279" s="245"/>
      <c r="B279" s="69"/>
      <c r="C279" s="69"/>
      <c r="D279" s="69"/>
      <c r="E279" s="69"/>
      <c r="F279" s="69"/>
      <c r="G279" s="69"/>
      <c r="H279" s="69"/>
      <c r="I279" s="69"/>
      <c r="J279" s="69"/>
      <c r="K279" s="69"/>
      <c r="L279" s="69"/>
      <c r="M279" s="69"/>
      <c r="N279" s="69"/>
      <c r="O279" s="69"/>
      <c r="P279" s="69"/>
      <c r="Q279" s="69"/>
      <c r="R279" s="69"/>
      <c r="S279" s="69"/>
      <c r="T279" s="69"/>
      <c r="U279" s="69"/>
      <c r="V279" s="69"/>
      <c r="W279" s="69"/>
      <c r="X279" s="69"/>
    </row>
    <row r="280">
      <c r="A280" s="245"/>
      <c r="B280" s="69"/>
      <c r="C280" s="69"/>
      <c r="D280" s="69"/>
      <c r="E280" s="69"/>
      <c r="F280" s="69"/>
      <c r="G280" s="69"/>
      <c r="H280" s="69"/>
      <c r="I280" s="69"/>
      <c r="J280" s="69"/>
      <c r="K280" s="69"/>
      <c r="L280" s="69"/>
      <c r="M280" s="69"/>
      <c r="N280" s="69"/>
      <c r="O280" s="69"/>
      <c r="P280" s="69"/>
      <c r="Q280" s="69"/>
      <c r="R280" s="69"/>
      <c r="S280" s="69"/>
      <c r="T280" s="69"/>
      <c r="U280" s="69"/>
      <c r="V280" s="69"/>
      <c r="W280" s="69"/>
      <c r="X280" s="69"/>
    </row>
    <row r="281">
      <c r="A281" s="245"/>
      <c r="B281" s="69"/>
      <c r="C281" s="69"/>
      <c r="D281" s="69"/>
      <c r="E281" s="69"/>
      <c r="F281" s="69"/>
      <c r="G281" s="69"/>
      <c r="H281" s="69"/>
      <c r="I281" s="69"/>
      <c r="J281" s="69"/>
      <c r="K281" s="69"/>
      <c r="L281" s="69"/>
      <c r="M281" s="69"/>
      <c r="N281" s="69"/>
      <c r="O281" s="69"/>
      <c r="P281" s="69"/>
      <c r="Q281" s="69"/>
      <c r="R281" s="69"/>
      <c r="S281" s="69"/>
      <c r="T281" s="69"/>
      <c r="U281" s="69"/>
      <c r="V281" s="69"/>
      <c r="W281" s="69"/>
      <c r="X281" s="69"/>
    </row>
    <row r="282">
      <c r="A282" s="245"/>
      <c r="B282" s="69"/>
      <c r="C282" s="69"/>
      <c r="D282" s="69"/>
      <c r="E282" s="69"/>
      <c r="F282" s="69"/>
      <c r="G282" s="69"/>
      <c r="H282" s="69"/>
      <c r="I282" s="69"/>
      <c r="J282" s="69"/>
      <c r="K282" s="69"/>
      <c r="L282" s="69"/>
      <c r="M282" s="69"/>
      <c r="N282" s="69"/>
      <c r="O282" s="69"/>
      <c r="P282" s="69"/>
      <c r="Q282" s="69"/>
      <c r="R282" s="69"/>
      <c r="S282" s="69"/>
      <c r="T282" s="69"/>
      <c r="U282" s="69"/>
      <c r="V282" s="69"/>
      <c r="W282" s="69"/>
      <c r="X282" s="69"/>
    </row>
    <row r="283">
      <c r="A283" s="245"/>
      <c r="B283" s="69"/>
      <c r="C283" s="69"/>
      <c r="D283" s="69"/>
      <c r="E283" s="69"/>
      <c r="F283" s="69"/>
      <c r="G283" s="69"/>
      <c r="H283" s="69"/>
      <c r="I283" s="69"/>
      <c r="J283" s="69"/>
      <c r="K283" s="69"/>
      <c r="L283" s="69"/>
      <c r="M283" s="69"/>
      <c r="N283" s="69"/>
      <c r="O283" s="69"/>
      <c r="P283" s="69"/>
      <c r="Q283" s="69"/>
      <c r="R283" s="69"/>
      <c r="S283" s="69"/>
      <c r="T283" s="69"/>
      <c r="U283" s="69"/>
      <c r="V283" s="69"/>
      <c r="W283" s="69"/>
      <c r="X283" s="69"/>
    </row>
    <row r="284">
      <c r="A284" s="245"/>
      <c r="B284" s="69"/>
      <c r="C284" s="69"/>
      <c r="D284" s="69"/>
      <c r="E284" s="69"/>
      <c r="F284" s="69"/>
      <c r="G284" s="69"/>
      <c r="H284" s="69"/>
      <c r="I284" s="69"/>
      <c r="J284" s="69"/>
      <c r="K284" s="69"/>
      <c r="L284" s="69"/>
      <c r="M284" s="69"/>
      <c r="N284" s="69"/>
      <c r="O284" s="69"/>
      <c r="P284" s="69"/>
      <c r="Q284" s="69"/>
      <c r="R284" s="69"/>
      <c r="S284" s="69"/>
      <c r="T284" s="69"/>
      <c r="U284" s="69"/>
      <c r="V284" s="69"/>
      <c r="W284" s="69"/>
      <c r="X284" s="69"/>
    </row>
    <row r="285">
      <c r="A285" s="245"/>
      <c r="B285" s="69"/>
      <c r="C285" s="69"/>
      <c r="D285" s="69"/>
      <c r="E285" s="69"/>
      <c r="F285" s="69"/>
      <c r="G285" s="69"/>
      <c r="H285" s="69"/>
      <c r="I285" s="69"/>
      <c r="J285" s="69"/>
      <c r="K285" s="69"/>
      <c r="L285" s="69"/>
      <c r="M285" s="69"/>
      <c r="N285" s="69"/>
      <c r="O285" s="69"/>
      <c r="P285" s="69"/>
      <c r="Q285" s="69"/>
      <c r="R285" s="69"/>
      <c r="S285" s="69"/>
      <c r="T285" s="69"/>
      <c r="U285" s="69"/>
      <c r="V285" s="69"/>
      <c r="W285" s="69"/>
      <c r="X285" s="69"/>
    </row>
    <row r="286">
      <c r="A286" s="245"/>
      <c r="B286" s="69"/>
      <c r="C286" s="69"/>
      <c r="D286" s="69"/>
      <c r="E286" s="69"/>
      <c r="F286" s="69"/>
      <c r="G286" s="69"/>
      <c r="H286" s="69"/>
      <c r="I286" s="69"/>
      <c r="J286" s="69"/>
      <c r="K286" s="69"/>
      <c r="L286" s="69"/>
      <c r="M286" s="69"/>
      <c r="N286" s="69"/>
      <c r="O286" s="69"/>
      <c r="P286" s="69"/>
      <c r="Q286" s="69"/>
      <c r="R286" s="69"/>
      <c r="S286" s="69"/>
      <c r="T286" s="69"/>
      <c r="U286" s="69"/>
      <c r="V286" s="69"/>
      <c r="W286" s="69"/>
      <c r="X286" s="69"/>
    </row>
    <row r="287">
      <c r="A287" s="245"/>
      <c r="B287" s="69"/>
      <c r="C287" s="69"/>
      <c r="D287" s="69"/>
      <c r="E287" s="69"/>
      <c r="F287" s="69"/>
      <c r="G287" s="69"/>
      <c r="H287" s="69"/>
      <c r="I287" s="69"/>
      <c r="J287" s="69"/>
      <c r="K287" s="69"/>
      <c r="L287" s="69"/>
      <c r="M287" s="69"/>
      <c r="N287" s="69"/>
      <c r="O287" s="69"/>
      <c r="P287" s="69"/>
      <c r="Q287" s="69"/>
      <c r="R287" s="69"/>
      <c r="S287" s="69"/>
      <c r="T287" s="69"/>
      <c r="U287" s="69"/>
      <c r="V287" s="69"/>
      <c r="W287" s="69"/>
      <c r="X287" s="69"/>
    </row>
    <row r="288">
      <c r="A288" s="245"/>
      <c r="B288" s="69"/>
      <c r="C288" s="69"/>
      <c r="D288" s="69"/>
      <c r="E288" s="69"/>
      <c r="F288" s="69"/>
      <c r="G288" s="69"/>
      <c r="H288" s="69"/>
      <c r="I288" s="69"/>
      <c r="J288" s="69"/>
      <c r="K288" s="69"/>
      <c r="L288" s="69"/>
      <c r="M288" s="69"/>
      <c r="N288" s="69"/>
      <c r="O288" s="69"/>
      <c r="P288" s="69"/>
      <c r="Q288" s="69"/>
      <c r="R288" s="69"/>
      <c r="S288" s="69"/>
      <c r="T288" s="69"/>
      <c r="U288" s="69"/>
      <c r="V288" s="69"/>
      <c r="W288" s="69"/>
      <c r="X288" s="69"/>
    </row>
    <row r="289">
      <c r="A289" s="245"/>
      <c r="B289" s="69"/>
      <c r="C289" s="69"/>
      <c r="D289" s="69"/>
      <c r="E289" s="69"/>
      <c r="F289" s="69"/>
      <c r="G289" s="69"/>
      <c r="H289" s="69"/>
      <c r="I289" s="69"/>
      <c r="J289" s="69"/>
      <c r="K289" s="69"/>
      <c r="L289" s="69"/>
      <c r="M289" s="69"/>
      <c r="N289" s="69"/>
      <c r="O289" s="69"/>
      <c r="P289" s="69"/>
      <c r="Q289" s="69"/>
      <c r="R289" s="69"/>
      <c r="S289" s="69"/>
      <c r="T289" s="69"/>
      <c r="U289" s="69"/>
      <c r="V289" s="69"/>
      <c r="W289" s="69"/>
      <c r="X289" s="69"/>
    </row>
    <row r="290">
      <c r="A290" s="245"/>
      <c r="B290" s="69"/>
      <c r="C290" s="69"/>
      <c r="D290" s="69"/>
      <c r="E290" s="69"/>
      <c r="F290" s="69"/>
      <c r="G290" s="69"/>
      <c r="H290" s="69"/>
      <c r="I290" s="69"/>
      <c r="J290" s="69"/>
      <c r="K290" s="69"/>
      <c r="L290" s="69"/>
      <c r="M290" s="69"/>
      <c r="N290" s="69"/>
      <c r="O290" s="69"/>
      <c r="P290" s="69"/>
      <c r="Q290" s="69"/>
      <c r="R290" s="69"/>
      <c r="S290" s="69"/>
      <c r="T290" s="69"/>
      <c r="U290" s="69"/>
      <c r="V290" s="69"/>
      <c r="W290" s="69"/>
      <c r="X290" s="69"/>
    </row>
    <row r="291">
      <c r="A291" s="245"/>
      <c r="B291" s="69"/>
      <c r="C291" s="69"/>
      <c r="D291" s="69"/>
      <c r="E291" s="69"/>
      <c r="F291" s="69"/>
      <c r="G291" s="69"/>
      <c r="H291" s="69"/>
      <c r="I291" s="69"/>
      <c r="J291" s="69"/>
      <c r="K291" s="69"/>
      <c r="L291" s="69"/>
      <c r="M291" s="69"/>
      <c r="N291" s="69"/>
      <c r="O291" s="69"/>
      <c r="P291" s="69"/>
      <c r="Q291" s="69"/>
      <c r="R291" s="69"/>
      <c r="S291" s="69"/>
      <c r="T291" s="69"/>
      <c r="U291" s="69"/>
      <c r="V291" s="69"/>
      <c r="W291" s="69"/>
      <c r="X291" s="69"/>
    </row>
    <row r="292">
      <c r="A292" s="245"/>
      <c r="B292" s="69"/>
      <c r="C292" s="69"/>
      <c r="D292" s="69"/>
      <c r="E292" s="69"/>
      <c r="F292" s="69"/>
      <c r="G292" s="69"/>
      <c r="H292" s="69"/>
      <c r="I292" s="69"/>
      <c r="J292" s="69"/>
      <c r="K292" s="69"/>
      <c r="L292" s="69"/>
      <c r="M292" s="69"/>
      <c r="N292" s="69"/>
      <c r="O292" s="69"/>
      <c r="P292" s="69"/>
      <c r="Q292" s="69"/>
      <c r="R292" s="69"/>
      <c r="S292" s="69"/>
      <c r="T292" s="69"/>
      <c r="U292" s="69"/>
      <c r="V292" s="69"/>
      <c r="W292" s="69"/>
      <c r="X292" s="69"/>
    </row>
    <row r="293">
      <c r="A293" s="245"/>
      <c r="B293" s="69"/>
      <c r="C293" s="69"/>
      <c r="D293" s="69"/>
      <c r="E293" s="69"/>
      <c r="F293" s="69"/>
      <c r="G293" s="69"/>
      <c r="H293" s="69"/>
      <c r="I293" s="69"/>
      <c r="J293" s="69"/>
      <c r="K293" s="69"/>
      <c r="L293" s="69"/>
      <c r="M293" s="69"/>
      <c r="N293" s="69"/>
      <c r="O293" s="69"/>
      <c r="P293" s="69"/>
      <c r="Q293" s="69"/>
      <c r="R293" s="69"/>
      <c r="S293" s="69"/>
      <c r="T293" s="69"/>
      <c r="U293" s="69"/>
      <c r="V293" s="69"/>
      <c r="W293" s="69"/>
      <c r="X293" s="69"/>
    </row>
    <row r="294">
      <c r="A294" s="245"/>
      <c r="B294" s="69"/>
      <c r="C294" s="69"/>
      <c r="D294" s="69"/>
      <c r="E294" s="69"/>
      <c r="F294" s="69"/>
      <c r="G294" s="69"/>
      <c r="H294" s="69"/>
      <c r="I294" s="69"/>
      <c r="J294" s="69"/>
      <c r="K294" s="69"/>
      <c r="L294" s="69"/>
      <c r="M294" s="69"/>
      <c r="N294" s="69"/>
      <c r="O294" s="69"/>
      <c r="P294" s="69"/>
      <c r="Q294" s="69"/>
      <c r="R294" s="69"/>
      <c r="S294" s="69"/>
      <c r="T294" s="69"/>
      <c r="U294" s="69"/>
      <c r="V294" s="69"/>
      <c r="W294" s="69"/>
      <c r="X294" s="69"/>
    </row>
    <row r="295">
      <c r="A295" s="245"/>
      <c r="B295" s="69"/>
      <c r="C295" s="69"/>
      <c r="D295" s="69"/>
      <c r="E295" s="69"/>
      <c r="F295" s="69"/>
      <c r="G295" s="69"/>
      <c r="H295" s="69"/>
      <c r="I295" s="69"/>
      <c r="J295" s="69"/>
      <c r="K295" s="69"/>
      <c r="L295" s="69"/>
      <c r="M295" s="69"/>
      <c r="N295" s="69"/>
      <c r="O295" s="69"/>
      <c r="P295" s="69"/>
      <c r="Q295" s="69"/>
      <c r="R295" s="69"/>
      <c r="S295" s="69"/>
      <c r="T295" s="69"/>
      <c r="U295" s="69"/>
      <c r="V295" s="69"/>
      <c r="W295" s="69"/>
      <c r="X295" s="69"/>
    </row>
    <row r="296">
      <c r="A296" s="245"/>
      <c r="B296" s="69"/>
      <c r="C296" s="69"/>
      <c r="D296" s="69"/>
      <c r="E296" s="69"/>
      <c r="F296" s="69"/>
      <c r="G296" s="69"/>
      <c r="H296" s="69"/>
      <c r="I296" s="69"/>
      <c r="J296" s="69"/>
      <c r="K296" s="69"/>
      <c r="L296" s="69"/>
      <c r="M296" s="69"/>
      <c r="N296" s="69"/>
      <c r="O296" s="69"/>
      <c r="P296" s="69"/>
      <c r="Q296" s="69"/>
      <c r="R296" s="69"/>
      <c r="S296" s="69"/>
      <c r="T296" s="69"/>
      <c r="U296" s="69"/>
      <c r="V296" s="69"/>
      <c r="W296" s="69"/>
      <c r="X296" s="69"/>
    </row>
    <row r="297">
      <c r="A297" s="245"/>
      <c r="B297" s="69"/>
      <c r="C297" s="69"/>
      <c r="D297" s="69"/>
      <c r="E297" s="69"/>
      <c r="F297" s="69"/>
      <c r="G297" s="69"/>
      <c r="H297" s="69"/>
      <c r="I297" s="69"/>
      <c r="J297" s="69"/>
      <c r="K297" s="69"/>
      <c r="L297" s="69"/>
      <c r="M297" s="69"/>
      <c r="N297" s="69"/>
      <c r="O297" s="69"/>
      <c r="P297" s="69"/>
      <c r="Q297" s="69"/>
      <c r="R297" s="69"/>
      <c r="S297" s="69"/>
      <c r="T297" s="69"/>
      <c r="U297" s="69"/>
      <c r="V297" s="69"/>
      <c r="W297" s="69"/>
      <c r="X297" s="69"/>
    </row>
    <row r="298">
      <c r="A298" s="245"/>
      <c r="B298" s="69"/>
      <c r="C298" s="69"/>
      <c r="D298" s="69"/>
      <c r="E298" s="69"/>
      <c r="F298" s="69"/>
      <c r="G298" s="69"/>
      <c r="H298" s="69"/>
      <c r="I298" s="69"/>
      <c r="J298" s="69"/>
      <c r="K298" s="69"/>
      <c r="L298" s="69"/>
      <c r="M298" s="69"/>
      <c r="N298" s="69"/>
      <c r="O298" s="69"/>
      <c r="P298" s="69"/>
      <c r="Q298" s="69"/>
      <c r="R298" s="69"/>
      <c r="S298" s="69"/>
      <c r="T298" s="69"/>
      <c r="U298" s="69"/>
      <c r="V298" s="69"/>
      <c r="W298" s="69"/>
      <c r="X298" s="69"/>
    </row>
    <row r="299">
      <c r="A299" s="245"/>
      <c r="B299" s="69"/>
      <c r="C299" s="69"/>
      <c r="D299" s="69"/>
      <c r="E299" s="69"/>
      <c r="F299" s="69"/>
      <c r="G299" s="69"/>
      <c r="H299" s="69"/>
      <c r="I299" s="69"/>
      <c r="J299" s="69"/>
      <c r="K299" s="69"/>
      <c r="L299" s="69"/>
      <c r="M299" s="69"/>
      <c r="N299" s="69"/>
      <c r="O299" s="69"/>
      <c r="P299" s="69"/>
      <c r="Q299" s="69"/>
      <c r="R299" s="69"/>
      <c r="S299" s="69"/>
      <c r="T299" s="69"/>
      <c r="U299" s="69"/>
      <c r="V299" s="69"/>
      <c r="W299" s="69"/>
      <c r="X299" s="69"/>
    </row>
    <row r="300">
      <c r="A300" s="245"/>
      <c r="B300" s="69"/>
      <c r="C300" s="69"/>
      <c r="D300" s="69"/>
      <c r="E300" s="69"/>
      <c r="F300" s="69"/>
      <c r="G300" s="69"/>
      <c r="H300" s="69"/>
      <c r="I300" s="69"/>
      <c r="J300" s="69"/>
      <c r="K300" s="69"/>
      <c r="L300" s="69"/>
      <c r="M300" s="69"/>
      <c r="N300" s="69"/>
      <c r="O300" s="69"/>
      <c r="P300" s="69"/>
      <c r="Q300" s="69"/>
      <c r="R300" s="69"/>
      <c r="S300" s="69"/>
      <c r="T300" s="69"/>
      <c r="U300" s="69"/>
      <c r="V300" s="69"/>
      <c r="W300" s="69"/>
      <c r="X300" s="69"/>
    </row>
    <row r="301">
      <c r="A301" s="245"/>
      <c r="B301" s="69"/>
      <c r="C301" s="69"/>
      <c r="D301" s="69"/>
      <c r="E301" s="69"/>
      <c r="F301" s="69"/>
      <c r="G301" s="69"/>
      <c r="H301" s="69"/>
      <c r="I301" s="69"/>
      <c r="J301" s="69"/>
      <c r="K301" s="69"/>
      <c r="L301" s="69"/>
      <c r="M301" s="69"/>
      <c r="N301" s="69"/>
      <c r="O301" s="69"/>
      <c r="P301" s="69"/>
      <c r="Q301" s="69"/>
      <c r="R301" s="69"/>
      <c r="S301" s="69"/>
      <c r="T301" s="69"/>
      <c r="U301" s="69"/>
      <c r="V301" s="69"/>
      <c r="W301" s="69"/>
      <c r="X301" s="69"/>
    </row>
    <row r="302">
      <c r="A302" s="245"/>
      <c r="B302" s="69"/>
      <c r="C302" s="69"/>
      <c r="D302" s="69"/>
      <c r="E302" s="69"/>
      <c r="F302" s="69"/>
      <c r="G302" s="69"/>
      <c r="H302" s="69"/>
      <c r="I302" s="69"/>
      <c r="J302" s="69"/>
      <c r="K302" s="69"/>
      <c r="L302" s="69"/>
      <c r="M302" s="69"/>
      <c r="N302" s="69"/>
      <c r="O302" s="69"/>
      <c r="P302" s="69"/>
      <c r="Q302" s="69"/>
      <c r="R302" s="69"/>
      <c r="S302" s="69"/>
      <c r="T302" s="69"/>
      <c r="U302" s="69"/>
      <c r="V302" s="69"/>
      <c r="W302" s="69"/>
      <c r="X302" s="69"/>
    </row>
    <row r="303">
      <c r="A303" s="245"/>
      <c r="B303" s="69"/>
      <c r="C303" s="69"/>
      <c r="D303" s="69"/>
      <c r="E303" s="69"/>
      <c r="F303" s="69"/>
      <c r="G303" s="69"/>
      <c r="H303" s="69"/>
      <c r="I303" s="69"/>
      <c r="J303" s="69"/>
      <c r="K303" s="69"/>
      <c r="L303" s="69"/>
      <c r="M303" s="69"/>
      <c r="N303" s="69"/>
      <c r="O303" s="69"/>
      <c r="P303" s="69"/>
      <c r="Q303" s="69"/>
      <c r="R303" s="69"/>
      <c r="S303" s="69"/>
      <c r="T303" s="69"/>
      <c r="U303" s="69"/>
      <c r="V303" s="69"/>
      <c r="W303" s="69"/>
      <c r="X303" s="69"/>
    </row>
    <row r="304">
      <c r="A304" s="245"/>
      <c r="B304" s="69"/>
      <c r="C304" s="69"/>
      <c r="D304" s="69"/>
      <c r="E304" s="69"/>
      <c r="F304" s="69"/>
      <c r="G304" s="69"/>
      <c r="H304" s="69"/>
      <c r="I304" s="69"/>
      <c r="J304" s="69"/>
      <c r="K304" s="69"/>
      <c r="L304" s="69"/>
      <c r="M304" s="69"/>
      <c r="N304" s="69"/>
      <c r="O304" s="69"/>
      <c r="P304" s="69"/>
      <c r="Q304" s="69"/>
      <c r="R304" s="69"/>
      <c r="S304" s="69"/>
      <c r="T304" s="69"/>
      <c r="U304" s="69"/>
      <c r="V304" s="69"/>
      <c r="W304" s="69"/>
      <c r="X304" s="69"/>
    </row>
    <row r="305">
      <c r="A305" s="245"/>
      <c r="B305" s="69"/>
      <c r="C305" s="69"/>
      <c r="D305" s="69"/>
      <c r="E305" s="69"/>
      <c r="F305" s="69"/>
      <c r="G305" s="69"/>
      <c r="H305" s="69"/>
      <c r="I305" s="69"/>
      <c r="J305" s="69"/>
      <c r="K305" s="69"/>
      <c r="L305" s="69"/>
      <c r="M305" s="69"/>
      <c r="N305" s="69"/>
      <c r="O305" s="69"/>
      <c r="P305" s="69"/>
      <c r="Q305" s="69"/>
      <c r="R305" s="69"/>
      <c r="S305" s="69"/>
      <c r="T305" s="69"/>
      <c r="U305" s="69"/>
      <c r="V305" s="69"/>
      <c r="W305" s="69"/>
      <c r="X305" s="69"/>
    </row>
    <row r="306">
      <c r="A306" s="245"/>
      <c r="B306" s="69"/>
      <c r="C306" s="69"/>
      <c r="D306" s="69"/>
      <c r="E306" s="69"/>
      <c r="F306" s="69"/>
      <c r="G306" s="69"/>
      <c r="H306" s="69"/>
      <c r="I306" s="69"/>
      <c r="J306" s="69"/>
      <c r="K306" s="69"/>
      <c r="L306" s="69"/>
      <c r="M306" s="69"/>
      <c r="N306" s="69"/>
      <c r="O306" s="69"/>
      <c r="P306" s="69"/>
      <c r="Q306" s="69"/>
      <c r="R306" s="69"/>
      <c r="S306" s="69"/>
      <c r="T306" s="69"/>
      <c r="U306" s="69"/>
      <c r="V306" s="69"/>
      <c r="W306" s="69"/>
      <c r="X306" s="69"/>
    </row>
    <row r="307">
      <c r="A307" s="245"/>
      <c r="B307" s="69"/>
      <c r="C307" s="69"/>
      <c r="D307" s="69"/>
      <c r="E307" s="69"/>
      <c r="F307" s="69"/>
      <c r="G307" s="69"/>
      <c r="H307" s="69"/>
      <c r="I307" s="69"/>
      <c r="J307" s="69"/>
      <c r="K307" s="69"/>
      <c r="L307" s="69"/>
      <c r="M307" s="69"/>
      <c r="N307" s="69"/>
      <c r="O307" s="69"/>
      <c r="P307" s="69"/>
      <c r="Q307" s="69"/>
      <c r="R307" s="69"/>
      <c r="S307" s="69"/>
      <c r="T307" s="69"/>
      <c r="U307" s="69"/>
      <c r="V307" s="69"/>
      <c r="W307" s="69"/>
      <c r="X307" s="69"/>
    </row>
    <row r="308">
      <c r="A308" s="245"/>
      <c r="B308" s="69"/>
      <c r="C308" s="69"/>
      <c r="D308" s="69"/>
      <c r="E308" s="69"/>
      <c r="F308" s="69"/>
      <c r="G308" s="69"/>
      <c r="H308" s="69"/>
      <c r="I308" s="69"/>
      <c r="J308" s="69"/>
      <c r="K308" s="69"/>
      <c r="L308" s="69"/>
      <c r="M308" s="69"/>
      <c r="N308" s="69"/>
      <c r="O308" s="69"/>
      <c r="P308" s="69"/>
      <c r="Q308" s="69"/>
      <c r="R308" s="69"/>
      <c r="S308" s="69"/>
      <c r="T308" s="69"/>
      <c r="U308" s="69"/>
      <c r="V308" s="69"/>
      <c r="W308" s="69"/>
      <c r="X308" s="69"/>
    </row>
    <row r="309">
      <c r="A309" s="245"/>
      <c r="B309" s="69"/>
      <c r="C309" s="69"/>
      <c r="D309" s="69"/>
      <c r="E309" s="69"/>
      <c r="F309" s="69"/>
      <c r="G309" s="69"/>
      <c r="H309" s="69"/>
      <c r="I309" s="69"/>
      <c r="J309" s="69"/>
      <c r="K309" s="69"/>
      <c r="L309" s="69"/>
      <c r="M309" s="69"/>
      <c r="N309" s="69"/>
      <c r="O309" s="69"/>
      <c r="P309" s="69"/>
      <c r="Q309" s="69"/>
      <c r="R309" s="69"/>
      <c r="S309" s="69"/>
      <c r="T309" s="69"/>
      <c r="U309" s="69"/>
      <c r="V309" s="69"/>
      <c r="W309" s="69"/>
      <c r="X309" s="69"/>
    </row>
    <row r="310">
      <c r="A310" s="245"/>
      <c r="B310" s="69"/>
      <c r="C310" s="69"/>
      <c r="D310" s="69"/>
      <c r="E310" s="69"/>
      <c r="F310" s="69"/>
      <c r="G310" s="69"/>
      <c r="H310" s="69"/>
      <c r="I310" s="69"/>
      <c r="J310" s="69"/>
      <c r="K310" s="69"/>
      <c r="L310" s="69"/>
      <c r="M310" s="69"/>
      <c r="N310" s="69"/>
      <c r="O310" s="69"/>
      <c r="P310" s="69"/>
      <c r="Q310" s="69"/>
      <c r="R310" s="69"/>
      <c r="S310" s="69"/>
      <c r="T310" s="69"/>
      <c r="U310" s="69"/>
      <c r="V310" s="69"/>
      <c r="W310" s="69"/>
      <c r="X310" s="69"/>
    </row>
    <row r="311">
      <c r="A311" s="245"/>
      <c r="B311" s="69"/>
      <c r="C311" s="69"/>
      <c r="D311" s="69"/>
      <c r="E311" s="69"/>
      <c r="F311" s="69"/>
      <c r="G311" s="69"/>
      <c r="H311" s="69"/>
      <c r="I311" s="69"/>
      <c r="J311" s="69"/>
      <c r="K311" s="69"/>
      <c r="L311" s="69"/>
      <c r="M311" s="69"/>
      <c r="N311" s="69"/>
      <c r="O311" s="69"/>
      <c r="P311" s="69"/>
      <c r="Q311" s="69"/>
      <c r="R311" s="69"/>
      <c r="S311" s="69"/>
      <c r="T311" s="69"/>
      <c r="U311" s="69"/>
      <c r="V311" s="69"/>
      <c r="W311" s="69"/>
      <c r="X311" s="69"/>
    </row>
    <row r="312">
      <c r="A312" s="245"/>
      <c r="B312" s="69"/>
      <c r="C312" s="69"/>
      <c r="D312" s="69"/>
      <c r="E312" s="69"/>
      <c r="F312" s="69"/>
      <c r="G312" s="69"/>
      <c r="H312" s="69"/>
      <c r="I312" s="69"/>
      <c r="J312" s="69"/>
      <c r="K312" s="69"/>
      <c r="L312" s="69"/>
      <c r="M312" s="69"/>
      <c r="N312" s="69"/>
      <c r="O312" s="69"/>
      <c r="P312" s="69"/>
      <c r="Q312" s="69"/>
      <c r="R312" s="69"/>
      <c r="S312" s="69"/>
      <c r="T312" s="69"/>
      <c r="U312" s="69"/>
      <c r="V312" s="69"/>
      <c r="W312" s="69"/>
      <c r="X312" s="69"/>
    </row>
    <row r="313">
      <c r="A313" s="245"/>
      <c r="B313" s="69"/>
      <c r="C313" s="69"/>
      <c r="D313" s="69"/>
      <c r="E313" s="69"/>
      <c r="F313" s="69"/>
      <c r="G313" s="69"/>
      <c r="H313" s="69"/>
      <c r="I313" s="69"/>
      <c r="J313" s="69"/>
      <c r="K313" s="69"/>
      <c r="L313" s="69"/>
      <c r="M313" s="69"/>
      <c r="N313" s="69"/>
      <c r="O313" s="69"/>
      <c r="P313" s="69"/>
      <c r="Q313" s="69"/>
      <c r="R313" s="69"/>
      <c r="S313" s="69"/>
      <c r="T313" s="69"/>
      <c r="U313" s="69"/>
      <c r="V313" s="69"/>
      <c r="W313" s="69"/>
      <c r="X313" s="69"/>
    </row>
    <row r="314">
      <c r="A314" s="245"/>
      <c r="B314" s="69"/>
      <c r="C314" s="69"/>
      <c r="D314" s="69"/>
      <c r="E314" s="69"/>
      <c r="F314" s="69"/>
      <c r="G314" s="69"/>
      <c r="H314" s="69"/>
      <c r="I314" s="69"/>
      <c r="J314" s="69"/>
      <c r="K314" s="69"/>
      <c r="L314" s="69"/>
      <c r="M314" s="69"/>
      <c r="N314" s="69"/>
      <c r="O314" s="69"/>
      <c r="P314" s="69"/>
      <c r="Q314" s="69"/>
      <c r="R314" s="69"/>
      <c r="S314" s="69"/>
      <c r="T314" s="69"/>
      <c r="U314" s="69"/>
      <c r="V314" s="69"/>
      <c r="W314" s="69"/>
      <c r="X314" s="69"/>
    </row>
    <row r="315">
      <c r="A315" s="245"/>
      <c r="B315" s="69"/>
      <c r="C315" s="69"/>
      <c r="D315" s="69"/>
      <c r="E315" s="69"/>
      <c r="F315" s="69"/>
      <c r="G315" s="69"/>
      <c r="H315" s="69"/>
      <c r="I315" s="69"/>
      <c r="J315" s="69"/>
      <c r="K315" s="69"/>
      <c r="L315" s="69"/>
      <c r="M315" s="69"/>
      <c r="N315" s="69"/>
      <c r="O315" s="69"/>
      <c r="P315" s="69"/>
      <c r="Q315" s="69"/>
      <c r="R315" s="69"/>
      <c r="S315" s="69"/>
      <c r="T315" s="69"/>
      <c r="U315" s="69"/>
      <c r="V315" s="69"/>
      <c r="W315" s="69"/>
      <c r="X315" s="69"/>
    </row>
    <row r="316">
      <c r="A316" s="245"/>
      <c r="B316" s="69"/>
      <c r="C316" s="69"/>
      <c r="D316" s="69"/>
      <c r="E316" s="69"/>
      <c r="F316" s="69"/>
      <c r="G316" s="69"/>
      <c r="H316" s="69"/>
      <c r="I316" s="69"/>
      <c r="J316" s="69"/>
      <c r="K316" s="69"/>
      <c r="L316" s="69"/>
      <c r="M316" s="69"/>
      <c r="N316" s="69"/>
      <c r="O316" s="69"/>
      <c r="P316" s="69"/>
      <c r="Q316" s="69"/>
      <c r="R316" s="69"/>
      <c r="S316" s="69"/>
      <c r="T316" s="69"/>
      <c r="U316" s="69"/>
      <c r="V316" s="69"/>
      <c r="W316" s="69"/>
      <c r="X316" s="69"/>
    </row>
    <row r="317">
      <c r="A317" s="245"/>
      <c r="B317" s="69"/>
      <c r="C317" s="69"/>
      <c r="D317" s="69"/>
      <c r="E317" s="69"/>
      <c r="F317" s="69"/>
      <c r="G317" s="69"/>
      <c r="H317" s="69"/>
      <c r="I317" s="69"/>
      <c r="J317" s="69"/>
      <c r="K317" s="69"/>
      <c r="L317" s="69"/>
      <c r="M317" s="69"/>
      <c r="N317" s="69"/>
      <c r="O317" s="69"/>
      <c r="P317" s="69"/>
      <c r="Q317" s="69"/>
      <c r="R317" s="69"/>
      <c r="S317" s="69"/>
      <c r="T317" s="69"/>
      <c r="U317" s="69"/>
      <c r="V317" s="69"/>
      <c r="W317" s="69"/>
      <c r="X317" s="69"/>
    </row>
    <row r="318">
      <c r="A318" s="245"/>
      <c r="B318" s="69"/>
      <c r="C318" s="69"/>
      <c r="D318" s="69"/>
      <c r="E318" s="69"/>
      <c r="F318" s="69"/>
      <c r="G318" s="69"/>
      <c r="H318" s="69"/>
      <c r="I318" s="69"/>
      <c r="J318" s="69"/>
      <c r="K318" s="69"/>
      <c r="L318" s="69"/>
      <c r="M318" s="69"/>
      <c r="N318" s="69"/>
      <c r="O318" s="69"/>
      <c r="P318" s="69"/>
      <c r="Q318" s="69"/>
      <c r="R318" s="69"/>
      <c r="S318" s="69"/>
      <c r="T318" s="69"/>
      <c r="U318" s="69"/>
      <c r="V318" s="69"/>
      <c r="W318" s="69"/>
      <c r="X318" s="69"/>
    </row>
    <row r="319">
      <c r="A319" s="245"/>
      <c r="B319" s="69"/>
      <c r="C319" s="69"/>
      <c r="D319" s="69"/>
      <c r="E319" s="69"/>
      <c r="F319" s="69"/>
      <c r="G319" s="69"/>
      <c r="H319" s="69"/>
      <c r="I319" s="69"/>
      <c r="J319" s="69"/>
      <c r="K319" s="69"/>
      <c r="L319" s="69"/>
      <c r="M319" s="69"/>
      <c r="N319" s="69"/>
      <c r="O319" s="69"/>
      <c r="P319" s="69"/>
      <c r="Q319" s="69"/>
      <c r="R319" s="69"/>
      <c r="S319" s="69"/>
      <c r="T319" s="69"/>
      <c r="U319" s="69"/>
      <c r="V319" s="69"/>
      <c r="W319" s="69"/>
      <c r="X319" s="69"/>
    </row>
    <row r="320">
      <c r="A320" s="245"/>
      <c r="B320" s="69"/>
      <c r="C320" s="69"/>
      <c r="D320" s="69"/>
      <c r="E320" s="69"/>
      <c r="F320" s="69"/>
      <c r="G320" s="69"/>
      <c r="H320" s="69"/>
      <c r="I320" s="69"/>
      <c r="J320" s="69"/>
      <c r="K320" s="69"/>
      <c r="L320" s="69"/>
      <c r="M320" s="69"/>
      <c r="N320" s="69"/>
      <c r="O320" s="69"/>
      <c r="P320" s="69"/>
      <c r="Q320" s="69"/>
      <c r="R320" s="69"/>
      <c r="S320" s="69"/>
      <c r="T320" s="69"/>
      <c r="U320" s="69"/>
      <c r="V320" s="69"/>
      <c r="W320" s="69"/>
      <c r="X320" s="69"/>
    </row>
    <row r="321">
      <c r="A321" s="245"/>
      <c r="B321" s="69"/>
      <c r="C321" s="69"/>
      <c r="D321" s="69"/>
      <c r="E321" s="69"/>
      <c r="F321" s="69"/>
      <c r="G321" s="69"/>
      <c r="H321" s="69"/>
      <c r="I321" s="69"/>
      <c r="J321" s="69"/>
      <c r="K321" s="69"/>
      <c r="L321" s="69"/>
      <c r="M321" s="69"/>
      <c r="N321" s="69"/>
      <c r="O321" s="69"/>
      <c r="P321" s="69"/>
      <c r="Q321" s="69"/>
      <c r="R321" s="69"/>
      <c r="S321" s="69"/>
      <c r="T321" s="69"/>
      <c r="U321" s="69"/>
      <c r="V321" s="69"/>
      <c r="W321" s="69"/>
      <c r="X321" s="69"/>
    </row>
    <row r="322">
      <c r="A322" s="245"/>
      <c r="B322" s="69"/>
      <c r="C322" s="69"/>
      <c r="D322" s="69"/>
      <c r="E322" s="69"/>
      <c r="F322" s="69"/>
      <c r="G322" s="69"/>
      <c r="H322" s="69"/>
      <c r="I322" s="69"/>
      <c r="J322" s="69"/>
      <c r="K322" s="69"/>
      <c r="L322" s="69"/>
      <c r="M322" s="69"/>
      <c r="N322" s="69"/>
      <c r="O322" s="69"/>
      <c r="P322" s="69"/>
      <c r="Q322" s="69"/>
      <c r="R322" s="69"/>
      <c r="S322" s="69"/>
      <c r="T322" s="69"/>
      <c r="U322" s="69"/>
      <c r="V322" s="69"/>
      <c r="W322" s="69"/>
      <c r="X322" s="69"/>
    </row>
    <row r="323">
      <c r="A323" s="245"/>
      <c r="B323" s="69"/>
      <c r="C323" s="69"/>
      <c r="D323" s="69"/>
      <c r="E323" s="69"/>
      <c r="F323" s="69"/>
      <c r="G323" s="69"/>
      <c r="H323" s="69"/>
      <c r="I323" s="69"/>
      <c r="J323" s="69"/>
      <c r="K323" s="69"/>
      <c r="L323" s="69"/>
      <c r="M323" s="69"/>
      <c r="N323" s="69"/>
      <c r="O323" s="69"/>
      <c r="P323" s="69"/>
      <c r="Q323" s="69"/>
      <c r="R323" s="69"/>
      <c r="S323" s="69"/>
      <c r="T323" s="69"/>
      <c r="U323" s="69"/>
      <c r="V323" s="69"/>
      <c r="W323" s="69"/>
      <c r="X323" s="69"/>
    </row>
    <row r="324">
      <c r="A324" s="245"/>
      <c r="B324" s="69"/>
      <c r="C324" s="69"/>
      <c r="D324" s="69"/>
      <c r="E324" s="69"/>
      <c r="F324" s="69"/>
      <c r="G324" s="69"/>
      <c r="H324" s="69"/>
      <c r="I324" s="69"/>
      <c r="J324" s="69"/>
      <c r="K324" s="69"/>
      <c r="L324" s="69"/>
      <c r="M324" s="69"/>
      <c r="N324" s="69"/>
      <c r="O324" s="69"/>
      <c r="P324" s="69"/>
      <c r="Q324" s="69"/>
      <c r="R324" s="69"/>
      <c r="S324" s="69"/>
      <c r="T324" s="69"/>
      <c r="U324" s="69"/>
      <c r="V324" s="69"/>
      <c r="W324" s="69"/>
      <c r="X324" s="69"/>
    </row>
    <row r="325">
      <c r="A325" s="245"/>
      <c r="B325" s="69"/>
      <c r="C325" s="69"/>
      <c r="D325" s="69"/>
      <c r="E325" s="69"/>
      <c r="F325" s="69"/>
      <c r="G325" s="69"/>
      <c r="H325" s="69"/>
      <c r="I325" s="69"/>
      <c r="J325" s="69"/>
      <c r="K325" s="69"/>
      <c r="L325" s="69"/>
      <c r="M325" s="69"/>
      <c r="N325" s="69"/>
      <c r="O325" s="69"/>
      <c r="P325" s="69"/>
      <c r="Q325" s="69"/>
      <c r="R325" s="69"/>
      <c r="S325" s="69"/>
      <c r="T325" s="69"/>
      <c r="U325" s="69"/>
      <c r="V325" s="69"/>
      <c r="W325" s="69"/>
      <c r="X325" s="69"/>
    </row>
    <row r="326">
      <c r="A326" s="245"/>
      <c r="B326" s="69"/>
      <c r="C326" s="69"/>
      <c r="D326" s="69"/>
      <c r="E326" s="69"/>
      <c r="F326" s="69"/>
      <c r="G326" s="69"/>
      <c r="H326" s="69"/>
      <c r="I326" s="69"/>
      <c r="J326" s="69"/>
      <c r="K326" s="69"/>
      <c r="L326" s="69"/>
      <c r="M326" s="69"/>
      <c r="N326" s="69"/>
      <c r="O326" s="69"/>
      <c r="P326" s="69"/>
      <c r="Q326" s="69"/>
      <c r="R326" s="69"/>
      <c r="S326" s="69"/>
      <c r="T326" s="69"/>
      <c r="U326" s="69"/>
      <c r="V326" s="69"/>
      <c r="W326" s="69"/>
      <c r="X326" s="69"/>
    </row>
    <row r="327">
      <c r="A327" s="245"/>
      <c r="B327" s="69"/>
      <c r="C327" s="69"/>
      <c r="D327" s="69"/>
      <c r="E327" s="69"/>
      <c r="F327" s="69"/>
      <c r="G327" s="69"/>
      <c r="H327" s="69"/>
      <c r="I327" s="69"/>
      <c r="J327" s="69"/>
      <c r="K327" s="69"/>
      <c r="L327" s="69"/>
      <c r="M327" s="69"/>
      <c r="N327" s="69"/>
      <c r="O327" s="69"/>
      <c r="P327" s="69"/>
      <c r="Q327" s="69"/>
      <c r="R327" s="69"/>
      <c r="S327" s="69"/>
      <c r="T327" s="69"/>
      <c r="U327" s="69"/>
      <c r="V327" s="69"/>
      <c r="W327" s="69"/>
      <c r="X327" s="69"/>
    </row>
    <row r="328">
      <c r="A328" s="245"/>
      <c r="B328" s="69"/>
      <c r="C328" s="69"/>
      <c r="D328" s="69"/>
      <c r="E328" s="69"/>
      <c r="F328" s="69"/>
      <c r="G328" s="69"/>
      <c r="H328" s="69"/>
      <c r="I328" s="69"/>
      <c r="J328" s="69"/>
      <c r="K328" s="69"/>
      <c r="L328" s="69"/>
      <c r="M328" s="69"/>
      <c r="N328" s="69"/>
      <c r="O328" s="69"/>
      <c r="P328" s="69"/>
      <c r="Q328" s="69"/>
      <c r="R328" s="69"/>
      <c r="S328" s="69"/>
      <c r="T328" s="69"/>
      <c r="U328" s="69"/>
      <c r="V328" s="69"/>
      <c r="W328" s="69"/>
      <c r="X328" s="69"/>
    </row>
    <row r="329">
      <c r="A329" s="245"/>
      <c r="B329" s="69"/>
      <c r="C329" s="69"/>
      <c r="D329" s="69"/>
      <c r="E329" s="69"/>
      <c r="F329" s="69"/>
      <c r="G329" s="69"/>
      <c r="H329" s="69"/>
      <c r="I329" s="69"/>
      <c r="J329" s="69"/>
      <c r="K329" s="69"/>
      <c r="L329" s="69"/>
      <c r="M329" s="69"/>
      <c r="N329" s="69"/>
      <c r="O329" s="69"/>
      <c r="P329" s="69"/>
      <c r="Q329" s="69"/>
      <c r="R329" s="69"/>
      <c r="S329" s="69"/>
      <c r="T329" s="69"/>
      <c r="U329" s="69"/>
      <c r="V329" s="69"/>
      <c r="W329" s="69"/>
      <c r="X329" s="69"/>
    </row>
    <row r="330">
      <c r="A330" s="245"/>
      <c r="B330" s="69"/>
      <c r="C330" s="69"/>
      <c r="D330" s="69"/>
      <c r="E330" s="69"/>
      <c r="F330" s="69"/>
      <c r="G330" s="69"/>
      <c r="H330" s="69"/>
      <c r="I330" s="69"/>
      <c r="J330" s="69"/>
      <c r="K330" s="69"/>
      <c r="L330" s="69"/>
      <c r="M330" s="69"/>
      <c r="N330" s="69"/>
      <c r="O330" s="69"/>
      <c r="P330" s="69"/>
      <c r="Q330" s="69"/>
      <c r="R330" s="69"/>
      <c r="S330" s="69"/>
      <c r="T330" s="69"/>
      <c r="U330" s="69"/>
      <c r="V330" s="69"/>
      <c r="W330" s="69"/>
      <c r="X330" s="69"/>
    </row>
    <row r="331">
      <c r="A331" s="245"/>
      <c r="B331" s="69"/>
      <c r="C331" s="69"/>
      <c r="D331" s="69"/>
      <c r="E331" s="69"/>
      <c r="F331" s="69"/>
      <c r="G331" s="69"/>
      <c r="H331" s="69"/>
      <c r="I331" s="69"/>
      <c r="J331" s="69"/>
      <c r="K331" s="69"/>
      <c r="L331" s="69"/>
      <c r="M331" s="69"/>
      <c r="N331" s="69"/>
      <c r="O331" s="69"/>
      <c r="P331" s="69"/>
      <c r="Q331" s="69"/>
      <c r="R331" s="69"/>
      <c r="S331" s="69"/>
      <c r="T331" s="69"/>
      <c r="U331" s="69"/>
      <c r="V331" s="69"/>
      <c r="W331" s="69"/>
      <c r="X331" s="69"/>
    </row>
    <row r="332">
      <c r="A332" s="245"/>
      <c r="B332" s="69"/>
      <c r="C332" s="69"/>
      <c r="D332" s="69"/>
      <c r="E332" s="69"/>
      <c r="F332" s="69"/>
      <c r="G332" s="69"/>
      <c r="H332" s="69"/>
      <c r="I332" s="69"/>
      <c r="J332" s="69"/>
      <c r="K332" s="69"/>
      <c r="L332" s="69"/>
      <c r="M332" s="69"/>
      <c r="N332" s="69"/>
      <c r="O332" s="69"/>
      <c r="P332" s="69"/>
      <c r="Q332" s="69"/>
      <c r="R332" s="69"/>
      <c r="S332" s="69"/>
      <c r="T332" s="69"/>
      <c r="U332" s="69"/>
      <c r="V332" s="69"/>
      <c r="W332" s="69"/>
      <c r="X332" s="69"/>
    </row>
    <row r="333">
      <c r="A333" s="245"/>
      <c r="B333" s="69"/>
      <c r="C333" s="69"/>
      <c r="D333" s="69"/>
      <c r="E333" s="69"/>
      <c r="F333" s="69"/>
      <c r="G333" s="69"/>
      <c r="H333" s="69"/>
      <c r="I333" s="69"/>
      <c r="J333" s="69"/>
      <c r="K333" s="69"/>
      <c r="L333" s="69"/>
      <c r="M333" s="69"/>
      <c r="N333" s="69"/>
      <c r="O333" s="69"/>
      <c r="P333" s="69"/>
      <c r="Q333" s="69"/>
      <c r="R333" s="69"/>
      <c r="S333" s="69"/>
      <c r="T333" s="69"/>
      <c r="U333" s="69"/>
      <c r="V333" s="69"/>
      <c r="W333" s="69"/>
      <c r="X333" s="69"/>
    </row>
    <row r="334">
      <c r="A334" s="245"/>
      <c r="B334" s="69"/>
      <c r="C334" s="69"/>
      <c r="D334" s="69"/>
      <c r="E334" s="69"/>
      <c r="F334" s="69"/>
      <c r="G334" s="69"/>
      <c r="H334" s="69"/>
      <c r="I334" s="69"/>
      <c r="J334" s="69"/>
      <c r="K334" s="69"/>
      <c r="L334" s="69"/>
      <c r="M334" s="69"/>
      <c r="N334" s="69"/>
      <c r="O334" s="69"/>
      <c r="P334" s="69"/>
      <c r="Q334" s="69"/>
      <c r="R334" s="69"/>
      <c r="S334" s="69"/>
      <c r="T334" s="69"/>
      <c r="U334" s="69"/>
      <c r="V334" s="69"/>
      <c r="W334" s="69"/>
      <c r="X334" s="69"/>
    </row>
    <row r="335">
      <c r="A335" s="245"/>
      <c r="B335" s="69"/>
      <c r="C335" s="69"/>
      <c r="D335" s="69"/>
      <c r="E335" s="69"/>
      <c r="F335" s="69"/>
      <c r="G335" s="69"/>
      <c r="H335" s="69"/>
      <c r="I335" s="69"/>
      <c r="J335" s="69"/>
      <c r="K335" s="69"/>
      <c r="L335" s="69"/>
      <c r="M335" s="69"/>
      <c r="N335" s="69"/>
      <c r="O335" s="69"/>
      <c r="P335" s="69"/>
      <c r="Q335" s="69"/>
      <c r="R335" s="69"/>
      <c r="S335" s="69"/>
      <c r="T335" s="69"/>
      <c r="U335" s="69"/>
      <c r="V335" s="69"/>
      <c r="W335" s="69"/>
      <c r="X335" s="69"/>
    </row>
    <row r="336">
      <c r="A336" s="245"/>
      <c r="B336" s="69"/>
      <c r="C336" s="69"/>
      <c r="D336" s="69"/>
      <c r="E336" s="69"/>
      <c r="F336" s="69"/>
      <c r="G336" s="69"/>
      <c r="H336" s="69"/>
      <c r="I336" s="69"/>
      <c r="J336" s="69"/>
      <c r="K336" s="69"/>
      <c r="L336" s="69"/>
      <c r="M336" s="69"/>
      <c r="N336" s="69"/>
      <c r="O336" s="69"/>
      <c r="P336" s="69"/>
      <c r="Q336" s="69"/>
      <c r="R336" s="69"/>
      <c r="S336" s="69"/>
      <c r="T336" s="69"/>
      <c r="U336" s="69"/>
      <c r="V336" s="69"/>
      <c r="W336" s="69"/>
      <c r="X336" s="69"/>
    </row>
    <row r="337">
      <c r="A337" s="245"/>
      <c r="B337" s="69"/>
      <c r="C337" s="69"/>
      <c r="D337" s="69"/>
      <c r="E337" s="69"/>
      <c r="F337" s="69"/>
      <c r="G337" s="69"/>
      <c r="H337" s="69"/>
      <c r="I337" s="69"/>
      <c r="J337" s="69"/>
      <c r="K337" s="69"/>
      <c r="L337" s="69"/>
      <c r="M337" s="69"/>
      <c r="N337" s="69"/>
      <c r="O337" s="69"/>
      <c r="P337" s="69"/>
      <c r="Q337" s="69"/>
      <c r="R337" s="69"/>
      <c r="S337" s="69"/>
      <c r="T337" s="69"/>
      <c r="U337" s="69"/>
      <c r="V337" s="69"/>
      <c r="W337" s="69"/>
      <c r="X337" s="69"/>
    </row>
    <row r="338">
      <c r="A338" s="245"/>
      <c r="B338" s="69"/>
      <c r="C338" s="69"/>
      <c r="D338" s="69"/>
      <c r="E338" s="69"/>
      <c r="F338" s="69"/>
      <c r="G338" s="69"/>
      <c r="H338" s="69"/>
      <c r="I338" s="69"/>
      <c r="J338" s="69"/>
      <c r="K338" s="69"/>
      <c r="L338" s="69"/>
      <c r="M338" s="69"/>
      <c r="N338" s="69"/>
      <c r="O338" s="69"/>
      <c r="P338" s="69"/>
      <c r="Q338" s="69"/>
      <c r="R338" s="69"/>
      <c r="S338" s="69"/>
      <c r="T338" s="69"/>
      <c r="U338" s="69"/>
      <c r="V338" s="69"/>
      <c r="W338" s="69"/>
      <c r="X338" s="69"/>
    </row>
    <row r="339">
      <c r="A339" s="245"/>
      <c r="B339" s="69"/>
      <c r="C339" s="69"/>
      <c r="D339" s="69"/>
      <c r="E339" s="69"/>
      <c r="F339" s="69"/>
      <c r="G339" s="69"/>
      <c r="H339" s="69"/>
      <c r="I339" s="69"/>
      <c r="J339" s="69"/>
      <c r="K339" s="69"/>
      <c r="L339" s="69"/>
      <c r="M339" s="69"/>
      <c r="N339" s="69"/>
      <c r="O339" s="69"/>
      <c r="P339" s="69"/>
      <c r="Q339" s="69"/>
      <c r="R339" s="69"/>
      <c r="S339" s="69"/>
      <c r="T339" s="69"/>
      <c r="U339" s="69"/>
      <c r="V339" s="69"/>
      <c r="W339" s="69"/>
      <c r="X339" s="69"/>
    </row>
    <row r="340">
      <c r="A340" s="245"/>
      <c r="B340" s="69"/>
      <c r="C340" s="69"/>
      <c r="D340" s="69"/>
      <c r="E340" s="69"/>
      <c r="F340" s="69"/>
      <c r="G340" s="69"/>
      <c r="H340" s="69"/>
      <c r="I340" s="69"/>
      <c r="J340" s="69"/>
      <c r="K340" s="69"/>
      <c r="L340" s="69"/>
      <c r="M340" s="69"/>
      <c r="N340" s="69"/>
      <c r="O340" s="69"/>
      <c r="P340" s="69"/>
      <c r="Q340" s="69"/>
      <c r="R340" s="69"/>
      <c r="S340" s="69"/>
      <c r="T340" s="69"/>
      <c r="U340" s="69"/>
      <c r="V340" s="69"/>
      <c r="W340" s="69"/>
      <c r="X340" s="69"/>
    </row>
    <row r="341">
      <c r="A341" s="245"/>
      <c r="B341" s="69"/>
      <c r="C341" s="69"/>
      <c r="D341" s="69"/>
      <c r="E341" s="69"/>
      <c r="F341" s="69"/>
      <c r="G341" s="69"/>
      <c r="H341" s="69"/>
      <c r="I341" s="69"/>
      <c r="J341" s="69"/>
      <c r="K341" s="69"/>
      <c r="L341" s="69"/>
      <c r="M341" s="69"/>
      <c r="N341" s="69"/>
      <c r="O341" s="69"/>
      <c r="P341" s="69"/>
      <c r="Q341" s="69"/>
      <c r="R341" s="69"/>
      <c r="S341" s="69"/>
      <c r="T341" s="69"/>
      <c r="U341" s="69"/>
      <c r="V341" s="69"/>
      <c r="W341" s="69"/>
      <c r="X341" s="69"/>
    </row>
    <row r="342">
      <c r="A342" s="245"/>
      <c r="B342" s="69"/>
      <c r="C342" s="69"/>
      <c r="D342" s="69"/>
      <c r="E342" s="69"/>
      <c r="F342" s="69"/>
      <c r="G342" s="69"/>
      <c r="H342" s="69"/>
      <c r="I342" s="69"/>
      <c r="J342" s="69"/>
      <c r="K342" s="69"/>
      <c r="L342" s="69"/>
      <c r="M342" s="69"/>
      <c r="N342" s="69"/>
      <c r="O342" s="69"/>
      <c r="P342" s="69"/>
      <c r="Q342" s="69"/>
      <c r="R342" s="69"/>
      <c r="S342" s="69"/>
      <c r="T342" s="69"/>
      <c r="U342" s="69"/>
      <c r="V342" s="69"/>
      <c r="W342" s="69"/>
      <c r="X342" s="69"/>
    </row>
    <row r="343">
      <c r="A343" s="245"/>
      <c r="B343" s="69"/>
      <c r="C343" s="69"/>
      <c r="D343" s="69"/>
      <c r="E343" s="69"/>
      <c r="F343" s="69"/>
      <c r="G343" s="69"/>
      <c r="H343" s="69"/>
      <c r="I343" s="69"/>
      <c r="J343" s="69"/>
      <c r="K343" s="69"/>
      <c r="L343" s="69"/>
      <c r="M343" s="69"/>
      <c r="N343" s="69"/>
      <c r="O343" s="69"/>
      <c r="P343" s="69"/>
      <c r="Q343" s="69"/>
      <c r="R343" s="69"/>
      <c r="S343" s="69"/>
      <c r="T343" s="69"/>
      <c r="U343" s="69"/>
      <c r="V343" s="69"/>
      <c r="W343" s="69"/>
      <c r="X343" s="69"/>
    </row>
    <row r="344">
      <c r="A344" s="245"/>
      <c r="B344" s="69"/>
      <c r="C344" s="69"/>
      <c r="D344" s="69"/>
      <c r="E344" s="69"/>
      <c r="F344" s="69"/>
      <c r="G344" s="69"/>
      <c r="H344" s="69"/>
      <c r="I344" s="69"/>
      <c r="J344" s="69"/>
      <c r="K344" s="69"/>
      <c r="L344" s="69"/>
      <c r="M344" s="69"/>
      <c r="N344" s="69"/>
      <c r="O344" s="69"/>
      <c r="P344" s="69"/>
      <c r="Q344" s="69"/>
      <c r="R344" s="69"/>
      <c r="S344" s="69"/>
      <c r="T344" s="69"/>
      <c r="U344" s="69"/>
      <c r="V344" s="69"/>
      <c r="W344" s="69"/>
      <c r="X344" s="69"/>
    </row>
    <row r="345">
      <c r="A345" s="245"/>
      <c r="B345" s="69"/>
      <c r="C345" s="69"/>
      <c r="D345" s="69"/>
      <c r="E345" s="69"/>
      <c r="F345" s="69"/>
      <c r="G345" s="69"/>
      <c r="H345" s="69"/>
      <c r="I345" s="69"/>
      <c r="J345" s="69"/>
      <c r="K345" s="69"/>
      <c r="L345" s="69"/>
      <c r="M345" s="69"/>
      <c r="N345" s="69"/>
      <c r="O345" s="69"/>
      <c r="P345" s="69"/>
      <c r="Q345" s="69"/>
      <c r="R345" s="69"/>
      <c r="S345" s="69"/>
      <c r="T345" s="69"/>
      <c r="U345" s="69"/>
      <c r="V345" s="69"/>
      <c r="W345" s="69"/>
      <c r="X345" s="69"/>
    </row>
    <row r="346">
      <c r="A346" s="245"/>
      <c r="B346" s="69"/>
      <c r="C346" s="69"/>
      <c r="D346" s="69"/>
      <c r="E346" s="69"/>
      <c r="F346" s="69"/>
      <c r="G346" s="69"/>
      <c r="H346" s="69"/>
      <c r="I346" s="69"/>
      <c r="J346" s="69"/>
      <c r="K346" s="69"/>
      <c r="L346" s="69"/>
      <c r="M346" s="69"/>
      <c r="N346" s="69"/>
      <c r="O346" s="69"/>
      <c r="P346" s="69"/>
      <c r="Q346" s="69"/>
      <c r="R346" s="69"/>
      <c r="S346" s="69"/>
      <c r="T346" s="69"/>
      <c r="U346" s="69"/>
      <c r="V346" s="69"/>
      <c r="W346" s="69"/>
      <c r="X346" s="69"/>
    </row>
    <row r="347">
      <c r="A347" s="245"/>
      <c r="B347" s="69"/>
      <c r="C347" s="69"/>
      <c r="D347" s="69"/>
      <c r="E347" s="69"/>
      <c r="F347" s="69"/>
      <c r="G347" s="69"/>
      <c r="H347" s="69"/>
      <c r="I347" s="69"/>
      <c r="J347" s="69"/>
      <c r="K347" s="69"/>
      <c r="L347" s="69"/>
      <c r="M347" s="69"/>
      <c r="N347" s="69"/>
      <c r="O347" s="69"/>
      <c r="P347" s="69"/>
      <c r="Q347" s="69"/>
      <c r="R347" s="69"/>
      <c r="S347" s="69"/>
      <c r="T347" s="69"/>
      <c r="U347" s="69"/>
      <c r="V347" s="69"/>
      <c r="W347" s="69"/>
      <c r="X347" s="69"/>
    </row>
    <row r="348">
      <c r="A348" s="245"/>
      <c r="B348" s="69"/>
      <c r="C348" s="69"/>
      <c r="D348" s="69"/>
      <c r="E348" s="69"/>
      <c r="F348" s="69"/>
      <c r="G348" s="69"/>
      <c r="H348" s="69"/>
      <c r="I348" s="69"/>
      <c r="J348" s="69"/>
      <c r="K348" s="69"/>
      <c r="L348" s="69"/>
      <c r="M348" s="69"/>
      <c r="N348" s="69"/>
      <c r="O348" s="69"/>
      <c r="P348" s="69"/>
      <c r="Q348" s="69"/>
      <c r="R348" s="69"/>
      <c r="S348" s="69"/>
      <c r="T348" s="69"/>
      <c r="U348" s="69"/>
      <c r="V348" s="69"/>
      <c r="W348" s="69"/>
      <c r="X348" s="69"/>
    </row>
    <row r="349">
      <c r="A349" s="245"/>
      <c r="B349" s="69"/>
      <c r="C349" s="69"/>
      <c r="D349" s="69"/>
      <c r="E349" s="69"/>
      <c r="F349" s="69"/>
      <c r="G349" s="69"/>
      <c r="H349" s="69"/>
      <c r="I349" s="69"/>
      <c r="J349" s="69"/>
      <c r="K349" s="69"/>
      <c r="L349" s="69"/>
      <c r="M349" s="69"/>
      <c r="N349" s="69"/>
      <c r="O349" s="69"/>
      <c r="P349" s="69"/>
      <c r="Q349" s="69"/>
      <c r="R349" s="69"/>
      <c r="S349" s="69"/>
      <c r="T349" s="69"/>
      <c r="U349" s="69"/>
      <c r="V349" s="69"/>
      <c r="W349" s="69"/>
      <c r="X349" s="69"/>
    </row>
    <row r="350">
      <c r="A350" s="245"/>
      <c r="B350" s="69"/>
      <c r="C350" s="69"/>
      <c r="D350" s="69"/>
      <c r="E350" s="69"/>
      <c r="F350" s="69"/>
      <c r="G350" s="69"/>
      <c r="H350" s="69"/>
      <c r="I350" s="69"/>
      <c r="J350" s="69"/>
      <c r="K350" s="69"/>
      <c r="L350" s="69"/>
      <c r="M350" s="69"/>
      <c r="N350" s="69"/>
      <c r="O350" s="69"/>
      <c r="P350" s="69"/>
      <c r="Q350" s="69"/>
      <c r="R350" s="69"/>
      <c r="S350" s="69"/>
      <c r="T350" s="69"/>
      <c r="U350" s="69"/>
      <c r="V350" s="69"/>
      <c r="W350" s="69"/>
      <c r="X350" s="69"/>
    </row>
    <row r="351">
      <c r="A351" s="245"/>
      <c r="B351" s="69"/>
      <c r="C351" s="69"/>
      <c r="D351" s="69"/>
      <c r="E351" s="69"/>
      <c r="F351" s="69"/>
      <c r="G351" s="69"/>
      <c r="H351" s="69"/>
      <c r="I351" s="69"/>
      <c r="J351" s="69"/>
      <c r="K351" s="69"/>
      <c r="L351" s="69"/>
      <c r="M351" s="69"/>
      <c r="N351" s="69"/>
      <c r="O351" s="69"/>
      <c r="P351" s="69"/>
      <c r="Q351" s="69"/>
      <c r="R351" s="69"/>
      <c r="S351" s="69"/>
      <c r="T351" s="69"/>
      <c r="U351" s="69"/>
      <c r="V351" s="69"/>
      <c r="W351" s="69"/>
      <c r="X351" s="69"/>
    </row>
    <row r="352">
      <c r="A352" s="245"/>
      <c r="B352" s="69"/>
      <c r="C352" s="69"/>
      <c r="D352" s="69"/>
      <c r="E352" s="69"/>
      <c r="F352" s="69"/>
      <c r="G352" s="69"/>
      <c r="H352" s="69"/>
      <c r="I352" s="69"/>
      <c r="J352" s="69"/>
      <c r="K352" s="69"/>
      <c r="L352" s="69"/>
      <c r="M352" s="69"/>
      <c r="N352" s="69"/>
      <c r="O352" s="69"/>
      <c r="P352" s="69"/>
      <c r="Q352" s="69"/>
      <c r="R352" s="69"/>
      <c r="S352" s="69"/>
      <c r="T352" s="69"/>
      <c r="U352" s="69"/>
      <c r="V352" s="69"/>
      <c r="W352" s="69"/>
      <c r="X352" s="69"/>
    </row>
    <row r="353">
      <c r="A353" s="245"/>
      <c r="B353" s="69"/>
      <c r="C353" s="69"/>
      <c r="D353" s="69"/>
      <c r="E353" s="69"/>
      <c r="F353" s="69"/>
      <c r="G353" s="69"/>
      <c r="H353" s="69"/>
      <c r="I353" s="69"/>
      <c r="J353" s="69"/>
      <c r="K353" s="69"/>
      <c r="L353" s="69"/>
      <c r="M353" s="69"/>
      <c r="N353" s="69"/>
      <c r="O353" s="69"/>
      <c r="P353" s="69"/>
      <c r="Q353" s="69"/>
      <c r="R353" s="69"/>
      <c r="S353" s="69"/>
      <c r="T353" s="69"/>
      <c r="U353" s="69"/>
      <c r="V353" s="69"/>
      <c r="W353" s="69"/>
      <c r="X353" s="69"/>
    </row>
    <row r="354">
      <c r="A354" s="245"/>
      <c r="B354" s="69"/>
      <c r="C354" s="69"/>
      <c r="D354" s="69"/>
      <c r="E354" s="69"/>
      <c r="F354" s="69"/>
      <c r="G354" s="69"/>
      <c r="H354" s="69"/>
      <c r="I354" s="69"/>
      <c r="J354" s="69"/>
      <c r="K354" s="69"/>
      <c r="L354" s="69"/>
      <c r="M354" s="69"/>
      <c r="N354" s="69"/>
      <c r="O354" s="69"/>
      <c r="P354" s="69"/>
      <c r="Q354" s="69"/>
      <c r="R354" s="69"/>
      <c r="S354" s="69"/>
      <c r="T354" s="69"/>
      <c r="U354" s="69"/>
      <c r="V354" s="69"/>
      <c r="W354" s="69"/>
      <c r="X354" s="69"/>
    </row>
    <row r="355">
      <c r="A355" s="245"/>
      <c r="B355" s="69"/>
      <c r="C355" s="69"/>
      <c r="D355" s="69"/>
      <c r="E355" s="69"/>
      <c r="F355" s="69"/>
      <c r="G355" s="69"/>
      <c r="H355" s="69"/>
      <c r="I355" s="69"/>
      <c r="J355" s="69"/>
      <c r="K355" s="69"/>
      <c r="L355" s="69"/>
      <c r="M355" s="69"/>
      <c r="N355" s="69"/>
      <c r="O355" s="69"/>
      <c r="P355" s="69"/>
      <c r="Q355" s="69"/>
      <c r="R355" s="69"/>
      <c r="S355" s="69"/>
      <c r="T355" s="69"/>
      <c r="U355" s="69"/>
      <c r="V355" s="69"/>
      <c r="W355" s="69"/>
      <c r="X355" s="69"/>
    </row>
    <row r="356">
      <c r="A356" s="245"/>
      <c r="B356" s="69"/>
      <c r="C356" s="69"/>
      <c r="D356" s="69"/>
      <c r="E356" s="69"/>
      <c r="F356" s="69"/>
      <c r="G356" s="69"/>
      <c r="H356" s="69"/>
      <c r="I356" s="69"/>
      <c r="J356" s="69"/>
      <c r="K356" s="69"/>
      <c r="L356" s="69"/>
      <c r="M356" s="69"/>
      <c r="N356" s="69"/>
      <c r="O356" s="69"/>
      <c r="P356" s="69"/>
      <c r="Q356" s="69"/>
      <c r="R356" s="69"/>
      <c r="S356" s="69"/>
      <c r="T356" s="69"/>
      <c r="U356" s="69"/>
      <c r="V356" s="69"/>
      <c r="W356" s="69"/>
      <c r="X356" s="69"/>
    </row>
    <row r="357">
      <c r="A357" s="245"/>
      <c r="B357" s="69"/>
      <c r="C357" s="69"/>
      <c r="D357" s="69"/>
      <c r="E357" s="69"/>
      <c r="F357" s="69"/>
      <c r="G357" s="69"/>
      <c r="H357" s="69"/>
      <c r="I357" s="69"/>
      <c r="J357" s="69"/>
      <c r="K357" s="69"/>
      <c r="L357" s="69"/>
      <c r="M357" s="69"/>
      <c r="N357" s="69"/>
      <c r="O357" s="69"/>
      <c r="P357" s="69"/>
      <c r="Q357" s="69"/>
      <c r="R357" s="69"/>
      <c r="S357" s="69"/>
      <c r="T357" s="69"/>
      <c r="U357" s="69"/>
      <c r="V357" s="69"/>
      <c r="W357" s="69"/>
      <c r="X357" s="69"/>
    </row>
    <row r="358">
      <c r="A358" s="245"/>
      <c r="B358" s="69"/>
      <c r="C358" s="69"/>
      <c r="D358" s="69"/>
      <c r="E358" s="69"/>
      <c r="F358" s="69"/>
      <c r="G358" s="69"/>
      <c r="H358" s="69"/>
      <c r="I358" s="69"/>
      <c r="J358" s="69"/>
      <c r="K358" s="69"/>
      <c r="L358" s="69"/>
      <c r="M358" s="69"/>
      <c r="N358" s="69"/>
      <c r="O358" s="69"/>
      <c r="P358" s="69"/>
      <c r="Q358" s="69"/>
      <c r="R358" s="69"/>
      <c r="S358" s="69"/>
      <c r="T358" s="69"/>
      <c r="U358" s="69"/>
      <c r="V358" s="69"/>
      <c r="W358" s="69"/>
      <c r="X358" s="69"/>
    </row>
    <row r="359">
      <c r="A359" s="245"/>
      <c r="B359" s="69"/>
      <c r="C359" s="69"/>
      <c r="D359" s="69"/>
      <c r="E359" s="69"/>
      <c r="F359" s="69"/>
      <c r="G359" s="69"/>
      <c r="H359" s="69"/>
      <c r="I359" s="69"/>
      <c r="J359" s="69"/>
      <c r="K359" s="69"/>
      <c r="L359" s="69"/>
      <c r="M359" s="69"/>
      <c r="N359" s="69"/>
      <c r="O359" s="69"/>
      <c r="P359" s="69"/>
      <c r="Q359" s="69"/>
      <c r="R359" s="69"/>
      <c r="S359" s="69"/>
      <c r="T359" s="69"/>
      <c r="U359" s="69"/>
      <c r="V359" s="69"/>
      <c r="W359" s="69"/>
      <c r="X359" s="69"/>
    </row>
    <row r="360">
      <c r="A360" s="245"/>
      <c r="B360" s="69"/>
      <c r="C360" s="69"/>
      <c r="D360" s="69"/>
      <c r="E360" s="69"/>
      <c r="F360" s="69"/>
      <c r="G360" s="69"/>
      <c r="H360" s="69"/>
      <c r="I360" s="69"/>
      <c r="J360" s="69"/>
      <c r="K360" s="69"/>
      <c r="L360" s="69"/>
      <c r="M360" s="69"/>
      <c r="N360" s="69"/>
      <c r="O360" s="69"/>
      <c r="P360" s="69"/>
      <c r="Q360" s="69"/>
      <c r="R360" s="69"/>
      <c r="S360" s="69"/>
      <c r="T360" s="69"/>
      <c r="U360" s="69"/>
      <c r="V360" s="69"/>
      <c r="W360" s="69"/>
      <c r="X360" s="69"/>
    </row>
    <row r="361">
      <c r="A361" s="245"/>
      <c r="B361" s="69"/>
      <c r="C361" s="69"/>
      <c r="D361" s="69"/>
      <c r="E361" s="69"/>
      <c r="F361" s="69"/>
      <c r="G361" s="69"/>
      <c r="H361" s="69"/>
      <c r="I361" s="69"/>
      <c r="J361" s="69"/>
      <c r="K361" s="69"/>
      <c r="L361" s="69"/>
      <c r="M361" s="69"/>
      <c r="N361" s="69"/>
      <c r="O361" s="69"/>
      <c r="P361" s="69"/>
      <c r="Q361" s="69"/>
      <c r="R361" s="69"/>
      <c r="S361" s="69"/>
      <c r="T361" s="69"/>
      <c r="U361" s="69"/>
      <c r="V361" s="69"/>
      <c r="W361" s="69"/>
      <c r="X361" s="69"/>
    </row>
    <row r="362">
      <c r="A362" s="245"/>
      <c r="B362" s="69"/>
      <c r="C362" s="69"/>
      <c r="D362" s="69"/>
      <c r="E362" s="69"/>
      <c r="F362" s="69"/>
      <c r="G362" s="69"/>
      <c r="H362" s="69"/>
      <c r="I362" s="69"/>
      <c r="J362" s="69"/>
      <c r="K362" s="69"/>
      <c r="L362" s="69"/>
      <c r="M362" s="69"/>
      <c r="N362" s="69"/>
      <c r="O362" s="69"/>
      <c r="P362" s="69"/>
      <c r="Q362" s="69"/>
      <c r="R362" s="69"/>
      <c r="S362" s="69"/>
      <c r="T362" s="69"/>
      <c r="U362" s="69"/>
      <c r="V362" s="69"/>
      <c r="W362" s="69"/>
      <c r="X362" s="69"/>
    </row>
    <row r="363">
      <c r="A363" s="245"/>
      <c r="B363" s="69"/>
      <c r="C363" s="69"/>
      <c r="D363" s="69"/>
      <c r="E363" s="69"/>
      <c r="F363" s="69"/>
      <c r="G363" s="69"/>
      <c r="H363" s="69"/>
      <c r="I363" s="69"/>
      <c r="J363" s="69"/>
      <c r="K363" s="69"/>
      <c r="L363" s="69"/>
      <c r="M363" s="69"/>
      <c r="N363" s="69"/>
      <c r="O363" s="69"/>
      <c r="P363" s="69"/>
      <c r="Q363" s="69"/>
      <c r="R363" s="69"/>
      <c r="S363" s="69"/>
      <c r="T363" s="69"/>
      <c r="U363" s="69"/>
      <c r="V363" s="69"/>
      <c r="W363" s="69"/>
      <c r="X363" s="69"/>
    </row>
    <row r="364">
      <c r="A364" s="245"/>
      <c r="B364" s="69"/>
      <c r="C364" s="69"/>
      <c r="D364" s="69"/>
      <c r="E364" s="69"/>
      <c r="F364" s="69"/>
      <c r="G364" s="69"/>
      <c r="H364" s="69"/>
      <c r="I364" s="69"/>
      <c r="J364" s="69"/>
      <c r="K364" s="69"/>
      <c r="L364" s="69"/>
      <c r="M364" s="69"/>
      <c r="N364" s="69"/>
      <c r="O364" s="69"/>
      <c r="P364" s="69"/>
      <c r="Q364" s="69"/>
      <c r="R364" s="69"/>
      <c r="S364" s="69"/>
      <c r="T364" s="69"/>
      <c r="U364" s="69"/>
      <c r="V364" s="69"/>
      <c r="W364" s="69"/>
      <c r="X364" s="69"/>
    </row>
    <row r="365">
      <c r="A365" s="245"/>
      <c r="B365" s="69"/>
      <c r="C365" s="69"/>
      <c r="D365" s="69"/>
      <c r="E365" s="69"/>
      <c r="F365" s="69"/>
      <c r="G365" s="69"/>
      <c r="H365" s="69"/>
      <c r="I365" s="69"/>
      <c r="J365" s="69"/>
      <c r="K365" s="69"/>
      <c r="L365" s="69"/>
      <c r="M365" s="69"/>
      <c r="N365" s="69"/>
      <c r="O365" s="69"/>
      <c r="P365" s="69"/>
      <c r="Q365" s="69"/>
      <c r="R365" s="69"/>
      <c r="S365" s="69"/>
      <c r="T365" s="69"/>
      <c r="U365" s="69"/>
      <c r="V365" s="69"/>
      <c r="W365" s="69"/>
      <c r="X365" s="69"/>
    </row>
    <row r="366">
      <c r="A366" s="245"/>
      <c r="B366" s="69"/>
      <c r="C366" s="69"/>
      <c r="D366" s="69"/>
      <c r="E366" s="69"/>
      <c r="F366" s="69"/>
      <c r="G366" s="69"/>
      <c r="H366" s="69"/>
      <c r="I366" s="69"/>
      <c r="J366" s="69"/>
      <c r="K366" s="69"/>
      <c r="L366" s="69"/>
      <c r="M366" s="69"/>
      <c r="N366" s="69"/>
      <c r="O366" s="69"/>
      <c r="P366" s="69"/>
      <c r="Q366" s="69"/>
      <c r="R366" s="69"/>
      <c r="S366" s="69"/>
      <c r="T366" s="69"/>
      <c r="U366" s="69"/>
      <c r="V366" s="69"/>
      <c r="W366" s="69"/>
      <c r="X366" s="69"/>
    </row>
    <row r="367">
      <c r="A367" s="245"/>
      <c r="B367" s="69"/>
      <c r="C367" s="69"/>
      <c r="D367" s="69"/>
      <c r="E367" s="69"/>
      <c r="F367" s="69"/>
      <c r="G367" s="69"/>
      <c r="H367" s="69"/>
      <c r="I367" s="69"/>
      <c r="J367" s="69"/>
      <c r="K367" s="69"/>
      <c r="L367" s="69"/>
      <c r="M367" s="69"/>
      <c r="N367" s="69"/>
      <c r="O367" s="69"/>
      <c r="P367" s="69"/>
      <c r="Q367" s="69"/>
      <c r="R367" s="69"/>
      <c r="S367" s="69"/>
      <c r="T367" s="69"/>
      <c r="U367" s="69"/>
      <c r="V367" s="69"/>
      <c r="W367" s="69"/>
      <c r="X367" s="69"/>
    </row>
    <row r="368">
      <c r="A368" s="245"/>
      <c r="B368" s="69"/>
      <c r="C368" s="69"/>
      <c r="D368" s="69"/>
      <c r="E368" s="69"/>
      <c r="F368" s="69"/>
      <c r="G368" s="69"/>
      <c r="H368" s="69"/>
      <c r="I368" s="69"/>
      <c r="J368" s="69"/>
      <c r="K368" s="69"/>
      <c r="L368" s="69"/>
      <c r="M368" s="69"/>
      <c r="N368" s="69"/>
      <c r="O368" s="69"/>
      <c r="P368" s="69"/>
      <c r="Q368" s="69"/>
      <c r="R368" s="69"/>
      <c r="S368" s="69"/>
      <c r="T368" s="69"/>
      <c r="U368" s="69"/>
      <c r="V368" s="69"/>
      <c r="W368" s="69"/>
      <c r="X368" s="69"/>
    </row>
    <row r="369">
      <c r="A369" s="245"/>
      <c r="B369" s="69"/>
      <c r="C369" s="69"/>
      <c r="D369" s="69"/>
      <c r="E369" s="69"/>
      <c r="F369" s="69"/>
      <c r="G369" s="69"/>
      <c r="H369" s="69"/>
      <c r="I369" s="69"/>
      <c r="J369" s="69"/>
      <c r="K369" s="69"/>
      <c r="L369" s="69"/>
      <c r="M369" s="69"/>
      <c r="N369" s="69"/>
      <c r="O369" s="69"/>
      <c r="P369" s="69"/>
      <c r="Q369" s="69"/>
      <c r="R369" s="69"/>
      <c r="S369" s="69"/>
      <c r="T369" s="69"/>
      <c r="U369" s="69"/>
      <c r="V369" s="69"/>
      <c r="W369" s="69"/>
      <c r="X369" s="69"/>
    </row>
    <row r="370">
      <c r="A370" s="245"/>
      <c r="B370" s="69"/>
      <c r="C370" s="69"/>
      <c r="D370" s="69"/>
      <c r="E370" s="69"/>
      <c r="F370" s="69"/>
      <c r="G370" s="69"/>
      <c r="H370" s="69"/>
      <c r="I370" s="69"/>
      <c r="J370" s="69"/>
      <c r="K370" s="69"/>
      <c r="L370" s="69"/>
      <c r="M370" s="69"/>
      <c r="N370" s="69"/>
      <c r="O370" s="69"/>
      <c r="P370" s="69"/>
      <c r="Q370" s="69"/>
      <c r="R370" s="69"/>
      <c r="S370" s="69"/>
      <c r="T370" s="69"/>
      <c r="U370" s="69"/>
      <c r="V370" s="69"/>
      <c r="W370" s="69"/>
      <c r="X370" s="69"/>
    </row>
    <row r="371">
      <c r="A371" s="245"/>
      <c r="B371" s="69"/>
      <c r="C371" s="69"/>
      <c r="D371" s="69"/>
      <c r="E371" s="69"/>
      <c r="F371" s="69"/>
      <c r="G371" s="69"/>
      <c r="H371" s="69"/>
      <c r="I371" s="69"/>
      <c r="J371" s="69"/>
      <c r="K371" s="69"/>
      <c r="L371" s="69"/>
      <c r="M371" s="69"/>
      <c r="N371" s="69"/>
      <c r="O371" s="69"/>
      <c r="P371" s="69"/>
      <c r="Q371" s="69"/>
      <c r="R371" s="69"/>
      <c r="S371" s="69"/>
      <c r="T371" s="69"/>
      <c r="U371" s="69"/>
      <c r="V371" s="69"/>
      <c r="W371" s="69"/>
      <c r="X371" s="69"/>
    </row>
    <row r="372">
      <c r="A372" s="245"/>
      <c r="B372" s="69"/>
      <c r="C372" s="69"/>
      <c r="D372" s="69"/>
      <c r="E372" s="69"/>
      <c r="F372" s="69"/>
      <c r="G372" s="69"/>
      <c r="H372" s="69"/>
      <c r="I372" s="69"/>
      <c r="J372" s="69"/>
      <c r="K372" s="69"/>
      <c r="L372" s="69"/>
      <c r="M372" s="69"/>
      <c r="N372" s="69"/>
      <c r="O372" s="69"/>
      <c r="P372" s="69"/>
      <c r="Q372" s="69"/>
      <c r="R372" s="69"/>
      <c r="S372" s="69"/>
      <c r="T372" s="69"/>
      <c r="U372" s="69"/>
      <c r="V372" s="69"/>
      <c r="W372" s="69"/>
      <c r="X372" s="69"/>
    </row>
    <row r="373">
      <c r="A373" s="245"/>
      <c r="B373" s="69"/>
      <c r="C373" s="69"/>
      <c r="D373" s="69"/>
      <c r="E373" s="69"/>
      <c r="F373" s="69"/>
      <c r="G373" s="69"/>
      <c r="H373" s="69"/>
      <c r="I373" s="69"/>
      <c r="J373" s="69"/>
      <c r="K373" s="69"/>
      <c r="L373" s="69"/>
      <c r="M373" s="69"/>
      <c r="N373" s="69"/>
      <c r="O373" s="69"/>
      <c r="P373" s="69"/>
      <c r="Q373" s="69"/>
      <c r="R373" s="69"/>
      <c r="S373" s="69"/>
      <c r="T373" s="69"/>
      <c r="U373" s="69"/>
      <c r="V373" s="69"/>
      <c r="W373" s="69"/>
      <c r="X373" s="69"/>
    </row>
    <row r="374">
      <c r="A374" s="245"/>
      <c r="B374" s="69"/>
      <c r="C374" s="69"/>
      <c r="D374" s="69"/>
      <c r="E374" s="69"/>
      <c r="F374" s="69"/>
      <c r="G374" s="69"/>
      <c r="H374" s="69"/>
      <c r="I374" s="69"/>
      <c r="J374" s="69"/>
      <c r="K374" s="69"/>
      <c r="L374" s="69"/>
      <c r="M374" s="69"/>
      <c r="N374" s="69"/>
      <c r="O374" s="69"/>
      <c r="P374" s="69"/>
      <c r="Q374" s="69"/>
      <c r="R374" s="69"/>
      <c r="S374" s="69"/>
      <c r="T374" s="69"/>
      <c r="U374" s="69"/>
      <c r="V374" s="69"/>
      <c r="W374" s="69"/>
      <c r="X374" s="69"/>
    </row>
    <row r="375">
      <c r="A375" s="245"/>
      <c r="B375" s="69"/>
      <c r="C375" s="69"/>
      <c r="D375" s="69"/>
      <c r="E375" s="69"/>
      <c r="F375" s="69"/>
      <c r="G375" s="69"/>
      <c r="H375" s="69"/>
      <c r="I375" s="69"/>
      <c r="J375" s="69"/>
      <c r="K375" s="69"/>
      <c r="L375" s="69"/>
      <c r="M375" s="69"/>
      <c r="N375" s="69"/>
      <c r="O375" s="69"/>
      <c r="P375" s="69"/>
      <c r="Q375" s="69"/>
      <c r="R375" s="69"/>
      <c r="S375" s="69"/>
      <c r="T375" s="69"/>
      <c r="U375" s="69"/>
      <c r="V375" s="69"/>
      <c r="W375" s="69"/>
      <c r="X375" s="69"/>
    </row>
    <row r="376">
      <c r="A376" s="245"/>
      <c r="B376" s="69"/>
      <c r="C376" s="69"/>
      <c r="D376" s="69"/>
      <c r="E376" s="69"/>
      <c r="F376" s="69"/>
      <c r="G376" s="69"/>
      <c r="H376" s="69"/>
      <c r="I376" s="69"/>
      <c r="J376" s="69"/>
      <c r="K376" s="69"/>
      <c r="L376" s="69"/>
      <c r="M376" s="69"/>
      <c r="N376" s="69"/>
      <c r="O376" s="69"/>
      <c r="P376" s="69"/>
      <c r="Q376" s="69"/>
      <c r="R376" s="69"/>
      <c r="S376" s="69"/>
      <c r="T376" s="69"/>
      <c r="U376" s="69"/>
      <c r="V376" s="69"/>
      <c r="W376" s="69"/>
      <c r="X376" s="69"/>
    </row>
    <row r="377">
      <c r="A377" s="245"/>
      <c r="B377" s="69"/>
      <c r="C377" s="69"/>
      <c r="D377" s="69"/>
      <c r="E377" s="69"/>
      <c r="F377" s="69"/>
      <c r="G377" s="69"/>
      <c r="H377" s="69"/>
      <c r="I377" s="69"/>
      <c r="J377" s="69"/>
      <c r="K377" s="69"/>
      <c r="L377" s="69"/>
      <c r="M377" s="69"/>
      <c r="N377" s="69"/>
      <c r="O377" s="69"/>
      <c r="P377" s="69"/>
      <c r="Q377" s="69"/>
      <c r="R377" s="69"/>
      <c r="S377" s="69"/>
      <c r="T377" s="69"/>
      <c r="U377" s="69"/>
      <c r="V377" s="69"/>
      <c r="W377" s="69"/>
      <c r="X377" s="69"/>
    </row>
    <row r="378">
      <c r="A378" s="245"/>
      <c r="B378" s="69"/>
      <c r="C378" s="69"/>
      <c r="D378" s="69"/>
      <c r="E378" s="69"/>
      <c r="F378" s="69"/>
      <c r="G378" s="69"/>
      <c r="H378" s="69"/>
      <c r="I378" s="69"/>
      <c r="J378" s="69"/>
      <c r="K378" s="69"/>
      <c r="L378" s="69"/>
      <c r="M378" s="69"/>
      <c r="N378" s="69"/>
      <c r="O378" s="69"/>
      <c r="P378" s="69"/>
      <c r="Q378" s="69"/>
      <c r="R378" s="69"/>
      <c r="S378" s="69"/>
      <c r="T378" s="69"/>
      <c r="U378" s="69"/>
      <c r="V378" s="69"/>
      <c r="W378" s="69"/>
      <c r="X378" s="69"/>
    </row>
    <row r="379">
      <c r="A379" s="245"/>
      <c r="B379" s="69"/>
      <c r="C379" s="69"/>
      <c r="D379" s="69"/>
      <c r="E379" s="69"/>
      <c r="F379" s="69"/>
      <c r="G379" s="69"/>
      <c r="H379" s="69"/>
      <c r="I379" s="69"/>
      <c r="J379" s="69"/>
      <c r="K379" s="69"/>
      <c r="L379" s="69"/>
      <c r="M379" s="69"/>
      <c r="N379" s="69"/>
      <c r="O379" s="69"/>
      <c r="P379" s="69"/>
      <c r="Q379" s="69"/>
      <c r="R379" s="69"/>
      <c r="S379" s="69"/>
      <c r="T379" s="69"/>
      <c r="U379" s="69"/>
      <c r="V379" s="69"/>
      <c r="W379" s="69"/>
      <c r="X379" s="69"/>
    </row>
    <row r="380">
      <c r="A380" s="245"/>
      <c r="B380" s="69"/>
      <c r="C380" s="69"/>
      <c r="D380" s="69"/>
      <c r="E380" s="69"/>
      <c r="F380" s="69"/>
      <c r="G380" s="69"/>
      <c r="H380" s="69"/>
      <c r="I380" s="69"/>
      <c r="J380" s="69"/>
      <c r="K380" s="69"/>
      <c r="L380" s="69"/>
      <c r="M380" s="69"/>
      <c r="N380" s="69"/>
      <c r="O380" s="69"/>
      <c r="P380" s="69"/>
      <c r="Q380" s="69"/>
      <c r="R380" s="69"/>
      <c r="S380" s="69"/>
      <c r="T380" s="69"/>
      <c r="U380" s="69"/>
      <c r="V380" s="69"/>
      <c r="W380" s="69"/>
      <c r="X380" s="69"/>
    </row>
    <row r="381">
      <c r="A381" s="245"/>
      <c r="B381" s="69"/>
      <c r="C381" s="69"/>
      <c r="D381" s="69"/>
      <c r="E381" s="69"/>
      <c r="F381" s="69"/>
      <c r="G381" s="69"/>
      <c r="H381" s="69"/>
      <c r="I381" s="69"/>
      <c r="J381" s="69"/>
      <c r="K381" s="69"/>
      <c r="L381" s="69"/>
      <c r="M381" s="69"/>
      <c r="N381" s="69"/>
      <c r="O381" s="69"/>
      <c r="P381" s="69"/>
      <c r="Q381" s="69"/>
      <c r="R381" s="69"/>
      <c r="S381" s="69"/>
      <c r="T381" s="69"/>
      <c r="U381" s="69"/>
      <c r="V381" s="69"/>
      <c r="W381" s="69"/>
      <c r="X381" s="69"/>
    </row>
    <row r="382">
      <c r="A382" s="245"/>
      <c r="B382" s="69"/>
      <c r="C382" s="69"/>
      <c r="D382" s="69"/>
      <c r="E382" s="69"/>
      <c r="F382" s="69"/>
      <c r="G382" s="69"/>
      <c r="H382" s="69"/>
      <c r="I382" s="69"/>
      <c r="J382" s="69"/>
      <c r="K382" s="69"/>
      <c r="L382" s="69"/>
      <c r="M382" s="69"/>
      <c r="N382" s="69"/>
      <c r="O382" s="69"/>
      <c r="P382" s="69"/>
      <c r="Q382" s="69"/>
      <c r="R382" s="69"/>
      <c r="S382" s="69"/>
      <c r="T382" s="69"/>
      <c r="U382" s="69"/>
      <c r="V382" s="69"/>
      <c r="W382" s="69"/>
      <c r="X382" s="69"/>
    </row>
    <row r="383">
      <c r="A383" s="245"/>
      <c r="B383" s="69"/>
      <c r="C383" s="69"/>
      <c r="D383" s="69"/>
      <c r="E383" s="69"/>
      <c r="F383" s="69"/>
      <c r="G383" s="69"/>
      <c r="H383" s="69"/>
      <c r="I383" s="69"/>
      <c r="J383" s="69"/>
      <c r="K383" s="69"/>
      <c r="L383" s="69"/>
      <c r="M383" s="69"/>
      <c r="N383" s="69"/>
      <c r="O383" s="69"/>
      <c r="P383" s="69"/>
      <c r="Q383" s="69"/>
      <c r="R383" s="69"/>
      <c r="S383" s="69"/>
      <c r="T383" s="69"/>
      <c r="U383" s="69"/>
      <c r="V383" s="69"/>
      <c r="W383" s="69"/>
      <c r="X383" s="69"/>
    </row>
    <row r="384">
      <c r="A384" s="245"/>
      <c r="B384" s="69"/>
      <c r="C384" s="69"/>
      <c r="D384" s="69"/>
      <c r="E384" s="69"/>
      <c r="F384" s="69"/>
      <c r="G384" s="69"/>
      <c r="H384" s="69"/>
      <c r="I384" s="69"/>
      <c r="J384" s="69"/>
      <c r="K384" s="69"/>
      <c r="L384" s="69"/>
      <c r="M384" s="69"/>
      <c r="N384" s="69"/>
      <c r="O384" s="69"/>
      <c r="P384" s="69"/>
      <c r="Q384" s="69"/>
      <c r="R384" s="69"/>
      <c r="S384" s="69"/>
      <c r="T384" s="69"/>
      <c r="U384" s="69"/>
      <c r="V384" s="69"/>
      <c r="W384" s="69"/>
      <c r="X384" s="69"/>
    </row>
    <row r="385">
      <c r="A385" s="245"/>
      <c r="B385" s="69"/>
      <c r="C385" s="69"/>
      <c r="D385" s="69"/>
      <c r="E385" s="69"/>
      <c r="F385" s="69"/>
      <c r="G385" s="69"/>
      <c r="H385" s="69"/>
      <c r="I385" s="69"/>
      <c r="J385" s="69"/>
      <c r="K385" s="69"/>
      <c r="L385" s="69"/>
      <c r="M385" s="69"/>
      <c r="N385" s="69"/>
      <c r="O385" s="69"/>
      <c r="P385" s="69"/>
      <c r="Q385" s="69"/>
      <c r="R385" s="69"/>
      <c r="S385" s="69"/>
      <c r="T385" s="69"/>
      <c r="U385" s="69"/>
      <c r="V385" s="69"/>
      <c r="W385" s="69"/>
      <c r="X385" s="69"/>
    </row>
    <row r="386">
      <c r="A386" s="245"/>
      <c r="B386" s="69"/>
      <c r="C386" s="69"/>
      <c r="D386" s="69"/>
      <c r="E386" s="69"/>
      <c r="F386" s="69"/>
      <c r="G386" s="69"/>
      <c r="H386" s="69"/>
      <c r="I386" s="69"/>
      <c r="J386" s="69"/>
      <c r="K386" s="69"/>
      <c r="L386" s="69"/>
      <c r="M386" s="69"/>
      <c r="N386" s="69"/>
      <c r="O386" s="69"/>
      <c r="P386" s="69"/>
      <c r="Q386" s="69"/>
      <c r="R386" s="69"/>
      <c r="S386" s="69"/>
      <c r="T386" s="69"/>
      <c r="U386" s="69"/>
      <c r="V386" s="69"/>
      <c r="W386" s="69"/>
      <c r="X386" s="69"/>
    </row>
    <row r="387">
      <c r="A387" s="245"/>
      <c r="B387" s="69"/>
      <c r="C387" s="69"/>
      <c r="D387" s="69"/>
      <c r="E387" s="69"/>
      <c r="F387" s="69"/>
      <c r="G387" s="69"/>
      <c r="H387" s="69"/>
      <c r="I387" s="69"/>
      <c r="J387" s="69"/>
      <c r="K387" s="69"/>
      <c r="L387" s="69"/>
      <c r="M387" s="69"/>
      <c r="N387" s="69"/>
      <c r="O387" s="69"/>
      <c r="P387" s="69"/>
      <c r="Q387" s="69"/>
      <c r="R387" s="69"/>
      <c r="S387" s="69"/>
      <c r="T387" s="69"/>
      <c r="U387" s="69"/>
      <c r="V387" s="69"/>
      <c r="W387" s="69"/>
      <c r="X387" s="69"/>
    </row>
    <row r="388">
      <c r="A388" s="245"/>
      <c r="B388" s="69"/>
      <c r="C388" s="69"/>
      <c r="D388" s="69"/>
      <c r="E388" s="69"/>
      <c r="F388" s="69"/>
      <c r="G388" s="69"/>
      <c r="H388" s="69"/>
      <c r="I388" s="69"/>
      <c r="J388" s="69"/>
      <c r="K388" s="69"/>
      <c r="L388" s="69"/>
      <c r="M388" s="69"/>
      <c r="N388" s="69"/>
      <c r="O388" s="69"/>
      <c r="P388" s="69"/>
      <c r="Q388" s="69"/>
      <c r="R388" s="69"/>
      <c r="S388" s="69"/>
      <c r="T388" s="69"/>
      <c r="U388" s="69"/>
      <c r="V388" s="69"/>
      <c r="W388" s="69"/>
      <c r="X388" s="69"/>
    </row>
    <row r="389">
      <c r="A389" s="245"/>
      <c r="B389" s="69"/>
      <c r="C389" s="69"/>
      <c r="D389" s="69"/>
      <c r="E389" s="69"/>
      <c r="F389" s="69"/>
      <c r="G389" s="69"/>
      <c r="H389" s="69"/>
      <c r="I389" s="69"/>
      <c r="J389" s="69"/>
      <c r="K389" s="69"/>
      <c r="L389" s="69"/>
      <c r="M389" s="69"/>
      <c r="N389" s="69"/>
      <c r="O389" s="69"/>
      <c r="P389" s="69"/>
      <c r="Q389" s="69"/>
      <c r="R389" s="69"/>
      <c r="S389" s="69"/>
      <c r="T389" s="69"/>
      <c r="U389" s="69"/>
      <c r="V389" s="69"/>
      <c r="W389" s="69"/>
      <c r="X389" s="69"/>
    </row>
    <row r="390">
      <c r="A390" s="245"/>
      <c r="B390" s="69"/>
      <c r="C390" s="69"/>
      <c r="D390" s="69"/>
      <c r="E390" s="69"/>
      <c r="F390" s="69"/>
      <c r="G390" s="69"/>
      <c r="H390" s="69"/>
      <c r="I390" s="69"/>
      <c r="J390" s="69"/>
      <c r="K390" s="69"/>
      <c r="L390" s="69"/>
      <c r="M390" s="69"/>
      <c r="N390" s="69"/>
      <c r="O390" s="69"/>
      <c r="P390" s="69"/>
      <c r="Q390" s="69"/>
      <c r="R390" s="69"/>
      <c r="S390" s="69"/>
      <c r="T390" s="69"/>
      <c r="U390" s="69"/>
      <c r="V390" s="69"/>
      <c r="W390" s="69"/>
      <c r="X390" s="69"/>
    </row>
    <row r="391">
      <c r="A391" s="245"/>
      <c r="B391" s="69"/>
      <c r="C391" s="69"/>
      <c r="D391" s="69"/>
      <c r="E391" s="69"/>
      <c r="F391" s="69"/>
      <c r="G391" s="69"/>
      <c r="H391" s="69"/>
      <c r="I391" s="69"/>
      <c r="J391" s="69"/>
      <c r="K391" s="69"/>
      <c r="L391" s="69"/>
      <c r="M391" s="69"/>
      <c r="N391" s="69"/>
      <c r="O391" s="69"/>
      <c r="P391" s="69"/>
      <c r="Q391" s="69"/>
      <c r="R391" s="69"/>
      <c r="S391" s="69"/>
      <c r="T391" s="69"/>
      <c r="U391" s="69"/>
      <c r="V391" s="69"/>
      <c r="W391" s="69"/>
      <c r="X391" s="69"/>
    </row>
    <row r="392">
      <c r="A392" s="245"/>
      <c r="B392" s="69"/>
      <c r="C392" s="69"/>
      <c r="D392" s="69"/>
      <c r="E392" s="69"/>
      <c r="F392" s="69"/>
      <c r="G392" s="69"/>
      <c r="H392" s="69"/>
      <c r="I392" s="69"/>
      <c r="J392" s="69"/>
      <c r="K392" s="69"/>
      <c r="L392" s="69"/>
      <c r="M392" s="69"/>
      <c r="N392" s="69"/>
      <c r="O392" s="69"/>
      <c r="P392" s="69"/>
      <c r="Q392" s="69"/>
      <c r="R392" s="69"/>
      <c r="S392" s="69"/>
      <c r="T392" s="69"/>
      <c r="U392" s="69"/>
      <c r="V392" s="69"/>
      <c r="W392" s="69"/>
      <c r="X392" s="69"/>
    </row>
    <row r="393">
      <c r="A393" s="245"/>
      <c r="B393" s="69"/>
      <c r="C393" s="69"/>
      <c r="D393" s="69"/>
      <c r="E393" s="69"/>
      <c r="F393" s="69"/>
      <c r="G393" s="69"/>
      <c r="H393" s="69"/>
      <c r="I393" s="69"/>
      <c r="J393" s="69"/>
      <c r="K393" s="69"/>
      <c r="L393" s="69"/>
      <c r="M393" s="69"/>
      <c r="N393" s="69"/>
      <c r="O393" s="69"/>
      <c r="P393" s="69"/>
      <c r="Q393" s="69"/>
      <c r="R393" s="69"/>
      <c r="S393" s="69"/>
      <c r="T393" s="69"/>
      <c r="U393" s="69"/>
      <c r="V393" s="69"/>
      <c r="W393" s="69"/>
      <c r="X393" s="69"/>
    </row>
    <row r="394">
      <c r="A394" s="245"/>
      <c r="B394" s="69"/>
      <c r="C394" s="69"/>
      <c r="D394" s="69"/>
      <c r="E394" s="69"/>
      <c r="F394" s="69"/>
      <c r="G394" s="69"/>
      <c r="H394" s="69"/>
      <c r="I394" s="69"/>
      <c r="J394" s="69"/>
      <c r="K394" s="69"/>
      <c r="L394" s="69"/>
      <c r="M394" s="69"/>
      <c r="N394" s="69"/>
      <c r="O394" s="69"/>
      <c r="P394" s="69"/>
      <c r="Q394" s="69"/>
      <c r="R394" s="69"/>
      <c r="S394" s="69"/>
      <c r="T394" s="69"/>
      <c r="U394" s="69"/>
      <c r="V394" s="69"/>
      <c r="W394" s="69"/>
      <c r="X394" s="69"/>
    </row>
    <row r="395">
      <c r="A395" s="245"/>
      <c r="B395" s="69"/>
      <c r="C395" s="69"/>
      <c r="D395" s="69"/>
      <c r="E395" s="69"/>
      <c r="F395" s="69"/>
      <c r="G395" s="69"/>
      <c r="H395" s="69"/>
      <c r="I395" s="69"/>
      <c r="J395" s="69"/>
      <c r="K395" s="69"/>
      <c r="L395" s="69"/>
      <c r="M395" s="69"/>
      <c r="N395" s="69"/>
      <c r="O395" s="69"/>
      <c r="P395" s="69"/>
      <c r="Q395" s="69"/>
      <c r="R395" s="69"/>
      <c r="S395" s="69"/>
      <c r="T395" s="69"/>
      <c r="U395" s="69"/>
      <c r="V395" s="69"/>
      <c r="W395" s="69"/>
      <c r="X395" s="69"/>
    </row>
    <row r="396">
      <c r="A396" s="245"/>
      <c r="B396" s="69"/>
      <c r="C396" s="69"/>
      <c r="D396" s="69"/>
      <c r="E396" s="69"/>
      <c r="F396" s="69"/>
      <c r="G396" s="69"/>
      <c r="H396" s="69"/>
      <c r="I396" s="69"/>
      <c r="J396" s="69"/>
      <c r="K396" s="69"/>
      <c r="L396" s="69"/>
      <c r="M396" s="69"/>
      <c r="N396" s="69"/>
      <c r="O396" s="69"/>
      <c r="P396" s="69"/>
      <c r="Q396" s="69"/>
      <c r="R396" s="69"/>
      <c r="S396" s="69"/>
      <c r="T396" s="69"/>
      <c r="U396" s="69"/>
      <c r="V396" s="69"/>
      <c r="W396" s="69"/>
      <c r="X396" s="69"/>
    </row>
    <row r="397">
      <c r="A397" s="245"/>
      <c r="B397" s="69"/>
      <c r="C397" s="69"/>
      <c r="D397" s="69"/>
      <c r="E397" s="69"/>
      <c r="F397" s="69"/>
      <c r="G397" s="69"/>
      <c r="H397" s="69"/>
      <c r="I397" s="69"/>
      <c r="J397" s="69"/>
      <c r="K397" s="69"/>
      <c r="L397" s="69"/>
      <c r="M397" s="69"/>
      <c r="N397" s="69"/>
      <c r="O397" s="69"/>
      <c r="P397" s="69"/>
      <c r="Q397" s="69"/>
      <c r="R397" s="69"/>
      <c r="S397" s="69"/>
      <c r="T397" s="69"/>
      <c r="U397" s="69"/>
      <c r="V397" s="69"/>
      <c r="W397" s="69"/>
      <c r="X397" s="69"/>
    </row>
    <row r="398">
      <c r="A398" s="245"/>
      <c r="B398" s="69"/>
      <c r="C398" s="69"/>
      <c r="D398" s="69"/>
      <c r="E398" s="69"/>
      <c r="F398" s="69"/>
      <c r="G398" s="69"/>
      <c r="H398" s="69"/>
      <c r="I398" s="69"/>
      <c r="J398" s="69"/>
      <c r="K398" s="69"/>
      <c r="L398" s="69"/>
      <c r="M398" s="69"/>
      <c r="N398" s="69"/>
      <c r="O398" s="69"/>
      <c r="P398" s="69"/>
      <c r="Q398" s="69"/>
      <c r="R398" s="69"/>
      <c r="S398" s="69"/>
      <c r="T398" s="69"/>
      <c r="U398" s="69"/>
      <c r="V398" s="69"/>
      <c r="W398" s="69"/>
      <c r="X398" s="69"/>
    </row>
    <row r="399">
      <c r="A399" s="245"/>
      <c r="B399" s="69"/>
      <c r="C399" s="69"/>
      <c r="D399" s="69"/>
      <c r="E399" s="69"/>
      <c r="F399" s="69"/>
      <c r="G399" s="69"/>
      <c r="H399" s="69"/>
      <c r="I399" s="69"/>
      <c r="J399" s="69"/>
      <c r="K399" s="69"/>
      <c r="L399" s="69"/>
      <c r="M399" s="69"/>
      <c r="N399" s="69"/>
      <c r="O399" s="69"/>
      <c r="P399" s="69"/>
      <c r="Q399" s="69"/>
      <c r="R399" s="69"/>
      <c r="S399" s="69"/>
      <c r="T399" s="69"/>
      <c r="U399" s="69"/>
      <c r="V399" s="69"/>
      <c r="W399" s="69"/>
      <c r="X399" s="69"/>
    </row>
    <row r="400">
      <c r="A400" s="245"/>
      <c r="B400" s="69"/>
      <c r="C400" s="69"/>
      <c r="D400" s="69"/>
      <c r="E400" s="69"/>
      <c r="F400" s="69"/>
      <c r="G400" s="69"/>
      <c r="H400" s="69"/>
      <c r="I400" s="69"/>
      <c r="J400" s="69"/>
      <c r="K400" s="69"/>
      <c r="L400" s="69"/>
      <c r="M400" s="69"/>
      <c r="N400" s="69"/>
      <c r="O400" s="69"/>
      <c r="P400" s="69"/>
      <c r="Q400" s="69"/>
      <c r="R400" s="69"/>
      <c r="S400" s="69"/>
      <c r="T400" s="69"/>
      <c r="U400" s="69"/>
      <c r="V400" s="69"/>
      <c r="W400" s="69"/>
      <c r="X400" s="69"/>
    </row>
    <row r="401">
      <c r="A401" s="245"/>
      <c r="B401" s="69"/>
      <c r="C401" s="69"/>
      <c r="D401" s="69"/>
      <c r="E401" s="69"/>
      <c r="F401" s="69"/>
      <c r="G401" s="69"/>
      <c r="H401" s="69"/>
      <c r="I401" s="69"/>
      <c r="J401" s="69"/>
      <c r="K401" s="69"/>
      <c r="L401" s="69"/>
      <c r="M401" s="69"/>
      <c r="N401" s="69"/>
      <c r="O401" s="69"/>
      <c r="P401" s="69"/>
      <c r="Q401" s="69"/>
      <c r="R401" s="69"/>
      <c r="S401" s="69"/>
      <c r="T401" s="69"/>
      <c r="U401" s="69"/>
      <c r="V401" s="69"/>
      <c r="W401" s="69"/>
      <c r="X401" s="69"/>
    </row>
    <row r="402">
      <c r="A402" s="245"/>
      <c r="B402" s="69"/>
      <c r="C402" s="69"/>
      <c r="D402" s="69"/>
      <c r="E402" s="69"/>
      <c r="F402" s="69"/>
      <c r="G402" s="69"/>
      <c r="H402" s="69"/>
      <c r="I402" s="69"/>
      <c r="J402" s="69"/>
      <c r="K402" s="69"/>
      <c r="L402" s="69"/>
      <c r="M402" s="69"/>
      <c r="N402" s="69"/>
      <c r="O402" s="69"/>
      <c r="P402" s="69"/>
      <c r="Q402" s="69"/>
      <c r="R402" s="69"/>
      <c r="S402" s="69"/>
      <c r="T402" s="69"/>
      <c r="U402" s="69"/>
      <c r="V402" s="69"/>
      <c r="W402" s="69"/>
      <c r="X402" s="69"/>
    </row>
    <row r="403">
      <c r="A403" s="245"/>
      <c r="B403" s="69"/>
      <c r="C403" s="69"/>
      <c r="D403" s="69"/>
      <c r="E403" s="69"/>
      <c r="F403" s="69"/>
      <c r="G403" s="69"/>
      <c r="H403" s="69"/>
      <c r="I403" s="69"/>
      <c r="J403" s="69"/>
      <c r="K403" s="69"/>
      <c r="L403" s="69"/>
      <c r="M403" s="69"/>
      <c r="N403" s="69"/>
      <c r="O403" s="69"/>
      <c r="P403" s="69"/>
      <c r="Q403" s="69"/>
      <c r="R403" s="69"/>
      <c r="S403" s="69"/>
      <c r="T403" s="69"/>
      <c r="U403" s="69"/>
      <c r="V403" s="69"/>
      <c r="W403" s="69"/>
      <c r="X403" s="69"/>
    </row>
    <row r="404">
      <c r="A404" s="245"/>
      <c r="B404" s="69"/>
      <c r="C404" s="69"/>
      <c r="D404" s="69"/>
      <c r="E404" s="69"/>
      <c r="F404" s="69"/>
      <c r="G404" s="69"/>
      <c r="H404" s="69"/>
      <c r="I404" s="69"/>
      <c r="J404" s="69"/>
      <c r="K404" s="69"/>
      <c r="L404" s="69"/>
      <c r="M404" s="69"/>
      <c r="N404" s="69"/>
      <c r="O404" s="69"/>
      <c r="P404" s="69"/>
      <c r="Q404" s="69"/>
      <c r="R404" s="69"/>
      <c r="S404" s="69"/>
      <c r="T404" s="69"/>
      <c r="U404" s="69"/>
      <c r="V404" s="69"/>
      <c r="W404" s="69"/>
      <c r="X404" s="69"/>
    </row>
    <row r="405">
      <c r="A405" s="245"/>
      <c r="B405" s="69"/>
      <c r="C405" s="69"/>
      <c r="D405" s="69"/>
      <c r="E405" s="69"/>
      <c r="F405" s="69"/>
      <c r="G405" s="69"/>
      <c r="H405" s="69"/>
      <c r="I405" s="69"/>
      <c r="J405" s="69"/>
      <c r="K405" s="69"/>
      <c r="L405" s="69"/>
      <c r="M405" s="69"/>
      <c r="N405" s="69"/>
      <c r="O405" s="69"/>
      <c r="P405" s="69"/>
      <c r="Q405" s="69"/>
      <c r="R405" s="69"/>
      <c r="S405" s="69"/>
      <c r="T405" s="69"/>
      <c r="U405" s="69"/>
      <c r="V405" s="69"/>
      <c r="W405" s="69"/>
      <c r="X405" s="69"/>
    </row>
    <row r="406">
      <c r="A406" s="245"/>
      <c r="B406" s="69"/>
      <c r="C406" s="69"/>
      <c r="D406" s="69"/>
      <c r="E406" s="69"/>
      <c r="F406" s="69"/>
      <c r="G406" s="69"/>
      <c r="H406" s="69"/>
      <c r="I406" s="69"/>
      <c r="J406" s="69"/>
      <c r="K406" s="69"/>
      <c r="L406" s="69"/>
      <c r="M406" s="69"/>
      <c r="N406" s="69"/>
      <c r="O406" s="69"/>
      <c r="P406" s="69"/>
      <c r="Q406" s="69"/>
      <c r="R406" s="69"/>
      <c r="S406" s="69"/>
      <c r="T406" s="69"/>
      <c r="U406" s="69"/>
      <c r="V406" s="69"/>
      <c r="W406" s="69"/>
      <c r="X406" s="69"/>
    </row>
    <row r="407">
      <c r="A407" s="245"/>
      <c r="B407" s="69"/>
      <c r="C407" s="69"/>
      <c r="D407" s="69"/>
      <c r="E407" s="69"/>
      <c r="F407" s="69"/>
      <c r="G407" s="69"/>
      <c r="H407" s="69"/>
      <c r="I407" s="69"/>
      <c r="J407" s="69"/>
      <c r="K407" s="69"/>
      <c r="L407" s="69"/>
      <c r="M407" s="69"/>
      <c r="N407" s="69"/>
      <c r="O407" s="69"/>
      <c r="P407" s="69"/>
      <c r="Q407" s="69"/>
      <c r="R407" s="69"/>
      <c r="S407" s="69"/>
      <c r="T407" s="69"/>
      <c r="U407" s="69"/>
      <c r="V407" s="69"/>
      <c r="W407" s="69"/>
      <c r="X407" s="69"/>
    </row>
    <row r="408">
      <c r="A408" s="245"/>
      <c r="B408" s="69"/>
      <c r="C408" s="69"/>
      <c r="D408" s="69"/>
      <c r="E408" s="69"/>
      <c r="F408" s="69"/>
      <c r="G408" s="69"/>
      <c r="H408" s="69"/>
      <c r="I408" s="69"/>
      <c r="J408" s="69"/>
      <c r="K408" s="69"/>
      <c r="L408" s="69"/>
      <c r="M408" s="69"/>
      <c r="N408" s="69"/>
      <c r="O408" s="69"/>
      <c r="P408" s="69"/>
      <c r="Q408" s="69"/>
      <c r="R408" s="69"/>
      <c r="S408" s="69"/>
      <c r="T408" s="69"/>
      <c r="U408" s="69"/>
      <c r="V408" s="69"/>
      <c r="W408" s="69"/>
      <c r="X408" s="69"/>
    </row>
    <row r="409">
      <c r="A409" s="245"/>
      <c r="B409" s="69"/>
      <c r="C409" s="69"/>
      <c r="D409" s="69"/>
      <c r="E409" s="69"/>
      <c r="F409" s="69"/>
      <c r="G409" s="69"/>
      <c r="H409" s="69"/>
      <c r="I409" s="69"/>
      <c r="J409" s="69"/>
      <c r="K409" s="69"/>
      <c r="L409" s="69"/>
      <c r="M409" s="69"/>
      <c r="N409" s="69"/>
      <c r="O409" s="69"/>
      <c r="P409" s="69"/>
      <c r="Q409" s="69"/>
      <c r="R409" s="69"/>
      <c r="S409" s="69"/>
      <c r="T409" s="69"/>
      <c r="U409" s="69"/>
      <c r="V409" s="69"/>
      <c r="W409" s="69"/>
      <c r="X409" s="69"/>
    </row>
    <row r="410">
      <c r="A410" s="245"/>
      <c r="B410" s="69"/>
      <c r="C410" s="69"/>
      <c r="D410" s="69"/>
      <c r="E410" s="69"/>
      <c r="F410" s="69"/>
      <c r="G410" s="69"/>
      <c r="H410" s="69"/>
      <c r="I410" s="69"/>
      <c r="J410" s="69"/>
      <c r="K410" s="69"/>
      <c r="L410" s="69"/>
      <c r="M410" s="69"/>
      <c r="N410" s="69"/>
      <c r="O410" s="69"/>
      <c r="P410" s="69"/>
      <c r="Q410" s="69"/>
      <c r="R410" s="69"/>
      <c r="S410" s="69"/>
      <c r="T410" s="69"/>
      <c r="U410" s="69"/>
      <c r="V410" s="69"/>
      <c r="W410" s="69"/>
      <c r="X410" s="69"/>
    </row>
    <row r="411">
      <c r="A411" s="245"/>
      <c r="B411" s="69"/>
      <c r="C411" s="69"/>
      <c r="D411" s="69"/>
      <c r="E411" s="69"/>
      <c r="F411" s="69"/>
      <c r="G411" s="69"/>
      <c r="H411" s="69"/>
      <c r="I411" s="69"/>
      <c r="J411" s="69"/>
      <c r="K411" s="69"/>
      <c r="L411" s="69"/>
      <c r="M411" s="69"/>
      <c r="N411" s="69"/>
      <c r="O411" s="69"/>
      <c r="P411" s="69"/>
      <c r="Q411" s="69"/>
      <c r="R411" s="69"/>
      <c r="S411" s="69"/>
      <c r="T411" s="69"/>
      <c r="U411" s="69"/>
      <c r="V411" s="69"/>
      <c r="W411" s="69"/>
      <c r="X411" s="69"/>
    </row>
    <row r="412">
      <c r="A412" s="245"/>
      <c r="B412" s="69"/>
      <c r="C412" s="69"/>
      <c r="D412" s="69"/>
      <c r="E412" s="69"/>
      <c r="F412" s="69"/>
      <c r="G412" s="69"/>
      <c r="H412" s="69"/>
      <c r="I412" s="69"/>
      <c r="J412" s="69"/>
      <c r="K412" s="69"/>
      <c r="L412" s="69"/>
      <c r="M412" s="69"/>
      <c r="N412" s="69"/>
      <c r="O412" s="69"/>
      <c r="P412" s="69"/>
      <c r="Q412" s="69"/>
      <c r="R412" s="69"/>
      <c r="S412" s="69"/>
      <c r="T412" s="69"/>
      <c r="U412" s="69"/>
      <c r="V412" s="69"/>
      <c r="W412" s="69"/>
      <c r="X412" s="69"/>
    </row>
    <row r="413">
      <c r="A413" s="245"/>
      <c r="B413" s="69"/>
      <c r="C413" s="69"/>
      <c r="D413" s="69"/>
      <c r="E413" s="69"/>
      <c r="F413" s="69"/>
      <c r="G413" s="69"/>
      <c r="H413" s="69"/>
      <c r="I413" s="69"/>
      <c r="J413" s="69"/>
      <c r="K413" s="69"/>
      <c r="L413" s="69"/>
      <c r="M413" s="69"/>
      <c r="N413" s="69"/>
      <c r="O413" s="69"/>
      <c r="P413" s="69"/>
      <c r="Q413" s="69"/>
      <c r="R413" s="69"/>
      <c r="S413" s="69"/>
      <c r="T413" s="69"/>
      <c r="U413" s="69"/>
      <c r="V413" s="69"/>
      <c r="W413" s="69"/>
      <c r="X413" s="69"/>
    </row>
    <row r="414">
      <c r="A414" s="245"/>
      <c r="B414" s="69"/>
      <c r="C414" s="69"/>
      <c r="D414" s="69"/>
      <c r="E414" s="69"/>
      <c r="F414" s="69"/>
      <c r="G414" s="69"/>
      <c r="H414" s="69"/>
      <c r="I414" s="69"/>
      <c r="J414" s="69"/>
      <c r="K414" s="69"/>
      <c r="L414" s="69"/>
      <c r="M414" s="69"/>
      <c r="N414" s="69"/>
      <c r="O414" s="69"/>
      <c r="P414" s="69"/>
      <c r="Q414" s="69"/>
      <c r="R414" s="69"/>
      <c r="S414" s="69"/>
      <c r="T414" s="69"/>
      <c r="U414" s="69"/>
      <c r="V414" s="69"/>
      <c r="W414" s="69"/>
      <c r="X414" s="69"/>
    </row>
    <row r="415">
      <c r="A415" s="245"/>
      <c r="B415" s="69"/>
      <c r="C415" s="69"/>
      <c r="D415" s="69"/>
      <c r="E415" s="69"/>
      <c r="F415" s="69"/>
      <c r="G415" s="69"/>
      <c r="H415" s="69"/>
      <c r="I415" s="69"/>
      <c r="J415" s="69"/>
      <c r="K415" s="69"/>
      <c r="L415" s="69"/>
      <c r="M415" s="69"/>
      <c r="N415" s="69"/>
      <c r="O415" s="69"/>
      <c r="P415" s="69"/>
      <c r="Q415" s="69"/>
      <c r="R415" s="69"/>
      <c r="S415" s="69"/>
      <c r="T415" s="69"/>
      <c r="U415" s="69"/>
      <c r="V415" s="69"/>
      <c r="W415" s="69"/>
      <c r="X415" s="69"/>
    </row>
    <row r="416">
      <c r="A416" s="245"/>
      <c r="B416" s="69"/>
      <c r="C416" s="69"/>
      <c r="D416" s="69"/>
      <c r="E416" s="69"/>
      <c r="F416" s="69"/>
      <c r="G416" s="69"/>
      <c r="H416" s="69"/>
      <c r="I416" s="69"/>
      <c r="J416" s="69"/>
      <c r="K416" s="69"/>
      <c r="L416" s="69"/>
      <c r="M416" s="69"/>
      <c r="N416" s="69"/>
      <c r="O416" s="69"/>
      <c r="P416" s="69"/>
      <c r="Q416" s="69"/>
      <c r="R416" s="69"/>
      <c r="S416" s="69"/>
      <c r="T416" s="69"/>
      <c r="U416" s="69"/>
      <c r="V416" s="69"/>
      <c r="W416" s="69"/>
      <c r="X416" s="69"/>
    </row>
    <row r="417">
      <c r="A417" s="245"/>
      <c r="B417" s="69"/>
      <c r="C417" s="69"/>
      <c r="D417" s="69"/>
      <c r="E417" s="69"/>
      <c r="F417" s="69"/>
      <c r="G417" s="69"/>
      <c r="H417" s="69"/>
      <c r="I417" s="69"/>
      <c r="J417" s="69"/>
      <c r="K417" s="69"/>
      <c r="L417" s="69"/>
      <c r="M417" s="69"/>
      <c r="N417" s="69"/>
      <c r="O417" s="69"/>
      <c r="P417" s="69"/>
      <c r="Q417" s="69"/>
      <c r="R417" s="69"/>
      <c r="S417" s="69"/>
      <c r="T417" s="69"/>
      <c r="U417" s="69"/>
      <c r="V417" s="69"/>
      <c r="W417" s="69"/>
      <c r="X417" s="69"/>
    </row>
    <row r="418">
      <c r="A418" s="245"/>
      <c r="B418" s="69"/>
      <c r="C418" s="69"/>
      <c r="D418" s="69"/>
      <c r="E418" s="69"/>
      <c r="F418" s="69"/>
      <c r="G418" s="69"/>
      <c r="H418" s="69"/>
      <c r="I418" s="69"/>
      <c r="J418" s="69"/>
      <c r="K418" s="69"/>
      <c r="L418" s="69"/>
      <c r="M418" s="69"/>
      <c r="N418" s="69"/>
      <c r="O418" s="69"/>
      <c r="P418" s="69"/>
      <c r="Q418" s="69"/>
      <c r="R418" s="69"/>
      <c r="S418" s="69"/>
      <c r="T418" s="69"/>
      <c r="U418" s="69"/>
      <c r="V418" s="69"/>
      <c r="W418" s="69"/>
      <c r="X418" s="69"/>
    </row>
    <row r="419">
      <c r="A419" s="245"/>
      <c r="B419" s="69"/>
      <c r="C419" s="69"/>
      <c r="D419" s="69"/>
      <c r="E419" s="69"/>
      <c r="F419" s="69"/>
      <c r="G419" s="69"/>
      <c r="H419" s="69"/>
      <c r="I419" s="69"/>
      <c r="J419" s="69"/>
      <c r="K419" s="69"/>
      <c r="L419" s="69"/>
      <c r="M419" s="69"/>
      <c r="N419" s="69"/>
      <c r="O419" s="69"/>
      <c r="P419" s="69"/>
      <c r="Q419" s="69"/>
      <c r="R419" s="69"/>
      <c r="S419" s="69"/>
      <c r="T419" s="69"/>
      <c r="U419" s="69"/>
      <c r="V419" s="69"/>
      <c r="W419" s="69"/>
      <c r="X419" s="69"/>
    </row>
    <row r="420">
      <c r="A420" s="245"/>
      <c r="B420" s="69"/>
      <c r="C420" s="69"/>
      <c r="D420" s="69"/>
      <c r="E420" s="69"/>
      <c r="F420" s="69"/>
      <c r="G420" s="69"/>
      <c r="H420" s="69"/>
      <c r="I420" s="69"/>
      <c r="J420" s="69"/>
      <c r="K420" s="69"/>
      <c r="L420" s="69"/>
      <c r="M420" s="69"/>
      <c r="N420" s="69"/>
      <c r="O420" s="69"/>
      <c r="P420" s="69"/>
      <c r="Q420" s="69"/>
      <c r="R420" s="69"/>
      <c r="S420" s="69"/>
      <c r="T420" s="69"/>
      <c r="U420" s="69"/>
      <c r="V420" s="69"/>
      <c r="W420" s="69"/>
      <c r="X420" s="69"/>
    </row>
    <row r="421">
      <c r="A421" s="245"/>
      <c r="B421" s="69"/>
      <c r="C421" s="69"/>
      <c r="D421" s="69"/>
      <c r="E421" s="69"/>
      <c r="F421" s="69"/>
      <c r="G421" s="69"/>
      <c r="H421" s="69"/>
      <c r="I421" s="69"/>
      <c r="J421" s="69"/>
      <c r="K421" s="69"/>
      <c r="L421" s="69"/>
      <c r="M421" s="69"/>
      <c r="N421" s="69"/>
      <c r="O421" s="69"/>
      <c r="P421" s="69"/>
      <c r="Q421" s="69"/>
      <c r="R421" s="69"/>
      <c r="S421" s="69"/>
      <c r="T421" s="69"/>
      <c r="U421" s="69"/>
      <c r="V421" s="69"/>
      <c r="W421" s="69"/>
      <c r="X421" s="69"/>
    </row>
    <row r="422">
      <c r="A422" s="245"/>
      <c r="B422" s="69"/>
      <c r="C422" s="69"/>
      <c r="D422" s="69"/>
      <c r="E422" s="69"/>
      <c r="F422" s="69"/>
      <c r="G422" s="69"/>
      <c r="H422" s="69"/>
      <c r="I422" s="69"/>
      <c r="J422" s="69"/>
      <c r="K422" s="69"/>
      <c r="L422" s="69"/>
      <c r="M422" s="69"/>
      <c r="N422" s="69"/>
      <c r="O422" s="69"/>
      <c r="P422" s="69"/>
      <c r="Q422" s="69"/>
      <c r="R422" s="69"/>
      <c r="S422" s="69"/>
      <c r="T422" s="69"/>
      <c r="U422" s="69"/>
      <c r="V422" s="69"/>
      <c r="W422" s="69"/>
      <c r="X422" s="69"/>
    </row>
    <row r="423">
      <c r="A423" s="245"/>
      <c r="B423" s="69"/>
      <c r="C423" s="69"/>
      <c r="D423" s="69"/>
      <c r="E423" s="69"/>
      <c r="F423" s="69"/>
      <c r="G423" s="69"/>
      <c r="H423" s="69"/>
      <c r="I423" s="69"/>
      <c r="J423" s="69"/>
      <c r="K423" s="69"/>
      <c r="L423" s="69"/>
      <c r="M423" s="69"/>
      <c r="N423" s="69"/>
      <c r="O423" s="69"/>
      <c r="P423" s="69"/>
      <c r="Q423" s="69"/>
      <c r="R423" s="69"/>
      <c r="S423" s="69"/>
      <c r="T423" s="69"/>
      <c r="U423" s="69"/>
      <c r="V423" s="69"/>
      <c r="W423" s="69"/>
      <c r="X423" s="69"/>
    </row>
    <row r="424">
      <c r="A424" s="245"/>
      <c r="B424" s="69"/>
      <c r="C424" s="69"/>
      <c r="D424" s="69"/>
      <c r="E424" s="69"/>
      <c r="F424" s="69"/>
      <c r="G424" s="69"/>
      <c r="H424" s="69"/>
      <c r="I424" s="69"/>
      <c r="J424" s="69"/>
      <c r="K424" s="69"/>
      <c r="L424" s="69"/>
      <c r="M424" s="69"/>
      <c r="N424" s="69"/>
      <c r="O424" s="69"/>
      <c r="P424" s="69"/>
      <c r="Q424" s="69"/>
      <c r="R424" s="69"/>
      <c r="S424" s="69"/>
      <c r="T424" s="69"/>
      <c r="U424" s="69"/>
      <c r="V424" s="69"/>
      <c r="W424" s="69"/>
      <c r="X424" s="69"/>
    </row>
    <row r="425">
      <c r="A425" s="245"/>
      <c r="B425" s="69"/>
      <c r="C425" s="69"/>
      <c r="D425" s="69"/>
      <c r="E425" s="69"/>
      <c r="F425" s="69"/>
      <c r="G425" s="69"/>
      <c r="H425" s="69"/>
      <c r="I425" s="69"/>
      <c r="J425" s="69"/>
      <c r="K425" s="69"/>
      <c r="L425" s="69"/>
      <c r="M425" s="69"/>
      <c r="N425" s="69"/>
      <c r="O425" s="69"/>
      <c r="P425" s="69"/>
      <c r="Q425" s="69"/>
      <c r="R425" s="69"/>
      <c r="S425" s="69"/>
      <c r="T425" s="69"/>
      <c r="U425" s="69"/>
      <c r="V425" s="69"/>
      <c r="W425" s="69"/>
      <c r="X425" s="69"/>
    </row>
    <row r="426">
      <c r="A426" s="245"/>
      <c r="B426" s="69"/>
      <c r="C426" s="69"/>
      <c r="D426" s="69"/>
      <c r="E426" s="69"/>
      <c r="F426" s="69"/>
      <c r="G426" s="69"/>
      <c r="H426" s="69"/>
      <c r="I426" s="69"/>
      <c r="J426" s="69"/>
      <c r="K426" s="69"/>
      <c r="L426" s="69"/>
      <c r="M426" s="69"/>
      <c r="N426" s="69"/>
      <c r="O426" s="69"/>
      <c r="P426" s="69"/>
      <c r="Q426" s="69"/>
      <c r="R426" s="69"/>
      <c r="S426" s="69"/>
      <c r="T426" s="69"/>
      <c r="U426" s="69"/>
      <c r="V426" s="69"/>
      <c r="W426" s="69"/>
      <c r="X426" s="69"/>
    </row>
    <row r="427">
      <c r="A427" s="245"/>
      <c r="B427" s="69"/>
      <c r="C427" s="69"/>
      <c r="D427" s="69"/>
      <c r="E427" s="69"/>
      <c r="F427" s="69"/>
      <c r="G427" s="69"/>
      <c r="H427" s="69"/>
      <c r="I427" s="69"/>
      <c r="J427" s="69"/>
      <c r="K427" s="69"/>
      <c r="L427" s="69"/>
      <c r="M427" s="69"/>
      <c r="N427" s="69"/>
      <c r="O427" s="69"/>
      <c r="P427" s="69"/>
      <c r="Q427" s="69"/>
      <c r="R427" s="69"/>
      <c r="S427" s="69"/>
      <c r="T427" s="69"/>
      <c r="U427" s="69"/>
      <c r="V427" s="69"/>
      <c r="W427" s="69"/>
      <c r="X427" s="69"/>
    </row>
    <row r="428">
      <c r="A428" s="245"/>
      <c r="B428" s="69"/>
      <c r="C428" s="69"/>
      <c r="D428" s="69"/>
      <c r="E428" s="69"/>
      <c r="F428" s="69"/>
      <c r="G428" s="69"/>
      <c r="H428" s="69"/>
      <c r="I428" s="69"/>
      <c r="J428" s="69"/>
      <c r="K428" s="69"/>
      <c r="L428" s="69"/>
      <c r="M428" s="69"/>
      <c r="N428" s="69"/>
      <c r="O428" s="69"/>
      <c r="P428" s="69"/>
      <c r="Q428" s="69"/>
      <c r="R428" s="69"/>
      <c r="S428" s="69"/>
      <c r="T428" s="69"/>
      <c r="U428" s="69"/>
      <c r="V428" s="69"/>
      <c r="W428" s="69"/>
      <c r="X428" s="69"/>
    </row>
    <row r="429">
      <c r="A429" s="245"/>
      <c r="B429" s="69"/>
      <c r="C429" s="69"/>
      <c r="D429" s="69"/>
      <c r="E429" s="69"/>
      <c r="F429" s="69"/>
      <c r="G429" s="69"/>
      <c r="H429" s="69"/>
      <c r="I429" s="69"/>
      <c r="J429" s="69"/>
      <c r="K429" s="69"/>
      <c r="L429" s="69"/>
      <c r="M429" s="69"/>
      <c r="N429" s="69"/>
      <c r="O429" s="69"/>
      <c r="P429" s="69"/>
      <c r="Q429" s="69"/>
      <c r="R429" s="69"/>
      <c r="S429" s="69"/>
      <c r="T429" s="69"/>
      <c r="U429" s="69"/>
      <c r="V429" s="69"/>
      <c r="W429" s="69"/>
      <c r="X429" s="69"/>
    </row>
    <row r="430">
      <c r="A430" s="245"/>
      <c r="B430" s="69"/>
      <c r="C430" s="69"/>
      <c r="D430" s="69"/>
      <c r="E430" s="69"/>
      <c r="F430" s="69"/>
      <c r="G430" s="69"/>
      <c r="H430" s="69"/>
      <c r="I430" s="69"/>
      <c r="J430" s="69"/>
      <c r="K430" s="69"/>
      <c r="L430" s="69"/>
      <c r="M430" s="69"/>
      <c r="N430" s="69"/>
      <c r="O430" s="69"/>
      <c r="P430" s="69"/>
      <c r="Q430" s="69"/>
      <c r="R430" s="69"/>
      <c r="S430" s="69"/>
      <c r="T430" s="69"/>
      <c r="U430" s="69"/>
      <c r="V430" s="69"/>
      <c r="W430" s="69"/>
      <c r="X430" s="69"/>
    </row>
    <row r="431">
      <c r="A431" s="245"/>
      <c r="B431" s="69"/>
      <c r="C431" s="69"/>
      <c r="D431" s="69"/>
      <c r="E431" s="69"/>
      <c r="F431" s="69"/>
      <c r="G431" s="69"/>
      <c r="H431" s="69"/>
      <c r="I431" s="69"/>
      <c r="J431" s="69"/>
      <c r="K431" s="69"/>
      <c r="L431" s="69"/>
      <c r="M431" s="69"/>
      <c r="N431" s="69"/>
      <c r="O431" s="69"/>
      <c r="P431" s="69"/>
      <c r="Q431" s="69"/>
      <c r="R431" s="69"/>
      <c r="S431" s="69"/>
      <c r="T431" s="69"/>
      <c r="U431" s="69"/>
      <c r="V431" s="69"/>
      <c r="W431" s="69"/>
      <c r="X431" s="69"/>
    </row>
    <row r="432">
      <c r="A432" s="245"/>
      <c r="B432" s="69"/>
      <c r="C432" s="69"/>
      <c r="D432" s="69"/>
      <c r="E432" s="69"/>
      <c r="F432" s="69"/>
      <c r="G432" s="69"/>
      <c r="H432" s="69"/>
      <c r="I432" s="69"/>
      <c r="J432" s="69"/>
      <c r="K432" s="69"/>
      <c r="L432" s="69"/>
      <c r="M432" s="69"/>
      <c r="N432" s="69"/>
      <c r="O432" s="69"/>
      <c r="P432" s="69"/>
      <c r="Q432" s="69"/>
      <c r="R432" s="69"/>
      <c r="S432" s="69"/>
      <c r="T432" s="69"/>
      <c r="U432" s="69"/>
      <c r="V432" s="69"/>
      <c r="W432" s="69"/>
      <c r="X432" s="69"/>
    </row>
    <row r="433">
      <c r="A433" s="245"/>
      <c r="B433" s="69"/>
      <c r="C433" s="69"/>
      <c r="D433" s="69"/>
      <c r="E433" s="69"/>
      <c r="F433" s="69"/>
      <c r="G433" s="69"/>
      <c r="H433" s="69"/>
      <c r="I433" s="69"/>
      <c r="J433" s="69"/>
      <c r="K433" s="69"/>
      <c r="L433" s="69"/>
      <c r="M433" s="69"/>
      <c r="N433" s="69"/>
      <c r="O433" s="69"/>
      <c r="P433" s="69"/>
      <c r="Q433" s="69"/>
      <c r="R433" s="69"/>
      <c r="S433" s="69"/>
      <c r="T433" s="69"/>
      <c r="U433" s="69"/>
      <c r="V433" s="69"/>
      <c r="W433" s="69"/>
      <c r="X433" s="69"/>
    </row>
    <row r="434">
      <c r="A434" s="245"/>
      <c r="B434" s="69"/>
      <c r="C434" s="69"/>
      <c r="D434" s="69"/>
      <c r="E434" s="69"/>
      <c r="F434" s="69"/>
      <c r="G434" s="69"/>
      <c r="H434" s="69"/>
      <c r="I434" s="69"/>
      <c r="J434" s="69"/>
      <c r="K434" s="69"/>
      <c r="L434" s="69"/>
      <c r="M434" s="69"/>
      <c r="N434" s="69"/>
      <c r="O434" s="69"/>
      <c r="P434" s="69"/>
      <c r="Q434" s="69"/>
      <c r="R434" s="69"/>
      <c r="S434" s="69"/>
      <c r="T434" s="69"/>
      <c r="U434" s="69"/>
      <c r="V434" s="69"/>
      <c r="W434" s="69"/>
      <c r="X434" s="69"/>
    </row>
    <row r="435">
      <c r="A435" s="245"/>
      <c r="B435" s="69"/>
      <c r="C435" s="69"/>
      <c r="D435" s="69"/>
      <c r="E435" s="69"/>
      <c r="F435" s="69"/>
      <c r="G435" s="69"/>
      <c r="H435" s="69"/>
      <c r="I435" s="69"/>
      <c r="J435" s="69"/>
      <c r="K435" s="69"/>
      <c r="L435" s="69"/>
      <c r="M435" s="69"/>
      <c r="N435" s="69"/>
      <c r="O435" s="69"/>
      <c r="P435" s="69"/>
      <c r="Q435" s="69"/>
      <c r="R435" s="69"/>
      <c r="S435" s="69"/>
      <c r="T435" s="69"/>
      <c r="U435" s="69"/>
      <c r="V435" s="69"/>
      <c r="W435" s="69"/>
      <c r="X435" s="69"/>
    </row>
    <row r="436">
      <c r="A436" s="245"/>
      <c r="B436" s="69"/>
      <c r="C436" s="69"/>
      <c r="D436" s="69"/>
      <c r="E436" s="69"/>
      <c r="F436" s="69"/>
      <c r="G436" s="69"/>
      <c r="H436" s="69"/>
      <c r="I436" s="69"/>
      <c r="J436" s="69"/>
      <c r="K436" s="69"/>
      <c r="L436" s="69"/>
      <c r="M436" s="69"/>
      <c r="N436" s="69"/>
      <c r="O436" s="69"/>
      <c r="P436" s="69"/>
      <c r="Q436" s="69"/>
      <c r="R436" s="69"/>
      <c r="S436" s="69"/>
      <c r="T436" s="69"/>
      <c r="U436" s="69"/>
      <c r="V436" s="69"/>
      <c r="W436" s="69"/>
      <c r="X436" s="69"/>
    </row>
    <row r="437">
      <c r="A437" s="245"/>
      <c r="B437" s="69"/>
      <c r="C437" s="69"/>
      <c r="D437" s="69"/>
      <c r="E437" s="69"/>
      <c r="F437" s="69"/>
      <c r="G437" s="69"/>
      <c r="H437" s="69"/>
      <c r="I437" s="69"/>
      <c r="J437" s="69"/>
      <c r="K437" s="69"/>
      <c r="L437" s="69"/>
      <c r="M437" s="69"/>
      <c r="N437" s="69"/>
      <c r="O437" s="69"/>
      <c r="P437" s="69"/>
      <c r="Q437" s="69"/>
      <c r="R437" s="69"/>
      <c r="S437" s="69"/>
      <c r="T437" s="69"/>
      <c r="U437" s="69"/>
      <c r="V437" s="69"/>
      <c r="W437" s="69"/>
      <c r="X437" s="69"/>
    </row>
    <row r="438">
      <c r="A438" s="245"/>
      <c r="B438" s="69"/>
      <c r="C438" s="69"/>
      <c r="D438" s="69"/>
      <c r="E438" s="69"/>
      <c r="F438" s="69"/>
      <c r="G438" s="69"/>
      <c r="H438" s="69"/>
      <c r="I438" s="69"/>
      <c r="J438" s="69"/>
      <c r="K438" s="69"/>
      <c r="L438" s="69"/>
      <c r="M438" s="69"/>
      <c r="N438" s="69"/>
      <c r="O438" s="69"/>
      <c r="P438" s="69"/>
      <c r="Q438" s="69"/>
      <c r="R438" s="69"/>
      <c r="S438" s="69"/>
      <c r="T438" s="69"/>
      <c r="U438" s="69"/>
      <c r="V438" s="69"/>
      <c r="W438" s="69"/>
      <c r="X438" s="69"/>
    </row>
    <row r="439">
      <c r="A439" s="245"/>
      <c r="B439" s="69"/>
      <c r="C439" s="69"/>
      <c r="D439" s="69"/>
      <c r="E439" s="69"/>
      <c r="F439" s="69"/>
      <c r="G439" s="69"/>
      <c r="H439" s="69"/>
      <c r="I439" s="69"/>
      <c r="J439" s="69"/>
      <c r="K439" s="69"/>
      <c r="L439" s="69"/>
      <c r="M439" s="69"/>
      <c r="N439" s="69"/>
      <c r="O439" s="69"/>
      <c r="P439" s="69"/>
      <c r="Q439" s="69"/>
      <c r="R439" s="69"/>
      <c r="S439" s="69"/>
      <c r="T439" s="69"/>
      <c r="U439" s="69"/>
      <c r="V439" s="69"/>
      <c r="W439" s="69"/>
      <c r="X439" s="69"/>
    </row>
    <row r="440">
      <c r="A440" s="245"/>
      <c r="B440" s="69"/>
      <c r="C440" s="69"/>
      <c r="D440" s="69"/>
      <c r="E440" s="69"/>
      <c r="F440" s="69"/>
      <c r="G440" s="69"/>
      <c r="H440" s="69"/>
      <c r="I440" s="69"/>
      <c r="J440" s="69"/>
      <c r="K440" s="69"/>
      <c r="L440" s="69"/>
      <c r="M440" s="69"/>
      <c r="N440" s="69"/>
      <c r="O440" s="69"/>
      <c r="P440" s="69"/>
      <c r="Q440" s="69"/>
      <c r="R440" s="69"/>
      <c r="S440" s="69"/>
      <c r="T440" s="69"/>
      <c r="U440" s="69"/>
      <c r="V440" s="69"/>
      <c r="W440" s="69"/>
      <c r="X440" s="69"/>
    </row>
    <row r="441">
      <c r="A441" s="245"/>
      <c r="B441" s="69"/>
      <c r="C441" s="69"/>
      <c r="D441" s="69"/>
      <c r="E441" s="69"/>
      <c r="F441" s="69"/>
      <c r="G441" s="69"/>
      <c r="H441" s="69"/>
      <c r="I441" s="69"/>
      <c r="J441" s="69"/>
      <c r="K441" s="69"/>
      <c r="L441" s="69"/>
      <c r="M441" s="69"/>
      <c r="N441" s="69"/>
      <c r="O441" s="69"/>
      <c r="P441" s="69"/>
      <c r="Q441" s="69"/>
      <c r="R441" s="69"/>
      <c r="S441" s="69"/>
      <c r="T441" s="69"/>
      <c r="U441" s="69"/>
      <c r="V441" s="69"/>
      <c r="W441" s="69"/>
      <c r="X441" s="69"/>
    </row>
    <row r="442">
      <c r="A442" s="245"/>
      <c r="B442" s="69"/>
      <c r="C442" s="69"/>
      <c r="D442" s="69"/>
      <c r="E442" s="69"/>
      <c r="F442" s="69"/>
      <c r="G442" s="69"/>
      <c r="H442" s="69"/>
      <c r="I442" s="69"/>
      <c r="J442" s="69"/>
      <c r="K442" s="69"/>
      <c r="L442" s="69"/>
      <c r="M442" s="69"/>
      <c r="N442" s="69"/>
      <c r="O442" s="69"/>
      <c r="P442" s="69"/>
      <c r="Q442" s="69"/>
      <c r="R442" s="69"/>
      <c r="S442" s="69"/>
      <c r="T442" s="69"/>
      <c r="U442" s="69"/>
      <c r="V442" s="69"/>
      <c r="W442" s="69"/>
      <c r="X442" s="69"/>
    </row>
    <row r="443">
      <c r="A443" s="245"/>
      <c r="B443" s="69"/>
      <c r="C443" s="69"/>
      <c r="D443" s="69"/>
      <c r="E443" s="69"/>
      <c r="F443" s="69"/>
      <c r="G443" s="69"/>
      <c r="H443" s="69"/>
      <c r="I443" s="69"/>
      <c r="J443" s="69"/>
      <c r="K443" s="69"/>
      <c r="L443" s="69"/>
      <c r="M443" s="69"/>
      <c r="N443" s="69"/>
      <c r="O443" s="69"/>
      <c r="P443" s="69"/>
      <c r="Q443" s="69"/>
      <c r="R443" s="69"/>
      <c r="S443" s="69"/>
      <c r="T443" s="69"/>
      <c r="U443" s="69"/>
      <c r="V443" s="69"/>
      <c r="W443" s="69"/>
      <c r="X443" s="69"/>
    </row>
    <row r="444">
      <c r="A444" s="245"/>
      <c r="B444" s="69"/>
      <c r="C444" s="69"/>
      <c r="D444" s="69"/>
      <c r="E444" s="69"/>
      <c r="F444" s="69"/>
      <c r="G444" s="69"/>
      <c r="H444" s="69"/>
      <c r="I444" s="69"/>
      <c r="J444" s="69"/>
      <c r="K444" s="69"/>
      <c r="L444" s="69"/>
      <c r="M444" s="69"/>
      <c r="N444" s="69"/>
      <c r="O444" s="69"/>
      <c r="P444" s="69"/>
      <c r="Q444" s="69"/>
      <c r="R444" s="69"/>
      <c r="S444" s="69"/>
      <c r="T444" s="69"/>
      <c r="U444" s="69"/>
      <c r="V444" s="69"/>
      <c r="W444" s="69"/>
      <c r="X444" s="69"/>
    </row>
    <row r="445">
      <c r="A445" s="245"/>
      <c r="B445" s="69"/>
      <c r="C445" s="69"/>
      <c r="D445" s="69"/>
      <c r="E445" s="69"/>
      <c r="F445" s="69"/>
      <c r="G445" s="69"/>
      <c r="H445" s="69"/>
      <c r="I445" s="69"/>
      <c r="J445" s="69"/>
      <c r="K445" s="69"/>
      <c r="L445" s="69"/>
      <c r="M445" s="69"/>
      <c r="N445" s="69"/>
      <c r="O445" s="69"/>
      <c r="P445" s="69"/>
      <c r="Q445" s="69"/>
      <c r="R445" s="69"/>
      <c r="S445" s="69"/>
      <c r="T445" s="69"/>
      <c r="U445" s="69"/>
      <c r="V445" s="69"/>
      <c r="W445" s="69"/>
      <c r="X445" s="69"/>
    </row>
    <row r="446">
      <c r="A446" s="245"/>
      <c r="B446" s="69"/>
      <c r="C446" s="69"/>
      <c r="D446" s="69"/>
      <c r="E446" s="69"/>
      <c r="F446" s="69"/>
      <c r="G446" s="69"/>
      <c r="H446" s="69"/>
      <c r="I446" s="69"/>
      <c r="J446" s="69"/>
      <c r="K446" s="69"/>
      <c r="L446" s="69"/>
      <c r="M446" s="69"/>
      <c r="N446" s="69"/>
      <c r="O446" s="69"/>
      <c r="P446" s="69"/>
      <c r="Q446" s="69"/>
      <c r="R446" s="69"/>
      <c r="S446" s="69"/>
      <c r="T446" s="69"/>
      <c r="U446" s="69"/>
      <c r="V446" s="69"/>
      <c r="W446" s="69"/>
      <c r="X446" s="69"/>
    </row>
    <row r="447">
      <c r="A447" s="245"/>
      <c r="B447" s="69"/>
      <c r="C447" s="69"/>
      <c r="D447" s="69"/>
      <c r="E447" s="69"/>
      <c r="F447" s="69"/>
      <c r="G447" s="69"/>
      <c r="H447" s="69"/>
      <c r="I447" s="69"/>
      <c r="J447" s="69"/>
      <c r="K447" s="69"/>
      <c r="L447" s="69"/>
      <c r="M447" s="69"/>
      <c r="N447" s="69"/>
      <c r="O447" s="69"/>
      <c r="P447" s="69"/>
      <c r="Q447" s="69"/>
      <c r="R447" s="69"/>
      <c r="S447" s="69"/>
      <c r="T447" s="69"/>
      <c r="U447" s="69"/>
      <c r="V447" s="69"/>
      <c r="W447" s="69"/>
      <c r="X447" s="69"/>
    </row>
    <row r="448">
      <c r="A448" s="245"/>
      <c r="B448" s="69"/>
      <c r="C448" s="69"/>
      <c r="D448" s="69"/>
      <c r="E448" s="69"/>
      <c r="F448" s="69"/>
      <c r="G448" s="69"/>
      <c r="H448" s="69"/>
      <c r="I448" s="69"/>
      <c r="J448" s="69"/>
      <c r="K448" s="69"/>
      <c r="L448" s="69"/>
      <c r="M448" s="69"/>
      <c r="N448" s="69"/>
      <c r="O448" s="69"/>
      <c r="P448" s="69"/>
      <c r="Q448" s="69"/>
      <c r="R448" s="69"/>
      <c r="S448" s="69"/>
      <c r="T448" s="69"/>
      <c r="U448" s="69"/>
      <c r="V448" s="69"/>
      <c r="W448" s="69"/>
      <c r="X448" s="69"/>
    </row>
    <row r="449">
      <c r="A449" s="245"/>
      <c r="B449" s="69"/>
      <c r="C449" s="69"/>
      <c r="D449" s="69"/>
      <c r="E449" s="69"/>
      <c r="F449" s="69"/>
      <c r="G449" s="69"/>
      <c r="H449" s="69"/>
      <c r="I449" s="69"/>
      <c r="J449" s="69"/>
      <c r="K449" s="69"/>
      <c r="L449" s="69"/>
      <c r="M449" s="69"/>
      <c r="N449" s="69"/>
      <c r="O449" s="69"/>
      <c r="P449" s="69"/>
      <c r="Q449" s="69"/>
      <c r="R449" s="69"/>
      <c r="S449" s="69"/>
      <c r="T449" s="69"/>
      <c r="U449" s="69"/>
      <c r="V449" s="69"/>
      <c r="W449" s="69"/>
      <c r="X449" s="69"/>
    </row>
    <row r="450">
      <c r="A450" s="245"/>
      <c r="B450" s="69"/>
      <c r="C450" s="69"/>
      <c r="D450" s="69"/>
      <c r="E450" s="69"/>
      <c r="F450" s="69"/>
      <c r="G450" s="69"/>
      <c r="H450" s="69"/>
      <c r="I450" s="69"/>
      <c r="J450" s="69"/>
      <c r="K450" s="69"/>
      <c r="L450" s="69"/>
      <c r="M450" s="69"/>
      <c r="N450" s="69"/>
      <c r="O450" s="69"/>
      <c r="P450" s="69"/>
      <c r="Q450" s="69"/>
      <c r="R450" s="69"/>
      <c r="S450" s="69"/>
      <c r="T450" s="69"/>
      <c r="U450" s="69"/>
      <c r="V450" s="69"/>
      <c r="W450" s="69"/>
      <c r="X450" s="69"/>
    </row>
    <row r="451">
      <c r="A451" s="245"/>
      <c r="B451" s="69"/>
      <c r="C451" s="69"/>
      <c r="D451" s="69"/>
      <c r="E451" s="69"/>
      <c r="F451" s="69"/>
      <c r="G451" s="69"/>
      <c r="H451" s="69"/>
      <c r="I451" s="69"/>
      <c r="J451" s="69"/>
      <c r="K451" s="69"/>
      <c r="L451" s="69"/>
      <c r="M451" s="69"/>
      <c r="N451" s="69"/>
      <c r="O451" s="69"/>
      <c r="P451" s="69"/>
      <c r="Q451" s="69"/>
      <c r="R451" s="69"/>
      <c r="S451" s="69"/>
      <c r="T451" s="69"/>
      <c r="U451" s="69"/>
      <c r="V451" s="69"/>
      <c r="W451" s="69"/>
      <c r="X451" s="69"/>
    </row>
    <row r="452">
      <c r="A452" s="245"/>
      <c r="B452" s="69"/>
      <c r="C452" s="69"/>
      <c r="D452" s="69"/>
      <c r="E452" s="69"/>
      <c r="F452" s="69"/>
      <c r="G452" s="69"/>
      <c r="H452" s="69"/>
      <c r="I452" s="69"/>
      <c r="J452" s="69"/>
      <c r="K452" s="69"/>
      <c r="L452" s="69"/>
      <c r="M452" s="69"/>
      <c r="N452" s="69"/>
      <c r="O452" s="69"/>
      <c r="P452" s="69"/>
      <c r="Q452" s="69"/>
      <c r="R452" s="69"/>
      <c r="S452" s="69"/>
      <c r="T452" s="69"/>
      <c r="U452" s="69"/>
      <c r="V452" s="69"/>
      <c r="W452" s="69"/>
      <c r="X452" s="69"/>
    </row>
    <row r="453">
      <c r="A453" s="245"/>
      <c r="B453" s="69"/>
      <c r="C453" s="69"/>
      <c r="D453" s="69"/>
      <c r="E453" s="69"/>
      <c r="F453" s="69"/>
      <c r="G453" s="69"/>
      <c r="H453" s="69"/>
      <c r="I453" s="69"/>
      <c r="J453" s="69"/>
      <c r="K453" s="69"/>
      <c r="L453" s="69"/>
      <c r="M453" s="69"/>
      <c r="N453" s="69"/>
      <c r="O453" s="69"/>
      <c r="P453" s="69"/>
      <c r="Q453" s="69"/>
      <c r="R453" s="69"/>
      <c r="S453" s="69"/>
      <c r="T453" s="69"/>
      <c r="U453" s="69"/>
      <c r="V453" s="69"/>
      <c r="W453" s="69"/>
      <c r="X453" s="69"/>
    </row>
    <row r="454">
      <c r="A454" s="245"/>
      <c r="B454" s="69"/>
      <c r="C454" s="69"/>
      <c r="D454" s="69"/>
      <c r="E454" s="69"/>
      <c r="F454" s="69"/>
      <c r="G454" s="69"/>
      <c r="H454" s="69"/>
      <c r="I454" s="69"/>
      <c r="J454" s="69"/>
      <c r="K454" s="69"/>
      <c r="L454" s="69"/>
      <c r="M454" s="69"/>
      <c r="N454" s="69"/>
      <c r="O454" s="69"/>
      <c r="P454" s="69"/>
      <c r="Q454" s="69"/>
      <c r="R454" s="69"/>
      <c r="S454" s="69"/>
      <c r="T454" s="69"/>
      <c r="U454" s="69"/>
      <c r="V454" s="69"/>
      <c r="W454" s="69"/>
      <c r="X454" s="69"/>
    </row>
    <row r="455">
      <c r="A455" s="245"/>
      <c r="B455" s="69"/>
      <c r="C455" s="69"/>
      <c r="D455" s="69"/>
      <c r="E455" s="69"/>
      <c r="F455" s="69"/>
      <c r="G455" s="69"/>
      <c r="H455" s="69"/>
      <c r="I455" s="69"/>
      <c r="J455" s="69"/>
      <c r="K455" s="69"/>
      <c r="L455" s="69"/>
      <c r="M455" s="69"/>
      <c r="N455" s="69"/>
      <c r="O455" s="69"/>
      <c r="P455" s="69"/>
      <c r="Q455" s="69"/>
      <c r="R455" s="69"/>
      <c r="S455" s="69"/>
      <c r="T455" s="69"/>
      <c r="U455" s="69"/>
      <c r="V455" s="69"/>
      <c r="W455" s="69"/>
      <c r="X455" s="69"/>
    </row>
    <row r="456">
      <c r="A456" s="245"/>
      <c r="B456" s="69"/>
      <c r="C456" s="69"/>
      <c r="D456" s="69"/>
      <c r="E456" s="69"/>
      <c r="F456" s="69"/>
      <c r="G456" s="69"/>
      <c r="H456" s="69"/>
      <c r="I456" s="69"/>
      <c r="J456" s="69"/>
      <c r="K456" s="69"/>
      <c r="L456" s="69"/>
      <c r="M456" s="69"/>
      <c r="N456" s="69"/>
      <c r="O456" s="69"/>
      <c r="P456" s="69"/>
      <c r="Q456" s="69"/>
      <c r="R456" s="69"/>
      <c r="S456" s="69"/>
      <c r="T456" s="69"/>
      <c r="U456" s="69"/>
      <c r="V456" s="69"/>
      <c r="W456" s="69"/>
      <c r="X456" s="69"/>
    </row>
    <row r="457">
      <c r="A457" s="245"/>
      <c r="B457" s="69"/>
      <c r="C457" s="69"/>
      <c r="D457" s="69"/>
      <c r="E457" s="69"/>
      <c r="F457" s="69"/>
      <c r="G457" s="69"/>
      <c r="H457" s="69"/>
      <c r="I457" s="69"/>
      <c r="J457" s="69"/>
      <c r="K457" s="69"/>
      <c r="L457" s="69"/>
      <c r="M457" s="69"/>
      <c r="N457" s="69"/>
      <c r="O457" s="69"/>
      <c r="P457" s="69"/>
      <c r="Q457" s="69"/>
      <c r="R457" s="69"/>
      <c r="S457" s="69"/>
      <c r="T457" s="69"/>
      <c r="U457" s="69"/>
      <c r="V457" s="69"/>
      <c r="W457" s="69"/>
      <c r="X457" s="69"/>
    </row>
    <row r="458">
      <c r="A458" s="245"/>
      <c r="B458" s="69"/>
      <c r="C458" s="69"/>
      <c r="D458" s="69"/>
      <c r="E458" s="69"/>
      <c r="F458" s="69"/>
      <c r="G458" s="69"/>
      <c r="H458" s="69"/>
      <c r="I458" s="69"/>
      <c r="J458" s="69"/>
      <c r="K458" s="69"/>
      <c r="L458" s="69"/>
      <c r="M458" s="69"/>
      <c r="N458" s="69"/>
      <c r="O458" s="69"/>
      <c r="P458" s="69"/>
      <c r="Q458" s="69"/>
      <c r="R458" s="69"/>
      <c r="S458" s="69"/>
      <c r="T458" s="69"/>
      <c r="U458" s="69"/>
      <c r="V458" s="69"/>
      <c r="W458" s="69"/>
      <c r="X458" s="69"/>
    </row>
    <row r="459">
      <c r="A459" s="245"/>
      <c r="B459" s="69"/>
      <c r="C459" s="69"/>
      <c r="D459" s="69"/>
      <c r="E459" s="69"/>
      <c r="F459" s="69"/>
      <c r="G459" s="69"/>
      <c r="H459" s="69"/>
      <c r="I459" s="69"/>
      <c r="J459" s="69"/>
      <c r="K459" s="69"/>
      <c r="L459" s="69"/>
      <c r="M459" s="69"/>
      <c r="N459" s="69"/>
      <c r="O459" s="69"/>
      <c r="P459" s="69"/>
      <c r="Q459" s="69"/>
      <c r="R459" s="69"/>
      <c r="S459" s="69"/>
      <c r="T459" s="69"/>
      <c r="U459" s="69"/>
      <c r="V459" s="69"/>
      <c r="W459" s="69"/>
      <c r="X459" s="69"/>
    </row>
    <row r="460">
      <c r="A460" s="245"/>
      <c r="B460" s="69"/>
      <c r="C460" s="69"/>
      <c r="D460" s="69"/>
      <c r="E460" s="69"/>
      <c r="F460" s="69"/>
      <c r="G460" s="69"/>
      <c r="H460" s="69"/>
      <c r="I460" s="69"/>
      <c r="J460" s="69"/>
      <c r="K460" s="69"/>
      <c r="L460" s="69"/>
      <c r="M460" s="69"/>
      <c r="N460" s="69"/>
      <c r="O460" s="69"/>
      <c r="P460" s="69"/>
      <c r="Q460" s="69"/>
      <c r="R460" s="69"/>
      <c r="S460" s="69"/>
      <c r="T460" s="69"/>
      <c r="U460" s="69"/>
      <c r="V460" s="69"/>
      <c r="W460" s="69"/>
      <c r="X460" s="69"/>
    </row>
    <row r="461">
      <c r="A461" s="245"/>
      <c r="B461" s="69"/>
      <c r="C461" s="69"/>
      <c r="D461" s="69"/>
      <c r="E461" s="69"/>
      <c r="F461" s="69"/>
      <c r="G461" s="69"/>
      <c r="H461" s="69"/>
      <c r="I461" s="69"/>
      <c r="J461" s="69"/>
      <c r="K461" s="69"/>
      <c r="L461" s="69"/>
      <c r="M461" s="69"/>
      <c r="N461" s="69"/>
      <c r="O461" s="69"/>
      <c r="P461" s="69"/>
      <c r="Q461" s="69"/>
      <c r="R461" s="69"/>
      <c r="S461" s="69"/>
      <c r="T461" s="69"/>
      <c r="U461" s="69"/>
      <c r="V461" s="69"/>
      <c r="W461" s="69"/>
      <c r="X461" s="69"/>
    </row>
    <row r="462">
      <c r="A462" s="245"/>
      <c r="B462" s="69"/>
      <c r="C462" s="69"/>
      <c r="D462" s="69"/>
      <c r="E462" s="69"/>
      <c r="F462" s="69"/>
      <c r="G462" s="69"/>
      <c r="H462" s="69"/>
      <c r="I462" s="69"/>
      <c r="J462" s="69"/>
      <c r="K462" s="69"/>
      <c r="L462" s="69"/>
      <c r="M462" s="69"/>
      <c r="N462" s="69"/>
      <c r="O462" s="69"/>
      <c r="P462" s="69"/>
      <c r="Q462" s="69"/>
      <c r="R462" s="69"/>
      <c r="S462" s="69"/>
      <c r="T462" s="69"/>
      <c r="U462" s="69"/>
      <c r="V462" s="69"/>
      <c r="W462" s="69"/>
      <c r="X462" s="69"/>
    </row>
    <row r="463">
      <c r="A463" s="245"/>
      <c r="B463" s="69"/>
      <c r="C463" s="69"/>
      <c r="D463" s="69"/>
      <c r="E463" s="69"/>
      <c r="F463" s="69"/>
      <c r="G463" s="69"/>
      <c r="H463" s="69"/>
      <c r="I463" s="69"/>
      <c r="J463" s="69"/>
      <c r="K463" s="69"/>
      <c r="L463" s="69"/>
      <c r="M463" s="69"/>
      <c r="N463" s="69"/>
      <c r="O463" s="69"/>
      <c r="P463" s="69"/>
      <c r="Q463" s="69"/>
      <c r="R463" s="69"/>
      <c r="S463" s="69"/>
      <c r="T463" s="69"/>
      <c r="U463" s="69"/>
      <c r="V463" s="69"/>
      <c r="W463" s="69"/>
      <c r="X463" s="69"/>
    </row>
    <row r="464">
      <c r="A464" s="245"/>
      <c r="B464" s="69"/>
      <c r="C464" s="69"/>
      <c r="D464" s="69"/>
      <c r="E464" s="69"/>
      <c r="F464" s="69"/>
      <c r="G464" s="69"/>
      <c r="H464" s="69"/>
      <c r="I464" s="69"/>
      <c r="J464" s="69"/>
      <c r="K464" s="69"/>
      <c r="L464" s="69"/>
      <c r="M464" s="69"/>
      <c r="N464" s="69"/>
      <c r="O464" s="69"/>
      <c r="P464" s="69"/>
      <c r="Q464" s="69"/>
      <c r="R464" s="69"/>
      <c r="S464" s="69"/>
      <c r="T464" s="69"/>
      <c r="U464" s="69"/>
      <c r="V464" s="69"/>
      <c r="W464" s="69"/>
      <c r="X464" s="69"/>
    </row>
    <row r="465">
      <c r="A465" s="245"/>
      <c r="B465" s="69"/>
      <c r="C465" s="69"/>
      <c r="D465" s="69"/>
      <c r="E465" s="69"/>
      <c r="F465" s="69"/>
      <c r="G465" s="69"/>
      <c r="H465" s="69"/>
      <c r="I465" s="69"/>
      <c r="J465" s="69"/>
      <c r="K465" s="69"/>
      <c r="L465" s="69"/>
      <c r="M465" s="69"/>
      <c r="N465" s="69"/>
      <c r="O465" s="69"/>
      <c r="P465" s="69"/>
      <c r="Q465" s="69"/>
      <c r="R465" s="69"/>
      <c r="S465" s="69"/>
      <c r="T465" s="69"/>
      <c r="U465" s="69"/>
      <c r="V465" s="69"/>
      <c r="W465" s="69"/>
      <c r="X465" s="69"/>
    </row>
    <row r="466">
      <c r="A466" s="245"/>
      <c r="B466" s="69"/>
      <c r="C466" s="69"/>
      <c r="D466" s="69"/>
      <c r="E466" s="69"/>
      <c r="F466" s="69"/>
      <c r="G466" s="69"/>
      <c r="H466" s="69"/>
      <c r="I466" s="69"/>
      <c r="J466" s="69"/>
      <c r="K466" s="69"/>
      <c r="L466" s="69"/>
      <c r="M466" s="69"/>
      <c r="N466" s="69"/>
      <c r="O466" s="69"/>
      <c r="P466" s="69"/>
      <c r="Q466" s="69"/>
      <c r="R466" s="69"/>
      <c r="S466" s="69"/>
      <c r="T466" s="69"/>
      <c r="U466" s="69"/>
      <c r="V466" s="69"/>
      <c r="W466" s="69"/>
      <c r="X466" s="69"/>
    </row>
    <row r="467">
      <c r="A467" s="245"/>
      <c r="B467" s="69"/>
      <c r="C467" s="69"/>
      <c r="D467" s="69"/>
      <c r="E467" s="69"/>
      <c r="F467" s="69"/>
      <c r="G467" s="69"/>
      <c r="H467" s="69"/>
      <c r="I467" s="69"/>
      <c r="J467" s="69"/>
      <c r="K467" s="69"/>
      <c r="L467" s="69"/>
      <c r="M467" s="69"/>
      <c r="N467" s="69"/>
      <c r="O467" s="69"/>
      <c r="P467" s="69"/>
      <c r="Q467" s="69"/>
      <c r="R467" s="69"/>
      <c r="S467" s="69"/>
      <c r="T467" s="69"/>
      <c r="U467" s="69"/>
      <c r="V467" s="69"/>
      <c r="W467" s="69"/>
      <c r="X467" s="69"/>
    </row>
    <row r="468">
      <c r="A468" s="245"/>
      <c r="B468" s="69"/>
      <c r="C468" s="69"/>
      <c r="D468" s="69"/>
      <c r="E468" s="69"/>
      <c r="F468" s="69"/>
      <c r="G468" s="69"/>
      <c r="H468" s="69"/>
      <c r="I468" s="69"/>
      <c r="J468" s="69"/>
      <c r="K468" s="69"/>
      <c r="L468" s="69"/>
      <c r="M468" s="69"/>
      <c r="N468" s="69"/>
      <c r="O468" s="69"/>
      <c r="P468" s="69"/>
      <c r="Q468" s="69"/>
      <c r="R468" s="69"/>
      <c r="S468" s="69"/>
      <c r="T468" s="69"/>
      <c r="U468" s="69"/>
      <c r="V468" s="69"/>
      <c r="W468" s="69"/>
      <c r="X468" s="69"/>
    </row>
    <row r="469">
      <c r="A469" s="245"/>
      <c r="B469" s="69"/>
      <c r="C469" s="69"/>
      <c r="D469" s="69"/>
      <c r="E469" s="69"/>
      <c r="F469" s="69"/>
      <c r="G469" s="69"/>
      <c r="H469" s="69"/>
      <c r="I469" s="69"/>
      <c r="J469" s="69"/>
      <c r="K469" s="69"/>
      <c r="L469" s="69"/>
      <c r="M469" s="69"/>
      <c r="N469" s="69"/>
      <c r="O469" s="69"/>
      <c r="P469" s="69"/>
      <c r="Q469" s="69"/>
      <c r="R469" s="69"/>
      <c r="S469" s="69"/>
      <c r="T469" s="69"/>
      <c r="U469" s="69"/>
      <c r="V469" s="69"/>
      <c r="W469" s="69"/>
      <c r="X469" s="69"/>
    </row>
    <row r="470">
      <c r="A470" s="245"/>
      <c r="B470" s="69"/>
      <c r="C470" s="69"/>
      <c r="D470" s="69"/>
      <c r="E470" s="69"/>
      <c r="F470" s="69"/>
      <c r="G470" s="69"/>
      <c r="H470" s="69"/>
      <c r="I470" s="69"/>
      <c r="J470" s="69"/>
      <c r="K470" s="69"/>
      <c r="L470" s="69"/>
      <c r="M470" s="69"/>
      <c r="N470" s="69"/>
      <c r="O470" s="69"/>
      <c r="P470" s="69"/>
      <c r="Q470" s="69"/>
      <c r="R470" s="69"/>
      <c r="S470" s="69"/>
      <c r="T470" s="69"/>
      <c r="U470" s="69"/>
      <c r="V470" s="69"/>
      <c r="W470" s="69"/>
      <c r="X470" s="69"/>
    </row>
    <row r="471">
      <c r="A471" s="245"/>
      <c r="B471" s="69"/>
      <c r="C471" s="69"/>
      <c r="D471" s="69"/>
      <c r="E471" s="69"/>
      <c r="F471" s="69"/>
      <c r="G471" s="69"/>
      <c r="H471" s="69"/>
      <c r="I471" s="69"/>
      <c r="J471" s="69"/>
      <c r="K471" s="69"/>
      <c r="L471" s="69"/>
      <c r="M471" s="69"/>
      <c r="N471" s="69"/>
      <c r="O471" s="69"/>
      <c r="P471" s="69"/>
      <c r="Q471" s="69"/>
      <c r="R471" s="69"/>
      <c r="S471" s="69"/>
      <c r="T471" s="69"/>
      <c r="U471" s="69"/>
      <c r="V471" s="69"/>
      <c r="W471" s="69"/>
      <c r="X471" s="69"/>
    </row>
    <row r="472">
      <c r="A472" s="245"/>
      <c r="B472" s="69"/>
      <c r="C472" s="69"/>
      <c r="D472" s="69"/>
      <c r="E472" s="69"/>
      <c r="F472" s="69"/>
      <c r="G472" s="69"/>
      <c r="H472" s="69"/>
      <c r="I472" s="69"/>
      <c r="J472" s="69"/>
      <c r="K472" s="69"/>
      <c r="L472" s="69"/>
      <c r="M472" s="69"/>
      <c r="N472" s="69"/>
      <c r="O472" s="69"/>
      <c r="P472" s="69"/>
      <c r="Q472" s="69"/>
      <c r="R472" s="69"/>
      <c r="S472" s="69"/>
      <c r="T472" s="69"/>
      <c r="U472" s="69"/>
      <c r="V472" s="69"/>
      <c r="W472" s="69"/>
      <c r="X472" s="69"/>
    </row>
    <row r="473">
      <c r="A473" s="245"/>
      <c r="B473" s="69"/>
      <c r="C473" s="69"/>
      <c r="D473" s="69"/>
      <c r="E473" s="69"/>
      <c r="F473" s="69"/>
      <c r="G473" s="69"/>
      <c r="H473" s="69"/>
      <c r="I473" s="69"/>
      <c r="J473" s="69"/>
      <c r="K473" s="69"/>
      <c r="L473" s="69"/>
      <c r="M473" s="69"/>
      <c r="N473" s="69"/>
      <c r="O473" s="69"/>
      <c r="P473" s="69"/>
      <c r="Q473" s="69"/>
      <c r="R473" s="69"/>
      <c r="S473" s="69"/>
      <c r="T473" s="69"/>
      <c r="U473" s="69"/>
      <c r="V473" s="69"/>
      <c r="W473" s="69"/>
      <c r="X473" s="69"/>
    </row>
    <row r="474">
      <c r="A474" s="245"/>
      <c r="B474" s="69"/>
      <c r="C474" s="69"/>
      <c r="D474" s="69"/>
      <c r="E474" s="69"/>
      <c r="F474" s="69"/>
      <c r="G474" s="69"/>
      <c r="H474" s="69"/>
      <c r="I474" s="69"/>
      <c r="J474" s="69"/>
      <c r="K474" s="69"/>
      <c r="L474" s="69"/>
      <c r="M474" s="69"/>
      <c r="N474" s="69"/>
      <c r="O474" s="69"/>
      <c r="P474" s="69"/>
      <c r="Q474" s="69"/>
      <c r="R474" s="69"/>
      <c r="S474" s="69"/>
      <c r="T474" s="69"/>
      <c r="U474" s="69"/>
      <c r="V474" s="69"/>
      <c r="W474" s="69"/>
      <c r="X474" s="69"/>
    </row>
    <row r="475">
      <c r="A475" s="245"/>
      <c r="B475" s="69"/>
      <c r="C475" s="69"/>
      <c r="D475" s="69"/>
      <c r="E475" s="69"/>
      <c r="F475" s="69"/>
      <c r="G475" s="69"/>
      <c r="H475" s="69"/>
      <c r="I475" s="69"/>
      <c r="J475" s="69"/>
      <c r="K475" s="69"/>
      <c r="L475" s="69"/>
      <c r="M475" s="69"/>
      <c r="N475" s="69"/>
      <c r="O475" s="69"/>
      <c r="P475" s="69"/>
      <c r="Q475" s="69"/>
      <c r="R475" s="69"/>
      <c r="S475" s="69"/>
      <c r="T475" s="69"/>
      <c r="U475" s="69"/>
      <c r="V475" s="69"/>
      <c r="W475" s="69"/>
      <c r="X475" s="69"/>
    </row>
    <row r="476">
      <c r="A476" s="245"/>
      <c r="B476" s="69"/>
      <c r="C476" s="69"/>
      <c r="D476" s="69"/>
      <c r="E476" s="69"/>
      <c r="F476" s="69"/>
      <c r="G476" s="69"/>
      <c r="H476" s="69"/>
      <c r="I476" s="69"/>
      <c r="J476" s="69"/>
      <c r="K476" s="69"/>
      <c r="L476" s="69"/>
      <c r="M476" s="69"/>
      <c r="N476" s="69"/>
      <c r="O476" s="69"/>
      <c r="P476" s="69"/>
      <c r="Q476" s="69"/>
      <c r="R476" s="69"/>
      <c r="S476" s="69"/>
      <c r="T476" s="69"/>
      <c r="U476" s="69"/>
      <c r="V476" s="69"/>
      <c r="W476" s="69"/>
      <c r="X476" s="69"/>
    </row>
    <row r="477">
      <c r="A477" s="245"/>
      <c r="B477" s="69"/>
      <c r="C477" s="69"/>
      <c r="D477" s="69"/>
      <c r="E477" s="69"/>
      <c r="F477" s="69"/>
      <c r="G477" s="69"/>
      <c r="H477" s="69"/>
      <c r="I477" s="69"/>
      <c r="J477" s="69"/>
      <c r="K477" s="69"/>
      <c r="L477" s="69"/>
      <c r="M477" s="69"/>
      <c r="N477" s="69"/>
      <c r="O477" s="69"/>
      <c r="P477" s="69"/>
      <c r="Q477" s="69"/>
      <c r="R477" s="69"/>
      <c r="S477" s="69"/>
      <c r="T477" s="69"/>
      <c r="U477" s="69"/>
      <c r="V477" s="69"/>
      <c r="W477" s="69"/>
      <c r="X477" s="69"/>
    </row>
    <row r="478">
      <c r="A478" s="245"/>
      <c r="B478" s="69"/>
      <c r="C478" s="69"/>
      <c r="D478" s="69"/>
      <c r="E478" s="69"/>
      <c r="F478" s="69"/>
      <c r="G478" s="69"/>
      <c r="H478" s="69"/>
      <c r="I478" s="69"/>
      <c r="J478" s="69"/>
      <c r="K478" s="69"/>
      <c r="L478" s="69"/>
      <c r="M478" s="69"/>
      <c r="N478" s="69"/>
      <c r="O478" s="69"/>
      <c r="P478" s="69"/>
      <c r="Q478" s="69"/>
      <c r="R478" s="69"/>
      <c r="S478" s="69"/>
      <c r="T478" s="69"/>
      <c r="U478" s="69"/>
      <c r="V478" s="69"/>
      <c r="W478" s="69"/>
      <c r="X478" s="69"/>
    </row>
    <row r="479">
      <c r="A479" s="245"/>
      <c r="B479" s="69"/>
      <c r="C479" s="69"/>
      <c r="D479" s="69"/>
      <c r="E479" s="69"/>
      <c r="F479" s="69"/>
      <c r="G479" s="69"/>
      <c r="H479" s="69"/>
      <c r="I479" s="69"/>
      <c r="J479" s="69"/>
      <c r="K479" s="69"/>
      <c r="L479" s="69"/>
      <c r="M479" s="69"/>
      <c r="N479" s="69"/>
      <c r="O479" s="69"/>
      <c r="P479" s="69"/>
      <c r="Q479" s="69"/>
      <c r="R479" s="69"/>
      <c r="S479" s="69"/>
      <c r="T479" s="69"/>
      <c r="U479" s="69"/>
      <c r="V479" s="69"/>
      <c r="W479" s="69"/>
      <c r="X479" s="69"/>
    </row>
    <row r="480">
      <c r="A480" s="245"/>
      <c r="B480" s="69"/>
      <c r="C480" s="69"/>
      <c r="D480" s="69"/>
      <c r="E480" s="69"/>
      <c r="F480" s="69"/>
      <c r="G480" s="69"/>
      <c r="H480" s="69"/>
      <c r="I480" s="69"/>
      <c r="J480" s="69"/>
      <c r="K480" s="69"/>
      <c r="L480" s="69"/>
      <c r="M480" s="69"/>
      <c r="N480" s="69"/>
      <c r="O480" s="69"/>
      <c r="P480" s="69"/>
      <c r="Q480" s="69"/>
      <c r="R480" s="69"/>
      <c r="S480" s="69"/>
      <c r="T480" s="69"/>
      <c r="U480" s="69"/>
      <c r="V480" s="69"/>
      <c r="W480" s="69"/>
      <c r="X480" s="69"/>
    </row>
    <row r="481">
      <c r="A481" s="245"/>
      <c r="B481" s="69"/>
      <c r="C481" s="69"/>
      <c r="D481" s="69"/>
      <c r="E481" s="69"/>
      <c r="F481" s="69"/>
      <c r="G481" s="69"/>
      <c r="H481" s="69"/>
      <c r="I481" s="69"/>
      <c r="J481" s="69"/>
      <c r="K481" s="69"/>
      <c r="L481" s="69"/>
      <c r="M481" s="69"/>
      <c r="N481" s="69"/>
      <c r="O481" s="69"/>
      <c r="P481" s="69"/>
      <c r="Q481" s="69"/>
      <c r="R481" s="69"/>
      <c r="S481" s="69"/>
      <c r="T481" s="69"/>
      <c r="U481" s="69"/>
      <c r="V481" s="69"/>
      <c r="W481" s="69"/>
      <c r="X481" s="69"/>
    </row>
    <row r="482">
      <c r="A482" s="245"/>
      <c r="B482" s="69"/>
      <c r="C482" s="69"/>
      <c r="D482" s="69"/>
      <c r="E482" s="69"/>
      <c r="F482" s="69"/>
      <c r="G482" s="69"/>
      <c r="H482" s="69"/>
      <c r="I482" s="69"/>
      <c r="J482" s="69"/>
      <c r="K482" s="69"/>
      <c r="L482" s="69"/>
      <c r="M482" s="69"/>
      <c r="N482" s="69"/>
      <c r="O482" s="69"/>
      <c r="P482" s="69"/>
      <c r="Q482" s="69"/>
      <c r="R482" s="69"/>
      <c r="S482" s="69"/>
      <c r="T482" s="69"/>
      <c r="U482" s="69"/>
      <c r="V482" s="69"/>
      <c r="W482" s="69"/>
      <c r="X482" s="69"/>
    </row>
    <row r="483">
      <c r="A483" s="245"/>
      <c r="B483" s="69"/>
      <c r="C483" s="69"/>
      <c r="D483" s="69"/>
      <c r="E483" s="69"/>
      <c r="F483" s="69"/>
      <c r="G483" s="69"/>
      <c r="H483" s="69"/>
      <c r="I483" s="69"/>
      <c r="J483" s="69"/>
      <c r="K483" s="69"/>
      <c r="L483" s="69"/>
      <c r="M483" s="69"/>
      <c r="N483" s="69"/>
      <c r="O483" s="69"/>
      <c r="P483" s="69"/>
      <c r="Q483" s="69"/>
      <c r="R483" s="69"/>
      <c r="S483" s="69"/>
      <c r="T483" s="69"/>
      <c r="U483" s="69"/>
      <c r="V483" s="69"/>
      <c r="W483" s="69"/>
      <c r="X483" s="69"/>
    </row>
    <row r="484">
      <c r="A484" s="245"/>
      <c r="B484" s="69"/>
      <c r="C484" s="69"/>
      <c r="D484" s="69"/>
      <c r="E484" s="69"/>
      <c r="F484" s="69"/>
      <c r="G484" s="69"/>
      <c r="H484" s="69"/>
      <c r="I484" s="69"/>
      <c r="J484" s="69"/>
      <c r="K484" s="69"/>
      <c r="L484" s="69"/>
      <c r="M484" s="69"/>
      <c r="N484" s="69"/>
      <c r="O484" s="69"/>
      <c r="P484" s="69"/>
      <c r="Q484" s="69"/>
      <c r="R484" s="69"/>
      <c r="S484" s="69"/>
      <c r="T484" s="69"/>
      <c r="U484" s="69"/>
      <c r="V484" s="69"/>
      <c r="W484" s="69"/>
      <c r="X484" s="69"/>
    </row>
    <row r="485">
      <c r="A485" s="245"/>
      <c r="B485" s="69"/>
      <c r="C485" s="69"/>
      <c r="D485" s="69"/>
      <c r="E485" s="69"/>
      <c r="F485" s="69"/>
      <c r="G485" s="69"/>
      <c r="H485" s="69"/>
      <c r="I485" s="69"/>
      <c r="J485" s="69"/>
      <c r="K485" s="69"/>
      <c r="L485" s="69"/>
      <c r="M485" s="69"/>
      <c r="N485" s="69"/>
      <c r="O485" s="69"/>
      <c r="P485" s="69"/>
      <c r="Q485" s="69"/>
      <c r="R485" s="69"/>
      <c r="S485" s="69"/>
      <c r="T485" s="69"/>
      <c r="U485" s="69"/>
      <c r="V485" s="69"/>
      <c r="W485" s="69"/>
      <c r="X485" s="69"/>
    </row>
    <row r="486">
      <c r="A486" s="245"/>
      <c r="B486" s="69"/>
      <c r="C486" s="69"/>
      <c r="D486" s="69"/>
      <c r="E486" s="69"/>
      <c r="F486" s="69"/>
      <c r="G486" s="69"/>
      <c r="H486" s="69"/>
      <c r="I486" s="69"/>
      <c r="J486" s="69"/>
      <c r="K486" s="69"/>
      <c r="L486" s="69"/>
      <c r="M486" s="69"/>
      <c r="N486" s="69"/>
      <c r="O486" s="69"/>
      <c r="P486" s="69"/>
      <c r="Q486" s="69"/>
      <c r="R486" s="69"/>
      <c r="S486" s="69"/>
      <c r="T486" s="69"/>
      <c r="U486" s="69"/>
      <c r="V486" s="69"/>
      <c r="W486" s="69"/>
      <c r="X486" s="69"/>
    </row>
    <row r="487">
      <c r="A487" s="245"/>
      <c r="B487" s="69"/>
      <c r="C487" s="69"/>
      <c r="D487" s="69"/>
      <c r="E487" s="69"/>
      <c r="F487" s="69"/>
      <c r="G487" s="69"/>
      <c r="H487" s="69"/>
      <c r="I487" s="69"/>
      <c r="J487" s="69"/>
      <c r="K487" s="69"/>
      <c r="L487" s="69"/>
      <c r="M487" s="69"/>
      <c r="N487" s="69"/>
      <c r="O487" s="69"/>
      <c r="P487" s="69"/>
      <c r="Q487" s="69"/>
      <c r="R487" s="69"/>
      <c r="S487" s="69"/>
      <c r="T487" s="69"/>
      <c r="U487" s="69"/>
      <c r="V487" s="69"/>
      <c r="W487" s="69"/>
      <c r="X487" s="69"/>
    </row>
    <row r="488">
      <c r="A488" s="245"/>
      <c r="B488" s="69"/>
      <c r="C488" s="69"/>
      <c r="D488" s="69"/>
      <c r="E488" s="69"/>
      <c r="F488" s="69"/>
      <c r="G488" s="69"/>
      <c r="H488" s="69"/>
      <c r="I488" s="69"/>
      <c r="J488" s="69"/>
      <c r="K488" s="69"/>
      <c r="L488" s="69"/>
      <c r="M488" s="69"/>
      <c r="N488" s="69"/>
      <c r="O488" s="69"/>
      <c r="P488" s="69"/>
      <c r="Q488" s="69"/>
      <c r="R488" s="69"/>
      <c r="S488" s="69"/>
      <c r="T488" s="69"/>
      <c r="U488" s="69"/>
      <c r="V488" s="69"/>
      <c r="W488" s="69"/>
      <c r="X488" s="69"/>
    </row>
    <row r="489">
      <c r="A489" s="245"/>
      <c r="B489" s="69"/>
      <c r="C489" s="69"/>
      <c r="D489" s="69"/>
      <c r="E489" s="69"/>
      <c r="F489" s="69"/>
      <c r="G489" s="69"/>
      <c r="H489" s="69"/>
      <c r="I489" s="69"/>
      <c r="J489" s="69"/>
      <c r="K489" s="69"/>
      <c r="L489" s="69"/>
      <c r="M489" s="69"/>
      <c r="N489" s="69"/>
      <c r="O489" s="69"/>
      <c r="P489" s="69"/>
      <c r="Q489" s="69"/>
      <c r="R489" s="69"/>
      <c r="S489" s="69"/>
      <c r="T489" s="69"/>
      <c r="U489" s="69"/>
      <c r="V489" s="69"/>
      <c r="W489" s="69"/>
      <c r="X489" s="69"/>
    </row>
    <row r="490">
      <c r="A490" s="245"/>
      <c r="B490" s="69"/>
      <c r="C490" s="69"/>
      <c r="D490" s="69"/>
      <c r="E490" s="69"/>
      <c r="F490" s="69"/>
      <c r="G490" s="69"/>
      <c r="H490" s="69"/>
      <c r="I490" s="69"/>
      <c r="J490" s="69"/>
      <c r="K490" s="69"/>
      <c r="L490" s="69"/>
      <c r="M490" s="69"/>
      <c r="N490" s="69"/>
      <c r="O490" s="69"/>
      <c r="P490" s="69"/>
      <c r="Q490" s="69"/>
      <c r="R490" s="69"/>
      <c r="S490" s="69"/>
      <c r="T490" s="69"/>
      <c r="U490" s="69"/>
      <c r="V490" s="69"/>
      <c r="W490" s="69"/>
      <c r="X490" s="69"/>
    </row>
    <row r="491">
      <c r="A491" s="245"/>
      <c r="B491" s="69"/>
      <c r="C491" s="69"/>
      <c r="D491" s="69"/>
      <c r="E491" s="69"/>
      <c r="F491" s="69"/>
      <c r="G491" s="69"/>
      <c r="H491" s="69"/>
      <c r="I491" s="69"/>
      <c r="J491" s="69"/>
      <c r="K491" s="69"/>
      <c r="L491" s="69"/>
      <c r="M491" s="69"/>
      <c r="N491" s="69"/>
      <c r="O491" s="69"/>
      <c r="P491" s="69"/>
      <c r="Q491" s="69"/>
      <c r="R491" s="69"/>
      <c r="S491" s="69"/>
      <c r="T491" s="69"/>
      <c r="U491" s="69"/>
      <c r="V491" s="69"/>
      <c r="W491" s="69"/>
      <c r="X491" s="69"/>
    </row>
    <row r="492">
      <c r="A492" s="245"/>
      <c r="B492" s="69"/>
      <c r="C492" s="69"/>
      <c r="D492" s="69"/>
      <c r="E492" s="69"/>
      <c r="F492" s="69"/>
      <c r="G492" s="69"/>
      <c r="H492" s="69"/>
      <c r="I492" s="69"/>
      <c r="J492" s="69"/>
      <c r="K492" s="69"/>
      <c r="L492" s="69"/>
      <c r="M492" s="69"/>
      <c r="N492" s="69"/>
      <c r="O492" s="69"/>
      <c r="P492" s="69"/>
      <c r="Q492" s="69"/>
      <c r="R492" s="69"/>
      <c r="S492" s="69"/>
      <c r="T492" s="69"/>
      <c r="U492" s="69"/>
      <c r="V492" s="69"/>
      <c r="W492" s="69"/>
      <c r="X492" s="69"/>
    </row>
    <row r="493">
      <c r="A493" s="245"/>
      <c r="B493" s="69"/>
      <c r="C493" s="69"/>
      <c r="D493" s="69"/>
      <c r="E493" s="69"/>
      <c r="F493" s="69"/>
      <c r="G493" s="69"/>
      <c r="H493" s="69"/>
      <c r="I493" s="69"/>
      <c r="J493" s="69"/>
      <c r="K493" s="69"/>
      <c r="L493" s="69"/>
      <c r="M493" s="69"/>
      <c r="N493" s="69"/>
      <c r="O493" s="69"/>
      <c r="P493" s="69"/>
      <c r="Q493" s="69"/>
      <c r="R493" s="69"/>
      <c r="S493" s="69"/>
      <c r="T493" s="69"/>
      <c r="U493" s="69"/>
      <c r="V493" s="69"/>
      <c r="W493" s="69"/>
      <c r="X493" s="69"/>
    </row>
    <row r="494">
      <c r="A494" s="245"/>
      <c r="B494" s="69"/>
      <c r="C494" s="69"/>
      <c r="D494" s="69"/>
      <c r="E494" s="69"/>
      <c r="F494" s="69"/>
      <c r="G494" s="69"/>
      <c r="H494" s="69"/>
      <c r="I494" s="69"/>
      <c r="J494" s="69"/>
      <c r="K494" s="69"/>
      <c r="L494" s="69"/>
      <c r="M494" s="69"/>
      <c r="N494" s="69"/>
      <c r="O494" s="69"/>
      <c r="P494" s="69"/>
      <c r="Q494" s="69"/>
      <c r="R494" s="69"/>
      <c r="S494" s="69"/>
      <c r="T494" s="69"/>
      <c r="U494" s="69"/>
      <c r="V494" s="69"/>
      <c r="W494" s="69"/>
      <c r="X494" s="69"/>
    </row>
    <row r="495">
      <c r="A495" s="245"/>
      <c r="B495" s="69"/>
      <c r="C495" s="69"/>
      <c r="D495" s="69"/>
      <c r="E495" s="69"/>
      <c r="F495" s="69"/>
      <c r="G495" s="69"/>
      <c r="H495" s="69"/>
      <c r="I495" s="69"/>
      <c r="J495" s="69"/>
      <c r="K495" s="69"/>
      <c r="L495" s="69"/>
      <c r="M495" s="69"/>
      <c r="N495" s="69"/>
      <c r="O495" s="69"/>
      <c r="P495" s="69"/>
      <c r="Q495" s="69"/>
      <c r="R495" s="69"/>
      <c r="S495" s="69"/>
      <c r="T495" s="69"/>
      <c r="U495" s="69"/>
      <c r="V495" s="69"/>
      <c r="W495" s="69"/>
      <c r="X495" s="69"/>
    </row>
    <row r="496">
      <c r="A496" s="245"/>
      <c r="B496" s="69"/>
      <c r="C496" s="69"/>
      <c r="D496" s="69"/>
      <c r="E496" s="69"/>
      <c r="F496" s="69"/>
      <c r="G496" s="69"/>
      <c r="H496" s="69"/>
      <c r="I496" s="69"/>
      <c r="J496" s="69"/>
      <c r="K496" s="69"/>
      <c r="L496" s="69"/>
      <c r="M496" s="69"/>
      <c r="N496" s="69"/>
      <c r="O496" s="69"/>
      <c r="P496" s="69"/>
      <c r="Q496" s="69"/>
      <c r="R496" s="69"/>
      <c r="S496" s="69"/>
      <c r="T496" s="69"/>
      <c r="U496" s="69"/>
      <c r="V496" s="69"/>
      <c r="W496" s="69"/>
      <c r="X496" s="69"/>
    </row>
    <row r="497">
      <c r="A497" s="245"/>
      <c r="B497" s="69"/>
      <c r="C497" s="69"/>
      <c r="D497" s="69"/>
      <c r="E497" s="69"/>
      <c r="F497" s="69"/>
      <c r="G497" s="69"/>
      <c r="H497" s="69"/>
      <c r="I497" s="69"/>
      <c r="J497" s="69"/>
      <c r="K497" s="69"/>
      <c r="L497" s="69"/>
      <c r="M497" s="69"/>
      <c r="N497" s="69"/>
      <c r="O497" s="69"/>
      <c r="P497" s="69"/>
      <c r="Q497" s="69"/>
      <c r="R497" s="69"/>
      <c r="S497" s="69"/>
      <c r="T497" s="69"/>
      <c r="U497" s="69"/>
      <c r="V497" s="69"/>
      <c r="W497" s="69"/>
      <c r="X497" s="69"/>
    </row>
    <row r="498">
      <c r="A498" s="245"/>
      <c r="B498" s="69"/>
      <c r="C498" s="69"/>
      <c r="D498" s="69"/>
      <c r="E498" s="69"/>
      <c r="F498" s="69"/>
      <c r="G498" s="69"/>
      <c r="H498" s="69"/>
      <c r="I498" s="69"/>
      <c r="J498" s="69"/>
      <c r="K498" s="69"/>
      <c r="L498" s="69"/>
      <c r="M498" s="69"/>
      <c r="N498" s="69"/>
      <c r="O498" s="69"/>
      <c r="P498" s="69"/>
      <c r="Q498" s="69"/>
      <c r="R498" s="69"/>
      <c r="S498" s="69"/>
      <c r="T498" s="69"/>
      <c r="U498" s="69"/>
      <c r="V498" s="69"/>
      <c r="W498" s="69"/>
      <c r="X498" s="69"/>
    </row>
    <row r="499">
      <c r="A499" s="245"/>
      <c r="B499" s="69"/>
      <c r="C499" s="69"/>
      <c r="D499" s="69"/>
      <c r="E499" s="69"/>
      <c r="F499" s="69"/>
      <c r="G499" s="69"/>
      <c r="H499" s="69"/>
      <c r="I499" s="69"/>
      <c r="J499" s="69"/>
      <c r="K499" s="69"/>
      <c r="L499" s="69"/>
      <c r="M499" s="69"/>
      <c r="N499" s="69"/>
      <c r="O499" s="69"/>
      <c r="P499" s="69"/>
      <c r="Q499" s="69"/>
      <c r="R499" s="69"/>
      <c r="S499" s="69"/>
      <c r="T499" s="69"/>
      <c r="U499" s="69"/>
      <c r="V499" s="69"/>
      <c r="W499" s="69"/>
      <c r="X499" s="69"/>
    </row>
    <row r="500">
      <c r="A500" s="245"/>
      <c r="B500" s="69"/>
      <c r="C500" s="69"/>
      <c r="D500" s="69"/>
      <c r="E500" s="69"/>
      <c r="F500" s="69"/>
      <c r="G500" s="69"/>
      <c r="H500" s="69"/>
      <c r="I500" s="69"/>
      <c r="J500" s="69"/>
      <c r="K500" s="69"/>
      <c r="L500" s="69"/>
      <c r="M500" s="69"/>
      <c r="N500" s="69"/>
      <c r="O500" s="69"/>
      <c r="P500" s="69"/>
      <c r="Q500" s="69"/>
      <c r="R500" s="69"/>
      <c r="S500" s="69"/>
      <c r="T500" s="69"/>
      <c r="U500" s="69"/>
      <c r="V500" s="69"/>
      <c r="W500" s="69"/>
      <c r="X500" s="69"/>
    </row>
    <row r="501">
      <c r="A501" s="245"/>
    </row>
    <row r="502">
      <c r="A502" s="245"/>
    </row>
    <row r="503">
      <c r="A503" s="245"/>
    </row>
    <row r="504">
      <c r="A504" s="245"/>
    </row>
    <row r="505">
      <c r="A505" s="245"/>
    </row>
    <row r="506">
      <c r="A506" s="245"/>
    </row>
    <row r="507">
      <c r="A507" s="245"/>
    </row>
    <row r="508">
      <c r="A508" s="245"/>
    </row>
    <row r="509">
      <c r="A509" s="245"/>
    </row>
    <row r="510">
      <c r="A510" s="245"/>
    </row>
    <row r="511">
      <c r="A511" s="245"/>
    </row>
    <row r="512">
      <c r="A512" s="245"/>
    </row>
    <row r="513">
      <c r="A513" s="245"/>
    </row>
    <row r="514">
      <c r="A514" s="245"/>
    </row>
    <row r="515">
      <c r="A515" s="245"/>
    </row>
    <row r="516">
      <c r="A516" s="245"/>
    </row>
    <row r="517">
      <c r="A517" s="245"/>
    </row>
    <row r="518">
      <c r="A518" s="245"/>
    </row>
    <row r="519">
      <c r="A519" s="245"/>
    </row>
    <row r="520">
      <c r="A520" s="245"/>
    </row>
    <row r="521">
      <c r="A521" s="245"/>
    </row>
    <row r="522">
      <c r="A522" s="245"/>
    </row>
    <row r="523">
      <c r="A523" s="245"/>
    </row>
    <row r="524">
      <c r="A524" s="245"/>
    </row>
    <row r="525">
      <c r="A525" s="245"/>
    </row>
    <row r="526">
      <c r="A526" s="245"/>
    </row>
    <row r="527">
      <c r="A527" s="245"/>
    </row>
    <row r="528">
      <c r="A528" s="245"/>
    </row>
    <row r="529">
      <c r="A529" s="245"/>
    </row>
    <row r="530">
      <c r="A530" s="245"/>
    </row>
    <row r="531">
      <c r="A531" s="245"/>
    </row>
    <row r="532">
      <c r="A532" s="245"/>
    </row>
    <row r="533">
      <c r="A533" s="245"/>
    </row>
    <row r="534">
      <c r="A534" s="245"/>
    </row>
    <row r="535">
      <c r="A535" s="245"/>
    </row>
    <row r="536">
      <c r="A536" s="245"/>
    </row>
    <row r="537">
      <c r="A537" s="245"/>
    </row>
    <row r="538">
      <c r="A538" s="245"/>
    </row>
    <row r="539">
      <c r="A539" s="245"/>
    </row>
    <row r="540">
      <c r="A540" s="245"/>
    </row>
    <row r="541">
      <c r="A541" s="245"/>
    </row>
    <row r="542">
      <c r="A542" s="245"/>
    </row>
    <row r="543">
      <c r="A543" s="245"/>
    </row>
    <row r="544">
      <c r="A544" s="245"/>
    </row>
    <row r="545">
      <c r="A545" s="245"/>
    </row>
    <row r="546">
      <c r="A546" s="245"/>
    </row>
    <row r="547">
      <c r="A547" s="245"/>
    </row>
    <row r="548">
      <c r="A548" s="245"/>
    </row>
    <row r="549">
      <c r="A549" s="245"/>
    </row>
    <row r="550">
      <c r="A550" s="245"/>
    </row>
    <row r="551">
      <c r="A551" s="245"/>
    </row>
    <row r="552">
      <c r="A552" s="245"/>
    </row>
    <row r="553">
      <c r="A553" s="245"/>
    </row>
    <row r="554">
      <c r="A554" s="245"/>
    </row>
    <row r="555">
      <c r="A555" s="245"/>
    </row>
    <row r="556">
      <c r="A556" s="245"/>
    </row>
    <row r="557">
      <c r="A557" s="245"/>
    </row>
    <row r="558">
      <c r="A558" s="245"/>
    </row>
    <row r="559">
      <c r="A559" s="245"/>
    </row>
    <row r="560">
      <c r="A560" s="245"/>
    </row>
    <row r="561">
      <c r="A561" s="245"/>
    </row>
    <row r="562">
      <c r="A562" s="245"/>
    </row>
    <row r="563">
      <c r="A563" s="245"/>
    </row>
    <row r="564">
      <c r="A564" s="245"/>
    </row>
    <row r="565">
      <c r="A565" s="245"/>
    </row>
    <row r="566">
      <c r="A566" s="245"/>
    </row>
    <row r="567">
      <c r="A567" s="245"/>
    </row>
    <row r="568">
      <c r="A568" s="245"/>
    </row>
    <row r="569">
      <c r="A569" s="245"/>
    </row>
    <row r="570">
      <c r="A570" s="245"/>
    </row>
    <row r="571">
      <c r="A571" s="245"/>
    </row>
    <row r="572">
      <c r="A572" s="245"/>
    </row>
    <row r="573">
      <c r="A573" s="245"/>
    </row>
    <row r="574">
      <c r="A574" s="245"/>
    </row>
    <row r="575">
      <c r="A575" s="245"/>
    </row>
    <row r="576">
      <c r="A576" s="245"/>
    </row>
    <row r="577">
      <c r="A577" s="245"/>
    </row>
    <row r="578">
      <c r="A578" s="245"/>
    </row>
    <row r="579">
      <c r="A579" s="245"/>
    </row>
    <row r="580">
      <c r="A580" s="245"/>
    </row>
    <row r="581">
      <c r="A581" s="245"/>
    </row>
    <row r="582">
      <c r="A582" s="245"/>
    </row>
    <row r="583">
      <c r="A583" s="245"/>
    </row>
    <row r="584">
      <c r="A584" s="245"/>
    </row>
    <row r="585">
      <c r="A585" s="245"/>
    </row>
    <row r="586">
      <c r="A586" s="245"/>
    </row>
    <row r="587">
      <c r="A587" s="245"/>
    </row>
    <row r="588">
      <c r="A588" s="245"/>
    </row>
    <row r="589">
      <c r="A589" s="245"/>
    </row>
    <row r="590">
      <c r="A590" s="245"/>
    </row>
    <row r="591">
      <c r="A591" s="245"/>
    </row>
    <row r="592">
      <c r="A592" s="245"/>
    </row>
    <row r="593">
      <c r="A593" s="245"/>
    </row>
    <row r="594">
      <c r="A594" s="245"/>
    </row>
    <row r="595">
      <c r="A595" s="245"/>
    </row>
    <row r="596">
      <c r="A596" s="245"/>
    </row>
    <row r="597">
      <c r="A597" s="245"/>
    </row>
    <row r="598">
      <c r="A598" s="245"/>
    </row>
    <row r="599">
      <c r="A599" s="245"/>
    </row>
    <row r="600">
      <c r="A600" s="245"/>
    </row>
    <row r="601">
      <c r="A601" s="245"/>
    </row>
    <row r="602">
      <c r="A602" s="245"/>
    </row>
    <row r="603">
      <c r="A603" s="245"/>
    </row>
    <row r="604">
      <c r="A604" s="245"/>
    </row>
    <row r="605">
      <c r="A605" s="245"/>
    </row>
    <row r="606">
      <c r="A606" s="245"/>
    </row>
    <row r="607">
      <c r="A607" s="245"/>
    </row>
    <row r="608">
      <c r="A608" s="245"/>
    </row>
    <row r="609">
      <c r="A609" s="245"/>
    </row>
    <row r="610">
      <c r="A610" s="245"/>
    </row>
    <row r="611">
      <c r="A611" s="245"/>
    </row>
    <row r="612">
      <c r="A612" s="245"/>
    </row>
    <row r="613">
      <c r="A613" s="245"/>
    </row>
    <row r="614">
      <c r="A614" s="245"/>
    </row>
    <row r="615">
      <c r="A615" s="245"/>
    </row>
    <row r="616">
      <c r="A616" s="245"/>
    </row>
    <row r="617">
      <c r="A617" s="245"/>
    </row>
    <row r="618">
      <c r="A618" s="245"/>
    </row>
    <row r="619">
      <c r="A619" s="245"/>
    </row>
    <row r="620">
      <c r="A620" s="245"/>
    </row>
    <row r="621">
      <c r="A621" s="245"/>
    </row>
    <row r="622">
      <c r="A622" s="245"/>
    </row>
    <row r="623">
      <c r="A623" s="245"/>
    </row>
    <row r="624">
      <c r="A624" s="245"/>
    </row>
    <row r="625">
      <c r="A625" s="245"/>
    </row>
    <row r="626">
      <c r="A626" s="245"/>
    </row>
    <row r="627">
      <c r="A627" s="245"/>
    </row>
    <row r="628">
      <c r="A628" s="245"/>
    </row>
    <row r="629">
      <c r="A629" s="245"/>
    </row>
    <row r="630">
      <c r="A630" s="245"/>
    </row>
    <row r="631">
      <c r="A631" s="245"/>
    </row>
    <row r="632">
      <c r="A632" s="245"/>
    </row>
    <row r="633">
      <c r="A633" s="245"/>
    </row>
    <row r="634">
      <c r="A634" s="245"/>
    </row>
    <row r="635">
      <c r="A635" s="245"/>
    </row>
    <row r="636">
      <c r="A636" s="245"/>
    </row>
    <row r="637">
      <c r="A637" s="245"/>
    </row>
    <row r="638">
      <c r="A638" s="245"/>
    </row>
    <row r="639">
      <c r="A639" s="245"/>
    </row>
    <row r="640">
      <c r="A640" s="245"/>
    </row>
    <row r="641">
      <c r="A641" s="245"/>
    </row>
    <row r="642">
      <c r="A642" s="245"/>
    </row>
    <row r="643">
      <c r="A643" s="245"/>
    </row>
    <row r="644">
      <c r="A644" s="245"/>
    </row>
    <row r="645">
      <c r="A645" s="245"/>
    </row>
    <row r="646">
      <c r="A646" s="245"/>
    </row>
    <row r="647">
      <c r="A647" s="245"/>
    </row>
    <row r="648">
      <c r="A648" s="245"/>
    </row>
    <row r="649">
      <c r="A649" s="245"/>
    </row>
    <row r="650">
      <c r="A650" s="245"/>
    </row>
    <row r="651">
      <c r="A651" s="245"/>
    </row>
    <row r="652">
      <c r="A652" s="245"/>
    </row>
    <row r="653">
      <c r="A653" s="245"/>
    </row>
    <row r="654">
      <c r="A654" s="245"/>
    </row>
    <row r="655">
      <c r="A655" s="245"/>
    </row>
    <row r="656">
      <c r="A656" s="245"/>
    </row>
    <row r="657">
      <c r="A657" s="245"/>
    </row>
    <row r="658">
      <c r="A658" s="245"/>
    </row>
    <row r="659">
      <c r="A659" s="245"/>
    </row>
    <row r="660">
      <c r="A660" s="245"/>
    </row>
    <row r="661">
      <c r="A661" s="245"/>
    </row>
    <row r="662">
      <c r="A662" s="245"/>
    </row>
    <row r="663">
      <c r="A663" s="245"/>
    </row>
    <row r="664">
      <c r="A664" s="245"/>
    </row>
    <row r="665">
      <c r="A665" s="245"/>
    </row>
    <row r="666">
      <c r="A666" s="245"/>
    </row>
    <row r="667">
      <c r="A667" s="245"/>
    </row>
    <row r="668">
      <c r="A668" s="245"/>
    </row>
    <row r="669">
      <c r="A669" s="245"/>
    </row>
    <row r="670">
      <c r="A670" s="245"/>
    </row>
    <row r="671">
      <c r="A671" s="245"/>
    </row>
    <row r="672">
      <c r="A672" s="245"/>
    </row>
    <row r="673">
      <c r="A673" s="245"/>
    </row>
    <row r="674">
      <c r="A674" s="245"/>
    </row>
    <row r="675">
      <c r="A675" s="245"/>
    </row>
    <row r="676">
      <c r="A676" s="245"/>
    </row>
    <row r="677">
      <c r="A677" s="245"/>
    </row>
    <row r="678">
      <c r="A678" s="245"/>
    </row>
    <row r="679">
      <c r="A679" s="245"/>
    </row>
    <row r="680">
      <c r="A680" s="245"/>
    </row>
    <row r="681">
      <c r="A681" s="245"/>
    </row>
    <row r="682">
      <c r="A682" s="245"/>
    </row>
    <row r="683">
      <c r="A683" s="245"/>
    </row>
    <row r="684">
      <c r="A684" s="245"/>
    </row>
    <row r="685">
      <c r="A685" s="245"/>
    </row>
    <row r="686">
      <c r="A686" s="245"/>
    </row>
    <row r="687">
      <c r="A687" s="245"/>
    </row>
    <row r="688">
      <c r="A688" s="245"/>
    </row>
    <row r="689">
      <c r="A689" s="245"/>
    </row>
    <row r="690">
      <c r="A690" s="245"/>
    </row>
    <row r="691">
      <c r="A691" s="245"/>
    </row>
    <row r="692">
      <c r="A692" s="245"/>
    </row>
    <row r="693">
      <c r="A693" s="245"/>
    </row>
    <row r="694">
      <c r="A694" s="245"/>
    </row>
    <row r="695">
      <c r="A695" s="245"/>
    </row>
    <row r="696">
      <c r="A696" s="245"/>
    </row>
    <row r="697">
      <c r="A697" s="245"/>
    </row>
    <row r="698">
      <c r="A698" s="245"/>
    </row>
    <row r="699">
      <c r="A699" s="245"/>
    </row>
    <row r="700">
      <c r="A700" s="245"/>
    </row>
    <row r="701">
      <c r="A701" s="245"/>
    </row>
    <row r="702">
      <c r="A702" s="245"/>
    </row>
    <row r="703">
      <c r="A703" s="245"/>
    </row>
    <row r="704">
      <c r="A704" s="245"/>
    </row>
    <row r="705">
      <c r="A705" s="245"/>
    </row>
    <row r="706">
      <c r="A706" s="245"/>
    </row>
    <row r="707">
      <c r="A707" s="245"/>
    </row>
    <row r="708">
      <c r="A708" s="245"/>
    </row>
    <row r="709">
      <c r="A709" s="245"/>
    </row>
    <row r="710">
      <c r="A710" s="245"/>
    </row>
    <row r="711">
      <c r="A711" s="245"/>
    </row>
    <row r="712">
      <c r="A712" s="245"/>
    </row>
    <row r="713">
      <c r="A713" s="245"/>
    </row>
    <row r="714">
      <c r="A714" s="245"/>
    </row>
    <row r="715">
      <c r="A715" s="245"/>
    </row>
    <row r="716">
      <c r="A716" s="245"/>
    </row>
    <row r="717">
      <c r="A717" s="245"/>
    </row>
    <row r="718">
      <c r="A718" s="245"/>
    </row>
    <row r="719">
      <c r="A719" s="245"/>
    </row>
    <row r="720">
      <c r="A720" s="245"/>
    </row>
    <row r="721">
      <c r="A721" s="245"/>
    </row>
    <row r="722">
      <c r="A722" s="245"/>
    </row>
    <row r="723">
      <c r="A723" s="245"/>
    </row>
    <row r="724">
      <c r="A724" s="245"/>
    </row>
    <row r="725">
      <c r="A725" s="245"/>
    </row>
    <row r="726">
      <c r="A726" s="245"/>
    </row>
    <row r="727">
      <c r="A727" s="245"/>
    </row>
    <row r="728">
      <c r="A728" s="245"/>
    </row>
    <row r="729">
      <c r="A729" s="245"/>
    </row>
    <row r="730">
      <c r="A730" s="245"/>
    </row>
    <row r="731">
      <c r="A731" s="245"/>
    </row>
    <row r="732">
      <c r="A732" s="245"/>
    </row>
    <row r="733">
      <c r="A733" s="245"/>
    </row>
    <row r="734">
      <c r="A734" s="245"/>
    </row>
    <row r="735">
      <c r="A735" s="245"/>
    </row>
    <row r="736">
      <c r="A736" s="245"/>
    </row>
    <row r="737">
      <c r="A737" s="245"/>
    </row>
    <row r="738">
      <c r="A738" s="245"/>
    </row>
    <row r="739">
      <c r="A739" s="245"/>
    </row>
    <row r="740">
      <c r="A740" s="245"/>
    </row>
    <row r="741">
      <c r="A741" s="245"/>
    </row>
    <row r="742">
      <c r="A742" s="245"/>
    </row>
    <row r="743">
      <c r="A743" s="245"/>
    </row>
    <row r="744">
      <c r="A744" s="245"/>
    </row>
    <row r="745">
      <c r="A745" s="245"/>
    </row>
    <row r="746">
      <c r="A746" s="245"/>
    </row>
    <row r="747">
      <c r="A747" s="245"/>
    </row>
    <row r="748">
      <c r="A748" s="245"/>
    </row>
    <row r="749">
      <c r="A749" s="245"/>
    </row>
    <row r="750">
      <c r="A750" s="245"/>
    </row>
    <row r="751">
      <c r="A751" s="245"/>
    </row>
    <row r="752">
      <c r="A752" s="245"/>
    </row>
    <row r="753">
      <c r="A753" s="245"/>
    </row>
    <row r="754">
      <c r="A754" s="245"/>
    </row>
    <row r="755">
      <c r="A755" s="245"/>
    </row>
    <row r="756">
      <c r="A756" s="245"/>
    </row>
    <row r="757">
      <c r="A757" s="245"/>
    </row>
    <row r="758">
      <c r="A758" s="245"/>
    </row>
    <row r="759">
      <c r="A759" s="245"/>
    </row>
    <row r="760">
      <c r="A760" s="245"/>
    </row>
    <row r="761">
      <c r="A761" s="245"/>
    </row>
    <row r="762">
      <c r="A762" s="245"/>
    </row>
    <row r="763">
      <c r="A763" s="245"/>
    </row>
    <row r="764">
      <c r="A764" s="245"/>
    </row>
    <row r="765">
      <c r="A765" s="245"/>
    </row>
    <row r="766">
      <c r="A766" s="245"/>
    </row>
    <row r="767">
      <c r="A767" s="245"/>
    </row>
    <row r="768">
      <c r="A768" s="245"/>
    </row>
    <row r="769">
      <c r="A769" s="245"/>
    </row>
    <row r="770">
      <c r="A770" s="245"/>
    </row>
    <row r="771">
      <c r="A771" s="245"/>
    </row>
    <row r="772">
      <c r="A772" s="245"/>
    </row>
    <row r="773">
      <c r="A773" s="245"/>
    </row>
    <row r="774">
      <c r="A774" s="245"/>
    </row>
    <row r="775">
      <c r="A775" s="245"/>
    </row>
    <row r="776">
      <c r="A776" s="245"/>
    </row>
    <row r="777">
      <c r="A777" s="245"/>
    </row>
    <row r="778">
      <c r="A778" s="245"/>
    </row>
    <row r="779">
      <c r="A779" s="245"/>
    </row>
    <row r="780">
      <c r="A780" s="245"/>
    </row>
    <row r="781">
      <c r="A781" s="245"/>
    </row>
    <row r="782">
      <c r="A782" s="245"/>
    </row>
    <row r="783">
      <c r="A783" s="245"/>
    </row>
    <row r="784">
      <c r="A784" s="245"/>
    </row>
    <row r="785">
      <c r="A785" s="245"/>
    </row>
    <row r="786">
      <c r="A786" s="245"/>
    </row>
    <row r="787">
      <c r="A787" s="245"/>
    </row>
    <row r="788">
      <c r="A788" s="245"/>
    </row>
    <row r="789">
      <c r="A789" s="245"/>
    </row>
    <row r="790">
      <c r="A790" s="245"/>
    </row>
    <row r="791">
      <c r="A791" s="245"/>
    </row>
    <row r="792">
      <c r="A792" s="245"/>
    </row>
    <row r="793">
      <c r="A793" s="245"/>
    </row>
    <row r="794">
      <c r="A794" s="245"/>
    </row>
    <row r="795">
      <c r="A795" s="245"/>
    </row>
    <row r="796">
      <c r="A796" s="245"/>
    </row>
    <row r="797">
      <c r="A797" s="245"/>
    </row>
    <row r="798">
      <c r="A798" s="245"/>
    </row>
    <row r="799">
      <c r="A799" s="245"/>
    </row>
    <row r="800">
      <c r="A800" s="245"/>
    </row>
    <row r="801">
      <c r="A801" s="245"/>
    </row>
    <row r="802">
      <c r="A802" s="245"/>
    </row>
    <row r="803">
      <c r="A803" s="245"/>
    </row>
    <row r="804">
      <c r="A804" s="245"/>
    </row>
    <row r="805">
      <c r="A805" s="245"/>
    </row>
    <row r="806">
      <c r="A806" s="245"/>
    </row>
    <row r="807">
      <c r="A807" s="245"/>
    </row>
    <row r="808">
      <c r="A808" s="245"/>
    </row>
    <row r="809">
      <c r="A809" s="245"/>
    </row>
    <row r="810">
      <c r="A810" s="245"/>
    </row>
    <row r="811">
      <c r="A811" s="245"/>
    </row>
    <row r="812">
      <c r="A812" s="245"/>
    </row>
    <row r="813">
      <c r="A813" s="245"/>
    </row>
    <row r="814">
      <c r="A814" s="245"/>
    </row>
    <row r="815">
      <c r="A815" s="245"/>
    </row>
    <row r="816">
      <c r="A816" s="245"/>
    </row>
    <row r="817">
      <c r="A817" s="245"/>
    </row>
    <row r="818">
      <c r="A818" s="245"/>
    </row>
    <row r="819">
      <c r="A819" s="245"/>
    </row>
    <row r="820">
      <c r="A820" s="245"/>
    </row>
    <row r="821">
      <c r="A821" s="245"/>
    </row>
    <row r="822">
      <c r="A822" s="245"/>
    </row>
    <row r="823">
      <c r="A823" s="245"/>
    </row>
    <row r="824">
      <c r="A824" s="245"/>
    </row>
    <row r="825">
      <c r="A825" s="245"/>
    </row>
    <row r="826">
      <c r="A826" s="245"/>
    </row>
    <row r="827">
      <c r="A827" s="245"/>
    </row>
    <row r="828">
      <c r="A828" s="245"/>
    </row>
    <row r="829">
      <c r="A829" s="245"/>
    </row>
    <row r="830">
      <c r="A830" s="245"/>
    </row>
    <row r="831">
      <c r="A831" s="245"/>
    </row>
    <row r="832">
      <c r="A832" s="245"/>
    </row>
    <row r="833">
      <c r="A833" s="245"/>
    </row>
    <row r="834">
      <c r="A834" s="245"/>
    </row>
    <row r="835">
      <c r="A835" s="245"/>
    </row>
    <row r="836">
      <c r="A836" s="245"/>
    </row>
    <row r="837">
      <c r="A837" s="245"/>
    </row>
    <row r="838">
      <c r="A838" s="245"/>
    </row>
    <row r="839">
      <c r="A839" s="245"/>
    </row>
    <row r="840">
      <c r="A840" s="245"/>
    </row>
    <row r="841">
      <c r="A841" s="245"/>
    </row>
    <row r="842">
      <c r="A842" s="245"/>
    </row>
    <row r="843">
      <c r="A843" s="245"/>
    </row>
    <row r="844">
      <c r="A844" s="245"/>
    </row>
    <row r="845">
      <c r="A845" s="245"/>
    </row>
    <row r="846">
      <c r="A846" s="245"/>
    </row>
    <row r="847">
      <c r="A847" s="245"/>
    </row>
    <row r="848">
      <c r="A848" s="245"/>
    </row>
    <row r="849">
      <c r="A849" s="245"/>
    </row>
    <row r="850">
      <c r="A850" s="245"/>
    </row>
    <row r="851">
      <c r="A851" s="245"/>
    </row>
    <row r="852">
      <c r="A852" s="245"/>
    </row>
    <row r="853">
      <c r="A853" s="245"/>
    </row>
    <row r="854">
      <c r="A854" s="245"/>
    </row>
    <row r="855">
      <c r="A855" s="245"/>
    </row>
    <row r="856">
      <c r="A856" s="245"/>
    </row>
    <row r="857">
      <c r="A857" s="245"/>
    </row>
    <row r="858">
      <c r="A858" s="245"/>
    </row>
    <row r="859">
      <c r="A859" s="245"/>
    </row>
    <row r="860">
      <c r="A860" s="245"/>
    </row>
    <row r="861">
      <c r="A861" s="245"/>
    </row>
    <row r="862">
      <c r="A862" s="245"/>
    </row>
    <row r="863">
      <c r="A863" s="245"/>
    </row>
    <row r="864">
      <c r="A864" s="245"/>
    </row>
    <row r="865">
      <c r="A865" s="245"/>
    </row>
    <row r="866">
      <c r="A866" s="245"/>
    </row>
    <row r="867">
      <c r="A867" s="245"/>
    </row>
    <row r="868">
      <c r="A868" s="245"/>
    </row>
    <row r="869">
      <c r="A869" s="245"/>
    </row>
    <row r="870">
      <c r="A870" s="245"/>
    </row>
    <row r="871">
      <c r="A871" s="245"/>
    </row>
    <row r="872">
      <c r="A872" s="245"/>
    </row>
    <row r="873">
      <c r="A873" s="245"/>
    </row>
    <row r="874">
      <c r="A874" s="245"/>
    </row>
    <row r="875">
      <c r="A875" s="245"/>
    </row>
    <row r="876">
      <c r="A876" s="245"/>
    </row>
    <row r="877">
      <c r="A877" s="245"/>
    </row>
    <row r="878">
      <c r="A878" s="245"/>
    </row>
    <row r="879">
      <c r="A879" s="245"/>
    </row>
    <row r="880">
      <c r="A880" s="245"/>
    </row>
    <row r="881">
      <c r="A881" s="245"/>
    </row>
    <row r="882">
      <c r="A882" s="245"/>
    </row>
    <row r="883">
      <c r="A883" s="245"/>
    </row>
    <row r="884">
      <c r="A884" s="245"/>
    </row>
    <row r="885">
      <c r="A885" s="245"/>
    </row>
    <row r="886">
      <c r="A886" s="245"/>
    </row>
    <row r="887">
      <c r="A887" s="245"/>
    </row>
    <row r="888">
      <c r="A888" s="245"/>
    </row>
    <row r="889">
      <c r="A889" s="245"/>
    </row>
    <row r="890">
      <c r="A890" s="245"/>
    </row>
    <row r="891">
      <c r="A891" s="245"/>
    </row>
    <row r="892">
      <c r="A892" s="245"/>
    </row>
    <row r="893">
      <c r="A893" s="245"/>
    </row>
    <row r="894">
      <c r="A894" s="245"/>
    </row>
    <row r="895">
      <c r="A895" s="245"/>
    </row>
    <row r="896">
      <c r="A896" s="245"/>
    </row>
    <row r="897">
      <c r="A897" s="245"/>
    </row>
    <row r="898">
      <c r="A898" s="245"/>
    </row>
    <row r="899">
      <c r="A899" s="245"/>
    </row>
    <row r="900">
      <c r="A900" s="245"/>
    </row>
    <row r="901">
      <c r="A901" s="245"/>
    </row>
    <row r="902">
      <c r="A902" s="245"/>
    </row>
    <row r="903">
      <c r="A903" s="245"/>
    </row>
    <row r="904">
      <c r="A904" s="245"/>
    </row>
    <row r="905">
      <c r="A905" s="245"/>
    </row>
    <row r="906">
      <c r="A906" s="245"/>
    </row>
    <row r="907">
      <c r="A907" s="245"/>
    </row>
    <row r="908">
      <c r="A908" s="245"/>
    </row>
    <row r="909">
      <c r="A909" s="245"/>
    </row>
    <row r="910">
      <c r="A910" s="245"/>
    </row>
    <row r="911">
      <c r="A911" s="245"/>
    </row>
    <row r="912">
      <c r="A912" s="245"/>
    </row>
    <row r="913">
      <c r="A913" s="245"/>
    </row>
    <row r="914">
      <c r="A914" s="245"/>
    </row>
    <row r="915">
      <c r="A915" s="245"/>
    </row>
    <row r="916">
      <c r="A916" s="245"/>
    </row>
    <row r="917">
      <c r="A917" s="245"/>
    </row>
    <row r="918">
      <c r="A918" s="245"/>
    </row>
    <row r="919">
      <c r="A919" s="245"/>
    </row>
    <row r="920">
      <c r="A920" s="245"/>
    </row>
    <row r="921">
      <c r="A921" s="245"/>
    </row>
    <row r="922">
      <c r="A922" s="245"/>
    </row>
    <row r="923">
      <c r="A923" s="245"/>
    </row>
    <row r="924">
      <c r="A924" s="245"/>
    </row>
    <row r="925">
      <c r="A925" s="245"/>
    </row>
    <row r="926">
      <c r="A926" s="245"/>
    </row>
    <row r="927">
      <c r="A927" s="245"/>
    </row>
    <row r="928">
      <c r="A928" s="245"/>
    </row>
    <row r="929">
      <c r="A929" s="245"/>
    </row>
    <row r="930">
      <c r="A930" s="245"/>
    </row>
    <row r="931">
      <c r="A931" s="245"/>
    </row>
    <row r="932">
      <c r="A932" s="245"/>
    </row>
    <row r="933">
      <c r="A933" s="245"/>
    </row>
    <row r="934">
      <c r="A934" s="245"/>
    </row>
    <row r="935">
      <c r="A935" s="245"/>
    </row>
    <row r="936">
      <c r="A936" s="245"/>
    </row>
    <row r="937">
      <c r="A937" s="245"/>
    </row>
    <row r="938">
      <c r="A938" s="245"/>
    </row>
    <row r="939">
      <c r="A939" s="245"/>
    </row>
    <row r="940">
      <c r="A940" s="245"/>
    </row>
    <row r="941">
      <c r="A941" s="245"/>
    </row>
    <row r="942">
      <c r="A942" s="245"/>
    </row>
    <row r="943">
      <c r="A943" s="245"/>
    </row>
    <row r="944">
      <c r="A944" s="245"/>
    </row>
    <row r="945">
      <c r="A945" s="245"/>
    </row>
    <row r="946">
      <c r="A946" s="245"/>
    </row>
    <row r="947">
      <c r="A947" s="245"/>
    </row>
    <row r="948">
      <c r="A948" s="245"/>
    </row>
    <row r="949">
      <c r="A949" s="245"/>
    </row>
    <row r="950">
      <c r="A950" s="245"/>
    </row>
    <row r="951">
      <c r="A951" s="245"/>
    </row>
    <row r="952">
      <c r="A952" s="245"/>
    </row>
    <row r="953">
      <c r="A953" s="245"/>
    </row>
    <row r="954">
      <c r="A954" s="245"/>
    </row>
    <row r="955">
      <c r="A955" s="245"/>
    </row>
    <row r="956">
      <c r="A956" s="245"/>
    </row>
    <row r="957">
      <c r="A957" s="245"/>
    </row>
    <row r="958">
      <c r="A958" s="245"/>
    </row>
    <row r="959">
      <c r="A959" s="245"/>
    </row>
    <row r="960">
      <c r="A960" s="245"/>
    </row>
    <row r="961">
      <c r="A961" s="245"/>
    </row>
    <row r="962">
      <c r="A962" s="245"/>
    </row>
    <row r="963">
      <c r="A963" s="245"/>
    </row>
    <row r="964">
      <c r="A964" s="245"/>
    </row>
    <row r="965">
      <c r="A965" s="245"/>
    </row>
    <row r="966">
      <c r="A966" s="245"/>
    </row>
    <row r="967">
      <c r="A967" s="245"/>
    </row>
    <row r="968">
      <c r="A968" s="245"/>
    </row>
    <row r="969">
      <c r="A969" s="245"/>
    </row>
    <row r="970">
      <c r="A970" s="245"/>
    </row>
    <row r="971">
      <c r="A971" s="245"/>
    </row>
    <row r="972">
      <c r="A972" s="245"/>
    </row>
    <row r="973">
      <c r="A973" s="245"/>
    </row>
    <row r="974">
      <c r="A974" s="245"/>
    </row>
    <row r="975">
      <c r="A975" s="245"/>
    </row>
    <row r="976">
      <c r="A976" s="245"/>
    </row>
    <row r="977">
      <c r="A977" s="245"/>
    </row>
    <row r="978">
      <c r="A978" s="245"/>
    </row>
    <row r="979">
      <c r="A979" s="245"/>
    </row>
    <row r="980">
      <c r="A980" s="245"/>
    </row>
    <row r="981">
      <c r="A981" s="245"/>
    </row>
    <row r="982">
      <c r="A982" s="245"/>
    </row>
    <row r="983">
      <c r="A983" s="245"/>
    </row>
    <row r="984">
      <c r="A984" s="245"/>
    </row>
    <row r="985">
      <c r="A985" s="245"/>
    </row>
    <row r="986">
      <c r="A986" s="245"/>
    </row>
    <row r="987">
      <c r="A987" s="245"/>
    </row>
    <row r="988">
      <c r="A988" s="245"/>
    </row>
    <row r="989">
      <c r="A989" s="245"/>
    </row>
    <row r="990">
      <c r="A990" s="245"/>
    </row>
    <row r="991">
      <c r="A991" s="245"/>
    </row>
    <row r="992">
      <c r="A992" s="245"/>
    </row>
    <row r="993">
      <c r="A993" s="245"/>
    </row>
    <row r="994">
      <c r="A994" s="245"/>
    </row>
    <row r="995">
      <c r="A995" s="245"/>
    </row>
    <row r="996">
      <c r="A996" s="245"/>
    </row>
    <row r="997">
      <c r="A997" s="245"/>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s>
  <drawing r:id="rId14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24.63"/>
    <col customWidth="1" min="3" max="3" width="14.75"/>
    <col customWidth="1" min="5" max="5" width="17.25"/>
    <col customWidth="1" min="8" max="8" width="12.75"/>
    <col customWidth="1" min="9" max="9" width="12.25"/>
    <col customWidth="1" min="10" max="10" width="14.25"/>
    <col customWidth="1" min="11" max="11" width="15.63"/>
    <col customWidth="1" min="13" max="13" width="50.63"/>
  </cols>
  <sheetData>
    <row r="1">
      <c r="A1" s="80" t="str">
        <f t="array" ref="A1:A100">Empresas!B1:B100</f>
        <v>ID</v>
      </c>
      <c r="B1" s="80" t="str">
        <f t="array" ref="B1:B100">Empresas!D1:D100</f>
        <v>Dominio</v>
      </c>
      <c r="C1" s="80" t="str">
        <f t="array" ref="C1:C100">Empresas!A1:A100</f>
        <v>Marca</v>
      </c>
      <c r="D1" s="83" t="s">
        <v>771</v>
      </c>
      <c r="E1" s="83" t="s">
        <v>1465</v>
      </c>
      <c r="F1" s="83" t="s">
        <v>1466</v>
      </c>
      <c r="G1" s="83" t="s">
        <v>1467</v>
      </c>
      <c r="H1" s="83" t="s">
        <v>1468</v>
      </c>
      <c r="I1" s="83" t="s">
        <v>716</v>
      </c>
      <c r="J1" s="80" t="s">
        <v>1469</v>
      </c>
      <c r="K1" s="80" t="s">
        <v>1470</v>
      </c>
      <c r="M1" s="246"/>
    </row>
    <row r="2">
      <c r="A2" s="69" t="s">
        <v>1092</v>
      </c>
      <c r="B2" s="247" t="s">
        <v>1094</v>
      </c>
      <c r="C2" s="248" t="s">
        <v>1091</v>
      </c>
      <c r="D2" s="249">
        <f t="shared" ref="D2:D17" si="1">J2/MAX($J$2:J1001)*100</f>
        <v>100</v>
      </c>
      <c r="E2" s="249">
        <f>SUMIF('D-Pagespeed'!C2:E1001,B2,'D-Pagespeed'!E2:E1001)/2</f>
        <v>66</v>
      </c>
      <c r="F2" s="249">
        <f>VLOOKUP(B2,'D-SR-Backlinks'!$A:$C,2,FALSE)</f>
        <v>79</v>
      </c>
      <c r="G2" s="249">
        <f t="shared" ref="G2:G17" si="2">K2/MAX($K$2:K1001)*100</f>
        <v>52.97398654</v>
      </c>
      <c r="H2" s="249">
        <f t="shared" ref="H2:H17" si="3">SUM(D2:G2)</f>
        <v>297.9739865</v>
      </c>
      <c r="I2" s="34">
        <f t="shared" ref="I2:I17" si="4">RANK(H2,$H$2:H1001,0)</f>
        <v>1</v>
      </c>
      <c r="J2" s="69">
        <f>IFERROR(VLOOKUP(B2,'D-SR-VistaGeneral'!A:AZ,4,FALSE)+VLOOKUP(B2,'D-SR-VistaGeneral'!A:AZ,22,FALSE),"")</f>
        <v>1138487</v>
      </c>
      <c r="K2" s="250">
        <f>SUMIF('D-Social-Todo'!B:D,B2,'D-Social-Todo'!D2:D1001)</f>
        <v>10011443</v>
      </c>
      <c r="M2" s="246"/>
    </row>
    <row r="3">
      <c r="A3" s="69" t="s">
        <v>1116</v>
      </c>
      <c r="B3" s="247" t="s">
        <v>1117</v>
      </c>
      <c r="C3" s="248" t="s">
        <v>1115</v>
      </c>
      <c r="D3" s="249">
        <f t="shared" si="1"/>
        <v>97.22623095</v>
      </c>
      <c r="E3" s="249">
        <f>SUMIF('D-Pagespeed'!C3:E1001,B3,'D-Pagespeed'!E3:E1001)/2</f>
        <v>37.5</v>
      </c>
      <c r="F3" s="249">
        <f>VLOOKUP(B3,'D-SR-Backlinks'!$A:$C,2,FALSE)</f>
        <v>60</v>
      </c>
      <c r="G3" s="249">
        <f t="shared" si="2"/>
        <v>100</v>
      </c>
      <c r="H3" s="249">
        <f t="shared" si="3"/>
        <v>294.726231</v>
      </c>
      <c r="I3" s="34">
        <f t="shared" si="4"/>
        <v>2</v>
      </c>
      <c r="J3" s="69">
        <f>IFERROR(VLOOKUP(B3,'D-SR-VistaGeneral'!A:AZ,4,FALSE)+VLOOKUP(B3,'D-SR-VistaGeneral'!A:AZ,22,FALSE),"")</f>
        <v>1106908</v>
      </c>
      <c r="K3" s="250">
        <f>SUMIF('D-Social-Todo'!B:D,B3,'D-Social-Todo'!D3:D1001)</f>
        <v>18898791</v>
      </c>
      <c r="M3" s="5"/>
    </row>
    <row r="4">
      <c r="A4" s="69" t="s">
        <v>1137</v>
      </c>
      <c r="B4" s="251" t="s">
        <v>1138</v>
      </c>
      <c r="C4" s="248" t="s">
        <v>1136</v>
      </c>
      <c r="D4" s="249">
        <f t="shared" si="1"/>
        <v>18.0806632</v>
      </c>
      <c r="E4" s="249">
        <f>SUMIF('D-Pagespeed'!C4:E1001,B4,'D-Pagespeed'!E4:E1001)/2</f>
        <v>56.5</v>
      </c>
      <c r="F4" s="249">
        <f>VLOOKUP(B4,'D-SR-Backlinks'!$A:$C,2,FALSE)</f>
        <v>70</v>
      </c>
      <c r="G4" s="249">
        <f t="shared" si="2"/>
        <v>10.6041069</v>
      </c>
      <c r="H4" s="249">
        <f t="shared" si="3"/>
        <v>155.1847701</v>
      </c>
      <c r="I4" s="34">
        <f t="shared" si="4"/>
        <v>4</v>
      </c>
      <c r="J4" s="69">
        <f>IFERROR(VLOOKUP(B4,'D-SR-VistaGeneral'!A:AZ,4,FALSE)+VLOOKUP(B4,'D-SR-VistaGeneral'!A:AZ,22,FALSE),"")</f>
        <v>205846</v>
      </c>
      <c r="K4" s="250">
        <f>SUMIF('D-Social-Todo'!B:D,B4,'D-Social-Todo'!D4:D1001)</f>
        <v>2004048</v>
      </c>
      <c r="M4" s="246"/>
    </row>
    <row r="5">
      <c r="A5" s="69" t="s">
        <v>1157</v>
      </c>
      <c r="B5" s="247" t="s">
        <v>1158</v>
      </c>
      <c r="C5" s="248" t="s">
        <v>1156</v>
      </c>
      <c r="D5" s="249">
        <f t="shared" si="1"/>
        <v>7.070436465</v>
      </c>
      <c r="E5" s="249">
        <f>SUMIF('D-Pagespeed'!C5:E1001,B5,'D-Pagespeed'!E5:E1001)/2</f>
        <v>93</v>
      </c>
      <c r="F5" s="249">
        <f>VLOOKUP(B5,'D-SR-Backlinks'!$A:$C,2,FALSE)</f>
        <v>65</v>
      </c>
      <c r="G5" s="249">
        <f t="shared" si="2"/>
        <v>43.10556162</v>
      </c>
      <c r="H5" s="249">
        <f t="shared" si="3"/>
        <v>208.1759981</v>
      </c>
      <c r="I5" s="34">
        <f t="shared" si="4"/>
        <v>3</v>
      </c>
      <c r="J5" s="69">
        <f>IFERROR(VLOOKUP(B5,'D-SR-VistaGeneral'!A:AZ,4,FALSE)+VLOOKUP(B5,'D-SR-VistaGeneral'!A:AZ,22,FALSE),"")</f>
        <v>80496</v>
      </c>
      <c r="K5" s="250">
        <f>SUMIF('D-Social-Todo'!B:D,B5,'D-Social-Todo'!D5:D1001)</f>
        <v>8146430</v>
      </c>
      <c r="M5" s="5"/>
    </row>
    <row r="6">
      <c r="A6" s="69" t="s">
        <v>1177</v>
      </c>
      <c r="B6" s="252" t="s">
        <v>1179</v>
      </c>
      <c r="C6" s="248" t="s">
        <v>1176</v>
      </c>
      <c r="D6" s="249">
        <f t="shared" si="1"/>
        <v>18.7782557</v>
      </c>
      <c r="E6" s="249">
        <f>SUMIF('D-Pagespeed'!C6:E1001,B6,'D-Pagespeed'!E6:E1001)/2</f>
        <v>32</v>
      </c>
      <c r="F6" s="249">
        <f>VLOOKUP(B6,'D-SR-Backlinks'!$A:$C,2,FALSE)</f>
        <v>42</v>
      </c>
      <c r="G6" s="249">
        <f t="shared" si="2"/>
        <v>0</v>
      </c>
      <c r="H6" s="249">
        <f t="shared" si="3"/>
        <v>92.7782557</v>
      </c>
      <c r="I6" s="34">
        <f t="shared" si="4"/>
        <v>9</v>
      </c>
      <c r="J6" s="69">
        <f>IFERROR(VLOOKUP(B6,'D-SR-VistaGeneral'!A:AZ,4,FALSE)+VLOOKUP(B6,'D-SR-VistaGeneral'!A:AZ,22,FALSE),"")</f>
        <v>213788</v>
      </c>
      <c r="K6" s="250">
        <f>SUMIF('D-Social-Todo'!B:D,B6,'D-Social-Todo'!D6:D1001)</f>
        <v>0</v>
      </c>
      <c r="M6" s="246"/>
    </row>
    <row r="7">
      <c r="A7" s="69" t="s">
        <v>1199</v>
      </c>
      <c r="B7" s="253" t="s">
        <v>1200</v>
      </c>
      <c r="C7" s="248" t="s">
        <v>1198</v>
      </c>
      <c r="D7" s="249">
        <f t="shared" si="1"/>
        <v>14.7174276</v>
      </c>
      <c r="E7" s="249">
        <f>SUMIF('D-Pagespeed'!C7:E1001,B7,'D-Pagespeed'!E7:E1001)/2</f>
        <v>44</v>
      </c>
      <c r="F7" s="249">
        <f>VLOOKUP(B7,'D-SR-Backlinks'!$A:$C,2,FALSE)</f>
        <v>37</v>
      </c>
      <c r="G7" s="249">
        <f t="shared" si="2"/>
        <v>0</v>
      </c>
      <c r="H7" s="249">
        <f t="shared" si="3"/>
        <v>95.7174276</v>
      </c>
      <c r="I7" s="34">
        <f t="shared" si="4"/>
        <v>8</v>
      </c>
      <c r="J7" s="69">
        <f>IFERROR(VLOOKUP(B7,'D-SR-VistaGeneral'!A:AZ,4,FALSE)+VLOOKUP(B7,'D-SR-VistaGeneral'!A:AZ,22,FALSE),"")</f>
        <v>167556</v>
      </c>
      <c r="K7" s="250">
        <f>SUMIF('D-Social-Todo'!B:D,B7,'D-Social-Todo'!D7:D1001)</f>
        <v>0</v>
      </c>
      <c r="M7" s="5"/>
    </row>
    <row r="8">
      <c r="A8" s="69" t="s">
        <v>1220</v>
      </c>
      <c r="B8" s="252" t="s">
        <v>1221</v>
      </c>
      <c r="C8" s="69" t="s">
        <v>1219</v>
      </c>
      <c r="D8" s="249">
        <f t="shared" si="1"/>
        <v>11.96851611</v>
      </c>
      <c r="E8" s="249">
        <f>SUMIF('D-Pagespeed'!C8:E1001,B8,'D-Pagespeed'!E8:E1001)/2</f>
        <v>55</v>
      </c>
      <c r="F8" s="249">
        <f>VLOOKUP(B8,'D-SR-Backlinks'!$A:$C,2,FALSE)</f>
        <v>33</v>
      </c>
      <c r="G8" s="249">
        <f t="shared" si="2"/>
        <v>0</v>
      </c>
      <c r="H8" s="249">
        <f t="shared" si="3"/>
        <v>99.96851611</v>
      </c>
      <c r="I8" s="34">
        <f t="shared" si="4"/>
        <v>7</v>
      </c>
      <c r="J8" s="69">
        <f>IFERROR(VLOOKUP(B8,'D-SR-VistaGeneral'!A:AZ,4,FALSE)+VLOOKUP(B8,'D-SR-VistaGeneral'!A:AZ,22,FALSE),"")</f>
        <v>136260</v>
      </c>
      <c r="K8" s="250">
        <f>SUMIF('D-Social-Todo'!B:D,B8,'D-Social-Todo'!D8:D1001)</f>
        <v>0</v>
      </c>
      <c r="M8" s="246"/>
    </row>
    <row r="9">
      <c r="A9" s="69" t="s">
        <v>1243</v>
      </c>
      <c r="B9" s="252" t="s">
        <v>1244</v>
      </c>
      <c r="C9" s="69" t="s">
        <v>1242</v>
      </c>
      <c r="D9" s="249">
        <f t="shared" si="1"/>
        <v>12.75438367</v>
      </c>
      <c r="E9" s="249">
        <f>SUMIF('D-Pagespeed'!C9:E1001,B9,'D-Pagespeed'!E9:E1001)/2</f>
        <v>62.5</v>
      </c>
      <c r="F9" s="249">
        <f>VLOOKUP(B9,'D-SR-Backlinks'!$A:$C,2,FALSE)</f>
        <v>34</v>
      </c>
      <c r="G9" s="249">
        <f t="shared" si="2"/>
        <v>0</v>
      </c>
      <c r="H9" s="249">
        <f t="shared" si="3"/>
        <v>109.2543837</v>
      </c>
      <c r="I9" s="34">
        <f t="shared" si="4"/>
        <v>6</v>
      </c>
      <c r="J9" s="69">
        <f>IFERROR(VLOOKUP(B9,'D-SR-VistaGeneral'!A:AZ,4,FALSE)+VLOOKUP(B9,'D-SR-VistaGeneral'!A:AZ,22,FALSE),"")</f>
        <v>145207</v>
      </c>
      <c r="K9" s="250">
        <f>SUMIF('D-Social-Todo'!B:D,B9,'D-Social-Todo'!D9:D1001)</f>
        <v>0</v>
      </c>
      <c r="M9" s="5"/>
    </row>
    <row r="10">
      <c r="A10" s="69" t="s">
        <v>1262</v>
      </c>
      <c r="B10" s="252" t="s">
        <v>1264</v>
      </c>
      <c r="C10" s="69" t="s">
        <v>1261</v>
      </c>
      <c r="D10" s="249">
        <f t="shared" si="1"/>
        <v>6.0054265</v>
      </c>
      <c r="E10" s="249">
        <f>SUMIF('D-Pagespeed'!C10:E1001,B10,'D-Pagespeed'!E10:E1001)/2</f>
        <v>32.5</v>
      </c>
      <c r="F10" s="249">
        <f>VLOOKUP(B10,'D-SR-Backlinks'!$A:$C,2,FALSE)</f>
        <v>45</v>
      </c>
      <c r="G10" s="249">
        <f t="shared" si="2"/>
        <v>0</v>
      </c>
      <c r="H10" s="249">
        <f t="shared" si="3"/>
        <v>83.5054265</v>
      </c>
      <c r="I10" s="34">
        <f t="shared" si="4"/>
        <v>11</v>
      </c>
      <c r="J10" s="69">
        <f>IFERROR(VLOOKUP(B10,'D-SR-VistaGeneral'!A:AZ,4,FALSE)+VLOOKUP(B10,'D-SR-VistaGeneral'!A:AZ,22,FALSE),"")</f>
        <v>68371</v>
      </c>
      <c r="K10" s="250">
        <f>SUMIF('D-Social-Todo'!B:D,B10,'D-Social-Todo'!D10:D1001)</f>
        <v>0</v>
      </c>
      <c r="M10" s="246"/>
    </row>
    <row r="11">
      <c r="A11" s="69" t="s">
        <v>1286</v>
      </c>
      <c r="B11" s="252" t="s">
        <v>1287</v>
      </c>
      <c r="C11" s="69" t="s">
        <v>1285</v>
      </c>
      <c r="D11" s="249">
        <f t="shared" si="1"/>
        <v>7.705577666</v>
      </c>
      <c r="E11" s="249">
        <f>SUMIF('D-Pagespeed'!C11:E1001,B11,'D-Pagespeed'!E11:E1001)/2</f>
        <v>33.5</v>
      </c>
      <c r="F11" s="249">
        <f>VLOOKUP(B11,'D-SR-Backlinks'!$A:$C,2,FALSE)</f>
        <v>36</v>
      </c>
      <c r="G11" s="249">
        <f t="shared" si="2"/>
        <v>0</v>
      </c>
      <c r="H11" s="249">
        <f t="shared" si="3"/>
        <v>77.20557767</v>
      </c>
      <c r="I11" s="34">
        <f t="shared" si="4"/>
        <v>13</v>
      </c>
      <c r="J11" s="69">
        <f>IFERROR(VLOOKUP(B11,'D-SR-VistaGeneral'!A:AZ,4,FALSE)+VLOOKUP(B11,'D-SR-VistaGeneral'!A:AZ,22,FALSE),"")</f>
        <v>87727</v>
      </c>
      <c r="K11" s="250">
        <f>SUMIF('D-Social-Todo'!B:D,B11,'D-Social-Todo'!D11:D1001)</f>
        <v>0</v>
      </c>
      <c r="M11" s="246"/>
    </row>
    <row r="12">
      <c r="A12" s="69" t="s">
        <v>1306</v>
      </c>
      <c r="B12" s="252" t="s">
        <v>1307</v>
      </c>
      <c r="C12" s="69" t="s">
        <v>1305</v>
      </c>
      <c r="D12" s="249">
        <f t="shared" si="1"/>
        <v>8.226093052</v>
      </c>
      <c r="E12" s="249">
        <f>SUMIF('D-Pagespeed'!C12:E1001,B12,'D-Pagespeed'!E12:E1001)/2</f>
        <v>18</v>
      </c>
      <c r="F12" s="249">
        <f>VLOOKUP(B12,'D-SR-Backlinks'!$A:$C,2,FALSE)</f>
        <v>33</v>
      </c>
      <c r="G12" s="249">
        <f t="shared" si="2"/>
        <v>0</v>
      </c>
      <c r="H12" s="249">
        <f t="shared" si="3"/>
        <v>59.22609305</v>
      </c>
      <c r="I12" s="34">
        <f t="shared" si="4"/>
        <v>16</v>
      </c>
      <c r="J12" s="69">
        <f>IFERROR(VLOOKUP(B12,'D-SR-VistaGeneral'!A:AZ,4,FALSE)+VLOOKUP(B12,'D-SR-VistaGeneral'!A:AZ,22,FALSE),"")</f>
        <v>93653</v>
      </c>
      <c r="K12" s="250">
        <f>SUMIF('D-Social-Todo'!B:D,B12,'D-Social-Todo'!D12:D1001)</f>
        <v>0</v>
      </c>
      <c r="M12" s="246"/>
    </row>
    <row r="13">
      <c r="A13" s="69" t="s">
        <v>1326</v>
      </c>
      <c r="B13" s="252" t="s">
        <v>1327</v>
      </c>
      <c r="C13" s="69" t="s">
        <v>1325</v>
      </c>
      <c r="D13" s="249">
        <f t="shared" si="1"/>
        <v>4.108435142</v>
      </c>
      <c r="E13" s="249">
        <f>SUMIF('D-Pagespeed'!C13:E1001,B13,'D-Pagespeed'!E13:E1001)/2</f>
        <v>29.5</v>
      </c>
      <c r="F13" s="249">
        <f>VLOOKUP(B13,'D-SR-Backlinks'!$A:$C,2,FALSE)</f>
        <v>38</v>
      </c>
      <c r="G13" s="249">
        <f t="shared" si="2"/>
        <v>0</v>
      </c>
      <c r="H13" s="249">
        <f t="shared" si="3"/>
        <v>71.60843514</v>
      </c>
      <c r="I13" s="34">
        <f t="shared" si="4"/>
        <v>14</v>
      </c>
      <c r="J13" s="69">
        <f>IFERROR(VLOOKUP(B13,'D-SR-VistaGeneral'!A:AZ,4,FALSE)+VLOOKUP(B13,'D-SR-VistaGeneral'!A:AZ,22,FALSE),"")</f>
        <v>46774</v>
      </c>
      <c r="K13" s="250">
        <f>SUMIF('D-Social-Todo'!B:D,B13,'D-Social-Todo'!D13:D1001)</f>
        <v>0</v>
      </c>
      <c r="M13" s="246"/>
    </row>
    <row r="14">
      <c r="A14" s="69" t="s">
        <v>1348</v>
      </c>
      <c r="B14" s="252" t="s">
        <v>1350</v>
      </c>
      <c r="C14" s="69" t="s">
        <v>1347</v>
      </c>
      <c r="D14" s="249">
        <f t="shared" si="1"/>
        <v>6.368803509</v>
      </c>
      <c r="E14" s="249">
        <f>SUMIF('D-Pagespeed'!C14:E1001,B14,'D-Pagespeed'!E14:E1001)/2</f>
        <v>41</v>
      </c>
      <c r="F14" s="249">
        <f>VLOOKUP(B14,'D-SR-Backlinks'!$A:$C,2,FALSE)</f>
        <v>33</v>
      </c>
      <c r="G14" s="249">
        <f t="shared" si="2"/>
        <v>0</v>
      </c>
      <c r="H14" s="249">
        <f t="shared" si="3"/>
        <v>80.36880351</v>
      </c>
      <c r="I14" s="34">
        <f t="shared" si="4"/>
        <v>12</v>
      </c>
      <c r="J14" s="69">
        <f>IFERROR(VLOOKUP(B14,'D-SR-VistaGeneral'!A:AZ,4,FALSE)+VLOOKUP(B14,'D-SR-VistaGeneral'!A:AZ,22,FALSE),"")</f>
        <v>72508</v>
      </c>
      <c r="K14" s="250">
        <f>SUMIF('D-Social-Todo'!B:D,B14,'D-Social-Todo'!D14:D1001)</f>
        <v>0</v>
      </c>
      <c r="M14" s="246"/>
    </row>
    <row r="15">
      <c r="A15" s="69" t="s">
        <v>1369</v>
      </c>
      <c r="B15" s="252" t="s">
        <v>1370</v>
      </c>
      <c r="C15" s="69" t="s">
        <v>1368</v>
      </c>
      <c r="D15" s="249">
        <f t="shared" si="1"/>
        <v>0.09723431185</v>
      </c>
      <c r="E15" s="249">
        <f>SUMIF('D-Pagespeed'!C15:E1001,B15,'D-Pagespeed'!E15:E1001)/2</f>
        <v>42</v>
      </c>
      <c r="F15" s="249">
        <f>VLOOKUP(B15,'D-SR-Backlinks'!$A:$C,2,FALSE)</f>
        <v>50</v>
      </c>
      <c r="G15" s="249">
        <f t="shared" si="2"/>
        <v>0</v>
      </c>
      <c r="H15" s="249">
        <f t="shared" si="3"/>
        <v>92.09723431</v>
      </c>
      <c r="I15" s="34">
        <f t="shared" si="4"/>
        <v>10</v>
      </c>
      <c r="J15" s="69">
        <f>IFERROR(VLOOKUP(B15,'D-SR-VistaGeneral'!A:AZ,4,FALSE)+VLOOKUP(B15,'D-SR-VistaGeneral'!A:AZ,22,FALSE),"")</f>
        <v>1107</v>
      </c>
      <c r="K15" s="250">
        <f>SUMIF('D-Social-Todo'!B:D,B15,'D-Social-Todo'!D15:D1001)</f>
        <v>0</v>
      </c>
      <c r="M15" s="246"/>
    </row>
    <row r="16">
      <c r="A16" s="69" t="s">
        <v>1387</v>
      </c>
      <c r="B16" s="252" t="s">
        <v>1388</v>
      </c>
      <c r="C16" s="69" t="s">
        <v>1386</v>
      </c>
      <c r="D16" s="249">
        <f t="shared" si="1"/>
        <v>2.062298472</v>
      </c>
      <c r="E16" s="249">
        <f>SUMIF('D-Pagespeed'!C16:E1001,B16,'D-Pagespeed'!E16:E1001)/2</f>
        <v>79</v>
      </c>
      <c r="F16" s="249">
        <f>VLOOKUP(B16,'D-SR-Backlinks'!$A:$C,2,FALSE)</f>
        <v>52</v>
      </c>
      <c r="G16" s="249">
        <f t="shared" si="2"/>
        <v>0</v>
      </c>
      <c r="H16" s="249">
        <f t="shared" si="3"/>
        <v>133.0622985</v>
      </c>
      <c r="I16" s="34">
        <f t="shared" si="4"/>
        <v>5</v>
      </c>
      <c r="J16" s="69">
        <f>IFERROR(VLOOKUP(B16,'D-SR-VistaGeneral'!A:AZ,4,FALSE)+VLOOKUP(B16,'D-SR-VistaGeneral'!A:AZ,22,FALSE),"")</f>
        <v>23479</v>
      </c>
      <c r="K16" s="250">
        <f>SUMIF('D-Social-Todo'!B:D,B16,'D-Social-Todo'!D16:D1001)</f>
        <v>0</v>
      </c>
      <c r="M16" s="246"/>
    </row>
    <row r="17">
      <c r="A17" s="69" t="s">
        <v>1408</v>
      </c>
      <c r="B17" s="252" t="s">
        <v>1409</v>
      </c>
      <c r="C17" s="69" t="s">
        <v>1407</v>
      </c>
      <c r="D17" s="249">
        <f t="shared" si="1"/>
        <v>3.980019096</v>
      </c>
      <c r="E17" s="249">
        <f>SUMIF('D-Pagespeed'!C17:E1001,B17,'D-Pagespeed'!E17:E1001)/2</f>
        <v>30.5</v>
      </c>
      <c r="F17" s="249">
        <f>VLOOKUP(B17,'D-SR-Backlinks'!$A:$C,2,FALSE)</f>
        <v>30</v>
      </c>
      <c r="G17" s="249">
        <f t="shared" si="2"/>
        <v>0</v>
      </c>
      <c r="H17" s="249">
        <f t="shared" si="3"/>
        <v>64.4800191</v>
      </c>
      <c r="I17" s="34">
        <f t="shared" si="4"/>
        <v>15</v>
      </c>
      <c r="J17" s="69">
        <f>IFERROR(VLOOKUP(B17,'D-SR-VistaGeneral'!A:AZ,4,FALSE)+VLOOKUP(B17,'D-SR-VistaGeneral'!A:AZ,22,FALSE),"")</f>
        <v>45312</v>
      </c>
      <c r="K17" s="250">
        <f>SUMIF('D-Social-Todo'!B:D,B17,'D-Social-Todo'!D17:D1001)</f>
        <v>0</v>
      </c>
      <c r="M17" s="246"/>
    </row>
    <row r="18">
      <c r="A18" s="69"/>
      <c r="B18" s="69"/>
      <c r="C18" s="69"/>
      <c r="I18" s="34"/>
      <c r="M18" s="246"/>
    </row>
    <row r="19">
      <c r="A19" s="69"/>
      <c r="B19" s="69"/>
      <c r="C19" s="69"/>
      <c r="I19" s="34"/>
      <c r="M19" s="246"/>
    </row>
    <row r="20">
      <c r="A20" s="69"/>
      <c r="B20" s="69"/>
      <c r="C20" s="69"/>
      <c r="I20" s="34"/>
      <c r="M20" s="246"/>
    </row>
    <row r="21">
      <c r="A21" s="69"/>
      <c r="B21" s="69"/>
      <c r="C21" s="69"/>
      <c r="I21" s="34"/>
      <c r="M21" s="246"/>
    </row>
    <row r="22">
      <c r="A22" s="69"/>
      <c r="B22" s="69"/>
      <c r="C22" s="69"/>
      <c r="I22" s="34"/>
      <c r="M22" s="246"/>
    </row>
    <row r="23">
      <c r="A23" s="69"/>
      <c r="B23" s="69"/>
      <c r="C23" s="69"/>
      <c r="I23" s="34"/>
      <c r="M23" s="246"/>
    </row>
    <row r="24">
      <c r="A24" s="69"/>
      <c r="B24" s="69"/>
      <c r="C24" s="69"/>
      <c r="I24" s="34"/>
      <c r="M24" s="246"/>
    </row>
    <row r="25">
      <c r="A25" s="69"/>
      <c r="B25" s="69"/>
      <c r="C25" s="69"/>
      <c r="I25" s="34"/>
      <c r="M25" s="246"/>
    </row>
    <row r="26">
      <c r="A26" s="69"/>
      <c r="B26" s="69"/>
      <c r="C26" s="69"/>
      <c r="I26" s="34"/>
      <c r="M26" s="246"/>
    </row>
    <row r="27">
      <c r="A27" s="69"/>
      <c r="B27" s="69"/>
      <c r="C27" s="69"/>
      <c r="I27" s="34"/>
      <c r="M27" s="246"/>
    </row>
    <row r="28">
      <c r="A28" s="69"/>
      <c r="B28" s="69"/>
      <c r="C28" s="69"/>
      <c r="I28" s="34"/>
      <c r="M28" s="246"/>
    </row>
    <row r="29">
      <c r="A29" s="69"/>
      <c r="B29" s="69"/>
      <c r="C29" s="69"/>
      <c r="I29" s="34"/>
      <c r="M29" s="246"/>
    </row>
    <row r="30">
      <c r="A30" s="69"/>
      <c r="B30" s="69"/>
      <c r="C30" s="69"/>
      <c r="I30" s="34"/>
      <c r="M30" s="246"/>
    </row>
    <row r="31">
      <c r="A31" s="69"/>
      <c r="B31" s="69"/>
      <c r="C31" s="69"/>
      <c r="I31" s="34"/>
      <c r="M31" s="246"/>
    </row>
    <row r="32">
      <c r="A32" s="69"/>
      <c r="B32" s="69"/>
      <c r="C32" s="69"/>
      <c r="I32" s="34"/>
      <c r="M32" s="246"/>
    </row>
    <row r="33">
      <c r="A33" s="69"/>
      <c r="B33" s="69"/>
      <c r="C33" s="69"/>
      <c r="I33" s="34"/>
      <c r="M33" s="246"/>
    </row>
    <row r="34">
      <c r="A34" s="69"/>
      <c r="B34" s="69"/>
      <c r="C34" s="69"/>
      <c r="I34" s="34"/>
      <c r="M34" s="246"/>
    </row>
    <row r="35">
      <c r="A35" s="69"/>
      <c r="B35" s="69"/>
      <c r="C35" s="69"/>
      <c r="I35" s="34"/>
      <c r="M35" s="246"/>
    </row>
    <row r="36">
      <c r="A36" s="69"/>
      <c r="B36" s="69"/>
      <c r="C36" s="69"/>
      <c r="I36" s="34"/>
      <c r="M36" s="246"/>
    </row>
    <row r="37">
      <c r="A37" s="69"/>
      <c r="B37" s="69"/>
      <c r="C37" s="69"/>
      <c r="I37" s="34"/>
      <c r="M37" s="246"/>
    </row>
    <row r="38">
      <c r="A38" s="69"/>
      <c r="B38" s="69"/>
      <c r="C38" s="69"/>
      <c r="I38" s="34"/>
      <c r="M38" s="246"/>
    </row>
    <row r="39">
      <c r="A39" s="69"/>
      <c r="B39" s="69"/>
      <c r="C39" s="69"/>
      <c r="I39" s="34"/>
      <c r="M39" s="246"/>
    </row>
    <row r="40">
      <c r="A40" s="69"/>
      <c r="B40" s="69"/>
      <c r="C40" s="69"/>
      <c r="I40" s="34"/>
      <c r="M40" s="246"/>
    </row>
    <row r="41">
      <c r="A41" s="69"/>
      <c r="B41" s="69"/>
      <c r="C41" s="69"/>
      <c r="I41" s="34"/>
      <c r="M41" s="246"/>
    </row>
    <row r="42">
      <c r="A42" s="69"/>
      <c r="B42" s="69"/>
      <c r="C42" s="69"/>
      <c r="I42" s="34"/>
      <c r="M42" s="246"/>
    </row>
    <row r="43">
      <c r="A43" s="69"/>
      <c r="B43" s="69"/>
      <c r="C43" s="69"/>
      <c r="I43" s="34"/>
      <c r="M43" s="246"/>
    </row>
    <row r="44">
      <c r="A44" s="69"/>
      <c r="B44" s="69"/>
      <c r="C44" s="69"/>
      <c r="I44" s="34"/>
      <c r="M44" s="246"/>
    </row>
    <row r="45">
      <c r="A45" s="69"/>
      <c r="B45" s="69"/>
      <c r="C45" s="69"/>
      <c r="I45" s="34"/>
      <c r="M45" s="246"/>
    </row>
    <row r="46">
      <c r="A46" s="69"/>
      <c r="B46" s="69"/>
      <c r="C46" s="69"/>
      <c r="I46" s="34"/>
      <c r="M46" s="246"/>
    </row>
    <row r="47">
      <c r="A47" s="69"/>
      <c r="B47" s="69"/>
      <c r="C47" s="69"/>
      <c r="I47" s="34"/>
      <c r="M47" s="246"/>
    </row>
    <row r="48">
      <c r="A48" s="69"/>
      <c r="B48" s="69"/>
      <c r="C48" s="69"/>
      <c r="I48" s="34"/>
      <c r="M48" s="246"/>
    </row>
    <row r="49">
      <c r="A49" s="69"/>
      <c r="B49" s="69"/>
      <c r="C49" s="69"/>
      <c r="I49" s="34"/>
      <c r="M49" s="246"/>
    </row>
    <row r="50">
      <c r="A50" s="69"/>
      <c r="B50" s="69"/>
      <c r="C50" s="69"/>
      <c r="I50" s="34"/>
      <c r="M50" s="246"/>
    </row>
    <row r="51">
      <c r="A51" s="69"/>
      <c r="B51" s="69"/>
      <c r="C51" s="69"/>
      <c r="I51" s="34"/>
      <c r="M51" s="246"/>
    </row>
    <row r="52">
      <c r="A52" s="69"/>
      <c r="B52" s="69"/>
      <c r="C52" s="69"/>
      <c r="I52" s="34"/>
      <c r="M52" s="246"/>
    </row>
    <row r="53">
      <c r="A53" s="69"/>
      <c r="B53" s="69"/>
      <c r="C53" s="69"/>
      <c r="I53" s="34"/>
      <c r="M53" s="246"/>
    </row>
    <row r="54">
      <c r="A54" s="69"/>
      <c r="B54" s="69"/>
      <c r="C54" s="69"/>
      <c r="I54" s="34"/>
      <c r="M54" s="246"/>
    </row>
    <row r="55">
      <c r="A55" s="69"/>
      <c r="B55" s="69"/>
      <c r="C55" s="69"/>
      <c r="I55" s="34"/>
      <c r="M55" s="246"/>
    </row>
    <row r="56">
      <c r="A56" s="69"/>
      <c r="B56" s="69"/>
      <c r="C56" s="69"/>
      <c r="I56" s="34"/>
      <c r="M56" s="246"/>
    </row>
    <row r="57">
      <c r="A57" s="69"/>
      <c r="B57" s="69"/>
      <c r="C57" s="69"/>
      <c r="I57" s="34"/>
      <c r="M57" s="246"/>
    </row>
    <row r="58">
      <c r="A58" s="69"/>
      <c r="B58" s="69"/>
      <c r="C58" s="69"/>
      <c r="I58" s="34"/>
      <c r="M58" s="246"/>
    </row>
    <row r="59">
      <c r="A59" s="69"/>
      <c r="B59" s="69"/>
      <c r="C59" s="69"/>
      <c r="I59" s="34"/>
      <c r="M59" s="246"/>
    </row>
    <row r="60">
      <c r="A60" s="69"/>
      <c r="B60" s="69"/>
      <c r="C60" s="69"/>
      <c r="I60" s="34"/>
      <c r="M60" s="246"/>
    </row>
    <row r="61">
      <c r="A61" s="69"/>
      <c r="B61" s="69"/>
      <c r="C61" s="69"/>
      <c r="I61" s="34"/>
      <c r="M61" s="246"/>
    </row>
    <row r="62">
      <c r="A62" s="69"/>
      <c r="B62" s="69"/>
      <c r="C62" s="69"/>
      <c r="I62" s="34"/>
      <c r="M62" s="246"/>
    </row>
    <row r="63">
      <c r="A63" s="69"/>
      <c r="B63" s="69"/>
      <c r="C63" s="69"/>
      <c r="I63" s="34"/>
      <c r="M63" s="246"/>
    </row>
    <row r="64">
      <c r="A64" s="69"/>
      <c r="B64" s="69"/>
      <c r="C64" s="69"/>
      <c r="I64" s="34"/>
      <c r="M64" s="246"/>
    </row>
    <row r="65">
      <c r="A65" s="69"/>
      <c r="B65" s="69"/>
      <c r="C65" s="69"/>
      <c r="I65" s="34"/>
      <c r="M65" s="246"/>
    </row>
    <row r="66">
      <c r="A66" s="69"/>
      <c r="B66" s="69"/>
      <c r="C66" s="69"/>
      <c r="I66" s="34"/>
      <c r="M66" s="246"/>
    </row>
    <row r="67">
      <c r="A67" s="69"/>
      <c r="B67" s="69"/>
      <c r="C67" s="69"/>
      <c r="I67" s="34"/>
      <c r="M67" s="246"/>
    </row>
    <row r="68">
      <c r="A68" s="69"/>
      <c r="B68" s="69"/>
      <c r="C68" s="69"/>
      <c r="I68" s="34"/>
      <c r="M68" s="246"/>
    </row>
    <row r="69">
      <c r="A69" s="69"/>
      <c r="B69" s="69"/>
      <c r="C69" s="69"/>
      <c r="I69" s="34"/>
      <c r="M69" s="246"/>
    </row>
    <row r="70">
      <c r="A70" s="69"/>
      <c r="B70" s="69"/>
      <c r="C70" s="69"/>
      <c r="I70" s="34"/>
      <c r="M70" s="246"/>
    </row>
    <row r="71">
      <c r="A71" s="69"/>
      <c r="B71" s="69"/>
      <c r="C71" s="69"/>
      <c r="I71" s="34"/>
      <c r="M71" s="246"/>
    </row>
    <row r="72">
      <c r="A72" s="69"/>
      <c r="B72" s="69"/>
      <c r="C72" s="69"/>
      <c r="I72" s="34"/>
      <c r="M72" s="246"/>
    </row>
    <row r="73">
      <c r="A73" s="69"/>
      <c r="B73" s="69"/>
      <c r="C73" s="69"/>
      <c r="I73" s="34"/>
      <c r="M73" s="246"/>
    </row>
    <row r="74">
      <c r="A74" s="69"/>
      <c r="B74" s="69"/>
      <c r="C74" s="69"/>
      <c r="I74" s="34"/>
      <c r="M74" s="246"/>
    </row>
    <row r="75">
      <c r="A75" s="69"/>
      <c r="B75" s="69"/>
      <c r="C75" s="69"/>
      <c r="I75" s="34"/>
      <c r="M75" s="246"/>
    </row>
    <row r="76">
      <c r="A76" s="69"/>
      <c r="B76" s="69"/>
      <c r="C76" s="69"/>
      <c r="I76" s="34"/>
      <c r="M76" s="246"/>
    </row>
    <row r="77">
      <c r="A77" s="69"/>
      <c r="B77" s="69"/>
      <c r="C77" s="69"/>
      <c r="I77" s="34"/>
      <c r="M77" s="246"/>
    </row>
    <row r="78">
      <c r="A78" s="69"/>
      <c r="B78" s="69"/>
      <c r="C78" s="69"/>
      <c r="I78" s="34"/>
      <c r="M78" s="246"/>
    </row>
    <row r="79">
      <c r="A79" s="69"/>
      <c r="B79" s="69"/>
      <c r="C79" s="69"/>
      <c r="I79" s="34"/>
      <c r="M79" s="246"/>
    </row>
    <row r="80">
      <c r="A80" s="69"/>
      <c r="B80" s="69"/>
      <c r="C80" s="69"/>
      <c r="I80" s="34"/>
      <c r="M80" s="246"/>
    </row>
    <row r="81">
      <c r="A81" s="69"/>
      <c r="B81" s="69"/>
      <c r="C81" s="69"/>
      <c r="I81" s="34"/>
      <c r="M81" s="246"/>
    </row>
    <row r="82">
      <c r="A82" s="69"/>
      <c r="B82" s="69"/>
      <c r="C82" s="69"/>
      <c r="I82" s="34"/>
      <c r="M82" s="246"/>
    </row>
    <row r="83">
      <c r="A83" s="69"/>
      <c r="B83" s="69"/>
      <c r="C83" s="69"/>
      <c r="I83" s="34"/>
      <c r="M83" s="246"/>
    </row>
    <row r="84">
      <c r="A84" s="69"/>
      <c r="B84" s="69"/>
      <c r="C84" s="69"/>
      <c r="I84" s="34"/>
      <c r="M84" s="246"/>
    </row>
    <row r="85">
      <c r="A85" s="69"/>
      <c r="B85" s="69"/>
      <c r="C85" s="69"/>
      <c r="I85" s="34"/>
      <c r="M85" s="246"/>
    </row>
    <row r="86">
      <c r="A86" s="69"/>
      <c r="B86" s="69"/>
      <c r="C86" s="69"/>
      <c r="I86" s="34"/>
      <c r="M86" s="246"/>
    </row>
    <row r="87">
      <c r="A87" s="69"/>
      <c r="B87" s="69"/>
      <c r="C87" s="69"/>
      <c r="I87" s="34"/>
      <c r="M87" s="246"/>
    </row>
    <row r="88">
      <c r="A88" s="69"/>
      <c r="B88" s="69"/>
      <c r="C88" s="69"/>
      <c r="I88" s="34"/>
      <c r="M88" s="246"/>
    </row>
    <row r="89">
      <c r="A89" s="69"/>
      <c r="B89" s="69"/>
      <c r="C89" s="69"/>
      <c r="I89" s="34"/>
      <c r="M89" s="246"/>
    </row>
    <row r="90">
      <c r="A90" s="69"/>
      <c r="B90" s="69"/>
      <c r="C90" s="69"/>
      <c r="I90" s="34"/>
      <c r="M90" s="246"/>
    </row>
    <row r="91">
      <c r="A91" s="69"/>
      <c r="B91" s="69"/>
      <c r="C91" s="69"/>
      <c r="I91" s="34"/>
      <c r="M91" s="246"/>
    </row>
    <row r="92">
      <c r="A92" s="69"/>
      <c r="B92" s="69"/>
      <c r="C92" s="69"/>
      <c r="I92" s="34"/>
      <c r="M92" s="246"/>
    </row>
    <row r="93">
      <c r="A93" s="69"/>
      <c r="B93" s="69"/>
      <c r="C93" s="69"/>
      <c r="I93" s="34"/>
      <c r="M93" s="246"/>
    </row>
    <row r="94">
      <c r="A94" s="69"/>
      <c r="B94" s="69"/>
      <c r="C94" s="69"/>
      <c r="I94" s="34"/>
      <c r="M94" s="246"/>
    </row>
    <row r="95">
      <c r="A95" s="69"/>
      <c r="B95" s="69"/>
      <c r="C95" s="69"/>
      <c r="I95" s="34"/>
      <c r="M95" s="246"/>
    </row>
    <row r="96">
      <c r="A96" s="69"/>
      <c r="B96" s="69"/>
      <c r="C96" s="69"/>
      <c r="I96" s="34"/>
      <c r="M96" s="246"/>
    </row>
    <row r="97">
      <c r="A97" s="69"/>
      <c r="B97" s="69"/>
      <c r="C97" s="69"/>
      <c r="I97" s="34"/>
      <c r="M97" s="246"/>
    </row>
    <row r="98">
      <c r="A98" s="69"/>
      <c r="B98" s="69"/>
      <c r="C98" s="69"/>
      <c r="I98" s="34"/>
      <c r="M98" s="246"/>
    </row>
    <row r="99">
      <c r="A99" s="69"/>
      <c r="B99" s="69"/>
      <c r="C99" s="69"/>
      <c r="I99" s="34"/>
      <c r="M99" s="246"/>
    </row>
    <row r="100">
      <c r="A100" s="69"/>
      <c r="B100" s="69"/>
      <c r="C100" s="69"/>
      <c r="I100" s="34"/>
      <c r="M100" s="246"/>
    </row>
    <row r="101">
      <c r="I101" s="34"/>
      <c r="M101" s="246"/>
    </row>
    <row r="102">
      <c r="I102" s="34"/>
      <c r="M102" s="246"/>
    </row>
    <row r="103">
      <c r="I103" s="34"/>
      <c r="M103" s="246"/>
    </row>
    <row r="104">
      <c r="I104" s="34"/>
      <c r="M104" s="246"/>
    </row>
    <row r="105">
      <c r="I105" s="34"/>
      <c r="M105" s="246"/>
    </row>
    <row r="106">
      <c r="I106" s="34"/>
      <c r="M106" s="246"/>
    </row>
    <row r="107">
      <c r="I107" s="34"/>
      <c r="M107" s="246"/>
    </row>
    <row r="108">
      <c r="I108" s="34"/>
      <c r="M108" s="246"/>
    </row>
    <row r="109">
      <c r="I109" s="34"/>
      <c r="M109" s="246"/>
    </row>
    <row r="110">
      <c r="I110" s="34"/>
      <c r="M110" s="246"/>
    </row>
    <row r="111">
      <c r="I111" s="34"/>
      <c r="M111" s="246"/>
    </row>
    <row r="112">
      <c r="I112" s="34"/>
      <c r="M112" s="246"/>
    </row>
    <row r="113">
      <c r="I113" s="34"/>
      <c r="M113" s="246"/>
    </row>
    <row r="114">
      <c r="I114" s="34"/>
      <c r="M114" s="246"/>
    </row>
    <row r="115">
      <c r="I115" s="34"/>
      <c r="M115" s="246"/>
    </row>
    <row r="116">
      <c r="I116" s="34"/>
      <c r="M116" s="246"/>
    </row>
    <row r="117">
      <c r="I117" s="34"/>
      <c r="M117" s="246"/>
    </row>
    <row r="118">
      <c r="I118" s="34"/>
      <c r="M118" s="246"/>
    </row>
    <row r="119">
      <c r="I119" s="34"/>
      <c r="M119" s="246"/>
    </row>
    <row r="120">
      <c r="I120" s="34"/>
      <c r="M120" s="246"/>
    </row>
    <row r="121">
      <c r="I121" s="34"/>
      <c r="M121" s="246"/>
    </row>
    <row r="122">
      <c r="I122" s="34"/>
      <c r="M122" s="246"/>
    </row>
    <row r="123">
      <c r="I123" s="34"/>
      <c r="M123" s="246"/>
    </row>
    <row r="124">
      <c r="I124" s="34"/>
      <c r="M124" s="246"/>
    </row>
    <row r="125">
      <c r="I125" s="34"/>
      <c r="M125" s="246"/>
    </row>
    <row r="126">
      <c r="I126" s="34"/>
      <c r="M126" s="246"/>
    </row>
    <row r="127">
      <c r="I127" s="34"/>
      <c r="M127" s="246"/>
    </row>
    <row r="128">
      <c r="I128" s="34"/>
      <c r="M128" s="246"/>
    </row>
    <row r="129">
      <c r="I129" s="34"/>
      <c r="M129" s="246"/>
    </row>
    <row r="130">
      <c r="I130" s="34"/>
      <c r="M130" s="246"/>
    </row>
    <row r="131">
      <c r="I131" s="34"/>
      <c r="M131" s="246"/>
    </row>
    <row r="132">
      <c r="I132" s="34"/>
      <c r="M132" s="246"/>
    </row>
    <row r="133">
      <c r="I133" s="34"/>
      <c r="M133" s="246"/>
    </row>
    <row r="134">
      <c r="I134" s="34"/>
      <c r="M134" s="246"/>
    </row>
    <row r="135">
      <c r="I135" s="34"/>
      <c r="M135" s="246"/>
    </row>
    <row r="136">
      <c r="I136" s="34"/>
      <c r="M136" s="246"/>
    </row>
    <row r="137">
      <c r="I137" s="34"/>
      <c r="M137" s="246"/>
    </row>
    <row r="138">
      <c r="I138" s="34"/>
      <c r="M138" s="246"/>
    </row>
    <row r="139">
      <c r="I139" s="34"/>
      <c r="M139" s="246"/>
    </row>
    <row r="140">
      <c r="I140" s="34"/>
      <c r="M140" s="246"/>
    </row>
    <row r="141">
      <c r="I141" s="34"/>
      <c r="M141" s="246"/>
    </row>
    <row r="142">
      <c r="I142" s="34"/>
      <c r="M142" s="246"/>
    </row>
    <row r="143">
      <c r="I143" s="34"/>
      <c r="M143" s="246"/>
    </row>
    <row r="144">
      <c r="I144" s="34"/>
      <c r="M144" s="246"/>
    </row>
    <row r="145">
      <c r="I145" s="34"/>
      <c r="M145" s="246"/>
    </row>
    <row r="146">
      <c r="I146" s="34"/>
      <c r="M146" s="246"/>
    </row>
    <row r="147">
      <c r="I147" s="34"/>
      <c r="M147" s="246"/>
    </row>
    <row r="148">
      <c r="I148" s="34"/>
      <c r="M148" s="246"/>
    </row>
    <row r="149">
      <c r="I149" s="34"/>
      <c r="M149" s="246"/>
    </row>
    <row r="150">
      <c r="I150" s="34"/>
      <c r="M150" s="246"/>
    </row>
    <row r="151">
      <c r="I151" s="34"/>
      <c r="M151" s="246"/>
    </row>
    <row r="152">
      <c r="I152" s="34"/>
      <c r="M152" s="246"/>
    </row>
    <row r="153">
      <c r="I153" s="34"/>
      <c r="M153" s="246"/>
    </row>
    <row r="154">
      <c r="I154" s="34"/>
      <c r="M154" s="246"/>
    </row>
    <row r="155">
      <c r="I155" s="34"/>
      <c r="M155" s="246"/>
    </row>
    <row r="156">
      <c r="I156" s="34"/>
      <c r="M156" s="246"/>
    </row>
    <row r="157">
      <c r="I157" s="34"/>
      <c r="M157" s="246"/>
    </row>
    <row r="158">
      <c r="I158" s="34"/>
      <c r="M158" s="246"/>
    </row>
    <row r="159">
      <c r="I159" s="34"/>
      <c r="M159" s="246"/>
    </row>
    <row r="160">
      <c r="I160" s="34"/>
      <c r="M160" s="246"/>
    </row>
    <row r="161">
      <c r="I161" s="34"/>
      <c r="M161" s="246"/>
    </row>
    <row r="162">
      <c r="I162" s="34"/>
      <c r="M162" s="246"/>
    </row>
    <row r="163">
      <c r="I163" s="34"/>
      <c r="M163" s="246"/>
    </row>
    <row r="164">
      <c r="I164" s="34"/>
      <c r="M164" s="246"/>
    </row>
    <row r="165">
      <c r="I165" s="34"/>
      <c r="M165" s="246"/>
    </row>
    <row r="166">
      <c r="I166" s="34"/>
      <c r="M166" s="246"/>
    </row>
    <row r="167">
      <c r="I167" s="34"/>
      <c r="M167" s="246"/>
    </row>
    <row r="168">
      <c r="I168" s="34"/>
      <c r="M168" s="246"/>
    </row>
    <row r="169">
      <c r="I169" s="34"/>
      <c r="M169" s="246"/>
    </row>
    <row r="170">
      <c r="I170" s="34"/>
      <c r="M170" s="246"/>
    </row>
    <row r="171">
      <c r="I171" s="34"/>
      <c r="M171" s="246"/>
    </row>
    <row r="172">
      <c r="I172" s="34"/>
      <c r="M172" s="246"/>
    </row>
    <row r="173">
      <c r="I173" s="34"/>
      <c r="M173" s="246"/>
    </row>
    <row r="174">
      <c r="I174" s="34"/>
      <c r="M174" s="246"/>
    </row>
    <row r="175">
      <c r="I175" s="34"/>
      <c r="M175" s="246"/>
    </row>
    <row r="176">
      <c r="I176" s="34"/>
      <c r="M176" s="246"/>
    </row>
    <row r="177">
      <c r="I177" s="34"/>
      <c r="M177" s="246"/>
    </row>
    <row r="178">
      <c r="I178" s="34"/>
      <c r="M178" s="246"/>
    </row>
    <row r="179">
      <c r="I179" s="34"/>
      <c r="M179" s="246"/>
    </row>
    <row r="180">
      <c r="I180" s="34"/>
      <c r="M180" s="246"/>
    </row>
    <row r="181">
      <c r="I181" s="34"/>
      <c r="M181" s="246"/>
    </row>
    <row r="182">
      <c r="I182" s="34"/>
      <c r="M182" s="246"/>
    </row>
    <row r="183">
      <c r="I183" s="34"/>
      <c r="M183" s="246"/>
    </row>
    <row r="184">
      <c r="I184" s="34"/>
      <c r="M184" s="246"/>
    </row>
    <row r="185">
      <c r="I185" s="34"/>
      <c r="M185" s="246"/>
    </row>
    <row r="186">
      <c r="I186" s="34"/>
      <c r="M186" s="246"/>
    </row>
    <row r="187">
      <c r="I187" s="34"/>
      <c r="M187" s="246"/>
    </row>
    <row r="188">
      <c r="I188" s="34"/>
      <c r="M188" s="246"/>
    </row>
    <row r="189">
      <c r="I189" s="34"/>
      <c r="M189" s="246"/>
    </row>
    <row r="190">
      <c r="I190" s="34"/>
      <c r="M190" s="246"/>
    </row>
    <row r="191">
      <c r="I191" s="34"/>
      <c r="M191" s="246"/>
    </row>
    <row r="192">
      <c r="I192" s="34"/>
      <c r="M192" s="246"/>
    </row>
    <row r="193">
      <c r="I193" s="34"/>
      <c r="M193" s="246"/>
    </row>
    <row r="194">
      <c r="I194" s="34"/>
      <c r="M194" s="246"/>
    </row>
    <row r="195">
      <c r="I195" s="34"/>
      <c r="M195" s="246"/>
    </row>
    <row r="196">
      <c r="I196" s="34"/>
      <c r="M196" s="246"/>
    </row>
    <row r="197">
      <c r="I197" s="34"/>
      <c r="M197" s="246"/>
    </row>
    <row r="198">
      <c r="I198" s="34"/>
      <c r="M198" s="246"/>
    </row>
    <row r="199">
      <c r="I199" s="34"/>
      <c r="M199" s="246"/>
    </row>
    <row r="200">
      <c r="I200" s="34"/>
      <c r="M200" s="246"/>
    </row>
    <row r="201">
      <c r="I201" s="34"/>
      <c r="M201" s="246"/>
    </row>
    <row r="202">
      <c r="I202" s="34"/>
      <c r="M202" s="246"/>
    </row>
    <row r="203">
      <c r="I203" s="34"/>
      <c r="M203" s="246"/>
    </row>
    <row r="204">
      <c r="I204" s="34"/>
      <c r="M204" s="246"/>
    </row>
    <row r="205">
      <c r="I205" s="34"/>
      <c r="M205" s="246"/>
    </row>
    <row r="206">
      <c r="I206" s="34"/>
      <c r="M206" s="246"/>
    </row>
    <row r="207">
      <c r="I207" s="34"/>
      <c r="M207" s="246"/>
    </row>
    <row r="208">
      <c r="I208" s="34"/>
      <c r="M208" s="246"/>
    </row>
    <row r="209">
      <c r="I209" s="34"/>
      <c r="M209" s="246"/>
    </row>
    <row r="210">
      <c r="I210" s="34"/>
      <c r="M210" s="246"/>
    </row>
    <row r="211">
      <c r="I211" s="34"/>
      <c r="M211" s="246"/>
    </row>
    <row r="212">
      <c r="I212" s="34"/>
      <c r="M212" s="246"/>
    </row>
    <row r="213">
      <c r="I213" s="34"/>
      <c r="M213" s="246"/>
    </row>
    <row r="214">
      <c r="I214" s="34"/>
      <c r="M214" s="246"/>
    </row>
    <row r="215">
      <c r="I215" s="34"/>
      <c r="M215" s="246"/>
    </row>
    <row r="216">
      <c r="I216" s="34"/>
      <c r="M216" s="246"/>
    </row>
    <row r="217">
      <c r="I217" s="34"/>
      <c r="M217" s="246"/>
    </row>
    <row r="218">
      <c r="I218" s="34"/>
      <c r="M218" s="246"/>
    </row>
    <row r="219">
      <c r="I219" s="34"/>
      <c r="M219" s="246"/>
    </row>
    <row r="220">
      <c r="I220" s="34"/>
      <c r="M220" s="246"/>
    </row>
    <row r="221">
      <c r="I221" s="34"/>
      <c r="M221" s="246"/>
    </row>
    <row r="222">
      <c r="I222" s="34"/>
      <c r="M222" s="246"/>
    </row>
    <row r="223">
      <c r="I223" s="34"/>
      <c r="M223" s="246"/>
    </row>
    <row r="224">
      <c r="I224" s="34"/>
      <c r="M224" s="246"/>
    </row>
    <row r="225">
      <c r="I225" s="34"/>
      <c r="M225" s="246"/>
    </row>
    <row r="226">
      <c r="I226" s="34"/>
      <c r="M226" s="246"/>
    </row>
    <row r="227">
      <c r="I227" s="34"/>
      <c r="M227" s="246"/>
    </row>
    <row r="228">
      <c r="I228" s="34"/>
      <c r="M228" s="246"/>
    </row>
    <row r="229">
      <c r="I229" s="34"/>
      <c r="M229" s="246"/>
    </row>
    <row r="230">
      <c r="I230" s="34"/>
      <c r="M230" s="246"/>
    </row>
    <row r="231">
      <c r="I231" s="34"/>
      <c r="M231" s="246"/>
    </row>
    <row r="232">
      <c r="I232" s="34"/>
      <c r="M232" s="246"/>
    </row>
    <row r="233">
      <c r="I233" s="34"/>
      <c r="M233" s="246"/>
    </row>
    <row r="234">
      <c r="I234" s="34"/>
      <c r="M234" s="246"/>
    </row>
    <row r="235">
      <c r="I235" s="34"/>
      <c r="M235" s="246"/>
    </row>
    <row r="236">
      <c r="I236" s="34"/>
      <c r="M236" s="246"/>
    </row>
    <row r="237">
      <c r="I237" s="34"/>
      <c r="M237" s="246"/>
    </row>
    <row r="238">
      <c r="I238" s="34"/>
      <c r="M238" s="246"/>
    </row>
    <row r="239">
      <c r="I239" s="34"/>
      <c r="M239" s="246"/>
    </row>
    <row r="240">
      <c r="I240" s="34"/>
      <c r="M240" s="246"/>
    </row>
    <row r="241">
      <c r="I241" s="34"/>
      <c r="M241" s="246"/>
    </row>
    <row r="242">
      <c r="I242" s="34"/>
      <c r="M242" s="246"/>
    </row>
    <row r="243">
      <c r="I243" s="34"/>
      <c r="M243" s="246"/>
    </row>
    <row r="244">
      <c r="I244" s="34"/>
      <c r="M244" s="246"/>
    </row>
    <row r="245">
      <c r="I245" s="34"/>
      <c r="M245" s="246"/>
    </row>
    <row r="246">
      <c r="I246" s="34"/>
      <c r="M246" s="246"/>
    </row>
    <row r="247">
      <c r="I247" s="34"/>
      <c r="M247" s="246"/>
    </row>
    <row r="248">
      <c r="I248" s="34"/>
      <c r="M248" s="246"/>
    </row>
    <row r="249">
      <c r="I249" s="34"/>
      <c r="M249" s="246"/>
    </row>
    <row r="250">
      <c r="I250" s="34"/>
      <c r="M250" s="246"/>
    </row>
    <row r="251">
      <c r="I251" s="34"/>
      <c r="M251" s="246"/>
    </row>
    <row r="252">
      <c r="I252" s="34"/>
      <c r="M252" s="246"/>
    </row>
    <row r="253">
      <c r="I253" s="34"/>
      <c r="M253" s="246"/>
    </row>
    <row r="254">
      <c r="I254" s="34"/>
      <c r="M254" s="246"/>
    </row>
    <row r="255">
      <c r="I255" s="34"/>
      <c r="M255" s="246"/>
    </row>
    <row r="256">
      <c r="I256" s="34"/>
      <c r="M256" s="246"/>
    </row>
    <row r="257">
      <c r="I257" s="34"/>
      <c r="M257" s="246"/>
    </row>
    <row r="258">
      <c r="I258" s="34"/>
      <c r="M258" s="246"/>
    </row>
    <row r="259">
      <c r="I259" s="34"/>
      <c r="M259" s="246"/>
    </row>
    <row r="260">
      <c r="I260" s="34"/>
      <c r="M260" s="246"/>
    </row>
    <row r="261">
      <c r="I261" s="34"/>
      <c r="M261" s="246"/>
    </row>
    <row r="262">
      <c r="I262" s="34"/>
      <c r="M262" s="246"/>
    </row>
    <row r="263">
      <c r="I263" s="34"/>
      <c r="M263" s="246"/>
    </row>
    <row r="264">
      <c r="I264" s="34"/>
      <c r="M264" s="246"/>
    </row>
    <row r="265">
      <c r="I265" s="34"/>
      <c r="M265" s="246"/>
    </row>
    <row r="266">
      <c r="I266" s="34"/>
      <c r="M266" s="246"/>
    </row>
    <row r="267">
      <c r="I267" s="34"/>
      <c r="M267" s="246"/>
    </row>
    <row r="268">
      <c r="I268" s="34"/>
      <c r="M268" s="246"/>
    </row>
    <row r="269">
      <c r="I269" s="34"/>
      <c r="M269" s="246"/>
    </row>
    <row r="270">
      <c r="I270" s="34"/>
      <c r="M270" s="246"/>
    </row>
    <row r="271">
      <c r="I271" s="34"/>
      <c r="M271" s="246"/>
    </row>
    <row r="272">
      <c r="I272" s="34"/>
      <c r="M272" s="246"/>
    </row>
    <row r="273">
      <c r="I273" s="34"/>
      <c r="M273" s="246"/>
    </row>
    <row r="274">
      <c r="I274" s="34"/>
      <c r="M274" s="246"/>
    </row>
    <row r="275">
      <c r="I275" s="34"/>
      <c r="M275" s="246"/>
    </row>
    <row r="276">
      <c r="I276" s="34"/>
      <c r="M276" s="246"/>
    </row>
    <row r="277">
      <c r="I277" s="34"/>
      <c r="M277" s="246"/>
    </row>
    <row r="278">
      <c r="I278" s="34"/>
      <c r="M278" s="246"/>
    </row>
    <row r="279">
      <c r="I279" s="34"/>
      <c r="M279" s="246"/>
    </row>
    <row r="280">
      <c r="I280" s="34"/>
      <c r="M280" s="246"/>
    </row>
    <row r="281">
      <c r="I281" s="34"/>
      <c r="M281" s="246"/>
    </row>
    <row r="282">
      <c r="I282" s="34"/>
      <c r="M282" s="246"/>
    </row>
    <row r="283">
      <c r="I283" s="34"/>
      <c r="M283" s="246"/>
    </row>
    <row r="284">
      <c r="I284" s="34"/>
      <c r="M284" s="246"/>
    </row>
    <row r="285">
      <c r="I285" s="34"/>
      <c r="M285" s="246"/>
    </row>
    <row r="286">
      <c r="I286" s="34"/>
      <c r="M286" s="246"/>
    </row>
    <row r="287">
      <c r="I287" s="34"/>
      <c r="M287" s="246"/>
    </row>
    <row r="288">
      <c r="I288" s="34"/>
      <c r="M288" s="246"/>
    </row>
    <row r="289">
      <c r="I289" s="34"/>
      <c r="M289" s="246"/>
    </row>
    <row r="290">
      <c r="I290" s="34"/>
      <c r="M290" s="246"/>
    </row>
    <row r="291">
      <c r="I291" s="34"/>
      <c r="M291" s="246"/>
    </row>
    <row r="292">
      <c r="I292" s="34"/>
      <c r="M292" s="246"/>
    </row>
    <row r="293">
      <c r="I293" s="34"/>
      <c r="M293" s="246"/>
    </row>
    <row r="294">
      <c r="I294" s="34"/>
      <c r="M294" s="246"/>
    </row>
    <row r="295">
      <c r="I295" s="34"/>
      <c r="M295" s="246"/>
    </row>
    <row r="296">
      <c r="I296" s="34"/>
      <c r="M296" s="246"/>
    </row>
    <row r="297">
      <c r="I297" s="34"/>
      <c r="M297" s="246"/>
    </row>
    <row r="298">
      <c r="I298" s="34"/>
      <c r="M298" s="246"/>
    </row>
    <row r="299">
      <c r="I299" s="34"/>
      <c r="M299" s="246"/>
    </row>
    <row r="300">
      <c r="I300" s="34"/>
      <c r="M300" s="246"/>
    </row>
    <row r="301">
      <c r="I301" s="34"/>
      <c r="M301" s="246"/>
    </row>
    <row r="302">
      <c r="I302" s="34"/>
      <c r="M302" s="246"/>
    </row>
    <row r="303">
      <c r="I303" s="34"/>
      <c r="M303" s="246"/>
    </row>
    <row r="304">
      <c r="I304" s="34"/>
      <c r="M304" s="246"/>
    </row>
    <row r="305">
      <c r="I305" s="34"/>
      <c r="M305" s="246"/>
    </row>
    <row r="306">
      <c r="I306" s="34"/>
      <c r="M306" s="246"/>
    </row>
    <row r="307">
      <c r="I307" s="34"/>
      <c r="M307" s="246"/>
    </row>
    <row r="308">
      <c r="I308" s="34"/>
      <c r="M308" s="246"/>
    </row>
    <row r="309">
      <c r="I309" s="34"/>
      <c r="M309" s="246"/>
    </row>
    <row r="310">
      <c r="I310" s="34"/>
      <c r="M310" s="246"/>
    </row>
    <row r="311">
      <c r="I311" s="34"/>
      <c r="M311" s="246"/>
    </row>
    <row r="312">
      <c r="I312" s="34"/>
      <c r="M312" s="246"/>
    </row>
    <row r="313">
      <c r="I313" s="34"/>
      <c r="M313" s="246"/>
    </row>
    <row r="314">
      <c r="I314" s="34"/>
      <c r="M314" s="246"/>
    </row>
    <row r="315">
      <c r="I315" s="34"/>
      <c r="M315" s="246"/>
    </row>
    <row r="316">
      <c r="I316" s="34"/>
      <c r="M316" s="246"/>
    </row>
    <row r="317">
      <c r="I317" s="34"/>
      <c r="M317" s="246"/>
    </row>
    <row r="318">
      <c r="I318" s="34"/>
      <c r="M318" s="246"/>
    </row>
    <row r="319">
      <c r="I319" s="34"/>
      <c r="M319" s="246"/>
    </row>
    <row r="320">
      <c r="I320" s="34"/>
      <c r="M320" s="246"/>
    </row>
    <row r="321">
      <c r="I321" s="34"/>
      <c r="M321" s="246"/>
    </row>
    <row r="322">
      <c r="I322" s="34"/>
      <c r="M322" s="246"/>
    </row>
    <row r="323">
      <c r="I323" s="34"/>
      <c r="M323" s="246"/>
    </row>
    <row r="324">
      <c r="I324" s="34"/>
      <c r="M324" s="246"/>
    </row>
    <row r="325">
      <c r="I325" s="34"/>
      <c r="M325" s="246"/>
    </row>
    <row r="326">
      <c r="I326" s="34"/>
      <c r="M326" s="246"/>
    </row>
    <row r="327">
      <c r="I327" s="34"/>
      <c r="M327" s="246"/>
    </row>
    <row r="328">
      <c r="I328" s="34"/>
      <c r="M328" s="246"/>
    </row>
    <row r="329">
      <c r="I329" s="34"/>
      <c r="M329" s="246"/>
    </row>
    <row r="330">
      <c r="I330" s="34"/>
      <c r="M330" s="246"/>
    </row>
    <row r="331">
      <c r="I331" s="34"/>
      <c r="M331" s="246"/>
    </row>
    <row r="332">
      <c r="I332" s="34"/>
      <c r="M332" s="246"/>
    </row>
    <row r="333">
      <c r="I333" s="34"/>
      <c r="M333" s="246"/>
    </row>
    <row r="334">
      <c r="I334" s="34"/>
      <c r="M334" s="246"/>
    </row>
    <row r="335">
      <c r="I335" s="34"/>
      <c r="M335" s="246"/>
    </row>
    <row r="336">
      <c r="I336" s="34"/>
      <c r="M336" s="246"/>
    </row>
    <row r="337">
      <c r="I337" s="34"/>
      <c r="M337" s="246"/>
    </row>
    <row r="338">
      <c r="I338" s="34"/>
      <c r="M338" s="246"/>
    </row>
    <row r="339">
      <c r="I339" s="34"/>
      <c r="M339" s="246"/>
    </row>
    <row r="340">
      <c r="I340" s="34"/>
      <c r="M340" s="246"/>
    </row>
    <row r="341">
      <c r="I341" s="34"/>
      <c r="M341" s="246"/>
    </row>
    <row r="342">
      <c r="I342" s="34"/>
      <c r="M342" s="246"/>
    </row>
    <row r="343">
      <c r="I343" s="34"/>
      <c r="M343" s="246"/>
    </row>
    <row r="344">
      <c r="I344" s="34"/>
      <c r="M344" s="246"/>
    </row>
    <row r="345">
      <c r="I345" s="34"/>
      <c r="M345" s="246"/>
    </row>
    <row r="346">
      <c r="I346" s="34"/>
      <c r="M346" s="246"/>
    </row>
    <row r="347">
      <c r="I347" s="34"/>
      <c r="M347" s="246"/>
    </row>
    <row r="348">
      <c r="I348" s="34"/>
      <c r="M348" s="246"/>
    </row>
    <row r="349">
      <c r="I349" s="34"/>
      <c r="M349" s="246"/>
    </row>
    <row r="350">
      <c r="I350" s="34"/>
      <c r="M350" s="246"/>
    </row>
    <row r="351">
      <c r="I351" s="34"/>
      <c r="M351" s="246"/>
    </row>
    <row r="352">
      <c r="I352" s="34"/>
      <c r="M352" s="246"/>
    </row>
    <row r="353">
      <c r="I353" s="34"/>
      <c r="M353" s="246"/>
    </row>
    <row r="354">
      <c r="I354" s="34"/>
      <c r="M354" s="246"/>
    </row>
    <row r="355">
      <c r="I355" s="34"/>
      <c r="M355" s="246"/>
    </row>
    <row r="356">
      <c r="I356" s="34"/>
      <c r="M356" s="246"/>
    </row>
    <row r="357">
      <c r="I357" s="34"/>
      <c r="M357" s="246"/>
    </row>
    <row r="358">
      <c r="I358" s="34"/>
      <c r="M358" s="246"/>
    </row>
    <row r="359">
      <c r="I359" s="34"/>
      <c r="M359" s="246"/>
    </row>
    <row r="360">
      <c r="I360" s="34"/>
      <c r="M360" s="246"/>
    </row>
    <row r="361">
      <c r="I361" s="34"/>
      <c r="M361" s="246"/>
    </row>
    <row r="362">
      <c r="I362" s="34"/>
      <c r="M362" s="246"/>
    </row>
    <row r="363">
      <c r="I363" s="34"/>
      <c r="M363" s="246"/>
    </row>
    <row r="364">
      <c r="I364" s="34"/>
      <c r="M364" s="246"/>
    </row>
    <row r="365">
      <c r="I365" s="34"/>
      <c r="M365" s="246"/>
    </row>
    <row r="366">
      <c r="I366" s="34"/>
      <c r="M366" s="246"/>
    </row>
    <row r="367">
      <c r="I367" s="34"/>
      <c r="M367" s="246"/>
    </row>
    <row r="368">
      <c r="I368" s="34"/>
      <c r="M368" s="246"/>
    </row>
    <row r="369">
      <c r="I369" s="34"/>
      <c r="M369" s="246"/>
    </row>
    <row r="370">
      <c r="I370" s="34"/>
      <c r="M370" s="246"/>
    </row>
    <row r="371">
      <c r="I371" s="34"/>
      <c r="M371" s="246"/>
    </row>
    <row r="372">
      <c r="I372" s="34"/>
      <c r="M372" s="246"/>
    </row>
    <row r="373">
      <c r="I373" s="34"/>
      <c r="M373" s="246"/>
    </row>
    <row r="374">
      <c r="I374" s="34"/>
      <c r="M374" s="246"/>
    </row>
    <row r="375">
      <c r="I375" s="34"/>
      <c r="M375" s="246"/>
    </row>
    <row r="376">
      <c r="I376" s="34"/>
      <c r="M376" s="246"/>
    </row>
    <row r="377">
      <c r="I377" s="34"/>
      <c r="M377" s="246"/>
    </row>
    <row r="378">
      <c r="I378" s="34"/>
      <c r="M378" s="246"/>
    </row>
    <row r="379">
      <c r="I379" s="34"/>
      <c r="M379" s="246"/>
    </row>
    <row r="380">
      <c r="I380" s="34"/>
      <c r="M380" s="246"/>
    </row>
    <row r="381">
      <c r="I381" s="34"/>
      <c r="M381" s="246"/>
    </row>
    <row r="382">
      <c r="I382" s="34"/>
      <c r="M382" s="246"/>
    </row>
    <row r="383">
      <c r="I383" s="34"/>
      <c r="M383" s="246"/>
    </row>
    <row r="384">
      <c r="I384" s="34"/>
      <c r="M384" s="246"/>
    </row>
    <row r="385">
      <c r="I385" s="34"/>
      <c r="M385" s="246"/>
    </row>
    <row r="386">
      <c r="I386" s="34"/>
      <c r="M386" s="246"/>
    </row>
    <row r="387">
      <c r="I387" s="34"/>
      <c r="M387" s="246"/>
    </row>
    <row r="388">
      <c r="I388" s="34"/>
      <c r="M388" s="246"/>
    </row>
    <row r="389">
      <c r="I389" s="34"/>
      <c r="M389" s="246"/>
    </row>
    <row r="390">
      <c r="I390" s="34"/>
      <c r="M390" s="246"/>
    </row>
    <row r="391">
      <c r="I391" s="34"/>
      <c r="M391" s="246"/>
    </row>
    <row r="392">
      <c r="I392" s="34"/>
      <c r="M392" s="246"/>
    </row>
    <row r="393">
      <c r="I393" s="34"/>
      <c r="M393" s="246"/>
    </row>
    <row r="394">
      <c r="I394" s="34"/>
      <c r="M394" s="246"/>
    </row>
    <row r="395">
      <c r="I395" s="34"/>
      <c r="M395" s="246"/>
    </row>
    <row r="396">
      <c r="I396" s="34"/>
      <c r="M396" s="246"/>
    </row>
    <row r="397">
      <c r="I397" s="34"/>
      <c r="M397" s="246"/>
    </row>
    <row r="398">
      <c r="I398" s="34"/>
      <c r="M398" s="246"/>
    </row>
    <row r="399">
      <c r="I399" s="34"/>
      <c r="M399" s="246"/>
    </row>
    <row r="400">
      <c r="I400" s="34"/>
      <c r="M400" s="246"/>
    </row>
    <row r="401">
      <c r="I401" s="34"/>
      <c r="M401" s="246"/>
    </row>
    <row r="402">
      <c r="I402" s="34"/>
      <c r="M402" s="246"/>
    </row>
    <row r="403">
      <c r="I403" s="34"/>
      <c r="M403" s="246"/>
    </row>
    <row r="404">
      <c r="I404" s="34"/>
      <c r="M404" s="246"/>
    </row>
    <row r="405">
      <c r="I405" s="34"/>
      <c r="M405" s="246"/>
    </row>
    <row r="406">
      <c r="I406" s="34"/>
      <c r="M406" s="246"/>
    </row>
    <row r="407">
      <c r="I407" s="34"/>
      <c r="M407" s="246"/>
    </row>
    <row r="408">
      <c r="I408" s="34"/>
      <c r="M408" s="246"/>
    </row>
    <row r="409">
      <c r="I409" s="34"/>
      <c r="M409" s="246"/>
    </row>
    <row r="410">
      <c r="I410" s="34"/>
      <c r="M410" s="246"/>
    </row>
    <row r="411">
      <c r="I411" s="34"/>
      <c r="M411" s="246"/>
    </row>
    <row r="412">
      <c r="I412" s="34"/>
      <c r="M412" s="246"/>
    </row>
    <row r="413">
      <c r="I413" s="34"/>
      <c r="M413" s="246"/>
    </row>
    <row r="414">
      <c r="I414" s="34"/>
      <c r="M414" s="246"/>
    </row>
    <row r="415">
      <c r="I415" s="34"/>
      <c r="M415" s="246"/>
    </row>
    <row r="416">
      <c r="I416" s="34"/>
      <c r="M416" s="246"/>
    </row>
    <row r="417">
      <c r="I417" s="34"/>
      <c r="M417" s="246"/>
    </row>
    <row r="418">
      <c r="I418" s="34"/>
      <c r="M418" s="246"/>
    </row>
    <row r="419">
      <c r="I419" s="34"/>
      <c r="M419" s="246"/>
    </row>
    <row r="420">
      <c r="I420" s="34"/>
      <c r="M420" s="246"/>
    </row>
    <row r="421">
      <c r="I421" s="34"/>
      <c r="M421" s="246"/>
    </row>
    <row r="422">
      <c r="I422" s="34"/>
      <c r="M422" s="246"/>
    </row>
    <row r="423">
      <c r="I423" s="34"/>
      <c r="M423" s="246"/>
    </row>
    <row r="424">
      <c r="I424" s="34"/>
      <c r="M424" s="246"/>
    </row>
    <row r="425">
      <c r="I425" s="34"/>
      <c r="M425" s="246"/>
    </row>
    <row r="426">
      <c r="I426" s="34"/>
      <c r="M426" s="246"/>
    </row>
    <row r="427">
      <c r="I427" s="34"/>
      <c r="M427" s="246"/>
    </row>
    <row r="428">
      <c r="I428" s="34"/>
      <c r="M428" s="246"/>
    </row>
    <row r="429">
      <c r="I429" s="34"/>
      <c r="M429" s="246"/>
    </row>
    <row r="430">
      <c r="I430" s="34"/>
      <c r="M430" s="246"/>
    </row>
    <row r="431">
      <c r="I431" s="34"/>
      <c r="M431" s="246"/>
    </row>
    <row r="432">
      <c r="I432" s="34"/>
      <c r="M432" s="246"/>
    </row>
    <row r="433">
      <c r="I433" s="34"/>
      <c r="M433" s="246"/>
    </row>
    <row r="434">
      <c r="I434" s="34"/>
      <c r="M434" s="246"/>
    </row>
    <row r="435">
      <c r="I435" s="34"/>
      <c r="M435" s="246"/>
    </row>
    <row r="436">
      <c r="I436" s="34"/>
      <c r="M436" s="246"/>
    </row>
    <row r="437">
      <c r="I437" s="34"/>
      <c r="M437" s="246"/>
    </row>
    <row r="438">
      <c r="I438" s="34"/>
      <c r="M438" s="246"/>
    </row>
    <row r="439">
      <c r="I439" s="34"/>
      <c r="M439" s="246"/>
    </row>
    <row r="440">
      <c r="I440" s="34"/>
      <c r="M440" s="246"/>
    </row>
    <row r="441">
      <c r="I441" s="34"/>
      <c r="M441" s="246"/>
    </row>
    <row r="442">
      <c r="I442" s="34"/>
      <c r="M442" s="246"/>
    </row>
    <row r="443">
      <c r="I443" s="34"/>
      <c r="M443" s="246"/>
    </row>
    <row r="444">
      <c r="I444" s="34"/>
      <c r="M444" s="246"/>
    </row>
    <row r="445">
      <c r="I445" s="34"/>
      <c r="M445" s="246"/>
    </row>
    <row r="446">
      <c r="I446" s="34"/>
      <c r="M446" s="246"/>
    </row>
    <row r="447">
      <c r="I447" s="34"/>
      <c r="M447" s="246"/>
    </row>
    <row r="448">
      <c r="I448" s="34"/>
      <c r="M448" s="246"/>
    </row>
    <row r="449">
      <c r="I449" s="34"/>
      <c r="M449" s="246"/>
    </row>
    <row r="450">
      <c r="I450" s="34"/>
      <c r="M450" s="246"/>
    </row>
    <row r="451">
      <c r="I451" s="34"/>
      <c r="M451" s="246"/>
    </row>
    <row r="452">
      <c r="I452" s="34"/>
      <c r="M452" s="246"/>
    </row>
    <row r="453">
      <c r="I453" s="34"/>
      <c r="M453" s="246"/>
    </row>
    <row r="454">
      <c r="I454" s="34"/>
      <c r="M454" s="246"/>
    </row>
    <row r="455">
      <c r="I455" s="34"/>
      <c r="M455" s="246"/>
    </row>
    <row r="456">
      <c r="I456" s="34"/>
      <c r="M456" s="246"/>
    </row>
    <row r="457">
      <c r="I457" s="34"/>
      <c r="M457" s="246"/>
    </row>
    <row r="458">
      <c r="I458" s="34"/>
      <c r="M458" s="246"/>
    </row>
    <row r="459">
      <c r="I459" s="34"/>
      <c r="M459" s="246"/>
    </row>
    <row r="460">
      <c r="I460" s="34"/>
      <c r="M460" s="246"/>
    </row>
    <row r="461">
      <c r="I461" s="34"/>
      <c r="M461" s="246"/>
    </row>
    <row r="462">
      <c r="I462" s="34"/>
      <c r="M462" s="246"/>
    </row>
    <row r="463">
      <c r="I463" s="34"/>
      <c r="M463" s="246"/>
    </row>
    <row r="464">
      <c r="I464" s="34"/>
      <c r="M464" s="246"/>
    </row>
    <row r="465">
      <c r="I465" s="34"/>
      <c r="M465" s="246"/>
    </row>
    <row r="466">
      <c r="I466" s="34"/>
      <c r="M466" s="246"/>
    </row>
    <row r="467">
      <c r="I467" s="34"/>
      <c r="M467" s="246"/>
    </row>
    <row r="468">
      <c r="I468" s="34"/>
      <c r="M468" s="246"/>
    </row>
    <row r="469">
      <c r="I469" s="34"/>
      <c r="M469" s="246"/>
    </row>
    <row r="470">
      <c r="I470" s="34"/>
      <c r="M470" s="246"/>
    </row>
    <row r="471">
      <c r="I471" s="34"/>
      <c r="M471" s="246"/>
    </row>
    <row r="472">
      <c r="I472" s="34"/>
      <c r="M472" s="246"/>
    </row>
    <row r="473">
      <c r="I473" s="34"/>
      <c r="M473" s="246"/>
    </row>
    <row r="474">
      <c r="I474" s="34"/>
      <c r="M474" s="246"/>
    </row>
    <row r="475">
      <c r="I475" s="34"/>
      <c r="M475" s="246"/>
    </row>
    <row r="476">
      <c r="I476" s="34"/>
      <c r="M476" s="246"/>
    </row>
    <row r="477">
      <c r="I477" s="34"/>
      <c r="M477" s="246"/>
    </row>
    <row r="478">
      <c r="I478" s="34"/>
      <c r="M478" s="246"/>
    </row>
    <row r="479">
      <c r="I479" s="34"/>
      <c r="M479" s="246"/>
    </row>
    <row r="480">
      <c r="I480" s="34"/>
      <c r="M480" s="246"/>
    </row>
    <row r="481">
      <c r="I481" s="34"/>
      <c r="M481" s="246"/>
    </row>
    <row r="482">
      <c r="I482" s="34"/>
      <c r="M482" s="246"/>
    </row>
    <row r="483">
      <c r="I483" s="34"/>
      <c r="M483" s="246"/>
    </row>
    <row r="484">
      <c r="I484" s="34"/>
      <c r="M484" s="246"/>
    </row>
    <row r="485">
      <c r="I485" s="34"/>
      <c r="M485" s="246"/>
    </row>
    <row r="486">
      <c r="I486" s="34"/>
      <c r="M486" s="246"/>
    </row>
    <row r="487">
      <c r="I487" s="34"/>
      <c r="M487" s="246"/>
    </row>
    <row r="488">
      <c r="I488" s="34"/>
      <c r="M488" s="246"/>
    </row>
    <row r="489">
      <c r="I489" s="34"/>
      <c r="M489" s="246"/>
    </row>
    <row r="490">
      <c r="I490" s="34"/>
      <c r="M490" s="246"/>
    </row>
    <row r="491">
      <c r="I491" s="34"/>
      <c r="M491" s="246"/>
    </row>
    <row r="492">
      <c r="I492" s="34"/>
      <c r="M492" s="246"/>
    </row>
    <row r="493">
      <c r="I493" s="34"/>
      <c r="M493" s="246"/>
    </row>
    <row r="494">
      <c r="I494" s="34"/>
      <c r="M494" s="246"/>
    </row>
    <row r="495">
      <c r="I495" s="34"/>
      <c r="M495" s="246"/>
    </row>
    <row r="496">
      <c r="I496" s="34"/>
      <c r="M496" s="246"/>
    </row>
    <row r="497">
      <c r="I497" s="34"/>
      <c r="M497" s="246"/>
    </row>
    <row r="498">
      <c r="I498" s="34"/>
      <c r="M498" s="246"/>
    </row>
    <row r="499">
      <c r="I499" s="34"/>
      <c r="M499" s="246"/>
    </row>
    <row r="500">
      <c r="I500" s="34"/>
      <c r="M500" s="246"/>
    </row>
    <row r="501">
      <c r="I501" s="34"/>
      <c r="M501" s="246"/>
    </row>
    <row r="502">
      <c r="I502" s="34"/>
      <c r="M502" s="246"/>
    </row>
    <row r="503">
      <c r="I503" s="34"/>
      <c r="M503" s="246"/>
    </row>
    <row r="504">
      <c r="I504" s="34"/>
      <c r="M504" s="246"/>
    </row>
    <row r="505">
      <c r="I505" s="34"/>
      <c r="M505" s="246"/>
    </row>
    <row r="506">
      <c r="I506" s="34"/>
      <c r="M506" s="246"/>
    </row>
    <row r="507">
      <c r="I507" s="34"/>
      <c r="M507" s="246"/>
    </row>
    <row r="508">
      <c r="I508" s="34"/>
      <c r="M508" s="246"/>
    </row>
    <row r="509">
      <c r="I509" s="34"/>
      <c r="M509" s="246"/>
    </row>
    <row r="510">
      <c r="I510" s="34"/>
      <c r="M510" s="246"/>
    </row>
    <row r="511">
      <c r="I511" s="34"/>
      <c r="M511" s="246"/>
    </row>
    <row r="512">
      <c r="I512" s="34"/>
      <c r="M512" s="246"/>
    </row>
    <row r="513">
      <c r="I513" s="34"/>
      <c r="M513" s="246"/>
    </row>
    <row r="514">
      <c r="I514" s="34"/>
      <c r="M514" s="246"/>
    </row>
    <row r="515">
      <c r="I515" s="34"/>
      <c r="M515" s="246"/>
    </row>
    <row r="516">
      <c r="I516" s="34"/>
      <c r="M516" s="246"/>
    </row>
    <row r="517">
      <c r="I517" s="34"/>
      <c r="M517" s="246"/>
    </row>
    <row r="518">
      <c r="I518" s="34"/>
      <c r="M518" s="246"/>
    </row>
    <row r="519">
      <c r="I519" s="34"/>
      <c r="M519" s="246"/>
    </row>
    <row r="520">
      <c r="I520" s="34"/>
      <c r="M520" s="246"/>
    </row>
    <row r="521">
      <c r="I521" s="34"/>
      <c r="M521" s="246"/>
    </row>
    <row r="522">
      <c r="I522" s="34"/>
      <c r="M522" s="246"/>
    </row>
    <row r="523">
      <c r="I523" s="34"/>
      <c r="M523" s="246"/>
    </row>
    <row r="524">
      <c r="I524" s="34"/>
      <c r="M524" s="246"/>
    </row>
    <row r="525">
      <c r="I525" s="34"/>
      <c r="M525" s="246"/>
    </row>
    <row r="526">
      <c r="I526" s="34"/>
      <c r="M526" s="246"/>
    </row>
    <row r="527">
      <c r="I527" s="34"/>
      <c r="M527" s="246"/>
    </row>
    <row r="528">
      <c r="I528" s="34"/>
      <c r="M528" s="246"/>
    </row>
    <row r="529">
      <c r="I529" s="34"/>
      <c r="M529" s="246"/>
    </row>
    <row r="530">
      <c r="I530" s="34"/>
      <c r="M530" s="246"/>
    </row>
    <row r="531">
      <c r="I531" s="34"/>
      <c r="M531" s="246"/>
    </row>
    <row r="532">
      <c r="I532" s="34"/>
      <c r="M532" s="246"/>
    </row>
    <row r="533">
      <c r="I533" s="34"/>
      <c r="M533" s="246"/>
    </row>
    <row r="534">
      <c r="I534" s="34"/>
      <c r="M534" s="246"/>
    </row>
    <row r="535">
      <c r="I535" s="34"/>
      <c r="M535" s="246"/>
    </row>
    <row r="536">
      <c r="I536" s="34"/>
      <c r="M536" s="246"/>
    </row>
    <row r="537">
      <c r="I537" s="34"/>
      <c r="M537" s="246"/>
    </row>
    <row r="538">
      <c r="I538" s="34"/>
      <c r="M538" s="246"/>
    </row>
    <row r="539">
      <c r="I539" s="34"/>
      <c r="M539" s="246"/>
    </row>
    <row r="540">
      <c r="I540" s="34"/>
      <c r="M540" s="246"/>
    </row>
    <row r="541">
      <c r="I541" s="34"/>
      <c r="M541" s="246"/>
    </row>
    <row r="542">
      <c r="I542" s="34"/>
      <c r="M542" s="246"/>
    </row>
    <row r="543">
      <c r="I543" s="34"/>
      <c r="M543" s="246"/>
    </row>
    <row r="544">
      <c r="I544" s="34"/>
      <c r="M544" s="246"/>
    </row>
    <row r="545">
      <c r="I545" s="34"/>
      <c r="M545" s="246"/>
    </row>
    <row r="546">
      <c r="I546" s="34"/>
      <c r="M546" s="246"/>
    </row>
    <row r="547">
      <c r="I547" s="34"/>
      <c r="M547" s="246"/>
    </row>
    <row r="548">
      <c r="I548" s="34"/>
      <c r="M548" s="246"/>
    </row>
    <row r="549">
      <c r="I549" s="34"/>
      <c r="M549" s="246"/>
    </row>
    <row r="550">
      <c r="I550" s="34"/>
      <c r="M550" s="246"/>
    </row>
    <row r="551">
      <c r="I551" s="34"/>
      <c r="M551" s="246"/>
    </row>
    <row r="552">
      <c r="I552" s="34"/>
      <c r="M552" s="246"/>
    </row>
    <row r="553">
      <c r="I553" s="34"/>
      <c r="M553" s="246"/>
    </row>
    <row r="554">
      <c r="I554" s="34"/>
      <c r="M554" s="246"/>
    </row>
    <row r="555">
      <c r="I555" s="34"/>
      <c r="M555" s="246"/>
    </row>
    <row r="556">
      <c r="I556" s="34"/>
      <c r="M556" s="246"/>
    </row>
    <row r="557">
      <c r="I557" s="34"/>
      <c r="M557" s="246"/>
    </row>
    <row r="558">
      <c r="I558" s="34"/>
      <c r="M558" s="246"/>
    </row>
    <row r="559">
      <c r="I559" s="34"/>
      <c r="M559" s="246"/>
    </row>
    <row r="560">
      <c r="I560" s="34"/>
      <c r="M560" s="246"/>
    </row>
    <row r="561">
      <c r="I561" s="34"/>
      <c r="M561" s="246"/>
    </row>
    <row r="562">
      <c r="I562" s="34"/>
      <c r="M562" s="246"/>
    </row>
    <row r="563">
      <c r="I563" s="34"/>
      <c r="M563" s="246"/>
    </row>
    <row r="564">
      <c r="I564" s="34"/>
      <c r="M564" s="246"/>
    </row>
    <row r="565">
      <c r="I565" s="34"/>
      <c r="M565" s="246"/>
    </row>
    <row r="566">
      <c r="I566" s="34"/>
      <c r="M566" s="246"/>
    </row>
    <row r="567">
      <c r="I567" s="34"/>
      <c r="M567" s="246"/>
    </row>
    <row r="568">
      <c r="I568" s="34"/>
      <c r="M568" s="246"/>
    </row>
    <row r="569">
      <c r="I569" s="34"/>
      <c r="M569" s="246"/>
    </row>
    <row r="570">
      <c r="I570" s="34"/>
      <c r="M570" s="246"/>
    </row>
    <row r="571">
      <c r="I571" s="34"/>
      <c r="M571" s="246"/>
    </row>
    <row r="572">
      <c r="I572" s="34"/>
      <c r="M572" s="246"/>
    </row>
    <row r="573">
      <c r="I573" s="34"/>
      <c r="M573" s="246"/>
    </row>
    <row r="574">
      <c r="I574" s="34"/>
      <c r="M574" s="246"/>
    </row>
    <row r="575">
      <c r="I575" s="34"/>
      <c r="M575" s="246"/>
    </row>
    <row r="576">
      <c r="I576" s="34"/>
      <c r="M576" s="246"/>
    </row>
    <row r="577">
      <c r="I577" s="34"/>
      <c r="M577" s="246"/>
    </row>
    <row r="578">
      <c r="I578" s="34"/>
      <c r="M578" s="246"/>
    </row>
    <row r="579">
      <c r="I579" s="34"/>
      <c r="M579" s="246"/>
    </row>
    <row r="580">
      <c r="I580" s="34"/>
      <c r="M580" s="246"/>
    </row>
    <row r="581">
      <c r="I581" s="34"/>
      <c r="M581" s="246"/>
    </row>
    <row r="582">
      <c r="I582" s="34"/>
      <c r="M582" s="246"/>
    </row>
    <row r="583">
      <c r="I583" s="34"/>
      <c r="M583" s="246"/>
    </row>
    <row r="584">
      <c r="I584" s="34"/>
      <c r="M584" s="246"/>
    </row>
    <row r="585">
      <c r="I585" s="34"/>
      <c r="M585" s="246"/>
    </row>
    <row r="586">
      <c r="I586" s="34"/>
      <c r="M586" s="246"/>
    </row>
    <row r="587">
      <c r="I587" s="34"/>
      <c r="M587" s="246"/>
    </row>
    <row r="588">
      <c r="I588" s="34"/>
      <c r="M588" s="246"/>
    </row>
    <row r="589">
      <c r="I589" s="34"/>
      <c r="M589" s="246"/>
    </row>
    <row r="590">
      <c r="I590" s="34"/>
      <c r="M590" s="246"/>
    </row>
    <row r="591">
      <c r="I591" s="34"/>
      <c r="M591" s="246"/>
    </row>
    <row r="592">
      <c r="I592" s="34"/>
      <c r="M592" s="246"/>
    </row>
    <row r="593">
      <c r="I593" s="34"/>
      <c r="M593" s="246"/>
    </row>
    <row r="594">
      <c r="I594" s="34"/>
      <c r="M594" s="246"/>
    </row>
    <row r="595">
      <c r="I595" s="34"/>
      <c r="M595" s="246"/>
    </row>
    <row r="596">
      <c r="I596" s="34"/>
      <c r="M596" s="246"/>
    </row>
    <row r="597">
      <c r="I597" s="34"/>
      <c r="M597" s="246"/>
    </row>
    <row r="598">
      <c r="I598" s="34"/>
      <c r="M598" s="246"/>
    </row>
    <row r="599">
      <c r="I599" s="34"/>
      <c r="M599" s="246"/>
    </row>
    <row r="600">
      <c r="I600" s="34"/>
      <c r="M600" s="246"/>
    </row>
    <row r="601">
      <c r="I601" s="34"/>
      <c r="M601" s="246"/>
    </row>
    <row r="602">
      <c r="I602" s="34"/>
      <c r="M602" s="246"/>
    </row>
    <row r="603">
      <c r="I603" s="34"/>
      <c r="M603" s="246"/>
    </row>
    <row r="604">
      <c r="I604" s="34"/>
      <c r="M604" s="246"/>
    </row>
    <row r="605">
      <c r="I605" s="34"/>
      <c r="M605" s="246"/>
    </row>
    <row r="606">
      <c r="I606" s="34"/>
      <c r="M606" s="246"/>
    </row>
    <row r="607">
      <c r="I607" s="34"/>
      <c r="M607" s="246"/>
    </row>
    <row r="608">
      <c r="I608" s="34"/>
      <c r="M608" s="246"/>
    </row>
    <row r="609">
      <c r="I609" s="34"/>
      <c r="M609" s="246"/>
    </row>
    <row r="610">
      <c r="I610" s="34"/>
      <c r="M610" s="246"/>
    </row>
    <row r="611">
      <c r="I611" s="34"/>
      <c r="M611" s="246"/>
    </row>
    <row r="612">
      <c r="I612" s="34"/>
      <c r="M612" s="246"/>
    </row>
    <row r="613">
      <c r="I613" s="34"/>
      <c r="M613" s="246"/>
    </row>
    <row r="614">
      <c r="I614" s="34"/>
      <c r="M614" s="246"/>
    </row>
    <row r="615">
      <c r="I615" s="34"/>
      <c r="M615" s="246"/>
    </row>
    <row r="616">
      <c r="I616" s="34"/>
      <c r="M616" s="246"/>
    </row>
    <row r="617">
      <c r="I617" s="34"/>
      <c r="M617" s="246"/>
    </row>
    <row r="618">
      <c r="I618" s="34"/>
      <c r="M618" s="246"/>
    </row>
    <row r="619">
      <c r="I619" s="34"/>
      <c r="M619" s="246"/>
    </row>
    <row r="620">
      <c r="I620" s="34"/>
      <c r="M620" s="246"/>
    </row>
    <row r="621">
      <c r="I621" s="34"/>
      <c r="M621" s="246"/>
    </row>
    <row r="622">
      <c r="I622" s="34"/>
      <c r="M622" s="246"/>
    </row>
    <row r="623">
      <c r="I623" s="34"/>
      <c r="M623" s="246"/>
    </row>
    <row r="624">
      <c r="I624" s="34"/>
      <c r="M624" s="246"/>
    </row>
    <row r="625">
      <c r="I625" s="34"/>
      <c r="M625" s="246"/>
    </row>
    <row r="626">
      <c r="I626" s="34"/>
      <c r="M626" s="246"/>
    </row>
    <row r="627">
      <c r="I627" s="34"/>
      <c r="M627" s="246"/>
    </row>
    <row r="628">
      <c r="I628" s="34"/>
      <c r="M628" s="246"/>
    </row>
    <row r="629">
      <c r="I629" s="34"/>
      <c r="M629" s="246"/>
    </row>
    <row r="630">
      <c r="I630" s="34"/>
      <c r="M630" s="246"/>
    </row>
    <row r="631">
      <c r="I631" s="34"/>
      <c r="M631" s="246"/>
    </row>
    <row r="632">
      <c r="I632" s="34"/>
      <c r="M632" s="246"/>
    </row>
    <row r="633">
      <c r="I633" s="34"/>
      <c r="M633" s="246"/>
    </row>
    <row r="634">
      <c r="I634" s="34"/>
      <c r="M634" s="246"/>
    </row>
    <row r="635">
      <c r="I635" s="34"/>
      <c r="M635" s="246"/>
    </row>
    <row r="636">
      <c r="I636" s="34"/>
      <c r="M636" s="246"/>
    </row>
    <row r="637">
      <c r="I637" s="34"/>
      <c r="M637" s="246"/>
    </row>
    <row r="638">
      <c r="I638" s="34"/>
      <c r="M638" s="246"/>
    </row>
    <row r="639">
      <c r="I639" s="34"/>
      <c r="M639" s="246"/>
    </row>
    <row r="640">
      <c r="I640" s="34"/>
      <c r="M640" s="246"/>
    </row>
    <row r="641">
      <c r="I641" s="34"/>
      <c r="M641" s="246"/>
    </row>
    <row r="642">
      <c r="I642" s="34"/>
      <c r="M642" s="246"/>
    </row>
    <row r="643">
      <c r="I643" s="34"/>
      <c r="M643" s="246"/>
    </row>
    <row r="644">
      <c r="I644" s="34"/>
      <c r="M644" s="246"/>
    </row>
    <row r="645">
      <c r="I645" s="34"/>
      <c r="M645" s="246"/>
    </row>
    <row r="646">
      <c r="I646" s="34"/>
      <c r="M646" s="246"/>
    </row>
    <row r="647">
      <c r="I647" s="34"/>
      <c r="M647" s="246"/>
    </row>
    <row r="648">
      <c r="I648" s="34"/>
      <c r="M648" s="246"/>
    </row>
    <row r="649">
      <c r="I649" s="34"/>
      <c r="M649" s="246"/>
    </row>
    <row r="650">
      <c r="I650" s="34"/>
      <c r="M650" s="246"/>
    </row>
    <row r="651">
      <c r="I651" s="34"/>
      <c r="M651" s="246"/>
    </row>
    <row r="652">
      <c r="I652" s="34"/>
      <c r="M652" s="246"/>
    </row>
    <row r="653">
      <c r="I653" s="34"/>
      <c r="M653" s="246"/>
    </row>
    <row r="654">
      <c r="I654" s="34"/>
      <c r="M654" s="246"/>
    </row>
    <row r="655">
      <c r="I655" s="34"/>
      <c r="M655" s="246"/>
    </row>
    <row r="656">
      <c r="I656" s="34"/>
      <c r="M656" s="246"/>
    </row>
    <row r="657">
      <c r="I657" s="34"/>
      <c r="M657" s="246"/>
    </row>
    <row r="658">
      <c r="I658" s="34"/>
      <c r="M658" s="246"/>
    </row>
    <row r="659">
      <c r="I659" s="34"/>
      <c r="M659" s="246"/>
    </row>
    <row r="660">
      <c r="I660" s="34"/>
      <c r="M660" s="246"/>
    </row>
    <row r="661">
      <c r="I661" s="34"/>
      <c r="M661" s="246"/>
    </row>
    <row r="662">
      <c r="I662" s="34"/>
      <c r="M662" s="246"/>
    </row>
    <row r="663">
      <c r="I663" s="34"/>
      <c r="M663" s="246"/>
    </row>
    <row r="664">
      <c r="I664" s="34"/>
      <c r="M664" s="246"/>
    </row>
    <row r="665">
      <c r="I665" s="34"/>
      <c r="M665" s="246"/>
    </row>
    <row r="666">
      <c r="I666" s="34"/>
      <c r="M666" s="246"/>
    </row>
    <row r="667">
      <c r="I667" s="34"/>
      <c r="M667" s="246"/>
    </row>
    <row r="668">
      <c r="I668" s="34"/>
      <c r="M668" s="246"/>
    </row>
    <row r="669">
      <c r="I669" s="34"/>
      <c r="M669" s="246"/>
    </row>
    <row r="670">
      <c r="I670" s="34"/>
      <c r="M670" s="246"/>
    </row>
    <row r="671">
      <c r="I671" s="34"/>
      <c r="M671" s="246"/>
    </row>
    <row r="672">
      <c r="I672" s="34"/>
      <c r="M672" s="246"/>
    </row>
    <row r="673">
      <c r="I673" s="34"/>
      <c r="M673" s="246"/>
    </row>
    <row r="674">
      <c r="I674" s="34"/>
      <c r="M674" s="246"/>
    </row>
    <row r="675">
      <c r="I675" s="34"/>
      <c r="M675" s="246"/>
    </row>
    <row r="676">
      <c r="I676" s="34"/>
      <c r="M676" s="246"/>
    </row>
    <row r="677">
      <c r="I677" s="34"/>
      <c r="M677" s="246"/>
    </row>
    <row r="678">
      <c r="I678" s="34"/>
      <c r="M678" s="246"/>
    </row>
    <row r="679">
      <c r="I679" s="34"/>
      <c r="M679" s="246"/>
    </row>
    <row r="680">
      <c r="I680" s="34"/>
      <c r="M680" s="246"/>
    </row>
    <row r="681">
      <c r="I681" s="34"/>
      <c r="M681" s="246"/>
    </row>
    <row r="682">
      <c r="I682" s="34"/>
      <c r="M682" s="246"/>
    </row>
    <row r="683">
      <c r="I683" s="34"/>
      <c r="M683" s="246"/>
    </row>
    <row r="684">
      <c r="I684" s="34"/>
      <c r="M684" s="246"/>
    </row>
    <row r="685">
      <c r="I685" s="34"/>
      <c r="M685" s="246"/>
    </row>
    <row r="686">
      <c r="I686" s="34"/>
      <c r="M686" s="246"/>
    </row>
    <row r="687">
      <c r="I687" s="34"/>
      <c r="M687" s="246"/>
    </row>
    <row r="688">
      <c r="I688" s="34"/>
      <c r="M688" s="246"/>
    </row>
    <row r="689">
      <c r="I689" s="34"/>
      <c r="M689" s="246"/>
    </row>
    <row r="690">
      <c r="I690" s="34"/>
      <c r="M690" s="246"/>
    </row>
    <row r="691">
      <c r="I691" s="34"/>
      <c r="M691" s="246"/>
    </row>
    <row r="692">
      <c r="I692" s="34"/>
      <c r="M692" s="246"/>
    </row>
    <row r="693">
      <c r="I693" s="34"/>
      <c r="M693" s="246"/>
    </row>
    <row r="694">
      <c r="I694" s="34"/>
      <c r="M694" s="246"/>
    </row>
    <row r="695">
      <c r="I695" s="34"/>
      <c r="M695" s="246"/>
    </row>
    <row r="696">
      <c r="I696" s="34"/>
      <c r="M696" s="246"/>
    </row>
    <row r="697">
      <c r="I697" s="34"/>
      <c r="M697" s="246"/>
    </row>
    <row r="698">
      <c r="I698" s="34"/>
      <c r="M698" s="246"/>
    </row>
    <row r="699">
      <c r="I699" s="34"/>
      <c r="M699" s="246"/>
    </row>
    <row r="700">
      <c r="I700" s="34"/>
      <c r="M700" s="246"/>
    </row>
    <row r="701">
      <c r="I701" s="34"/>
      <c r="M701" s="246"/>
    </row>
    <row r="702">
      <c r="I702" s="34"/>
      <c r="M702" s="246"/>
    </row>
    <row r="703">
      <c r="I703" s="34"/>
      <c r="M703" s="246"/>
    </row>
    <row r="704">
      <c r="I704" s="34"/>
      <c r="M704" s="246"/>
    </row>
    <row r="705">
      <c r="I705" s="34"/>
      <c r="M705" s="246"/>
    </row>
    <row r="706">
      <c r="I706" s="34"/>
      <c r="M706" s="246"/>
    </row>
    <row r="707">
      <c r="I707" s="34"/>
      <c r="M707" s="246"/>
    </row>
    <row r="708">
      <c r="I708" s="34"/>
      <c r="M708" s="246"/>
    </row>
    <row r="709">
      <c r="I709" s="34"/>
      <c r="M709" s="246"/>
    </row>
    <row r="710">
      <c r="I710" s="34"/>
      <c r="M710" s="246"/>
    </row>
    <row r="711">
      <c r="I711" s="34"/>
      <c r="M711" s="246"/>
    </row>
    <row r="712">
      <c r="I712" s="34"/>
      <c r="M712" s="246"/>
    </row>
    <row r="713">
      <c r="I713" s="34"/>
      <c r="M713" s="246"/>
    </row>
    <row r="714">
      <c r="I714" s="34"/>
      <c r="M714" s="246"/>
    </row>
    <row r="715">
      <c r="I715" s="34"/>
      <c r="M715" s="246"/>
    </row>
    <row r="716">
      <c r="I716" s="34"/>
      <c r="M716" s="246"/>
    </row>
    <row r="717">
      <c r="I717" s="34"/>
      <c r="M717" s="246"/>
    </row>
    <row r="718">
      <c r="I718" s="34"/>
      <c r="M718" s="246"/>
    </row>
    <row r="719">
      <c r="I719" s="34"/>
      <c r="M719" s="246"/>
    </row>
    <row r="720">
      <c r="I720" s="34"/>
      <c r="M720" s="246"/>
    </row>
    <row r="721">
      <c r="I721" s="34"/>
      <c r="M721" s="246"/>
    </row>
    <row r="722">
      <c r="I722" s="34"/>
      <c r="M722" s="246"/>
    </row>
    <row r="723">
      <c r="I723" s="34"/>
      <c r="M723" s="246"/>
    </row>
    <row r="724">
      <c r="I724" s="34"/>
      <c r="M724" s="246"/>
    </row>
    <row r="725">
      <c r="I725" s="34"/>
      <c r="M725" s="246"/>
    </row>
    <row r="726">
      <c r="I726" s="34"/>
      <c r="M726" s="246"/>
    </row>
    <row r="727">
      <c r="I727" s="34"/>
      <c r="M727" s="246"/>
    </row>
    <row r="728">
      <c r="I728" s="34"/>
      <c r="M728" s="246"/>
    </row>
    <row r="729">
      <c r="I729" s="34"/>
      <c r="M729" s="246"/>
    </row>
    <row r="730">
      <c r="I730" s="34"/>
      <c r="M730" s="246"/>
    </row>
    <row r="731">
      <c r="I731" s="34"/>
      <c r="M731" s="246"/>
    </row>
    <row r="732">
      <c r="I732" s="34"/>
      <c r="M732" s="246"/>
    </row>
    <row r="733">
      <c r="I733" s="34"/>
      <c r="M733" s="246"/>
    </row>
    <row r="734">
      <c r="I734" s="34"/>
      <c r="M734" s="246"/>
    </row>
    <row r="735">
      <c r="I735" s="34"/>
      <c r="M735" s="246"/>
    </row>
    <row r="736">
      <c r="I736" s="34"/>
      <c r="M736" s="246"/>
    </row>
    <row r="737">
      <c r="I737" s="34"/>
      <c r="M737" s="246"/>
    </row>
    <row r="738">
      <c r="I738" s="34"/>
      <c r="M738" s="246"/>
    </row>
    <row r="739">
      <c r="I739" s="34"/>
      <c r="M739" s="246"/>
    </row>
    <row r="740">
      <c r="I740" s="34"/>
      <c r="M740" s="246"/>
    </row>
    <row r="741">
      <c r="I741" s="34"/>
      <c r="M741" s="246"/>
    </row>
    <row r="742">
      <c r="I742" s="34"/>
      <c r="M742" s="246"/>
    </row>
    <row r="743">
      <c r="I743" s="34"/>
      <c r="M743" s="246"/>
    </row>
    <row r="744">
      <c r="I744" s="34"/>
      <c r="M744" s="246"/>
    </row>
    <row r="745">
      <c r="I745" s="34"/>
      <c r="M745" s="246"/>
    </row>
    <row r="746">
      <c r="I746" s="34"/>
      <c r="M746" s="246"/>
    </row>
    <row r="747">
      <c r="I747" s="34"/>
      <c r="M747" s="246"/>
    </row>
    <row r="748">
      <c r="I748" s="34"/>
      <c r="M748" s="246"/>
    </row>
    <row r="749">
      <c r="I749" s="34"/>
      <c r="M749" s="246"/>
    </row>
    <row r="750">
      <c r="I750" s="34"/>
      <c r="M750" s="246"/>
    </row>
    <row r="751">
      <c r="I751" s="34"/>
      <c r="M751" s="246"/>
    </row>
    <row r="752">
      <c r="I752" s="34"/>
      <c r="M752" s="246"/>
    </row>
    <row r="753">
      <c r="I753" s="34"/>
      <c r="M753" s="246"/>
    </row>
    <row r="754">
      <c r="I754" s="34"/>
      <c r="M754" s="246"/>
    </row>
    <row r="755">
      <c r="I755" s="34"/>
      <c r="M755" s="246"/>
    </row>
    <row r="756">
      <c r="I756" s="34"/>
      <c r="M756" s="246"/>
    </row>
    <row r="757">
      <c r="I757" s="34"/>
      <c r="M757" s="246"/>
    </row>
    <row r="758">
      <c r="I758" s="34"/>
      <c r="M758" s="246"/>
    </row>
    <row r="759">
      <c r="I759" s="34"/>
      <c r="M759" s="246"/>
    </row>
    <row r="760">
      <c r="I760" s="34"/>
      <c r="M760" s="246"/>
    </row>
    <row r="761">
      <c r="I761" s="34"/>
      <c r="M761" s="246"/>
    </row>
    <row r="762">
      <c r="I762" s="34"/>
      <c r="M762" s="246"/>
    </row>
    <row r="763">
      <c r="I763" s="34"/>
      <c r="M763" s="246"/>
    </row>
    <row r="764">
      <c r="I764" s="34"/>
      <c r="M764" s="246"/>
    </row>
    <row r="765">
      <c r="I765" s="34"/>
      <c r="M765" s="246"/>
    </row>
    <row r="766">
      <c r="I766" s="34"/>
      <c r="M766" s="246"/>
    </row>
    <row r="767">
      <c r="I767" s="34"/>
      <c r="M767" s="246"/>
    </row>
    <row r="768">
      <c r="I768" s="34"/>
      <c r="M768" s="246"/>
    </row>
    <row r="769">
      <c r="I769" s="34"/>
      <c r="M769" s="246"/>
    </row>
    <row r="770">
      <c r="I770" s="34"/>
      <c r="M770" s="246"/>
    </row>
    <row r="771">
      <c r="I771" s="34"/>
      <c r="M771" s="246"/>
    </row>
    <row r="772">
      <c r="I772" s="34"/>
      <c r="M772" s="246"/>
    </row>
    <row r="773">
      <c r="I773" s="34"/>
      <c r="M773" s="246"/>
    </row>
    <row r="774">
      <c r="I774" s="34"/>
      <c r="M774" s="246"/>
    </row>
    <row r="775">
      <c r="I775" s="34"/>
      <c r="M775" s="246"/>
    </row>
    <row r="776">
      <c r="I776" s="34"/>
      <c r="M776" s="246"/>
    </row>
    <row r="777">
      <c r="I777" s="34"/>
      <c r="M777" s="246"/>
    </row>
    <row r="778">
      <c r="I778" s="34"/>
      <c r="M778" s="246"/>
    </row>
    <row r="779">
      <c r="I779" s="34"/>
      <c r="M779" s="246"/>
    </row>
    <row r="780">
      <c r="I780" s="34"/>
      <c r="M780" s="246"/>
    </row>
    <row r="781">
      <c r="I781" s="34"/>
      <c r="M781" s="246"/>
    </row>
    <row r="782">
      <c r="I782" s="34"/>
      <c r="M782" s="246"/>
    </row>
    <row r="783">
      <c r="I783" s="34"/>
      <c r="M783" s="246"/>
    </row>
    <row r="784">
      <c r="I784" s="34"/>
      <c r="M784" s="246"/>
    </row>
    <row r="785">
      <c r="I785" s="34"/>
      <c r="M785" s="246"/>
    </row>
    <row r="786">
      <c r="I786" s="34"/>
      <c r="M786" s="246"/>
    </row>
    <row r="787">
      <c r="I787" s="34"/>
      <c r="M787" s="246"/>
    </row>
    <row r="788">
      <c r="I788" s="34"/>
      <c r="M788" s="246"/>
    </row>
    <row r="789">
      <c r="I789" s="34"/>
      <c r="M789" s="246"/>
    </row>
    <row r="790">
      <c r="I790" s="34"/>
      <c r="M790" s="246"/>
    </row>
    <row r="791">
      <c r="I791" s="34"/>
      <c r="M791" s="246"/>
    </row>
    <row r="792">
      <c r="I792" s="34"/>
      <c r="M792" s="246"/>
    </row>
    <row r="793">
      <c r="I793" s="34"/>
      <c r="M793" s="246"/>
    </row>
    <row r="794">
      <c r="I794" s="34"/>
      <c r="M794" s="246"/>
    </row>
    <row r="795">
      <c r="I795" s="34"/>
      <c r="M795" s="246"/>
    </row>
    <row r="796">
      <c r="I796" s="34"/>
      <c r="M796" s="246"/>
    </row>
    <row r="797">
      <c r="I797" s="34"/>
      <c r="M797" s="246"/>
    </row>
    <row r="798">
      <c r="I798" s="34"/>
      <c r="M798" s="246"/>
    </row>
    <row r="799">
      <c r="I799" s="34"/>
      <c r="M799" s="246"/>
    </row>
    <row r="800">
      <c r="I800" s="34"/>
      <c r="M800" s="246"/>
    </row>
    <row r="801">
      <c r="I801" s="34"/>
      <c r="M801" s="246"/>
    </row>
    <row r="802">
      <c r="I802" s="34"/>
      <c r="M802" s="246"/>
    </row>
    <row r="803">
      <c r="I803" s="34"/>
      <c r="M803" s="246"/>
    </row>
    <row r="804">
      <c r="I804" s="34"/>
      <c r="M804" s="246"/>
    </row>
    <row r="805">
      <c r="I805" s="34"/>
      <c r="M805" s="246"/>
    </row>
    <row r="806">
      <c r="I806" s="34"/>
      <c r="M806" s="246"/>
    </row>
    <row r="807">
      <c r="I807" s="34"/>
      <c r="M807" s="246"/>
    </row>
    <row r="808">
      <c r="I808" s="34"/>
      <c r="M808" s="246"/>
    </row>
    <row r="809">
      <c r="I809" s="34"/>
      <c r="M809" s="246"/>
    </row>
    <row r="810">
      <c r="I810" s="34"/>
      <c r="M810" s="246"/>
    </row>
    <row r="811">
      <c r="I811" s="34"/>
      <c r="M811" s="246"/>
    </row>
    <row r="812">
      <c r="I812" s="34"/>
      <c r="M812" s="246"/>
    </row>
    <row r="813">
      <c r="I813" s="34"/>
      <c r="M813" s="246"/>
    </row>
    <row r="814">
      <c r="I814" s="34"/>
      <c r="M814" s="246"/>
    </row>
    <row r="815">
      <c r="I815" s="34"/>
      <c r="M815" s="246"/>
    </row>
    <row r="816">
      <c r="I816" s="34"/>
      <c r="M816" s="246"/>
    </row>
    <row r="817">
      <c r="I817" s="34"/>
      <c r="M817" s="246"/>
    </row>
    <row r="818">
      <c r="I818" s="34"/>
      <c r="M818" s="246"/>
    </row>
    <row r="819">
      <c r="I819" s="34"/>
      <c r="M819" s="246"/>
    </row>
    <row r="820">
      <c r="I820" s="34"/>
      <c r="M820" s="246"/>
    </row>
    <row r="821">
      <c r="I821" s="34"/>
      <c r="M821" s="246"/>
    </row>
    <row r="822">
      <c r="I822" s="34"/>
      <c r="M822" s="246"/>
    </row>
    <row r="823">
      <c r="I823" s="34"/>
      <c r="M823" s="246"/>
    </row>
    <row r="824">
      <c r="I824" s="34"/>
      <c r="M824" s="246"/>
    </row>
    <row r="825">
      <c r="I825" s="34"/>
      <c r="M825" s="246"/>
    </row>
    <row r="826">
      <c r="I826" s="34"/>
      <c r="M826" s="246"/>
    </row>
    <row r="827">
      <c r="I827" s="34"/>
      <c r="M827" s="246"/>
    </row>
    <row r="828">
      <c r="I828" s="34"/>
      <c r="M828" s="246"/>
    </row>
    <row r="829">
      <c r="I829" s="34"/>
      <c r="M829" s="246"/>
    </row>
    <row r="830">
      <c r="I830" s="34"/>
      <c r="M830" s="246"/>
    </row>
    <row r="831">
      <c r="I831" s="34"/>
      <c r="M831" s="246"/>
    </row>
    <row r="832">
      <c r="I832" s="34"/>
      <c r="M832" s="246"/>
    </row>
    <row r="833">
      <c r="I833" s="34"/>
      <c r="M833" s="246"/>
    </row>
    <row r="834">
      <c r="I834" s="34"/>
      <c r="M834" s="246"/>
    </row>
    <row r="835">
      <c r="I835" s="34"/>
      <c r="M835" s="246"/>
    </row>
    <row r="836">
      <c r="I836" s="34"/>
      <c r="M836" s="246"/>
    </row>
    <row r="837">
      <c r="I837" s="34"/>
      <c r="M837" s="246"/>
    </row>
    <row r="838">
      <c r="I838" s="34"/>
      <c r="M838" s="246"/>
    </row>
    <row r="839">
      <c r="I839" s="34"/>
      <c r="M839" s="246"/>
    </row>
    <row r="840">
      <c r="I840" s="34"/>
      <c r="M840" s="246"/>
    </row>
    <row r="841">
      <c r="I841" s="34"/>
      <c r="M841" s="246"/>
    </row>
    <row r="842">
      <c r="I842" s="34"/>
      <c r="M842" s="246"/>
    </row>
    <row r="843">
      <c r="I843" s="34"/>
      <c r="M843" s="246"/>
    </row>
    <row r="844">
      <c r="I844" s="34"/>
      <c r="M844" s="246"/>
    </row>
    <row r="845">
      <c r="I845" s="34"/>
      <c r="M845" s="246"/>
    </row>
    <row r="846">
      <c r="I846" s="34"/>
      <c r="M846" s="246"/>
    </row>
    <row r="847">
      <c r="I847" s="34"/>
      <c r="M847" s="246"/>
    </row>
    <row r="848">
      <c r="I848" s="34"/>
      <c r="M848" s="246"/>
    </row>
    <row r="849">
      <c r="I849" s="34"/>
      <c r="M849" s="246"/>
    </row>
    <row r="850">
      <c r="I850" s="34"/>
      <c r="M850" s="246"/>
    </row>
    <row r="851">
      <c r="I851" s="34"/>
      <c r="M851" s="246"/>
    </row>
    <row r="852">
      <c r="I852" s="34"/>
      <c r="M852" s="246"/>
    </row>
    <row r="853">
      <c r="I853" s="34"/>
      <c r="M853" s="246"/>
    </row>
    <row r="854">
      <c r="I854" s="34"/>
      <c r="M854" s="246"/>
    </row>
    <row r="855">
      <c r="I855" s="34"/>
      <c r="M855" s="246"/>
    </row>
    <row r="856">
      <c r="I856" s="34"/>
      <c r="M856" s="246"/>
    </row>
    <row r="857">
      <c r="I857" s="34"/>
      <c r="M857" s="246"/>
    </row>
    <row r="858">
      <c r="I858" s="34"/>
      <c r="M858" s="246"/>
    </row>
    <row r="859">
      <c r="I859" s="34"/>
      <c r="M859" s="246"/>
    </row>
    <row r="860">
      <c r="I860" s="34"/>
      <c r="M860" s="246"/>
    </row>
    <row r="861">
      <c r="I861" s="34"/>
      <c r="M861" s="246"/>
    </row>
    <row r="862">
      <c r="I862" s="34"/>
      <c r="M862" s="246"/>
    </row>
    <row r="863">
      <c r="I863" s="34"/>
      <c r="M863" s="246"/>
    </row>
    <row r="864">
      <c r="I864" s="34"/>
      <c r="M864" s="246"/>
    </row>
    <row r="865">
      <c r="I865" s="34"/>
      <c r="M865" s="246"/>
    </row>
    <row r="866">
      <c r="I866" s="34"/>
      <c r="M866" s="246"/>
    </row>
    <row r="867">
      <c r="I867" s="34"/>
      <c r="M867" s="246"/>
    </row>
    <row r="868">
      <c r="I868" s="34"/>
      <c r="M868" s="246"/>
    </row>
    <row r="869">
      <c r="I869" s="34"/>
      <c r="M869" s="246"/>
    </row>
    <row r="870">
      <c r="I870" s="34"/>
      <c r="M870" s="246"/>
    </row>
    <row r="871">
      <c r="I871" s="34"/>
      <c r="M871" s="246"/>
    </row>
    <row r="872">
      <c r="I872" s="34"/>
      <c r="M872" s="246"/>
    </row>
    <row r="873">
      <c r="I873" s="34"/>
      <c r="M873" s="246"/>
    </row>
    <row r="874">
      <c r="I874" s="34"/>
      <c r="M874" s="246"/>
    </row>
    <row r="875">
      <c r="I875" s="34"/>
      <c r="M875" s="246"/>
    </row>
    <row r="876">
      <c r="I876" s="34"/>
      <c r="M876" s="246"/>
    </row>
    <row r="877">
      <c r="I877" s="34"/>
      <c r="M877" s="246"/>
    </row>
    <row r="878">
      <c r="I878" s="34"/>
      <c r="M878" s="246"/>
    </row>
    <row r="879">
      <c r="I879" s="34"/>
      <c r="M879" s="246"/>
    </row>
    <row r="880">
      <c r="I880" s="34"/>
      <c r="M880" s="246"/>
    </row>
    <row r="881">
      <c r="I881" s="34"/>
      <c r="M881" s="246"/>
    </row>
    <row r="882">
      <c r="I882" s="34"/>
      <c r="M882" s="246"/>
    </row>
    <row r="883">
      <c r="I883" s="34"/>
      <c r="M883" s="246"/>
    </row>
    <row r="884">
      <c r="I884" s="34"/>
      <c r="M884" s="246"/>
    </row>
    <row r="885">
      <c r="I885" s="34"/>
      <c r="M885" s="246"/>
    </row>
    <row r="886">
      <c r="I886" s="34"/>
      <c r="M886" s="246"/>
    </row>
    <row r="887">
      <c r="I887" s="34"/>
      <c r="M887" s="246"/>
    </row>
    <row r="888">
      <c r="I888" s="34"/>
      <c r="M888" s="246"/>
    </row>
    <row r="889">
      <c r="I889" s="34"/>
      <c r="M889" s="246"/>
    </row>
    <row r="890">
      <c r="I890" s="34"/>
      <c r="M890" s="246"/>
    </row>
    <row r="891">
      <c r="I891" s="34"/>
      <c r="M891" s="246"/>
    </row>
    <row r="892">
      <c r="I892" s="34"/>
      <c r="M892" s="246"/>
    </row>
    <row r="893">
      <c r="I893" s="34"/>
      <c r="M893" s="246"/>
    </row>
    <row r="894">
      <c r="I894" s="34"/>
      <c r="M894" s="246"/>
    </row>
    <row r="895">
      <c r="I895" s="34"/>
      <c r="M895" s="246"/>
    </row>
    <row r="896">
      <c r="I896" s="34"/>
      <c r="M896" s="246"/>
    </row>
    <row r="897">
      <c r="I897" s="34"/>
      <c r="M897" s="246"/>
    </row>
    <row r="898">
      <c r="I898" s="34"/>
      <c r="M898" s="246"/>
    </row>
    <row r="899">
      <c r="I899" s="34"/>
      <c r="M899" s="246"/>
    </row>
    <row r="900">
      <c r="I900" s="34"/>
      <c r="M900" s="246"/>
    </row>
    <row r="901">
      <c r="I901" s="34"/>
      <c r="M901" s="246"/>
    </row>
    <row r="902">
      <c r="I902" s="34"/>
      <c r="M902" s="246"/>
    </row>
    <row r="903">
      <c r="I903" s="34"/>
      <c r="M903" s="246"/>
    </row>
    <row r="904">
      <c r="I904" s="34"/>
      <c r="M904" s="246"/>
    </row>
    <row r="905">
      <c r="I905" s="34"/>
      <c r="M905" s="246"/>
    </row>
    <row r="906">
      <c r="I906" s="34"/>
      <c r="M906" s="246"/>
    </row>
    <row r="907">
      <c r="I907" s="34"/>
      <c r="M907" s="246"/>
    </row>
    <row r="908">
      <c r="I908" s="34"/>
      <c r="M908" s="246"/>
    </row>
    <row r="909">
      <c r="I909" s="34"/>
      <c r="M909" s="246"/>
    </row>
    <row r="910">
      <c r="I910" s="34"/>
      <c r="M910" s="246"/>
    </row>
    <row r="911">
      <c r="I911" s="34"/>
      <c r="M911" s="246"/>
    </row>
    <row r="912">
      <c r="I912" s="34"/>
      <c r="M912" s="246"/>
    </row>
    <row r="913">
      <c r="I913" s="34"/>
      <c r="M913" s="246"/>
    </row>
    <row r="914">
      <c r="I914" s="34"/>
      <c r="M914" s="246"/>
    </row>
    <row r="915">
      <c r="I915" s="34"/>
      <c r="M915" s="246"/>
    </row>
    <row r="916">
      <c r="I916" s="34"/>
      <c r="M916" s="246"/>
    </row>
    <row r="917">
      <c r="I917" s="34"/>
      <c r="M917" s="246"/>
    </row>
    <row r="918">
      <c r="I918" s="34"/>
      <c r="M918" s="246"/>
    </row>
    <row r="919">
      <c r="I919" s="34"/>
      <c r="M919" s="246"/>
    </row>
    <row r="920">
      <c r="I920" s="34"/>
      <c r="M920" s="246"/>
    </row>
    <row r="921">
      <c r="I921" s="34"/>
      <c r="M921" s="246"/>
    </row>
    <row r="922">
      <c r="I922" s="34"/>
      <c r="M922" s="246"/>
    </row>
    <row r="923">
      <c r="I923" s="34"/>
      <c r="M923" s="246"/>
    </row>
    <row r="924">
      <c r="I924" s="34"/>
      <c r="M924" s="246"/>
    </row>
    <row r="925">
      <c r="I925" s="34"/>
      <c r="M925" s="246"/>
    </row>
    <row r="926">
      <c r="I926" s="34"/>
      <c r="M926" s="246"/>
    </row>
    <row r="927">
      <c r="I927" s="34"/>
      <c r="M927" s="246"/>
    </row>
    <row r="928">
      <c r="I928" s="34"/>
      <c r="M928" s="246"/>
    </row>
    <row r="929">
      <c r="I929" s="34"/>
      <c r="M929" s="246"/>
    </row>
    <row r="930">
      <c r="I930" s="34"/>
      <c r="M930" s="246"/>
    </row>
    <row r="931">
      <c r="I931" s="34"/>
      <c r="M931" s="246"/>
    </row>
    <row r="932">
      <c r="I932" s="34"/>
      <c r="M932" s="246"/>
    </row>
    <row r="933">
      <c r="I933" s="34"/>
      <c r="M933" s="246"/>
    </row>
    <row r="934">
      <c r="I934" s="34"/>
      <c r="M934" s="246"/>
    </row>
    <row r="935">
      <c r="I935" s="34"/>
      <c r="M935" s="246"/>
    </row>
    <row r="936">
      <c r="I936" s="34"/>
      <c r="M936" s="246"/>
    </row>
    <row r="937">
      <c r="I937" s="34"/>
      <c r="M937" s="246"/>
    </row>
    <row r="938">
      <c r="I938" s="34"/>
      <c r="M938" s="246"/>
    </row>
    <row r="939">
      <c r="I939" s="34"/>
      <c r="M939" s="246"/>
    </row>
    <row r="940">
      <c r="I940" s="34"/>
      <c r="M940" s="246"/>
    </row>
    <row r="941">
      <c r="I941" s="34"/>
      <c r="M941" s="246"/>
    </row>
    <row r="942">
      <c r="I942" s="34"/>
      <c r="M942" s="246"/>
    </row>
    <row r="943">
      <c r="I943" s="34"/>
      <c r="M943" s="246"/>
    </row>
    <row r="944">
      <c r="I944" s="34"/>
      <c r="M944" s="246"/>
    </row>
    <row r="945">
      <c r="I945" s="34"/>
      <c r="M945" s="246"/>
    </row>
    <row r="946">
      <c r="I946" s="34"/>
      <c r="M946" s="246"/>
    </row>
    <row r="947">
      <c r="I947" s="34"/>
      <c r="M947" s="246"/>
    </row>
    <row r="948">
      <c r="I948" s="34"/>
      <c r="M948" s="246"/>
    </row>
    <row r="949">
      <c r="I949" s="34"/>
      <c r="M949" s="246"/>
    </row>
    <row r="950">
      <c r="I950" s="34"/>
      <c r="M950" s="246"/>
    </row>
    <row r="951">
      <c r="I951" s="34"/>
      <c r="M951" s="246"/>
    </row>
    <row r="952">
      <c r="I952" s="34"/>
      <c r="M952" s="246"/>
    </row>
    <row r="953">
      <c r="I953" s="34"/>
      <c r="M953" s="246"/>
    </row>
    <row r="954">
      <c r="I954" s="34"/>
      <c r="M954" s="246"/>
    </row>
    <row r="955">
      <c r="I955" s="34"/>
      <c r="M955" s="246"/>
    </row>
    <row r="956">
      <c r="I956" s="34"/>
      <c r="M956" s="246"/>
    </row>
    <row r="957">
      <c r="I957" s="34"/>
      <c r="M957" s="246"/>
    </row>
    <row r="958">
      <c r="I958" s="34"/>
      <c r="M958" s="246"/>
    </row>
    <row r="959">
      <c r="I959" s="34"/>
      <c r="M959" s="246"/>
    </row>
    <row r="960">
      <c r="I960" s="34"/>
      <c r="M960" s="246"/>
    </row>
    <row r="961">
      <c r="I961" s="34"/>
      <c r="M961" s="246"/>
    </row>
    <row r="962">
      <c r="I962" s="34"/>
      <c r="M962" s="246"/>
    </row>
    <row r="963">
      <c r="I963" s="34"/>
      <c r="M963" s="246"/>
    </row>
    <row r="964">
      <c r="I964" s="34"/>
      <c r="M964" s="246"/>
    </row>
    <row r="965">
      <c r="I965" s="34"/>
      <c r="M965" s="246"/>
    </row>
    <row r="966">
      <c r="I966" s="34"/>
      <c r="M966" s="246"/>
    </row>
    <row r="967">
      <c r="I967" s="34"/>
      <c r="M967" s="246"/>
    </row>
    <row r="968">
      <c r="I968" s="34"/>
      <c r="M968" s="246"/>
    </row>
    <row r="969">
      <c r="I969" s="34"/>
      <c r="M969" s="246"/>
    </row>
    <row r="970">
      <c r="I970" s="34"/>
      <c r="M970" s="246"/>
    </row>
    <row r="971">
      <c r="I971" s="34"/>
      <c r="M971" s="246"/>
    </row>
    <row r="972">
      <c r="I972" s="34"/>
      <c r="M972" s="246"/>
    </row>
    <row r="973">
      <c r="I973" s="34"/>
      <c r="M973" s="246"/>
    </row>
    <row r="974">
      <c r="I974" s="34"/>
      <c r="M974" s="246"/>
    </row>
    <row r="975">
      <c r="I975" s="34"/>
      <c r="M975" s="246"/>
    </row>
    <row r="976">
      <c r="I976" s="34"/>
      <c r="M976" s="246"/>
    </row>
    <row r="977">
      <c r="I977" s="34"/>
      <c r="M977" s="246"/>
    </row>
    <row r="978">
      <c r="I978" s="34"/>
      <c r="M978" s="246"/>
    </row>
    <row r="979">
      <c r="I979" s="34"/>
      <c r="M979" s="246"/>
    </row>
    <row r="980">
      <c r="I980" s="34"/>
      <c r="M980" s="246"/>
    </row>
    <row r="981">
      <c r="I981" s="34"/>
      <c r="M981" s="246"/>
    </row>
    <row r="982">
      <c r="I982" s="34"/>
      <c r="M982" s="246"/>
    </row>
    <row r="983">
      <c r="I983" s="34"/>
      <c r="M983" s="246"/>
    </row>
    <row r="984">
      <c r="I984" s="34"/>
      <c r="M984" s="246"/>
    </row>
    <row r="985">
      <c r="I985" s="34"/>
      <c r="M985" s="246"/>
    </row>
    <row r="986">
      <c r="I986" s="34"/>
      <c r="M986" s="246"/>
    </row>
    <row r="987">
      <c r="I987" s="34"/>
      <c r="M987" s="246"/>
    </row>
    <row r="988">
      <c r="I988" s="34"/>
      <c r="M988" s="246"/>
    </row>
    <row r="989">
      <c r="I989" s="34"/>
      <c r="M989" s="246"/>
    </row>
    <row r="990">
      <c r="I990" s="34"/>
      <c r="M990" s="246"/>
    </row>
    <row r="991">
      <c r="I991" s="34"/>
      <c r="M991" s="246"/>
    </row>
    <row r="992">
      <c r="I992" s="34"/>
      <c r="M992" s="246"/>
    </row>
    <row r="993">
      <c r="I993" s="34"/>
      <c r="M993" s="246"/>
    </row>
    <row r="994">
      <c r="I994" s="34"/>
      <c r="M994" s="246"/>
    </row>
    <row r="995">
      <c r="I995" s="34"/>
      <c r="M995" s="246"/>
    </row>
    <row r="996">
      <c r="I996" s="34"/>
      <c r="M996" s="246"/>
    </row>
    <row r="997">
      <c r="I997" s="34"/>
      <c r="M997" s="246"/>
    </row>
    <row r="998">
      <c r="I998" s="34"/>
      <c r="M998" s="246"/>
    </row>
    <row r="999">
      <c r="I999" s="34"/>
      <c r="M999" s="246"/>
    </row>
    <row r="1000">
      <c r="I1000" s="34"/>
      <c r="M1000" s="246"/>
    </row>
    <row r="1001">
      <c r="I1001" s="34"/>
      <c r="M1001" s="246"/>
    </row>
  </sheetData>
  <conditionalFormatting sqref="D1:G1001">
    <cfRule type="colorScale" priority="1">
      <colorScale>
        <cfvo type="min"/>
        <cfvo type="percentile" val="50"/>
        <cfvo type="max"/>
        <color rgb="FFE94F46"/>
        <color rgb="FFFFD666"/>
        <color rgb="FF18AD84"/>
      </colorScale>
    </cfRule>
  </conditionalFormatting>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s>
  <drawing r:id="rId1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75"/>
    <col customWidth="1" min="2" max="2" width="7.63"/>
    <col customWidth="1" min="3" max="3" width="10.25"/>
    <col customWidth="1" min="4" max="4" width="25.25"/>
    <col customWidth="1" min="5" max="6" width="18.38"/>
    <col customWidth="1" min="7" max="7" width="17.25"/>
    <col customWidth="1" min="8" max="9" width="16.75"/>
    <col customWidth="1" min="10" max="11" width="18.38"/>
    <col customWidth="1" min="15" max="18" width="16.75"/>
    <col customWidth="1" min="20" max="20" width="15.75"/>
    <col customWidth="1" min="23" max="23" width="26.75"/>
    <col customWidth="1" min="24" max="24" width="31.75"/>
    <col customWidth="1" min="27" max="27" width="77.63"/>
    <col customWidth="1" min="28" max="28" width="23.25"/>
    <col customWidth="1" min="29" max="29" width="18.0"/>
  </cols>
  <sheetData>
    <row r="1" ht="24.75" customHeight="1">
      <c r="A1" s="83" t="s">
        <v>1425</v>
      </c>
      <c r="B1" s="83" t="s">
        <v>1067</v>
      </c>
      <c r="C1" s="83" t="s">
        <v>1068</v>
      </c>
      <c r="D1" s="83" t="s">
        <v>167</v>
      </c>
      <c r="E1" s="83" t="s">
        <v>1069</v>
      </c>
      <c r="F1" s="189" t="s">
        <v>1070</v>
      </c>
      <c r="G1" s="189" t="s">
        <v>1071</v>
      </c>
      <c r="H1" s="189" t="s">
        <v>1072</v>
      </c>
      <c r="I1" s="189" t="s">
        <v>1073</v>
      </c>
      <c r="J1" s="189" t="s">
        <v>1074</v>
      </c>
      <c r="K1" s="189" t="s">
        <v>1075</v>
      </c>
      <c r="L1" s="189" t="s">
        <v>1076</v>
      </c>
      <c r="M1" s="189" t="s">
        <v>1077</v>
      </c>
      <c r="N1" s="189" t="s">
        <v>1078</v>
      </c>
      <c r="O1" s="189" t="s">
        <v>1079</v>
      </c>
      <c r="P1" s="189" t="s">
        <v>1080</v>
      </c>
      <c r="Q1" s="189" t="s">
        <v>1081</v>
      </c>
      <c r="R1" s="83" t="s">
        <v>1082</v>
      </c>
      <c r="S1" s="83" t="s">
        <v>1083</v>
      </c>
      <c r="T1" s="83" t="s">
        <v>1084</v>
      </c>
      <c r="U1" s="83" t="s">
        <v>1085</v>
      </c>
      <c r="V1" s="83" t="s">
        <v>1086</v>
      </c>
      <c r="W1" s="83" t="s">
        <v>1087</v>
      </c>
      <c r="X1" s="83" t="s">
        <v>1471</v>
      </c>
      <c r="Y1" s="83" t="s">
        <v>1472</v>
      </c>
      <c r="Z1" s="83" t="s">
        <v>1473</v>
      </c>
      <c r="AA1" s="190" t="s">
        <v>1088</v>
      </c>
      <c r="AB1" s="189" t="s">
        <v>1089</v>
      </c>
      <c r="AC1" s="189" t="s">
        <v>1090</v>
      </c>
      <c r="AD1" s="37"/>
      <c r="AE1" s="37"/>
      <c r="AF1" s="37"/>
      <c r="AG1" s="37"/>
      <c r="AH1" s="37"/>
      <c r="AI1" s="37"/>
      <c r="AJ1" s="37"/>
      <c r="AK1" s="37"/>
      <c r="AL1" s="37"/>
      <c r="AM1" s="37"/>
      <c r="AN1" s="37"/>
      <c r="AO1" s="37"/>
    </row>
    <row r="2">
      <c r="A2" s="254" t="s">
        <v>1474</v>
      </c>
      <c r="B2" s="193" t="s">
        <v>1092</v>
      </c>
      <c r="C2" s="193" t="s">
        <v>1093</v>
      </c>
      <c r="D2" s="255" t="s">
        <v>1475</v>
      </c>
      <c r="E2" s="195" t="s">
        <v>1476</v>
      </c>
      <c r="F2" s="256" t="s">
        <v>1477</v>
      </c>
      <c r="G2" s="196" t="s">
        <v>1478</v>
      </c>
      <c r="H2" s="196" t="s">
        <v>1479</v>
      </c>
      <c r="I2" s="196" t="s">
        <v>1480</v>
      </c>
      <c r="J2" s="196" t="s">
        <v>1481</v>
      </c>
      <c r="K2" s="203" t="s">
        <v>1482</v>
      </c>
      <c r="L2" s="257" t="str">
        <f t="shared" ref="L2:L77" si="1">SUBSTITUTE(SUBSTITUTE(F2,"https://www.facebook.com/",""),"/","")</f>
        <v>DomoElectraTecnicos2.0</v>
      </c>
      <c r="M2" s="257" t="str">
        <f t="shared" ref="M2:M77" si="2">SUBSTITUTE(SUBSTITUTE(G2,"https://www.instagram.com/",""),"/","")</f>
        <v>domoelectra</v>
      </c>
      <c r="N2" s="257" t="str">
        <f t="shared" ref="N2:N77" si="3">SUBSTITUTE(SUBSTITUTE(H2,"https://www.linkedin.com/company",""),"/","")</f>
        <v>domo-electra-venta-e-instalaciones-t-cnicas</v>
      </c>
      <c r="O2" s="257" t="str">
        <f t="shared" ref="O2:O77" si="4">SUBSTITUTE(SUBSTITUTE(SUBSTITUTE(I2,"https://www.tiktok.com/",""),"/",""),"@","")</f>
        <v>domoelectra</v>
      </c>
      <c r="P2" s="257" t="str">
        <f t="shared" ref="P2:P77" si="5">SUBSTITUTE(SUBSTITUTE(J2,"https://twitter.com/",""),"/","")</f>
        <v>DomoElectra</v>
      </c>
      <c r="Q2" s="257" t="str">
        <f t="shared" ref="Q2:Q36" si="6">SUBSTITUTE(SUBSTITUTE(K2,"https://www.youtube.com/@",""),"/","")</f>
        <v>domoelectra</v>
      </c>
      <c r="R2" s="192" t="s">
        <v>1483</v>
      </c>
      <c r="S2" s="192" t="s">
        <v>1484</v>
      </c>
      <c r="T2" s="199">
        <v>2004.0</v>
      </c>
      <c r="U2" s="200">
        <v>45201.0</v>
      </c>
      <c r="V2" s="199" t="s">
        <v>1110</v>
      </c>
      <c r="W2" s="258" t="s">
        <v>1301</v>
      </c>
      <c r="X2" s="199" t="s">
        <v>1485</v>
      </c>
      <c r="Y2" s="199" t="s">
        <v>1486</v>
      </c>
      <c r="Z2" s="199" t="s">
        <v>1487</v>
      </c>
      <c r="AA2" s="219" t="s">
        <v>1112</v>
      </c>
      <c r="AB2" s="203" t="s">
        <v>1113</v>
      </c>
      <c r="AC2" s="259" t="str">
        <f t="shared" ref="AC2:AC36" si="7">IFERROR(SUBSTITUTE(LEFT(AB2,FIND("/view",AB2)-1),"file/d/","thumbnail?id="),AB2)</f>
        <v>https://drive.google.com/thumbnail?id=1SDRgkPOSliFR4aGfWkiw2neylLmEcZ_6</v>
      </c>
      <c r="AD2" s="205"/>
      <c r="AE2" s="205"/>
      <c r="AF2" s="205"/>
      <c r="AG2" s="205"/>
      <c r="AH2" s="205"/>
      <c r="AI2" s="205"/>
      <c r="AJ2" s="205"/>
      <c r="AK2" s="205"/>
      <c r="AL2" s="205"/>
      <c r="AM2" s="205"/>
      <c r="AN2" s="205"/>
      <c r="AO2" s="205"/>
    </row>
    <row r="3">
      <c r="A3" s="254" t="s">
        <v>1488</v>
      </c>
      <c r="B3" s="193" t="s">
        <v>1116</v>
      </c>
      <c r="C3" s="193" t="s">
        <v>1093</v>
      </c>
      <c r="D3" s="255" t="s">
        <v>1489</v>
      </c>
      <c r="E3" s="195" t="s">
        <v>1490</v>
      </c>
      <c r="F3" s="260" t="s">
        <v>1491</v>
      </c>
      <c r="G3" s="196" t="s">
        <v>1492</v>
      </c>
      <c r="H3" s="196" t="s">
        <v>1493</v>
      </c>
      <c r="I3" s="199"/>
      <c r="J3" s="199"/>
      <c r="K3" s="203" t="s">
        <v>1494</v>
      </c>
      <c r="L3" s="257" t="str">
        <f t="shared" si="1"/>
        <v>tienda.efectoLED</v>
      </c>
      <c r="M3" s="257" t="str">
        <f t="shared" si="2"/>
        <v>efectoled_es</v>
      </c>
      <c r="N3" s="257" t="str">
        <f t="shared" si="3"/>
        <v>grupo-efectoled</v>
      </c>
      <c r="O3" s="257" t="str">
        <f t="shared" si="4"/>
        <v/>
      </c>
      <c r="P3" s="257" t="str">
        <f t="shared" si="5"/>
        <v/>
      </c>
      <c r="Q3" s="257" t="str">
        <f t="shared" si="6"/>
        <v>efectoLED_es_pt</v>
      </c>
      <c r="R3" s="192" t="s">
        <v>1495</v>
      </c>
      <c r="S3" s="192" t="s">
        <v>1496</v>
      </c>
      <c r="T3" s="199">
        <v>2013.0</v>
      </c>
      <c r="U3" s="199" t="s">
        <v>1130</v>
      </c>
      <c r="V3" s="199" t="s">
        <v>1131</v>
      </c>
      <c r="W3" s="258" t="s">
        <v>1301</v>
      </c>
      <c r="X3" s="199" t="s">
        <v>1497</v>
      </c>
      <c r="Y3" s="199" t="s">
        <v>1497</v>
      </c>
      <c r="Z3" s="199" t="s">
        <v>1498</v>
      </c>
      <c r="AA3" s="219" t="s">
        <v>1133</v>
      </c>
      <c r="AB3" s="196" t="s">
        <v>1134</v>
      </c>
      <c r="AC3" s="259" t="str">
        <f t="shared" si="7"/>
        <v>https://drive.google.com/thumbnail?id=1TZYZYG-yA_tiZwEtWmA1y4q9t_9urjBs</v>
      </c>
      <c r="AD3" s="205"/>
      <c r="AE3" s="205"/>
      <c r="AF3" s="205"/>
      <c r="AG3" s="205"/>
      <c r="AH3" s="205"/>
      <c r="AI3" s="205"/>
      <c r="AJ3" s="205"/>
      <c r="AK3" s="205"/>
      <c r="AL3" s="205"/>
      <c r="AM3" s="205"/>
      <c r="AN3" s="205"/>
      <c r="AO3" s="205"/>
    </row>
    <row r="4">
      <c r="A4" s="254" t="s">
        <v>1499</v>
      </c>
      <c r="B4" s="193" t="s">
        <v>1137</v>
      </c>
      <c r="C4" s="193" t="s">
        <v>1093</v>
      </c>
      <c r="D4" s="261" t="s">
        <v>1500</v>
      </c>
      <c r="E4" s="195" t="s">
        <v>1501</v>
      </c>
      <c r="F4" s="260" t="s">
        <v>1502</v>
      </c>
      <c r="G4" s="203" t="s">
        <v>1503</v>
      </c>
      <c r="H4" s="196" t="s">
        <v>1504</v>
      </c>
      <c r="I4" s="204"/>
      <c r="J4" s="203" t="s">
        <v>1505</v>
      </c>
      <c r="K4" s="203" t="s">
        <v>1506</v>
      </c>
      <c r="L4" s="257" t="str">
        <f t="shared" si="1"/>
        <v>EnergiaEDP</v>
      </c>
      <c r="M4" s="257" t="str">
        <f t="shared" si="2"/>
        <v>energia.edp</v>
      </c>
      <c r="N4" s="257" t="str">
        <f t="shared" si="3"/>
        <v>edpenergia</v>
      </c>
      <c r="O4" s="257" t="str">
        <f t="shared" si="4"/>
        <v/>
      </c>
      <c r="P4" s="257" t="str">
        <f t="shared" si="5"/>
        <v>energiaedp</v>
      </c>
      <c r="Q4" s="257" t="str">
        <f t="shared" si="6"/>
        <v>edpenergia</v>
      </c>
      <c r="R4" s="208" t="s">
        <v>1507</v>
      </c>
      <c r="S4" s="208" t="s">
        <v>1508</v>
      </c>
      <c r="T4" s="199">
        <v>2001.0</v>
      </c>
      <c r="U4" s="199" t="s">
        <v>1150</v>
      </c>
      <c r="V4" s="199" t="s">
        <v>1151</v>
      </c>
      <c r="W4" s="258" t="s">
        <v>1301</v>
      </c>
      <c r="X4" s="199" t="s">
        <v>1509</v>
      </c>
      <c r="Y4" s="199" t="s">
        <v>1509</v>
      </c>
      <c r="Z4" s="199" t="s">
        <v>1510</v>
      </c>
      <c r="AA4" s="219" t="s">
        <v>1153</v>
      </c>
      <c r="AB4" s="203" t="s">
        <v>1154</v>
      </c>
      <c r="AC4" s="259" t="str">
        <f t="shared" si="7"/>
        <v>https://drive.google.com/thumbnail?id=1tl3MFlfoezGfeJl7id5d__OyZMosE7me</v>
      </c>
      <c r="AD4" s="205"/>
      <c r="AE4" s="205"/>
      <c r="AF4" s="205"/>
      <c r="AG4" s="205"/>
      <c r="AH4" s="205"/>
      <c r="AI4" s="205"/>
      <c r="AJ4" s="205"/>
      <c r="AK4" s="205"/>
      <c r="AL4" s="205"/>
      <c r="AM4" s="205"/>
      <c r="AN4" s="205"/>
      <c r="AO4" s="205"/>
    </row>
    <row r="5">
      <c r="A5" s="254" t="s">
        <v>1511</v>
      </c>
      <c r="B5" s="193" t="s">
        <v>1157</v>
      </c>
      <c r="C5" s="193" t="s">
        <v>1093</v>
      </c>
      <c r="D5" s="255" t="s">
        <v>1512</v>
      </c>
      <c r="E5" s="195" t="s">
        <v>1513</v>
      </c>
      <c r="F5" s="260" t="s">
        <v>1514</v>
      </c>
      <c r="G5" s="196" t="s">
        <v>1515</v>
      </c>
      <c r="H5" s="196" t="s">
        <v>1516</v>
      </c>
      <c r="I5" s="199"/>
      <c r="J5" s="199"/>
      <c r="K5" s="203" t="s">
        <v>1517</v>
      </c>
      <c r="L5" s="257" t="str">
        <f t="shared" si="1"/>
        <v>EndesaX</v>
      </c>
      <c r="M5" s="257" t="str">
        <f t="shared" si="2"/>
        <v>endesax_es</v>
      </c>
      <c r="N5" s="257" t="str">
        <f t="shared" si="3"/>
        <v>endesa-x</v>
      </c>
      <c r="O5" s="257" t="str">
        <f t="shared" si="4"/>
        <v/>
      </c>
      <c r="P5" s="257" t="str">
        <f t="shared" si="5"/>
        <v/>
      </c>
      <c r="Q5" s="257" t="str">
        <f t="shared" si="6"/>
        <v>EnelX</v>
      </c>
      <c r="R5" s="192" t="s">
        <v>1518</v>
      </c>
      <c r="S5" s="192" t="s">
        <v>1519</v>
      </c>
      <c r="T5" s="199">
        <v>2020.0</v>
      </c>
      <c r="U5" s="199" t="s">
        <v>1170</v>
      </c>
      <c r="V5" s="199" t="s">
        <v>1171</v>
      </c>
      <c r="W5" s="258" t="s">
        <v>1520</v>
      </c>
      <c r="X5" s="199" t="s">
        <v>1497</v>
      </c>
      <c r="Y5" s="199" t="s">
        <v>1497</v>
      </c>
      <c r="Z5" s="199" t="s">
        <v>1498</v>
      </c>
      <c r="AA5" s="219" t="s">
        <v>1173</v>
      </c>
      <c r="AB5" s="196" t="s">
        <v>1174</v>
      </c>
      <c r="AC5" s="259" t="str">
        <f t="shared" si="7"/>
        <v>https://drive.google.com/thumbnail?id=14-cB57Og5UfdKnk43-0sy8zzujrlPem9</v>
      </c>
      <c r="AD5" s="205"/>
      <c r="AE5" s="205"/>
      <c r="AF5" s="205"/>
      <c r="AG5" s="205"/>
      <c r="AH5" s="205"/>
      <c r="AI5" s="205"/>
      <c r="AJ5" s="205"/>
      <c r="AK5" s="205"/>
      <c r="AL5" s="205"/>
      <c r="AM5" s="205"/>
      <c r="AN5" s="205"/>
      <c r="AO5" s="205"/>
    </row>
    <row r="6">
      <c r="A6" s="254" t="s">
        <v>1521</v>
      </c>
      <c r="B6" s="193" t="s">
        <v>1177</v>
      </c>
      <c r="C6" s="193" t="s">
        <v>1178</v>
      </c>
      <c r="D6" s="255" t="s">
        <v>1522</v>
      </c>
      <c r="E6" s="195" t="s">
        <v>1523</v>
      </c>
      <c r="F6" s="260" t="s">
        <v>1524</v>
      </c>
      <c r="G6" s="203" t="s">
        <v>1525</v>
      </c>
      <c r="H6" s="196" t="s">
        <v>1526</v>
      </c>
      <c r="I6" s="199"/>
      <c r="J6" s="196" t="s">
        <v>1527</v>
      </c>
      <c r="K6" s="199"/>
      <c r="L6" s="257" t="str">
        <f t="shared" si="1"/>
        <v>AutoSolarEnergy</v>
      </c>
      <c r="M6" s="257" t="str">
        <f t="shared" si="2"/>
        <v>autosolar_es</v>
      </c>
      <c r="N6" s="257" t="str">
        <f t="shared" si="3"/>
        <v>autosolar</v>
      </c>
      <c r="O6" s="257" t="str">
        <f t="shared" si="4"/>
        <v/>
      </c>
      <c r="P6" s="257" t="str">
        <f t="shared" si="5"/>
        <v>autosolar_es</v>
      </c>
      <c r="Q6" s="257" t="str">
        <f t="shared" si="6"/>
        <v/>
      </c>
      <c r="R6" s="192" t="s">
        <v>1528</v>
      </c>
      <c r="S6" s="192" t="s">
        <v>1529</v>
      </c>
      <c r="T6" s="199">
        <v>2013.0</v>
      </c>
      <c r="U6" s="199" t="s">
        <v>1192</v>
      </c>
      <c r="V6" s="199" t="s">
        <v>1193</v>
      </c>
      <c r="W6" s="258" t="s">
        <v>1238</v>
      </c>
      <c r="X6" s="199" t="s">
        <v>1509</v>
      </c>
      <c r="Y6" s="199" t="s">
        <v>1509</v>
      </c>
      <c r="Z6" s="199" t="s">
        <v>1510</v>
      </c>
      <c r="AA6" s="219" t="s">
        <v>1195</v>
      </c>
      <c r="AB6" s="196" t="s">
        <v>1196</v>
      </c>
      <c r="AC6" s="259" t="str">
        <f t="shared" si="7"/>
        <v>https://drive.google.com/thumbnail?id=1UK4QV6b1XPKxZ4EVAFiQ0QCU0i_0twuF</v>
      </c>
      <c r="AD6" s="205"/>
      <c r="AE6" s="205"/>
      <c r="AF6" s="205"/>
      <c r="AG6" s="205"/>
      <c r="AH6" s="205"/>
      <c r="AI6" s="205"/>
      <c r="AJ6" s="205"/>
      <c r="AK6" s="205"/>
      <c r="AL6" s="205"/>
      <c r="AM6" s="205"/>
      <c r="AN6" s="205"/>
      <c r="AO6" s="205"/>
    </row>
    <row r="7">
      <c r="A7" s="254" t="s">
        <v>1530</v>
      </c>
      <c r="B7" s="193" t="s">
        <v>1199</v>
      </c>
      <c r="C7" s="193" t="s">
        <v>1178</v>
      </c>
      <c r="D7" s="255" t="s">
        <v>1531</v>
      </c>
      <c r="E7" s="195" t="s">
        <v>1532</v>
      </c>
      <c r="F7" s="260" t="s">
        <v>1533</v>
      </c>
      <c r="G7" s="196" t="s">
        <v>1534</v>
      </c>
      <c r="H7" s="199"/>
      <c r="I7" s="199"/>
      <c r="J7" s="199"/>
      <c r="K7" s="199"/>
      <c r="L7" s="257" t="str">
        <f t="shared" si="1"/>
        <v>solarlandsl</v>
      </c>
      <c r="M7" s="257" t="str">
        <f t="shared" si="2"/>
        <v>solarland_sl</v>
      </c>
      <c r="N7" s="257" t="str">
        <f t="shared" si="3"/>
        <v/>
      </c>
      <c r="O7" s="257" t="str">
        <f t="shared" si="4"/>
        <v/>
      </c>
      <c r="P7" s="257" t="str">
        <f t="shared" si="5"/>
        <v/>
      </c>
      <c r="Q7" s="257" t="str">
        <f t="shared" si="6"/>
        <v/>
      </c>
      <c r="R7" s="210" t="s">
        <v>1535</v>
      </c>
      <c r="S7" s="192" t="s">
        <v>1536</v>
      </c>
      <c r="T7" s="199">
        <v>2004.0</v>
      </c>
      <c r="U7" s="200">
        <v>45208.0</v>
      </c>
      <c r="V7" s="199" t="s">
        <v>1214</v>
      </c>
      <c r="W7" s="258" t="s">
        <v>1537</v>
      </c>
      <c r="X7" s="199" t="s">
        <v>1497</v>
      </c>
      <c r="Y7" s="199" t="s">
        <v>1497</v>
      </c>
      <c r="Z7" s="199" t="s">
        <v>1498</v>
      </c>
      <c r="AA7" s="219" t="s">
        <v>1216</v>
      </c>
      <c r="AB7" s="203" t="s">
        <v>1217</v>
      </c>
      <c r="AC7" s="259" t="str">
        <f t="shared" si="7"/>
        <v>https://drive.google.com/thumbnail?id=1IyxKmV8qnDPnnGodE47oETG4EFdNa040</v>
      </c>
      <c r="AD7" s="205"/>
      <c r="AE7" s="205"/>
      <c r="AF7" s="205"/>
      <c r="AG7" s="205"/>
      <c r="AH7" s="205"/>
      <c r="AI7" s="205"/>
      <c r="AJ7" s="205"/>
      <c r="AK7" s="205"/>
      <c r="AL7" s="205"/>
      <c r="AM7" s="205"/>
      <c r="AN7" s="205"/>
      <c r="AO7" s="205"/>
    </row>
    <row r="8">
      <c r="A8" s="262" t="s">
        <v>1538</v>
      </c>
      <c r="B8" s="193" t="s">
        <v>1220</v>
      </c>
      <c r="C8" s="193" t="s">
        <v>1178</v>
      </c>
      <c r="D8" s="263" t="s">
        <v>1539</v>
      </c>
      <c r="E8" s="195" t="s">
        <v>1540</v>
      </c>
      <c r="F8" s="260" t="s">
        <v>1541</v>
      </c>
      <c r="G8" s="203" t="s">
        <v>1542</v>
      </c>
      <c r="H8" s="196" t="s">
        <v>1543</v>
      </c>
      <c r="I8" s="199"/>
      <c r="J8" s="203" t="s">
        <v>1544</v>
      </c>
      <c r="K8" s="204"/>
      <c r="L8" s="257" t="str">
        <f t="shared" si="1"/>
        <v>gruponovelec</v>
      </c>
      <c r="M8" s="257" t="str">
        <f t="shared" si="2"/>
        <v>gruponovelec</v>
      </c>
      <c r="N8" s="257" t="str">
        <f t="shared" si="3"/>
        <v>grupo-novelec</v>
      </c>
      <c r="O8" s="257" t="str">
        <f t="shared" si="4"/>
        <v/>
      </c>
      <c r="P8" s="257" t="str">
        <f t="shared" si="5"/>
        <v>gruponovelec</v>
      </c>
      <c r="Q8" s="257" t="str">
        <f t="shared" si="6"/>
        <v/>
      </c>
      <c r="R8" s="213" t="s">
        <v>1545</v>
      </c>
      <c r="S8" s="213" t="s">
        <v>1546</v>
      </c>
      <c r="T8" s="199">
        <v>2012.0</v>
      </c>
      <c r="U8" s="199" t="s">
        <v>1236</v>
      </c>
      <c r="V8" s="199" t="s">
        <v>1237</v>
      </c>
      <c r="W8" s="258" t="s">
        <v>1547</v>
      </c>
      <c r="X8" s="199" t="s">
        <v>1497</v>
      </c>
      <c r="Y8" s="199" t="s">
        <v>1497</v>
      </c>
      <c r="Z8" s="199" t="s">
        <v>1498</v>
      </c>
      <c r="AA8" s="219" t="s">
        <v>1239</v>
      </c>
      <c r="AB8" s="203" t="s">
        <v>1240</v>
      </c>
      <c r="AC8" s="259" t="str">
        <f t="shared" si="7"/>
        <v>https://drive.google.com/thumbnail?id=1jakZMnCu8MaK7ANPwU9f_KuxkmWdw8H7</v>
      </c>
      <c r="AD8" s="205"/>
      <c r="AE8" s="205"/>
      <c r="AF8" s="205"/>
      <c r="AG8" s="205"/>
      <c r="AH8" s="205"/>
      <c r="AI8" s="205"/>
      <c r="AJ8" s="205"/>
      <c r="AK8" s="205"/>
      <c r="AL8" s="205"/>
      <c r="AM8" s="205"/>
      <c r="AN8" s="205"/>
      <c r="AO8" s="205"/>
    </row>
    <row r="9">
      <c r="A9" s="264" t="s">
        <v>1548</v>
      </c>
      <c r="B9" s="193" t="s">
        <v>1243</v>
      </c>
      <c r="C9" s="193" t="s">
        <v>1178</v>
      </c>
      <c r="D9" s="263" t="s">
        <v>1549</v>
      </c>
      <c r="E9" s="195" t="s">
        <v>1550</v>
      </c>
      <c r="F9" s="260" t="s">
        <v>1551</v>
      </c>
      <c r="G9" s="196" t="s">
        <v>1552</v>
      </c>
      <c r="H9" s="199"/>
      <c r="I9" s="199"/>
      <c r="J9" s="199"/>
      <c r="K9" s="199"/>
      <c r="L9" s="257" t="str">
        <f t="shared" si="1"/>
        <v>solarte.vlc</v>
      </c>
      <c r="M9" s="257" t="str">
        <f t="shared" si="2"/>
        <v>solarte_vlc</v>
      </c>
      <c r="N9" s="257" t="str">
        <f t="shared" si="3"/>
        <v/>
      </c>
      <c r="O9" s="257" t="str">
        <f t="shared" si="4"/>
        <v/>
      </c>
      <c r="P9" s="257" t="str">
        <f t="shared" si="5"/>
        <v/>
      </c>
      <c r="Q9" s="257" t="str">
        <f t="shared" si="6"/>
        <v/>
      </c>
      <c r="R9" s="264" t="s">
        <v>1553</v>
      </c>
      <c r="S9" s="205" t="s">
        <v>1554</v>
      </c>
      <c r="T9" s="199">
        <v>2018.0</v>
      </c>
      <c r="U9" s="199" t="s">
        <v>1256</v>
      </c>
      <c r="V9" s="199" t="s">
        <v>1131</v>
      </c>
      <c r="W9" s="258" t="s">
        <v>1555</v>
      </c>
      <c r="X9" s="199" t="s">
        <v>1497</v>
      </c>
      <c r="Y9" s="199" t="s">
        <v>1497</v>
      </c>
      <c r="Z9" s="199" t="s">
        <v>1498</v>
      </c>
      <c r="AA9" s="219" t="s">
        <v>1258</v>
      </c>
      <c r="AB9" s="203" t="s">
        <v>1259</v>
      </c>
      <c r="AC9" s="259" t="str">
        <f t="shared" si="7"/>
        <v>https://drive.google.com/thumbnail?id=1Nb3CRJUK0pvZrXFCYbyAmgB8GwsfR_Rb</v>
      </c>
      <c r="AD9" s="205"/>
      <c r="AE9" s="205"/>
      <c r="AF9" s="205"/>
      <c r="AG9" s="205"/>
      <c r="AH9" s="205"/>
      <c r="AI9" s="205"/>
      <c r="AJ9" s="205"/>
      <c r="AK9" s="205"/>
      <c r="AL9" s="205"/>
      <c r="AM9" s="205"/>
      <c r="AN9" s="205"/>
      <c r="AO9" s="205"/>
    </row>
    <row r="10">
      <c r="A10" s="265" t="s">
        <v>1556</v>
      </c>
      <c r="B10" s="193" t="s">
        <v>1262</v>
      </c>
      <c r="C10" s="48" t="s">
        <v>1263</v>
      </c>
      <c r="D10" s="266" t="s">
        <v>1557</v>
      </c>
      <c r="E10" s="195" t="s">
        <v>1558</v>
      </c>
      <c r="F10" s="260" t="s">
        <v>1559</v>
      </c>
      <c r="G10" s="196" t="s">
        <v>1560</v>
      </c>
      <c r="H10" s="196" t="s">
        <v>1561</v>
      </c>
      <c r="I10" s="199"/>
      <c r="J10" s="199"/>
      <c r="K10" s="199"/>
      <c r="L10" s="267" t="str">
        <f t="shared" si="1"/>
        <v>inversolar.es</v>
      </c>
      <c r="M10" s="267" t="str">
        <f t="shared" si="2"/>
        <v>inversolar.es</v>
      </c>
      <c r="N10" s="257" t="str">
        <f t="shared" si="3"/>
        <v>inversolar</v>
      </c>
      <c r="O10" s="257" t="str">
        <f t="shared" si="4"/>
        <v/>
      </c>
      <c r="P10" s="257" t="str">
        <f t="shared" si="5"/>
        <v/>
      </c>
      <c r="Q10" s="257" t="str">
        <f t="shared" si="6"/>
        <v/>
      </c>
      <c r="R10" s="264" t="s">
        <v>1562</v>
      </c>
      <c r="S10" s="205" t="s">
        <v>1563</v>
      </c>
      <c r="T10" s="199">
        <v>2006.0</v>
      </c>
      <c r="U10" s="199" t="s">
        <v>1279</v>
      </c>
      <c r="V10" s="199" t="s">
        <v>1280</v>
      </c>
      <c r="W10" s="268" t="s">
        <v>1564</v>
      </c>
      <c r="X10" s="199" t="s">
        <v>1497</v>
      </c>
      <c r="Y10" s="199" t="s">
        <v>1497</v>
      </c>
      <c r="Z10" s="199" t="s">
        <v>1498</v>
      </c>
      <c r="AA10" s="219" t="s">
        <v>1282</v>
      </c>
      <c r="AB10" s="203" t="s">
        <v>1283</v>
      </c>
      <c r="AC10" s="259" t="str">
        <f t="shared" si="7"/>
        <v>https://drive.google.com/thumbnail?id=1VeB9i9v8JDJmLLUH_edXHSRu6EsuVu6G</v>
      </c>
      <c r="AD10" s="205"/>
      <c r="AE10" s="205"/>
      <c r="AF10" s="205"/>
      <c r="AG10" s="205"/>
      <c r="AH10" s="205"/>
      <c r="AI10" s="205"/>
      <c r="AJ10" s="205"/>
      <c r="AK10" s="205"/>
      <c r="AL10" s="205"/>
      <c r="AM10" s="205"/>
      <c r="AN10" s="205"/>
      <c r="AO10" s="205"/>
    </row>
    <row r="11">
      <c r="A11" s="262" t="s">
        <v>1565</v>
      </c>
      <c r="B11" s="193" t="s">
        <v>1286</v>
      </c>
      <c r="C11" s="48" t="s">
        <v>1263</v>
      </c>
      <c r="D11" s="263" t="s">
        <v>1566</v>
      </c>
      <c r="E11" s="195" t="s">
        <v>1567</v>
      </c>
      <c r="F11" s="260" t="s">
        <v>1568</v>
      </c>
      <c r="G11" s="203" t="s">
        <v>1569</v>
      </c>
      <c r="H11" s="196" t="s">
        <v>1570</v>
      </c>
      <c r="I11" s="199"/>
      <c r="J11" s="196" t="s">
        <v>1571</v>
      </c>
      <c r="K11" s="199"/>
      <c r="L11" s="257" t="str">
        <f t="shared" si="1"/>
        <v>grupoelectrostocks</v>
      </c>
      <c r="M11" s="257" t="str">
        <f t="shared" si="2"/>
        <v>grupoelectrostocks</v>
      </c>
      <c r="N11" s="257" t="str">
        <f t="shared" si="3"/>
        <v>grupoelectrostocks</v>
      </c>
      <c r="O11" s="257" t="str">
        <f t="shared" si="4"/>
        <v/>
      </c>
      <c r="P11" s="257" t="str">
        <f t="shared" si="5"/>
        <v>ElectroStocks</v>
      </c>
      <c r="Q11" s="257" t="str">
        <f t="shared" si="6"/>
        <v/>
      </c>
      <c r="R11" s="213" t="s">
        <v>1572</v>
      </c>
      <c r="S11" s="213" t="s">
        <v>1573</v>
      </c>
      <c r="T11" s="199">
        <v>1981.0</v>
      </c>
      <c r="U11" s="199" t="s">
        <v>1236</v>
      </c>
      <c r="V11" s="199" t="s">
        <v>1300</v>
      </c>
      <c r="W11" s="265" t="s">
        <v>1574</v>
      </c>
      <c r="X11" s="199" t="s">
        <v>1497</v>
      </c>
      <c r="Y11" s="199" t="s">
        <v>1497</v>
      </c>
      <c r="Z11" s="199" t="s">
        <v>1498</v>
      </c>
      <c r="AA11" s="219" t="s">
        <v>1302</v>
      </c>
      <c r="AB11" s="203" t="s">
        <v>1303</v>
      </c>
      <c r="AC11" s="259" t="str">
        <f t="shared" si="7"/>
        <v>https://drive.google.com/thumbnail?id=1HemIc8JEnMyU1RRyfB04Ko3KUlHfKK1N</v>
      </c>
      <c r="AD11" s="205"/>
      <c r="AE11" s="205"/>
      <c r="AF11" s="205"/>
      <c r="AG11" s="205"/>
      <c r="AH11" s="205"/>
      <c r="AI11" s="205"/>
      <c r="AJ11" s="205"/>
      <c r="AK11" s="205"/>
      <c r="AL11" s="205"/>
      <c r="AM11" s="205"/>
      <c r="AN11" s="205"/>
      <c r="AO11" s="205"/>
    </row>
    <row r="12">
      <c r="A12" s="264" t="s">
        <v>1575</v>
      </c>
      <c r="B12" s="193" t="s">
        <v>1306</v>
      </c>
      <c r="C12" s="48" t="s">
        <v>1263</v>
      </c>
      <c r="D12" s="266" t="s">
        <v>1576</v>
      </c>
      <c r="E12" s="195" t="s">
        <v>1577</v>
      </c>
      <c r="F12" s="260" t="s">
        <v>1578</v>
      </c>
      <c r="G12" s="203" t="s">
        <v>1579</v>
      </c>
      <c r="H12" s="196" t="s">
        <v>1580</v>
      </c>
      <c r="I12" s="199"/>
      <c r="J12" s="196" t="s">
        <v>1581</v>
      </c>
      <c r="K12" s="199"/>
      <c r="L12" s="257" t="str">
        <f t="shared" si="1"/>
        <v>CambioEnergetico</v>
      </c>
      <c r="M12" s="257" t="str">
        <f t="shared" si="2"/>
        <v>cambio.energetico</v>
      </c>
      <c r="N12" s="257" t="str">
        <f t="shared" si="3"/>
        <v>cambioenergetico-com</v>
      </c>
      <c r="O12" s="257" t="str">
        <f t="shared" si="4"/>
        <v/>
      </c>
      <c r="P12" s="257" t="str">
        <f t="shared" si="5"/>
        <v>cambioenergetic</v>
      </c>
      <c r="Q12" s="257" t="str">
        <f t="shared" si="6"/>
        <v/>
      </c>
      <c r="R12" s="205" t="s">
        <v>1582</v>
      </c>
      <c r="S12" s="205" t="s">
        <v>1583</v>
      </c>
      <c r="T12" s="199">
        <v>2009.0</v>
      </c>
      <c r="U12" s="199" t="s">
        <v>1319</v>
      </c>
      <c r="V12" s="199" t="s">
        <v>1320</v>
      </c>
      <c r="W12" s="258" t="s">
        <v>1584</v>
      </c>
      <c r="X12" s="199" t="s">
        <v>1497</v>
      </c>
      <c r="Y12" s="199" t="s">
        <v>1497</v>
      </c>
      <c r="Z12" s="199" t="s">
        <v>1498</v>
      </c>
      <c r="AA12" s="219" t="s">
        <v>1322</v>
      </c>
      <c r="AB12" s="203" t="s">
        <v>1323</v>
      </c>
      <c r="AC12" s="259" t="str">
        <f t="shared" si="7"/>
        <v>https://drive.google.com/thumbnail?id=1qmr9Lb9nv4exus3-mQCOQV7_goOgdQfD</v>
      </c>
      <c r="AD12" s="205"/>
      <c r="AE12" s="205"/>
      <c r="AF12" s="205"/>
      <c r="AG12" s="205"/>
      <c r="AH12" s="205"/>
      <c r="AI12" s="205"/>
      <c r="AJ12" s="205"/>
      <c r="AK12" s="205"/>
      <c r="AL12" s="205"/>
      <c r="AM12" s="205"/>
      <c r="AN12" s="205"/>
      <c r="AO12" s="205"/>
    </row>
    <row r="13">
      <c r="A13" s="264" t="s">
        <v>1585</v>
      </c>
      <c r="B13" s="193" t="s">
        <v>1326</v>
      </c>
      <c r="C13" s="48" t="s">
        <v>1263</v>
      </c>
      <c r="D13" s="263" t="s">
        <v>1586</v>
      </c>
      <c r="E13" s="195" t="s">
        <v>1587</v>
      </c>
      <c r="F13" s="260" t="s">
        <v>1588</v>
      </c>
      <c r="G13" s="196" t="s">
        <v>1589</v>
      </c>
      <c r="H13" s="196" t="s">
        <v>1590</v>
      </c>
      <c r="I13" s="199"/>
      <c r="J13" s="196" t="s">
        <v>1591</v>
      </c>
      <c r="K13" s="199"/>
      <c r="L13" s="257" t="str">
        <f t="shared" si="1"/>
        <v>atersa.shop</v>
      </c>
      <c r="M13" s="257" t="str">
        <f t="shared" si="2"/>
        <v>atersa.shop</v>
      </c>
      <c r="N13" s="257" t="str">
        <f t="shared" si="3"/>
        <v>atersa-shop</v>
      </c>
      <c r="O13" s="257" t="str">
        <f t="shared" si="4"/>
        <v/>
      </c>
      <c r="P13" s="257" t="str">
        <f t="shared" si="5"/>
        <v>atersashop</v>
      </c>
      <c r="Q13" s="257" t="str">
        <f t="shared" si="6"/>
        <v/>
      </c>
      <c r="R13" s="213" t="s">
        <v>1592</v>
      </c>
      <c r="S13" s="205" t="s">
        <v>1593</v>
      </c>
      <c r="T13" s="199">
        <v>1979.0</v>
      </c>
      <c r="U13" s="199" t="s">
        <v>1150</v>
      </c>
      <c r="V13" s="199" t="s">
        <v>1131</v>
      </c>
      <c r="W13" s="258" t="s">
        <v>1594</v>
      </c>
      <c r="X13" s="199" t="s">
        <v>1497</v>
      </c>
      <c r="Y13" s="199" t="s">
        <v>1497</v>
      </c>
      <c r="Z13" s="199" t="s">
        <v>1498</v>
      </c>
      <c r="AA13" s="219" t="s">
        <v>1344</v>
      </c>
      <c r="AB13" s="203" t="s">
        <v>1345</v>
      </c>
      <c r="AC13" s="259" t="str">
        <f t="shared" si="7"/>
        <v>https://drive.google.com/thumbnail?id=1TWQt3HSw1ISWRb4HyI4u2UtRDO7lR6Q8</v>
      </c>
      <c r="AD13" s="205"/>
      <c r="AE13" s="205"/>
      <c r="AF13" s="205"/>
      <c r="AG13" s="205"/>
      <c r="AH13" s="205"/>
      <c r="AI13" s="205"/>
      <c r="AJ13" s="205"/>
      <c r="AK13" s="205"/>
      <c r="AL13" s="205"/>
      <c r="AM13" s="205"/>
      <c r="AN13" s="205"/>
      <c r="AO13" s="205"/>
    </row>
    <row r="14">
      <c r="A14" s="264" t="s">
        <v>1595</v>
      </c>
      <c r="B14" s="193" t="s">
        <v>1348</v>
      </c>
      <c r="C14" s="193" t="s">
        <v>1349</v>
      </c>
      <c r="D14" s="263" t="s">
        <v>1596</v>
      </c>
      <c r="E14" s="216" t="s">
        <v>1597</v>
      </c>
      <c r="F14" s="269" t="s">
        <v>1598</v>
      </c>
      <c r="G14" s="196" t="s">
        <v>1599</v>
      </c>
      <c r="H14" s="196" t="s">
        <v>1600</v>
      </c>
      <c r="I14" s="199"/>
      <c r="J14" s="196" t="s">
        <v>1601</v>
      </c>
      <c r="K14" s="199"/>
      <c r="L14" s="257" t="str">
        <f t="shared" si="1"/>
        <v>PlanetaAbora</v>
      </c>
      <c r="M14" s="257" t="str">
        <f t="shared" si="2"/>
        <v>aborasolar</v>
      </c>
      <c r="N14" s="257" t="str">
        <f t="shared" si="3"/>
        <v>aborasolar</v>
      </c>
      <c r="O14" s="257" t="str">
        <f t="shared" si="4"/>
        <v/>
      </c>
      <c r="P14" s="257" t="str">
        <f t="shared" si="5"/>
        <v>AboraSolar</v>
      </c>
      <c r="Q14" s="257" t="str">
        <f t="shared" si="6"/>
        <v/>
      </c>
      <c r="R14" s="205" t="s">
        <v>1602</v>
      </c>
      <c r="S14" s="205" t="s">
        <v>1603</v>
      </c>
      <c r="T14" s="199">
        <v>2017.0</v>
      </c>
      <c r="U14" s="199" t="s">
        <v>1279</v>
      </c>
      <c r="V14" s="199" t="s">
        <v>1364</v>
      </c>
      <c r="W14" s="258" t="s">
        <v>1301</v>
      </c>
      <c r="X14" s="199" t="s">
        <v>1497</v>
      </c>
      <c r="Y14" s="199" t="s">
        <v>1497</v>
      </c>
      <c r="Z14" s="199" t="s">
        <v>1498</v>
      </c>
      <c r="AA14" s="219" t="s">
        <v>1365</v>
      </c>
      <c r="AB14" s="203" t="s">
        <v>1366</v>
      </c>
      <c r="AC14" s="259" t="str">
        <f t="shared" si="7"/>
        <v>https://drive.google.com/thumbnail?id=1zNhiKSkPk1teTnAm44kFoRw24dwgrDwL</v>
      </c>
      <c r="AD14" s="205"/>
      <c r="AE14" s="205"/>
      <c r="AF14" s="205"/>
      <c r="AG14" s="205"/>
      <c r="AH14" s="205"/>
      <c r="AI14" s="205"/>
      <c r="AJ14" s="205"/>
      <c r="AK14" s="205"/>
      <c r="AL14" s="205"/>
      <c r="AM14" s="205"/>
      <c r="AN14" s="205"/>
      <c r="AO14" s="205"/>
    </row>
    <row r="15">
      <c r="A15" s="264" t="s">
        <v>1604</v>
      </c>
      <c r="B15" s="193" t="s">
        <v>1369</v>
      </c>
      <c r="C15" s="193" t="s">
        <v>1349</v>
      </c>
      <c r="D15" s="263" t="s">
        <v>1605</v>
      </c>
      <c r="E15" s="195" t="s">
        <v>1606</v>
      </c>
      <c r="F15" s="260" t="s">
        <v>1607</v>
      </c>
      <c r="G15" s="203" t="s">
        <v>1608</v>
      </c>
      <c r="H15" s="196" t="s">
        <v>1609</v>
      </c>
      <c r="I15" s="199"/>
      <c r="J15" s="199"/>
      <c r="K15" s="199"/>
      <c r="L15" s="257" t="str">
        <f t="shared" si="1"/>
        <v>BWRE.SolarES</v>
      </c>
      <c r="M15" s="257" t="str">
        <f t="shared" si="2"/>
        <v>bwre.solares</v>
      </c>
      <c r="N15" s="257" t="str">
        <f t="shared" si="3"/>
        <v>bwre-solares</v>
      </c>
      <c r="O15" s="257" t="str">
        <f t="shared" si="4"/>
        <v/>
      </c>
      <c r="P15" s="257" t="str">
        <f t="shared" si="5"/>
        <v/>
      </c>
      <c r="Q15" s="257" t="str">
        <f t="shared" si="6"/>
        <v/>
      </c>
      <c r="R15" s="205" t="s">
        <v>1610</v>
      </c>
      <c r="S15" s="205" t="s">
        <v>1611</v>
      </c>
      <c r="T15" s="199">
        <v>2018.0</v>
      </c>
      <c r="U15" s="199" t="s">
        <v>1381</v>
      </c>
      <c r="V15" s="199" t="s">
        <v>1300</v>
      </c>
      <c r="W15" s="258" t="s">
        <v>1301</v>
      </c>
      <c r="X15" s="199" t="s">
        <v>1497</v>
      </c>
      <c r="Y15" s="199" t="s">
        <v>1497</v>
      </c>
      <c r="Z15" s="199" t="s">
        <v>1498</v>
      </c>
      <c r="AA15" s="219" t="s">
        <v>1383</v>
      </c>
      <c r="AB15" s="203" t="s">
        <v>1384</v>
      </c>
      <c r="AC15" s="259" t="str">
        <f t="shared" si="7"/>
        <v>https://drive.google.com/thumbnail?id=1b8pn8-_jj37tBXIBy2ZWCOKt9DerDD8H</v>
      </c>
      <c r="AD15" s="205"/>
      <c r="AE15" s="205"/>
      <c r="AF15" s="205"/>
      <c r="AG15" s="205"/>
      <c r="AH15" s="205"/>
      <c r="AI15" s="205"/>
      <c r="AJ15" s="205"/>
      <c r="AK15" s="205"/>
      <c r="AL15" s="205"/>
      <c r="AM15" s="205"/>
      <c r="AN15" s="205"/>
      <c r="AO15" s="205"/>
    </row>
    <row r="16">
      <c r="A16" s="264" t="s">
        <v>1612</v>
      </c>
      <c r="B16" s="193" t="s">
        <v>1387</v>
      </c>
      <c r="C16" s="193" t="s">
        <v>1349</v>
      </c>
      <c r="D16" s="263" t="s">
        <v>1613</v>
      </c>
      <c r="E16" s="216" t="s">
        <v>1614</v>
      </c>
      <c r="F16" s="269" t="s">
        <v>1615</v>
      </c>
      <c r="G16" s="196" t="s">
        <v>1616</v>
      </c>
      <c r="H16" s="199"/>
      <c r="I16" s="199"/>
      <c r="J16" s="199"/>
      <c r="K16" s="199"/>
      <c r="L16" s="257" t="str">
        <f t="shared" si="1"/>
        <v>powergardens.eu</v>
      </c>
      <c r="M16" s="257" t="str">
        <f t="shared" si="2"/>
        <v>powergardens.eu</v>
      </c>
      <c r="N16" s="257" t="str">
        <f t="shared" si="3"/>
        <v/>
      </c>
      <c r="O16" s="257" t="str">
        <f t="shared" si="4"/>
        <v/>
      </c>
      <c r="P16" s="257" t="str">
        <f t="shared" si="5"/>
        <v/>
      </c>
      <c r="Q16" s="257" t="str">
        <f t="shared" si="6"/>
        <v/>
      </c>
      <c r="R16" s="213" t="s">
        <v>1617</v>
      </c>
      <c r="S16" s="213" t="s">
        <v>1618</v>
      </c>
      <c r="T16" s="199">
        <v>2019.0</v>
      </c>
      <c r="U16" s="200">
        <v>45200.0</v>
      </c>
      <c r="V16" s="199" t="s">
        <v>1402</v>
      </c>
      <c r="W16" s="258" t="s">
        <v>1301</v>
      </c>
      <c r="X16" s="199" t="s">
        <v>1497</v>
      </c>
      <c r="Y16" s="199" t="s">
        <v>1497</v>
      </c>
      <c r="Z16" s="199" t="s">
        <v>1498</v>
      </c>
      <c r="AA16" s="219" t="s">
        <v>1404</v>
      </c>
      <c r="AB16" s="203" t="s">
        <v>1405</v>
      </c>
      <c r="AC16" s="259" t="str">
        <f t="shared" si="7"/>
        <v>https://drive.google.com/thumbnail?id=1fX7mpPw8cilnrw4zs9NcPde8GhMpjp3r</v>
      </c>
      <c r="AD16" s="205"/>
      <c r="AE16" s="205"/>
      <c r="AF16" s="205"/>
      <c r="AG16" s="205"/>
      <c r="AH16" s="205"/>
      <c r="AI16" s="205"/>
      <c r="AJ16" s="205"/>
      <c r="AK16" s="205"/>
      <c r="AL16" s="205"/>
      <c r="AM16" s="205"/>
      <c r="AN16" s="205"/>
      <c r="AO16" s="205"/>
    </row>
    <row r="17">
      <c r="A17" s="264" t="s">
        <v>1619</v>
      </c>
      <c r="B17" s="193" t="s">
        <v>1408</v>
      </c>
      <c r="C17" s="193" t="s">
        <v>1349</v>
      </c>
      <c r="D17" s="266" t="s">
        <v>1620</v>
      </c>
      <c r="E17" s="195" t="s">
        <v>1621</v>
      </c>
      <c r="F17" s="260" t="s">
        <v>1622</v>
      </c>
      <c r="G17" s="196" t="s">
        <v>1623</v>
      </c>
      <c r="H17" s="196" t="s">
        <v>1624</v>
      </c>
      <c r="I17" s="199"/>
      <c r="J17" s="196" t="s">
        <v>1625</v>
      </c>
      <c r="K17" s="199"/>
      <c r="L17" s="257" t="str">
        <f t="shared" si="1"/>
        <v>AlbasolarFotovoltaica</v>
      </c>
      <c r="M17" s="267" t="str">
        <f t="shared" si="2"/>
        <v>albasolar.es</v>
      </c>
      <c r="N17" s="257" t="str">
        <f t="shared" si="3"/>
        <v>albasolar</v>
      </c>
      <c r="O17" s="257" t="str">
        <f t="shared" si="4"/>
        <v/>
      </c>
      <c r="P17" s="257" t="str">
        <f t="shared" si="5"/>
        <v>Albasolar</v>
      </c>
      <c r="Q17" s="257" t="str">
        <f t="shared" si="6"/>
        <v/>
      </c>
      <c r="R17" s="208" t="s">
        <v>1626</v>
      </c>
      <c r="S17" s="208" t="s">
        <v>1627</v>
      </c>
      <c r="T17" s="199">
        <v>1993.0</v>
      </c>
      <c r="U17" s="199" t="s">
        <v>1279</v>
      </c>
      <c r="V17" s="199" t="s">
        <v>1171</v>
      </c>
      <c r="W17" s="265" t="s">
        <v>1628</v>
      </c>
      <c r="X17" s="199" t="s">
        <v>1497</v>
      </c>
      <c r="Y17" s="199" t="s">
        <v>1497</v>
      </c>
      <c r="Z17" s="199" t="s">
        <v>1498</v>
      </c>
      <c r="AA17" s="232" t="s">
        <v>1422</v>
      </c>
      <c r="AB17" s="203" t="s">
        <v>1423</v>
      </c>
      <c r="AC17" s="259" t="str">
        <f t="shared" si="7"/>
        <v>https://drive.google.com/thumbnail?id=1cmNs29KSolf-aI62hu8uyyfu1a_X0pUT</v>
      </c>
      <c r="AD17" s="205"/>
      <c r="AE17" s="205"/>
      <c r="AF17" s="205"/>
      <c r="AG17" s="205"/>
      <c r="AH17" s="205"/>
      <c r="AI17" s="205"/>
      <c r="AJ17" s="205"/>
      <c r="AK17" s="205"/>
      <c r="AL17" s="205"/>
      <c r="AM17" s="205"/>
      <c r="AN17" s="205"/>
      <c r="AO17" s="205"/>
    </row>
    <row r="18">
      <c r="A18" s="264" t="s">
        <v>1629</v>
      </c>
      <c r="B18" s="193" t="s">
        <v>1630</v>
      </c>
      <c r="C18" s="218"/>
      <c r="D18" s="266" t="s">
        <v>1631</v>
      </c>
      <c r="E18" s="195"/>
      <c r="F18" s="260" t="s">
        <v>1632</v>
      </c>
      <c r="G18" s="196" t="s">
        <v>1633</v>
      </c>
      <c r="H18" s="199"/>
      <c r="I18" s="199"/>
      <c r="J18" s="196" t="s">
        <v>1634</v>
      </c>
      <c r="K18" s="199"/>
      <c r="L18" s="257" t="str">
        <f t="shared" si="1"/>
        <v>Solarcosenergia</v>
      </c>
      <c r="M18" s="257" t="str">
        <f t="shared" si="2"/>
        <v>solarcosenergia</v>
      </c>
      <c r="N18" s="257" t="str">
        <f t="shared" si="3"/>
        <v/>
      </c>
      <c r="O18" s="257" t="str">
        <f t="shared" si="4"/>
        <v/>
      </c>
      <c r="P18" s="257" t="str">
        <f t="shared" si="5"/>
        <v>solarcosenergia</v>
      </c>
      <c r="Q18" s="257" t="str">
        <f t="shared" si="6"/>
        <v/>
      </c>
      <c r="R18" s="205" t="s">
        <v>1635</v>
      </c>
      <c r="S18" s="205" t="s">
        <v>1636</v>
      </c>
      <c r="T18" s="199"/>
      <c r="U18" s="199">
        <v>0.0</v>
      </c>
      <c r="V18" s="199" t="s">
        <v>1637</v>
      </c>
      <c r="W18" s="258" t="s">
        <v>1301</v>
      </c>
      <c r="X18" s="199" t="s">
        <v>1497</v>
      </c>
      <c r="Y18" s="199" t="s">
        <v>1497</v>
      </c>
      <c r="Z18" s="199" t="s">
        <v>1498</v>
      </c>
      <c r="AA18" s="219" t="s">
        <v>1638</v>
      </c>
      <c r="AB18" s="203" t="s">
        <v>1639</v>
      </c>
      <c r="AC18" s="259" t="str">
        <f t="shared" si="7"/>
        <v>https://www.rec0.com/wp-content/uploads/Logo-IndiCold.jpg</v>
      </c>
      <c r="AD18" s="205"/>
      <c r="AE18" s="205"/>
      <c r="AF18" s="205"/>
      <c r="AG18" s="205"/>
      <c r="AH18" s="205"/>
      <c r="AI18" s="205"/>
      <c r="AJ18" s="205"/>
      <c r="AK18" s="205"/>
      <c r="AL18" s="205"/>
      <c r="AM18" s="205"/>
      <c r="AN18" s="205"/>
      <c r="AO18" s="205"/>
    </row>
    <row r="19">
      <c r="A19" s="264" t="s">
        <v>1640</v>
      </c>
      <c r="B19" s="193" t="s">
        <v>1641</v>
      </c>
      <c r="C19" s="218"/>
      <c r="D19" s="270" t="s">
        <v>1642</v>
      </c>
      <c r="E19" s="221"/>
      <c r="F19" s="271"/>
      <c r="G19" s="196" t="s">
        <v>1643</v>
      </c>
      <c r="H19" s="196" t="s">
        <v>1644</v>
      </c>
      <c r="I19" s="199"/>
      <c r="J19" s="199"/>
      <c r="K19" s="199"/>
      <c r="L19" s="257" t="str">
        <f t="shared" si="1"/>
        <v/>
      </c>
      <c r="M19" s="257" t="str">
        <f t="shared" si="2"/>
        <v>solartree_</v>
      </c>
      <c r="N19" s="257" t="str">
        <f t="shared" si="3"/>
        <v>solartreegeneraciondistribuida</v>
      </c>
      <c r="O19" s="257" t="str">
        <f t="shared" si="4"/>
        <v/>
      </c>
      <c r="P19" s="257" t="str">
        <f t="shared" si="5"/>
        <v/>
      </c>
      <c r="Q19" s="257" t="str">
        <f t="shared" si="6"/>
        <v/>
      </c>
      <c r="R19" s="205" t="s">
        <v>1645</v>
      </c>
      <c r="S19" s="205" t="s">
        <v>1646</v>
      </c>
      <c r="T19" s="199"/>
      <c r="U19" s="199">
        <v>0.0</v>
      </c>
      <c r="V19" s="199" t="s">
        <v>1637</v>
      </c>
      <c r="W19" s="258" t="s">
        <v>1301</v>
      </c>
      <c r="X19" s="199" t="s">
        <v>1497</v>
      </c>
      <c r="Y19" s="199" t="s">
        <v>1497</v>
      </c>
      <c r="Z19" s="199" t="s">
        <v>1498</v>
      </c>
      <c r="AA19" s="219" t="s">
        <v>1638</v>
      </c>
      <c r="AB19" s="203" t="s">
        <v>1639</v>
      </c>
      <c r="AC19" s="259" t="str">
        <f t="shared" si="7"/>
        <v>https://www.rec0.com/wp-content/uploads/Logo-IndiCold.jpg</v>
      </c>
      <c r="AD19" s="205"/>
      <c r="AE19" s="205"/>
      <c r="AF19" s="205"/>
      <c r="AG19" s="205"/>
      <c r="AH19" s="205"/>
      <c r="AI19" s="205"/>
      <c r="AJ19" s="205"/>
      <c r="AK19" s="205"/>
      <c r="AL19" s="205"/>
      <c r="AM19" s="205"/>
      <c r="AN19" s="205"/>
      <c r="AO19" s="205"/>
    </row>
    <row r="20">
      <c r="A20" s="264" t="s">
        <v>1647</v>
      </c>
      <c r="B20" s="193" t="s">
        <v>1648</v>
      </c>
      <c r="C20" s="218"/>
      <c r="D20" s="266" t="s">
        <v>1649</v>
      </c>
      <c r="E20" s="204"/>
      <c r="F20" s="272" t="s">
        <v>1650</v>
      </c>
      <c r="G20" s="196" t="s">
        <v>1651</v>
      </c>
      <c r="H20" s="196" t="s">
        <v>1652</v>
      </c>
      <c r="I20" s="196" t="s">
        <v>1653</v>
      </c>
      <c r="J20" s="199"/>
      <c r="K20" s="199"/>
      <c r="L20" s="257" t="str">
        <f t="shared" si="1"/>
        <v>El-Almacen-Fotovoltaico</v>
      </c>
      <c r="M20" s="257" t="str">
        <f t="shared" si="2"/>
        <v>elalmacenfotovoltaico</v>
      </c>
      <c r="N20" s="257" t="str">
        <f t="shared" si="3"/>
        <v>elalmacenfotovoltaico</v>
      </c>
      <c r="O20" s="257" t="str">
        <f t="shared" si="4"/>
        <v>elalmacenfotovoltaico</v>
      </c>
      <c r="P20" s="257" t="str">
        <f t="shared" si="5"/>
        <v/>
      </c>
      <c r="Q20" s="257" t="str">
        <f t="shared" si="6"/>
        <v/>
      </c>
      <c r="R20" s="264" t="s">
        <v>1654</v>
      </c>
      <c r="S20" s="205" t="s">
        <v>1655</v>
      </c>
      <c r="T20" s="199"/>
      <c r="U20" s="199">
        <v>0.0</v>
      </c>
      <c r="V20" s="199" t="s">
        <v>1637</v>
      </c>
      <c r="W20" s="258" t="s">
        <v>1656</v>
      </c>
      <c r="X20" s="199" t="s">
        <v>1497</v>
      </c>
      <c r="Y20" s="199" t="s">
        <v>1497</v>
      </c>
      <c r="Z20" s="199" t="s">
        <v>1498</v>
      </c>
      <c r="AA20" s="219" t="s">
        <v>1638</v>
      </c>
      <c r="AB20" s="203" t="s">
        <v>1639</v>
      </c>
      <c r="AC20" s="259" t="str">
        <f t="shared" si="7"/>
        <v>https://www.rec0.com/wp-content/uploads/Logo-IndiCold.jpg</v>
      </c>
      <c r="AD20" s="205"/>
      <c r="AE20" s="205"/>
      <c r="AF20" s="205"/>
      <c r="AG20" s="205"/>
      <c r="AH20" s="205"/>
      <c r="AI20" s="205"/>
      <c r="AJ20" s="205"/>
      <c r="AK20" s="205"/>
      <c r="AL20" s="205"/>
      <c r="AM20" s="205"/>
      <c r="AN20" s="205"/>
      <c r="AO20" s="205"/>
    </row>
    <row r="21">
      <c r="A21" s="264" t="s">
        <v>1657</v>
      </c>
      <c r="B21" s="193" t="s">
        <v>1658</v>
      </c>
      <c r="C21" s="218"/>
      <c r="D21" s="266" t="s">
        <v>1659</v>
      </c>
      <c r="E21" s="195"/>
      <c r="F21" s="260" t="s">
        <v>1660</v>
      </c>
      <c r="G21" s="196" t="s">
        <v>1661</v>
      </c>
      <c r="H21" s="196" t="s">
        <v>1662</v>
      </c>
      <c r="I21" s="199"/>
      <c r="J21" s="199"/>
      <c r="K21" s="199"/>
      <c r="L21" s="257" t="str">
        <f t="shared" si="1"/>
        <v>DescuentoSolar</v>
      </c>
      <c r="M21" s="257" t="str">
        <f t="shared" si="2"/>
        <v>descuentosolar</v>
      </c>
      <c r="N21" s="257" t="str">
        <f t="shared" si="3"/>
        <v>descuentosolar</v>
      </c>
      <c r="O21" s="257" t="str">
        <f t="shared" si="4"/>
        <v/>
      </c>
      <c r="P21" s="257" t="str">
        <f t="shared" si="5"/>
        <v/>
      </c>
      <c r="Q21" s="257" t="str">
        <f t="shared" si="6"/>
        <v/>
      </c>
      <c r="R21" s="222" t="s">
        <v>1663</v>
      </c>
      <c r="S21" s="208" t="s">
        <v>1664</v>
      </c>
      <c r="T21" s="199"/>
      <c r="U21" s="199">
        <v>0.0</v>
      </c>
      <c r="V21" s="199" t="s">
        <v>1637</v>
      </c>
      <c r="W21" s="258" t="s">
        <v>1301</v>
      </c>
      <c r="X21" s="199" t="s">
        <v>1497</v>
      </c>
      <c r="Y21" s="199" t="s">
        <v>1497</v>
      </c>
      <c r="Z21" s="199" t="s">
        <v>1498</v>
      </c>
      <c r="AA21" s="219" t="s">
        <v>1638</v>
      </c>
      <c r="AB21" s="203" t="s">
        <v>1639</v>
      </c>
      <c r="AC21" s="259" t="str">
        <f t="shared" si="7"/>
        <v>https://www.rec0.com/wp-content/uploads/Logo-IndiCold.jpg</v>
      </c>
      <c r="AD21" s="205"/>
      <c r="AE21" s="205"/>
      <c r="AF21" s="205"/>
      <c r="AG21" s="205"/>
      <c r="AH21" s="205"/>
      <c r="AI21" s="205"/>
      <c r="AJ21" s="205"/>
      <c r="AK21" s="205"/>
      <c r="AL21" s="205"/>
      <c r="AM21" s="205"/>
      <c r="AN21" s="205"/>
      <c r="AO21" s="205"/>
    </row>
    <row r="22">
      <c r="A22" s="264" t="s">
        <v>1665</v>
      </c>
      <c r="B22" s="193" t="s">
        <v>1666</v>
      </c>
      <c r="C22" s="218"/>
      <c r="D22" s="266" t="s">
        <v>1667</v>
      </c>
      <c r="E22" s="223"/>
      <c r="F22" s="273" t="s">
        <v>1668</v>
      </c>
      <c r="G22" s="196" t="s">
        <v>1669</v>
      </c>
      <c r="H22" s="224"/>
      <c r="I22" s="199"/>
      <c r="J22" s="199"/>
      <c r="K22" s="199"/>
      <c r="L22" s="257" t="str">
        <f t="shared" si="1"/>
        <v>supermercado.solar</v>
      </c>
      <c r="M22" s="257" t="str">
        <f t="shared" si="2"/>
        <v>supermercado_solar</v>
      </c>
      <c r="N22" s="257" t="str">
        <f t="shared" si="3"/>
        <v/>
      </c>
      <c r="O22" s="257" t="str">
        <f t="shared" si="4"/>
        <v/>
      </c>
      <c r="P22" s="257" t="str">
        <f t="shared" si="5"/>
        <v/>
      </c>
      <c r="Q22" s="257" t="str">
        <f t="shared" si="6"/>
        <v/>
      </c>
      <c r="R22" s="208" t="s">
        <v>1670</v>
      </c>
      <c r="S22" s="225" t="s">
        <v>1671</v>
      </c>
      <c r="T22" s="199"/>
      <c r="U22" s="199">
        <v>0.0</v>
      </c>
      <c r="V22" s="199" t="s">
        <v>1637</v>
      </c>
      <c r="W22" s="258" t="s">
        <v>1656</v>
      </c>
      <c r="X22" s="199" t="s">
        <v>1497</v>
      </c>
      <c r="Y22" s="199" t="s">
        <v>1497</v>
      </c>
      <c r="Z22" s="199" t="s">
        <v>1498</v>
      </c>
      <c r="AA22" s="219" t="s">
        <v>1638</v>
      </c>
      <c r="AB22" s="203" t="s">
        <v>1639</v>
      </c>
      <c r="AC22" s="259" t="str">
        <f t="shared" si="7"/>
        <v>https://www.rec0.com/wp-content/uploads/Logo-IndiCold.jpg</v>
      </c>
      <c r="AD22" s="205"/>
      <c r="AE22" s="205"/>
      <c r="AF22" s="205"/>
      <c r="AG22" s="205"/>
      <c r="AH22" s="205"/>
      <c r="AI22" s="205"/>
      <c r="AJ22" s="205"/>
      <c r="AK22" s="205"/>
      <c r="AL22" s="205"/>
      <c r="AM22" s="205"/>
      <c r="AN22" s="205"/>
      <c r="AO22" s="205"/>
    </row>
    <row r="23">
      <c r="A23" s="264" t="s">
        <v>1672</v>
      </c>
      <c r="B23" s="193" t="s">
        <v>1673</v>
      </c>
      <c r="C23" s="218"/>
      <c r="D23" s="266" t="s">
        <v>1674</v>
      </c>
      <c r="E23" s="223"/>
      <c r="F23" s="273" t="s">
        <v>1675</v>
      </c>
      <c r="G23" s="224"/>
      <c r="H23" s="196" t="s">
        <v>1676</v>
      </c>
      <c r="I23" s="199"/>
      <c r="J23" s="196" t="s">
        <v>1677</v>
      </c>
      <c r="K23" s="199"/>
      <c r="L23" s="257" t="str">
        <f t="shared" si="1"/>
        <v>EcofenerByWebRenovables</v>
      </c>
      <c r="M23" s="257" t="str">
        <f t="shared" si="2"/>
        <v/>
      </c>
      <c r="N23" s="257" t="str">
        <f t="shared" si="3"/>
        <v>web-renovables-s-l-u-about</v>
      </c>
      <c r="O23" s="257" t="str">
        <f t="shared" si="4"/>
        <v/>
      </c>
      <c r="P23" s="257" t="str">
        <f t="shared" si="5"/>
        <v>ecofener</v>
      </c>
      <c r="Q23" s="257" t="str">
        <f t="shared" si="6"/>
        <v/>
      </c>
      <c r="R23" s="213" t="s">
        <v>1678</v>
      </c>
      <c r="S23" s="205" t="s">
        <v>1679</v>
      </c>
      <c r="T23" s="199"/>
      <c r="U23" s="199">
        <v>0.0</v>
      </c>
      <c r="V23" s="199" t="s">
        <v>1637</v>
      </c>
      <c r="W23" s="258" t="s">
        <v>1301</v>
      </c>
      <c r="X23" s="199" t="s">
        <v>1497</v>
      </c>
      <c r="Y23" s="199" t="s">
        <v>1497</v>
      </c>
      <c r="Z23" s="199" t="s">
        <v>1498</v>
      </c>
      <c r="AA23" s="219" t="s">
        <v>1638</v>
      </c>
      <c r="AB23" s="203" t="s">
        <v>1639</v>
      </c>
      <c r="AC23" s="259" t="str">
        <f t="shared" si="7"/>
        <v>https://www.rec0.com/wp-content/uploads/Logo-IndiCold.jpg</v>
      </c>
      <c r="AD23" s="205"/>
      <c r="AE23" s="205"/>
      <c r="AF23" s="205"/>
      <c r="AG23" s="205"/>
      <c r="AH23" s="205"/>
      <c r="AI23" s="205"/>
      <c r="AJ23" s="205"/>
      <c r="AK23" s="205"/>
      <c r="AL23" s="205"/>
      <c r="AM23" s="205"/>
      <c r="AN23" s="205"/>
      <c r="AO23" s="205"/>
    </row>
    <row r="24">
      <c r="A24" s="264" t="s">
        <v>1680</v>
      </c>
      <c r="B24" s="193" t="s">
        <v>1681</v>
      </c>
      <c r="C24" s="218"/>
      <c r="D24" s="263" t="s">
        <v>1682</v>
      </c>
      <c r="E24" s="195"/>
      <c r="F24" s="260" t="s">
        <v>1683</v>
      </c>
      <c r="G24" s="196" t="s">
        <v>1684</v>
      </c>
      <c r="H24" s="199"/>
      <c r="I24" s="196" t="s">
        <v>1685</v>
      </c>
      <c r="J24" s="199"/>
      <c r="K24" s="199"/>
      <c r="L24" s="267" t="str">
        <f t="shared" si="1"/>
        <v>socialenergy.es</v>
      </c>
      <c r="M24" s="267" t="str">
        <f t="shared" si="2"/>
        <v>socialenergy.es</v>
      </c>
      <c r="N24" s="257" t="str">
        <f t="shared" si="3"/>
        <v/>
      </c>
      <c r="O24" s="267" t="str">
        <f t="shared" si="4"/>
        <v>socialenergy.es</v>
      </c>
      <c r="P24" s="257" t="str">
        <f t="shared" si="5"/>
        <v/>
      </c>
      <c r="Q24" s="257" t="str">
        <f t="shared" si="6"/>
        <v/>
      </c>
      <c r="R24" s="264" t="s">
        <v>1686</v>
      </c>
      <c r="S24" s="205" t="s">
        <v>1687</v>
      </c>
      <c r="T24" s="199"/>
      <c r="U24" s="199">
        <v>0.0</v>
      </c>
      <c r="V24" s="199" t="s">
        <v>1637</v>
      </c>
      <c r="W24" s="258" t="s">
        <v>1301</v>
      </c>
      <c r="X24" s="199" t="s">
        <v>1497</v>
      </c>
      <c r="Y24" s="199" t="s">
        <v>1497</v>
      </c>
      <c r="Z24" s="199" t="s">
        <v>1498</v>
      </c>
      <c r="AA24" s="219" t="s">
        <v>1638</v>
      </c>
      <c r="AB24" s="203" t="s">
        <v>1639</v>
      </c>
      <c r="AC24" s="259" t="str">
        <f t="shared" si="7"/>
        <v>https://www.rec0.com/wp-content/uploads/Logo-IndiCold.jpg</v>
      </c>
      <c r="AD24" s="205"/>
      <c r="AE24" s="205"/>
      <c r="AF24" s="205"/>
      <c r="AG24" s="205"/>
      <c r="AH24" s="205"/>
      <c r="AI24" s="205"/>
      <c r="AJ24" s="205"/>
      <c r="AK24" s="205"/>
      <c r="AL24" s="205"/>
      <c r="AM24" s="205"/>
      <c r="AN24" s="205"/>
      <c r="AO24" s="205"/>
    </row>
    <row r="25">
      <c r="A25" s="264" t="s">
        <v>1688</v>
      </c>
      <c r="B25" s="193" t="s">
        <v>1689</v>
      </c>
      <c r="C25" s="218"/>
      <c r="D25" s="274" t="s">
        <v>1690</v>
      </c>
      <c r="E25" s="195"/>
      <c r="F25" s="260" t="s">
        <v>1691</v>
      </c>
      <c r="G25" s="196" t="s">
        <v>1692</v>
      </c>
      <c r="H25" s="196" t="s">
        <v>1693</v>
      </c>
      <c r="I25" s="199"/>
      <c r="J25" s="196" t="s">
        <v>1694</v>
      </c>
      <c r="K25" s="199"/>
      <c r="L25" s="257" t="str">
        <f t="shared" si="1"/>
        <v>solaicoespana</v>
      </c>
      <c r="M25" s="257" t="str">
        <f t="shared" si="2"/>
        <v>solaicoamerica</v>
      </c>
      <c r="N25" s="257" t="str">
        <f t="shared" si="3"/>
        <v>solaico</v>
      </c>
      <c r="O25" s="257" t="str">
        <f t="shared" si="4"/>
        <v/>
      </c>
      <c r="P25" s="257" t="str">
        <f t="shared" si="5"/>
        <v>solaico</v>
      </c>
      <c r="Q25" s="257" t="str">
        <f t="shared" si="6"/>
        <v/>
      </c>
      <c r="R25" s="213" t="s">
        <v>1695</v>
      </c>
      <c r="S25" s="205" t="s">
        <v>1696</v>
      </c>
      <c r="T25" s="199"/>
      <c r="U25" s="199">
        <v>0.0</v>
      </c>
      <c r="V25" s="199" t="s">
        <v>1637</v>
      </c>
      <c r="W25" s="258" t="s">
        <v>1301</v>
      </c>
      <c r="X25" s="199" t="s">
        <v>1497</v>
      </c>
      <c r="Y25" s="199" t="s">
        <v>1497</v>
      </c>
      <c r="Z25" s="199" t="s">
        <v>1498</v>
      </c>
      <c r="AA25" s="219" t="s">
        <v>1638</v>
      </c>
      <c r="AB25" s="203" t="s">
        <v>1639</v>
      </c>
      <c r="AC25" s="259" t="str">
        <f t="shared" si="7"/>
        <v>https://www.rec0.com/wp-content/uploads/Logo-IndiCold.jpg</v>
      </c>
      <c r="AD25" s="205"/>
      <c r="AE25" s="205"/>
      <c r="AF25" s="205"/>
      <c r="AG25" s="205"/>
      <c r="AH25" s="205"/>
      <c r="AI25" s="205"/>
      <c r="AJ25" s="205"/>
      <c r="AK25" s="205"/>
      <c r="AL25" s="205"/>
      <c r="AM25" s="205"/>
      <c r="AN25" s="205"/>
      <c r="AO25" s="205"/>
    </row>
    <row r="26">
      <c r="A26" s="264" t="s">
        <v>1697</v>
      </c>
      <c r="B26" s="193" t="s">
        <v>1698</v>
      </c>
      <c r="C26" s="218"/>
      <c r="D26" s="263" t="s">
        <v>1699</v>
      </c>
      <c r="E26" s="227"/>
      <c r="F26" s="275" t="s">
        <v>1700</v>
      </c>
      <c r="G26" s="196" t="s">
        <v>1701</v>
      </c>
      <c r="H26" s="196" t="s">
        <v>1702</v>
      </c>
      <c r="I26" s="196" t="s">
        <v>1703</v>
      </c>
      <c r="J26" s="196" t="s">
        <v>1704</v>
      </c>
      <c r="K26" s="199"/>
      <c r="L26" s="257" t="str">
        <f t="shared" si="1"/>
        <v>grupocoelca</v>
      </c>
      <c r="M26" s="257" t="str">
        <f t="shared" si="2"/>
        <v>grupo.coelca</v>
      </c>
      <c r="N26" s="257" t="str">
        <f t="shared" si="3"/>
        <v>comercial-el%C3%A9ctrica-canarias-grupo-coelca-</v>
      </c>
      <c r="O26" s="257" t="str">
        <f t="shared" si="4"/>
        <v>grupocoelca</v>
      </c>
      <c r="P26" s="257" t="str">
        <f t="shared" si="5"/>
        <v>grupocoelca</v>
      </c>
      <c r="Q26" s="257" t="str">
        <f t="shared" si="6"/>
        <v/>
      </c>
      <c r="R26" s="276" t="s">
        <v>1705</v>
      </c>
      <c r="S26" s="225" t="s">
        <v>1706</v>
      </c>
      <c r="T26" s="199"/>
      <c r="U26" s="199">
        <v>0.0</v>
      </c>
      <c r="V26" s="199" t="s">
        <v>1637</v>
      </c>
      <c r="W26" s="258" t="s">
        <v>1707</v>
      </c>
      <c r="X26" s="199" t="s">
        <v>1497</v>
      </c>
      <c r="Y26" s="199" t="s">
        <v>1497</v>
      </c>
      <c r="Z26" s="199" t="s">
        <v>1498</v>
      </c>
      <c r="AA26" s="219" t="s">
        <v>1638</v>
      </c>
      <c r="AB26" s="203" t="s">
        <v>1639</v>
      </c>
      <c r="AC26" s="259" t="str">
        <f t="shared" si="7"/>
        <v>https://www.rec0.com/wp-content/uploads/Logo-IndiCold.jpg</v>
      </c>
      <c r="AD26" s="205"/>
      <c r="AE26" s="205"/>
      <c r="AF26" s="205"/>
      <c r="AG26" s="205"/>
      <c r="AH26" s="205"/>
      <c r="AI26" s="205"/>
      <c r="AJ26" s="205"/>
      <c r="AK26" s="205"/>
      <c r="AL26" s="205"/>
      <c r="AM26" s="205"/>
      <c r="AN26" s="205"/>
      <c r="AO26" s="205"/>
    </row>
    <row r="27">
      <c r="A27" s="264" t="s">
        <v>1708</v>
      </c>
      <c r="B27" s="193" t="s">
        <v>1709</v>
      </c>
      <c r="C27" s="218"/>
      <c r="D27" s="266" t="s">
        <v>1710</v>
      </c>
      <c r="E27" s="195"/>
      <c r="F27" s="260" t="s">
        <v>1711</v>
      </c>
      <c r="G27" s="196" t="s">
        <v>1712</v>
      </c>
      <c r="H27" s="196" t="s">
        <v>1713</v>
      </c>
      <c r="I27" s="199"/>
      <c r="J27" s="196" t="s">
        <v>1714</v>
      </c>
      <c r="K27" s="199"/>
      <c r="L27" s="257" t="str">
        <f t="shared" si="1"/>
        <v>SuministrosOrdunaSL</v>
      </c>
      <c r="M27" s="257" t="str">
        <f t="shared" si="2"/>
        <v>ordusol</v>
      </c>
      <c r="N27" s="257" t="str">
        <f t="shared" si="3"/>
        <v>suministros-ordu-a-s-l-</v>
      </c>
      <c r="O27" s="257" t="str">
        <f t="shared" si="4"/>
        <v/>
      </c>
      <c r="P27" s="257" t="str">
        <f t="shared" si="5"/>
        <v>Ordusol</v>
      </c>
      <c r="Q27" s="257" t="str">
        <f t="shared" si="6"/>
        <v/>
      </c>
      <c r="R27" s="205" t="s">
        <v>1715</v>
      </c>
      <c r="S27" s="205" t="s">
        <v>1716</v>
      </c>
      <c r="T27" s="199"/>
      <c r="U27" s="199">
        <v>0.0</v>
      </c>
      <c r="V27" s="199" t="s">
        <v>1637</v>
      </c>
      <c r="W27" s="258" t="s">
        <v>1717</v>
      </c>
      <c r="X27" s="199" t="s">
        <v>1497</v>
      </c>
      <c r="Y27" s="199" t="s">
        <v>1497</v>
      </c>
      <c r="Z27" s="199" t="s">
        <v>1498</v>
      </c>
      <c r="AA27" s="228" t="s">
        <v>1638</v>
      </c>
      <c r="AB27" s="203" t="s">
        <v>1639</v>
      </c>
      <c r="AC27" s="259" t="str">
        <f t="shared" si="7"/>
        <v>https://www.rec0.com/wp-content/uploads/Logo-IndiCold.jpg</v>
      </c>
      <c r="AD27" s="205"/>
      <c r="AE27" s="205"/>
      <c r="AF27" s="205"/>
      <c r="AG27" s="205"/>
      <c r="AH27" s="205"/>
      <c r="AI27" s="205"/>
      <c r="AJ27" s="205"/>
      <c r="AK27" s="205"/>
      <c r="AL27" s="205"/>
      <c r="AM27" s="205"/>
      <c r="AN27" s="205"/>
      <c r="AO27" s="205"/>
    </row>
    <row r="28">
      <c r="A28" s="264" t="s">
        <v>1718</v>
      </c>
      <c r="B28" s="193" t="s">
        <v>1719</v>
      </c>
      <c r="C28" s="218"/>
      <c r="D28" s="266" t="s">
        <v>1720</v>
      </c>
      <c r="E28" s="204"/>
      <c r="F28" s="272" t="s">
        <v>1721</v>
      </c>
      <c r="G28" s="196" t="s">
        <v>1722</v>
      </c>
      <c r="H28" s="196" t="s">
        <v>1723</v>
      </c>
      <c r="I28" s="199"/>
      <c r="J28" s="196" t="s">
        <v>1724</v>
      </c>
      <c r="K28" s="199"/>
      <c r="L28" s="257" t="str">
        <f t="shared" si="1"/>
        <v>RebacasEnergia</v>
      </c>
      <c r="M28" s="257" t="str">
        <f t="shared" si="2"/>
        <v>rebacasrenovables</v>
      </c>
      <c r="N28" s="257" t="str">
        <f t="shared" si="3"/>
        <v>rebacas-slabout</v>
      </c>
      <c r="O28" s="257" t="str">
        <f t="shared" si="4"/>
        <v/>
      </c>
      <c r="P28" s="257" t="str">
        <f t="shared" si="5"/>
        <v>rebacas</v>
      </c>
      <c r="Q28" s="257" t="str">
        <f t="shared" si="6"/>
        <v/>
      </c>
      <c r="R28" s="264" t="s">
        <v>1725</v>
      </c>
      <c r="S28" s="205" t="s">
        <v>1726</v>
      </c>
      <c r="T28" s="199"/>
      <c r="U28" s="199">
        <v>0.0</v>
      </c>
      <c r="V28" s="199" t="s">
        <v>1637</v>
      </c>
      <c r="W28" s="258" t="s">
        <v>1656</v>
      </c>
      <c r="X28" s="199" t="s">
        <v>1497</v>
      </c>
      <c r="Y28" s="199" t="s">
        <v>1497</v>
      </c>
      <c r="Z28" s="199" t="s">
        <v>1498</v>
      </c>
      <c r="AA28" s="228" t="s">
        <v>1638</v>
      </c>
      <c r="AB28" s="203" t="s">
        <v>1639</v>
      </c>
      <c r="AC28" s="259" t="str">
        <f t="shared" si="7"/>
        <v>https://www.rec0.com/wp-content/uploads/Logo-IndiCold.jpg</v>
      </c>
      <c r="AD28" s="205"/>
      <c r="AE28" s="205"/>
      <c r="AF28" s="205"/>
      <c r="AG28" s="205"/>
      <c r="AH28" s="205"/>
      <c r="AI28" s="205"/>
      <c r="AJ28" s="205"/>
      <c r="AK28" s="205"/>
      <c r="AL28" s="205"/>
      <c r="AM28" s="205"/>
      <c r="AN28" s="205"/>
      <c r="AO28" s="205"/>
    </row>
    <row r="29">
      <c r="A29" s="264" t="s">
        <v>1727</v>
      </c>
      <c r="B29" s="193" t="s">
        <v>1728</v>
      </c>
      <c r="C29" s="218"/>
      <c r="D29" s="266" t="s">
        <v>1729</v>
      </c>
      <c r="E29" s="195"/>
      <c r="F29" s="260" t="s">
        <v>1730</v>
      </c>
      <c r="G29" s="196" t="s">
        <v>1731</v>
      </c>
      <c r="H29" s="196" t="s">
        <v>1732</v>
      </c>
      <c r="I29" s="199"/>
      <c r="J29" s="196" t="s">
        <v>1733</v>
      </c>
      <c r="K29" s="199"/>
      <c r="L29" s="257" t="str">
        <f t="shared" si="1"/>
        <v>teknosolar</v>
      </c>
      <c r="M29" s="257" t="str">
        <f t="shared" si="2"/>
        <v>teknosolar</v>
      </c>
      <c r="N29" s="257" t="str">
        <f t="shared" si="3"/>
        <v>teknosolarabout</v>
      </c>
      <c r="O29" s="257" t="str">
        <f t="shared" si="4"/>
        <v/>
      </c>
      <c r="P29" s="257" t="str">
        <f t="shared" si="5"/>
        <v>teknosolar</v>
      </c>
      <c r="Q29" s="257" t="str">
        <f t="shared" si="6"/>
        <v/>
      </c>
      <c r="R29" s="213" t="s">
        <v>1734</v>
      </c>
      <c r="S29" s="205" t="s">
        <v>1735</v>
      </c>
      <c r="T29" s="199"/>
      <c r="U29" s="199">
        <v>0.0</v>
      </c>
      <c r="V29" s="199" t="s">
        <v>1637</v>
      </c>
      <c r="W29" s="258" t="s">
        <v>1537</v>
      </c>
      <c r="X29" s="199" t="s">
        <v>1497</v>
      </c>
      <c r="Y29" s="199" t="s">
        <v>1497</v>
      </c>
      <c r="Z29" s="199" t="s">
        <v>1498</v>
      </c>
      <c r="AA29" s="228" t="s">
        <v>1638</v>
      </c>
      <c r="AB29" s="203" t="s">
        <v>1639</v>
      </c>
      <c r="AC29" s="259" t="str">
        <f t="shared" si="7"/>
        <v>https://www.rec0.com/wp-content/uploads/Logo-IndiCold.jpg</v>
      </c>
      <c r="AD29" s="205"/>
      <c r="AE29" s="205"/>
      <c r="AF29" s="205"/>
      <c r="AG29" s="205"/>
      <c r="AH29" s="205"/>
      <c r="AI29" s="205"/>
      <c r="AJ29" s="205"/>
      <c r="AK29" s="205"/>
      <c r="AL29" s="205"/>
      <c r="AM29" s="205"/>
      <c r="AN29" s="205"/>
      <c r="AO29" s="205"/>
    </row>
    <row r="30">
      <c r="A30" s="264" t="s">
        <v>1736</v>
      </c>
      <c r="B30" s="193" t="s">
        <v>1737</v>
      </c>
      <c r="C30" s="218"/>
      <c r="D30" s="266" t="s">
        <v>1738</v>
      </c>
      <c r="E30" s="195"/>
      <c r="F30" s="260" t="s">
        <v>1739</v>
      </c>
      <c r="G30" s="196" t="s">
        <v>1740</v>
      </c>
      <c r="H30" s="199"/>
      <c r="I30" s="199"/>
      <c r="J30" s="196" t="s">
        <v>1741</v>
      </c>
      <c r="K30" s="199"/>
      <c r="L30" s="267" t="str">
        <f t="shared" si="1"/>
        <v>tutiendaenergetica.es</v>
      </c>
      <c r="M30" s="267" t="str">
        <f t="shared" si="2"/>
        <v>tutiendaenergetica.es</v>
      </c>
      <c r="N30" s="257" t="str">
        <f t="shared" si="3"/>
        <v/>
      </c>
      <c r="O30" s="257" t="str">
        <f t="shared" si="4"/>
        <v/>
      </c>
      <c r="P30" s="257" t="str">
        <f t="shared" si="5"/>
        <v>econscientes</v>
      </c>
      <c r="Q30" s="257" t="str">
        <f t="shared" si="6"/>
        <v/>
      </c>
      <c r="R30" s="264" t="s">
        <v>1742</v>
      </c>
      <c r="S30" s="205" t="s">
        <v>1743</v>
      </c>
      <c r="T30" s="199"/>
      <c r="U30" s="199">
        <v>0.0</v>
      </c>
      <c r="V30" s="199" t="s">
        <v>1637</v>
      </c>
      <c r="W30" s="258" t="s">
        <v>1656</v>
      </c>
      <c r="X30" s="199" t="s">
        <v>1497</v>
      </c>
      <c r="Y30" s="199" t="s">
        <v>1497</v>
      </c>
      <c r="Z30" s="199" t="s">
        <v>1498</v>
      </c>
      <c r="AA30" s="228" t="s">
        <v>1638</v>
      </c>
      <c r="AB30" s="203" t="s">
        <v>1639</v>
      </c>
      <c r="AC30" s="259" t="str">
        <f t="shared" si="7"/>
        <v>https://www.rec0.com/wp-content/uploads/Logo-IndiCold.jpg</v>
      </c>
      <c r="AD30" s="205"/>
      <c r="AE30" s="205"/>
      <c r="AF30" s="205"/>
      <c r="AG30" s="205"/>
      <c r="AH30" s="205"/>
      <c r="AI30" s="205"/>
      <c r="AJ30" s="205"/>
      <c r="AK30" s="205"/>
      <c r="AL30" s="205"/>
      <c r="AM30" s="205"/>
      <c r="AN30" s="205"/>
      <c r="AO30" s="205"/>
    </row>
    <row r="31">
      <c r="A31" s="277" t="s">
        <v>1744</v>
      </c>
      <c r="B31" s="193" t="s">
        <v>1745</v>
      </c>
      <c r="C31" s="218"/>
      <c r="D31" s="266" t="s">
        <v>1746</v>
      </c>
      <c r="E31" s="195"/>
      <c r="F31" s="260" t="s">
        <v>1747</v>
      </c>
      <c r="G31" s="196" t="s">
        <v>1748</v>
      </c>
      <c r="H31" s="199"/>
      <c r="I31" s="199"/>
      <c r="J31" s="199"/>
      <c r="K31" s="199"/>
      <c r="L31" s="257" t="str">
        <f t="shared" si="1"/>
        <v>comerciosolar</v>
      </c>
      <c r="M31" s="257" t="str">
        <f t="shared" si="2"/>
        <v>comerciosolar</v>
      </c>
      <c r="N31" s="257" t="str">
        <f t="shared" si="3"/>
        <v/>
      </c>
      <c r="O31" s="257" t="str">
        <f t="shared" si="4"/>
        <v/>
      </c>
      <c r="P31" s="257" t="str">
        <f t="shared" si="5"/>
        <v/>
      </c>
      <c r="Q31" s="257" t="str">
        <f t="shared" si="6"/>
        <v/>
      </c>
      <c r="R31" s="213" t="s">
        <v>1749</v>
      </c>
      <c r="S31" s="205" t="s">
        <v>1671</v>
      </c>
      <c r="T31" s="199"/>
      <c r="U31" s="199">
        <v>0.0</v>
      </c>
      <c r="V31" s="199" t="s">
        <v>1637</v>
      </c>
      <c r="W31" s="258" t="s">
        <v>1750</v>
      </c>
      <c r="X31" s="199" t="s">
        <v>1497</v>
      </c>
      <c r="Y31" s="199" t="s">
        <v>1497</v>
      </c>
      <c r="Z31" s="199" t="s">
        <v>1498</v>
      </c>
      <c r="AA31" s="228" t="s">
        <v>1638</v>
      </c>
      <c r="AB31" s="203" t="s">
        <v>1639</v>
      </c>
      <c r="AC31" s="259" t="str">
        <f t="shared" si="7"/>
        <v>https://www.rec0.com/wp-content/uploads/Logo-IndiCold.jpg</v>
      </c>
      <c r="AD31" s="205"/>
      <c r="AE31" s="205"/>
      <c r="AF31" s="205"/>
      <c r="AG31" s="205"/>
      <c r="AH31" s="205"/>
      <c r="AI31" s="205"/>
      <c r="AJ31" s="205"/>
      <c r="AK31" s="205"/>
      <c r="AL31" s="205"/>
      <c r="AM31" s="205"/>
      <c r="AN31" s="205"/>
      <c r="AO31" s="205"/>
    </row>
    <row r="32">
      <c r="A32" s="264" t="s">
        <v>1751</v>
      </c>
      <c r="B32" s="193" t="s">
        <v>1752</v>
      </c>
      <c r="C32" s="218"/>
      <c r="D32" s="266" t="s">
        <v>1753</v>
      </c>
      <c r="E32" s="195"/>
      <c r="F32" s="260" t="s">
        <v>1754</v>
      </c>
      <c r="G32" s="203" t="s">
        <v>1755</v>
      </c>
      <c r="H32" s="196" t="s">
        <v>1756</v>
      </c>
      <c r="I32" s="199"/>
      <c r="J32" s="203" t="s">
        <v>1757</v>
      </c>
      <c r="K32" s="204"/>
      <c r="L32" s="257" t="str">
        <f t="shared" si="1"/>
        <v>SuministrosdelSol</v>
      </c>
      <c r="M32" s="257" t="str">
        <f t="shared" si="2"/>
        <v>suministrosdelsol</v>
      </c>
      <c r="N32" s="257" t="str">
        <f t="shared" si="3"/>
        <v>suministros-del-solabout</v>
      </c>
      <c r="O32" s="257" t="str">
        <f t="shared" si="4"/>
        <v/>
      </c>
      <c r="P32" s="257" t="str">
        <f t="shared" si="5"/>
        <v>SuministrosDSol</v>
      </c>
      <c r="Q32" s="257" t="str">
        <f t="shared" si="6"/>
        <v/>
      </c>
      <c r="R32" s="205" t="s">
        <v>1758</v>
      </c>
      <c r="S32" s="205" t="s">
        <v>1759</v>
      </c>
      <c r="T32" s="199"/>
      <c r="U32" s="199">
        <v>0.0</v>
      </c>
      <c r="V32" s="199" t="s">
        <v>1637</v>
      </c>
      <c r="W32" s="258" t="s">
        <v>1656</v>
      </c>
      <c r="X32" s="199" t="s">
        <v>1497</v>
      </c>
      <c r="Y32" s="199" t="s">
        <v>1497</v>
      </c>
      <c r="Z32" s="199" t="s">
        <v>1498</v>
      </c>
      <c r="AA32" s="228" t="s">
        <v>1638</v>
      </c>
      <c r="AB32" s="203" t="s">
        <v>1639</v>
      </c>
      <c r="AC32" s="259" t="str">
        <f t="shared" si="7"/>
        <v>https://www.rec0.com/wp-content/uploads/Logo-IndiCold.jpg</v>
      </c>
      <c r="AD32" s="205"/>
      <c r="AE32" s="205"/>
      <c r="AF32" s="205"/>
      <c r="AG32" s="205"/>
      <c r="AH32" s="205"/>
      <c r="AI32" s="205"/>
      <c r="AJ32" s="205"/>
      <c r="AK32" s="205"/>
      <c r="AL32" s="205"/>
      <c r="AM32" s="205"/>
      <c r="AN32" s="205"/>
      <c r="AO32" s="205"/>
    </row>
    <row r="33">
      <c r="A33" s="264" t="s">
        <v>1760</v>
      </c>
      <c r="B33" s="193" t="s">
        <v>1761</v>
      </c>
      <c r="C33" s="218"/>
      <c r="D33" s="266" t="s">
        <v>1762</v>
      </c>
      <c r="E33" s="216"/>
      <c r="F33" s="269" t="s">
        <v>1763</v>
      </c>
      <c r="G33" s="196" t="s">
        <v>1764</v>
      </c>
      <c r="H33" s="196" t="s">
        <v>1765</v>
      </c>
      <c r="I33" s="199"/>
      <c r="J33" s="196" t="s">
        <v>1766</v>
      </c>
      <c r="K33" s="199"/>
      <c r="L33" s="257" t="str">
        <f t="shared" si="1"/>
        <v>direnergy</v>
      </c>
      <c r="M33" s="257" t="str">
        <f t="shared" si="2"/>
        <v>direnergy_</v>
      </c>
      <c r="N33" s="257" t="str">
        <f t="shared" si="3"/>
        <v>direnergynet</v>
      </c>
      <c r="O33" s="257" t="str">
        <f t="shared" si="4"/>
        <v/>
      </c>
      <c r="P33" s="257" t="str">
        <f t="shared" si="5"/>
        <v>direnergy</v>
      </c>
      <c r="Q33" s="257" t="str">
        <f t="shared" si="6"/>
        <v/>
      </c>
      <c r="R33" s="213" t="s">
        <v>1767</v>
      </c>
      <c r="S33" s="205" t="s">
        <v>1768</v>
      </c>
      <c r="T33" s="199"/>
      <c r="U33" s="199">
        <v>0.0</v>
      </c>
      <c r="V33" s="199" t="s">
        <v>1637</v>
      </c>
      <c r="W33" s="258" t="s">
        <v>1301</v>
      </c>
      <c r="X33" s="199" t="s">
        <v>1497</v>
      </c>
      <c r="Y33" s="199" t="s">
        <v>1497</v>
      </c>
      <c r="Z33" s="199" t="s">
        <v>1498</v>
      </c>
      <c r="AA33" s="228" t="s">
        <v>1638</v>
      </c>
      <c r="AB33" s="203" t="s">
        <v>1639</v>
      </c>
      <c r="AC33" s="259" t="str">
        <f t="shared" si="7"/>
        <v>https://www.rec0.com/wp-content/uploads/Logo-IndiCold.jpg</v>
      </c>
      <c r="AD33" s="205"/>
      <c r="AE33" s="205"/>
      <c r="AF33" s="205"/>
      <c r="AG33" s="205"/>
      <c r="AH33" s="205"/>
      <c r="AI33" s="205"/>
      <c r="AJ33" s="205"/>
      <c r="AK33" s="205"/>
      <c r="AL33" s="205"/>
      <c r="AM33" s="205"/>
      <c r="AN33" s="205"/>
      <c r="AO33" s="205"/>
    </row>
    <row r="34">
      <c r="A34" s="262" t="s">
        <v>1769</v>
      </c>
      <c r="B34" s="193" t="s">
        <v>1770</v>
      </c>
      <c r="C34" s="218"/>
      <c r="D34" s="263" t="s">
        <v>1771</v>
      </c>
      <c r="E34" s="229"/>
      <c r="F34" s="278"/>
      <c r="G34" s="196" t="s">
        <v>1772</v>
      </c>
      <c r="H34" s="196" t="s">
        <v>1773</v>
      </c>
      <c r="I34" s="199"/>
      <c r="J34" s="199"/>
      <c r="K34" s="199"/>
      <c r="L34" s="257" t="str">
        <f t="shared" si="1"/>
        <v/>
      </c>
      <c r="M34" s="257" t="str">
        <f t="shared" si="2"/>
        <v>dpv_energy</v>
      </c>
      <c r="N34" s="257" t="str">
        <f t="shared" si="3"/>
        <v>dpv-energy</v>
      </c>
      <c r="O34" s="257" t="str">
        <f t="shared" si="4"/>
        <v/>
      </c>
      <c r="P34" s="257" t="str">
        <f t="shared" si="5"/>
        <v/>
      </c>
      <c r="Q34" s="257" t="str">
        <f t="shared" si="6"/>
        <v/>
      </c>
      <c r="R34" s="213" t="s">
        <v>1774</v>
      </c>
      <c r="S34" s="213" t="s">
        <v>1775</v>
      </c>
      <c r="T34" s="199"/>
      <c r="U34" s="199">
        <v>0.0</v>
      </c>
      <c r="V34" s="199" t="s">
        <v>1637</v>
      </c>
      <c r="W34" s="268" t="s">
        <v>1537</v>
      </c>
      <c r="X34" s="199" t="s">
        <v>1497</v>
      </c>
      <c r="Y34" s="199" t="s">
        <v>1497</v>
      </c>
      <c r="Z34" s="199" t="s">
        <v>1498</v>
      </c>
      <c r="AA34" s="228" t="s">
        <v>1638</v>
      </c>
      <c r="AB34" s="203" t="s">
        <v>1639</v>
      </c>
      <c r="AC34" s="259" t="str">
        <f t="shared" si="7"/>
        <v>https://www.rec0.com/wp-content/uploads/Logo-IndiCold.jpg</v>
      </c>
      <c r="AD34" s="205"/>
      <c r="AE34" s="205"/>
      <c r="AF34" s="205"/>
      <c r="AG34" s="205"/>
      <c r="AH34" s="205"/>
      <c r="AI34" s="205"/>
      <c r="AJ34" s="205"/>
      <c r="AK34" s="205"/>
      <c r="AL34" s="205"/>
      <c r="AM34" s="205"/>
      <c r="AN34" s="205"/>
      <c r="AO34" s="205"/>
    </row>
    <row r="35">
      <c r="A35" s="264" t="s">
        <v>1776</v>
      </c>
      <c r="B35" s="193" t="s">
        <v>1777</v>
      </c>
      <c r="C35" s="218"/>
      <c r="D35" s="263" t="s">
        <v>1778</v>
      </c>
      <c r="E35" s="230"/>
      <c r="F35" s="279" t="s">
        <v>1779</v>
      </c>
      <c r="G35" s="196" t="s">
        <v>1780</v>
      </c>
      <c r="H35" s="196" t="s">
        <v>1781</v>
      </c>
      <c r="I35" s="199"/>
      <c r="J35" s="196" t="s">
        <v>1782</v>
      </c>
      <c r="K35" s="199"/>
      <c r="L35" s="257" t="str">
        <f t="shared" si="1"/>
        <v>HelioEsfera</v>
      </c>
      <c r="M35" s="257" t="str">
        <f t="shared" si="2"/>
        <v>helioesfera</v>
      </c>
      <c r="N35" s="257" t="str">
        <f t="shared" si="3"/>
        <v>helioesfera</v>
      </c>
      <c r="O35" s="257" t="str">
        <f t="shared" si="4"/>
        <v/>
      </c>
      <c r="P35" s="257" t="str">
        <f t="shared" si="5"/>
        <v>HelioEsfera</v>
      </c>
      <c r="Q35" s="257" t="str">
        <f t="shared" si="6"/>
        <v/>
      </c>
      <c r="R35" s="213" t="s">
        <v>1783</v>
      </c>
      <c r="S35" s="205" t="s">
        <v>1784</v>
      </c>
      <c r="T35" s="199"/>
      <c r="U35" s="199">
        <v>0.0</v>
      </c>
      <c r="V35" s="199" t="s">
        <v>1637</v>
      </c>
      <c r="W35" s="258" t="s">
        <v>1301</v>
      </c>
      <c r="X35" s="199" t="s">
        <v>1497</v>
      </c>
      <c r="Y35" s="199" t="s">
        <v>1497</v>
      </c>
      <c r="Z35" s="199" t="s">
        <v>1498</v>
      </c>
      <c r="AA35" s="228" t="s">
        <v>1638</v>
      </c>
      <c r="AB35" s="203" t="s">
        <v>1639</v>
      </c>
      <c r="AC35" s="259" t="str">
        <f t="shared" si="7"/>
        <v>https://www.rec0.com/wp-content/uploads/Logo-IndiCold.jpg</v>
      </c>
      <c r="AD35" s="205"/>
      <c r="AE35" s="205"/>
      <c r="AF35" s="205"/>
      <c r="AG35" s="205"/>
      <c r="AH35" s="205"/>
      <c r="AI35" s="205"/>
      <c r="AJ35" s="205"/>
      <c r="AK35" s="205"/>
      <c r="AL35" s="205"/>
      <c r="AM35" s="205"/>
      <c r="AN35" s="205"/>
      <c r="AO35" s="205"/>
    </row>
    <row r="36">
      <c r="A36" s="277" t="s">
        <v>1785</v>
      </c>
      <c r="B36" s="193" t="s">
        <v>1786</v>
      </c>
      <c r="C36" s="218"/>
      <c r="D36" s="263" t="s">
        <v>1787</v>
      </c>
      <c r="E36" s="195"/>
      <c r="F36" s="260" t="s">
        <v>1788</v>
      </c>
      <c r="G36" s="196" t="s">
        <v>1789</v>
      </c>
      <c r="H36" s="196" t="s">
        <v>1790</v>
      </c>
      <c r="I36" s="199"/>
      <c r="J36" s="196" t="s">
        <v>1791</v>
      </c>
      <c r="K36" s="199"/>
      <c r="L36" s="257" t="str">
        <f t="shared" si="1"/>
        <v>Madridsolarkw</v>
      </c>
      <c r="M36" s="257" t="str">
        <f t="shared" si="2"/>
        <v>madridsolarkwp</v>
      </c>
      <c r="N36" s="257" t="str">
        <f t="shared" si="3"/>
        <v>madridsolarkwp</v>
      </c>
      <c r="O36" s="257" t="str">
        <f t="shared" si="4"/>
        <v/>
      </c>
      <c r="P36" s="257" t="str">
        <f t="shared" si="5"/>
        <v>madridsolarkwp</v>
      </c>
      <c r="Q36" s="257" t="str">
        <f t="shared" si="6"/>
        <v/>
      </c>
      <c r="R36" s="205" t="s">
        <v>1792</v>
      </c>
      <c r="S36" s="205" t="s">
        <v>1793</v>
      </c>
      <c r="T36" s="199"/>
      <c r="U36" s="199">
        <v>0.0</v>
      </c>
      <c r="V36" s="199" t="s">
        <v>1637</v>
      </c>
      <c r="W36" s="258" t="s">
        <v>1301</v>
      </c>
      <c r="X36" s="199" t="s">
        <v>1497</v>
      </c>
      <c r="Y36" s="199" t="s">
        <v>1497</v>
      </c>
      <c r="Z36" s="199" t="s">
        <v>1498</v>
      </c>
      <c r="AA36" s="228" t="s">
        <v>1638</v>
      </c>
      <c r="AB36" s="203" t="s">
        <v>1639</v>
      </c>
      <c r="AC36" s="259" t="str">
        <f t="shared" si="7"/>
        <v>https://www.rec0.com/wp-content/uploads/Logo-IndiCold.jpg</v>
      </c>
      <c r="AD36" s="205"/>
      <c r="AE36" s="205"/>
      <c r="AF36" s="205"/>
      <c r="AG36" s="205"/>
      <c r="AH36" s="205"/>
      <c r="AI36" s="205"/>
      <c r="AJ36" s="205"/>
      <c r="AK36" s="205"/>
      <c r="AL36" s="205"/>
      <c r="AM36" s="205"/>
      <c r="AN36" s="205"/>
      <c r="AO36" s="205"/>
    </row>
    <row r="37">
      <c r="A37" s="213"/>
      <c r="B37" s="218"/>
      <c r="C37" s="218"/>
      <c r="D37" s="213"/>
      <c r="E37" s="213"/>
      <c r="F37" s="213"/>
      <c r="G37" s="213"/>
      <c r="H37" s="213"/>
      <c r="I37" s="213"/>
      <c r="J37" s="213"/>
      <c r="K37" s="213"/>
      <c r="L37" s="257" t="str">
        <f t="shared" si="1"/>
        <v/>
      </c>
      <c r="M37" s="257" t="str">
        <f t="shared" si="2"/>
        <v/>
      </c>
      <c r="N37" s="257" t="str">
        <f t="shared" si="3"/>
        <v/>
      </c>
      <c r="O37" s="257" t="str">
        <f t="shared" si="4"/>
        <v/>
      </c>
      <c r="P37" s="257" t="str">
        <f t="shared" si="5"/>
        <v/>
      </c>
      <c r="Q37" s="257"/>
      <c r="R37" s="213"/>
      <c r="S37" s="213"/>
      <c r="T37" s="213"/>
      <c r="U37" s="199"/>
      <c r="V37" s="213"/>
      <c r="W37" s="213"/>
      <c r="X37" s="213"/>
      <c r="Y37" s="213"/>
      <c r="Z37" s="213"/>
      <c r="AA37" s="231"/>
      <c r="AB37" s="213"/>
      <c r="AC37" s="213"/>
      <c r="AD37" s="205"/>
      <c r="AE37" s="205"/>
      <c r="AF37" s="205"/>
      <c r="AG37" s="205"/>
      <c r="AH37" s="205"/>
      <c r="AI37" s="205"/>
      <c r="AJ37" s="205"/>
      <c r="AK37" s="205"/>
      <c r="AL37" s="205"/>
      <c r="AM37" s="205"/>
      <c r="AN37" s="205"/>
      <c r="AO37" s="205"/>
    </row>
    <row r="38">
      <c r="A38" s="213"/>
      <c r="B38" s="218"/>
      <c r="C38" s="218"/>
      <c r="D38" s="213"/>
      <c r="E38" s="213"/>
      <c r="F38" s="213"/>
      <c r="G38" s="213"/>
      <c r="H38" s="213"/>
      <c r="I38" s="213"/>
      <c r="J38" s="213"/>
      <c r="K38" s="213"/>
      <c r="L38" s="257" t="str">
        <f t="shared" si="1"/>
        <v/>
      </c>
      <c r="M38" s="257" t="str">
        <f t="shared" si="2"/>
        <v/>
      </c>
      <c r="N38" s="257" t="str">
        <f t="shared" si="3"/>
        <v/>
      </c>
      <c r="O38" s="257" t="str">
        <f t="shared" si="4"/>
        <v/>
      </c>
      <c r="P38" s="257" t="str">
        <f t="shared" si="5"/>
        <v/>
      </c>
      <c r="Q38" s="257"/>
      <c r="R38" s="213"/>
      <c r="S38" s="213"/>
      <c r="T38" s="213"/>
      <c r="U38" s="199"/>
      <c r="V38" s="213"/>
      <c r="W38" s="213"/>
      <c r="X38" s="213"/>
      <c r="Y38" s="213"/>
      <c r="Z38" s="213"/>
      <c r="AA38" s="231"/>
      <c r="AB38" s="213"/>
      <c r="AC38" s="213"/>
      <c r="AD38" s="205"/>
      <c r="AE38" s="205"/>
      <c r="AF38" s="205"/>
      <c r="AG38" s="205"/>
      <c r="AH38" s="205"/>
      <c r="AI38" s="205"/>
      <c r="AJ38" s="205"/>
      <c r="AK38" s="205"/>
      <c r="AL38" s="205"/>
      <c r="AM38" s="205"/>
      <c r="AN38" s="205"/>
      <c r="AO38" s="205"/>
    </row>
    <row r="39">
      <c r="A39" s="213"/>
      <c r="B39" s="218"/>
      <c r="C39" s="218"/>
      <c r="D39" s="213"/>
      <c r="E39" s="213"/>
      <c r="F39" s="213"/>
      <c r="G39" s="213"/>
      <c r="H39" s="213"/>
      <c r="I39" s="213"/>
      <c r="J39" s="213"/>
      <c r="K39" s="213"/>
      <c r="L39" s="257" t="str">
        <f t="shared" si="1"/>
        <v/>
      </c>
      <c r="M39" s="257" t="str">
        <f t="shared" si="2"/>
        <v/>
      </c>
      <c r="N39" s="257" t="str">
        <f t="shared" si="3"/>
        <v/>
      </c>
      <c r="O39" s="257" t="str">
        <f t="shared" si="4"/>
        <v/>
      </c>
      <c r="P39" s="257" t="str">
        <f t="shared" si="5"/>
        <v/>
      </c>
      <c r="Q39" s="257"/>
      <c r="R39" s="213"/>
      <c r="S39" s="213"/>
      <c r="T39" s="213"/>
      <c r="U39" s="213"/>
      <c r="V39" s="213"/>
      <c r="W39" s="213"/>
      <c r="X39" s="213"/>
      <c r="Y39" s="213"/>
      <c r="Z39" s="213"/>
      <c r="AA39" s="231"/>
      <c r="AB39" s="213"/>
      <c r="AC39" s="213"/>
      <c r="AD39" s="205"/>
      <c r="AE39" s="205"/>
      <c r="AF39" s="205"/>
      <c r="AG39" s="205"/>
      <c r="AH39" s="205"/>
      <c r="AI39" s="205"/>
      <c r="AJ39" s="205"/>
      <c r="AK39" s="205"/>
      <c r="AL39" s="205"/>
      <c r="AM39" s="205"/>
      <c r="AN39" s="205"/>
      <c r="AO39" s="205"/>
    </row>
    <row r="40">
      <c r="A40" s="213"/>
      <c r="B40" s="218"/>
      <c r="C40" s="218"/>
      <c r="D40" s="213"/>
      <c r="E40" s="213"/>
      <c r="F40" s="213"/>
      <c r="G40" s="213"/>
      <c r="H40" s="213"/>
      <c r="I40" s="213"/>
      <c r="J40" s="213"/>
      <c r="K40" s="213"/>
      <c r="L40" s="257" t="str">
        <f t="shared" si="1"/>
        <v/>
      </c>
      <c r="M40" s="257" t="str">
        <f t="shared" si="2"/>
        <v/>
      </c>
      <c r="N40" s="257" t="str">
        <f t="shared" si="3"/>
        <v/>
      </c>
      <c r="O40" s="257" t="str">
        <f t="shared" si="4"/>
        <v/>
      </c>
      <c r="P40" s="257" t="str">
        <f t="shared" si="5"/>
        <v/>
      </c>
      <c r="Q40" s="257"/>
      <c r="R40" s="213"/>
      <c r="S40" s="213"/>
      <c r="T40" s="213"/>
      <c r="U40" s="213"/>
      <c r="V40" s="213"/>
      <c r="W40" s="213"/>
      <c r="X40" s="213"/>
      <c r="Y40" s="213"/>
      <c r="Z40" s="213"/>
      <c r="AA40" s="231"/>
      <c r="AB40" s="213"/>
      <c r="AC40" s="213"/>
      <c r="AD40" s="205"/>
      <c r="AE40" s="205"/>
      <c r="AF40" s="205"/>
      <c r="AG40" s="205"/>
      <c r="AH40" s="205"/>
      <c r="AI40" s="205"/>
      <c r="AJ40" s="205"/>
      <c r="AK40" s="205"/>
      <c r="AL40" s="205"/>
      <c r="AM40" s="205"/>
      <c r="AN40" s="205"/>
      <c r="AO40" s="205"/>
    </row>
    <row r="41">
      <c r="A41" s="213"/>
      <c r="B41" s="218"/>
      <c r="C41" s="218"/>
      <c r="D41" s="213"/>
      <c r="E41" s="213"/>
      <c r="F41" s="213"/>
      <c r="G41" s="213"/>
      <c r="H41" s="213"/>
      <c r="I41" s="213"/>
      <c r="J41" s="213"/>
      <c r="K41" s="213"/>
      <c r="L41" s="257" t="str">
        <f t="shared" si="1"/>
        <v/>
      </c>
      <c r="M41" s="257" t="str">
        <f t="shared" si="2"/>
        <v/>
      </c>
      <c r="N41" s="257" t="str">
        <f t="shared" si="3"/>
        <v/>
      </c>
      <c r="O41" s="257" t="str">
        <f t="shared" si="4"/>
        <v/>
      </c>
      <c r="P41" s="257" t="str">
        <f t="shared" si="5"/>
        <v/>
      </c>
      <c r="Q41" s="257"/>
      <c r="R41" s="213"/>
      <c r="S41" s="213"/>
      <c r="T41" s="213"/>
      <c r="U41" s="213"/>
      <c r="V41" s="213"/>
      <c r="W41" s="213"/>
      <c r="X41" s="213"/>
      <c r="Y41" s="213"/>
      <c r="Z41" s="213"/>
      <c r="AA41" s="231"/>
      <c r="AB41" s="213"/>
      <c r="AC41" s="213"/>
      <c r="AD41" s="205"/>
      <c r="AE41" s="205"/>
      <c r="AF41" s="205"/>
      <c r="AG41" s="205"/>
      <c r="AH41" s="205"/>
      <c r="AI41" s="205"/>
      <c r="AJ41" s="205"/>
      <c r="AK41" s="205"/>
      <c r="AL41" s="205"/>
      <c r="AM41" s="205"/>
      <c r="AN41" s="205"/>
      <c r="AO41" s="205"/>
    </row>
    <row r="42">
      <c r="A42" s="213"/>
      <c r="B42" s="218"/>
      <c r="C42" s="218"/>
      <c r="D42" s="213"/>
      <c r="E42" s="213"/>
      <c r="F42" s="213"/>
      <c r="G42" s="213"/>
      <c r="H42" s="213"/>
      <c r="I42" s="213"/>
      <c r="J42" s="213"/>
      <c r="K42" s="213"/>
      <c r="L42" s="257" t="str">
        <f t="shared" si="1"/>
        <v/>
      </c>
      <c r="M42" s="257" t="str">
        <f t="shared" si="2"/>
        <v/>
      </c>
      <c r="N42" s="257" t="str">
        <f t="shared" si="3"/>
        <v/>
      </c>
      <c r="O42" s="257" t="str">
        <f t="shared" si="4"/>
        <v/>
      </c>
      <c r="P42" s="257" t="str">
        <f t="shared" si="5"/>
        <v/>
      </c>
      <c r="Q42" s="257"/>
      <c r="R42" s="213"/>
      <c r="S42" s="213"/>
      <c r="T42" s="213"/>
      <c r="U42" s="213"/>
      <c r="V42" s="213"/>
      <c r="W42" s="213"/>
      <c r="X42" s="213"/>
      <c r="Y42" s="213"/>
      <c r="Z42" s="213"/>
      <c r="AA42" s="231"/>
      <c r="AB42" s="213"/>
      <c r="AC42" s="213"/>
      <c r="AD42" s="205"/>
      <c r="AE42" s="205"/>
      <c r="AF42" s="205"/>
      <c r="AG42" s="205"/>
      <c r="AH42" s="205"/>
      <c r="AI42" s="205"/>
      <c r="AJ42" s="205"/>
      <c r="AK42" s="205"/>
      <c r="AL42" s="205"/>
      <c r="AM42" s="205"/>
      <c r="AN42" s="205"/>
      <c r="AO42" s="205"/>
    </row>
    <row r="43">
      <c r="A43" s="213"/>
      <c r="B43" s="218"/>
      <c r="C43" s="218"/>
      <c r="D43" s="213"/>
      <c r="E43" s="213"/>
      <c r="F43" s="213"/>
      <c r="G43" s="213"/>
      <c r="H43" s="213"/>
      <c r="I43" s="213"/>
      <c r="J43" s="213"/>
      <c r="K43" s="213"/>
      <c r="L43" s="257" t="str">
        <f t="shared" si="1"/>
        <v/>
      </c>
      <c r="M43" s="257" t="str">
        <f t="shared" si="2"/>
        <v/>
      </c>
      <c r="N43" s="257" t="str">
        <f t="shared" si="3"/>
        <v/>
      </c>
      <c r="O43" s="257" t="str">
        <f t="shared" si="4"/>
        <v/>
      </c>
      <c r="P43" s="257" t="str">
        <f t="shared" si="5"/>
        <v/>
      </c>
      <c r="Q43" s="257"/>
      <c r="R43" s="213"/>
      <c r="S43" s="213"/>
      <c r="T43" s="213"/>
      <c r="U43" s="213"/>
      <c r="V43" s="213"/>
      <c r="W43" s="213"/>
      <c r="X43" s="213"/>
      <c r="Y43" s="213"/>
      <c r="Z43" s="213"/>
      <c r="AA43" s="232"/>
      <c r="AB43" s="213"/>
      <c r="AC43" s="213"/>
      <c r="AD43" s="205"/>
      <c r="AE43" s="205"/>
      <c r="AF43" s="205"/>
      <c r="AG43" s="205"/>
      <c r="AH43" s="205"/>
      <c r="AI43" s="205"/>
      <c r="AJ43" s="205"/>
      <c r="AK43" s="205"/>
      <c r="AL43" s="205"/>
      <c r="AM43" s="205"/>
      <c r="AN43" s="205"/>
      <c r="AO43" s="205"/>
    </row>
    <row r="44">
      <c r="A44" s="213"/>
      <c r="B44" s="218"/>
      <c r="C44" s="218"/>
      <c r="D44" s="213"/>
      <c r="E44" s="213"/>
      <c r="F44" s="213"/>
      <c r="G44" s="213"/>
      <c r="H44" s="213"/>
      <c r="I44" s="213"/>
      <c r="J44" s="213"/>
      <c r="K44" s="213"/>
      <c r="L44" s="257" t="str">
        <f t="shared" si="1"/>
        <v/>
      </c>
      <c r="M44" s="257" t="str">
        <f t="shared" si="2"/>
        <v/>
      </c>
      <c r="N44" s="257" t="str">
        <f t="shared" si="3"/>
        <v/>
      </c>
      <c r="O44" s="257" t="str">
        <f t="shared" si="4"/>
        <v/>
      </c>
      <c r="P44" s="257" t="str">
        <f t="shared" si="5"/>
        <v/>
      </c>
      <c r="Q44" s="257"/>
      <c r="R44" s="213"/>
      <c r="S44" s="213"/>
      <c r="T44" s="213"/>
      <c r="U44" s="213"/>
      <c r="V44" s="213"/>
      <c r="W44" s="213"/>
      <c r="X44" s="213"/>
      <c r="Y44" s="213"/>
      <c r="Z44" s="213"/>
      <c r="AA44" s="233"/>
      <c r="AB44" s="213"/>
      <c r="AC44" s="213"/>
      <c r="AD44" s="205"/>
      <c r="AE44" s="205"/>
      <c r="AF44" s="205"/>
      <c r="AG44" s="205"/>
      <c r="AH44" s="205"/>
      <c r="AI44" s="205"/>
      <c r="AJ44" s="205"/>
      <c r="AK44" s="205"/>
      <c r="AL44" s="205"/>
      <c r="AM44" s="205"/>
      <c r="AN44" s="205"/>
      <c r="AO44" s="205"/>
    </row>
    <row r="45">
      <c r="A45" s="213"/>
      <c r="B45" s="218"/>
      <c r="C45" s="218"/>
      <c r="D45" s="213"/>
      <c r="E45" s="213"/>
      <c r="F45" s="213"/>
      <c r="G45" s="213"/>
      <c r="H45" s="213"/>
      <c r="I45" s="213"/>
      <c r="J45" s="213"/>
      <c r="K45" s="213"/>
      <c r="L45" s="257" t="str">
        <f t="shared" si="1"/>
        <v/>
      </c>
      <c r="M45" s="257" t="str">
        <f t="shared" si="2"/>
        <v/>
      </c>
      <c r="N45" s="257" t="str">
        <f t="shared" si="3"/>
        <v/>
      </c>
      <c r="O45" s="257" t="str">
        <f t="shared" si="4"/>
        <v/>
      </c>
      <c r="P45" s="257" t="str">
        <f t="shared" si="5"/>
        <v/>
      </c>
      <c r="Q45" s="257"/>
      <c r="R45" s="213"/>
      <c r="S45" s="213"/>
      <c r="T45" s="213"/>
      <c r="U45" s="213"/>
      <c r="V45" s="213"/>
      <c r="W45" s="213"/>
      <c r="X45" s="213"/>
      <c r="Y45" s="213"/>
      <c r="Z45" s="213"/>
      <c r="AA45" s="234"/>
      <c r="AB45" s="213"/>
      <c r="AC45" s="213"/>
      <c r="AD45" s="205"/>
      <c r="AE45" s="205"/>
      <c r="AF45" s="205"/>
      <c r="AG45" s="205"/>
      <c r="AH45" s="205"/>
      <c r="AI45" s="205"/>
      <c r="AJ45" s="205"/>
      <c r="AK45" s="205"/>
      <c r="AL45" s="205"/>
      <c r="AM45" s="205"/>
      <c r="AN45" s="205"/>
      <c r="AO45" s="205"/>
    </row>
    <row r="46">
      <c r="A46" s="213"/>
      <c r="B46" s="218"/>
      <c r="C46" s="218"/>
      <c r="D46" s="213"/>
      <c r="E46" s="213"/>
      <c r="F46" s="213"/>
      <c r="G46" s="213"/>
      <c r="H46" s="213"/>
      <c r="I46" s="213"/>
      <c r="J46" s="213"/>
      <c r="K46" s="213"/>
      <c r="L46" s="257" t="str">
        <f t="shared" si="1"/>
        <v/>
      </c>
      <c r="M46" s="257" t="str">
        <f t="shared" si="2"/>
        <v/>
      </c>
      <c r="N46" s="257" t="str">
        <f t="shared" si="3"/>
        <v/>
      </c>
      <c r="O46" s="257" t="str">
        <f t="shared" si="4"/>
        <v/>
      </c>
      <c r="P46" s="257" t="str">
        <f t="shared" si="5"/>
        <v/>
      </c>
      <c r="Q46" s="257"/>
      <c r="R46" s="213"/>
      <c r="S46" s="213"/>
      <c r="T46" s="213"/>
      <c r="U46" s="213"/>
      <c r="V46" s="213"/>
      <c r="W46" s="213"/>
      <c r="X46" s="213"/>
      <c r="Y46" s="213"/>
      <c r="Z46" s="213"/>
      <c r="AA46" s="233"/>
      <c r="AB46" s="213"/>
      <c r="AC46" s="213"/>
      <c r="AD46" s="205"/>
      <c r="AE46" s="205"/>
      <c r="AF46" s="205"/>
      <c r="AG46" s="205"/>
      <c r="AH46" s="205"/>
      <c r="AI46" s="205"/>
      <c r="AJ46" s="205"/>
      <c r="AK46" s="205"/>
      <c r="AL46" s="205"/>
      <c r="AM46" s="205"/>
      <c r="AN46" s="205"/>
      <c r="AO46" s="205"/>
    </row>
    <row r="47">
      <c r="A47" s="213"/>
      <c r="B47" s="218"/>
      <c r="C47" s="218"/>
      <c r="D47" s="213"/>
      <c r="E47" s="213"/>
      <c r="F47" s="213"/>
      <c r="G47" s="213"/>
      <c r="H47" s="213"/>
      <c r="I47" s="213"/>
      <c r="J47" s="213"/>
      <c r="K47" s="213"/>
      <c r="L47" s="257" t="str">
        <f t="shared" si="1"/>
        <v/>
      </c>
      <c r="M47" s="257" t="str">
        <f t="shared" si="2"/>
        <v/>
      </c>
      <c r="N47" s="257" t="str">
        <f t="shared" si="3"/>
        <v/>
      </c>
      <c r="O47" s="257" t="str">
        <f t="shared" si="4"/>
        <v/>
      </c>
      <c r="P47" s="257" t="str">
        <f t="shared" si="5"/>
        <v/>
      </c>
      <c r="Q47" s="257"/>
      <c r="R47" s="213"/>
      <c r="S47" s="213"/>
      <c r="T47" s="213"/>
      <c r="U47" s="213"/>
      <c r="V47" s="213"/>
      <c r="W47" s="213"/>
      <c r="X47" s="213"/>
      <c r="Y47" s="213"/>
      <c r="Z47" s="213"/>
      <c r="AA47" s="234"/>
      <c r="AB47" s="213"/>
      <c r="AC47" s="213"/>
      <c r="AD47" s="205"/>
      <c r="AE47" s="205"/>
      <c r="AF47" s="205"/>
      <c r="AG47" s="205"/>
      <c r="AH47" s="205"/>
      <c r="AI47" s="205"/>
      <c r="AJ47" s="205"/>
      <c r="AK47" s="205"/>
      <c r="AL47" s="205"/>
      <c r="AM47" s="205"/>
      <c r="AN47" s="205"/>
      <c r="AO47" s="205"/>
    </row>
    <row r="48">
      <c r="A48" s="213"/>
      <c r="B48" s="218"/>
      <c r="C48" s="218"/>
      <c r="D48" s="213"/>
      <c r="E48" s="213"/>
      <c r="F48" s="213"/>
      <c r="G48" s="213"/>
      <c r="H48" s="213"/>
      <c r="I48" s="213"/>
      <c r="J48" s="213"/>
      <c r="K48" s="213"/>
      <c r="L48" s="257" t="str">
        <f t="shared" si="1"/>
        <v/>
      </c>
      <c r="M48" s="257" t="str">
        <f t="shared" si="2"/>
        <v/>
      </c>
      <c r="N48" s="257" t="str">
        <f t="shared" si="3"/>
        <v/>
      </c>
      <c r="O48" s="257" t="str">
        <f t="shared" si="4"/>
        <v/>
      </c>
      <c r="P48" s="257" t="str">
        <f t="shared" si="5"/>
        <v/>
      </c>
      <c r="Q48" s="257"/>
      <c r="R48" s="213"/>
      <c r="S48" s="213"/>
      <c r="T48" s="213"/>
      <c r="U48" s="213"/>
      <c r="V48" s="213"/>
      <c r="W48" s="213"/>
      <c r="X48" s="213"/>
      <c r="Y48" s="213"/>
      <c r="Z48" s="213"/>
      <c r="AA48" s="233"/>
      <c r="AB48" s="213"/>
      <c r="AC48" s="213"/>
      <c r="AD48" s="205"/>
      <c r="AE48" s="205"/>
      <c r="AF48" s="205"/>
      <c r="AG48" s="205"/>
      <c r="AH48" s="205"/>
      <c r="AI48" s="205"/>
      <c r="AJ48" s="205"/>
      <c r="AK48" s="205"/>
      <c r="AL48" s="205"/>
      <c r="AM48" s="205"/>
      <c r="AN48" s="205"/>
      <c r="AO48" s="205"/>
    </row>
    <row r="49">
      <c r="A49" s="213"/>
      <c r="B49" s="218"/>
      <c r="C49" s="218"/>
      <c r="D49" s="213"/>
      <c r="E49" s="213"/>
      <c r="F49" s="213"/>
      <c r="G49" s="213"/>
      <c r="H49" s="213"/>
      <c r="I49" s="213"/>
      <c r="J49" s="213"/>
      <c r="K49" s="213"/>
      <c r="L49" s="257" t="str">
        <f t="shared" si="1"/>
        <v/>
      </c>
      <c r="M49" s="257" t="str">
        <f t="shared" si="2"/>
        <v/>
      </c>
      <c r="N49" s="257" t="str">
        <f t="shared" si="3"/>
        <v/>
      </c>
      <c r="O49" s="257" t="str">
        <f t="shared" si="4"/>
        <v/>
      </c>
      <c r="P49" s="257" t="str">
        <f t="shared" si="5"/>
        <v/>
      </c>
      <c r="Q49" s="257"/>
      <c r="R49" s="213"/>
      <c r="S49" s="213"/>
      <c r="T49" s="213"/>
      <c r="U49" s="213"/>
      <c r="V49" s="213"/>
      <c r="W49" s="213"/>
      <c r="X49" s="213"/>
      <c r="Y49" s="213"/>
      <c r="Z49" s="213"/>
      <c r="AA49" s="231"/>
      <c r="AB49" s="213"/>
      <c r="AC49" s="213"/>
      <c r="AD49" s="205"/>
      <c r="AE49" s="205"/>
      <c r="AF49" s="205"/>
      <c r="AG49" s="205"/>
      <c r="AH49" s="205"/>
      <c r="AI49" s="205"/>
      <c r="AJ49" s="205"/>
      <c r="AK49" s="205"/>
      <c r="AL49" s="205"/>
      <c r="AM49" s="205"/>
      <c r="AN49" s="205"/>
      <c r="AO49" s="205"/>
    </row>
    <row r="50">
      <c r="A50" s="213"/>
      <c r="B50" s="218"/>
      <c r="C50" s="218"/>
      <c r="D50" s="213"/>
      <c r="E50" s="213"/>
      <c r="F50" s="213"/>
      <c r="G50" s="213"/>
      <c r="H50" s="213"/>
      <c r="I50" s="213"/>
      <c r="J50" s="213"/>
      <c r="K50" s="213"/>
      <c r="L50" s="257" t="str">
        <f t="shared" si="1"/>
        <v/>
      </c>
      <c r="M50" s="257" t="str">
        <f t="shared" si="2"/>
        <v/>
      </c>
      <c r="N50" s="257" t="str">
        <f t="shared" si="3"/>
        <v/>
      </c>
      <c r="O50" s="257" t="str">
        <f t="shared" si="4"/>
        <v/>
      </c>
      <c r="P50" s="257" t="str">
        <f t="shared" si="5"/>
        <v/>
      </c>
      <c r="Q50" s="257"/>
      <c r="R50" s="213"/>
      <c r="S50" s="213"/>
      <c r="T50" s="213"/>
      <c r="U50" s="213"/>
      <c r="V50" s="213"/>
      <c r="W50" s="213"/>
      <c r="X50" s="213"/>
      <c r="Y50" s="213"/>
      <c r="Z50" s="213"/>
      <c r="AA50" s="231"/>
      <c r="AB50" s="213"/>
      <c r="AC50" s="213"/>
      <c r="AD50" s="205"/>
      <c r="AE50" s="205"/>
      <c r="AF50" s="205"/>
      <c r="AG50" s="205"/>
      <c r="AH50" s="205"/>
      <c r="AI50" s="205"/>
      <c r="AJ50" s="205"/>
      <c r="AK50" s="205"/>
      <c r="AL50" s="205"/>
      <c r="AM50" s="205"/>
      <c r="AN50" s="205"/>
      <c r="AO50" s="205"/>
    </row>
    <row r="51">
      <c r="A51" s="213"/>
      <c r="B51" s="218"/>
      <c r="C51" s="218"/>
      <c r="D51" s="213"/>
      <c r="E51" s="213"/>
      <c r="F51" s="213"/>
      <c r="G51" s="213"/>
      <c r="H51" s="213"/>
      <c r="I51" s="213"/>
      <c r="J51" s="213"/>
      <c r="K51" s="213"/>
      <c r="L51" s="257" t="str">
        <f t="shared" si="1"/>
        <v/>
      </c>
      <c r="M51" s="257" t="str">
        <f t="shared" si="2"/>
        <v/>
      </c>
      <c r="N51" s="257" t="str">
        <f t="shared" si="3"/>
        <v/>
      </c>
      <c r="O51" s="257" t="str">
        <f t="shared" si="4"/>
        <v/>
      </c>
      <c r="P51" s="257" t="str">
        <f t="shared" si="5"/>
        <v/>
      </c>
      <c r="Q51" s="257"/>
      <c r="R51" s="213"/>
      <c r="S51" s="213"/>
      <c r="T51" s="213"/>
      <c r="U51" s="213"/>
      <c r="V51" s="213"/>
      <c r="W51" s="213"/>
      <c r="X51" s="213"/>
      <c r="Y51" s="213"/>
      <c r="Z51" s="213"/>
      <c r="AA51" s="231"/>
      <c r="AB51" s="213"/>
      <c r="AC51" s="213"/>
      <c r="AD51" s="205"/>
      <c r="AE51" s="205"/>
      <c r="AF51" s="205"/>
      <c r="AG51" s="205"/>
      <c r="AH51" s="205"/>
      <c r="AI51" s="205"/>
      <c r="AJ51" s="205"/>
      <c r="AK51" s="205"/>
      <c r="AL51" s="205"/>
      <c r="AM51" s="205"/>
      <c r="AN51" s="205"/>
      <c r="AO51" s="205"/>
    </row>
    <row r="52">
      <c r="A52" s="213"/>
      <c r="B52" s="218"/>
      <c r="C52" s="218"/>
      <c r="D52" s="213"/>
      <c r="E52" s="213"/>
      <c r="F52" s="213"/>
      <c r="G52" s="213"/>
      <c r="H52" s="213"/>
      <c r="I52" s="213"/>
      <c r="J52" s="213"/>
      <c r="K52" s="213"/>
      <c r="L52" s="257" t="str">
        <f t="shared" si="1"/>
        <v/>
      </c>
      <c r="M52" s="257" t="str">
        <f t="shared" si="2"/>
        <v/>
      </c>
      <c r="N52" s="257" t="str">
        <f t="shared" si="3"/>
        <v/>
      </c>
      <c r="O52" s="257" t="str">
        <f t="shared" si="4"/>
        <v/>
      </c>
      <c r="P52" s="257" t="str">
        <f t="shared" si="5"/>
        <v/>
      </c>
      <c r="Q52" s="257"/>
      <c r="R52" s="213"/>
      <c r="S52" s="213"/>
      <c r="T52" s="213"/>
      <c r="U52" s="213"/>
      <c r="V52" s="213"/>
      <c r="W52" s="213"/>
      <c r="X52" s="213"/>
      <c r="Y52" s="213"/>
      <c r="Z52" s="213"/>
      <c r="AA52" s="231"/>
      <c r="AB52" s="213"/>
      <c r="AC52" s="213"/>
      <c r="AD52" s="205"/>
      <c r="AE52" s="205"/>
      <c r="AF52" s="205"/>
      <c r="AG52" s="205"/>
      <c r="AH52" s="205"/>
      <c r="AI52" s="205"/>
      <c r="AJ52" s="205"/>
      <c r="AK52" s="205"/>
      <c r="AL52" s="205"/>
      <c r="AM52" s="205"/>
      <c r="AN52" s="205"/>
      <c r="AO52" s="205"/>
    </row>
    <row r="53">
      <c r="A53" s="213"/>
      <c r="B53" s="218"/>
      <c r="C53" s="218"/>
      <c r="D53" s="213"/>
      <c r="E53" s="213"/>
      <c r="F53" s="213"/>
      <c r="G53" s="213"/>
      <c r="H53" s="213"/>
      <c r="I53" s="213"/>
      <c r="J53" s="213"/>
      <c r="K53" s="213"/>
      <c r="L53" s="257" t="str">
        <f t="shared" si="1"/>
        <v/>
      </c>
      <c r="M53" s="257" t="str">
        <f t="shared" si="2"/>
        <v/>
      </c>
      <c r="N53" s="257" t="str">
        <f t="shared" si="3"/>
        <v/>
      </c>
      <c r="O53" s="257" t="str">
        <f t="shared" si="4"/>
        <v/>
      </c>
      <c r="P53" s="257" t="str">
        <f t="shared" si="5"/>
        <v/>
      </c>
      <c r="Q53" s="257"/>
      <c r="R53" s="213"/>
      <c r="S53" s="213"/>
      <c r="T53" s="213"/>
      <c r="U53" s="213"/>
      <c r="V53" s="213"/>
      <c r="W53" s="213"/>
      <c r="X53" s="213"/>
      <c r="Y53" s="213"/>
      <c r="Z53" s="213"/>
      <c r="AA53" s="231"/>
      <c r="AB53" s="213"/>
      <c r="AC53" s="213"/>
      <c r="AD53" s="205"/>
      <c r="AE53" s="205"/>
      <c r="AF53" s="205"/>
      <c r="AG53" s="205"/>
      <c r="AH53" s="205"/>
      <c r="AI53" s="205"/>
      <c r="AJ53" s="205"/>
      <c r="AK53" s="205"/>
      <c r="AL53" s="205"/>
      <c r="AM53" s="205"/>
      <c r="AN53" s="205"/>
      <c r="AO53" s="205"/>
    </row>
    <row r="54">
      <c r="A54" s="213"/>
      <c r="B54" s="218"/>
      <c r="C54" s="218"/>
      <c r="D54" s="213"/>
      <c r="E54" s="213"/>
      <c r="F54" s="213"/>
      <c r="G54" s="213"/>
      <c r="H54" s="213"/>
      <c r="I54" s="213"/>
      <c r="J54" s="213"/>
      <c r="K54" s="213"/>
      <c r="L54" s="257" t="str">
        <f t="shared" si="1"/>
        <v/>
      </c>
      <c r="M54" s="257" t="str">
        <f t="shared" si="2"/>
        <v/>
      </c>
      <c r="N54" s="257" t="str">
        <f t="shared" si="3"/>
        <v/>
      </c>
      <c r="O54" s="257" t="str">
        <f t="shared" si="4"/>
        <v/>
      </c>
      <c r="P54" s="257" t="str">
        <f t="shared" si="5"/>
        <v/>
      </c>
      <c r="Q54" s="257"/>
      <c r="R54" s="213"/>
      <c r="S54" s="213"/>
      <c r="T54" s="213"/>
      <c r="U54" s="213"/>
      <c r="V54" s="213"/>
      <c r="W54" s="213"/>
      <c r="X54" s="213"/>
      <c r="Y54" s="213"/>
      <c r="Z54" s="213"/>
      <c r="AA54" s="231"/>
      <c r="AB54" s="213"/>
      <c r="AC54" s="213"/>
      <c r="AD54" s="205"/>
      <c r="AE54" s="205"/>
      <c r="AF54" s="205"/>
      <c r="AG54" s="205"/>
      <c r="AH54" s="205"/>
      <c r="AI54" s="205"/>
      <c r="AJ54" s="205"/>
      <c r="AK54" s="205"/>
      <c r="AL54" s="205"/>
      <c r="AM54" s="205"/>
      <c r="AN54" s="205"/>
      <c r="AO54" s="205"/>
    </row>
    <row r="55">
      <c r="A55" s="213"/>
      <c r="B55" s="218"/>
      <c r="C55" s="218"/>
      <c r="D55" s="213"/>
      <c r="E55" s="213"/>
      <c r="F55" s="213"/>
      <c r="G55" s="213"/>
      <c r="H55" s="213"/>
      <c r="I55" s="213"/>
      <c r="J55" s="213"/>
      <c r="K55" s="213"/>
      <c r="L55" s="257" t="str">
        <f t="shared" si="1"/>
        <v/>
      </c>
      <c r="M55" s="257" t="str">
        <f t="shared" si="2"/>
        <v/>
      </c>
      <c r="N55" s="257" t="str">
        <f t="shared" si="3"/>
        <v/>
      </c>
      <c r="O55" s="257" t="str">
        <f t="shared" si="4"/>
        <v/>
      </c>
      <c r="P55" s="257" t="str">
        <f t="shared" si="5"/>
        <v/>
      </c>
      <c r="Q55" s="257"/>
      <c r="R55" s="213"/>
      <c r="S55" s="213"/>
      <c r="T55" s="213"/>
      <c r="U55" s="213"/>
      <c r="V55" s="213"/>
      <c r="W55" s="213"/>
      <c r="X55" s="213"/>
      <c r="Y55" s="213"/>
      <c r="Z55" s="213"/>
      <c r="AA55" s="231"/>
      <c r="AB55" s="213"/>
      <c r="AC55" s="213"/>
      <c r="AD55" s="205"/>
      <c r="AE55" s="205"/>
      <c r="AF55" s="205"/>
      <c r="AG55" s="205"/>
      <c r="AH55" s="205"/>
      <c r="AI55" s="205"/>
      <c r="AJ55" s="205"/>
      <c r="AK55" s="205"/>
      <c r="AL55" s="205"/>
      <c r="AM55" s="205"/>
      <c r="AN55" s="205"/>
      <c r="AO55" s="205"/>
    </row>
    <row r="56">
      <c r="A56" s="213"/>
      <c r="B56" s="218"/>
      <c r="C56" s="218"/>
      <c r="D56" s="213"/>
      <c r="E56" s="213"/>
      <c r="F56" s="213"/>
      <c r="G56" s="213"/>
      <c r="H56" s="213"/>
      <c r="I56" s="213"/>
      <c r="J56" s="213"/>
      <c r="K56" s="213"/>
      <c r="L56" s="257" t="str">
        <f t="shared" si="1"/>
        <v/>
      </c>
      <c r="M56" s="257" t="str">
        <f t="shared" si="2"/>
        <v/>
      </c>
      <c r="N56" s="257" t="str">
        <f t="shared" si="3"/>
        <v/>
      </c>
      <c r="O56" s="257" t="str">
        <f t="shared" si="4"/>
        <v/>
      </c>
      <c r="P56" s="257" t="str">
        <f t="shared" si="5"/>
        <v/>
      </c>
      <c r="Q56" s="257"/>
      <c r="R56" s="213"/>
      <c r="S56" s="213"/>
      <c r="T56" s="213"/>
      <c r="U56" s="213"/>
      <c r="V56" s="213"/>
      <c r="W56" s="213"/>
      <c r="X56" s="213"/>
      <c r="Y56" s="213"/>
      <c r="Z56" s="213"/>
      <c r="AA56" s="231"/>
      <c r="AB56" s="213"/>
      <c r="AC56" s="213"/>
      <c r="AD56" s="205"/>
      <c r="AE56" s="205"/>
      <c r="AF56" s="205"/>
      <c r="AG56" s="205"/>
      <c r="AH56" s="205"/>
      <c r="AI56" s="205"/>
      <c r="AJ56" s="205"/>
      <c r="AK56" s="205"/>
      <c r="AL56" s="205"/>
      <c r="AM56" s="205"/>
      <c r="AN56" s="205"/>
      <c r="AO56" s="205"/>
    </row>
    <row r="57">
      <c r="A57" s="213"/>
      <c r="B57" s="218"/>
      <c r="C57" s="218"/>
      <c r="D57" s="213"/>
      <c r="E57" s="213"/>
      <c r="F57" s="213"/>
      <c r="G57" s="213"/>
      <c r="H57" s="213"/>
      <c r="I57" s="213"/>
      <c r="J57" s="213"/>
      <c r="K57" s="213"/>
      <c r="L57" s="257" t="str">
        <f t="shared" si="1"/>
        <v/>
      </c>
      <c r="M57" s="257" t="str">
        <f t="shared" si="2"/>
        <v/>
      </c>
      <c r="N57" s="257" t="str">
        <f t="shared" si="3"/>
        <v/>
      </c>
      <c r="O57" s="257" t="str">
        <f t="shared" si="4"/>
        <v/>
      </c>
      <c r="P57" s="257" t="str">
        <f t="shared" si="5"/>
        <v/>
      </c>
      <c r="Q57" s="257"/>
      <c r="R57" s="213"/>
      <c r="S57" s="213"/>
      <c r="T57" s="213"/>
      <c r="U57" s="213"/>
      <c r="V57" s="213"/>
      <c r="W57" s="213"/>
      <c r="X57" s="213"/>
      <c r="Y57" s="213"/>
      <c r="Z57" s="213"/>
      <c r="AA57" s="231"/>
      <c r="AB57" s="213"/>
      <c r="AC57" s="213"/>
      <c r="AD57" s="205"/>
      <c r="AE57" s="205"/>
      <c r="AF57" s="205"/>
      <c r="AG57" s="205"/>
      <c r="AH57" s="205"/>
      <c r="AI57" s="205"/>
      <c r="AJ57" s="205"/>
      <c r="AK57" s="205"/>
      <c r="AL57" s="205"/>
      <c r="AM57" s="205"/>
      <c r="AN57" s="205"/>
      <c r="AO57" s="205"/>
    </row>
    <row r="58">
      <c r="A58" s="213"/>
      <c r="B58" s="218"/>
      <c r="C58" s="218"/>
      <c r="D58" s="213"/>
      <c r="E58" s="213"/>
      <c r="F58" s="213"/>
      <c r="G58" s="213"/>
      <c r="H58" s="213"/>
      <c r="I58" s="213"/>
      <c r="J58" s="213"/>
      <c r="K58" s="213"/>
      <c r="L58" s="257" t="str">
        <f t="shared" si="1"/>
        <v/>
      </c>
      <c r="M58" s="257" t="str">
        <f t="shared" si="2"/>
        <v/>
      </c>
      <c r="N58" s="257" t="str">
        <f t="shared" si="3"/>
        <v/>
      </c>
      <c r="O58" s="257" t="str">
        <f t="shared" si="4"/>
        <v/>
      </c>
      <c r="P58" s="257" t="str">
        <f t="shared" si="5"/>
        <v/>
      </c>
      <c r="Q58" s="257"/>
      <c r="R58" s="213"/>
      <c r="S58" s="213"/>
      <c r="T58" s="213"/>
      <c r="U58" s="213"/>
      <c r="V58" s="213"/>
      <c r="W58" s="213"/>
      <c r="X58" s="213"/>
      <c r="Y58" s="213"/>
      <c r="Z58" s="213"/>
      <c r="AA58" s="231"/>
      <c r="AB58" s="213"/>
      <c r="AC58" s="213"/>
      <c r="AD58" s="205"/>
      <c r="AE58" s="205"/>
      <c r="AF58" s="205"/>
      <c r="AG58" s="205"/>
      <c r="AH58" s="205"/>
      <c r="AI58" s="205"/>
      <c r="AJ58" s="205"/>
      <c r="AK58" s="205"/>
      <c r="AL58" s="205"/>
      <c r="AM58" s="205"/>
      <c r="AN58" s="205"/>
      <c r="AO58" s="205"/>
    </row>
    <row r="59">
      <c r="A59" s="213"/>
      <c r="B59" s="218"/>
      <c r="C59" s="218"/>
      <c r="D59" s="213"/>
      <c r="E59" s="213"/>
      <c r="F59" s="213"/>
      <c r="G59" s="213"/>
      <c r="H59" s="213"/>
      <c r="I59" s="213"/>
      <c r="J59" s="213"/>
      <c r="K59" s="213"/>
      <c r="L59" s="257" t="str">
        <f t="shared" si="1"/>
        <v/>
      </c>
      <c r="M59" s="257" t="str">
        <f t="shared" si="2"/>
        <v/>
      </c>
      <c r="N59" s="257" t="str">
        <f t="shared" si="3"/>
        <v/>
      </c>
      <c r="O59" s="257" t="str">
        <f t="shared" si="4"/>
        <v/>
      </c>
      <c r="P59" s="257" t="str">
        <f t="shared" si="5"/>
        <v/>
      </c>
      <c r="Q59" s="257"/>
      <c r="R59" s="213"/>
      <c r="S59" s="213"/>
      <c r="T59" s="213"/>
      <c r="U59" s="213"/>
      <c r="V59" s="213"/>
      <c r="W59" s="213"/>
      <c r="X59" s="213"/>
      <c r="Y59" s="213"/>
      <c r="Z59" s="213"/>
      <c r="AA59" s="231"/>
      <c r="AB59" s="213"/>
      <c r="AC59" s="213"/>
      <c r="AD59" s="205"/>
      <c r="AE59" s="205"/>
      <c r="AF59" s="205"/>
      <c r="AG59" s="205"/>
      <c r="AH59" s="205"/>
      <c r="AI59" s="205"/>
      <c r="AJ59" s="205"/>
      <c r="AK59" s="205"/>
      <c r="AL59" s="205"/>
      <c r="AM59" s="205"/>
      <c r="AN59" s="205"/>
      <c r="AO59" s="205"/>
    </row>
    <row r="60">
      <c r="A60" s="213"/>
      <c r="B60" s="218"/>
      <c r="C60" s="218"/>
      <c r="D60" s="213"/>
      <c r="E60" s="213"/>
      <c r="F60" s="213"/>
      <c r="G60" s="213"/>
      <c r="H60" s="213"/>
      <c r="I60" s="213"/>
      <c r="J60" s="213"/>
      <c r="K60" s="213"/>
      <c r="L60" s="257" t="str">
        <f t="shared" si="1"/>
        <v/>
      </c>
      <c r="M60" s="257" t="str">
        <f t="shared" si="2"/>
        <v/>
      </c>
      <c r="N60" s="257" t="str">
        <f t="shared" si="3"/>
        <v/>
      </c>
      <c r="O60" s="257" t="str">
        <f t="shared" si="4"/>
        <v/>
      </c>
      <c r="P60" s="257" t="str">
        <f t="shared" si="5"/>
        <v/>
      </c>
      <c r="Q60" s="257"/>
      <c r="R60" s="213"/>
      <c r="S60" s="213"/>
      <c r="T60" s="213"/>
      <c r="U60" s="213"/>
      <c r="V60" s="213"/>
      <c r="W60" s="213"/>
      <c r="X60" s="213"/>
      <c r="Y60" s="213"/>
      <c r="Z60" s="213"/>
      <c r="AA60" s="231"/>
      <c r="AB60" s="213"/>
      <c r="AC60" s="213"/>
      <c r="AD60" s="205"/>
      <c r="AE60" s="205"/>
      <c r="AF60" s="205"/>
      <c r="AG60" s="205"/>
      <c r="AH60" s="205"/>
      <c r="AI60" s="205"/>
      <c r="AJ60" s="205"/>
      <c r="AK60" s="205"/>
      <c r="AL60" s="205"/>
      <c r="AM60" s="205"/>
      <c r="AN60" s="205"/>
      <c r="AO60" s="205"/>
    </row>
    <row r="61">
      <c r="A61" s="213"/>
      <c r="B61" s="218"/>
      <c r="C61" s="218"/>
      <c r="D61" s="213"/>
      <c r="E61" s="213"/>
      <c r="F61" s="213"/>
      <c r="G61" s="213"/>
      <c r="H61" s="213"/>
      <c r="I61" s="213"/>
      <c r="J61" s="213"/>
      <c r="K61" s="213"/>
      <c r="L61" s="257" t="str">
        <f t="shared" si="1"/>
        <v/>
      </c>
      <c r="M61" s="257" t="str">
        <f t="shared" si="2"/>
        <v/>
      </c>
      <c r="N61" s="257" t="str">
        <f t="shared" si="3"/>
        <v/>
      </c>
      <c r="O61" s="257" t="str">
        <f t="shared" si="4"/>
        <v/>
      </c>
      <c r="P61" s="257" t="str">
        <f t="shared" si="5"/>
        <v/>
      </c>
      <c r="Q61" s="257"/>
      <c r="R61" s="213"/>
      <c r="S61" s="213"/>
      <c r="T61" s="213"/>
      <c r="U61" s="213"/>
      <c r="V61" s="213"/>
      <c r="W61" s="213"/>
      <c r="X61" s="213"/>
      <c r="Y61" s="213"/>
      <c r="Z61" s="213"/>
      <c r="AA61" s="231"/>
      <c r="AB61" s="213"/>
      <c r="AC61" s="213"/>
      <c r="AD61" s="205"/>
      <c r="AE61" s="205"/>
      <c r="AF61" s="205"/>
      <c r="AG61" s="205"/>
      <c r="AH61" s="205"/>
      <c r="AI61" s="205"/>
      <c r="AJ61" s="205"/>
      <c r="AK61" s="205"/>
      <c r="AL61" s="205"/>
      <c r="AM61" s="205"/>
      <c r="AN61" s="205"/>
      <c r="AO61" s="205"/>
    </row>
    <row r="62">
      <c r="A62" s="213"/>
      <c r="B62" s="218"/>
      <c r="C62" s="218"/>
      <c r="D62" s="213"/>
      <c r="E62" s="213"/>
      <c r="F62" s="213"/>
      <c r="G62" s="213"/>
      <c r="H62" s="213"/>
      <c r="I62" s="213"/>
      <c r="J62" s="213"/>
      <c r="K62" s="213"/>
      <c r="L62" s="257" t="str">
        <f t="shared" si="1"/>
        <v/>
      </c>
      <c r="M62" s="257" t="str">
        <f t="shared" si="2"/>
        <v/>
      </c>
      <c r="N62" s="257" t="str">
        <f t="shared" si="3"/>
        <v/>
      </c>
      <c r="O62" s="257" t="str">
        <f t="shared" si="4"/>
        <v/>
      </c>
      <c r="P62" s="257" t="str">
        <f t="shared" si="5"/>
        <v/>
      </c>
      <c r="Q62" s="257"/>
      <c r="R62" s="213"/>
      <c r="S62" s="213"/>
      <c r="T62" s="213"/>
      <c r="U62" s="213"/>
      <c r="V62" s="213"/>
      <c r="W62" s="213"/>
      <c r="X62" s="213"/>
      <c r="Y62" s="213"/>
      <c r="Z62" s="213"/>
      <c r="AA62" s="231"/>
      <c r="AB62" s="213"/>
      <c r="AC62" s="213"/>
      <c r="AD62" s="205"/>
      <c r="AE62" s="205"/>
      <c r="AF62" s="205"/>
      <c r="AG62" s="205"/>
      <c r="AH62" s="205"/>
      <c r="AI62" s="205"/>
      <c r="AJ62" s="205"/>
      <c r="AK62" s="205"/>
      <c r="AL62" s="205"/>
      <c r="AM62" s="205"/>
      <c r="AN62" s="205"/>
      <c r="AO62" s="205"/>
    </row>
    <row r="63">
      <c r="A63" s="213"/>
      <c r="B63" s="218"/>
      <c r="C63" s="218"/>
      <c r="D63" s="213"/>
      <c r="E63" s="213"/>
      <c r="F63" s="213"/>
      <c r="G63" s="213"/>
      <c r="H63" s="213"/>
      <c r="I63" s="213"/>
      <c r="J63" s="213"/>
      <c r="K63" s="213"/>
      <c r="L63" s="257" t="str">
        <f t="shared" si="1"/>
        <v/>
      </c>
      <c r="M63" s="257" t="str">
        <f t="shared" si="2"/>
        <v/>
      </c>
      <c r="N63" s="257" t="str">
        <f t="shared" si="3"/>
        <v/>
      </c>
      <c r="O63" s="257" t="str">
        <f t="shared" si="4"/>
        <v/>
      </c>
      <c r="P63" s="257" t="str">
        <f t="shared" si="5"/>
        <v/>
      </c>
      <c r="Q63" s="257"/>
      <c r="R63" s="213"/>
      <c r="S63" s="213"/>
      <c r="T63" s="213"/>
      <c r="U63" s="213"/>
      <c r="V63" s="213"/>
      <c r="W63" s="213"/>
      <c r="X63" s="213"/>
      <c r="Y63" s="213"/>
      <c r="Z63" s="213"/>
      <c r="AA63" s="231"/>
      <c r="AB63" s="213"/>
      <c r="AC63" s="213"/>
      <c r="AD63" s="205"/>
      <c r="AE63" s="205"/>
      <c r="AF63" s="205"/>
      <c r="AG63" s="205"/>
      <c r="AH63" s="205"/>
      <c r="AI63" s="205"/>
      <c r="AJ63" s="205"/>
      <c r="AK63" s="205"/>
      <c r="AL63" s="205"/>
      <c r="AM63" s="205"/>
      <c r="AN63" s="205"/>
      <c r="AO63" s="205"/>
    </row>
    <row r="64">
      <c r="A64" s="213"/>
      <c r="B64" s="218"/>
      <c r="C64" s="218"/>
      <c r="D64" s="213"/>
      <c r="E64" s="213"/>
      <c r="F64" s="213"/>
      <c r="G64" s="213"/>
      <c r="H64" s="213"/>
      <c r="I64" s="213"/>
      <c r="J64" s="213"/>
      <c r="K64" s="213"/>
      <c r="L64" s="257" t="str">
        <f t="shared" si="1"/>
        <v/>
      </c>
      <c r="M64" s="257" t="str">
        <f t="shared" si="2"/>
        <v/>
      </c>
      <c r="N64" s="257" t="str">
        <f t="shared" si="3"/>
        <v/>
      </c>
      <c r="O64" s="257" t="str">
        <f t="shared" si="4"/>
        <v/>
      </c>
      <c r="P64" s="257" t="str">
        <f t="shared" si="5"/>
        <v/>
      </c>
      <c r="Q64" s="257"/>
      <c r="R64" s="213"/>
      <c r="S64" s="213"/>
      <c r="T64" s="213"/>
      <c r="U64" s="213"/>
      <c r="V64" s="213"/>
      <c r="W64" s="213"/>
      <c r="X64" s="213"/>
      <c r="Y64" s="213"/>
      <c r="Z64" s="213"/>
      <c r="AA64" s="231"/>
      <c r="AB64" s="213"/>
      <c r="AC64" s="213"/>
      <c r="AD64" s="205"/>
      <c r="AE64" s="205"/>
      <c r="AF64" s="205"/>
      <c r="AG64" s="205"/>
      <c r="AH64" s="205"/>
      <c r="AI64" s="205"/>
      <c r="AJ64" s="205"/>
      <c r="AK64" s="205"/>
      <c r="AL64" s="205"/>
      <c r="AM64" s="205"/>
      <c r="AN64" s="205"/>
      <c r="AO64" s="205"/>
    </row>
    <row r="65">
      <c r="A65" s="213"/>
      <c r="B65" s="218"/>
      <c r="C65" s="218"/>
      <c r="D65" s="213"/>
      <c r="E65" s="213"/>
      <c r="F65" s="213"/>
      <c r="G65" s="213"/>
      <c r="H65" s="213"/>
      <c r="I65" s="213"/>
      <c r="J65" s="213"/>
      <c r="K65" s="213"/>
      <c r="L65" s="257" t="str">
        <f t="shared" si="1"/>
        <v/>
      </c>
      <c r="M65" s="257" t="str">
        <f t="shared" si="2"/>
        <v/>
      </c>
      <c r="N65" s="257" t="str">
        <f t="shared" si="3"/>
        <v/>
      </c>
      <c r="O65" s="257" t="str">
        <f t="shared" si="4"/>
        <v/>
      </c>
      <c r="P65" s="257" t="str">
        <f t="shared" si="5"/>
        <v/>
      </c>
      <c r="Q65" s="257"/>
      <c r="R65" s="213"/>
      <c r="S65" s="213"/>
      <c r="T65" s="213"/>
      <c r="U65" s="213"/>
      <c r="V65" s="213"/>
      <c r="W65" s="213"/>
      <c r="X65" s="213"/>
      <c r="Y65" s="213"/>
      <c r="Z65" s="213"/>
      <c r="AA65" s="231"/>
      <c r="AB65" s="213"/>
      <c r="AC65" s="213"/>
      <c r="AD65" s="205"/>
      <c r="AE65" s="205"/>
      <c r="AF65" s="205"/>
      <c r="AG65" s="205"/>
      <c r="AH65" s="205"/>
      <c r="AI65" s="205"/>
      <c r="AJ65" s="205"/>
      <c r="AK65" s="205"/>
      <c r="AL65" s="205"/>
      <c r="AM65" s="205"/>
      <c r="AN65" s="205"/>
      <c r="AO65" s="205"/>
    </row>
    <row r="66">
      <c r="A66" s="213"/>
      <c r="B66" s="218"/>
      <c r="C66" s="218"/>
      <c r="D66" s="213"/>
      <c r="E66" s="213"/>
      <c r="F66" s="213"/>
      <c r="G66" s="213"/>
      <c r="H66" s="213"/>
      <c r="I66" s="213"/>
      <c r="J66" s="213"/>
      <c r="K66" s="213"/>
      <c r="L66" s="257" t="str">
        <f t="shared" si="1"/>
        <v/>
      </c>
      <c r="M66" s="257" t="str">
        <f t="shared" si="2"/>
        <v/>
      </c>
      <c r="N66" s="257" t="str">
        <f t="shared" si="3"/>
        <v/>
      </c>
      <c r="O66" s="257" t="str">
        <f t="shared" si="4"/>
        <v/>
      </c>
      <c r="P66" s="257" t="str">
        <f t="shared" si="5"/>
        <v/>
      </c>
      <c r="Q66" s="257"/>
      <c r="R66" s="213"/>
      <c r="S66" s="213"/>
      <c r="T66" s="213"/>
      <c r="U66" s="213"/>
      <c r="V66" s="213"/>
      <c r="W66" s="213"/>
      <c r="X66" s="213"/>
      <c r="Y66" s="213"/>
      <c r="Z66" s="213"/>
      <c r="AA66" s="231"/>
      <c r="AB66" s="213"/>
      <c r="AC66" s="213"/>
      <c r="AD66" s="205"/>
      <c r="AE66" s="205"/>
      <c r="AF66" s="205"/>
      <c r="AG66" s="205"/>
      <c r="AH66" s="205"/>
      <c r="AI66" s="205"/>
      <c r="AJ66" s="205"/>
      <c r="AK66" s="205"/>
      <c r="AL66" s="205"/>
      <c r="AM66" s="205"/>
      <c r="AN66" s="205"/>
      <c r="AO66" s="205"/>
    </row>
    <row r="67">
      <c r="A67" s="213"/>
      <c r="B67" s="218"/>
      <c r="C67" s="218"/>
      <c r="D67" s="213"/>
      <c r="E67" s="213"/>
      <c r="F67" s="213"/>
      <c r="G67" s="213"/>
      <c r="H67" s="213"/>
      <c r="I67" s="213"/>
      <c r="J67" s="213"/>
      <c r="K67" s="213"/>
      <c r="L67" s="257" t="str">
        <f t="shared" si="1"/>
        <v/>
      </c>
      <c r="M67" s="257" t="str">
        <f t="shared" si="2"/>
        <v/>
      </c>
      <c r="N67" s="257" t="str">
        <f t="shared" si="3"/>
        <v/>
      </c>
      <c r="O67" s="257" t="str">
        <f t="shared" si="4"/>
        <v/>
      </c>
      <c r="P67" s="257" t="str">
        <f t="shared" si="5"/>
        <v/>
      </c>
      <c r="Q67" s="257"/>
      <c r="R67" s="213"/>
      <c r="S67" s="213"/>
      <c r="T67" s="213"/>
      <c r="U67" s="213"/>
      <c r="V67" s="213"/>
      <c r="W67" s="213"/>
      <c r="X67" s="213"/>
      <c r="Y67" s="213"/>
      <c r="Z67" s="213"/>
      <c r="AA67" s="231"/>
      <c r="AB67" s="213"/>
      <c r="AC67" s="213"/>
      <c r="AD67" s="205"/>
      <c r="AE67" s="205"/>
      <c r="AF67" s="205"/>
      <c r="AG67" s="205"/>
      <c r="AH67" s="205"/>
      <c r="AI67" s="205"/>
      <c r="AJ67" s="205"/>
      <c r="AK67" s="205"/>
      <c r="AL67" s="205"/>
      <c r="AM67" s="205"/>
      <c r="AN67" s="205"/>
      <c r="AO67" s="205"/>
    </row>
    <row r="68">
      <c r="A68" s="213"/>
      <c r="B68" s="218"/>
      <c r="C68" s="218"/>
      <c r="D68" s="213"/>
      <c r="E68" s="213"/>
      <c r="F68" s="213"/>
      <c r="G68" s="213"/>
      <c r="H68" s="213"/>
      <c r="I68" s="213"/>
      <c r="J68" s="213"/>
      <c r="K68" s="213"/>
      <c r="L68" s="257" t="str">
        <f t="shared" si="1"/>
        <v/>
      </c>
      <c r="M68" s="257" t="str">
        <f t="shared" si="2"/>
        <v/>
      </c>
      <c r="N68" s="257" t="str">
        <f t="shared" si="3"/>
        <v/>
      </c>
      <c r="O68" s="257" t="str">
        <f t="shared" si="4"/>
        <v/>
      </c>
      <c r="P68" s="257" t="str">
        <f t="shared" si="5"/>
        <v/>
      </c>
      <c r="Q68" s="257"/>
      <c r="R68" s="213"/>
      <c r="S68" s="213"/>
      <c r="T68" s="213"/>
      <c r="U68" s="213"/>
      <c r="V68" s="213"/>
      <c r="W68" s="213"/>
      <c r="X68" s="213"/>
      <c r="Y68" s="213"/>
      <c r="Z68" s="213"/>
      <c r="AA68" s="231"/>
      <c r="AB68" s="213"/>
      <c r="AC68" s="213"/>
      <c r="AD68" s="205"/>
      <c r="AE68" s="205"/>
      <c r="AF68" s="205"/>
      <c r="AG68" s="205"/>
      <c r="AH68" s="205"/>
      <c r="AI68" s="205"/>
      <c r="AJ68" s="205"/>
      <c r="AK68" s="205"/>
      <c r="AL68" s="205"/>
      <c r="AM68" s="205"/>
      <c r="AN68" s="205"/>
      <c r="AO68" s="205"/>
    </row>
    <row r="69">
      <c r="A69" s="213"/>
      <c r="B69" s="218"/>
      <c r="C69" s="218"/>
      <c r="D69" s="213"/>
      <c r="E69" s="213"/>
      <c r="F69" s="213"/>
      <c r="G69" s="213"/>
      <c r="H69" s="213"/>
      <c r="I69" s="213"/>
      <c r="J69" s="213"/>
      <c r="K69" s="213"/>
      <c r="L69" s="257" t="str">
        <f t="shared" si="1"/>
        <v/>
      </c>
      <c r="M69" s="257" t="str">
        <f t="shared" si="2"/>
        <v/>
      </c>
      <c r="N69" s="257" t="str">
        <f t="shared" si="3"/>
        <v/>
      </c>
      <c r="O69" s="257" t="str">
        <f t="shared" si="4"/>
        <v/>
      </c>
      <c r="P69" s="257" t="str">
        <f t="shared" si="5"/>
        <v/>
      </c>
      <c r="Q69" s="257"/>
      <c r="R69" s="213"/>
      <c r="S69" s="213"/>
      <c r="T69" s="213"/>
      <c r="U69" s="213"/>
      <c r="V69" s="213"/>
      <c r="W69" s="213"/>
      <c r="X69" s="213"/>
      <c r="Y69" s="213"/>
      <c r="Z69" s="213"/>
      <c r="AA69" s="231"/>
      <c r="AB69" s="213"/>
      <c r="AC69" s="213"/>
      <c r="AD69" s="205"/>
      <c r="AE69" s="205"/>
      <c r="AF69" s="205"/>
      <c r="AG69" s="205"/>
      <c r="AH69" s="205"/>
      <c r="AI69" s="205"/>
      <c r="AJ69" s="205"/>
      <c r="AK69" s="205"/>
      <c r="AL69" s="205"/>
      <c r="AM69" s="205"/>
      <c r="AN69" s="205"/>
      <c r="AO69" s="205"/>
    </row>
    <row r="70">
      <c r="A70" s="213"/>
      <c r="B70" s="218"/>
      <c r="C70" s="218"/>
      <c r="D70" s="213"/>
      <c r="E70" s="213"/>
      <c r="F70" s="213"/>
      <c r="G70" s="213"/>
      <c r="H70" s="213"/>
      <c r="I70" s="213"/>
      <c r="J70" s="213"/>
      <c r="K70" s="213"/>
      <c r="L70" s="257" t="str">
        <f t="shared" si="1"/>
        <v/>
      </c>
      <c r="M70" s="257" t="str">
        <f t="shared" si="2"/>
        <v/>
      </c>
      <c r="N70" s="257" t="str">
        <f t="shared" si="3"/>
        <v/>
      </c>
      <c r="O70" s="257" t="str">
        <f t="shared" si="4"/>
        <v/>
      </c>
      <c r="P70" s="257" t="str">
        <f t="shared" si="5"/>
        <v/>
      </c>
      <c r="Q70" s="257"/>
      <c r="R70" s="213"/>
      <c r="S70" s="213"/>
      <c r="T70" s="213"/>
      <c r="U70" s="213"/>
      <c r="V70" s="213"/>
      <c r="W70" s="213"/>
      <c r="X70" s="213"/>
      <c r="Y70" s="213"/>
      <c r="Z70" s="213"/>
      <c r="AA70" s="231"/>
      <c r="AB70" s="213"/>
      <c r="AC70" s="213"/>
      <c r="AD70" s="205"/>
      <c r="AE70" s="205"/>
      <c r="AF70" s="205"/>
      <c r="AG70" s="205"/>
      <c r="AH70" s="205"/>
      <c r="AI70" s="205"/>
      <c r="AJ70" s="205"/>
      <c r="AK70" s="205"/>
      <c r="AL70" s="205"/>
      <c r="AM70" s="205"/>
      <c r="AN70" s="205"/>
      <c r="AO70" s="205"/>
    </row>
    <row r="71">
      <c r="A71" s="213"/>
      <c r="B71" s="218"/>
      <c r="C71" s="218"/>
      <c r="D71" s="213"/>
      <c r="E71" s="213"/>
      <c r="F71" s="213"/>
      <c r="G71" s="213"/>
      <c r="H71" s="213"/>
      <c r="I71" s="213"/>
      <c r="J71" s="213"/>
      <c r="K71" s="213"/>
      <c r="L71" s="257" t="str">
        <f t="shared" si="1"/>
        <v/>
      </c>
      <c r="M71" s="257" t="str">
        <f t="shared" si="2"/>
        <v/>
      </c>
      <c r="N71" s="257" t="str">
        <f t="shared" si="3"/>
        <v/>
      </c>
      <c r="O71" s="257" t="str">
        <f t="shared" si="4"/>
        <v/>
      </c>
      <c r="P71" s="257" t="str">
        <f t="shared" si="5"/>
        <v/>
      </c>
      <c r="Q71" s="257"/>
      <c r="R71" s="213"/>
      <c r="S71" s="213"/>
      <c r="T71" s="213"/>
      <c r="U71" s="213"/>
      <c r="V71" s="213"/>
      <c r="W71" s="213"/>
      <c r="X71" s="213"/>
      <c r="Y71" s="213"/>
      <c r="Z71" s="213"/>
      <c r="AA71" s="231"/>
      <c r="AB71" s="213"/>
      <c r="AC71" s="213"/>
      <c r="AD71" s="205"/>
      <c r="AE71" s="205"/>
      <c r="AF71" s="205"/>
      <c r="AG71" s="205"/>
      <c r="AH71" s="205"/>
      <c r="AI71" s="205"/>
      <c r="AJ71" s="205"/>
      <c r="AK71" s="205"/>
      <c r="AL71" s="205"/>
      <c r="AM71" s="205"/>
      <c r="AN71" s="205"/>
      <c r="AO71" s="205"/>
    </row>
    <row r="72">
      <c r="A72" s="213"/>
      <c r="B72" s="218"/>
      <c r="C72" s="218"/>
      <c r="D72" s="213"/>
      <c r="E72" s="213"/>
      <c r="F72" s="213"/>
      <c r="G72" s="213"/>
      <c r="H72" s="213"/>
      <c r="I72" s="213"/>
      <c r="J72" s="213"/>
      <c r="K72" s="213"/>
      <c r="L72" s="257" t="str">
        <f t="shared" si="1"/>
        <v/>
      </c>
      <c r="M72" s="257" t="str">
        <f t="shared" si="2"/>
        <v/>
      </c>
      <c r="N72" s="257" t="str">
        <f t="shared" si="3"/>
        <v/>
      </c>
      <c r="O72" s="257" t="str">
        <f t="shared" si="4"/>
        <v/>
      </c>
      <c r="P72" s="257" t="str">
        <f t="shared" si="5"/>
        <v/>
      </c>
      <c r="Q72" s="257"/>
      <c r="R72" s="213"/>
      <c r="S72" s="213"/>
      <c r="T72" s="213"/>
      <c r="U72" s="213"/>
      <c r="V72" s="213"/>
      <c r="W72" s="213"/>
      <c r="X72" s="213"/>
      <c r="Y72" s="213"/>
      <c r="Z72" s="213"/>
      <c r="AA72" s="231"/>
      <c r="AB72" s="213"/>
      <c r="AC72" s="213"/>
      <c r="AD72" s="205"/>
      <c r="AE72" s="205"/>
      <c r="AF72" s="205"/>
      <c r="AG72" s="205"/>
      <c r="AH72" s="205"/>
      <c r="AI72" s="205"/>
      <c r="AJ72" s="205"/>
      <c r="AK72" s="205"/>
      <c r="AL72" s="205"/>
      <c r="AM72" s="205"/>
      <c r="AN72" s="205"/>
      <c r="AO72" s="205"/>
    </row>
    <row r="73">
      <c r="A73" s="213"/>
      <c r="B73" s="218"/>
      <c r="C73" s="218"/>
      <c r="D73" s="213"/>
      <c r="E73" s="213"/>
      <c r="F73" s="213"/>
      <c r="G73" s="213"/>
      <c r="H73" s="213"/>
      <c r="I73" s="213"/>
      <c r="J73" s="213"/>
      <c r="K73" s="213"/>
      <c r="L73" s="257" t="str">
        <f t="shared" si="1"/>
        <v/>
      </c>
      <c r="M73" s="257" t="str">
        <f t="shared" si="2"/>
        <v/>
      </c>
      <c r="N73" s="257" t="str">
        <f t="shared" si="3"/>
        <v/>
      </c>
      <c r="O73" s="257" t="str">
        <f t="shared" si="4"/>
        <v/>
      </c>
      <c r="P73" s="257" t="str">
        <f t="shared" si="5"/>
        <v/>
      </c>
      <c r="Q73" s="257"/>
      <c r="R73" s="213"/>
      <c r="S73" s="213"/>
      <c r="T73" s="213"/>
      <c r="U73" s="213"/>
      <c r="V73" s="213"/>
      <c r="W73" s="213"/>
      <c r="X73" s="213"/>
      <c r="Y73" s="213"/>
      <c r="Z73" s="213"/>
      <c r="AA73" s="231"/>
      <c r="AB73" s="213"/>
      <c r="AC73" s="213"/>
      <c r="AD73" s="205"/>
      <c r="AE73" s="205"/>
      <c r="AF73" s="205"/>
      <c r="AG73" s="205"/>
      <c r="AH73" s="205"/>
      <c r="AI73" s="205"/>
      <c r="AJ73" s="205"/>
      <c r="AK73" s="205"/>
      <c r="AL73" s="205"/>
      <c r="AM73" s="205"/>
      <c r="AN73" s="205"/>
      <c r="AO73" s="205"/>
    </row>
    <row r="74">
      <c r="A74" s="213"/>
      <c r="B74" s="218"/>
      <c r="C74" s="218"/>
      <c r="D74" s="213"/>
      <c r="E74" s="213"/>
      <c r="F74" s="213"/>
      <c r="G74" s="213"/>
      <c r="H74" s="213"/>
      <c r="I74" s="213"/>
      <c r="J74" s="213"/>
      <c r="K74" s="213"/>
      <c r="L74" s="257" t="str">
        <f t="shared" si="1"/>
        <v/>
      </c>
      <c r="M74" s="257" t="str">
        <f t="shared" si="2"/>
        <v/>
      </c>
      <c r="N74" s="257" t="str">
        <f t="shared" si="3"/>
        <v/>
      </c>
      <c r="O74" s="257" t="str">
        <f t="shared" si="4"/>
        <v/>
      </c>
      <c r="P74" s="257" t="str">
        <f t="shared" si="5"/>
        <v/>
      </c>
      <c r="Q74" s="257"/>
      <c r="R74" s="213"/>
      <c r="S74" s="213"/>
      <c r="T74" s="213"/>
      <c r="U74" s="213"/>
      <c r="V74" s="213"/>
      <c r="W74" s="213"/>
      <c r="X74" s="213"/>
      <c r="Y74" s="213"/>
      <c r="Z74" s="213"/>
      <c r="AA74" s="231"/>
      <c r="AB74" s="213"/>
      <c r="AC74" s="213"/>
      <c r="AD74" s="205"/>
      <c r="AE74" s="205"/>
      <c r="AF74" s="205"/>
      <c r="AG74" s="205"/>
      <c r="AH74" s="205"/>
      <c r="AI74" s="205"/>
      <c r="AJ74" s="205"/>
      <c r="AK74" s="205"/>
      <c r="AL74" s="205"/>
      <c r="AM74" s="205"/>
      <c r="AN74" s="205"/>
      <c r="AO74" s="205"/>
    </row>
    <row r="75">
      <c r="A75" s="213"/>
      <c r="B75" s="218"/>
      <c r="C75" s="218"/>
      <c r="D75" s="213"/>
      <c r="E75" s="213"/>
      <c r="F75" s="213"/>
      <c r="G75" s="213"/>
      <c r="H75" s="213"/>
      <c r="I75" s="213"/>
      <c r="J75" s="213"/>
      <c r="K75" s="213"/>
      <c r="L75" s="257" t="str">
        <f t="shared" si="1"/>
        <v/>
      </c>
      <c r="M75" s="257" t="str">
        <f t="shared" si="2"/>
        <v/>
      </c>
      <c r="N75" s="257" t="str">
        <f t="shared" si="3"/>
        <v/>
      </c>
      <c r="O75" s="257" t="str">
        <f t="shared" si="4"/>
        <v/>
      </c>
      <c r="P75" s="257" t="str">
        <f t="shared" si="5"/>
        <v/>
      </c>
      <c r="Q75" s="257"/>
      <c r="R75" s="213"/>
      <c r="S75" s="213"/>
      <c r="T75" s="213"/>
      <c r="U75" s="213"/>
      <c r="V75" s="213"/>
      <c r="W75" s="213"/>
      <c r="X75" s="213"/>
      <c r="Y75" s="213"/>
      <c r="Z75" s="213"/>
      <c r="AA75" s="231"/>
      <c r="AB75" s="213"/>
      <c r="AC75" s="213"/>
      <c r="AD75" s="205"/>
      <c r="AE75" s="205"/>
      <c r="AF75" s="205"/>
      <c r="AG75" s="205"/>
      <c r="AH75" s="205"/>
      <c r="AI75" s="205"/>
      <c r="AJ75" s="205"/>
      <c r="AK75" s="205"/>
      <c r="AL75" s="205"/>
      <c r="AM75" s="205"/>
      <c r="AN75" s="205"/>
      <c r="AO75" s="205"/>
    </row>
    <row r="76">
      <c r="A76" s="213"/>
      <c r="B76" s="218"/>
      <c r="C76" s="218"/>
      <c r="D76" s="213"/>
      <c r="E76" s="213"/>
      <c r="F76" s="213"/>
      <c r="G76" s="213"/>
      <c r="H76" s="213"/>
      <c r="I76" s="213"/>
      <c r="J76" s="213"/>
      <c r="K76" s="213"/>
      <c r="L76" s="257" t="str">
        <f t="shared" si="1"/>
        <v/>
      </c>
      <c r="M76" s="257" t="str">
        <f t="shared" si="2"/>
        <v/>
      </c>
      <c r="N76" s="257" t="str">
        <f t="shared" si="3"/>
        <v/>
      </c>
      <c r="O76" s="257" t="str">
        <f t="shared" si="4"/>
        <v/>
      </c>
      <c r="P76" s="257" t="str">
        <f t="shared" si="5"/>
        <v/>
      </c>
      <c r="Q76" s="257"/>
      <c r="R76" s="213"/>
      <c r="S76" s="213"/>
      <c r="T76" s="213"/>
      <c r="U76" s="213"/>
      <c r="V76" s="213"/>
      <c r="W76" s="213"/>
      <c r="X76" s="213"/>
      <c r="Y76" s="213"/>
      <c r="Z76" s="213"/>
      <c r="AA76" s="231"/>
      <c r="AB76" s="213"/>
      <c r="AC76" s="213"/>
      <c r="AD76" s="205"/>
      <c r="AE76" s="205"/>
      <c r="AF76" s="205"/>
      <c r="AG76" s="205"/>
      <c r="AH76" s="205"/>
      <c r="AI76" s="205"/>
      <c r="AJ76" s="205"/>
      <c r="AK76" s="205"/>
      <c r="AL76" s="205"/>
      <c r="AM76" s="205"/>
      <c r="AN76" s="205"/>
      <c r="AO76" s="205"/>
    </row>
    <row r="77">
      <c r="A77" s="213"/>
      <c r="B77" s="218"/>
      <c r="C77" s="218"/>
      <c r="D77" s="213"/>
      <c r="E77" s="213"/>
      <c r="F77" s="213"/>
      <c r="G77" s="213"/>
      <c r="H77" s="213"/>
      <c r="I77" s="213"/>
      <c r="J77" s="213"/>
      <c r="K77" s="213"/>
      <c r="L77" s="257" t="str">
        <f t="shared" si="1"/>
        <v/>
      </c>
      <c r="M77" s="257" t="str">
        <f t="shared" si="2"/>
        <v/>
      </c>
      <c r="N77" s="257" t="str">
        <f t="shared" si="3"/>
        <v/>
      </c>
      <c r="O77" s="257" t="str">
        <f t="shared" si="4"/>
        <v/>
      </c>
      <c r="P77" s="257" t="str">
        <f t="shared" si="5"/>
        <v/>
      </c>
      <c r="Q77" s="257"/>
      <c r="R77" s="213"/>
      <c r="S77" s="213"/>
      <c r="T77" s="213"/>
      <c r="U77" s="213"/>
      <c r="V77" s="213"/>
      <c r="W77" s="213"/>
      <c r="X77" s="213"/>
      <c r="Y77" s="213"/>
      <c r="Z77" s="213"/>
      <c r="AA77" s="231"/>
      <c r="AB77" s="213"/>
      <c r="AC77" s="213"/>
      <c r="AD77" s="205"/>
      <c r="AE77" s="205"/>
      <c r="AF77" s="205"/>
      <c r="AG77" s="205"/>
      <c r="AH77" s="205"/>
      <c r="AI77" s="205"/>
      <c r="AJ77" s="205"/>
      <c r="AK77" s="205"/>
      <c r="AL77" s="205"/>
      <c r="AM77" s="205"/>
      <c r="AN77" s="205"/>
      <c r="AO77" s="205"/>
    </row>
    <row r="78">
      <c r="A78" s="213"/>
      <c r="B78" s="218"/>
      <c r="C78" s="218"/>
      <c r="D78" s="213"/>
      <c r="E78" s="213"/>
      <c r="F78" s="213"/>
      <c r="G78" s="213"/>
      <c r="H78" s="213"/>
      <c r="I78" s="213"/>
      <c r="J78" s="213"/>
      <c r="K78" s="213"/>
      <c r="L78" s="280"/>
      <c r="M78" s="280"/>
      <c r="N78" s="280"/>
      <c r="O78" s="280"/>
      <c r="P78" s="280"/>
      <c r="Q78" s="280"/>
      <c r="R78" s="213"/>
      <c r="S78" s="213"/>
      <c r="T78" s="213"/>
      <c r="U78" s="213"/>
      <c r="V78" s="213"/>
      <c r="W78" s="213"/>
      <c r="X78" s="213"/>
      <c r="Y78" s="213"/>
      <c r="Z78" s="213"/>
      <c r="AA78" s="231"/>
      <c r="AB78" s="213"/>
      <c r="AC78" s="213"/>
      <c r="AD78" s="205"/>
      <c r="AE78" s="205"/>
      <c r="AF78" s="205"/>
      <c r="AG78" s="205"/>
      <c r="AH78" s="205"/>
      <c r="AI78" s="205"/>
      <c r="AJ78" s="205"/>
      <c r="AK78" s="205"/>
      <c r="AL78" s="205"/>
      <c r="AM78" s="205"/>
      <c r="AN78" s="205"/>
      <c r="AO78" s="205"/>
    </row>
    <row r="79">
      <c r="A79" s="213"/>
      <c r="B79" s="218"/>
      <c r="C79" s="218"/>
      <c r="D79" s="213"/>
      <c r="E79" s="213"/>
      <c r="F79" s="213"/>
      <c r="G79" s="213"/>
      <c r="H79" s="213"/>
      <c r="I79" s="213"/>
      <c r="J79" s="213"/>
      <c r="K79" s="213"/>
      <c r="L79" s="280"/>
      <c r="M79" s="280"/>
      <c r="N79" s="280"/>
      <c r="O79" s="280"/>
      <c r="P79" s="280"/>
      <c r="Q79" s="280"/>
      <c r="R79" s="213"/>
      <c r="S79" s="213"/>
      <c r="T79" s="213"/>
      <c r="U79" s="213"/>
      <c r="V79" s="213"/>
      <c r="W79" s="213"/>
      <c r="X79" s="213"/>
      <c r="Y79" s="213"/>
      <c r="Z79" s="213"/>
      <c r="AA79" s="231"/>
      <c r="AB79" s="213"/>
      <c r="AC79" s="213"/>
      <c r="AD79" s="205"/>
      <c r="AE79" s="205"/>
      <c r="AF79" s="205"/>
      <c r="AG79" s="205"/>
      <c r="AH79" s="205"/>
      <c r="AI79" s="205"/>
      <c r="AJ79" s="205"/>
      <c r="AK79" s="205"/>
      <c r="AL79" s="205"/>
      <c r="AM79" s="205"/>
      <c r="AN79" s="205"/>
      <c r="AO79" s="205"/>
    </row>
    <row r="80">
      <c r="A80" s="213"/>
      <c r="B80" s="218"/>
      <c r="C80" s="218"/>
      <c r="D80" s="213"/>
      <c r="E80" s="213"/>
      <c r="F80" s="213"/>
      <c r="G80" s="213"/>
      <c r="H80" s="213"/>
      <c r="I80" s="213"/>
      <c r="J80" s="213"/>
      <c r="K80" s="213"/>
      <c r="L80" s="280"/>
      <c r="M80" s="280"/>
      <c r="N80" s="280"/>
      <c r="O80" s="280"/>
      <c r="P80" s="280"/>
      <c r="Q80" s="280"/>
      <c r="R80" s="213"/>
      <c r="S80" s="213"/>
      <c r="T80" s="213"/>
      <c r="U80" s="213"/>
      <c r="V80" s="213"/>
      <c r="W80" s="213"/>
      <c r="X80" s="213"/>
      <c r="Y80" s="213"/>
      <c r="Z80" s="213"/>
      <c r="AA80" s="231"/>
      <c r="AB80" s="213"/>
      <c r="AC80" s="213"/>
      <c r="AD80" s="205"/>
      <c r="AE80" s="205"/>
      <c r="AF80" s="205"/>
      <c r="AG80" s="205"/>
      <c r="AH80" s="205"/>
      <c r="AI80" s="205"/>
      <c r="AJ80" s="205"/>
      <c r="AK80" s="205"/>
      <c r="AL80" s="205"/>
      <c r="AM80" s="205"/>
      <c r="AN80" s="205"/>
      <c r="AO80" s="205"/>
    </row>
    <row r="81">
      <c r="A81" s="213"/>
      <c r="B81" s="218"/>
      <c r="C81" s="218"/>
      <c r="D81" s="213"/>
      <c r="E81" s="213"/>
      <c r="F81" s="213"/>
      <c r="G81" s="213"/>
      <c r="H81" s="213"/>
      <c r="I81" s="213"/>
      <c r="J81" s="213"/>
      <c r="K81" s="213"/>
      <c r="L81" s="280"/>
      <c r="M81" s="280"/>
      <c r="N81" s="280"/>
      <c r="O81" s="280"/>
      <c r="P81" s="280"/>
      <c r="Q81" s="280"/>
      <c r="R81" s="213"/>
      <c r="S81" s="213"/>
      <c r="T81" s="213"/>
      <c r="U81" s="213"/>
      <c r="V81" s="213"/>
      <c r="W81" s="213"/>
      <c r="X81" s="213"/>
      <c r="Y81" s="213"/>
      <c r="Z81" s="213"/>
      <c r="AA81" s="231"/>
      <c r="AB81" s="213"/>
      <c r="AC81" s="213"/>
      <c r="AD81" s="205"/>
      <c r="AE81" s="205"/>
      <c r="AF81" s="205"/>
      <c r="AG81" s="205"/>
      <c r="AH81" s="205"/>
      <c r="AI81" s="205"/>
      <c r="AJ81" s="205"/>
      <c r="AK81" s="205"/>
      <c r="AL81" s="205"/>
      <c r="AM81" s="205"/>
      <c r="AN81" s="205"/>
      <c r="AO81" s="205"/>
    </row>
    <row r="82">
      <c r="A82" s="213"/>
      <c r="B82" s="218"/>
      <c r="C82" s="218"/>
      <c r="D82" s="213"/>
      <c r="E82" s="213"/>
      <c r="F82" s="213"/>
      <c r="G82" s="213"/>
      <c r="H82" s="213"/>
      <c r="I82" s="213"/>
      <c r="J82" s="213"/>
      <c r="K82" s="213"/>
      <c r="L82" s="280"/>
      <c r="M82" s="280"/>
      <c r="N82" s="280"/>
      <c r="O82" s="280"/>
      <c r="P82" s="280"/>
      <c r="Q82" s="280"/>
      <c r="R82" s="213"/>
      <c r="S82" s="213"/>
      <c r="T82" s="213"/>
      <c r="U82" s="213"/>
      <c r="V82" s="213"/>
      <c r="W82" s="213"/>
      <c r="X82" s="213"/>
      <c r="Y82" s="213"/>
      <c r="Z82" s="213"/>
      <c r="AA82" s="231"/>
      <c r="AB82" s="213"/>
      <c r="AC82" s="213"/>
      <c r="AD82" s="205"/>
      <c r="AE82" s="205"/>
      <c r="AF82" s="205"/>
      <c r="AG82" s="205"/>
      <c r="AH82" s="205"/>
      <c r="AI82" s="205"/>
      <c r="AJ82" s="205"/>
      <c r="AK82" s="205"/>
      <c r="AL82" s="205"/>
      <c r="AM82" s="205"/>
      <c r="AN82" s="205"/>
      <c r="AO82" s="205"/>
    </row>
    <row r="83">
      <c r="A83" s="213"/>
      <c r="B83" s="218"/>
      <c r="C83" s="218"/>
      <c r="D83" s="213"/>
      <c r="E83" s="213"/>
      <c r="F83" s="213"/>
      <c r="G83" s="213"/>
      <c r="H83" s="213"/>
      <c r="I83" s="213"/>
      <c r="J83" s="213"/>
      <c r="K83" s="213"/>
      <c r="L83" s="280"/>
      <c r="M83" s="280"/>
      <c r="N83" s="280"/>
      <c r="O83" s="280"/>
      <c r="P83" s="280"/>
      <c r="Q83" s="280"/>
      <c r="R83" s="213"/>
      <c r="S83" s="213"/>
      <c r="T83" s="213"/>
      <c r="U83" s="213"/>
      <c r="V83" s="213"/>
      <c r="W83" s="213"/>
      <c r="X83" s="213"/>
      <c r="Y83" s="213"/>
      <c r="Z83" s="213"/>
      <c r="AA83" s="231"/>
      <c r="AB83" s="213"/>
      <c r="AC83" s="213"/>
      <c r="AD83" s="205"/>
      <c r="AE83" s="205"/>
      <c r="AF83" s="205"/>
      <c r="AG83" s="205"/>
      <c r="AH83" s="205"/>
      <c r="AI83" s="205"/>
      <c r="AJ83" s="205"/>
      <c r="AK83" s="205"/>
      <c r="AL83" s="205"/>
      <c r="AM83" s="205"/>
      <c r="AN83" s="205"/>
      <c r="AO83" s="205"/>
    </row>
    <row r="84">
      <c r="A84" s="213"/>
      <c r="B84" s="218"/>
      <c r="C84" s="218"/>
      <c r="D84" s="213"/>
      <c r="E84" s="213"/>
      <c r="F84" s="213"/>
      <c r="G84" s="213"/>
      <c r="H84" s="213"/>
      <c r="I84" s="213"/>
      <c r="J84" s="213"/>
      <c r="K84" s="213"/>
      <c r="L84" s="280"/>
      <c r="M84" s="280"/>
      <c r="N84" s="280"/>
      <c r="O84" s="280"/>
      <c r="P84" s="280"/>
      <c r="Q84" s="280"/>
      <c r="R84" s="213"/>
      <c r="S84" s="213"/>
      <c r="T84" s="213"/>
      <c r="U84" s="213"/>
      <c r="V84" s="213"/>
      <c r="W84" s="213"/>
      <c r="X84" s="213"/>
      <c r="Y84" s="213"/>
      <c r="Z84" s="213"/>
      <c r="AA84" s="231"/>
      <c r="AB84" s="213"/>
      <c r="AC84" s="213"/>
      <c r="AD84" s="205"/>
      <c r="AE84" s="205"/>
      <c r="AF84" s="205"/>
      <c r="AG84" s="205"/>
      <c r="AH84" s="205"/>
      <c r="AI84" s="205"/>
      <c r="AJ84" s="205"/>
      <c r="AK84" s="205"/>
      <c r="AL84" s="205"/>
      <c r="AM84" s="205"/>
      <c r="AN84" s="205"/>
      <c r="AO84" s="205"/>
    </row>
    <row r="85">
      <c r="A85" s="213"/>
      <c r="B85" s="218"/>
      <c r="C85" s="218"/>
      <c r="D85" s="213"/>
      <c r="E85" s="213"/>
      <c r="F85" s="213"/>
      <c r="G85" s="213"/>
      <c r="H85" s="213"/>
      <c r="I85" s="213"/>
      <c r="J85" s="213"/>
      <c r="K85" s="213"/>
      <c r="L85" s="280"/>
      <c r="M85" s="280"/>
      <c r="N85" s="280"/>
      <c r="O85" s="280"/>
      <c r="P85" s="280"/>
      <c r="Q85" s="280"/>
      <c r="R85" s="213"/>
      <c r="S85" s="213"/>
      <c r="T85" s="213"/>
      <c r="U85" s="213"/>
      <c r="V85" s="213"/>
      <c r="W85" s="213"/>
      <c r="X85" s="213"/>
      <c r="Y85" s="213"/>
      <c r="Z85" s="213"/>
      <c r="AA85" s="231"/>
      <c r="AB85" s="213"/>
      <c r="AC85" s="213"/>
      <c r="AD85" s="205"/>
      <c r="AE85" s="205"/>
      <c r="AF85" s="205"/>
      <c r="AG85" s="205"/>
      <c r="AH85" s="205"/>
      <c r="AI85" s="205"/>
      <c r="AJ85" s="205"/>
      <c r="AK85" s="205"/>
      <c r="AL85" s="205"/>
      <c r="AM85" s="205"/>
      <c r="AN85" s="205"/>
      <c r="AO85" s="205"/>
    </row>
    <row r="86">
      <c r="A86" s="213"/>
      <c r="B86" s="218"/>
      <c r="C86" s="218"/>
      <c r="D86" s="213"/>
      <c r="E86" s="213"/>
      <c r="F86" s="213"/>
      <c r="G86" s="213"/>
      <c r="H86" s="213"/>
      <c r="I86" s="213"/>
      <c r="J86" s="213"/>
      <c r="K86" s="213"/>
      <c r="L86" s="280"/>
      <c r="M86" s="280"/>
      <c r="N86" s="280"/>
      <c r="O86" s="280"/>
      <c r="P86" s="280"/>
      <c r="Q86" s="280"/>
      <c r="R86" s="213"/>
      <c r="S86" s="213"/>
      <c r="T86" s="213"/>
      <c r="U86" s="213"/>
      <c r="V86" s="213"/>
      <c r="W86" s="213"/>
      <c r="X86" s="213"/>
      <c r="Y86" s="213"/>
      <c r="Z86" s="213"/>
      <c r="AA86" s="231"/>
      <c r="AB86" s="213"/>
      <c r="AC86" s="213"/>
      <c r="AD86" s="205"/>
      <c r="AE86" s="205"/>
      <c r="AF86" s="205"/>
      <c r="AG86" s="205"/>
      <c r="AH86" s="205"/>
      <c r="AI86" s="205"/>
      <c r="AJ86" s="205"/>
      <c r="AK86" s="205"/>
      <c r="AL86" s="205"/>
      <c r="AM86" s="205"/>
      <c r="AN86" s="205"/>
      <c r="AO86" s="205"/>
    </row>
    <row r="87">
      <c r="A87" s="213"/>
      <c r="B87" s="218"/>
      <c r="C87" s="218"/>
      <c r="D87" s="213"/>
      <c r="E87" s="213"/>
      <c r="F87" s="213"/>
      <c r="G87" s="213"/>
      <c r="H87" s="213"/>
      <c r="I87" s="213"/>
      <c r="J87" s="213"/>
      <c r="K87" s="213"/>
      <c r="L87" s="280"/>
      <c r="M87" s="280"/>
      <c r="N87" s="280"/>
      <c r="O87" s="280"/>
      <c r="P87" s="280"/>
      <c r="Q87" s="280"/>
      <c r="R87" s="213"/>
      <c r="S87" s="213"/>
      <c r="T87" s="213"/>
      <c r="U87" s="213"/>
      <c r="V87" s="213"/>
      <c r="W87" s="213"/>
      <c r="X87" s="213"/>
      <c r="Y87" s="213"/>
      <c r="Z87" s="213"/>
      <c r="AA87" s="231"/>
      <c r="AB87" s="213"/>
      <c r="AC87" s="213"/>
      <c r="AD87" s="205"/>
      <c r="AE87" s="205"/>
      <c r="AF87" s="205"/>
      <c r="AG87" s="205"/>
      <c r="AH87" s="205"/>
      <c r="AI87" s="205"/>
      <c r="AJ87" s="205"/>
      <c r="AK87" s="205"/>
      <c r="AL87" s="205"/>
      <c r="AM87" s="205"/>
      <c r="AN87" s="205"/>
      <c r="AO87" s="205"/>
    </row>
    <row r="88">
      <c r="A88" s="213"/>
      <c r="B88" s="218"/>
      <c r="C88" s="218"/>
      <c r="D88" s="213"/>
      <c r="E88" s="213"/>
      <c r="F88" s="213"/>
      <c r="G88" s="213"/>
      <c r="H88" s="213"/>
      <c r="I88" s="213"/>
      <c r="J88" s="213"/>
      <c r="K88" s="213"/>
      <c r="L88" s="280"/>
      <c r="M88" s="280"/>
      <c r="N88" s="280"/>
      <c r="O88" s="280"/>
      <c r="P88" s="280"/>
      <c r="Q88" s="280"/>
      <c r="R88" s="213"/>
      <c r="S88" s="213"/>
      <c r="T88" s="213"/>
      <c r="U88" s="213"/>
      <c r="V88" s="213"/>
      <c r="W88" s="213"/>
      <c r="X88" s="213"/>
      <c r="Y88" s="213"/>
      <c r="Z88" s="213"/>
      <c r="AA88" s="231"/>
      <c r="AB88" s="213"/>
      <c r="AC88" s="213"/>
      <c r="AD88" s="205"/>
      <c r="AE88" s="205"/>
      <c r="AF88" s="205"/>
      <c r="AG88" s="205"/>
      <c r="AH88" s="205"/>
      <c r="AI88" s="205"/>
      <c r="AJ88" s="205"/>
      <c r="AK88" s="205"/>
      <c r="AL88" s="205"/>
      <c r="AM88" s="205"/>
      <c r="AN88" s="205"/>
      <c r="AO88" s="205"/>
    </row>
    <row r="89">
      <c r="A89" s="213"/>
      <c r="B89" s="218"/>
      <c r="C89" s="218"/>
      <c r="D89" s="213"/>
      <c r="E89" s="213"/>
      <c r="F89" s="213"/>
      <c r="G89" s="213"/>
      <c r="H89" s="213"/>
      <c r="I89" s="213"/>
      <c r="J89" s="213"/>
      <c r="K89" s="213"/>
      <c r="L89" s="280"/>
      <c r="M89" s="280"/>
      <c r="N89" s="280"/>
      <c r="O89" s="280"/>
      <c r="P89" s="280"/>
      <c r="Q89" s="280"/>
      <c r="R89" s="213"/>
      <c r="S89" s="213"/>
      <c r="T89" s="213"/>
      <c r="U89" s="213"/>
      <c r="V89" s="213"/>
      <c r="W89" s="213"/>
      <c r="X89" s="213"/>
      <c r="Y89" s="213"/>
      <c r="Z89" s="213"/>
      <c r="AA89" s="231"/>
      <c r="AB89" s="213"/>
      <c r="AC89" s="213"/>
      <c r="AD89" s="205"/>
      <c r="AE89" s="205"/>
      <c r="AF89" s="205"/>
      <c r="AG89" s="205"/>
      <c r="AH89" s="205"/>
      <c r="AI89" s="205"/>
      <c r="AJ89" s="205"/>
      <c r="AK89" s="205"/>
      <c r="AL89" s="205"/>
      <c r="AM89" s="205"/>
      <c r="AN89" s="205"/>
      <c r="AO89" s="205"/>
    </row>
    <row r="90">
      <c r="A90" s="213"/>
      <c r="B90" s="218"/>
      <c r="C90" s="218"/>
      <c r="D90" s="213"/>
      <c r="E90" s="213"/>
      <c r="F90" s="213"/>
      <c r="G90" s="213"/>
      <c r="H90" s="213"/>
      <c r="I90" s="213"/>
      <c r="J90" s="213"/>
      <c r="K90" s="213"/>
      <c r="L90" s="280"/>
      <c r="M90" s="280"/>
      <c r="N90" s="280"/>
      <c r="O90" s="280"/>
      <c r="P90" s="280"/>
      <c r="Q90" s="280"/>
      <c r="R90" s="213"/>
      <c r="S90" s="213"/>
      <c r="T90" s="213"/>
      <c r="U90" s="213"/>
      <c r="V90" s="213"/>
      <c r="W90" s="213"/>
      <c r="X90" s="213"/>
      <c r="Y90" s="213"/>
      <c r="Z90" s="213"/>
      <c r="AA90" s="231"/>
      <c r="AB90" s="213"/>
      <c r="AC90" s="213"/>
      <c r="AD90" s="205"/>
      <c r="AE90" s="205"/>
      <c r="AF90" s="205"/>
      <c r="AG90" s="205"/>
      <c r="AH90" s="205"/>
      <c r="AI90" s="205"/>
      <c r="AJ90" s="205"/>
      <c r="AK90" s="205"/>
      <c r="AL90" s="205"/>
      <c r="AM90" s="205"/>
      <c r="AN90" s="205"/>
      <c r="AO90" s="205"/>
    </row>
    <row r="91">
      <c r="A91" s="213"/>
      <c r="B91" s="218"/>
      <c r="C91" s="218"/>
      <c r="D91" s="213"/>
      <c r="E91" s="213"/>
      <c r="F91" s="213"/>
      <c r="G91" s="213"/>
      <c r="H91" s="213"/>
      <c r="I91" s="213"/>
      <c r="J91" s="213"/>
      <c r="K91" s="213"/>
      <c r="L91" s="280"/>
      <c r="M91" s="280"/>
      <c r="N91" s="280"/>
      <c r="O91" s="280"/>
      <c r="P91" s="280"/>
      <c r="Q91" s="280"/>
      <c r="R91" s="213"/>
      <c r="S91" s="213"/>
      <c r="T91" s="213"/>
      <c r="U91" s="213"/>
      <c r="V91" s="213"/>
      <c r="W91" s="213"/>
      <c r="X91" s="213"/>
      <c r="Y91" s="213"/>
      <c r="Z91" s="213"/>
      <c r="AA91" s="231"/>
      <c r="AB91" s="213"/>
      <c r="AC91" s="213"/>
      <c r="AD91" s="205"/>
      <c r="AE91" s="205"/>
      <c r="AF91" s="205"/>
      <c r="AG91" s="205"/>
      <c r="AH91" s="205"/>
      <c r="AI91" s="205"/>
      <c r="AJ91" s="205"/>
      <c r="AK91" s="205"/>
      <c r="AL91" s="205"/>
      <c r="AM91" s="205"/>
      <c r="AN91" s="205"/>
      <c r="AO91" s="205"/>
    </row>
    <row r="92">
      <c r="A92" s="213"/>
      <c r="B92" s="218"/>
      <c r="C92" s="218"/>
      <c r="D92" s="213"/>
      <c r="E92" s="213"/>
      <c r="F92" s="213"/>
      <c r="G92" s="213"/>
      <c r="H92" s="213"/>
      <c r="I92" s="213"/>
      <c r="J92" s="213"/>
      <c r="K92" s="213"/>
      <c r="L92" s="280"/>
      <c r="M92" s="280"/>
      <c r="N92" s="280"/>
      <c r="O92" s="280"/>
      <c r="P92" s="280"/>
      <c r="Q92" s="280"/>
      <c r="R92" s="213"/>
      <c r="S92" s="213"/>
      <c r="T92" s="213"/>
      <c r="U92" s="213"/>
      <c r="V92" s="213"/>
      <c r="W92" s="213"/>
      <c r="X92" s="213"/>
      <c r="Y92" s="213"/>
      <c r="Z92" s="213"/>
      <c r="AA92" s="231"/>
      <c r="AB92" s="213"/>
      <c r="AC92" s="213"/>
      <c r="AD92" s="205"/>
      <c r="AE92" s="205"/>
      <c r="AF92" s="205"/>
      <c r="AG92" s="205"/>
      <c r="AH92" s="205"/>
      <c r="AI92" s="205"/>
      <c r="AJ92" s="205"/>
      <c r="AK92" s="205"/>
      <c r="AL92" s="205"/>
      <c r="AM92" s="205"/>
      <c r="AN92" s="205"/>
      <c r="AO92" s="205"/>
    </row>
    <row r="93">
      <c r="A93" s="213"/>
      <c r="B93" s="218"/>
      <c r="C93" s="218"/>
      <c r="D93" s="213"/>
      <c r="E93" s="213"/>
      <c r="F93" s="213"/>
      <c r="G93" s="213"/>
      <c r="H93" s="213"/>
      <c r="I93" s="213"/>
      <c r="J93" s="213"/>
      <c r="K93" s="213"/>
      <c r="L93" s="280"/>
      <c r="M93" s="280"/>
      <c r="N93" s="280"/>
      <c r="O93" s="280"/>
      <c r="P93" s="280"/>
      <c r="Q93" s="280"/>
      <c r="R93" s="213"/>
      <c r="S93" s="213"/>
      <c r="T93" s="213"/>
      <c r="U93" s="213"/>
      <c r="V93" s="213"/>
      <c r="W93" s="213"/>
      <c r="X93" s="213"/>
      <c r="Y93" s="213"/>
      <c r="Z93" s="213"/>
      <c r="AA93" s="231"/>
      <c r="AB93" s="213"/>
      <c r="AC93" s="213"/>
      <c r="AD93" s="205"/>
      <c r="AE93" s="205"/>
      <c r="AF93" s="205"/>
      <c r="AG93" s="205"/>
      <c r="AH93" s="205"/>
      <c r="AI93" s="205"/>
      <c r="AJ93" s="205"/>
      <c r="AK93" s="205"/>
      <c r="AL93" s="205"/>
      <c r="AM93" s="205"/>
      <c r="AN93" s="205"/>
      <c r="AO93" s="205"/>
    </row>
    <row r="94">
      <c r="A94" s="213"/>
      <c r="B94" s="218"/>
      <c r="C94" s="218"/>
      <c r="D94" s="213"/>
      <c r="E94" s="213"/>
      <c r="F94" s="213"/>
      <c r="G94" s="213"/>
      <c r="H94" s="213"/>
      <c r="I94" s="213"/>
      <c r="J94" s="213"/>
      <c r="K94" s="213"/>
      <c r="L94" s="280"/>
      <c r="M94" s="280"/>
      <c r="N94" s="280"/>
      <c r="O94" s="280"/>
      <c r="P94" s="280"/>
      <c r="Q94" s="280"/>
      <c r="R94" s="213"/>
      <c r="S94" s="213"/>
      <c r="T94" s="213"/>
      <c r="U94" s="213"/>
      <c r="V94" s="213"/>
      <c r="W94" s="213"/>
      <c r="X94" s="213"/>
      <c r="Y94" s="213"/>
      <c r="Z94" s="213"/>
      <c r="AA94" s="231"/>
      <c r="AB94" s="213"/>
      <c r="AC94" s="213"/>
      <c r="AD94" s="205"/>
      <c r="AE94" s="205"/>
      <c r="AF94" s="205"/>
      <c r="AG94" s="205"/>
      <c r="AH94" s="205"/>
      <c r="AI94" s="205"/>
      <c r="AJ94" s="205"/>
      <c r="AK94" s="205"/>
      <c r="AL94" s="205"/>
      <c r="AM94" s="205"/>
      <c r="AN94" s="205"/>
      <c r="AO94" s="205"/>
    </row>
    <row r="95">
      <c r="A95" s="213"/>
      <c r="B95" s="218"/>
      <c r="C95" s="218"/>
      <c r="D95" s="213"/>
      <c r="E95" s="213"/>
      <c r="F95" s="213"/>
      <c r="G95" s="213"/>
      <c r="H95" s="213"/>
      <c r="I95" s="213"/>
      <c r="J95" s="213"/>
      <c r="K95" s="213"/>
      <c r="L95" s="280"/>
      <c r="M95" s="280"/>
      <c r="N95" s="280"/>
      <c r="O95" s="280"/>
      <c r="P95" s="280"/>
      <c r="Q95" s="280"/>
      <c r="R95" s="213"/>
      <c r="S95" s="213"/>
      <c r="T95" s="213"/>
      <c r="U95" s="213"/>
      <c r="V95" s="213"/>
      <c r="W95" s="213"/>
      <c r="X95" s="213"/>
      <c r="Y95" s="213"/>
      <c r="Z95" s="213"/>
      <c r="AA95" s="231"/>
      <c r="AB95" s="213"/>
      <c r="AC95" s="213"/>
      <c r="AD95" s="205"/>
      <c r="AE95" s="205"/>
      <c r="AF95" s="205"/>
      <c r="AG95" s="205"/>
      <c r="AH95" s="205"/>
      <c r="AI95" s="205"/>
      <c r="AJ95" s="205"/>
      <c r="AK95" s="205"/>
      <c r="AL95" s="205"/>
      <c r="AM95" s="205"/>
      <c r="AN95" s="205"/>
      <c r="AO95" s="205"/>
    </row>
    <row r="96">
      <c r="A96" s="213"/>
      <c r="B96" s="218"/>
      <c r="C96" s="218"/>
      <c r="D96" s="213"/>
      <c r="E96" s="213"/>
      <c r="F96" s="213"/>
      <c r="G96" s="213"/>
      <c r="H96" s="213"/>
      <c r="I96" s="213"/>
      <c r="J96" s="213"/>
      <c r="K96" s="213"/>
      <c r="L96" s="280"/>
      <c r="M96" s="280"/>
      <c r="N96" s="280"/>
      <c r="O96" s="280"/>
      <c r="P96" s="280"/>
      <c r="Q96" s="280"/>
      <c r="R96" s="213"/>
      <c r="S96" s="213"/>
      <c r="T96" s="213"/>
      <c r="U96" s="213"/>
      <c r="V96" s="213"/>
      <c r="W96" s="213"/>
      <c r="X96" s="213"/>
      <c r="Y96" s="213"/>
      <c r="Z96" s="213"/>
      <c r="AA96" s="231"/>
      <c r="AB96" s="213"/>
      <c r="AC96" s="213"/>
      <c r="AD96" s="205"/>
      <c r="AE96" s="205"/>
      <c r="AF96" s="205"/>
      <c r="AG96" s="205"/>
      <c r="AH96" s="205"/>
      <c r="AI96" s="205"/>
      <c r="AJ96" s="205"/>
      <c r="AK96" s="205"/>
      <c r="AL96" s="205"/>
      <c r="AM96" s="205"/>
      <c r="AN96" s="205"/>
      <c r="AO96" s="205"/>
    </row>
    <row r="97">
      <c r="A97" s="213"/>
      <c r="B97" s="218"/>
      <c r="C97" s="218"/>
      <c r="D97" s="213"/>
      <c r="E97" s="213"/>
      <c r="F97" s="213"/>
      <c r="G97" s="213"/>
      <c r="H97" s="213"/>
      <c r="I97" s="213"/>
      <c r="J97" s="213"/>
      <c r="K97" s="213"/>
      <c r="L97" s="280"/>
      <c r="M97" s="280"/>
      <c r="N97" s="280"/>
      <c r="O97" s="280"/>
      <c r="P97" s="280"/>
      <c r="Q97" s="280"/>
      <c r="R97" s="213"/>
      <c r="S97" s="213"/>
      <c r="T97" s="213"/>
      <c r="U97" s="213"/>
      <c r="V97" s="213"/>
      <c r="W97" s="213"/>
      <c r="X97" s="213"/>
      <c r="Y97" s="213"/>
      <c r="Z97" s="213"/>
      <c r="AA97" s="231"/>
      <c r="AB97" s="213"/>
      <c r="AC97" s="213"/>
      <c r="AD97" s="205"/>
      <c r="AE97" s="205"/>
      <c r="AF97" s="205"/>
      <c r="AG97" s="205"/>
      <c r="AH97" s="205"/>
      <c r="AI97" s="205"/>
      <c r="AJ97" s="205"/>
      <c r="AK97" s="205"/>
      <c r="AL97" s="205"/>
      <c r="AM97" s="205"/>
      <c r="AN97" s="205"/>
      <c r="AO97" s="205"/>
    </row>
    <row r="98">
      <c r="A98" s="213"/>
      <c r="B98" s="218"/>
      <c r="C98" s="218"/>
      <c r="D98" s="213"/>
      <c r="E98" s="213"/>
      <c r="F98" s="213"/>
      <c r="G98" s="213"/>
      <c r="H98" s="213"/>
      <c r="I98" s="213"/>
      <c r="J98" s="213"/>
      <c r="K98" s="213"/>
      <c r="L98" s="280"/>
      <c r="M98" s="280"/>
      <c r="N98" s="280"/>
      <c r="O98" s="280"/>
      <c r="P98" s="280"/>
      <c r="Q98" s="280"/>
      <c r="R98" s="213"/>
      <c r="S98" s="213"/>
      <c r="T98" s="213"/>
      <c r="U98" s="213"/>
      <c r="V98" s="213"/>
      <c r="W98" s="213"/>
      <c r="X98" s="213"/>
      <c r="Y98" s="213"/>
      <c r="Z98" s="213"/>
      <c r="AA98" s="231"/>
      <c r="AB98" s="213"/>
      <c r="AC98" s="213"/>
      <c r="AD98" s="205"/>
      <c r="AE98" s="205"/>
      <c r="AF98" s="205"/>
      <c r="AG98" s="205"/>
      <c r="AH98" s="205"/>
      <c r="AI98" s="205"/>
      <c r="AJ98" s="205"/>
      <c r="AK98" s="205"/>
      <c r="AL98" s="205"/>
      <c r="AM98" s="205"/>
      <c r="AN98" s="205"/>
      <c r="AO98" s="205"/>
    </row>
    <row r="99">
      <c r="A99" s="213"/>
      <c r="B99" s="218"/>
      <c r="C99" s="218"/>
      <c r="D99" s="213"/>
      <c r="E99" s="213"/>
      <c r="F99" s="213"/>
      <c r="G99" s="213"/>
      <c r="H99" s="213"/>
      <c r="I99" s="213"/>
      <c r="J99" s="213"/>
      <c r="K99" s="213"/>
      <c r="L99" s="280"/>
      <c r="M99" s="280"/>
      <c r="N99" s="280"/>
      <c r="O99" s="280"/>
      <c r="P99" s="280"/>
      <c r="Q99" s="280"/>
      <c r="R99" s="213"/>
      <c r="S99" s="213"/>
      <c r="T99" s="213"/>
      <c r="U99" s="213"/>
      <c r="V99" s="213"/>
      <c r="W99" s="213"/>
      <c r="X99" s="213"/>
      <c r="Y99" s="213"/>
      <c r="Z99" s="213"/>
      <c r="AA99" s="231"/>
      <c r="AB99" s="213"/>
      <c r="AC99" s="213"/>
      <c r="AD99" s="205"/>
      <c r="AE99" s="205"/>
      <c r="AF99" s="205"/>
      <c r="AG99" s="205"/>
      <c r="AH99" s="205"/>
      <c r="AI99" s="205"/>
      <c r="AJ99" s="205"/>
      <c r="AK99" s="205"/>
      <c r="AL99" s="205"/>
      <c r="AM99" s="205"/>
      <c r="AN99" s="205"/>
      <c r="AO99" s="205"/>
    </row>
    <row r="100">
      <c r="A100" s="213"/>
      <c r="B100" s="218"/>
      <c r="C100" s="218"/>
      <c r="D100" s="213"/>
      <c r="E100" s="213"/>
      <c r="F100" s="213"/>
      <c r="G100" s="213"/>
      <c r="H100" s="213"/>
      <c r="I100" s="213"/>
      <c r="J100" s="213"/>
      <c r="K100" s="213"/>
      <c r="L100" s="280"/>
      <c r="M100" s="280"/>
      <c r="N100" s="280"/>
      <c r="O100" s="280"/>
      <c r="P100" s="280"/>
      <c r="Q100" s="280"/>
      <c r="R100" s="213"/>
      <c r="S100" s="213"/>
      <c r="T100" s="213"/>
      <c r="U100" s="213"/>
      <c r="V100" s="213"/>
      <c r="W100" s="213"/>
      <c r="X100" s="213"/>
      <c r="Y100" s="213"/>
      <c r="Z100" s="213"/>
      <c r="AA100" s="231"/>
      <c r="AB100" s="213"/>
      <c r="AC100" s="213"/>
      <c r="AD100" s="205"/>
      <c r="AE100" s="205"/>
      <c r="AF100" s="205"/>
      <c r="AG100" s="205"/>
      <c r="AH100" s="205"/>
      <c r="AI100" s="205"/>
      <c r="AJ100" s="205"/>
      <c r="AK100" s="205"/>
      <c r="AL100" s="205"/>
      <c r="AM100" s="205"/>
      <c r="AN100" s="205"/>
      <c r="AO100" s="205"/>
    </row>
    <row r="101">
      <c r="A101" s="213"/>
      <c r="B101" s="218"/>
      <c r="C101" s="218"/>
      <c r="D101" s="213"/>
      <c r="E101" s="213"/>
      <c r="F101" s="213"/>
      <c r="G101" s="213"/>
      <c r="H101" s="213"/>
      <c r="I101" s="213"/>
      <c r="J101" s="213"/>
      <c r="K101" s="213"/>
      <c r="L101" s="280"/>
      <c r="M101" s="280"/>
      <c r="N101" s="280"/>
      <c r="O101" s="280"/>
      <c r="P101" s="280"/>
      <c r="Q101" s="280"/>
      <c r="R101" s="213"/>
      <c r="S101" s="213"/>
      <c r="T101" s="213"/>
      <c r="U101" s="213"/>
      <c r="V101" s="213"/>
      <c r="W101" s="213"/>
      <c r="X101" s="213"/>
      <c r="Y101" s="213"/>
      <c r="Z101" s="213"/>
      <c r="AA101" s="231"/>
      <c r="AB101" s="213"/>
      <c r="AC101" s="213"/>
      <c r="AD101" s="205"/>
      <c r="AE101" s="205"/>
      <c r="AF101" s="205"/>
      <c r="AG101" s="205"/>
      <c r="AH101" s="205"/>
      <c r="AI101" s="205"/>
      <c r="AJ101" s="205"/>
      <c r="AK101" s="205"/>
      <c r="AL101" s="205"/>
      <c r="AM101" s="205"/>
      <c r="AN101" s="205"/>
      <c r="AO101" s="205"/>
    </row>
    <row r="102">
      <c r="A102" s="213"/>
      <c r="B102" s="218"/>
      <c r="C102" s="218"/>
      <c r="D102" s="213"/>
      <c r="E102" s="213"/>
      <c r="F102" s="213"/>
      <c r="G102" s="213"/>
      <c r="H102" s="213"/>
      <c r="I102" s="213"/>
      <c r="J102" s="213"/>
      <c r="K102" s="213"/>
      <c r="L102" s="280"/>
      <c r="M102" s="280"/>
      <c r="N102" s="280"/>
      <c r="O102" s="280"/>
      <c r="P102" s="280"/>
      <c r="Q102" s="280"/>
      <c r="R102" s="213"/>
      <c r="S102" s="213"/>
      <c r="T102" s="213"/>
      <c r="U102" s="213"/>
      <c r="V102" s="213"/>
      <c r="W102" s="213"/>
      <c r="X102" s="213"/>
      <c r="Y102" s="213"/>
      <c r="Z102" s="213"/>
      <c r="AA102" s="231"/>
      <c r="AB102" s="213"/>
      <c r="AC102" s="213"/>
      <c r="AD102" s="205"/>
      <c r="AE102" s="205"/>
      <c r="AF102" s="205"/>
      <c r="AG102" s="205"/>
      <c r="AH102" s="205"/>
      <c r="AI102" s="205"/>
      <c r="AJ102" s="205"/>
      <c r="AK102" s="205"/>
      <c r="AL102" s="205"/>
      <c r="AM102" s="205"/>
      <c r="AN102" s="205"/>
      <c r="AO102" s="205"/>
    </row>
    <row r="103">
      <c r="A103" s="213"/>
      <c r="B103" s="218"/>
      <c r="C103" s="218"/>
      <c r="D103" s="213"/>
      <c r="E103" s="213"/>
      <c r="F103" s="213"/>
      <c r="G103" s="213"/>
      <c r="H103" s="213"/>
      <c r="I103" s="213"/>
      <c r="J103" s="213"/>
      <c r="K103" s="213"/>
      <c r="L103" s="280"/>
      <c r="M103" s="280"/>
      <c r="N103" s="280"/>
      <c r="O103" s="280"/>
      <c r="P103" s="280"/>
      <c r="Q103" s="280"/>
      <c r="R103" s="213"/>
      <c r="S103" s="213"/>
      <c r="T103" s="213"/>
      <c r="U103" s="213"/>
      <c r="V103" s="213"/>
      <c r="W103" s="213"/>
      <c r="X103" s="213"/>
      <c r="Y103" s="213"/>
      <c r="Z103" s="213"/>
      <c r="AA103" s="231"/>
      <c r="AB103" s="213"/>
      <c r="AC103" s="213"/>
      <c r="AD103" s="205"/>
      <c r="AE103" s="205"/>
      <c r="AF103" s="205"/>
      <c r="AG103" s="205"/>
      <c r="AH103" s="205"/>
      <c r="AI103" s="205"/>
      <c r="AJ103" s="205"/>
      <c r="AK103" s="205"/>
      <c r="AL103" s="205"/>
      <c r="AM103" s="205"/>
      <c r="AN103" s="205"/>
      <c r="AO103" s="205"/>
    </row>
    <row r="104">
      <c r="A104" s="213"/>
      <c r="B104" s="218"/>
      <c r="C104" s="218"/>
      <c r="D104" s="213"/>
      <c r="E104" s="213"/>
      <c r="F104" s="213"/>
      <c r="G104" s="213"/>
      <c r="H104" s="213"/>
      <c r="I104" s="213"/>
      <c r="J104" s="213"/>
      <c r="K104" s="213"/>
      <c r="L104" s="280"/>
      <c r="M104" s="280"/>
      <c r="N104" s="280"/>
      <c r="O104" s="280"/>
      <c r="P104" s="280"/>
      <c r="Q104" s="280"/>
      <c r="R104" s="213"/>
      <c r="S104" s="213"/>
      <c r="T104" s="213"/>
      <c r="U104" s="213"/>
      <c r="V104" s="213"/>
      <c r="W104" s="213"/>
      <c r="X104" s="213"/>
      <c r="Y104" s="213"/>
      <c r="Z104" s="213"/>
      <c r="AA104" s="231"/>
      <c r="AB104" s="213"/>
      <c r="AC104" s="213"/>
      <c r="AD104" s="205"/>
      <c r="AE104" s="205"/>
      <c r="AF104" s="205"/>
      <c r="AG104" s="205"/>
      <c r="AH104" s="205"/>
      <c r="AI104" s="205"/>
      <c r="AJ104" s="205"/>
      <c r="AK104" s="205"/>
      <c r="AL104" s="205"/>
      <c r="AM104" s="205"/>
      <c r="AN104" s="205"/>
      <c r="AO104" s="205"/>
    </row>
    <row r="105">
      <c r="A105" s="213"/>
      <c r="B105" s="218"/>
      <c r="C105" s="218"/>
      <c r="D105" s="213"/>
      <c r="E105" s="213"/>
      <c r="F105" s="213"/>
      <c r="G105" s="213"/>
      <c r="H105" s="213"/>
      <c r="I105" s="213"/>
      <c r="J105" s="213"/>
      <c r="K105" s="213"/>
      <c r="L105" s="280"/>
      <c r="M105" s="280"/>
      <c r="N105" s="280"/>
      <c r="O105" s="280"/>
      <c r="P105" s="280"/>
      <c r="Q105" s="280"/>
      <c r="R105" s="213"/>
      <c r="S105" s="213"/>
      <c r="T105" s="213"/>
      <c r="U105" s="213"/>
      <c r="V105" s="213"/>
      <c r="W105" s="213"/>
      <c r="X105" s="213"/>
      <c r="Y105" s="213"/>
      <c r="Z105" s="213"/>
      <c r="AA105" s="231"/>
      <c r="AB105" s="213"/>
      <c r="AC105" s="213"/>
      <c r="AD105" s="205"/>
      <c r="AE105" s="205"/>
      <c r="AF105" s="205"/>
      <c r="AG105" s="205"/>
      <c r="AH105" s="205"/>
      <c r="AI105" s="205"/>
      <c r="AJ105" s="205"/>
      <c r="AK105" s="205"/>
      <c r="AL105" s="205"/>
      <c r="AM105" s="205"/>
      <c r="AN105" s="205"/>
      <c r="AO105" s="205"/>
    </row>
    <row r="106">
      <c r="A106" s="213"/>
      <c r="B106" s="218"/>
      <c r="C106" s="218"/>
      <c r="D106" s="213"/>
      <c r="E106" s="213"/>
      <c r="F106" s="213"/>
      <c r="G106" s="213"/>
      <c r="H106" s="213"/>
      <c r="I106" s="213"/>
      <c r="J106" s="213"/>
      <c r="K106" s="213"/>
      <c r="L106" s="280"/>
      <c r="M106" s="280"/>
      <c r="N106" s="280"/>
      <c r="O106" s="280"/>
      <c r="P106" s="280"/>
      <c r="Q106" s="280"/>
      <c r="R106" s="213"/>
      <c r="S106" s="213"/>
      <c r="T106" s="213"/>
      <c r="U106" s="213"/>
      <c r="V106" s="213"/>
      <c r="W106" s="213"/>
      <c r="X106" s="213"/>
      <c r="Y106" s="213"/>
      <c r="Z106" s="213"/>
      <c r="AA106" s="231"/>
      <c r="AB106" s="213"/>
      <c r="AC106" s="213"/>
      <c r="AD106" s="205"/>
      <c r="AE106" s="205"/>
      <c r="AF106" s="205"/>
      <c r="AG106" s="205"/>
      <c r="AH106" s="205"/>
      <c r="AI106" s="205"/>
      <c r="AJ106" s="205"/>
      <c r="AK106" s="205"/>
      <c r="AL106" s="205"/>
      <c r="AM106" s="205"/>
      <c r="AN106" s="205"/>
      <c r="AO106" s="205"/>
    </row>
    <row r="107">
      <c r="A107" s="213"/>
      <c r="B107" s="218"/>
      <c r="C107" s="218"/>
      <c r="D107" s="213"/>
      <c r="E107" s="213"/>
      <c r="F107" s="213"/>
      <c r="G107" s="213"/>
      <c r="H107" s="213"/>
      <c r="I107" s="213"/>
      <c r="J107" s="213"/>
      <c r="K107" s="213"/>
      <c r="L107" s="280"/>
      <c r="M107" s="280"/>
      <c r="N107" s="280"/>
      <c r="O107" s="280"/>
      <c r="P107" s="280"/>
      <c r="Q107" s="280"/>
      <c r="R107" s="213"/>
      <c r="S107" s="213"/>
      <c r="T107" s="213"/>
      <c r="U107" s="213"/>
      <c r="V107" s="213"/>
      <c r="W107" s="213"/>
      <c r="X107" s="213"/>
      <c r="Y107" s="213"/>
      <c r="Z107" s="213"/>
      <c r="AA107" s="231"/>
      <c r="AB107" s="213"/>
      <c r="AC107" s="213"/>
      <c r="AD107" s="205"/>
      <c r="AE107" s="205"/>
      <c r="AF107" s="205"/>
      <c r="AG107" s="205"/>
      <c r="AH107" s="205"/>
      <c r="AI107" s="205"/>
      <c r="AJ107" s="205"/>
      <c r="AK107" s="205"/>
      <c r="AL107" s="205"/>
      <c r="AM107" s="205"/>
      <c r="AN107" s="205"/>
      <c r="AO107" s="205"/>
    </row>
    <row r="108">
      <c r="A108" s="213"/>
      <c r="B108" s="218"/>
      <c r="C108" s="218"/>
      <c r="D108" s="213"/>
      <c r="E108" s="213"/>
      <c r="F108" s="213"/>
      <c r="G108" s="213"/>
      <c r="H108" s="213"/>
      <c r="I108" s="213"/>
      <c r="J108" s="213"/>
      <c r="K108" s="213"/>
      <c r="L108" s="280"/>
      <c r="M108" s="280"/>
      <c r="N108" s="280"/>
      <c r="O108" s="280"/>
      <c r="P108" s="280"/>
      <c r="Q108" s="280"/>
      <c r="R108" s="213"/>
      <c r="S108" s="213"/>
      <c r="T108" s="213"/>
      <c r="U108" s="213"/>
      <c r="V108" s="213"/>
      <c r="W108" s="213"/>
      <c r="X108" s="213"/>
      <c r="Y108" s="213"/>
      <c r="Z108" s="213"/>
      <c r="AA108" s="231"/>
      <c r="AB108" s="213"/>
      <c r="AC108" s="213"/>
      <c r="AD108" s="205"/>
      <c r="AE108" s="205"/>
      <c r="AF108" s="205"/>
      <c r="AG108" s="205"/>
      <c r="AH108" s="205"/>
      <c r="AI108" s="205"/>
      <c r="AJ108" s="205"/>
      <c r="AK108" s="205"/>
      <c r="AL108" s="205"/>
      <c r="AM108" s="205"/>
      <c r="AN108" s="205"/>
      <c r="AO108" s="205"/>
    </row>
    <row r="109">
      <c r="A109" s="213"/>
      <c r="B109" s="218"/>
      <c r="C109" s="218"/>
      <c r="D109" s="213"/>
      <c r="E109" s="213"/>
      <c r="F109" s="213"/>
      <c r="G109" s="213"/>
      <c r="H109" s="213"/>
      <c r="I109" s="213"/>
      <c r="J109" s="213"/>
      <c r="K109" s="213"/>
      <c r="L109" s="280"/>
      <c r="M109" s="280"/>
      <c r="N109" s="280"/>
      <c r="O109" s="280"/>
      <c r="P109" s="280"/>
      <c r="Q109" s="280"/>
      <c r="R109" s="213"/>
      <c r="S109" s="213"/>
      <c r="T109" s="213"/>
      <c r="U109" s="213"/>
      <c r="V109" s="213"/>
      <c r="W109" s="213"/>
      <c r="X109" s="213"/>
      <c r="Y109" s="213"/>
      <c r="Z109" s="213"/>
      <c r="AA109" s="231"/>
      <c r="AB109" s="213"/>
      <c r="AC109" s="213"/>
      <c r="AD109" s="205"/>
      <c r="AE109" s="205"/>
      <c r="AF109" s="205"/>
      <c r="AG109" s="205"/>
      <c r="AH109" s="205"/>
      <c r="AI109" s="205"/>
      <c r="AJ109" s="205"/>
      <c r="AK109" s="205"/>
      <c r="AL109" s="205"/>
      <c r="AM109" s="205"/>
      <c r="AN109" s="205"/>
      <c r="AO109" s="205"/>
    </row>
    <row r="110">
      <c r="A110" s="213"/>
      <c r="B110" s="218"/>
      <c r="C110" s="218"/>
      <c r="D110" s="213"/>
      <c r="E110" s="213"/>
      <c r="F110" s="213"/>
      <c r="G110" s="213"/>
      <c r="H110" s="213"/>
      <c r="I110" s="213"/>
      <c r="J110" s="213"/>
      <c r="K110" s="213"/>
      <c r="L110" s="280"/>
      <c r="M110" s="280"/>
      <c r="N110" s="280"/>
      <c r="O110" s="280"/>
      <c r="P110" s="280"/>
      <c r="Q110" s="280"/>
      <c r="R110" s="213"/>
      <c r="S110" s="213"/>
      <c r="T110" s="213"/>
      <c r="U110" s="213"/>
      <c r="V110" s="213"/>
      <c r="W110" s="213"/>
      <c r="X110" s="213"/>
      <c r="Y110" s="213"/>
      <c r="Z110" s="213"/>
      <c r="AA110" s="231"/>
      <c r="AB110" s="213"/>
      <c r="AC110" s="213"/>
      <c r="AD110" s="205"/>
      <c r="AE110" s="205"/>
      <c r="AF110" s="205"/>
      <c r="AG110" s="205"/>
      <c r="AH110" s="205"/>
      <c r="AI110" s="205"/>
      <c r="AJ110" s="205"/>
      <c r="AK110" s="205"/>
      <c r="AL110" s="205"/>
      <c r="AM110" s="205"/>
      <c r="AN110" s="205"/>
      <c r="AO110" s="205"/>
    </row>
    <row r="111">
      <c r="A111" s="213"/>
      <c r="B111" s="218"/>
      <c r="C111" s="218"/>
      <c r="D111" s="213"/>
      <c r="E111" s="213"/>
      <c r="F111" s="213"/>
      <c r="G111" s="213"/>
      <c r="H111" s="213"/>
      <c r="I111" s="213"/>
      <c r="J111" s="213"/>
      <c r="K111" s="213"/>
      <c r="L111" s="280"/>
      <c r="M111" s="280"/>
      <c r="N111" s="280"/>
      <c r="O111" s="280"/>
      <c r="P111" s="280"/>
      <c r="Q111" s="280"/>
      <c r="R111" s="213"/>
      <c r="S111" s="213"/>
      <c r="T111" s="213"/>
      <c r="U111" s="213"/>
      <c r="V111" s="213"/>
      <c r="W111" s="213"/>
      <c r="X111" s="213"/>
      <c r="Y111" s="213"/>
      <c r="Z111" s="213"/>
      <c r="AA111" s="231"/>
      <c r="AB111" s="213"/>
      <c r="AC111" s="213"/>
      <c r="AD111" s="205"/>
      <c r="AE111" s="205"/>
      <c r="AF111" s="205"/>
      <c r="AG111" s="205"/>
      <c r="AH111" s="205"/>
      <c r="AI111" s="205"/>
      <c r="AJ111" s="205"/>
      <c r="AK111" s="205"/>
      <c r="AL111" s="205"/>
      <c r="AM111" s="205"/>
      <c r="AN111" s="205"/>
      <c r="AO111" s="205"/>
    </row>
    <row r="112">
      <c r="A112" s="213"/>
      <c r="B112" s="218"/>
      <c r="C112" s="218"/>
      <c r="D112" s="213"/>
      <c r="E112" s="213"/>
      <c r="F112" s="213"/>
      <c r="G112" s="213"/>
      <c r="H112" s="213"/>
      <c r="I112" s="213"/>
      <c r="J112" s="213"/>
      <c r="K112" s="213"/>
      <c r="L112" s="280"/>
      <c r="M112" s="280"/>
      <c r="N112" s="280"/>
      <c r="O112" s="280"/>
      <c r="P112" s="280"/>
      <c r="Q112" s="280"/>
      <c r="R112" s="213"/>
      <c r="S112" s="213"/>
      <c r="T112" s="213"/>
      <c r="U112" s="213"/>
      <c r="V112" s="213"/>
      <c r="W112" s="213"/>
      <c r="X112" s="213"/>
      <c r="Y112" s="213"/>
      <c r="Z112" s="213"/>
      <c r="AA112" s="231"/>
      <c r="AB112" s="213"/>
      <c r="AC112" s="213"/>
      <c r="AD112" s="205"/>
      <c r="AE112" s="205"/>
      <c r="AF112" s="205"/>
      <c r="AG112" s="205"/>
      <c r="AH112" s="205"/>
      <c r="AI112" s="205"/>
      <c r="AJ112" s="205"/>
      <c r="AK112" s="205"/>
      <c r="AL112" s="205"/>
      <c r="AM112" s="205"/>
      <c r="AN112" s="205"/>
      <c r="AO112" s="205"/>
    </row>
    <row r="113">
      <c r="A113" s="213"/>
      <c r="B113" s="218"/>
      <c r="C113" s="218"/>
      <c r="D113" s="213"/>
      <c r="E113" s="213"/>
      <c r="F113" s="213"/>
      <c r="G113" s="213"/>
      <c r="H113" s="213"/>
      <c r="I113" s="213"/>
      <c r="J113" s="213"/>
      <c r="K113" s="213"/>
      <c r="L113" s="280"/>
      <c r="M113" s="280"/>
      <c r="N113" s="280"/>
      <c r="O113" s="280"/>
      <c r="P113" s="280"/>
      <c r="Q113" s="280"/>
      <c r="R113" s="213"/>
      <c r="S113" s="213"/>
      <c r="T113" s="213"/>
      <c r="U113" s="213"/>
      <c r="V113" s="213"/>
      <c r="W113" s="213"/>
      <c r="X113" s="213"/>
      <c r="Y113" s="213"/>
      <c r="Z113" s="213"/>
      <c r="AA113" s="231"/>
      <c r="AB113" s="213"/>
      <c r="AC113" s="213"/>
      <c r="AD113" s="205"/>
      <c r="AE113" s="205"/>
      <c r="AF113" s="205"/>
      <c r="AG113" s="205"/>
      <c r="AH113" s="205"/>
      <c r="AI113" s="205"/>
      <c r="AJ113" s="205"/>
      <c r="AK113" s="205"/>
      <c r="AL113" s="205"/>
      <c r="AM113" s="205"/>
      <c r="AN113" s="205"/>
      <c r="AO113" s="205"/>
    </row>
    <row r="114">
      <c r="A114" s="213"/>
      <c r="B114" s="218"/>
      <c r="C114" s="218"/>
      <c r="D114" s="213"/>
      <c r="E114" s="213"/>
      <c r="F114" s="213"/>
      <c r="G114" s="213"/>
      <c r="H114" s="213"/>
      <c r="I114" s="213"/>
      <c r="J114" s="213"/>
      <c r="K114" s="213"/>
      <c r="L114" s="280"/>
      <c r="M114" s="280"/>
      <c r="N114" s="280"/>
      <c r="O114" s="280"/>
      <c r="P114" s="280"/>
      <c r="Q114" s="280"/>
      <c r="R114" s="213"/>
      <c r="S114" s="213"/>
      <c r="T114" s="213"/>
      <c r="U114" s="213"/>
      <c r="V114" s="213"/>
      <c r="W114" s="213"/>
      <c r="X114" s="213"/>
      <c r="Y114" s="213"/>
      <c r="Z114" s="213"/>
      <c r="AA114" s="231"/>
      <c r="AB114" s="213"/>
      <c r="AC114" s="213"/>
      <c r="AD114" s="205"/>
      <c r="AE114" s="205"/>
      <c r="AF114" s="205"/>
      <c r="AG114" s="205"/>
      <c r="AH114" s="205"/>
      <c r="AI114" s="205"/>
      <c r="AJ114" s="205"/>
      <c r="AK114" s="205"/>
      <c r="AL114" s="205"/>
      <c r="AM114" s="205"/>
      <c r="AN114" s="205"/>
      <c r="AO114" s="205"/>
    </row>
    <row r="115">
      <c r="A115" s="213"/>
      <c r="B115" s="218"/>
      <c r="C115" s="218"/>
      <c r="D115" s="213"/>
      <c r="E115" s="213"/>
      <c r="F115" s="213"/>
      <c r="G115" s="213"/>
      <c r="H115" s="213"/>
      <c r="I115" s="213"/>
      <c r="J115" s="213"/>
      <c r="K115" s="213"/>
      <c r="L115" s="280"/>
      <c r="M115" s="280"/>
      <c r="N115" s="280"/>
      <c r="O115" s="280"/>
      <c r="P115" s="280"/>
      <c r="Q115" s="280"/>
      <c r="R115" s="213"/>
      <c r="S115" s="213"/>
      <c r="T115" s="213"/>
      <c r="U115" s="213"/>
      <c r="V115" s="213"/>
      <c r="W115" s="213"/>
      <c r="X115" s="213"/>
      <c r="Y115" s="213"/>
      <c r="Z115" s="213"/>
      <c r="AA115" s="231"/>
      <c r="AB115" s="213"/>
      <c r="AC115" s="213"/>
      <c r="AD115" s="205"/>
      <c r="AE115" s="205"/>
      <c r="AF115" s="205"/>
      <c r="AG115" s="205"/>
      <c r="AH115" s="205"/>
      <c r="AI115" s="205"/>
      <c r="AJ115" s="205"/>
      <c r="AK115" s="205"/>
      <c r="AL115" s="205"/>
      <c r="AM115" s="205"/>
      <c r="AN115" s="205"/>
      <c r="AO115" s="205"/>
    </row>
    <row r="116">
      <c r="A116" s="213"/>
      <c r="B116" s="218"/>
      <c r="C116" s="218"/>
      <c r="D116" s="213"/>
      <c r="E116" s="213"/>
      <c r="F116" s="213"/>
      <c r="G116" s="213"/>
      <c r="H116" s="213"/>
      <c r="I116" s="213"/>
      <c r="J116" s="213"/>
      <c r="K116" s="213"/>
      <c r="L116" s="280"/>
      <c r="M116" s="280"/>
      <c r="N116" s="280"/>
      <c r="O116" s="280"/>
      <c r="P116" s="280"/>
      <c r="Q116" s="280"/>
      <c r="R116" s="213"/>
      <c r="S116" s="213"/>
      <c r="T116" s="213"/>
      <c r="U116" s="213"/>
      <c r="V116" s="213"/>
      <c r="W116" s="213"/>
      <c r="X116" s="213"/>
      <c r="Y116" s="213"/>
      <c r="Z116" s="213"/>
      <c r="AA116" s="231"/>
      <c r="AB116" s="213"/>
      <c r="AC116" s="213"/>
      <c r="AD116" s="205"/>
      <c r="AE116" s="205"/>
      <c r="AF116" s="205"/>
      <c r="AG116" s="205"/>
      <c r="AH116" s="205"/>
      <c r="AI116" s="205"/>
      <c r="AJ116" s="205"/>
      <c r="AK116" s="205"/>
      <c r="AL116" s="205"/>
      <c r="AM116" s="205"/>
      <c r="AN116" s="205"/>
      <c r="AO116" s="205"/>
    </row>
    <row r="117">
      <c r="A117" s="213"/>
      <c r="B117" s="218"/>
      <c r="C117" s="218"/>
      <c r="D117" s="213"/>
      <c r="E117" s="213"/>
      <c r="F117" s="213"/>
      <c r="G117" s="213"/>
      <c r="H117" s="213"/>
      <c r="I117" s="213"/>
      <c r="J117" s="213"/>
      <c r="K117" s="213"/>
      <c r="L117" s="280"/>
      <c r="M117" s="280"/>
      <c r="N117" s="280"/>
      <c r="O117" s="280"/>
      <c r="P117" s="280"/>
      <c r="Q117" s="280"/>
      <c r="R117" s="213"/>
      <c r="S117" s="213"/>
      <c r="T117" s="213"/>
      <c r="U117" s="213"/>
      <c r="V117" s="213"/>
      <c r="W117" s="213"/>
      <c r="X117" s="213"/>
      <c r="Y117" s="213"/>
      <c r="Z117" s="213"/>
      <c r="AA117" s="231"/>
      <c r="AB117" s="213"/>
      <c r="AC117" s="213"/>
      <c r="AD117" s="205"/>
      <c r="AE117" s="205"/>
      <c r="AF117" s="205"/>
      <c r="AG117" s="205"/>
      <c r="AH117" s="205"/>
      <c r="AI117" s="205"/>
      <c r="AJ117" s="205"/>
      <c r="AK117" s="205"/>
      <c r="AL117" s="205"/>
      <c r="AM117" s="205"/>
      <c r="AN117" s="205"/>
      <c r="AO117" s="205"/>
    </row>
    <row r="118">
      <c r="A118" s="213"/>
      <c r="B118" s="218"/>
      <c r="C118" s="218"/>
      <c r="D118" s="213"/>
      <c r="E118" s="213"/>
      <c r="F118" s="213"/>
      <c r="G118" s="213"/>
      <c r="H118" s="213"/>
      <c r="I118" s="213"/>
      <c r="J118" s="213"/>
      <c r="K118" s="213"/>
      <c r="L118" s="280"/>
      <c r="M118" s="280"/>
      <c r="N118" s="280"/>
      <c r="O118" s="280"/>
      <c r="P118" s="280"/>
      <c r="Q118" s="280"/>
      <c r="R118" s="213"/>
      <c r="S118" s="213"/>
      <c r="T118" s="213"/>
      <c r="U118" s="213"/>
      <c r="V118" s="213"/>
      <c r="W118" s="213"/>
      <c r="X118" s="213"/>
      <c r="Y118" s="213"/>
      <c r="Z118" s="213"/>
      <c r="AA118" s="231"/>
      <c r="AB118" s="213"/>
      <c r="AC118" s="213"/>
      <c r="AD118" s="205"/>
      <c r="AE118" s="205"/>
      <c r="AF118" s="205"/>
      <c r="AG118" s="205"/>
      <c r="AH118" s="205"/>
      <c r="AI118" s="205"/>
      <c r="AJ118" s="205"/>
      <c r="AK118" s="205"/>
      <c r="AL118" s="205"/>
      <c r="AM118" s="205"/>
      <c r="AN118" s="205"/>
      <c r="AO118" s="205"/>
    </row>
    <row r="119">
      <c r="A119" s="213"/>
      <c r="B119" s="218"/>
      <c r="C119" s="218"/>
      <c r="D119" s="213"/>
      <c r="E119" s="213"/>
      <c r="F119" s="213"/>
      <c r="G119" s="213"/>
      <c r="H119" s="213"/>
      <c r="I119" s="213"/>
      <c r="J119" s="213"/>
      <c r="K119" s="213"/>
      <c r="L119" s="280"/>
      <c r="M119" s="280"/>
      <c r="N119" s="280"/>
      <c r="O119" s="280"/>
      <c r="P119" s="280"/>
      <c r="Q119" s="280"/>
      <c r="R119" s="213"/>
      <c r="S119" s="213"/>
      <c r="T119" s="213"/>
      <c r="U119" s="213"/>
      <c r="V119" s="213"/>
      <c r="W119" s="213"/>
      <c r="X119" s="213"/>
      <c r="Y119" s="213"/>
      <c r="Z119" s="213"/>
      <c r="AA119" s="231"/>
      <c r="AB119" s="213"/>
      <c r="AC119" s="213"/>
      <c r="AD119" s="205"/>
      <c r="AE119" s="205"/>
      <c r="AF119" s="205"/>
      <c r="AG119" s="205"/>
      <c r="AH119" s="205"/>
      <c r="AI119" s="205"/>
      <c r="AJ119" s="205"/>
      <c r="AK119" s="205"/>
      <c r="AL119" s="205"/>
      <c r="AM119" s="205"/>
      <c r="AN119" s="205"/>
      <c r="AO119" s="205"/>
    </row>
    <row r="120">
      <c r="A120" s="213"/>
      <c r="B120" s="218"/>
      <c r="C120" s="218"/>
      <c r="D120" s="213"/>
      <c r="E120" s="213"/>
      <c r="F120" s="213"/>
      <c r="G120" s="213"/>
      <c r="H120" s="213"/>
      <c r="I120" s="213"/>
      <c r="J120" s="213"/>
      <c r="K120" s="213"/>
      <c r="L120" s="280"/>
      <c r="M120" s="280"/>
      <c r="N120" s="280"/>
      <c r="O120" s="280"/>
      <c r="P120" s="280"/>
      <c r="Q120" s="280"/>
      <c r="R120" s="213"/>
      <c r="S120" s="213"/>
      <c r="T120" s="213"/>
      <c r="U120" s="213"/>
      <c r="V120" s="213"/>
      <c r="W120" s="213"/>
      <c r="X120" s="213"/>
      <c r="Y120" s="213"/>
      <c r="Z120" s="213"/>
      <c r="AA120" s="231"/>
      <c r="AB120" s="213"/>
      <c r="AC120" s="213"/>
      <c r="AD120" s="205"/>
      <c r="AE120" s="205"/>
      <c r="AF120" s="205"/>
      <c r="AG120" s="205"/>
      <c r="AH120" s="205"/>
      <c r="AI120" s="205"/>
      <c r="AJ120" s="205"/>
      <c r="AK120" s="205"/>
      <c r="AL120" s="205"/>
      <c r="AM120" s="205"/>
      <c r="AN120" s="205"/>
      <c r="AO120" s="205"/>
    </row>
    <row r="121">
      <c r="A121" s="213"/>
      <c r="B121" s="218"/>
      <c r="C121" s="218"/>
      <c r="D121" s="213"/>
      <c r="E121" s="213"/>
      <c r="F121" s="213"/>
      <c r="G121" s="213"/>
      <c r="H121" s="213"/>
      <c r="I121" s="213"/>
      <c r="J121" s="213"/>
      <c r="K121" s="213"/>
      <c r="L121" s="280"/>
      <c r="M121" s="280"/>
      <c r="N121" s="280"/>
      <c r="O121" s="280"/>
      <c r="P121" s="280"/>
      <c r="Q121" s="280"/>
      <c r="R121" s="213"/>
      <c r="S121" s="213"/>
      <c r="T121" s="213"/>
      <c r="U121" s="213"/>
      <c r="V121" s="213"/>
      <c r="W121" s="213"/>
      <c r="X121" s="213"/>
      <c r="Y121" s="213"/>
      <c r="Z121" s="213"/>
      <c r="AA121" s="231"/>
      <c r="AB121" s="213"/>
      <c r="AC121" s="213"/>
      <c r="AD121" s="205"/>
      <c r="AE121" s="205"/>
      <c r="AF121" s="205"/>
      <c r="AG121" s="205"/>
      <c r="AH121" s="205"/>
      <c r="AI121" s="205"/>
      <c r="AJ121" s="205"/>
      <c r="AK121" s="205"/>
      <c r="AL121" s="205"/>
      <c r="AM121" s="205"/>
      <c r="AN121" s="205"/>
      <c r="AO121" s="205"/>
    </row>
    <row r="122">
      <c r="A122" s="213"/>
      <c r="B122" s="218"/>
      <c r="C122" s="218"/>
      <c r="D122" s="213"/>
      <c r="E122" s="213"/>
      <c r="F122" s="213"/>
      <c r="G122" s="213"/>
      <c r="H122" s="213"/>
      <c r="I122" s="213"/>
      <c r="J122" s="213"/>
      <c r="K122" s="213"/>
      <c r="L122" s="280"/>
      <c r="M122" s="280"/>
      <c r="N122" s="280"/>
      <c r="O122" s="280"/>
      <c r="P122" s="280"/>
      <c r="Q122" s="280"/>
      <c r="R122" s="213"/>
      <c r="S122" s="213"/>
      <c r="T122" s="213"/>
      <c r="U122" s="213"/>
      <c r="V122" s="213"/>
      <c r="W122" s="213"/>
      <c r="X122" s="213"/>
      <c r="Y122" s="213"/>
      <c r="Z122" s="213"/>
      <c r="AA122" s="231"/>
      <c r="AB122" s="213"/>
      <c r="AC122" s="213"/>
      <c r="AD122" s="205"/>
      <c r="AE122" s="205"/>
      <c r="AF122" s="205"/>
      <c r="AG122" s="205"/>
      <c r="AH122" s="205"/>
      <c r="AI122" s="205"/>
      <c r="AJ122" s="205"/>
      <c r="AK122" s="205"/>
      <c r="AL122" s="205"/>
      <c r="AM122" s="205"/>
      <c r="AN122" s="205"/>
      <c r="AO122" s="205"/>
    </row>
    <row r="123">
      <c r="A123" s="213"/>
      <c r="B123" s="218"/>
      <c r="C123" s="218"/>
      <c r="D123" s="213"/>
      <c r="E123" s="213"/>
      <c r="F123" s="213"/>
      <c r="G123" s="213"/>
      <c r="H123" s="213"/>
      <c r="I123" s="213"/>
      <c r="J123" s="213"/>
      <c r="K123" s="213"/>
      <c r="L123" s="280"/>
      <c r="M123" s="280"/>
      <c r="N123" s="280"/>
      <c r="O123" s="280"/>
      <c r="P123" s="280"/>
      <c r="Q123" s="280"/>
      <c r="R123" s="213"/>
      <c r="S123" s="213"/>
      <c r="T123" s="213"/>
      <c r="U123" s="213"/>
      <c r="V123" s="213"/>
      <c r="W123" s="213"/>
      <c r="X123" s="213"/>
      <c r="Y123" s="213"/>
      <c r="Z123" s="213"/>
      <c r="AA123" s="231"/>
      <c r="AB123" s="213"/>
      <c r="AC123" s="213"/>
      <c r="AD123" s="205"/>
      <c r="AE123" s="205"/>
      <c r="AF123" s="205"/>
      <c r="AG123" s="205"/>
      <c r="AH123" s="205"/>
      <c r="AI123" s="205"/>
      <c r="AJ123" s="205"/>
      <c r="AK123" s="205"/>
      <c r="AL123" s="205"/>
      <c r="AM123" s="205"/>
      <c r="AN123" s="205"/>
      <c r="AO123" s="205"/>
    </row>
    <row r="124">
      <c r="A124" s="213"/>
      <c r="B124" s="218"/>
      <c r="C124" s="218"/>
      <c r="D124" s="213"/>
      <c r="E124" s="213"/>
      <c r="F124" s="213"/>
      <c r="G124" s="213"/>
      <c r="H124" s="213"/>
      <c r="I124" s="213"/>
      <c r="J124" s="213"/>
      <c r="K124" s="213"/>
      <c r="L124" s="280"/>
      <c r="M124" s="280"/>
      <c r="N124" s="280"/>
      <c r="O124" s="280"/>
      <c r="P124" s="280"/>
      <c r="Q124" s="280"/>
      <c r="R124" s="213"/>
      <c r="S124" s="213"/>
      <c r="T124" s="213"/>
      <c r="U124" s="213"/>
      <c r="V124" s="213"/>
      <c r="W124" s="213"/>
      <c r="X124" s="213"/>
      <c r="Y124" s="213"/>
      <c r="Z124" s="213"/>
      <c r="AA124" s="231"/>
      <c r="AB124" s="213"/>
      <c r="AC124" s="213"/>
      <c r="AD124" s="205"/>
      <c r="AE124" s="205"/>
      <c r="AF124" s="205"/>
      <c r="AG124" s="205"/>
      <c r="AH124" s="205"/>
      <c r="AI124" s="205"/>
      <c r="AJ124" s="205"/>
      <c r="AK124" s="205"/>
      <c r="AL124" s="205"/>
      <c r="AM124" s="205"/>
      <c r="AN124" s="205"/>
      <c r="AO124" s="205"/>
    </row>
    <row r="125">
      <c r="A125" s="213"/>
      <c r="B125" s="218"/>
      <c r="C125" s="218"/>
      <c r="D125" s="213"/>
      <c r="E125" s="213"/>
      <c r="F125" s="213"/>
      <c r="G125" s="213"/>
      <c r="H125" s="213"/>
      <c r="I125" s="213"/>
      <c r="J125" s="213"/>
      <c r="K125" s="213"/>
      <c r="L125" s="280"/>
      <c r="M125" s="280"/>
      <c r="N125" s="280"/>
      <c r="O125" s="280"/>
      <c r="P125" s="280"/>
      <c r="Q125" s="280"/>
      <c r="R125" s="213"/>
      <c r="S125" s="213"/>
      <c r="T125" s="213"/>
      <c r="U125" s="213"/>
      <c r="V125" s="213"/>
      <c r="W125" s="213"/>
      <c r="X125" s="213"/>
      <c r="Y125" s="213"/>
      <c r="Z125" s="213"/>
      <c r="AA125" s="231"/>
      <c r="AB125" s="213"/>
      <c r="AC125" s="213"/>
      <c r="AD125" s="205"/>
      <c r="AE125" s="205"/>
      <c r="AF125" s="205"/>
      <c r="AG125" s="205"/>
      <c r="AH125" s="205"/>
      <c r="AI125" s="205"/>
      <c r="AJ125" s="205"/>
      <c r="AK125" s="205"/>
      <c r="AL125" s="205"/>
      <c r="AM125" s="205"/>
      <c r="AN125" s="205"/>
      <c r="AO125" s="205"/>
    </row>
    <row r="126">
      <c r="A126" s="213"/>
      <c r="B126" s="218"/>
      <c r="C126" s="218"/>
      <c r="D126" s="213"/>
      <c r="E126" s="213"/>
      <c r="F126" s="213"/>
      <c r="G126" s="213"/>
      <c r="H126" s="213"/>
      <c r="I126" s="213"/>
      <c r="J126" s="213"/>
      <c r="K126" s="213"/>
      <c r="L126" s="280"/>
      <c r="M126" s="280"/>
      <c r="N126" s="280"/>
      <c r="O126" s="280"/>
      <c r="P126" s="280"/>
      <c r="Q126" s="280"/>
      <c r="R126" s="213"/>
      <c r="S126" s="213"/>
      <c r="T126" s="213"/>
      <c r="U126" s="213"/>
      <c r="V126" s="213"/>
      <c r="W126" s="213"/>
      <c r="X126" s="213"/>
      <c r="Y126" s="213"/>
      <c r="Z126" s="213"/>
      <c r="AA126" s="231"/>
      <c r="AB126" s="213"/>
      <c r="AC126" s="213"/>
      <c r="AD126" s="205"/>
      <c r="AE126" s="205"/>
      <c r="AF126" s="205"/>
      <c r="AG126" s="205"/>
      <c r="AH126" s="205"/>
      <c r="AI126" s="205"/>
      <c r="AJ126" s="205"/>
      <c r="AK126" s="205"/>
      <c r="AL126" s="205"/>
      <c r="AM126" s="205"/>
      <c r="AN126" s="205"/>
      <c r="AO126" s="205"/>
    </row>
    <row r="127">
      <c r="A127" s="213"/>
      <c r="B127" s="218"/>
      <c r="C127" s="218"/>
      <c r="D127" s="213"/>
      <c r="E127" s="213"/>
      <c r="F127" s="213"/>
      <c r="G127" s="213"/>
      <c r="H127" s="213"/>
      <c r="I127" s="213"/>
      <c r="J127" s="213"/>
      <c r="K127" s="213"/>
      <c r="L127" s="280"/>
      <c r="M127" s="280"/>
      <c r="N127" s="280"/>
      <c r="O127" s="280"/>
      <c r="P127" s="280"/>
      <c r="Q127" s="280"/>
      <c r="R127" s="213"/>
      <c r="S127" s="213"/>
      <c r="T127" s="213"/>
      <c r="U127" s="213"/>
      <c r="V127" s="213"/>
      <c r="W127" s="213"/>
      <c r="X127" s="213"/>
      <c r="Y127" s="213"/>
      <c r="Z127" s="213"/>
      <c r="AA127" s="231"/>
      <c r="AB127" s="213"/>
      <c r="AC127" s="213"/>
      <c r="AD127" s="205"/>
      <c r="AE127" s="205"/>
      <c r="AF127" s="205"/>
      <c r="AG127" s="205"/>
      <c r="AH127" s="205"/>
      <c r="AI127" s="205"/>
      <c r="AJ127" s="205"/>
      <c r="AK127" s="205"/>
      <c r="AL127" s="205"/>
      <c r="AM127" s="205"/>
      <c r="AN127" s="205"/>
      <c r="AO127" s="205"/>
    </row>
    <row r="128">
      <c r="A128" s="213"/>
      <c r="B128" s="218"/>
      <c r="C128" s="218"/>
      <c r="D128" s="213"/>
      <c r="E128" s="213"/>
      <c r="F128" s="213"/>
      <c r="G128" s="213"/>
      <c r="H128" s="213"/>
      <c r="I128" s="213"/>
      <c r="J128" s="213"/>
      <c r="K128" s="213"/>
      <c r="L128" s="280"/>
      <c r="M128" s="280"/>
      <c r="N128" s="280"/>
      <c r="O128" s="280"/>
      <c r="P128" s="280"/>
      <c r="Q128" s="280"/>
      <c r="R128" s="213"/>
      <c r="S128" s="213"/>
      <c r="T128" s="213"/>
      <c r="U128" s="213"/>
      <c r="V128" s="213"/>
      <c r="W128" s="213"/>
      <c r="X128" s="213"/>
      <c r="Y128" s="213"/>
      <c r="Z128" s="213"/>
      <c r="AA128" s="231"/>
      <c r="AB128" s="213"/>
      <c r="AC128" s="213"/>
      <c r="AD128" s="205"/>
      <c r="AE128" s="205"/>
      <c r="AF128" s="205"/>
      <c r="AG128" s="205"/>
      <c r="AH128" s="205"/>
      <c r="AI128" s="205"/>
      <c r="AJ128" s="205"/>
      <c r="AK128" s="205"/>
      <c r="AL128" s="205"/>
      <c r="AM128" s="205"/>
      <c r="AN128" s="205"/>
      <c r="AO128" s="205"/>
    </row>
    <row r="129">
      <c r="A129" s="213"/>
      <c r="B129" s="218"/>
      <c r="C129" s="218"/>
      <c r="D129" s="213"/>
      <c r="E129" s="213"/>
      <c r="F129" s="213"/>
      <c r="G129" s="213"/>
      <c r="H129" s="213"/>
      <c r="I129" s="213"/>
      <c r="J129" s="213"/>
      <c r="K129" s="213"/>
      <c r="L129" s="280"/>
      <c r="M129" s="280"/>
      <c r="N129" s="280"/>
      <c r="O129" s="280"/>
      <c r="P129" s="280"/>
      <c r="Q129" s="280"/>
      <c r="R129" s="213"/>
      <c r="S129" s="213"/>
      <c r="T129" s="213"/>
      <c r="U129" s="213"/>
      <c r="V129" s="213"/>
      <c r="W129" s="213"/>
      <c r="X129" s="213"/>
      <c r="Y129" s="213"/>
      <c r="Z129" s="213"/>
      <c r="AA129" s="231"/>
      <c r="AB129" s="213"/>
      <c r="AC129" s="213"/>
      <c r="AD129" s="205"/>
      <c r="AE129" s="205"/>
      <c r="AF129" s="205"/>
      <c r="AG129" s="205"/>
      <c r="AH129" s="205"/>
      <c r="AI129" s="205"/>
      <c r="AJ129" s="205"/>
      <c r="AK129" s="205"/>
      <c r="AL129" s="205"/>
      <c r="AM129" s="205"/>
      <c r="AN129" s="205"/>
      <c r="AO129" s="205"/>
    </row>
    <row r="130">
      <c r="A130" s="213"/>
      <c r="B130" s="218"/>
      <c r="C130" s="218"/>
      <c r="D130" s="213"/>
      <c r="E130" s="213"/>
      <c r="F130" s="213"/>
      <c r="G130" s="213"/>
      <c r="H130" s="213"/>
      <c r="I130" s="213"/>
      <c r="J130" s="213"/>
      <c r="K130" s="213"/>
      <c r="L130" s="280"/>
      <c r="M130" s="280"/>
      <c r="N130" s="280"/>
      <c r="O130" s="280"/>
      <c r="P130" s="280"/>
      <c r="Q130" s="280"/>
      <c r="R130" s="213"/>
      <c r="S130" s="213"/>
      <c r="T130" s="213"/>
      <c r="U130" s="213"/>
      <c r="V130" s="213"/>
      <c r="W130" s="213"/>
      <c r="X130" s="213"/>
      <c r="Y130" s="213"/>
      <c r="Z130" s="213"/>
      <c r="AA130" s="231"/>
      <c r="AB130" s="213"/>
      <c r="AC130" s="213"/>
      <c r="AD130" s="205"/>
      <c r="AE130" s="205"/>
      <c r="AF130" s="205"/>
      <c r="AG130" s="205"/>
      <c r="AH130" s="205"/>
      <c r="AI130" s="205"/>
      <c r="AJ130" s="205"/>
      <c r="AK130" s="205"/>
      <c r="AL130" s="205"/>
      <c r="AM130" s="205"/>
      <c r="AN130" s="205"/>
      <c r="AO130" s="205"/>
    </row>
    <row r="131">
      <c r="A131" s="213"/>
      <c r="B131" s="218"/>
      <c r="C131" s="218"/>
      <c r="D131" s="213"/>
      <c r="E131" s="213"/>
      <c r="F131" s="213"/>
      <c r="G131" s="213"/>
      <c r="H131" s="213"/>
      <c r="I131" s="213"/>
      <c r="J131" s="213"/>
      <c r="K131" s="213"/>
      <c r="L131" s="280"/>
      <c r="M131" s="280"/>
      <c r="N131" s="280"/>
      <c r="O131" s="280"/>
      <c r="P131" s="280"/>
      <c r="Q131" s="280"/>
      <c r="R131" s="213"/>
      <c r="S131" s="213"/>
      <c r="T131" s="213"/>
      <c r="U131" s="213"/>
      <c r="V131" s="213"/>
      <c r="W131" s="213"/>
      <c r="X131" s="213"/>
      <c r="Y131" s="213"/>
      <c r="Z131" s="213"/>
      <c r="AA131" s="231"/>
      <c r="AB131" s="213"/>
      <c r="AC131" s="213"/>
      <c r="AD131" s="205"/>
      <c r="AE131" s="205"/>
      <c r="AF131" s="205"/>
      <c r="AG131" s="205"/>
      <c r="AH131" s="205"/>
      <c r="AI131" s="205"/>
      <c r="AJ131" s="205"/>
      <c r="AK131" s="205"/>
      <c r="AL131" s="205"/>
      <c r="AM131" s="205"/>
      <c r="AN131" s="205"/>
      <c r="AO131" s="205"/>
    </row>
    <row r="132">
      <c r="A132" s="213"/>
      <c r="B132" s="218"/>
      <c r="C132" s="218"/>
      <c r="D132" s="213"/>
      <c r="E132" s="213"/>
      <c r="F132" s="213"/>
      <c r="G132" s="213"/>
      <c r="H132" s="213"/>
      <c r="I132" s="213"/>
      <c r="J132" s="213"/>
      <c r="K132" s="213"/>
      <c r="L132" s="280"/>
      <c r="M132" s="280"/>
      <c r="N132" s="280"/>
      <c r="O132" s="280"/>
      <c r="P132" s="280"/>
      <c r="Q132" s="280"/>
      <c r="R132" s="213"/>
      <c r="S132" s="213"/>
      <c r="T132" s="213"/>
      <c r="U132" s="213"/>
      <c r="V132" s="213"/>
      <c r="W132" s="213"/>
      <c r="X132" s="213"/>
      <c r="Y132" s="213"/>
      <c r="Z132" s="213"/>
      <c r="AA132" s="231"/>
      <c r="AB132" s="213"/>
      <c r="AC132" s="213"/>
      <c r="AD132" s="205"/>
      <c r="AE132" s="205"/>
      <c r="AF132" s="205"/>
      <c r="AG132" s="205"/>
      <c r="AH132" s="205"/>
      <c r="AI132" s="205"/>
      <c r="AJ132" s="205"/>
      <c r="AK132" s="205"/>
      <c r="AL132" s="205"/>
      <c r="AM132" s="205"/>
      <c r="AN132" s="205"/>
      <c r="AO132" s="205"/>
    </row>
    <row r="133">
      <c r="A133" s="213"/>
      <c r="B133" s="218"/>
      <c r="C133" s="218"/>
      <c r="D133" s="213"/>
      <c r="E133" s="213"/>
      <c r="F133" s="213"/>
      <c r="G133" s="213"/>
      <c r="H133" s="213"/>
      <c r="I133" s="213"/>
      <c r="J133" s="213"/>
      <c r="K133" s="213"/>
      <c r="L133" s="280"/>
      <c r="M133" s="280"/>
      <c r="N133" s="280"/>
      <c r="O133" s="280"/>
      <c r="P133" s="280"/>
      <c r="Q133" s="280"/>
      <c r="R133" s="213"/>
      <c r="S133" s="213"/>
      <c r="T133" s="213"/>
      <c r="U133" s="213"/>
      <c r="V133" s="213"/>
      <c r="W133" s="213"/>
      <c r="X133" s="213"/>
      <c r="Y133" s="213"/>
      <c r="Z133" s="213"/>
      <c r="AA133" s="231"/>
      <c r="AB133" s="213"/>
      <c r="AC133" s="213"/>
      <c r="AD133" s="205"/>
      <c r="AE133" s="205"/>
      <c r="AF133" s="205"/>
      <c r="AG133" s="205"/>
      <c r="AH133" s="205"/>
      <c r="AI133" s="205"/>
      <c r="AJ133" s="205"/>
      <c r="AK133" s="205"/>
      <c r="AL133" s="205"/>
      <c r="AM133" s="205"/>
      <c r="AN133" s="205"/>
      <c r="AO133" s="205"/>
    </row>
    <row r="134">
      <c r="A134" s="213"/>
      <c r="B134" s="218"/>
      <c r="C134" s="218"/>
      <c r="D134" s="213"/>
      <c r="E134" s="213"/>
      <c r="F134" s="213"/>
      <c r="G134" s="213"/>
      <c r="H134" s="213"/>
      <c r="I134" s="213"/>
      <c r="J134" s="213"/>
      <c r="K134" s="213"/>
      <c r="L134" s="280"/>
      <c r="M134" s="280"/>
      <c r="N134" s="280"/>
      <c r="O134" s="280"/>
      <c r="P134" s="280"/>
      <c r="Q134" s="280"/>
      <c r="R134" s="213"/>
      <c r="S134" s="213"/>
      <c r="T134" s="213"/>
      <c r="U134" s="213"/>
      <c r="V134" s="213"/>
      <c r="W134" s="213"/>
      <c r="X134" s="213"/>
      <c r="Y134" s="213"/>
      <c r="Z134" s="213"/>
      <c r="AA134" s="231"/>
      <c r="AB134" s="213"/>
      <c r="AC134" s="213"/>
      <c r="AD134" s="205"/>
      <c r="AE134" s="205"/>
      <c r="AF134" s="205"/>
      <c r="AG134" s="205"/>
      <c r="AH134" s="205"/>
      <c r="AI134" s="205"/>
      <c r="AJ134" s="205"/>
      <c r="AK134" s="205"/>
      <c r="AL134" s="205"/>
      <c r="AM134" s="205"/>
      <c r="AN134" s="205"/>
      <c r="AO134" s="205"/>
    </row>
    <row r="135">
      <c r="A135" s="213"/>
      <c r="B135" s="218"/>
      <c r="C135" s="218"/>
      <c r="D135" s="213"/>
      <c r="E135" s="213"/>
      <c r="F135" s="213"/>
      <c r="G135" s="213"/>
      <c r="H135" s="213"/>
      <c r="I135" s="213"/>
      <c r="J135" s="213"/>
      <c r="K135" s="213"/>
      <c r="L135" s="280"/>
      <c r="M135" s="280"/>
      <c r="N135" s="280"/>
      <c r="O135" s="280"/>
      <c r="P135" s="280"/>
      <c r="Q135" s="280"/>
      <c r="R135" s="213"/>
      <c r="S135" s="213"/>
      <c r="T135" s="213"/>
      <c r="U135" s="213"/>
      <c r="V135" s="213"/>
      <c r="W135" s="213"/>
      <c r="X135" s="213"/>
      <c r="Y135" s="213"/>
      <c r="Z135" s="213"/>
      <c r="AA135" s="231"/>
      <c r="AB135" s="213"/>
      <c r="AC135" s="213"/>
      <c r="AD135" s="205"/>
      <c r="AE135" s="205"/>
      <c r="AF135" s="205"/>
      <c r="AG135" s="205"/>
      <c r="AH135" s="205"/>
      <c r="AI135" s="205"/>
      <c r="AJ135" s="205"/>
      <c r="AK135" s="205"/>
      <c r="AL135" s="205"/>
      <c r="AM135" s="205"/>
      <c r="AN135" s="205"/>
      <c r="AO135" s="205"/>
    </row>
    <row r="136">
      <c r="A136" s="213"/>
      <c r="B136" s="218"/>
      <c r="C136" s="218"/>
      <c r="D136" s="213"/>
      <c r="E136" s="213"/>
      <c r="F136" s="213"/>
      <c r="G136" s="213"/>
      <c r="H136" s="213"/>
      <c r="I136" s="213"/>
      <c r="J136" s="213"/>
      <c r="K136" s="213"/>
      <c r="L136" s="280"/>
      <c r="M136" s="280"/>
      <c r="N136" s="280"/>
      <c r="O136" s="280"/>
      <c r="P136" s="280"/>
      <c r="Q136" s="280"/>
      <c r="R136" s="213"/>
      <c r="S136" s="213"/>
      <c r="T136" s="213"/>
      <c r="U136" s="213"/>
      <c r="V136" s="213"/>
      <c r="W136" s="213"/>
      <c r="X136" s="213"/>
      <c r="Y136" s="213"/>
      <c r="Z136" s="213"/>
      <c r="AA136" s="231"/>
      <c r="AB136" s="213"/>
      <c r="AC136" s="213"/>
      <c r="AD136" s="205"/>
      <c r="AE136" s="205"/>
      <c r="AF136" s="205"/>
      <c r="AG136" s="205"/>
      <c r="AH136" s="205"/>
      <c r="AI136" s="205"/>
      <c r="AJ136" s="205"/>
      <c r="AK136" s="205"/>
      <c r="AL136" s="205"/>
      <c r="AM136" s="205"/>
      <c r="AN136" s="205"/>
      <c r="AO136" s="205"/>
    </row>
    <row r="137">
      <c r="A137" s="213"/>
      <c r="B137" s="218"/>
      <c r="C137" s="218"/>
      <c r="D137" s="213"/>
      <c r="E137" s="213"/>
      <c r="F137" s="213"/>
      <c r="G137" s="213"/>
      <c r="H137" s="213"/>
      <c r="I137" s="213"/>
      <c r="J137" s="213"/>
      <c r="K137" s="213"/>
      <c r="L137" s="280"/>
      <c r="M137" s="280"/>
      <c r="N137" s="280"/>
      <c r="O137" s="280"/>
      <c r="P137" s="280"/>
      <c r="Q137" s="280"/>
      <c r="R137" s="213"/>
      <c r="S137" s="213"/>
      <c r="T137" s="213"/>
      <c r="U137" s="213"/>
      <c r="V137" s="213"/>
      <c r="W137" s="213"/>
      <c r="X137" s="213"/>
      <c r="Y137" s="213"/>
      <c r="Z137" s="213"/>
      <c r="AA137" s="231"/>
      <c r="AB137" s="213"/>
      <c r="AC137" s="213"/>
      <c r="AD137" s="205"/>
      <c r="AE137" s="205"/>
      <c r="AF137" s="205"/>
      <c r="AG137" s="205"/>
      <c r="AH137" s="205"/>
      <c r="AI137" s="205"/>
      <c r="AJ137" s="205"/>
      <c r="AK137" s="205"/>
      <c r="AL137" s="205"/>
      <c r="AM137" s="205"/>
      <c r="AN137" s="205"/>
      <c r="AO137" s="205"/>
    </row>
    <row r="138">
      <c r="A138" s="213"/>
      <c r="B138" s="218"/>
      <c r="C138" s="218"/>
      <c r="D138" s="213"/>
      <c r="E138" s="213"/>
      <c r="F138" s="213"/>
      <c r="G138" s="213"/>
      <c r="H138" s="213"/>
      <c r="I138" s="213"/>
      <c r="J138" s="213"/>
      <c r="K138" s="213"/>
      <c r="L138" s="280"/>
      <c r="M138" s="280"/>
      <c r="N138" s="280"/>
      <c r="O138" s="280"/>
      <c r="P138" s="280"/>
      <c r="Q138" s="280"/>
      <c r="R138" s="213"/>
      <c r="S138" s="213"/>
      <c r="T138" s="213"/>
      <c r="U138" s="213"/>
      <c r="V138" s="213"/>
      <c r="W138" s="213"/>
      <c r="X138" s="213"/>
      <c r="Y138" s="213"/>
      <c r="Z138" s="213"/>
      <c r="AA138" s="231"/>
      <c r="AB138" s="213"/>
      <c r="AC138" s="213"/>
      <c r="AD138" s="205"/>
      <c r="AE138" s="205"/>
      <c r="AF138" s="205"/>
      <c r="AG138" s="205"/>
      <c r="AH138" s="205"/>
      <c r="AI138" s="205"/>
      <c r="AJ138" s="205"/>
      <c r="AK138" s="205"/>
      <c r="AL138" s="205"/>
      <c r="AM138" s="205"/>
      <c r="AN138" s="205"/>
      <c r="AO138" s="205"/>
    </row>
    <row r="139">
      <c r="A139" s="213"/>
      <c r="B139" s="218"/>
      <c r="C139" s="218"/>
      <c r="D139" s="213"/>
      <c r="E139" s="213"/>
      <c r="F139" s="213"/>
      <c r="G139" s="213"/>
      <c r="H139" s="213"/>
      <c r="I139" s="213"/>
      <c r="J139" s="213"/>
      <c r="K139" s="213"/>
      <c r="L139" s="280"/>
      <c r="M139" s="280"/>
      <c r="N139" s="280"/>
      <c r="O139" s="280"/>
      <c r="P139" s="280"/>
      <c r="Q139" s="280"/>
      <c r="R139" s="213"/>
      <c r="S139" s="213"/>
      <c r="T139" s="213"/>
      <c r="U139" s="213"/>
      <c r="V139" s="213"/>
      <c r="W139" s="213"/>
      <c r="X139" s="213"/>
      <c r="Y139" s="213"/>
      <c r="Z139" s="213"/>
      <c r="AA139" s="231"/>
      <c r="AB139" s="213"/>
      <c r="AC139" s="213"/>
      <c r="AD139" s="205"/>
      <c r="AE139" s="205"/>
      <c r="AF139" s="205"/>
      <c r="AG139" s="205"/>
      <c r="AH139" s="205"/>
      <c r="AI139" s="205"/>
      <c r="AJ139" s="205"/>
      <c r="AK139" s="205"/>
      <c r="AL139" s="205"/>
      <c r="AM139" s="205"/>
      <c r="AN139" s="205"/>
      <c r="AO139" s="205"/>
    </row>
    <row r="140">
      <c r="A140" s="213"/>
      <c r="B140" s="218"/>
      <c r="C140" s="218"/>
      <c r="D140" s="213"/>
      <c r="E140" s="213"/>
      <c r="F140" s="213"/>
      <c r="G140" s="213"/>
      <c r="H140" s="213"/>
      <c r="I140" s="213"/>
      <c r="J140" s="213"/>
      <c r="K140" s="213"/>
      <c r="L140" s="280"/>
      <c r="M140" s="280"/>
      <c r="N140" s="280"/>
      <c r="O140" s="280"/>
      <c r="P140" s="280"/>
      <c r="Q140" s="280"/>
      <c r="R140" s="213"/>
      <c r="S140" s="213"/>
      <c r="T140" s="213"/>
      <c r="U140" s="213"/>
      <c r="V140" s="213"/>
      <c r="W140" s="213"/>
      <c r="X140" s="213"/>
      <c r="Y140" s="213"/>
      <c r="Z140" s="213"/>
      <c r="AA140" s="231"/>
      <c r="AB140" s="213"/>
      <c r="AC140" s="213"/>
      <c r="AD140" s="205"/>
      <c r="AE140" s="205"/>
      <c r="AF140" s="205"/>
      <c r="AG140" s="205"/>
      <c r="AH140" s="205"/>
      <c r="AI140" s="205"/>
      <c r="AJ140" s="205"/>
      <c r="AK140" s="205"/>
      <c r="AL140" s="205"/>
      <c r="AM140" s="205"/>
      <c r="AN140" s="205"/>
      <c r="AO140" s="205"/>
    </row>
    <row r="141">
      <c r="A141" s="213"/>
      <c r="B141" s="218"/>
      <c r="C141" s="218"/>
      <c r="D141" s="213"/>
      <c r="E141" s="213"/>
      <c r="F141" s="213"/>
      <c r="G141" s="213"/>
      <c r="H141" s="213"/>
      <c r="I141" s="213"/>
      <c r="J141" s="213"/>
      <c r="K141" s="213"/>
      <c r="L141" s="280"/>
      <c r="M141" s="280"/>
      <c r="N141" s="280"/>
      <c r="O141" s="280"/>
      <c r="P141" s="280"/>
      <c r="Q141" s="280"/>
      <c r="R141" s="213"/>
      <c r="S141" s="213"/>
      <c r="T141" s="213"/>
      <c r="U141" s="213"/>
      <c r="V141" s="213"/>
      <c r="W141" s="213"/>
      <c r="X141" s="213"/>
      <c r="Y141" s="213"/>
      <c r="Z141" s="213"/>
      <c r="AA141" s="231"/>
      <c r="AB141" s="213"/>
      <c r="AC141" s="213"/>
      <c r="AD141" s="205"/>
      <c r="AE141" s="205"/>
      <c r="AF141" s="205"/>
      <c r="AG141" s="205"/>
      <c r="AH141" s="205"/>
      <c r="AI141" s="205"/>
      <c r="AJ141" s="205"/>
      <c r="AK141" s="205"/>
      <c r="AL141" s="205"/>
      <c r="AM141" s="205"/>
      <c r="AN141" s="205"/>
      <c r="AO141" s="205"/>
    </row>
    <row r="142">
      <c r="A142" s="213"/>
      <c r="B142" s="218"/>
      <c r="C142" s="218"/>
      <c r="D142" s="213"/>
      <c r="E142" s="213"/>
      <c r="F142" s="213"/>
      <c r="G142" s="213"/>
      <c r="H142" s="213"/>
      <c r="I142" s="213"/>
      <c r="J142" s="213"/>
      <c r="K142" s="213"/>
      <c r="L142" s="280"/>
      <c r="M142" s="280"/>
      <c r="N142" s="280"/>
      <c r="O142" s="280"/>
      <c r="P142" s="280"/>
      <c r="Q142" s="280"/>
      <c r="R142" s="213"/>
      <c r="S142" s="213"/>
      <c r="T142" s="213"/>
      <c r="U142" s="213"/>
      <c r="V142" s="213"/>
      <c r="W142" s="213"/>
      <c r="X142" s="213"/>
      <c r="Y142" s="213"/>
      <c r="Z142" s="213"/>
      <c r="AA142" s="231"/>
      <c r="AB142" s="213"/>
      <c r="AC142" s="213"/>
      <c r="AD142" s="205"/>
      <c r="AE142" s="205"/>
      <c r="AF142" s="205"/>
      <c r="AG142" s="205"/>
      <c r="AH142" s="205"/>
      <c r="AI142" s="205"/>
      <c r="AJ142" s="205"/>
      <c r="AK142" s="205"/>
      <c r="AL142" s="205"/>
      <c r="AM142" s="205"/>
      <c r="AN142" s="205"/>
      <c r="AO142" s="205"/>
    </row>
    <row r="143">
      <c r="A143" s="213"/>
      <c r="B143" s="218"/>
      <c r="C143" s="218"/>
      <c r="D143" s="213"/>
      <c r="E143" s="213"/>
      <c r="F143" s="213"/>
      <c r="G143" s="213"/>
      <c r="H143" s="213"/>
      <c r="I143" s="213"/>
      <c r="J143" s="213"/>
      <c r="K143" s="213"/>
      <c r="L143" s="280"/>
      <c r="M143" s="280"/>
      <c r="N143" s="280"/>
      <c r="O143" s="280"/>
      <c r="P143" s="280"/>
      <c r="Q143" s="280"/>
      <c r="R143" s="213"/>
      <c r="S143" s="213"/>
      <c r="T143" s="213"/>
      <c r="U143" s="213"/>
      <c r="V143" s="213"/>
      <c r="W143" s="213"/>
      <c r="X143" s="213"/>
      <c r="Y143" s="213"/>
      <c r="Z143" s="213"/>
      <c r="AA143" s="231"/>
      <c r="AB143" s="213"/>
      <c r="AC143" s="213"/>
      <c r="AD143" s="205"/>
      <c r="AE143" s="205"/>
      <c r="AF143" s="205"/>
      <c r="AG143" s="205"/>
      <c r="AH143" s="205"/>
      <c r="AI143" s="205"/>
      <c r="AJ143" s="205"/>
      <c r="AK143" s="205"/>
      <c r="AL143" s="205"/>
      <c r="AM143" s="205"/>
      <c r="AN143" s="205"/>
      <c r="AO143" s="205"/>
    </row>
    <row r="144">
      <c r="A144" s="213"/>
      <c r="B144" s="218"/>
      <c r="C144" s="218"/>
      <c r="D144" s="213"/>
      <c r="E144" s="213"/>
      <c r="F144" s="213"/>
      <c r="G144" s="213"/>
      <c r="H144" s="213"/>
      <c r="I144" s="213"/>
      <c r="J144" s="213"/>
      <c r="K144" s="213"/>
      <c r="L144" s="280"/>
      <c r="M144" s="280"/>
      <c r="N144" s="280"/>
      <c r="O144" s="280"/>
      <c r="P144" s="280"/>
      <c r="Q144" s="280"/>
      <c r="R144" s="213"/>
      <c r="S144" s="213"/>
      <c r="T144" s="213"/>
      <c r="U144" s="213"/>
      <c r="V144" s="213"/>
      <c r="W144" s="213"/>
      <c r="X144" s="213"/>
      <c r="Y144" s="213"/>
      <c r="Z144" s="213"/>
      <c r="AA144" s="231"/>
      <c r="AB144" s="213"/>
      <c r="AC144" s="213"/>
      <c r="AD144" s="205"/>
      <c r="AE144" s="205"/>
      <c r="AF144" s="205"/>
      <c r="AG144" s="205"/>
      <c r="AH144" s="205"/>
      <c r="AI144" s="205"/>
      <c r="AJ144" s="205"/>
      <c r="AK144" s="205"/>
      <c r="AL144" s="205"/>
      <c r="AM144" s="205"/>
      <c r="AN144" s="205"/>
      <c r="AO144" s="205"/>
    </row>
    <row r="145">
      <c r="A145" s="213"/>
      <c r="B145" s="218"/>
      <c r="C145" s="218"/>
      <c r="D145" s="213"/>
      <c r="E145" s="213"/>
      <c r="F145" s="213"/>
      <c r="G145" s="213"/>
      <c r="H145" s="213"/>
      <c r="I145" s="213"/>
      <c r="J145" s="213"/>
      <c r="K145" s="213"/>
      <c r="L145" s="280"/>
      <c r="M145" s="280"/>
      <c r="N145" s="280"/>
      <c r="O145" s="280"/>
      <c r="P145" s="280"/>
      <c r="Q145" s="280"/>
      <c r="R145" s="213"/>
      <c r="S145" s="213"/>
      <c r="T145" s="213"/>
      <c r="U145" s="213"/>
      <c r="V145" s="213"/>
      <c r="W145" s="213"/>
      <c r="X145" s="213"/>
      <c r="Y145" s="213"/>
      <c r="Z145" s="213"/>
      <c r="AA145" s="231"/>
      <c r="AB145" s="213"/>
      <c r="AC145" s="213"/>
      <c r="AD145" s="205"/>
      <c r="AE145" s="205"/>
      <c r="AF145" s="205"/>
      <c r="AG145" s="205"/>
      <c r="AH145" s="205"/>
      <c r="AI145" s="205"/>
      <c r="AJ145" s="205"/>
      <c r="AK145" s="205"/>
      <c r="AL145" s="205"/>
      <c r="AM145" s="205"/>
      <c r="AN145" s="205"/>
      <c r="AO145" s="205"/>
    </row>
    <row r="146">
      <c r="A146" s="213"/>
      <c r="B146" s="218"/>
      <c r="C146" s="218"/>
      <c r="D146" s="213"/>
      <c r="E146" s="213"/>
      <c r="F146" s="213"/>
      <c r="G146" s="213"/>
      <c r="H146" s="213"/>
      <c r="I146" s="213"/>
      <c r="J146" s="213"/>
      <c r="K146" s="213"/>
      <c r="L146" s="280"/>
      <c r="M146" s="280"/>
      <c r="N146" s="280"/>
      <c r="O146" s="280"/>
      <c r="P146" s="280"/>
      <c r="Q146" s="280"/>
      <c r="R146" s="213"/>
      <c r="S146" s="213"/>
      <c r="T146" s="213"/>
      <c r="U146" s="213"/>
      <c r="V146" s="213"/>
      <c r="W146" s="213"/>
      <c r="X146" s="213"/>
      <c r="Y146" s="213"/>
      <c r="Z146" s="213"/>
      <c r="AA146" s="231"/>
      <c r="AB146" s="213"/>
      <c r="AC146" s="213"/>
      <c r="AD146" s="205"/>
      <c r="AE146" s="205"/>
      <c r="AF146" s="205"/>
      <c r="AG146" s="205"/>
      <c r="AH146" s="205"/>
      <c r="AI146" s="205"/>
      <c r="AJ146" s="205"/>
      <c r="AK146" s="205"/>
      <c r="AL146" s="205"/>
      <c r="AM146" s="205"/>
      <c r="AN146" s="205"/>
      <c r="AO146" s="205"/>
    </row>
    <row r="147">
      <c r="A147" s="213"/>
      <c r="B147" s="218"/>
      <c r="C147" s="218"/>
      <c r="D147" s="213"/>
      <c r="E147" s="213"/>
      <c r="F147" s="213"/>
      <c r="G147" s="213"/>
      <c r="H147" s="213"/>
      <c r="I147" s="213"/>
      <c r="J147" s="213"/>
      <c r="K147" s="213"/>
      <c r="L147" s="280"/>
      <c r="M147" s="280"/>
      <c r="N147" s="280"/>
      <c r="O147" s="280"/>
      <c r="P147" s="280"/>
      <c r="Q147" s="280"/>
      <c r="R147" s="213"/>
      <c r="S147" s="213"/>
      <c r="T147" s="213"/>
      <c r="U147" s="213"/>
      <c r="V147" s="213"/>
      <c r="W147" s="213"/>
      <c r="X147" s="213"/>
      <c r="Y147" s="213"/>
      <c r="Z147" s="213"/>
      <c r="AA147" s="231"/>
      <c r="AB147" s="213"/>
      <c r="AC147" s="213"/>
      <c r="AD147" s="205"/>
      <c r="AE147" s="205"/>
      <c r="AF147" s="205"/>
      <c r="AG147" s="205"/>
      <c r="AH147" s="205"/>
      <c r="AI147" s="205"/>
      <c r="AJ147" s="205"/>
      <c r="AK147" s="205"/>
      <c r="AL147" s="205"/>
      <c r="AM147" s="205"/>
      <c r="AN147" s="205"/>
      <c r="AO147" s="205"/>
    </row>
    <row r="148">
      <c r="A148" s="213"/>
      <c r="B148" s="218"/>
      <c r="C148" s="218"/>
      <c r="D148" s="213"/>
      <c r="E148" s="213"/>
      <c r="F148" s="213"/>
      <c r="G148" s="213"/>
      <c r="H148" s="213"/>
      <c r="I148" s="213"/>
      <c r="J148" s="213"/>
      <c r="K148" s="213"/>
      <c r="L148" s="280"/>
      <c r="M148" s="280"/>
      <c r="N148" s="280"/>
      <c r="O148" s="280"/>
      <c r="P148" s="280"/>
      <c r="Q148" s="280"/>
      <c r="R148" s="213"/>
      <c r="S148" s="213"/>
      <c r="T148" s="213"/>
      <c r="U148" s="213"/>
      <c r="V148" s="213"/>
      <c r="W148" s="213"/>
      <c r="X148" s="213"/>
      <c r="Y148" s="213"/>
      <c r="Z148" s="213"/>
      <c r="AA148" s="231"/>
      <c r="AB148" s="213"/>
      <c r="AC148" s="213"/>
      <c r="AD148" s="205"/>
      <c r="AE148" s="205"/>
      <c r="AF148" s="205"/>
      <c r="AG148" s="205"/>
      <c r="AH148" s="205"/>
      <c r="AI148" s="205"/>
      <c r="AJ148" s="205"/>
      <c r="AK148" s="205"/>
      <c r="AL148" s="205"/>
      <c r="AM148" s="205"/>
      <c r="AN148" s="205"/>
      <c r="AO148" s="205"/>
    </row>
    <row r="149">
      <c r="A149" s="213"/>
      <c r="B149" s="218"/>
      <c r="C149" s="218"/>
      <c r="D149" s="213"/>
      <c r="E149" s="213"/>
      <c r="F149" s="213"/>
      <c r="G149" s="213"/>
      <c r="H149" s="213"/>
      <c r="I149" s="213"/>
      <c r="J149" s="213"/>
      <c r="K149" s="213"/>
      <c r="L149" s="280"/>
      <c r="M149" s="280"/>
      <c r="N149" s="280"/>
      <c r="O149" s="280"/>
      <c r="P149" s="280"/>
      <c r="Q149" s="280"/>
      <c r="R149" s="213"/>
      <c r="S149" s="213"/>
      <c r="T149" s="213"/>
      <c r="U149" s="213"/>
      <c r="V149" s="213"/>
      <c r="W149" s="213"/>
      <c r="X149" s="213"/>
      <c r="Y149" s="213"/>
      <c r="Z149" s="213"/>
      <c r="AA149" s="231"/>
      <c r="AB149" s="213"/>
      <c r="AC149" s="213"/>
      <c r="AD149" s="205"/>
      <c r="AE149" s="205"/>
      <c r="AF149" s="205"/>
      <c r="AG149" s="205"/>
      <c r="AH149" s="205"/>
      <c r="AI149" s="205"/>
      <c r="AJ149" s="205"/>
      <c r="AK149" s="205"/>
      <c r="AL149" s="205"/>
      <c r="AM149" s="205"/>
      <c r="AN149" s="205"/>
      <c r="AO149" s="205"/>
    </row>
    <row r="150">
      <c r="A150" s="213"/>
      <c r="B150" s="218"/>
      <c r="C150" s="218"/>
      <c r="D150" s="213"/>
      <c r="E150" s="213"/>
      <c r="F150" s="213"/>
      <c r="G150" s="213"/>
      <c r="H150" s="213"/>
      <c r="I150" s="213"/>
      <c r="J150" s="213"/>
      <c r="K150" s="213"/>
      <c r="L150" s="280"/>
      <c r="M150" s="280"/>
      <c r="N150" s="280"/>
      <c r="O150" s="280"/>
      <c r="P150" s="280"/>
      <c r="Q150" s="280"/>
      <c r="R150" s="213"/>
      <c r="S150" s="213"/>
      <c r="T150" s="213"/>
      <c r="U150" s="213"/>
      <c r="V150" s="213"/>
      <c r="W150" s="213"/>
      <c r="X150" s="213"/>
      <c r="Y150" s="213"/>
      <c r="Z150" s="213"/>
      <c r="AA150" s="231"/>
      <c r="AB150" s="213"/>
      <c r="AC150" s="213"/>
      <c r="AD150" s="205"/>
      <c r="AE150" s="205"/>
      <c r="AF150" s="205"/>
      <c r="AG150" s="205"/>
      <c r="AH150" s="205"/>
      <c r="AI150" s="205"/>
      <c r="AJ150" s="205"/>
      <c r="AK150" s="205"/>
      <c r="AL150" s="205"/>
      <c r="AM150" s="205"/>
      <c r="AN150" s="205"/>
      <c r="AO150" s="205"/>
    </row>
    <row r="151">
      <c r="A151" s="213"/>
      <c r="B151" s="218"/>
      <c r="C151" s="218"/>
      <c r="D151" s="213"/>
      <c r="E151" s="213"/>
      <c r="F151" s="213"/>
      <c r="G151" s="213"/>
      <c r="H151" s="213"/>
      <c r="I151" s="213"/>
      <c r="J151" s="213"/>
      <c r="K151" s="213"/>
      <c r="L151" s="280"/>
      <c r="M151" s="280"/>
      <c r="N151" s="280"/>
      <c r="O151" s="280"/>
      <c r="P151" s="280"/>
      <c r="Q151" s="280"/>
      <c r="R151" s="213"/>
      <c r="S151" s="213"/>
      <c r="T151" s="213"/>
      <c r="U151" s="213"/>
      <c r="V151" s="213"/>
      <c r="W151" s="213"/>
      <c r="X151" s="213"/>
      <c r="Y151" s="213"/>
      <c r="Z151" s="213"/>
      <c r="AA151" s="231"/>
      <c r="AB151" s="213"/>
      <c r="AC151" s="213"/>
      <c r="AD151" s="205"/>
      <c r="AE151" s="205"/>
      <c r="AF151" s="205"/>
      <c r="AG151" s="205"/>
      <c r="AH151" s="205"/>
      <c r="AI151" s="205"/>
      <c r="AJ151" s="205"/>
      <c r="AK151" s="205"/>
      <c r="AL151" s="205"/>
      <c r="AM151" s="205"/>
      <c r="AN151" s="205"/>
      <c r="AO151" s="205"/>
    </row>
    <row r="152">
      <c r="A152" s="213"/>
      <c r="B152" s="218"/>
      <c r="C152" s="218"/>
      <c r="D152" s="213"/>
      <c r="E152" s="213"/>
      <c r="F152" s="213"/>
      <c r="G152" s="213"/>
      <c r="H152" s="213"/>
      <c r="I152" s="213"/>
      <c r="J152" s="213"/>
      <c r="K152" s="213"/>
      <c r="L152" s="280"/>
      <c r="M152" s="280"/>
      <c r="N152" s="280"/>
      <c r="O152" s="280"/>
      <c r="P152" s="280"/>
      <c r="Q152" s="280"/>
      <c r="R152" s="213"/>
      <c r="S152" s="213"/>
      <c r="T152" s="213"/>
      <c r="U152" s="213"/>
      <c r="V152" s="213"/>
      <c r="W152" s="213"/>
      <c r="X152" s="213"/>
      <c r="Y152" s="213"/>
      <c r="Z152" s="213"/>
      <c r="AA152" s="231"/>
      <c r="AB152" s="213"/>
      <c r="AC152" s="213"/>
      <c r="AD152" s="205"/>
      <c r="AE152" s="205"/>
      <c r="AF152" s="205"/>
      <c r="AG152" s="205"/>
      <c r="AH152" s="205"/>
      <c r="AI152" s="205"/>
      <c r="AJ152" s="205"/>
      <c r="AK152" s="205"/>
      <c r="AL152" s="205"/>
      <c r="AM152" s="205"/>
      <c r="AN152" s="205"/>
      <c r="AO152" s="205"/>
    </row>
    <row r="153">
      <c r="A153" s="213"/>
      <c r="B153" s="218"/>
      <c r="C153" s="218"/>
      <c r="D153" s="213"/>
      <c r="E153" s="213"/>
      <c r="F153" s="213"/>
      <c r="G153" s="213"/>
      <c r="H153" s="213"/>
      <c r="I153" s="213"/>
      <c r="J153" s="213"/>
      <c r="K153" s="213"/>
      <c r="L153" s="280"/>
      <c r="M153" s="280"/>
      <c r="N153" s="280"/>
      <c r="O153" s="280"/>
      <c r="P153" s="280"/>
      <c r="Q153" s="280"/>
      <c r="R153" s="213"/>
      <c r="S153" s="213"/>
      <c r="T153" s="213"/>
      <c r="U153" s="213"/>
      <c r="V153" s="213"/>
      <c r="W153" s="213"/>
      <c r="X153" s="213"/>
      <c r="Y153" s="213"/>
      <c r="Z153" s="213"/>
      <c r="AA153" s="231"/>
      <c r="AB153" s="213"/>
      <c r="AC153" s="213"/>
      <c r="AD153" s="205"/>
      <c r="AE153" s="205"/>
      <c r="AF153" s="205"/>
      <c r="AG153" s="205"/>
      <c r="AH153" s="205"/>
      <c r="AI153" s="205"/>
      <c r="AJ153" s="205"/>
      <c r="AK153" s="205"/>
      <c r="AL153" s="205"/>
      <c r="AM153" s="205"/>
      <c r="AN153" s="205"/>
      <c r="AO153" s="205"/>
    </row>
    <row r="154">
      <c r="A154" s="213"/>
      <c r="B154" s="218"/>
      <c r="C154" s="218"/>
      <c r="D154" s="213"/>
      <c r="E154" s="213"/>
      <c r="F154" s="213"/>
      <c r="G154" s="213"/>
      <c r="H154" s="213"/>
      <c r="I154" s="213"/>
      <c r="J154" s="213"/>
      <c r="K154" s="213"/>
      <c r="L154" s="280"/>
      <c r="M154" s="280"/>
      <c r="N154" s="280"/>
      <c r="O154" s="280"/>
      <c r="P154" s="280"/>
      <c r="Q154" s="280"/>
      <c r="R154" s="213"/>
      <c r="S154" s="213"/>
      <c r="T154" s="213"/>
      <c r="U154" s="213"/>
      <c r="V154" s="213"/>
      <c r="W154" s="213"/>
      <c r="X154" s="213"/>
      <c r="Y154" s="213"/>
      <c r="Z154" s="213"/>
      <c r="AA154" s="231"/>
      <c r="AB154" s="213"/>
      <c r="AC154" s="213"/>
      <c r="AD154" s="205"/>
      <c r="AE154" s="205"/>
      <c r="AF154" s="205"/>
      <c r="AG154" s="205"/>
      <c r="AH154" s="205"/>
      <c r="AI154" s="205"/>
      <c r="AJ154" s="205"/>
      <c r="AK154" s="205"/>
      <c r="AL154" s="205"/>
      <c r="AM154" s="205"/>
      <c r="AN154" s="205"/>
      <c r="AO154" s="205"/>
    </row>
    <row r="155">
      <c r="A155" s="213"/>
      <c r="B155" s="218"/>
      <c r="C155" s="218"/>
      <c r="D155" s="213"/>
      <c r="E155" s="213"/>
      <c r="F155" s="213"/>
      <c r="G155" s="213"/>
      <c r="H155" s="213"/>
      <c r="I155" s="213"/>
      <c r="J155" s="213"/>
      <c r="K155" s="213"/>
      <c r="L155" s="280"/>
      <c r="M155" s="280"/>
      <c r="N155" s="280"/>
      <c r="O155" s="280"/>
      <c r="P155" s="280"/>
      <c r="Q155" s="280"/>
      <c r="R155" s="213"/>
      <c r="S155" s="213"/>
      <c r="T155" s="213"/>
      <c r="U155" s="213"/>
      <c r="V155" s="213"/>
      <c r="W155" s="213"/>
      <c r="X155" s="213"/>
      <c r="Y155" s="213"/>
      <c r="Z155" s="213"/>
      <c r="AA155" s="231"/>
      <c r="AB155" s="213"/>
      <c r="AC155" s="213"/>
      <c r="AD155" s="205"/>
      <c r="AE155" s="205"/>
      <c r="AF155" s="205"/>
      <c r="AG155" s="205"/>
      <c r="AH155" s="205"/>
      <c r="AI155" s="205"/>
      <c r="AJ155" s="205"/>
      <c r="AK155" s="205"/>
      <c r="AL155" s="205"/>
      <c r="AM155" s="205"/>
      <c r="AN155" s="205"/>
      <c r="AO155" s="205"/>
    </row>
    <row r="156">
      <c r="A156" s="213"/>
      <c r="B156" s="218"/>
      <c r="C156" s="218"/>
      <c r="D156" s="213"/>
      <c r="E156" s="213"/>
      <c r="F156" s="213"/>
      <c r="G156" s="213"/>
      <c r="H156" s="213"/>
      <c r="I156" s="213"/>
      <c r="J156" s="213"/>
      <c r="K156" s="213"/>
      <c r="L156" s="280"/>
      <c r="M156" s="280"/>
      <c r="N156" s="280"/>
      <c r="O156" s="280"/>
      <c r="P156" s="280"/>
      <c r="Q156" s="280"/>
      <c r="R156" s="213"/>
      <c r="S156" s="213"/>
      <c r="T156" s="213"/>
      <c r="U156" s="213"/>
      <c r="V156" s="213"/>
      <c r="W156" s="213"/>
      <c r="X156" s="213"/>
      <c r="Y156" s="213"/>
      <c r="Z156" s="213"/>
      <c r="AA156" s="231"/>
      <c r="AB156" s="213"/>
      <c r="AC156" s="213"/>
      <c r="AD156" s="205"/>
      <c r="AE156" s="205"/>
      <c r="AF156" s="205"/>
      <c r="AG156" s="205"/>
      <c r="AH156" s="205"/>
      <c r="AI156" s="205"/>
      <c r="AJ156" s="205"/>
      <c r="AK156" s="205"/>
      <c r="AL156" s="205"/>
      <c r="AM156" s="205"/>
      <c r="AN156" s="205"/>
      <c r="AO156" s="205"/>
    </row>
    <row r="157">
      <c r="A157" s="213"/>
      <c r="B157" s="218"/>
      <c r="C157" s="218"/>
      <c r="D157" s="213"/>
      <c r="E157" s="213"/>
      <c r="F157" s="213"/>
      <c r="G157" s="213"/>
      <c r="H157" s="213"/>
      <c r="I157" s="213"/>
      <c r="J157" s="213"/>
      <c r="K157" s="213"/>
      <c r="L157" s="280"/>
      <c r="M157" s="280"/>
      <c r="N157" s="280"/>
      <c r="O157" s="280"/>
      <c r="P157" s="280"/>
      <c r="Q157" s="280"/>
      <c r="R157" s="213"/>
      <c r="S157" s="213"/>
      <c r="T157" s="213"/>
      <c r="U157" s="213"/>
      <c r="V157" s="213"/>
      <c r="W157" s="213"/>
      <c r="X157" s="213"/>
      <c r="Y157" s="213"/>
      <c r="Z157" s="213"/>
      <c r="AA157" s="231"/>
      <c r="AB157" s="213"/>
      <c r="AC157" s="213"/>
      <c r="AD157" s="205"/>
      <c r="AE157" s="205"/>
      <c r="AF157" s="205"/>
      <c r="AG157" s="205"/>
      <c r="AH157" s="205"/>
      <c r="AI157" s="205"/>
      <c r="AJ157" s="205"/>
      <c r="AK157" s="205"/>
      <c r="AL157" s="205"/>
      <c r="AM157" s="205"/>
      <c r="AN157" s="205"/>
      <c r="AO157" s="205"/>
    </row>
    <row r="158">
      <c r="A158" s="213"/>
      <c r="B158" s="218"/>
      <c r="C158" s="218"/>
      <c r="D158" s="213"/>
      <c r="E158" s="213"/>
      <c r="F158" s="213"/>
      <c r="G158" s="213"/>
      <c r="H158" s="213"/>
      <c r="I158" s="213"/>
      <c r="J158" s="213"/>
      <c r="K158" s="213"/>
      <c r="L158" s="280"/>
      <c r="M158" s="280"/>
      <c r="N158" s="280"/>
      <c r="O158" s="280"/>
      <c r="P158" s="280"/>
      <c r="Q158" s="280"/>
      <c r="R158" s="213"/>
      <c r="S158" s="213"/>
      <c r="T158" s="213"/>
      <c r="U158" s="213"/>
      <c r="V158" s="213"/>
      <c r="W158" s="213"/>
      <c r="X158" s="213"/>
      <c r="Y158" s="213"/>
      <c r="Z158" s="213"/>
      <c r="AA158" s="231"/>
      <c r="AB158" s="213"/>
      <c r="AC158" s="213"/>
      <c r="AD158" s="205"/>
      <c r="AE158" s="205"/>
      <c r="AF158" s="205"/>
      <c r="AG158" s="205"/>
      <c r="AH158" s="205"/>
      <c r="AI158" s="205"/>
      <c r="AJ158" s="205"/>
      <c r="AK158" s="205"/>
      <c r="AL158" s="205"/>
      <c r="AM158" s="205"/>
      <c r="AN158" s="205"/>
      <c r="AO158" s="205"/>
    </row>
    <row r="159">
      <c r="A159" s="213"/>
      <c r="B159" s="218"/>
      <c r="C159" s="218"/>
      <c r="D159" s="213"/>
      <c r="E159" s="213"/>
      <c r="F159" s="213"/>
      <c r="G159" s="213"/>
      <c r="H159" s="213"/>
      <c r="I159" s="213"/>
      <c r="J159" s="213"/>
      <c r="K159" s="213"/>
      <c r="L159" s="280"/>
      <c r="M159" s="280"/>
      <c r="N159" s="280"/>
      <c r="O159" s="280"/>
      <c r="P159" s="280"/>
      <c r="Q159" s="280"/>
      <c r="R159" s="213"/>
      <c r="S159" s="213"/>
      <c r="T159" s="213"/>
      <c r="U159" s="213"/>
      <c r="V159" s="213"/>
      <c r="W159" s="213"/>
      <c r="X159" s="213"/>
      <c r="Y159" s="213"/>
      <c r="Z159" s="213"/>
      <c r="AA159" s="231"/>
      <c r="AB159" s="213"/>
      <c r="AC159" s="213"/>
      <c r="AD159" s="205"/>
      <c r="AE159" s="205"/>
      <c r="AF159" s="205"/>
      <c r="AG159" s="205"/>
      <c r="AH159" s="205"/>
      <c r="AI159" s="205"/>
      <c r="AJ159" s="205"/>
      <c r="AK159" s="205"/>
      <c r="AL159" s="205"/>
      <c r="AM159" s="205"/>
      <c r="AN159" s="205"/>
      <c r="AO159" s="205"/>
    </row>
    <row r="160">
      <c r="A160" s="213"/>
      <c r="B160" s="218"/>
      <c r="C160" s="218"/>
      <c r="D160" s="213"/>
      <c r="E160" s="213"/>
      <c r="F160" s="213"/>
      <c r="G160" s="213"/>
      <c r="H160" s="213"/>
      <c r="I160" s="213"/>
      <c r="J160" s="213"/>
      <c r="K160" s="213"/>
      <c r="L160" s="280"/>
      <c r="M160" s="280"/>
      <c r="N160" s="280"/>
      <c r="O160" s="280"/>
      <c r="P160" s="280"/>
      <c r="Q160" s="280"/>
      <c r="R160" s="213"/>
      <c r="S160" s="213"/>
      <c r="T160" s="213"/>
      <c r="U160" s="213"/>
      <c r="V160" s="213"/>
      <c r="W160" s="213"/>
      <c r="X160" s="213"/>
      <c r="Y160" s="213"/>
      <c r="Z160" s="213"/>
      <c r="AA160" s="231"/>
      <c r="AB160" s="213"/>
      <c r="AC160" s="213"/>
      <c r="AD160" s="205"/>
      <c r="AE160" s="205"/>
      <c r="AF160" s="205"/>
      <c r="AG160" s="205"/>
      <c r="AH160" s="205"/>
      <c r="AI160" s="205"/>
      <c r="AJ160" s="205"/>
      <c r="AK160" s="205"/>
      <c r="AL160" s="205"/>
      <c r="AM160" s="205"/>
      <c r="AN160" s="205"/>
      <c r="AO160" s="205"/>
    </row>
    <row r="161">
      <c r="A161" s="213"/>
      <c r="B161" s="218"/>
      <c r="C161" s="218"/>
      <c r="D161" s="213"/>
      <c r="E161" s="213"/>
      <c r="F161" s="213"/>
      <c r="G161" s="213"/>
      <c r="H161" s="213"/>
      <c r="I161" s="213"/>
      <c r="J161" s="213"/>
      <c r="K161" s="213"/>
      <c r="L161" s="280"/>
      <c r="M161" s="280"/>
      <c r="N161" s="280"/>
      <c r="O161" s="280"/>
      <c r="P161" s="280"/>
      <c r="Q161" s="280"/>
      <c r="R161" s="213"/>
      <c r="S161" s="213"/>
      <c r="T161" s="213"/>
      <c r="U161" s="213"/>
      <c r="V161" s="213"/>
      <c r="W161" s="213"/>
      <c r="X161" s="213"/>
      <c r="Y161" s="213"/>
      <c r="Z161" s="213"/>
      <c r="AA161" s="231"/>
      <c r="AB161" s="213"/>
      <c r="AC161" s="213"/>
      <c r="AD161" s="205"/>
      <c r="AE161" s="205"/>
      <c r="AF161" s="205"/>
      <c r="AG161" s="205"/>
      <c r="AH161" s="205"/>
      <c r="AI161" s="205"/>
      <c r="AJ161" s="205"/>
      <c r="AK161" s="205"/>
      <c r="AL161" s="205"/>
      <c r="AM161" s="205"/>
      <c r="AN161" s="205"/>
      <c r="AO161" s="205"/>
    </row>
    <row r="162">
      <c r="A162" s="213"/>
      <c r="B162" s="218"/>
      <c r="C162" s="218"/>
      <c r="D162" s="213"/>
      <c r="E162" s="213"/>
      <c r="F162" s="213"/>
      <c r="G162" s="213"/>
      <c r="H162" s="213"/>
      <c r="I162" s="213"/>
      <c r="J162" s="213"/>
      <c r="K162" s="213"/>
      <c r="L162" s="280"/>
      <c r="M162" s="280"/>
      <c r="N162" s="280"/>
      <c r="O162" s="280"/>
      <c r="P162" s="280"/>
      <c r="Q162" s="280"/>
      <c r="R162" s="213"/>
      <c r="S162" s="213"/>
      <c r="T162" s="213"/>
      <c r="U162" s="213"/>
      <c r="V162" s="213"/>
      <c r="W162" s="213"/>
      <c r="X162" s="213"/>
      <c r="Y162" s="213"/>
      <c r="Z162" s="213"/>
      <c r="AA162" s="231"/>
      <c r="AB162" s="213"/>
      <c r="AC162" s="213"/>
      <c r="AD162" s="205"/>
      <c r="AE162" s="205"/>
      <c r="AF162" s="205"/>
      <c r="AG162" s="205"/>
      <c r="AH162" s="205"/>
      <c r="AI162" s="205"/>
      <c r="AJ162" s="205"/>
      <c r="AK162" s="205"/>
      <c r="AL162" s="205"/>
      <c r="AM162" s="205"/>
      <c r="AN162" s="205"/>
      <c r="AO162" s="205"/>
    </row>
    <row r="163">
      <c r="A163" s="213"/>
      <c r="B163" s="218"/>
      <c r="C163" s="218"/>
      <c r="D163" s="213"/>
      <c r="E163" s="213"/>
      <c r="F163" s="213"/>
      <c r="G163" s="213"/>
      <c r="H163" s="213"/>
      <c r="I163" s="213"/>
      <c r="J163" s="213"/>
      <c r="K163" s="213"/>
      <c r="L163" s="280"/>
      <c r="M163" s="280"/>
      <c r="N163" s="280"/>
      <c r="O163" s="280"/>
      <c r="P163" s="280"/>
      <c r="Q163" s="280"/>
      <c r="R163" s="213"/>
      <c r="S163" s="213"/>
      <c r="T163" s="213"/>
      <c r="U163" s="213"/>
      <c r="V163" s="213"/>
      <c r="W163" s="213"/>
      <c r="X163" s="213"/>
      <c r="Y163" s="213"/>
      <c r="Z163" s="213"/>
      <c r="AA163" s="231"/>
      <c r="AB163" s="213"/>
      <c r="AC163" s="213"/>
      <c r="AD163" s="205"/>
      <c r="AE163" s="205"/>
      <c r="AF163" s="205"/>
      <c r="AG163" s="205"/>
      <c r="AH163" s="205"/>
      <c r="AI163" s="205"/>
      <c r="AJ163" s="205"/>
      <c r="AK163" s="205"/>
      <c r="AL163" s="205"/>
      <c r="AM163" s="205"/>
      <c r="AN163" s="205"/>
      <c r="AO163" s="205"/>
    </row>
    <row r="164">
      <c r="A164" s="213"/>
      <c r="B164" s="218"/>
      <c r="C164" s="218"/>
      <c r="D164" s="213"/>
      <c r="E164" s="213"/>
      <c r="F164" s="213"/>
      <c r="G164" s="213"/>
      <c r="H164" s="213"/>
      <c r="I164" s="213"/>
      <c r="J164" s="213"/>
      <c r="K164" s="213"/>
      <c r="L164" s="280"/>
      <c r="M164" s="280"/>
      <c r="N164" s="280"/>
      <c r="O164" s="280"/>
      <c r="P164" s="280"/>
      <c r="Q164" s="280"/>
      <c r="R164" s="213"/>
      <c r="S164" s="213"/>
      <c r="T164" s="213"/>
      <c r="U164" s="213"/>
      <c r="V164" s="213"/>
      <c r="W164" s="213"/>
      <c r="X164" s="213"/>
      <c r="Y164" s="213"/>
      <c r="Z164" s="213"/>
      <c r="AA164" s="231"/>
      <c r="AB164" s="213"/>
      <c r="AC164" s="213"/>
      <c r="AD164" s="205"/>
      <c r="AE164" s="205"/>
      <c r="AF164" s="205"/>
      <c r="AG164" s="205"/>
      <c r="AH164" s="205"/>
      <c r="AI164" s="205"/>
      <c r="AJ164" s="205"/>
      <c r="AK164" s="205"/>
      <c r="AL164" s="205"/>
      <c r="AM164" s="205"/>
      <c r="AN164" s="205"/>
      <c r="AO164" s="205"/>
    </row>
    <row r="165">
      <c r="A165" s="213"/>
      <c r="B165" s="218"/>
      <c r="C165" s="218"/>
      <c r="D165" s="213"/>
      <c r="E165" s="213"/>
      <c r="F165" s="213"/>
      <c r="G165" s="213"/>
      <c r="H165" s="213"/>
      <c r="I165" s="213"/>
      <c r="J165" s="213"/>
      <c r="K165" s="213"/>
      <c r="L165" s="280"/>
      <c r="M165" s="280"/>
      <c r="N165" s="280"/>
      <c r="O165" s="280"/>
      <c r="P165" s="280"/>
      <c r="Q165" s="280"/>
      <c r="R165" s="213"/>
      <c r="S165" s="213"/>
      <c r="T165" s="213"/>
      <c r="U165" s="213"/>
      <c r="V165" s="213"/>
      <c r="W165" s="213"/>
      <c r="X165" s="213"/>
      <c r="Y165" s="213"/>
      <c r="Z165" s="213"/>
      <c r="AA165" s="231"/>
      <c r="AB165" s="213"/>
      <c r="AC165" s="213"/>
      <c r="AD165" s="205"/>
      <c r="AE165" s="205"/>
      <c r="AF165" s="205"/>
      <c r="AG165" s="205"/>
      <c r="AH165" s="205"/>
      <c r="AI165" s="205"/>
      <c r="AJ165" s="205"/>
      <c r="AK165" s="205"/>
      <c r="AL165" s="205"/>
      <c r="AM165" s="205"/>
      <c r="AN165" s="205"/>
      <c r="AO165" s="205"/>
    </row>
    <row r="166">
      <c r="A166" s="213"/>
      <c r="B166" s="218"/>
      <c r="C166" s="218"/>
      <c r="D166" s="213"/>
      <c r="E166" s="213"/>
      <c r="F166" s="213"/>
      <c r="G166" s="213"/>
      <c r="H166" s="213"/>
      <c r="I166" s="213"/>
      <c r="J166" s="213"/>
      <c r="K166" s="213"/>
      <c r="L166" s="280"/>
      <c r="M166" s="280"/>
      <c r="N166" s="280"/>
      <c r="O166" s="280"/>
      <c r="P166" s="280"/>
      <c r="Q166" s="280"/>
      <c r="R166" s="213"/>
      <c r="S166" s="213"/>
      <c r="T166" s="213"/>
      <c r="U166" s="213"/>
      <c r="V166" s="213"/>
      <c r="W166" s="213"/>
      <c r="X166" s="213"/>
      <c r="Y166" s="213"/>
      <c r="Z166" s="213"/>
      <c r="AA166" s="231"/>
      <c r="AB166" s="213"/>
      <c r="AC166" s="213"/>
      <c r="AD166" s="205"/>
      <c r="AE166" s="205"/>
      <c r="AF166" s="205"/>
      <c r="AG166" s="205"/>
      <c r="AH166" s="205"/>
      <c r="AI166" s="205"/>
      <c r="AJ166" s="205"/>
      <c r="AK166" s="205"/>
      <c r="AL166" s="205"/>
      <c r="AM166" s="205"/>
      <c r="AN166" s="205"/>
      <c r="AO166" s="205"/>
    </row>
    <row r="167">
      <c r="A167" s="213"/>
      <c r="B167" s="218"/>
      <c r="C167" s="218"/>
      <c r="D167" s="213"/>
      <c r="E167" s="213"/>
      <c r="F167" s="213"/>
      <c r="G167" s="213"/>
      <c r="H167" s="213"/>
      <c r="I167" s="213"/>
      <c r="J167" s="213"/>
      <c r="K167" s="213"/>
      <c r="L167" s="280"/>
      <c r="M167" s="280"/>
      <c r="N167" s="280"/>
      <c r="O167" s="280"/>
      <c r="P167" s="280"/>
      <c r="Q167" s="280"/>
      <c r="R167" s="213"/>
      <c r="S167" s="213"/>
      <c r="T167" s="213"/>
      <c r="U167" s="213"/>
      <c r="V167" s="213"/>
      <c r="W167" s="213"/>
      <c r="X167" s="213"/>
      <c r="Y167" s="213"/>
      <c r="Z167" s="213"/>
      <c r="AA167" s="231"/>
      <c r="AB167" s="213"/>
      <c r="AC167" s="213"/>
      <c r="AD167" s="205"/>
      <c r="AE167" s="205"/>
      <c r="AF167" s="205"/>
      <c r="AG167" s="205"/>
      <c r="AH167" s="205"/>
      <c r="AI167" s="205"/>
      <c r="AJ167" s="205"/>
      <c r="AK167" s="205"/>
      <c r="AL167" s="205"/>
      <c r="AM167" s="205"/>
      <c r="AN167" s="205"/>
      <c r="AO167" s="205"/>
    </row>
    <row r="168">
      <c r="A168" s="213"/>
      <c r="B168" s="218"/>
      <c r="C168" s="218"/>
      <c r="D168" s="213"/>
      <c r="E168" s="213"/>
      <c r="F168" s="213"/>
      <c r="G168" s="213"/>
      <c r="H168" s="213"/>
      <c r="I168" s="213"/>
      <c r="J168" s="213"/>
      <c r="K168" s="213"/>
      <c r="L168" s="280"/>
      <c r="M168" s="280"/>
      <c r="N168" s="280"/>
      <c r="O168" s="280"/>
      <c r="P168" s="280"/>
      <c r="Q168" s="280"/>
      <c r="R168" s="213"/>
      <c r="S168" s="213"/>
      <c r="T168" s="213"/>
      <c r="U168" s="213"/>
      <c r="V168" s="213"/>
      <c r="W168" s="213"/>
      <c r="X168" s="213"/>
      <c r="Y168" s="213"/>
      <c r="Z168" s="213"/>
      <c r="AA168" s="231"/>
      <c r="AB168" s="213"/>
      <c r="AC168" s="213"/>
      <c r="AD168" s="205"/>
      <c r="AE168" s="205"/>
      <c r="AF168" s="205"/>
      <c r="AG168" s="205"/>
      <c r="AH168" s="205"/>
      <c r="AI168" s="205"/>
      <c r="AJ168" s="205"/>
      <c r="AK168" s="205"/>
      <c r="AL168" s="205"/>
      <c r="AM168" s="205"/>
      <c r="AN168" s="205"/>
      <c r="AO168" s="205"/>
    </row>
    <row r="169">
      <c r="A169" s="213"/>
      <c r="B169" s="218"/>
      <c r="C169" s="218"/>
      <c r="D169" s="213"/>
      <c r="E169" s="213"/>
      <c r="F169" s="213"/>
      <c r="G169" s="213"/>
      <c r="H169" s="213"/>
      <c r="I169" s="213"/>
      <c r="J169" s="213"/>
      <c r="K169" s="213"/>
      <c r="L169" s="280"/>
      <c r="M169" s="280"/>
      <c r="N169" s="280"/>
      <c r="O169" s="280"/>
      <c r="P169" s="280"/>
      <c r="Q169" s="280"/>
      <c r="R169" s="213"/>
      <c r="S169" s="213"/>
      <c r="T169" s="213"/>
      <c r="U169" s="213"/>
      <c r="V169" s="213"/>
      <c r="W169" s="213"/>
      <c r="X169" s="213"/>
      <c r="Y169" s="213"/>
      <c r="Z169" s="213"/>
      <c r="AA169" s="231"/>
      <c r="AB169" s="213"/>
      <c r="AC169" s="213"/>
      <c r="AD169" s="205"/>
      <c r="AE169" s="205"/>
      <c r="AF169" s="205"/>
      <c r="AG169" s="205"/>
      <c r="AH169" s="205"/>
      <c r="AI169" s="205"/>
      <c r="AJ169" s="205"/>
      <c r="AK169" s="205"/>
      <c r="AL169" s="205"/>
      <c r="AM169" s="205"/>
      <c r="AN169" s="205"/>
      <c r="AO169" s="205"/>
    </row>
    <row r="170">
      <c r="A170" s="213"/>
      <c r="B170" s="218"/>
      <c r="C170" s="218"/>
      <c r="D170" s="213"/>
      <c r="E170" s="213"/>
      <c r="F170" s="213"/>
      <c r="G170" s="213"/>
      <c r="H170" s="213"/>
      <c r="I170" s="213"/>
      <c r="J170" s="213"/>
      <c r="K170" s="213"/>
      <c r="L170" s="280"/>
      <c r="M170" s="280"/>
      <c r="N170" s="280"/>
      <c r="O170" s="280"/>
      <c r="P170" s="280"/>
      <c r="Q170" s="280"/>
      <c r="R170" s="213"/>
      <c r="S170" s="213"/>
      <c r="T170" s="213"/>
      <c r="U170" s="213"/>
      <c r="V170" s="213"/>
      <c r="W170" s="213"/>
      <c r="X170" s="213"/>
      <c r="Y170" s="213"/>
      <c r="Z170" s="213"/>
      <c r="AA170" s="231"/>
      <c r="AB170" s="213"/>
      <c r="AC170" s="213"/>
      <c r="AD170" s="205"/>
      <c r="AE170" s="205"/>
      <c r="AF170" s="205"/>
      <c r="AG170" s="205"/>
      <c r="AH170" s="205"/>
      <c r="AI170" s="205"/>
      <c r="AJ170" s="205"/>
      <c r="AK170" s="205"/>
      <c r="AL170" s="205"/>
      <c r="AM170" s="205"/>
      <c r="AN170" s="205"/>
      <c r="AO170" s="205"/>
    </row>
    <row r="171">
      <c r="A171" s="213"/>
      <c r="B171" s="218"/>
      <c r="C171" s="218"/>
      <c r="D171" s="213"/>
      <c r="E171" s="213"/>
      <c r="F171" s="213"/>
      <c r="G171" s="213"/>
      <c r="H171" s="213"/>
      <c r="I171" s="213"/>
      <c r="J171" s="213"/>
      <c r="K171" s="213"/>
      <c r="L171" s="280"/>
      <c r="M171" s="280"/>
      <c r="N171" s="280"/>
      <c r="O171" s="280"/>
      <c r="P171" s="280"/>
      <c r="Q171" s="280"/>
      <c r="R171" s="213"/>
      <c r="S171" s="213"/>
      <c r="T171" s="213"/>
      <c r="U171" s="213"/>
      <c r="V171" s="213"/>
      <c r="W171" s="213"/>
      <c r="X171" s="213"/>
      <c r="Y171" s="213"/>
      <c r="Z171" s="213"/>
      <c r="AA171" s="231"/>
      <c r="AB171" s="213"/>
      <c r="AC171" s="213"/>
      <c r="AD171" s="205"/>
      <c r="AE171" s="205"/>
      <c r="AF171" s="205"/>
      <c r="AG171" s="205"/>
      <c r="AH171" s="205"/>
      <c r="AI171" s="205"/>
      <c r="AJ171" s="205"/>
      <c r="AK171" s="205"/>
      <c r="AL171" s="205"/>
      <c r="AM171" s="205"/>
      <c r="AN171" s="205"/>
      <c r="AO171" s="205"/>
    </row>
    <row r="172">
      <c r="A172" s="213"/>
      <c r="B172" s="218"/>
      <c r="C172" s="218"/>
      <c r="D172" s="213"/>
      <c r="E172" s="213"/>
      <c r="F172" s="213"/>
      <c r="G172" s="213"/>
      <c r="H172" s="213"/>
      <c r="I172" s="213"/>
      <c r="J172" s="213"/>
      <c r="K172" s="213"/>
      <c r="L172" s="280"/>
      <c r="M172" s="280"/>
      <c r="N172" s="280"/>
      <c r="O172" s="280"/>
      <c r="P172" s="280"/>
      <c r="Q172" s="280"/>
      <c r="R172" s="213"/>
      <c r="S172" s="213"/>
      <c r="T172" s="213"/>
      <c r="U172" s="213"/>
      <c r="V172" s="213"/>
      <c r="W172" s="213"/>
      <c r="X172" s="213"/>
      <c r="Y172" s="213"/>
      <c r="Z172" s="213"/>
      <c r="AA172" s="231"/>
      <c r="AB172" s="213"/>
      <c r="AC172" s="213"/>
      <c r="AD172" s="205"/>
      <c r="AE172" s="205"/>
      <c r="AF172" s="205"/>
      <c r="AG172" s="205"/>
      <c r="AH172" s="205"/>
      <c r="AI172" s="205"/>
      <c r="AJ172" s="205"/>
      <c r="AK172" s="205"/>
      <c r="AL172" s="205"/>
      <c r="AM172" s="205"/>
      <c r="AN172" s="205"/>
      <c r="AO172" s="205"/>
    </row>
    <row r="173">
      <c r="A173" s="213"/>
      <c r="B173" s="218"/>
      <c r="C173" s="218"/>
      <c r="D173" s="213"/>
      <c r="E173" s="213"/>
      <c r="F173" s="213"/>
      <c r="G173" s="213"/>
      <c r="H173" s="213"/>
      <c r="I173" s="213"/>
      <c r="J173" s="213"/>
      <c r="K173" s="213"/>
      <c r="L173" s="280"/>
      <c r="M173" s="280"/>
      <c r="N173" s="280"/>
      <c r="O173" s="280"/>
      <c r="P173" s="280"/>
      <c r="Q173" s="280"/>
      <c r="R173" s="213"/>
      <c r="S173" s="213"/>
      <c r="T173" s="213"/>
      <c r="U173" s="213"/>
      <c r="V173" s="213"/>
      <c r="W173" s="213"/>
      <c r="X173" s="213"/>
      <c r="Y173" s="213"/>
      <c r="Z173" s="213"/>
      <c r="AA173" s="231"/>
      <c r="AB173" s="213"/>
      <c r="AC173" s="213"/>
      <c r="AD173" s="205"/>
      <c r="AE173" s="205"/>
      <c r="AF173" s="205"/>
      <c r="AG173" s="205"/>
      <c r="AH173" s="205"/>
      <c r="AI173" s="205"/>
      <c r="AJ173" s="205"/>
      <c r="AK173" s="205"/>
      <c r="AL173" s="205"/>
      <c r="AM173" s="205"/>
      <c r="AN173" s="205"/>
      <c r="AO173" s="205"/>
    </row>
    <row r="174">
      <c r="A174" s="213"/>
      <c r="B174" s="218"/>
      <c r="C174" s="218"/>
      <c r="D174" s="213"/>
      <c r="E174" s="213"/>
      <c r="F174" s="213"/>
      <c r="G174" s="213"/>
      <c r="H174" s="213"/>
      <c r="I174" s="213"/>
      <c r="J174" s="213"/>
      <c r="K174" s="213"/>
      <c r="L174" s="280"/>
      <c r="M174" s="280"/>
      <c r="N174" s="280"/>
      <c r="O174" s="280"/>
      <c r="P174" s="280"/>
      <c r="Q174" s="280"/>
      <c r="R174" s="213"/>
      <c r="S174" s="213"/>
      <c r="T174" s="213"/>
      <c r="U174" s="213"/>
      <c r="V174" s="213"/>
      <c r="W174" s="213"/>
      <c r="X174" s="213"/>
      <c r="Y174" s="213"/>
      <c r="Z174" s="213"/>
      <c r="AA174" s="231"/>
      <c r="AB174" s="213"/>
      <c r="AC174" s="213"/>
      <c r="AD174" s="205"/>
      <c r="AE174" s="205"/>
      <c r="AF174" s="205"/>
      <c r="AG174" s="205"/>
      <c r="AH174" s="205"/>
      <c r="AI174" s="205"/>
      <c r="AJ174" s="205"/>
      <c r="AK174" s="205"/>
      <c r="AL174" s="205"/>
      <c r="AM174" s="205"/>
      <c r="AN174" s="205"/>
      <c r="AO174" s="205"/>
    </row>
    <row r="175">
      <c r="A175" s="213"/>
      <c r="B175" s="218"/>
      <c r="C175" s="218"/>
      <c r="D175" s="213"/>
      <c r="E175" s="213"/>
      <c r="F175" s="213"/>
      <c r="G175" s="213"/>
      <c r="H175" s="213"/>
      <c r="I175" s="213"/>
      <c r="J175" s="213"/>
      <c r="K175" s="213"/>
      <c r="L175" s="280"/>
      <c r="M175" s="280"/>
      <c r="N175" s="280"/>
      <c r="O175" s="280"/>
      <c r="P175" s="280"/>
      <c r="Q175" s="280"/>
      <c r="R175" s="213"/>
      <c r="S175" s="213"/>
      <c r="T175" s="213"/>
      <c r="U175" s="213"/>
      <c r="V175" s="213"/>
      <c r="W175" s="213"/>
      <c r="X175" s="213"/>
      <c r="Y175" s="213"/>
      <c r="Z175" s="213"/>
      <c r="AA175" s="231"/>
      <c r="AB175" s="213"/>
      <c r="AC175" s="213"/>
      <c r="AD175" s="205"/>
      <c r="AE175" s="205"/>
      <c r="AF175" s="205"/>
      <c r="AG175" s="205"/>
      <c r="AH175" s="205"/>
      <c r="AI175" s="205"/>
      <c r="AJ175" s="205"/>
      <c r="AK175" s="205"/>
      <c r="AL175" s="205"/>
      <c r="AM175" s="205"/>
      <c r="AN175" s="205"/>
      <c r="AO175" s="205"/>
    </row>
    <row r="176">
      <c r="A176" s="213"/>
      <c r="B176" s="218"/>
      <c r="C176" s="218"/>
      <c r="D176" s="213"/>
      <c r="E176" s="213"/>
      <c r="F176" s="213"/>
      <c r="G176" s="213"/>
      <c r="H176" s="213"/>
      <c r="I176" s="213"/>
      <c r="J176" s="213"/>
      <c r="K176" s="213"/>
      <c r="L176" s="280"/>
      <c r="M176" s="280"/>
      <c r="N176" s="280"/>
      <c r="O176" s="280"/>
      <c r="P176" s="280"/>
      <c r="Q176" s="280"/>
      <c r="R176" s="213"/>
      <c r="S176" s="213"/>
      <c r="T176" s="213"/>
      <c r="U176" s="213"/>
      <c r="V176" s="213"/>
      <c r="W176" s="213"/>
      <c r="X176" s="213"/>
      <c r="Y176" s="213"/>
      <c r="Z176" s="213"/>
      <c r="AA176" s="231"/>
      <c r="AB176" s="213"/>
      <c r="AC176" s="213"/>
      <c r="AD176" s="205"/>
      <c r="AE176" s="205"/>
      <c r="AF176" s="205"/>
      <c r="AG176" s="205"/>
      <c r="AH176" s="205"/>
      <c r="AI176" s="205"/>
      <c r="AJ176" s="205"/>
      <c r="AK176" s="205"/>
      <c r="AL176" s="205"/>
      <c r="AM176" s="205"/>
      <c r="AN176" s="205"/>
      <c r="AO176" s="205"/>
    </row>
    <row r="177">
      <c r="A177" s="213"/>
      <c r="B177" s="218"/>
      <c r="C177" s="218"/>
      <c r="D177" s="213"/>
      <c r="E177" s="213"/>
      <c r="F177" s="213"/>
      <c r="G177" s="213"/>
      <c r="H177" s="213"/>
      <c r="I177" s="213"/>
      <c r="J177" s="213"/>
      <c r="K177" s="213"/>
      <c r="L177" s="280"/>
      <c r="M177" s="280"/>
      <c r="N177" s="280"/>
      <c r="O177" s="280"/>
      <c r="P177" s="280"/>
      <c r="Q177" s="280"/>
      <c r="R177" s="213"/>
      <c r="S177" s="213"/>
      <c r="T177" s="213"/>
      <c r="U177" s="213"/>
      <c r="V177" s="213"/>
      <c r="W177" s="213"/>
      <c r="X177" s="213"/>
      <c r="Y177" s="213"/>
      <c r="Z177" s="213"/>
      <c r="AA177" s="231"/>
      <c r="AB177" s="213"/>
      <c r="AC177" s="213"/>
      <c r="AD177" s="205"/>
      <c r="AE177" s="205"/>
      <c r="AF177" s="205"/>
      <c r="AG177" s="205"/>
      <c r="AH177" s="205"/>
      <c r="AI177" s="205"/>
      <c r="AJ177" s="205"/>
      <c r="AK177" s="205"/>
      <c r="AL177" s="205"/>
      <c r="AM177" s="205"/>
      <c r="AN177" s="205"/>
      <c r="AO177" s="205"/>
    </row>
    <row r="178">
      <c r="A178" s="213"/>
      <c r="B178" s="218"/>
      <c r="C178" s="218"/>
      <c r="D178" s="213"/>
      <c r="E178" s="213"/>
      <c r="F178" s="213"/>
      <c r="G178" s="213"/>
      <c r="H178" s="213"/>
      <c r="I178" s="213"/>
      <c r="J178" s="213"/>
      <c r="K178" s="213"/>
      <c r="L178" s="280"/>
      <c r="M178" s="280"/>
      <c r="N178" s="280"/>
      <c r="O178" s="280"/>
      <c r="P178" s="280"/>
      <c r="Q178" s="280"/>
      <c r="R178" s="213"/>
      <c r="S178" s="213"/>
      <c r="T178" s="213"/>
      <c r="U178" s="213"/>
      <c r="V178" s="213"/>
      <c r="W178" s="213"/>
      <c r="X178" s="213"/>
      <c r="Y178" s="213"/>
      <c r="Z178" s="213"/>
      <c r="AA178" s="231"/>
      <c r="AB178" s="213"/>
      <c r="AC178" s="213"/>
      <c r="AD178" s="205"/>
      <c r="AE178" s="205"/>
      <c r="AF178" s="205"/>
      <c r="AG178" s="205"/>
      <c r="AH178" s="205"/>
      <c r="AI178" s="205"/>
      <c r="AJ178" s="205"/>
      <c r="AK178" s="205"/>
      <c r="AL178" s="205"/>
      <c r="AM178" s="205"/>
      <c r="AN178" s="205"/>
      <c r="AO178" s="205"/>
    </row>
    <row r="179">
      <c r="A179" s="213"/>
      <c r="B179" s="218"/>
      <c r="C179" s="218"/>
      <c r="D179" s="213"/>
      <c r="E179" s="213"/>
      <c r="F179" s="213"/>
      <c r="G179" s="213"/>
      <c r="H179" s="213"/>
      <c r="I179" s="213"/>
      <c r="J179" s="213"/>
      <c r="K179" s="213"/>
      <c r="L179" s="280"/>
      <c r="M179" s="280"/>
      <c r="N179" s="280"/>
      <c r="O179" s="280"/>
      <c r="P179" s="280"/>
      <c r="Q179" s="280"/>
      <c r="R179" s="213"/>
      <c r="S179" s="213"/>
      <c r="T179" s="213"/>
      <c r="U179" s="213"/>
      <c r="V179" s="213"/>
      <c r="W179" s="213"/>
      <c r="X179" s="213"/>
      <c r="Y179" s="213"/>
      <c r="Z179" s="213"/>
      <c r="AA179" s="231"/>
      <c r="AB179" s="213"/>
      <c r="AC179" s="213"/>
      <c r="AD179" s="205"/>
      <c r="AE179" s="205"/>
      <c r="AF179" s="205"/>
      <c r="AG179" s="205"/>
      <c r="AH179" s="205"/>
      <c r="AI179" s="205"/>
      <c r="AJ179" s="205"/>
      <c r="AK179" s="205"/>
      <c r="AL179" s="205"/>
      <c r="AM179" s="205"/>
      <c r="AN179" s="205"/>
      <c r="AO179" s="205"/>
    </row>
    <row r="180">
      <c r="A180" s="213"/>
      <c r="B180" s="218"/>
      <c r="C180" s="218"/>
      <c r="D180" s="213"/>
      <c r="E180" s="213"/>
      <c r="F180" s="213"/>
      <c r="G180" s="213"/>
      <c r="H180" s="213"/>
      <c r="I180" s="213"/>
      <c r="J180" s="213"/>
      <c r="K180" s="213"/>
      <c r="L180" s="280"/>
      <c r="M180" s="280"/>
      <c r="N180" s="280"/>
      <c r="O180" s="280"/>
      <c r="P180" s="280"/>
      <c r="Q180" s="280"/>
      <c r="R180" s="213"/>
      <c r="S180" s="213"/>
      <c r="T180" s="213"/>
      <c r="U180" s="213"/>
      <c r="V180" s="213"/>
      <c r="W180" s="213"/>
      <c r="X180" s="213"/>
      <c r="Y180" s="213"/>
      <c r="Z180" s="213"/>
      <c r="AA180" s="231"/>
      <c r="AB180" s="213"/>
      <c r="AC180" s="213"/>
      <c r="AD180" s="205"/>
      <c r="AE180" s="205"/>
      <c r="AF180" s="205"/>
      <c r="AG180" s="205"/>
      <c r="AH180" s="205"/>
      <c r="AI180" s="205"/>
      <c r="AJ180" s="205"/>
      <c r="AK180" s="205"/>
      <c r="AL180" s="205"/>
      <c r="AM180" s="205"/>
      <c r="AN180" s="205"/>
      <c r="AO180" s="205"/>
    </row>
    <row r="181">
      <c r="A181" s="213"/>
      <c r="B181" s="218"/>
      <c r="C181" s="218"/>
      <c r="D181" s="213"/>
      <c r="E181" s="213"/>
      <c r="F181" s="213"/>
      <c r="G181" s="213"/>
      <c r="H181" s="213"/>
      <c r="I181" s="213"/>
      <c r="J181" s="213"/>
      <c r="K181" s="213"/>
      <c r="L181" s="280"/>
      <c r="M181" s="280"/>
      <c r="N181" s="280"/>
      <c r="O181" s="280"/>
      <c r="P181" s="280"/>
      <c r="Q181" s="280"/>
      <c r="R181" s="213"/>
      <c r="S181" s="213"/>
      <c r="T181" s="213"/>
      <c r="U181" s="213"/>
      <c r="V181" s="213"/>
      <c r="W181" s="213"/>
      <c r="X181" s="213"/>
      <c r="Y181" s="213"/>
      <c r="Z181" s="213"/>
      <c r="AA181" s="231"/>
      <c r="AB181" s="213"/>
      <c r="AC181" s="213"/>
      <c r="AD181" s="205"/>
      <c r="AE181" s="205"/>
      <c r="AF181" s="205"/>
      <c r="AG181" s="205"/>
      <c r="AH181" s="205"/>
      <c r="AI181" s="205"/>
      <c r="AJ181" s="205"/>
      <c r="AK181" s="205"/>
      <c r="AL181" s="205"/>
      <c r="AM181" s="205"/>
      <c r="AN181" s="205"/>
      <c r="AO181" s="205"/>
    </row>
    <row r="182">
      <c r="A182" s="213"/>
      <c r="B182" s="218"/>
      <c r="C182" s="218"/>
      <c r="D182" s="213"/>
      <c r="E182" s="213"/>
      <c r="F182" s="213"/>
      <c r="G182" s="213"/>
      <c r="H182" s="213"/>
      <c r="I182" s="213"/>
      <c r="J182" s="213"/>
      <c r="K182" s="213"/>
      <c r="L182" s="280"/>
      <c r="M182" s="280"/>
      <c r="N182" s="280"/>
      <c r="O182" s="280"/>
      <c r="P182" s="280"/>
      <c r="Q182" s="280"/>
      <c r="R182" s="213"/>
      <c r="S182" s="213"/>
      <c r="T182" s="213"/>
      <c r="U182" s="213"/>
      <c r="V182" s="213"/>
      <c r="W182" s="213"/>
      <c r="X182" s="213"/>
      <c r="Y182" s="213"/>
      <c r="Z182" s="213"/>
      <c r="AA182" s="231"/>
      <c r="AB182" s="213"/>
      <c r="AC182" s="213"/>
      <c r="AD182" s="205"/>
      <c r="AE182" s="205"/>
      <c r="AF182" s="205"/>
      <c r="AG182" s="205"/>
      <c r="AH182" s="205"/>
      <c r="AI182" s="205"/>
      <c r="AJ182" s="205"/>
      <c r="AK182" s="205"/>
      <c r="AL182" s="205"/>
      <c r="AM182" s="205"/>
      <c r="AN182" s="205"/>
      <c r="AO182" s="205"/>
    </row>
    <row r="183">
      <c r="A183" s="213"/>
      <c r="B183" s="218"/>
      <c r="C183" s="218"/>
      <c r="D183" s="213"/>
      <c r="E183" s="213"/>
      <c r="F183" s="213"/>
      <c r="G183" s="213"/>
      <c r="H183" s="213"/>
      <c r="I183" s="213"/>
      <c r="J183" s="213"/>
      <c r="K183" s="213"/>
      <c r="L183" s="280"/>
      <c r="M183" s="280"/>
      <c r="N183" s="280"/>
      <c r="O183" s="280"/>
      <c r="P183" s="280"/>
      <c r="Q183" s="280"/>
      <c r="R183" s="213"/>
      <c r="S183" s="213"/>
      <c r="T183" s="213"/>
      <c r="U183" s="213"/>
      <c r="V183" s="213"/>
      <c r="W183" s="213"/>
      <c r="X183" s="213"/>
      <c r="Y183" s="213"/>
      <c r="Z183" s="213"/>
      <c r="AA183" s="231"/>
      <c r="AB183" s="213"/>
      <c r="AC183" s="213"/>
      <c r="AD183" s="205"/>
      <c r="AE183" s="205"/>
      <c r="AF183" s="205"/>
      <c r="AG183" s="205"/>
      <c r="AH183" s="205"/>
      <c r="AI183" s="205"/>
      <c r="AJ183" s="205"/>
      <c r="AK183" s="205"/>
      <c r="AL183" s="205"/>
      <c r="AM183" s="205"/>
      <c r="AN183" s="205"/>
      <c r="AO183" s="205"/>
    </row>
    <row r="184">
      <c r="A184" s="213"/>
      <c r="B184" s="218"/>
      <c r="C184" s="218"/>
      <c r="D184" s="213"/>
      <c r="E184" s="213"/>
      <c r="F184" s="213"/>
      <c r="G184" s="213"/>
      <c r="H184" s="213"/>
      <c r="I184" s="213"/>
      <c r="J184" s="213"/>
      <c r="K184" s="213"/>
      <c r="L184" s="280"/>
      <c r="M184" s="280"/>
      <c r="N184" s="280"/>
      <c r="O184" s="280"/>
      <c r="P184" s="280"/>
      <c r="Q184" s="280"/>
      <c r="R184" s="213"/>
      <c r="S184" s="213"/>
      <c r="T184" s="213"/>
      <c r="U184" s="213"/>
      <c r="V184" s="213"/>
      <c r="W184" s="213"/>
      <c r="X184" s="213"/>
      <c r="Y184" s="213"/>
      <c r="Z184" s="213"/>
      <c r="AA184" s="231"/>
      <c r="AB184" s="213"/>
      <c r="AC184" s="213"/>
      <c r="AD184" s="205"/>
      <c r="AE184" s="205"/>
      <c r="AF184" s="205"/>
      <c r="AG184" s="205"/>
      <c r="AH184" s="205"/>
      <c r="AI184" s="205"/>
      <c r="AJ184" s="205"/>
      <c r="AK184" s="205"/>
      <c r="AL184" s="205"/>
      <c r="AM184" s="205"/>
      <c r="AN184" s="205"/>
      <c r="AO184" s="205"/>
    </row>
    <row r="185">
      <c r="A185" s="213"/>
      <c r="B185" s="218"/>
      <c r="C185" s="218"/>
      <c r="D185" s="213"/>
      <c r="E185" s="213"/>
      <c r="F185" s="213"/>
      <c r="G185" s="213"/>
      <c r="H185" s="213"/>
      <c r="I185" s="213"/>
      <c r="J185" s="213"/>
      <c r="K185" s="213"/>
      <c r="L185" s="280"/>
      <c r="M185" s="280"/>
      <c r="N185" s="280"/>
      <c r="O185" s="280"/>
      <c r="P185" s="280"/>
      <c r="Q185" s="280"/>
      <c r="R185" s="213"/>
      <c r="S185" s="213"/>
      <c r="T185" s="213"/>
      <c r="U185" s="213"/>
      <c r="V185" s="213"/>
      <c r="W185" s="213"/>
      <c r="X185" s="213"/>
      <c r="Y185" s="213"/>
      <c r="Z185" s="213"/>
      <c r="AA185" s="231"/>
      <c r="AB185" s="213"/>
      <c r="AC185" s="213"/>
      <c r="AD185" s="205"/>
      <c r="AE185" s="205"/>
      <c r="AF185" s="205"/>
      <c r="AG185" s="205"/>
      <c r="AH185" s="205"/>
      <c r="AI185" s="205"/>
      <c r="AJ185" s="205"/>
      <c r="AK185" s="205"/>
      <c r="AL185" s="205"/>
      <c r="AM185" s="205"/>
      <c r="AN185" s="205"/>
      <c r="AO185" s="205"/>
    </row>
    <row r="186">
      <c r="A186" s="213"/>
      <c r="B186" s="218"/>
      <c r="C186" s="218"/>
      <c r="D186" s="213"/>
      <c r="E186" s="213"/>
      <c r="F186" s="213"/>
      <c r="G186" s="213"/>
      <c r="H186" s="213"/>
      <c r="I186" s="213"/>
      <c r="J186" s="213"/>
      <c r="K186" s="213"/>
      <c r="L186" s="280"/>
      <c r="M186" s="280"/>
      <c r="N186" s="280"/>
      <c r="O186" s="280"/>
      <c r="P186" s="280"/>
      <c r="Q186" s="280"/>
      <c r="R186" s="213"/>
      <c r="S186" s="213"/>
      <c r="T186" s="213"/>
      <c r="U186" s="213"/>
      <c r="V186" s="213"/>
      <c r="W186" s="213"/>
      <c r="X186" s="213"/>
      <c r="Y186" s="213"/>
      <c r="Z186" s="213"/>
      <c r="AA186" s="231"/>
      <c r="AB186" s="213"/>
      <c r="AC186" s="213"/>
      <c r="AD186" s="205"/>
      <c r="AE186" s="205"/>
      <c r="AF186" s="205"/>
      <c r="AG186" s="205"/>
      <c r="AH186" s="205"/>
      <c r="AI186" s="205"/>
      <c r="AJ186" s="205"/>
      <c r="AK186" s="205"/>
      <c r="AL186" s="205"/>
      <c r="AM186" s="205"/>
      <c r="AN186" s="205"/>
      <c r="AO186" s="205"/>
    </row>
    <row r="187">
      <c r="A187" s="213"/>
      <c r="B187" s="218"/>
      <c r="C187" s="218"/>
      <c r="D187" s="213"/>
      <c r="E187" s="213"/>
      <c r="F187" s="213"/>
      <c r="G187" s="213"/>
      <c r="H187" s="213"/>
      <c r="I187" s="213"/>
      <c r="J187" s="213"/>
      <c r="K187" s="213"/>
      <c r="L187" s="280"/>
      <c r="M187" s="280"/>
      <c r="N187" s="280"/>
      <c r="O187" s="280"/>
      <c r="P187" s="280"/>
      <c r="Q187" s="280"/>
      <c r="R187" s="213"/>
      <c r="S187" s="213"/>
      <c r="T187" s="213"/>
      <c r="U187" s="213"/>
      <c r="V187" s="213"/>
      <c r="W187" s="213"/>
      <c r="X187" s="213"/>
      <c r="Y187" s="213"/>
      <c r="Z187" s="213"/>
      <c r="AA187" s="231"/>
      <c r="AB187" s="213"/>
      <c r="AC187" s="213"/>
      <c r="AD187" s="205"/>
      <c r="AE187" s="205"/>
      <c r="AF187" s="205"/>
      <c r="AG187" s="205"/>
      <c r="AH187" s="205"/>
      <c r="AI187" s="205"/>
      <c r="AJ187" s="205"/>
      <c r="AK187" s="205"/>
      <c r="AL187" s="205"/>
      <c r="AM187" s="205"/>
      <c r="AN187" s="205"/>
      <c r="AO187" s="205"/>
    </row>
    <row r="188">
      <c r="A188" s="213"/>
      <c r="B188" s="218"/>
      <c r="C188" s="218"/>
      <c r="D188" s="213"/>
      <c r="E188" s="213"/>
      <c r="F188" s="213"/>
      <c r="G188" s="213"/>
      <c r="H188" s="213"/>
      <c r="I188" s="213"/>
      <c r="J188" s="213"/>
      <c r="K188" s="213"/>
      <c r="L188" s="280"/>
      <c r="M188" s="280"/>
      <c r="N188" s="280"/>
      <c r="O188" s="280"/>
      <c r="P188" s="280"/>
      <c r="Q188" s="280"/>
      <c r="R188" s="213"/>
      <c r="S188" s="213"/>
      <c r="T188" s="213"/>
      <c r="U188" s="213"/>
      <c r="V188" s="213"/>
      <c r="W188" s="213"/>
      <c r="X188" s="213"/>
      <c r="Y188" s="213"/>
      <c r="Z188" s="213"/>
      <c r="AA188" s="231"/>
      <c r="AB188" s="213"/>
      <c r="AC188" s="213"/>
      <c r="AD188" s="205"/>
      <c r="AE188" s="205"/>
      <c r="AF188" s="205"/>
      <c r="AG188" s="205"/>
      <c r="AH188" s="205"/>
      <c r="AI188" s="205"/>
      <c r="AJ188" s="205"/>
      <c r="AK188" s="205"/>
      <c r="AL188" s="205"/>
      <c r="AM188" s="205"/>
      <c r="AN188" s="205"/>
      <c r="AO188" s="205"/>
    </row>
    <row r="189">
      <c r="A189" s="213"/>
      <c r="B189" s="218"/>
      <c r="C189" s="218"/>
      <c r="D189" s="213"/>
      <c r="E189" s="213"/>
      <c r="F189" s="213"/>
      <c r="G189" s="213"/>
      <c r="H189" s="213"/>
      <c r="I189" s="213"/>
      <c r="J189" s="213"/>
      <c r="K189" s="213"/>
      <c r="L189" s="280"/>
      <c r="M189" s="280"/>
      <c r="N189" s="280"/>
      <c r="O189" s="280"/>
      <c r="P189" s="280"/>
      <c r="Q189" s="280"/>
      <c r="R189" s="213"/>
      <c r="S189" s="213"/>
      <c r="T189" s="213"/>
      <c r="U189" s="213"/>
      <c r="V189" s="213"/>
      <c r="W189" s="213"/>
      <c r="X189" s="213"/>
      <c r="Y189" s="213"/>
      <c r="Z189" s="213"/>
      <c r="AA189" s="231"/>
      <c r="AB189" s="213"/>
      <c r="AC189" s="213"/>
      <c r="AD189" s="205"/>
      <c r="AE189" s="205"/>
      <c r="AF189" s="205"/>
      <c r="AG189" s="205"/>
      <c r="AH189" s="205"/>
      <c r="AI189" s="205"/>
      <c r="AJ189" s="205"/>
      <c r="AK189" s="205"/>
      <c r="AL189" s="205"/>
      <c r="AM189" s="205"/>
      <c r="AN189" s="205"/>
      <c r="AO189" s="205"/>
    </row>
    <row r="190">
      <c r="A190" s="213"/>
      <c r="B190" s="218"/>
      <c r="C190" s="218"/>
      <c r="D190" s="213"/>
      <c r="E190" s="213"/>
      <c r="F190" s="213"/>
      <c r="G190" s="213"/>
      <c r="H190" s="213"/>
      <c r="I190" s="213"/>
      <c r="J190" s="213"/>
      <c r="K190" s="213"/>
      <c r="L190" s="280"/>
      <c r="M190" s="280"/>
      <c r="N190" s="280"/>
      <c r="O190" s="280"/>
      <c r="P190" s="280"/>
      <c r="Q190" s="280"/>
      <c r="R190" s="213"/>
      <c r="S190" s="213"/>
      <c r="T190" s="213"/>
      <c r="U190" s="213"/>
      <c r="V190" s="213"/>
      <c r="W190" s="213"/>
      <c r="X190" s="213"/>
      <c r="Y190" s="213"/>
      <c r="Z190" s="213"/>
      <c r="AA190" s="231"/>
      <c r="AB190" s="213"/>
      <c r="AC190" s="213"/>
      <c r="AD190" s="205"/>
      <c r="AE190" s="205"/>
      <c r="AF190" s="205"/>
      <c r="AG190" s="205"/>
      <c r="AH190" s="205"/>
      <c r="AI190" s="205"/>
      <c r="AJ190" s="205"/>
      <c r="AK190" s="205"/>
      <c r="AL190" s="205"/>
      <c r="AM190" s="205"/>
      <c r="AN190" s="205"/>
      <c r="AO190" s="205"/>
    </row>
    <row r="191">
      <c r="A191" s="213"/>
      <c r="B191" s="218"/>
      <c r="C191" s="218"/>
      <c r="D191" s="213"/>
      <c r="E191" s="213"/>
      <c r="F191" s="213"/>
      <c r="G191" s="213"/>
      <c r="H191" s="213"/>
      <c r="I191" s="213"/>
      <c r="J191" s="213"/>
      <c r="K191" s="213"/>
      <c r="L191" s="280"/>
      <c r="M191" s="280"/>
      <c r="N191" s="280"/>
      <c r="O191" s="280"/>
      <c r="P191" s="280"/>
      <c r="Q191" s="280"/>
      <c r="R191" s="213"/>
      <c r="S191" s="213"/>
      <c r="T191" s="213"/>
      <c r="U191" s="213"/>
      <c r="V191" s="213"/>
      <c r="W191" s="213"/>
      <c r="X191" s="213"/>
      <c r="Y191" s="213"/>
      <c r="Z191" s="213"/>
      <c r="AA191" s="231"/>
      <c r="AB191" s="213"/>
      <c r="AC191" s="213"/>
      <c r="AD191" s="205"/>
      <c r="AE191" s="205"/>
      <c r="AF191" s="205"/>
      <c r="AG191" s="205"/>
      <c r="AH191" s="205"/>
      <c r="AI191" s="205"/>
      <c r="AJ191" s="205"/>
      <c r="AK191" s="205"/>
      <c r="AL191" s="205"/>
      <c r="AM191" s="205"/>
      <c r="AN191" s="205"/>
      <c r="AO191" s="205"/>
    </row>
    <row r="192">
      <c r="A192" s="213"/>
      <c r="B192" s="218"/>
      <c r="C192" s="218"/>
      <c r="D192" s="213"/>
      <c r="E192" s="213"/>
      <c r="F192" s="213"/>
      <c r="G192" s="213"/>
      <c r="H192" s="213"/>
      <c r="I192" s="213"/>
      <c r="J192" s="213"/>
      <c r="K192" s="213"/>
      <c r="L192" s="280"/>
      <c r="M192" s="280"/>
      <c r="N192" s="280"/>
      <c r="O192" s="280"/>
      <c r="P192" s="280"/>
      <c r="Q192" s="280"/>
      <c r="R192" s="213"/>
      <c r="S192" s="213"/>
      <c r="T192" s="213"/>
      <c r="U192" s="213"/>
      <c r="V192" s="213"/>
      <c r="W192" s="213"/>
      <c r="X192" s="213"/>
      <c r="Y192" s="213"/>
      <c r="Z192" s="213"/>
      <c r="AA192" s="231"/>
      <c r="AB192" s="213"/>
      <c r="AC192" s="213"/>
      <c r="AD192" s="205"/>
      <c r="AE192" s="205"/>
      <c r="AF192" s="205"/>
      <c r="AG192" s="205"/>
      <c r="AH192" s="205"/>
      <c r="AI192" s="205"/>
      <c r="AJ192" s="205"/>
      <c r="AK192" s="205"/>
      <c r="AL192" s="205"/>
      <c r="AM192" s="205"/>
      <c r="AN192" s="205"/>
      <c r="AO192" s="205"/>
    </row>
    <row r="193">
      <c r="A193" s="213"/>
      <c r="B193" s="218"/>
      <c r="C193" s="218"/>
      <c r="D193" s="213"/>
      <c r="E193" s="213"/>
      <c r="F193" s="213"/>
      <c r="G193" s="213"/>
      <c r="H193" s="213"/>
      <c r="I193" s="213"/>
      <c r="J193" s="213"/>
      <c r="K193" s="213"/>
      <c r="L193" s="280"/>
      <c r="M193" s="280"/>
      <c r="N193" s="280"/>
      <c r="O193" s="280"/>
      <c r="P193" s="280"/>
      <c r="Q193" s="280"/>
      <c r="R193" s="213"/>
      <c r="S193" s="213"/>
      <c r="T193" s="213"/>
      <c r="U193" s="213"/>
      <c r="V193" s="213"/>
      <c r="W193" s="213"/>
      <c r="X193" s="213"/>
      <c r="Y193" s="213"/>
      <c r="Z193" s="213"/>
      <c r="AA193" s="231"/>
      <c r="AB193" s="213"/>
      <c r="AC193" s="213"/>
      <c r="AD193" s="205"/>
      <c r="AE193" s="205"/>
      <c r="AF193" s="205"/>
      <c r="AG193" s="205"/>
      <c r="AH193" s="205"/>
      <c r="AI193" s="205"/>
      <c r="AJ193" s="205"/>
      <c r="AK193" s="205"/>
      <c r="AL193" s="205"/>
      <c r="AM193" s="205"/>
      <c r="AN193" s="205"/>
      <c r="AO193" s="205"/>
    </row>
    <row r="194">
      <c r="A194" s="213"/>
      <c r="B194" s="218"/>
      <c r="C194" s="218"/>
      <c r="D194" s="213"/>
      <c r="E194" s="213"/>
      <c r="F194" s="213"/>
      <c r="G194" s="213"/>
      <c r="H194" s="213"/>
      <c r="I194" s="213"/>
      <c r="J194" s="213"/>
      <c r="K194" s="213"/>
      <c r="L194" s="280"/>
      <c r="M194" s="280"/>
      <c r="N194" s="280"/>
      <c r="O194" s="280"/>
      <c r="P194" s="280"/>
      <c r="Q194" s="280"/>
      <c r="R194" s="213"/>
      <c r="S194" s="213"/>
      <c r="T194" s="213"/>
      <c r="U194" s="213"/>
      <c r="V194" s="213"/>
      <c r="W194" s="213"/>
      <c r="X194" s="213"/>
      <c r="Y194" s="213"/>
      <c r="Z194" s="213"/>
      <c r="AA194" s="231"/>
      <c r="AB194" s="213"/>
      <c r="AC194" s="213"/>
      <c r="AD194" s="205"/>
      <c r="AE194" s="205"/>
      <c r="AF194" s="205"/>
      <c r="AG194" s="205"/>
      <c r="AH194" s="205"/>
      <c r="AI194" s="205"/>
      <c r="AJ194" s="205"/>
      <c r="AK194" s="205"/>
      <c r="AL194" s="205"/>
      <c r="AM194" s="205"/>
      <c r="AN194" s="205"/>
      <c r="AO194" s="205"/>
    </row>
    <row r="195">
      <c r="A195" s="213"/>
      <c r="B195" s="218"/>
      <c r="C195" s="218"/>
      <c r="D195" s="213"/>
      <c r="E195" s="213"/>
      <c r="F195" s="213"/>
      <c r="G195" s="213"/>
      <c r="H195" s="213"/>
      <c r="I195" s="213"/>
      <c r="J195" s="213"/>
      <c r="K195" s="213"/>
      <c r="L195" s="280"/>
      <c r="M195" s="280"/>
      <c r="N195" s="280"/>
      <c r="O195" s="280"/>
      <c r="P195" s="280"/>
      <c r="Q195" s="280"/>
      <c r="R195" s="213"/>
      <c r="S195" s="213"/>
      <c r="T195" s="213"/>
      <c r="U195" s="213"/>
      <c r="V195" s="213"/>
      <c r="W195" s="213"/>
      <c r="X195" s="213"/>
      <c r="Y195" s="213"/>
      <c r="Z195" s="213"/>
      <c r="AA195" s="231"/>
      <c r="AB195" s="213"/>
      <c r="AC195" s="213"/>
      <c r="AD195" s="205"/>
      <c r="AE195" s="205"/>
      <c r="AF195" s="205"/>
      <c r="AG195" s="205"/>
      <c r="AH195" s="205"/>
      <c r="AI195" s="205"/>
      <c r="AJ195" s="205"/>
      <c r="AK195" s="205"/>
      <c r="AL195" s="205"/>
      <c r="AM195" s="205"/>
      <c r="AN195" s="205"/>
      <c r="AO195" s="205"/>
    </row>
    <row r="196">
      <c r="A196" s="213"/>
      <c r="B196" s="218"/>
      <c r="C196" s="218"/>
      <c r="D196" s="213"/>
      <c r="E196" s="213"/>
      <c r="F196" s="213"/>
      <c r="G196" s="213"/>
      <c r="H196" s="213"/>
      <c r="I196" s="213"/>
      <c r="J196" s="213"/>
      <c r="K196" s="213"/>
      <c r="L196" s="280"/>
      <c r="M196" s="280"/>
      <c r="N196" s="280"/>
      <c r="O196" s="280"/>
      <c r="P196" s="280"/>
      <c r="Q196" s="280"/>
      <c r="R196" s="213"/>
      <c r="S196" s="213"/>
      <c r="T196" s="213"/>
      <c r="U196" s="213"/>
      <c r="V196" s="213"/>
      <c r="W196" s="213"/>
      <c r="X196" s="213"/>
      <c r="Y196" s="213"/>
      <c r="Z196" s="213"/>
      <c r="AA196" s="231"/>
      <c r="AB196" s="213"/>
      <c r="AC196" s="213"/>
      <c r="AD196" s="205"/>
      <c r="AE196" s="205"/>
      <c r="AF196" s="205"/>
      <c r="AG196" s="205"/>
      <c r="AH196" s="205"/>
      <c r="AI196" s="205"/>
      <c r="AJ196" s="205"/>
      <c r="AK196" s="205"/>
      <c r="AL196" s="205"/>
      <c r="AM196" s="205"/>
      <c r="AN196" s="205"/>
      <c r="AO196" s="205"/>
    </row>
    <row r="197">
      <c r="A197" s="213"/>
      <c r="B197" s="218"/>
      <c r="C197" s="218"/>
      <c r="D197" s="213"/>
      <c r="E197" s="213"/>
      <c r="F197" s="213"/>
      <c r="G197" s="213"/>
      <c r="H197" s="213"/>
      <c r="I197" s="213"/>
      <c r="J197" s="213"/>
      <c r="K197" s="213"/>
      <c r="L197" s="280"/>
      <c r="M197" s="280"/>
      <c r="N197" s="280"/>
      <c r="O197" s="280"/>
      <c r="P197" s="280"/>
      <c r="Q197" s="280"/>
      <c r="R197" s="213"/>
      <c r="S197" s="213"/>
      <c r="T197" s="213"/>
      <c r="U197" s="213"/>
      <c r="V197" s="213"/>
      <c r="W197" s="213"/>
      <c r="X197" s="213"/>
      <c r="Y197" s="213"/>
      <c r="Z197" s="213"/>
      <c r="AA197" s="231"/>
      <c r="AB197" s="213"/>
      <c r="AC197" s="213"/>
      <c r="AD197" s="205"/>
      <c r="AE197" s="205"/>
      <c r="AF197" s="205"/>
      <c r="AG197" s="205"/>
      <c r="AH197" s="205"/>
      <c r="AI197" s="205"/>
      <c r="AJ197" s="205"/>
      <c r="AK197" s="205"/>
      <c r="AL197" s="205"/>
      <c r="AM197" s="205"/>
      <c r="AN197" s="205"/>
      <c r="AO197" s="205"/>
    </row>
    <row r="198">
      <c r="A198" s="213"/>
      <c r="B198" s="218"/>
      <c r="C198" s="218"/>
      <c r="D198" s="213"/>
      <c r="E198" s="213"/>
      <c r="F198" s="213"/>
      <c r="G198" s="213"/>
      <c r="H198" s="213"/>
      <c r="I198" s="213"/>
      <c r="J198" s="213"/>
      <c r="K198" s="213"/>
      <c r="L198" s="280"/>
      <c r="M198" s="280"/>
      <c r="N198" s="280"/>
      <c r="O198" s="280"/>
      <c r="P198" s="280"/>
      <c r="Q198" s="280"/>
      <c r="R198" s="213"/>
      <c r="S198" s="213"/>
      <c r="T198" s="213"/>
      <c r="U198" s="213"/>
      <c r="V198" s="213"/>
      <c r="W198" s="213"/>
      <c r="X198" s="213"/>
      <c r="Y198" s="213"/>
      <c r="Z198" s="213"/>
      <c r="AA198" s="231"/>
      <c r="AB198" s="213"/>
      <c r="AC198" s="213"/>
      <c r="AD198" s="205"/>
      <c r="AE198" s="205"/>
      <c r="AF198" s="205"/>
      <c r="AG198" s="205"/>
      <c r="AH198" s="205"/>
      <c r="AI198" s="205"/>
      <c r="AJ198" s="205"/>
      <c r="AK198" s="205"/>
      <c r="AL198" s="205"/>
      <c r="AM198" s="205"/>
      <c r="AN198" s="205"/>
      <c r="AO198" s="205"/>
    </row>
    <row r="199">
      <c r="A199" s="213"/>
      <c r="B199" s="218"/>
      <c r="C199" s="218"/>
      <c r="D199" s="213"/>
      <c r="E199" s="213"/>
      <c r="F199" s="213"/>
      <c r="G199" s="213"/>
      <c r="H199" s="213"/>
      <c r="I199" s="213"/>
      <c r="J199" s="213"/>
      <c r="K199" s="213"/>
      <c r="L199" s="280"/>
      <c r="M199" s="280"/>
      <c r="N199" s="280"/>
      <c r="O199" s="280"/>
      <c r="P199" s="280"/>
      <c r="Q199" s="280"/>
      <c r="R199" s="213"/>
      <c r="S199" s="213"/>
      <c r="T199" s="213"/>
      <c r="U199" s="213"/>
      <c r="V199" s="213"/>
      <c r="W199" s="213"/>
      <c r="X199" s="213"/>
      <c r="Y199" s="213"/>
      <c r="Z199" s="213"/>
      <c r="AA199" s="231"/>
      <c r="AB199" s="213"/>
      <c r="AC199" s="213"/>
      <c r="AD199" s="205"/>
      <c r="AE199" s="205"/>
      <c r="AF199" s="205"/>
      <c r="AG199" s="205"/>
      <c r="AH199" s="205"/>
      <c r="AI199" s="205"/>
      <c r="AJ199" s="205"/>
      <c r="AK199" s="205"/>
      <c r="AL199" s="205"/>
      <c r="AM199" s="205"/>
      <c r="AN199" s="205"/>
      <c r="AO199" s="205"/>
    </row>
    <row r="200">
      <c r="A200" s="213"/>
      <c r="B200" s="218"/>
      <c r="C200" s="218"/>
      <c r="D200" s="213"/>
      <c r="E200" s="213"/>
      <c r="F200" s="213"/>
      <c r="G200" s="213"/>
      <c r="H200" s="213"/>
      <c r="I200" s="213"/>
      <c r="J200" s="213"/>
      <c r="K200" s="213"/>
      <c r="L200" s="280"/>
      <c r="M200" s="280"/>
      <c r="N200" s="280"/>
      <c r="O200" s="280"/>
      <c r="P200" s="280"/>
      <c r="Q200" s="280"/>
      <c r="R200" s="213"/>
      <c r="S200" s="213"/>
      <c r="T200" s="213"/>
      <c r="U200" s="213"/>
      <c r="V200" s="213"/>
      <c r="W200" s="213"/>
      <c r="X200" s="213"/>
      <c r="Y200" s="213"/>
      <c r="Z200" s="213"/>
      <c r="AA200" s="231"/>
      <c r="AB200" s="213"/>
      <c r="AC200" s="213"/>
      <c r="AD200" s="205"/>
      <c r="AE200" s="205"/>
      <c r="AF200" s="205"/>
      <c r="AG200" s="205"/>
      <c r="AH200" s="205"/>
      <c r="AI200" s="205"/>
      <c r="AJ200" s="205"/>
      <c r="AK200" s="205"/>
      <c r="AL200" s="205"/>
      <c r="AM200" s="205"/>
      <c r="AN200" s="205"/>
      <c r="AO200" s="205"/>
    </row>
    <row r="201">
      <c r="A201" s="213"/>
      <c r="B201" s="218"/>
      <c r="C201" s="218"/>
      <c r="D201" s="213"/>
      <c r="E201" s="213"/>
      <c r="F201" s="213"/>
      <c r="G201" s="213"/>
      <c r="H201" s="213"/>
      <c r="I201" s="213"/>
      <c r="J201" s="213"/>
      <c r="K201" s="213"/>
      <c r="L201" s="280"/>
      <c r="M201" s="280"/>
      <c r="N201" s="280"/>
      <c r="O201" s="280"/>
      <c r="P201" s="280"/>
      <c r="Q201" s="280"/>
      <c r="R201" s="213"/>
      <c r="S201" s="213"/>
      <c r="T201" s="213"/>
      <c r="U201" s="213"/>
      <c r="V201" s="213"/>
      <c r="W201" s="213"/>
      <c r="X201" s="213"/>
      <c r="Y201" s="213"/>
      <c r="Z201" s="213"/>
      <c r="AA201" s="231"/>
      <c r="AB201" s="213"/>
      <c r="AC201" s="213"/>
      <c r="AD201" s="205"/>
      <c r="AE201" s="205"/>
      <c r="AF201" s="205"/>
      <c r="AG201" s="205"/>
      <c r="AH201" s="205"/>
      <c r="AI201" s="205"/>
      <c r="AJ201" s="205"/>
      <c r="AK201" s="205"/>
      <c r="AL201" s="205"/>
      <c r="AM201" s="205"/>
      <c r="AN201" s="205"/>
      <c r="AO201" s="205"/>
    </row>
    <row r="202">
      <c r="A202" s="213"/>
      <c r="B202" s="218"/>
      <c r="C202" s="218"/>
      <c r="D202" s="213"/>
      <c r="E202" s="213"/>
      <c r="F202" s="213"/>
      <c r="G202" s="213"/>
      <c r="H202" s="213"/>
      <c r="I202" s="213"/>
      <c r="J202" s="213"/>
      <c r="K202" s="213"/>
      <c r="L202" s="280"/>
      <c r="M202" s="280"/>
      <c r="N202" s="280"/>
      <c r="O202" s="280"/>
      <c r="P202" s="280"/>
      <c r="Q202" s="280"/>
      <c r="R202" s="213"/>
      <c r="S202" s="213"/>
      <c r="T202" s="213"/>
      <c r="U202" s="213"/>
      <c r="V202" s="213"/>
      <c r="W202" s="213"/>
      <c r="X202" s="213"/>
      <c r="Y202" s="213"/>
      <c r="Z202" s="213"/>
      <c r="AA202" s="231"/>
      <c r="AB202" s="213"/>
      <c r="AC202" s="213"/>
      <c r="AD202" s="205"/>
      <c r="AE202" s="205"/>
      <c r="AF202" s="205"/>
      <c r="AG202" s="205"/>
      <c r="AH202" s="205"/>
      <c r="AI202" s="205"/>
      <c r="AJ202" s="205"/>
      <c r="AK202" s="205"/>
      <c r="AL202" s="205"/>
      <c r="AM202" s="205"/>
      <c r="AN202" s="205"/>
      <c r="AO202" s="205"/>
    </row>
    <row r="203">
      <c r="A203" s="213"/>
      <c r="B203" s="218"/>
      <c r="C203" s="218"/>
      <c r="D203" s="213"/>
      <c r="E203" s="213"/>
      <c r="F203" s="213"/>
      <c r="G203" s="213"/>
      <c r="H203" s="213"/>
      <c r="I203" s="213"/>
      <c r="J203" s="213"/>
      <c r="K203" s="213"/>
      <c r="L203" s="280"/>
      <c r="M203" s="280"/>
      <c r="N203" s="280"/>
      <c r="O203" s="280"/>
      <c r="P203" s="280"/>
      <c r="Q203" s="280"/>
      <c r="R203" s="213"/>
      <c r="S203" s="213"/>
      <c r="T203" s="213"/>
      <c r="U203" s="213"/>
      <c r="V203" s="213"/>
      <c r="W203" s="213"/>
      <c r="X203" s="213"/>
      <c r="Y203" s="213"/>
      <c r="Z203" s="213"/>
      <c r="AA203" s="231"/>
      <c r="AB203" s="213"/>
      <c r="AC203" s="213"/>
      <c r="AD203" s="205"/>
      <c r="AE203" s="205"/>
      <c r="AF203" s="205"/>
      <c r="AG203" s="205"/>
      <c r="AH203" s="205"/>
      <c r="AI203" s="205"/>
      <c r="AJ203" s="205"/>
      <c r="AK203" s="205"/>
      <c r="AL203" s="205"/>
      <c r="AM203" s="205"/>
      <c r="AN203" s="205"/>
      <c r="AO203" s="205"/>
    </row>
    <row r="204">
      <c r="A204" s="213"/>
      <c r="B204" s="218"/>
      <c r="C204" s="218"/>
      <c r="D204" s="213"/>
      <c r="E204" s="213"/>
      <c r="F204" s="213"/>
      <c r="G204" s="213"/>
      <c r="H204" s="213"/>
      <c r="I204" s="213"/>
      <c r="J204" s="213"/>
      <c r="K204" s="213"/>
      <c r="L204" s="280"/>
      <c r="M204" s="280"/>
      <c r="N204" s="280"/>
      <c r="O204" s="280"/>
      <c r="P204" s="280"/>
      <c r="Q204" s="280"/>
      <c r="R204" s="213"/>
      <c r="S204" s="213"/>
      <c r="T204" s="213"/>
      <c r="U204" s="213"/>
      <c r="V204" s="213"/>
      <c r="W204" s="213"/>
      <c r="X204" s="213"/>
      <c r="Y204" s="213"/>
      <c r="Z204" s="213"/>
      <c r="AA204" s="231"/>
      <c r="AB204" s="213"/>
      <c r="AC204" s="213"/>
      <c r="AD204" s="205"/>
      <c r="AE204" s="205"/>
      <c r="AF204" s="205"/>
      <c r="AG204" s="205"/>
      <c r="AH204" s="205"/>
      <c r="AI204" s="205"/>
      <c r="AJ204" s="205"/>
      <c r="AK204" s="205"/>
      <c r="AL204" s="205"/>
      <c r="AM204" s="205"/>
      <c r="AN204" s="205"/>
      <c r="AO204" s="205"/>
    </row>
    <row r="205">
      <c r="A205" s="213"/>
      <c r="B205" s="218"/>
      <c r="C205" s="218"/>
      <c r="D205" s="213"/>
      <c r="E205" s="213"/>
      <c r="F205" s="213"/>
      <c r="G205" s="213"/>
      <c r="H205" s="213"/>
      <c r="I205" s="213"/>
      <c r="J205" s="213"/>
      <c r="K205" s="213"/>
      <c r="L205" s="280"/>
      <c r="M205" s="280"/>
      <c r="N205" s="280"/>
      <c r="O205" s="280"/>
      <c r="P205" s="280"/>
      <c r="Q205" s="280"/>
      <c r="R205" s="213"/>
      <c r="S205" s="213"/>
      <c r="T205" s="213"/>
      <c r="U205" s="213"/>
      <c r="V205" s="213"/>
      <c r="W205" s="213"/>
      <c r="X205" s="213"/>
      <c r="Y205" s="213"/>
      <c r="Z205" s="213"/>
      <c r="AA205" s="231"/>
      <c r="AB205" s="213"/>
      <c r="AC205" s="213"/>
      <c r="AD205" s="205"/>
      <c r="AE205" s="205"/>
      <c r="AF205" s="205"/>
      <c r="AG205" s="205"/>
      <c r="AH205" s="205"/>
      <c r="AI205" s="205"/>
      <c r="AJ205" s="205"/>
      <c r="AK205" s="205"/>
      <c r="AL205" s="205"/>
      <c r="AM205" s="205"/>
      <c r="AN205" s="205"/>
      <c r="AO205" s="205"/>
    </row>
    <row r="206">
      <c r="A206" s="213"/>
      <c r="B206" s="218"/>
      <c r="C206" s="218"/>
      <c r="D206" s="213"/>
      <c r="E206" s="213"/>
      <c r="F206" s="213"/>
      <c r="G206" s="213"/>
      <c r="H206" s="213"/>
      <c r="I206" s="213"/>
      <c r="J206" s="213"/>
      <c r="K206" s="213"/>
      <c r="L206" s="280"/>
      <c r="M206" s="280"/>
      <c r="N206" s="280"/>
      <c r="O206" s="280"/>
      <c r="P206" s="280"/>
      <c r="Q206" s="280"/>
      <c r="R206" s="213"/>
      <c r="S206" s="213"/>
      <c r="T206" s="213"/>
      <c r="U206" s="213"/>
      <c r="V206" s="213"/>
      <c r="W206" s="213"/>
      <c r="X206" s="213"/>
      <c r="Y206" s="213"/>
      <c r="Z206" s="213"/>
      <c r="AA206" s="231"/>
      <c r="AB206" s="213"/>
      <c r="AC206" s="213"/>
      <c r="AD206" s="205"/>
      <c r="AE206" s="205"/>
      <c r="AF206" s="205"/>
      <c r="AG206" s="205"/>
      <c r="AH206" s="205"/>
      <c r="AI206" s="205"/>
      <c r="AJ206" s="205"/>
      <c r="AK206" s="205"/>
      <c r="AL206" s="205"/>
      <c r="AM206" s="205"/>
      <c r="AN206" s="205"/>
      <c r="AO206" s="205"/>
    </row>
    <row r="207">
      <c r="A207" s="213"/>
      <c r="B207" s="218"/>
      <c r="C207" s="218"/>
      <c r="D207" s="213"/>
      <c r="E207" s="213"/>
      <c r="F207" s="213"/>
      <c r="G207" s="213"/>
      <c r="H207" s="213"/>
      <c r="I207" s="213"/>
      <c r="J207" s="213"/>
      <c r="K207" s="213"/>
      <c r="L207" s="280"/>
      <c r="M207" s="280"/>
      <c r="N207" s="280"/>
      <c r="O207" s="280"/>
      <c r="P207" s="280"/>
      <c r="Q207" s="280"/>
      <c r="R207" s="213"/>
      <c r="S207" s="213"/>
      <c r="T207" s="213"/>
      <c r="U207" s="213"/>
      <c r="V207" s="213"/>
      <c r="W207" s="213"/>
      <c r="X207" s="213"/>
      <c r="Y207" s="213"/>
      <c r="Z207" s="213"/>
      <c r="AA207" s="231"/>
      <c r="AB207" s="213"/>
      <c r="AC207" s="213"/>
      <c r="AD207" s="205"/>
      <c r="AE207" s="205"/>
      <c r="AF207" s="205"/>
      <c r="AG207" s="205"/>
      <c r="AH207" s="205"/>
      <c r="AI207" s="205"/>
      <c r="AJ207" s="205"/>
      <c r="AK207" s="205"/>
      <c r="AL207" s="205"/>
      <c r="AM207" s="205"/>
      <c r="AN207" s="205"/>
      <c r="AO207" s="205"/>
    </row>
    <row r="208">
      <c r="A208" s="213"/>
      <c r="B208" s="218"/>
      <c r="C208" s="218"/>
      <c r="D208" s="213"/>
      <c r="E208" s="213"/>
      <c r="F208" s="213"/>
      <c r="G208" s="213"/>
      <c r="H208" s="213"/>
      <c r="I208" s="213"/>
      <c r="J208" s="213"/>
      <c r="K208" s="213"/>
      <c r="L208" s="280"/>
      <c r="M208" s="280"/>
      <c r="N208" s="280"/>
      <c r="O208" s="280"/>
      <c r="P208" s="280"/>
      <c r="Q208" s="280"/>
      <c r="R208" s="213"/>
      <c r="S208" s="213"/>
      <c r="T208" s="213"/>
      <c r="U208" s="213"/>
      <c r="V208" s="213"/>
      <c r="W208" s="213"/>
      <c r="X208" s="213"/>
      <c r="Y208" s="213"/>
      <c r="Z208" s="213"/>
      <c r="AA208" s="231"/>
      <c r="AB208" s="213"/>
      <c r="AC208" s="213"/>
      <c r="AD208" s="205"/>
      <c r="AE208" s="205"/>
      <c r="AF208" s="205"/>
      <c r="AG208" s="205"/>
      <c r="AH208" s="205"/>
      <c r="AI208" s="205"/>
      <c r="AJ208" s="205"/>
      <c r="AK208" s="205"/>
      <c r="AL208" s="205"/>
      <c r="AM208" s="205"/>
      <c r="AN208" s="205"/>
      <c r="AO208" s="205"/>
    </row>
    <row r="209">
      <c r="A209" s="213"/>
      <c r="B209" s="218"/>
      <c r="C209" s="218"/>
      <c r="D209" s="213"/>
      <c r="E209" s="213"/>
      <c r="F209" s="213"/>
      <c r="G209" s="213"/>
      <c r="H209" s="213"/>
      <c r="I209" s="213"/>
      <c r="J209" s="213"/>
      <c r="K209" s="213"/>
      <c r="L209" s="280"/>
      <c r="M209" s="280"/>
      <c r="N209" s="280"/>
      <c r="O209" s="280"/>
      <c r="P209" s="280"/>
      <c r="Q209" s="280"/>
      <c r="R209" s="213"/>
      <c r="S209" s="213"/>
      <c r="T209" s="213"/>
      <c r="U209" s="213"/>
      <c r="V209" s="213"/>
      <c r="W209" s="213"/>
      <c r="X209" s="213"/>
      <c r="Y209" s="213"/>
      <c r="Z209" s="213"/>
      <c r="AA209" s="231"/>
      <c r="AB209" s="213"/>
      <c r="AC209" s="213"/>
      <c r="AD209" s="205"/>
      <c r="AE209" s="205"/>
      <c r="AF209" s="205"/>
      <c r="AG209" s="205"/>
      <c r="AH209" s="205"/>
      <c r="AI209" s="205"/>
      <c r="AJ209" s="205"/>
      <c r="AK209" s="205"/>
      <c r="AL209" s="205"/>
      <c r="AM209" s="205"/>
      <c r="AN209" s="205"/>
      <c r="AO209" s="205"/>
    </row>
    <row r="210">
      <c r="A210" s="213"/>
      <c r="B210" s="218"/>
      <c r="C210" s="218"/>
      <c r="D210" s="213"/>
      <c r="E210" s="213"/>
      <c r="F210" s="213"/>
      <c r="G210" s="213"/>
      <c r="H210" s="213"/>
      <c r="I210" s="213"/>
      <c r="J210" s="213"/>
      <c r="K210" s="213"/>
      <c r="L210" s="280"/>
      <c r="M210" s="280"/>
      <c r="N210" s="280"/>
      <c r="O210" s="280"/>
      <c r="P210" s="280"/>
      <c r="Q210" s="280"/>
      <c r="R210" s="213"/>
      <c r="S210" s="213"/>
      <c r="T210" s="213"/>
      <c r="U210" s="213"/>
      <c r="V210" s="213"/>
      <c r="W210" s="213"/>
      <c r="X210" s="213"/>
      <c r="Y210" s="213"/>
      <c r="Z210" s="213"/>
      <c r="AA210" s="231"/>
      <c r="AB210" s="213"/>
      <c r="AC210" s="213"/>
      <c r="AD210" s="205"/>
      <c r="AE210" s="205"/>
      <c r="AF210" s="205"/>
      <c r="AG210" s="205"/>
      <c r="AH210" s="205"/>
      <c r="AI210" s="205"/>
      <c r="AJ210" s="205"/>
      <c r="AK210" s="205"/>
      <c r="AL210" s="205"/>
      <c r="AM210" s="205"/>
      <c r="AN210" s="205"/>
      <c r="AO210" s="205"/>
    </row>
    <row r="211">
      <c r="A211" s="213"/>
      <c r="B211" s="218"/>
      <c r="C211" s="218"/>
      <c r="D211" s="213"/>
      <c r="E211" s="213"/>
      <c r="F211" s="213"/>
      <c r="G211" s="213"/>
      <c r="H211" s="213"/>
      <c r="I211" s="213"/>
      <c r="J211" s="213"/>
      <c r="K211" s="213"/>
      <c r="L211" s="280"/>
      <c r="M211" s="280"/>
      <c r="N211" s="280"/>
      <c r="O211" s="280"/>
      <c r="P211" s="280"/>
      <c r="Q211" s="280"/>
      <c r="R211" s="213"/>
      <c r="S211" s="213"/>
      <c r="T211" s="213"/>
      <c r="U211" s="213"/>
      <c r="V211" s="213"/>
      <c r="W211" s="213"/>
      <c r="X211" s="213"/>
      <c r="Y211" s="213"/>
      <c r="Z211" s="213"/>
      <c r="AA211" s="231"/>
      <c r="AB211" s="213"/>
      <c r="AC211" s="213"/>
      <c r="AD211" s="205"/>
      <c r="AE211" s="205"/>
      <c r="AF211" s="205"/>
      <c r="AG211" s="205"/>
      <c r="AH211" s="205"/>
      <c r="AI211" s="205"/>
      <c r="AJ211" s="205"/>
      <c r="AK211" s="205"/>
      <c r="AL211" s="205"/>
      <c r="AM211" s="205"/>
      <c r="AN211" s="205"/>
      <c r="AO211" s="205"/>
    </row>
    <row r="212">
      <c r="A212" s="213"/>
      <c r="B212" s="218"/>
      <c r="C212" s="218"/>
      <c r="D212" s="213"/>
      <c r="E212" s="213"/>
      <c r="F212" s="213"/>
      <c r="G212" s="213"/>
      <c r="H212" s="213"/>
      <c r="I212" s="213"/>
      <c r="J212" s="213"/>
      <c r="K212" s="213"/>
      <c r="L212" s="280"/>
      <c r="M212" s="280"/>
      <c r="N212" s="280"/>
      <c r="O212" s="280"/>
      <c r="P212" s="280"/>
      <c r="Q212" s="280"/>
      <c r="R212" s="213"/>
      <c r="S212" s="213"/>
      <c r="T212" s="213"/>
      <c r="U212" s="213"/>
      <c r="V212" s="213"/>
      <c r="W212" s="213"/>
      <c r="X212" s="213"/>
      <c r="Y212" s="213"/>
      <c r="Z212" s="213"/>
      <c r="AA212" s="231"/>
      <c r="AB212" s="213"/>
      <c r="AC212" s="213"/>
      <c r="AD212" s="205"/>
      <c r="AE212" s="205"/>
      <c r="AF212" s="205"/>
      <c r="AG212" s="205"/>
      <c r="AH212" s="205"/>
      <c r="AI212" s="205"/>
      <c r="AJ212" s="205"/>
      <c r="AK212" s="205"/>
      <c r="AL212" s="205"/>
      <c r="AM212" s="205"/>
      <c r="AN212" s="205"/>
      <c r="AO212" s="205"/>
    </row>
    <row r="213">
      <c r="A213" s="213"/>
      <c r="B213" s="218"/>
      <c r="C213" s="218"/>
      <c r="D213" s="213"/>
      <c r="E213" s="213"/>
      <c r="F213" s="213"/>
      <c r="G213" s="213"/>
      <c r="H213" s="213"/>
      <c r="I213" s="213"/>
      <c r="J213" s="213"/>
      <c r="K213" s="213"/>
      <c r="L213" s="280"/>
      <c r="M213" s="280"/>
      <c r="N213" s="280"/>
      <c r="O213" s="280"/>
      <c r="P213" s="280"/>
      <c r="Q213" s="280"/>
      <c r="R213" s="213"/>
      <c r="S213" s="213"/>
      <c r="T213" s="213"/>
      <c r="U213" s="213"/>
      <c r="V213" s="213"/>
      <c r="W213" s="213"/>
      <c r="X213" s="213"/>
      <c r="Y213" s="213"/>
      <c r="Z213" s="213"/>
      <c r="AA213" s="231"/>
      <c r="AB213" s="213"/>
      <c r="AC213" s="213"/>
      <c r="AD213" s="205"/>
      <c r="AE213" s="205"/>
      <c r="AF213" s="205"/>
      <c r="AG213" s="205"/>
      <c r="AH213" s="205"/>
      <c r="AI213" s="205"/>
      <c r="AJ213" s="205"/>
      <c r="AK213" s="205"/>
      <c r="AL213" s="205"/>
      <c r="AM213" s="205"/>
      <c r="AN213" s="205"/>
      <c r="AO213" s="205"/>
    </row>
    <row r="214">
      <c r="A214" s="213"/>
      <c r="B214" s="218"/>
      <c r="C214" s="218"/>
      <c r="D214" s="213"/>
      <c r="E214" s="213"/>
      <c r="F214" s="213"/>
      <c r="G214" s="213"/>
      <c r="H214" s="213"/>
      <c r="I214" s="213"/>
      <c r="J214" s="213"/>
      <c r="K214" s="213"/>
      <c r="L214" s="280"/>
      <c r="M214" s="280"/>
      <c r="N214" s="280"/>
      <c r="O214" s="280"/>
      <c r="P214" s="280"/>
      <c r="Q214" s="280"/>
      <c r="R214" s="213"/>
      <c r="S214" s="213"/>
      <c r="T214" s="213"/>
      <c r="U214" s="213"/>
      <c r="V214" s="213"/>
      <c r="W214" s="213"/>
      <c r="X214" s="213"/>
      <c r="Y214" s="213"/>
      <c r="Z214" s="213"/>
      <c r="AA214" s="231"/>
      <c r="AB214" s="213"/>
      <c r="AC214" s="213"/>
      <c r="AD214" s="205"/>
      <c r="AE214" s="205"/>
      <c r="AF214" s="205"/>
      <c r="AG214" s="205"/>
      <c r="AH214" s="205"/>
      <c r="AI214" s="205"/>
      <c r="AJ214" s="205"/>
      <c r="AK214" s="205"/>
      <c r="AL214" s="205"/>
      <c r="AM214" s="205"/>
      <c r="AN214" s="205"/>
      <c r="AO214" s="205"/>
    </row>
    <row r="215">
      <c r="A215" s="213"/>
      <c r="B215" s="218"/>
      <c r="C215" s="218"/>
      <c r="D215" s="213"/>
      <c r="E215" s="213"/>
      <c r="F215" s="213"/>
      <c r="G215" s="213"/>
      <c r="H215" s="213"/>
      <c r="I215" s="213"/>
      <c r="J215" s="213"/>
      <c r="K215" s="213"/>
      <c r="L215" s="280"/>
      <c r="M215" s="280"/>
      <c r="N215" s="280"/>
      <c r="O215" s="280"/>
      <c r="P215" s="280"/>
      <c r="Q215" s="280"/>
      <c r="R215" s="213"/>
      <c r="S215" s="213"/>
      <c r="T215" s="213"/>
      <c r="U215" s="213"/>
      <c r="V215" s="213"/>
      <c r="W215" s="213"/>
      <c r="X215" s="213"/>
      <c r="Y215" s="213"/>
      <c r="Z215" s="213"/>
      <c r="AA215" s="231"/>
      <c r="AB215" s="213"/>
      <c r="AC215" s="213"/>
      <c r="AD215" s="205"/>
      <c r="AE215" s="205"/>
      <c r="AF215" s="205"/>
      <c r="AG215" s="205"/>
      <c r="AH215" s="205"/>
      <c r="AI215" s="205"/>
      <c r="AJ215" s="205"/>
      <c r="AK215" s="205"/>
      <c r="AL215" s="205"/>
      <c r="AM215" s="205"/>
      <c r="AN215" s="205"/>
      <c r="AO215" s="205"/>
    </row>
    <row r="216">
      <c r="A216" s="213"/>
      <c r="B216" s="218"/>
      <c r="C216" s="218"/>
      <c r="D216" s="213"/>
      <c r="E216" s="213"/>
      <c r="F216" s="213"/>
      <c r="G216" s="213"/>
      <c r="H216" s="213"/>
      <c r="I216" s="213"/>
      <c r="J216" s="213"/>
      <c r="K216" s="213"/>
      <c r="L216" s="280"/>
      <c r="M216" s="280"/>
      <c r="N216" s="280"/>
      <c r="O216" s="280"/>
      <c r="P216" s="280"/>
      <c r="Q216" s="280"/>
      <c r="R216" s="213"/>
      <c r="S216" s="213"/>
      <c r="T216" s="213"/>
      <c r="U216" s="213"/>
      <c r="V216" s="213"/>
      <c r="W216" s="213"/>
      <c r="X216" s="213"/>
      <c r="Y216" s="213"/>
      <c r="Z216" s="213"/>
      <c r="AA216" s="231"/>
      <c r="AB216" s="213"/>
      <c r="AC216" s="213"/>
      <c r="AD216" s="205"/>
      <c r="AE216" s="205"/>
      <c r="AF216" s="205"/>
      <c r="AG216" s="205"/>
      <c r="AH216" s="205"/>
      <c r="AI216" s="205"/>
      <c r="AJ216" s="205"/>
      <c r="AK216" s="205"/>
      <c r="AL216" s="205"/>
      <c r="AM216" s="205"/>
      <c r="AN216" s="205"/>
      <c r="AO216" s="205"/>
    </row>
    <row r="217">
      <c r="A217" s="213"/>
      <c r="B217" s="218"/>
      <c r="C217" s="218"/>
      <c r="D217" s="213"/>
      <c r="E217" s="213"/>
      <c r="F217" s="213"/>
      <c r="G217" s="213"/>
      <c r="H217" s="213"/>
      <c r="I217" s="213"/>
      <c r="J217" s="213"/>
      <c r="K217" s="213"/>
      <c r="L217" s="280"/>
      <c r="M217" s="280"/>
      <c r="N217" s="280"/>
      <c r="O217" s="280"/>
      <c r="P217" s="280"/>
      <c r="Q217" s="280"/>
      <c r="R217" s="213"/>
      <c r="S217" s="213"/>
      <c r="T217" s="213"/>
      <c r="U217" s="213"/>
      <c r="V217" s="213"/>
      <c r="W217" s="213"/>
      <c r="X217" s="213"/>
      <c r="Y217" s="213"/>
      <c r="Z217" s="213"/>
      <c r="AA217" s="231"/>
      <c r="AB217" s="213"/>
      <c r="AC217" s="213"/>
      <c r="AD217" s="205"/>
      <c r="AE217" s="205"/>
      <c r="AF217" s="205"/>
      <c r="AG217" s="205"/>
      <c r="AH217" s="205"/>
      <c r="AI217" s="205"/>
      <c r="AJ217" s="205"/>
      <c r="AK217" s="205"/>
      <c r="AL217" s="205"/>
      <c r="AM217" s="205"/>
      <c r="AN217" s="205"/>
      <c r="AO217" s="205"/>
    </row>
    <row r="218">
      <c r="A218" s="213"/>
      <c r="B218" s="218"/>
      <c r="C218" s="218"/>
      <c r="D218" s="213"/>
      <c r="E218" s="213"/>
      <c r="F218" s="213"/>
      <c r="G218" s="213"/>
      <c r="H218" s="213"/>
      <c r="I218" s="213"/>
      <c r="J218" s="213"/>
      <c r="K218" s="213"/>
      <c r="L218" s="280"/>
      <c r="M218" s="280"/>
      <c r="N218" s="280"/>
      <c r="O218" s="280"/>
      <c r="P218" s="280"/>
      <c r="Q218" s="280"/>
      <c r="R218" s="213"/>
      <c r="S218" s="213"/>
      <c r="T218" s="213"/>
      <c r="U218" s="213"/>
      <c r="V218" s="213"/>
      <c r="W218" s="213"/>
      <c r="X218" s="213"/>
      <c r="Y218" s="213"/>
      <c r="Z218" s="213"/>
      <c r="AA218" s="231"/>
      <c r="AB218" s="213"/>
      <c r="AC218" s="213"/>
      <c r="AD218" s="205"/>
      <c r="AE218" s="205"/>
      <c r="AF218" s="205"/>
      <c r="AG218" s="205"/>
      <c r="AH218" s="205"/>
      <c r="AI218" s="205"/>
      <c r="AJ218" s="205"/>
      <c r="AK218" s="205"/>
      <c r="AL218" s="205"/>
      <c r="AM218" s="205"/>
      <c r="AN218" s="205"/>
      <c r="AO218" s="205"/>
    </row>
    <row r="219">
      <c r="A219" s="213"/>
      <c r="B219" s="218"/>
      <c r="C219" s="218"/>
      <c r="D219" s="213"/>
      <c r="E219" s="213"/>
      <c r="F219" s="213"/>
      <c r="G219" s="213"/>
      <c r="H219" s="213"/>
      <c r="I219" s="213"/>
      <c r="J219" s="213"/>
      <c r="K219" s="213"/>
      <c r="L219" s="280"/>
      <c r="M219" s="280"/>
      <c r="N219" s="280"/>
      <c r="O219" s="280"/>
      <c r="P219" s="280"/>
      <c r="Q219" s="280"/>
      <c r="R219" s="213"/>
      <c r="S219" s="213"/>
      <c r="T219" s="213"/>
      <c r="U219" s="213"/>
      <c r="V219" s="213"/>
      <c r="W219" s="213"/>
      <c r="X219" s="213"/>
      <c r="Y219" s="213"/>
      <c r="Z219" s="213"/>
      <c r="AA219" s="231"/>
      <c r="AB219" s="213"/>
      <c r="AC219" s="213"/>
      <c r="AD219" s="205"/>
      <c r="AE219" s="205"/>
      <c r="AF219" s="205"/>
      <c r="AG219" s="205"/>
      <c r="AH219" s="205"/>
      <c r="AI219" s="205"/>
      <c r="AJ219" s="205"/>
      <c r="AK219" s="205"/>
      <c r="AL219" s="205"/>
      <c r="AM219" s="205"/>
      <c r="AN219" s="205"/>
      <c r="AO219" s="205"/>
    </row>
    <row r="220">
      <c r="A220" s="213"/>
      <c r="B220" s="218"/>
      <c r="C220" s="218"/>
      <c r="D220" s="213"/>
      <c r="E220" s="213"/>
      <c r="F220" s="213"/>
      <c r="G220" s="213"/>
      <c r="H220" s="213"/>
      <c r="I220" s="213"/>
      <c r="J220" s="213"/>
      <c r="K220" s="213"/>
      <c r="L220" s="280"/>
      <c r="M220" s="280"/>
      <c r="N220" s="280"/>
      <c r="O220" s="280"/>
      <c r="P220" s="280"/>
      <c r="Q220" s="280"/>
      <c r="R220" s="213"/>
      <c r="S220" s="213"/>
      <c r="T220" s="213"/>
      <c r="U220" s="213"/>
      <c r="V220" s="213"/>
      <c r="W220" s="213"/>
      <c r="X220" s="213"/>
      <c r="Y220" s="213"/>
      <c r="Z220" s="213"/>
      <c r="AA220" s="231"/>
      <c r="AB220" s="213"/>
      <c r="AC220" s="213"/>
      <c r="AD220" s="205"/>
      <c r="AE220" s="205"/>
      <c r="AF220" s="205"/>
      <c r="AG220" s="205"/>
      <c r="AH220" s="205"/>
      <c r="AI220" s="205"/>
      <c r="AJ220" s="205"/>
      <c r="AK220" s="205"/>
      <c r="AL220" s="205"/>
      <c r="AM220" s="205"/>
      <c r="AN220" s="205"/>
      <c r="AO220" s="205"/>
    </row>
    <row r="221">
      <c r="A221" s="213"/>
      <c r="B221" s="218"/>
      <c r="C221" s="218"/>
      <c r="D221" s="213"/>
      <c r="E221" s="213"/>
      <c r="F221" s="213"/>
      <c r="G221" s="213"/>
      <c r="H221" s="213"/>
      <c r="I221" s="213"/>
      <c r="J221" s="213"/>
      <c r="K221" s="213"/>
      <c r="L221" s="280"/>
      <c r="M221" s="280"/>
      <c r="N221" s="280"/>
      <c r="O221" s="280"/>
      <c r="P221" s="280"/>
      <c r="Q221" s="280"/>
      <c r="R221" s="213"/>
      <c r="S221" s="213"/>
      <c r="T221" s="213"/>
      <c r="U221" s="213"/>
      <c r="V221" s="213"/>
      <c r="W221" s="213"/>
      <c r="X221" s="213"/>
      <c r="Y221" s="213"/>
      <c r="Z221" s="213"/>
      <c r="AA221" s="231"/>
      <c r="AB221" s="213"/>
      <c r="AC221" s="213"/>
      <c r="AD221" s="205"/>
      <c r="AE221" s="205"/>
      <c r="AF221" s="205"/>
      <c r="AG221" s="205"/>
      <c r="AH221" s="205"/>
      <c r="AI221" s="205"/>
      <c r="AJ221" s="205"/>
      <c r="AK221" s="205"/>
      <c r="AL221" s="205"/>
      <c r="AM221" s="205"/>
      <c r="AN221" s="205"/>
      <c r="AO221" s="205"/>
    </row>
    <row r="222">
      <c r="A222" s="213"/>
      <c r="B222" s="218"/>
      <c r="C222" s="218"/>
      <c r="D222" s="213"/>
      <c r="E222" s="213"/>
      <c r="F222" s="213"/>
      <c r="G222" s="213"/>
      <c r="H222" s="213"/>
      <c r="I222" s="213"/>
      <c r="J222" s="213"/>
      <c r="K222" s="213"/>
      <c r="L222" s="280"/>
      <c r="M222" s="280"/>
      <c r="N222" s="280"/>
      <c r="O222" s="280"/>
      <c r="P222" s="280"/>
      <c r="Q222" s="280"/>
      <c r="R222" s="213"/>
      <c r="S222" s="213"/>
      <c r="T222" s="213"/>
      <c r="U222" s="213"/>
      <c r="V222" s="213"/>
      <c r="W222" s="213"/>
      <c r="X222" s="213"/>
      <c r="Y222" s="213"/>
      <c r="Z222" s="213"/>
      <c r="AA222" s="231"/>
      <c r="AB222" s="213"/>
      <c r="AC222" s="213"/>
      <c r="AD222" s="205"/>
      <c r="AE222" s="205"/>
      <c r="AF222" s="205"/>
      <c r="AG222" s="205"/>
      <c r="AH222" s="205"/>
      <c r="AI222" s="205"/>
      <c r="AJ222" s="205"/>
      <c r="AK222" s="205"/>
      <c r="AL222" s="205"/>
      <c r="AM222" s="205"/>
      <c r="AN222" s="205"/>
      <c r="AO222" s="205"/>
    </row>
    <row r="223">
      <c r="A223" s="213"/>
      <c r="B223" s="218"/>
      <c r="C223" s="218"/>
      <c r="D223" s="213"/>
      <c r="E223" s="213"/>
      <c r="F223" s="213"/>
      <c r="G223" s="213"/>
      <c r="H223" s="213"/>
      <c r="I223" s="213"/>
      <c r="J223" s="213"/>
      <c r="K223" s="213"/>
      <c r="L223" s="280"/>
      <c r="M223" s="280"/>
      <c r="N223" s="280"/>
      <c r="O223" s="280"/>
      <c r="P223" s="280"/>
      <c r="Q223" s="280"/>
      <c r="R223" s="213"/>
      <c r="S223" s="213"/>
      <c r="T223" s="213"/>
      <c r="U223" s="213"/>
      <c r="V223" s="213"/>
      <c r="W223" s="213"/>
      <c r="X223" s="213"/>
      <c r="Y223" s="213"/>
      <c r="Z223" s="213"/>
      <c r="AA223" s="231"/>
      <c r="AB223" s="213"/>
      <c r="AC223" s="213"/>
      <c r="AD223" s="205"/>
      <c r="AE223" s="205"/>
      <c r="AF223" s="205"/>
      <c r="AG223" s="205"/>
      <c r="AH223" s="205"/>
      <c r="AI223" s="205"/>
      <c r="AJ223" s="205"/>
      <c r="AK223" s="205"/>
      <c r="AL223" s="205"/>
      <c r="AM223" s="205"/>
      <c r="AN223" s="205"/>
      <c r="AO223" s="205"/>
    </row>
    <row r="224">
      <c r="A224" s="213"/>
      <c r="B224" s="218"/>
      <c r="C224" s="218"/>
      <c r="D224" s="213"/>
      <c r="E224" s="213"/>
      <c r="F224" s="213"/>
      <c r="G224" s="213"/>
      <c r="H224" s="213"/>
      <c r="I224" s="213"/>
      <c r="J224" s="213"/>
      <c r="K224" s="213"/>
      <c r="L224" s="280"/>
      <c r="M224" s="280"/>
      <c r="N224" s="280"/>
      <c r="O224" s="280"/>
      <c r="P224" s="280"/>
      <c r="Q224" s="280"/>
      <c r="R224" s="213"/>
      <c r="S224" s="213"/>
      <c r="T224" s="213"/>
      <c r="U224" s="213"/>
      <c r="V224" s="213"/>
      <c r="W224" s="213"/>
      <c r="X224" s="213"/>
      <c r="Y224" s="213"/>
      <c r="Z224" s="213"/>
      <c r="AA224" s="231"/>
      <c r="AB224" s="213"/>
      <c r="AC224" s="213"/>
      <c r="AD224" s="205"/>
      <c r="AE224" s="205"/>
      <c r="AF224" s="205"/>
      <c r="AG224" s="205"/>
      <c r="AH224" s="205"/>
      <c r="AI224" s="205"/>
      <c r="AJ224" s="205"/>
      <c r="AK224" s="205"/>
      <c r="AL224" s="205"/>
      <c r="AM224" s="205"/>
      <c r="AN224" s="205"/>
      <c r="AO224" s="205"/>
    </row>
    <row r="225">
      <c r="A225" s="213"/>
      <c r="B225" s="218"/>
      <c r="C225" s="218"/>
      <c r="D225" s="213"/>
      <c r="E225" s="213"/>
      <c r="F225" s="213"/>
      <c r="G225" s="213"/>
      <c r="H225" s="213"/>
      <c r="I225" s="213"/>
      <c r="J225" s="213"/>
      <c r="K225" s="213"/>
      <c r="L225" s="280"/>
      <c r="M225" s="280"/>
      <c r="N225" s="280"/>
      <c r="O225" s="280"/>
      <c r="P225" s="280"/>
      <c r="Q225" s="280"/>
      <c r="R225" s="213"/>
      <c r="S225" s="213"/>
      <c r="T225" s="213"/>
      <c r="U225" s="213"/>
      <c r="V225" s="213"/>
      <c r="W225" s="213"/>
      <c r="X225" s="213"/>
      <c r="Y225" s="213"/>
      <c r="Z225" s="213"/>
      <c r="AA225" s="231"/>
      <c r="AB225" s="213"/>
      <c r="AC225" s="213"/>
      <c r="AD225" s="205"/>
      <c r="AE225" s="205"/>
      <c r="AF225" s="205"/>
      <c r="AG225" s="205"/>
      <c r="AH225" s="205"/>
      <c r="AI225" s="205"/>
      <c r="AJ225" s="205"/>
      <c r="AK225" s="205"/>
      <c r="AL225" s="205"/>
      <c r="AM225" s="205"/>
      <c r="AN225" s="205"/>
      <c r="AO225" s="205"/>
    </row>
    <row r="226">
      <c r="A226" s="213"/>
      <c r="B226" s="218"/>
      <c r="C226" s="218"/>
      <c r="D226" s="213"/>
      <c r="E226" s="213"/>
      <c r="F226" s="213"/>
      <c r="G226" s="213"/>
      <c r="H226" s="213"/>
      <c r="I226" s="213"/>
      <c r="J226" s="213"/>
      <c r="K226" s="213"/>
      <c r="L226" s="280"/>
      <c r="M226" s="280"/>
      <c r="N226" s="280"/>
      <c r="O226" s="280"/>
      <c r="P226" s="280"/>
      <c r="Q226" s="280"/>
      <c r="R226" s="213"/>
      <c r="S226" s="213"/>
      <c r="T226" s="213"/>
      <c r="U226" s="213"/>
      <c r="V226" s="213"/>
      <c r="W226" s="213"/>
      <c r="X226" s="213"/>
      <c r="Y226" s="213"/>
      <c r="Z226" s="213"/>
      <c r="AA226" s="231"/>
      <c r="AB226" s="213"/>
      <c r="AC226" s="213"/>
      <c r="AD226" s="205"/>
      <c r="AE226" s="205"/>
      <c r="AF226" s="205"/>
      <c r="AG226" s="205"/>
      <c r="AH226" s="205"/>
      <c r="AI226" s="205"/>
      <c r="AJ226" s="205"/>
      <c r="AK226" s="205"/>
      <c r="AL226" s="205"/>
      <c r="AM226" s="205"/>
      <c r="AN226" s="205"/>
      <c r="AO226" s="205"/>
    </row>
    <row r="227">
      <c r="A227" s="213"/>
      <c r="B227" s="218"/>
      <c r="C227" s="218"/>
      <c r="D227" s="213"/>
      <c r="E227" s="213"/>
      <c r="F227" s="213"/>
      <c r="G227" s="213"/>
      <c r="H227" s="213"/>
      <c r="I227" s="213"/>
      <c r="J227" s="213"/>
      <c r="K227" s="213"/>
      <c r="L227" s="280"/>
      <c r="M227" s="280"/>
      <c r="N227" s="280"/>
      <c r="O227" s="280"/>
      <c r="P227" s="280"/>
      <c r="Q227" s="280"/>
      <c r="R227" s="213"/>
      <c r="S227" s="213"/>
      <c r="T227" s="213"/>
      <c r="U227" s="213"/>
      <c r="V227" s="213"/>
      <c r="W227" s="213"/>
      <c r="X227" s="213"/>
      <c r="Y227" s="213"/>
      <c r="Z227" s="213"/>
      <c r="AA227" s="231"/>
      <c r="AB227" s="213"/>
      <c r="AC227" s="213"/>
      <c r="AD227" s="205"/>
      <c r="AE227" s="205"/>
      <c r="AF227" s="205"/>
      <c r="AG227" s="205"/>
      <c r="AH227" s="205"/>
      <c r="AI227" s="205"/>
      <c r="AJ227" s="205"/>
      <c r="AK227" s="205"/>
      <c r="AL227" s="205"/>
      <c r="AM227" s="205"/>
      <c r="AN227" s="205"/>
      <c r="AO227" s="205"/>
    </row>
    <row r="228">
      <c r="A228" s="213"/>
      <c r="B228" s="218"/>
      <c r="C228" s="218"/>
      <c r="D228" s="213"/>
      <c r="E228" s="213"/>
      <c r="F228" s="213"/>
      <c r="G228" s="213"/>
      <c r="H228" s="213"/>
      <c r="I228" s="213"/>
      <c r="J228" s="213"/>
      <c r="K228" s="213"/>
      <c r="L228" s="280"/>
      <c r="M228" s="280"/>
      <c r="N228" s="280"/>
      <c r="O228" s="280"/>
      <c r="P228" s="280"/>
      <c r="Q228" s="280"/>
      <c r="R228" s="213"/>
      <c r="S228" s="213"/>
      <c r="T228" s="213"/>
      <c r="U228" s="213"/>
      <c r="V228" s="213"/>
      <c r="W228" s="213"/>
      <c r="X228" s="213"/>
      <c r="Y228" s="213"/>
      <c r="Z228" s="213"/>
      <c r="AA228" s="231"/>
      <c r="AB228" s="213"/>
      <c r="AC228" s="213"/>
      <c r="AD228" s="205"/>
      <c r="AE228" s="205"/>
      <c r="AF228" s="205"/>
      <c r="AG228" s="205"/>
      <c r="AH228" s="205"/>
      <c r="AI228" s="205"/>
      <c r="AJ228" s="205"/>
      <c r="AK228" s="205"/>
      <c r="AL228" s="205"/>
      <c r="AM228" s="205"/>
      <c r="AN228" s="205"/>
      <c r="AO228" s="205"/>
    </row>
    <row r="229">
      <c r="A229" s="213"/>
      <c r="B229" s="218"/>
      <c r="C229" s="218"/>
      <c r="D229" s="213"/>
      <c r="E229" s="213"/>
      <c r="F229" s="213"/>
      <c r="G229" s="213"/>
      <c r="H229" s="213"/>
      <c r="I229" s="213"/>
      <c r="J229" s="213"/>
      <c r="K229" s="213"/>
      <c r="L229" s="280"/>
      <c r="M229" s="280"/>
      <c r="N229" s="280"/>
      <c r="O229" s="280"/>
      <c r="P229" s="280"/>
      <c r="Q229" s="280"/>
      <c r="R229" s="213"/>
      <c r="S229" s="213"/>
      <c r="T229" s="213"/>
      <c r="U229" s="213"/>
      <c r="V229" s="213"/>
      <c r="W229" s="213"/>
      <c r="X229" s="213"/>
      <c r="Y229" s="213"/>
      <c r="Z229" s="213"/>
      <c r="AA229" s="231"/>
      <c r="AB229" s="213"/>
      <c r="AC229" s="213"/>
      <c r="AD229" s="205"/>
      <c r="AE229" s="205"/>
      <c r="AF229" s="205"/>
      <c r="AG229" s="205"/>
      <c r="AH229" s="205"/>
      <c r="AI229" s="205"/>
      <c r="AJ229" s="205"/>
      <c r="AK229" s="205"/>
      <c r="AL229" s="205"/>
      <c r="AM229" s="205"/>
      <c r="AN229" s="205"/>
      <c r="AO229" s="205"/>
    </row>
    <row r="230">
      <c r="A230" s="213"/>
      <c r="B230" s="218"/>
      <c r="C230" s="218"/>
      <c r="D230" s="213"/>
      <c r="E230" s="213"/>
      <c r="F230" s="213"/>
      <c r="G230" s="213"/>
      <c r="H230" s="213"/>
      <c r="I230" s="213"/>
      <c r="J230" s="213"/>
      <c r="K230" s="213"/>
      <c r="L230" s="280"/>
      <c r="M230" s="280"/>
      <c r="N230" s="280"/>
      <c r="O230" s="280"/>
      <c r="P230" s="280"/>
      <c r="Q230" s="280"/>
      <c r="R230" s="213"/>
      <c r="S230" s="213"/>
      <c r="T230" s="213"/>
      <c r="U230" s="213"/>
      <c r="V230" s="213"/>
      <c r="W230" s="213"/>
      <c r="X230" s="213"/>
      <c r="Y230" s="213"/>
      <c r="Z230" s="213"/>
      <c r="AA230" s="231"/>
      <c r="AB230" s="213"/>
      <c r="AC230" s="213"/>
      <c r="AD230" s="205"/>
      <c r="AE230" s="205"/>
      <c r="AF230" s="205"/>
      <c r="AG230" s="205"/>
      <c r="AH230" s="205"/>
      <c r="AI230" s="205"/>
      <c r="AJ230" s="205"/>
      <c r="AK230" s="205"/>
      <c r="AL230" s="205"/>
      <c r="AM230" s="205"/>
      <c r="AN230" s="205"/>
      <c r="AO230" s="205"/>
    </row>
    <row r="231">
      <c r="A231" s="213"/>
      <c r="B231" s="218"/>
      <c r="C231" s="218"/>
      <c r="D231" s="213"/>
      <c r="E231" s="213"/>
      <c r="F231" s="213"/>
      <c r="G231" s="213"/>
      <c r="H231" s="213"/>
      <c r="I231" s="213"/>
      <c r="J231" s="213"/>
      <c r="K231" s="213"/>
      <c r="L231" s="280"/>
      <c r="M231" s="280"/>
      <c r="N231" s="280"/>
      <c r="O231" s="280"/>
      <c r="P231" s="280"/>
      <c r="Q231" s="280"/>
      <c r="R231" s="213"/>
      <c r="S231" s="213"/>
      <c r="T231" s="213"/>
      <c r="U231" s="213"/>
      <c r="V231" s="213"/>
      <c r="W231" s="213"/>
      <c r="X231" s="213"/>
      <c r="Y231" s="213"/>
      <c r="Z231" s="213"/>
      <c r="AA231" s="231"/>
      <c r="AB231" s="213"/>
      <c r="AC231" s="213"/>
      <c r="AD231" s="205"/>
      <c r="AE231" s="205"/>
      <c r="AF231" s="205"/>
      <c r="AG231" s="205"/>
      <c r="AH231" s="205"/>
      <c r="AI231" s="205"/>
      <c r="AJ231" s="205"/>
      <c r="AK231" s="205"/>
      <c r="AL231" s="205"/>
      <c r="AM231" s="205"/>
      <c r="AN231" s="205"/>
      <c r="AO231" s="205"/>
    </row>
    <row r="232">
      <c r="A232" s="213"/>
      <c r="B232" s="218"/>
      <c r="C232" s="218"/>
      <c r="D232" s="213"/>
      <c r="E232" s="213"/>
      <c r="F232" s="213"/>
      <c r="G232" s="213"/>
      <c r="H232" s="213"/>
      <c r="I232" s="213"/>
      <c r="J232" s="213"/>
      <c r="K232" s="213"/>
      <c r="L232" s="280"/>
      <c r="M232" s="280"/>
      <c r="N232" s="280"/>
      <c r="O232" s="280"/>
      <c r="P232" s="280"/>
      <c r="Q232" s="280"/>
      <c r="R232" s="213"/>
      <c r="S232" s="213"/>
      <c r="T232" s="213"/>
      <c r="U232" s="213"/>
      <c r="V232" s="213"/>
      <c r="W232" s="213"/>
      <c r="X232" s="213"/>
      <c r="Y232" s="213"/>
      <c r="Z232" s="213"/>
      <c r="AA232" s="231"/>
      <c r="AB232" s="213"/>
      <c r="AC232" s="213"/>
      <c r="AD232" s="205"/>
      <c r="AE232" s="205"/>
      <c r="AF232" s="205"/>
      <c r="AG232" s="205"/>
      <c r="AH232" s="205"/>
      <c r="AI232" s="205"/>
      <c r="AJ232" s="205"/>
      <c r="AK232" s="205"/>
      <c r="AL232" s="205"/>
      <c r="AM232" s="205"/>
      <c r="AN232" s="205"/>
      <c r="AO232" s="205"/>
    </row>
    <row r="233">
      <c r="A233" s="213"/>
      <c r="B233" s="218"/>
      <c r="C233" s="218"/>
      <c r="D233" s="213"/>
      <c r="E233" s="213"/>
      <c r="F233" s="213"/>
      <c r="G233" s="213"/>
      <c r="H233" s="213"/>
      <c r="I233" s="213"/>
      <c r="J233" s="213"/>
      <c r="K233" s="213"/>
      <c r="L233" s="280"/>
      <c r="M233" s="280"/>
      <c r="N233" s="280"/>
      <c r="O233" s="280"/>
      <c r="P233" s="280"/>
      <c r="Q233" s="280"/>
      <c r="R233" s="213"/>
      <c r="S233" s="213"/>
      <c r="T233" s="213"/>
      <c r="U233" s="213"/>
      <c r="V233" s="213"/>
      <c r="W233" s="213"/>
      <c r="X233" s="213"/>
      <c r="Y233" s="213"/>
      <c r="Z233" s="213"/>
      <c r="AA233" s="231"/>
      <c r="AB233" s="213"/>
      <c r="AC233" s="213"/>
      <c r="AD233" s="205"/>
      <c r="AE233" s="205"/>
      <c r="AF233" s="205"/>
      <c r="AG233" s="205"/>
      <c r="AH233" s="205"/>
      <c r="AI233" s="205"/>
      <c r="AJ233" s="205"/>
      <c r="AK233" s="205"/>
      <c r="AL233" s="205"/>
      <c r="AM233" s="205"/>
      <c r="AN233" s="205"/>
      <c r="AO233" s="205"/>
    </row>
    <row r="234">
      <c r="A234" s="213"/>
      <c r="B234" s="218"/>
      <c r="C234" s="218"/>
      <c r="D234" s="213"/>
      <c r="E234" s="213"/>
      <c r="F234" s="213"/>
      <c r="G234" s="213"/>
      <c r="H234" s="213"/>
      <c r="I234" s="213"/>
      <c r="J234" s="213"/>
      <c r="K234" s="213"/>
      <c r="L234" s="280"/>
      <c r="M234" s="280"/>
      <c r="N234" s="280"/>
      <c r="O234" s="280"/>
      <c r="P234" s="280"/>
      <c r="Q234" s="280"/>
      <c r="R234" s="213"/>
      <c r="S234" s="213"/>
      <c r="T234" s="213"/>
      <c r="U234" s="213"/>
      <c r="V234" s="213"/>
      <c r="W234" s="213"/>
      <c r="X234" s="213"/>
      <c r="Y234" s="213"/>
      <c r="Z234" s="213"/>
      <c r="AA234" s="231"/>
      <c r="AB234" s="213"/>
      <c r="AC234" s="213"/>
      <c r="AD234" s="205"/>
      <c r="AE234" s="205"/>
      <c r="AF234" s="205"/>
      <c r="AG234" s="205"/>
      <c r="AH234" s="205"/>
      <c r="AI234" s="205"/>
      <c r="AJ234" s="205"/>
      <c r="AK234" s="205"/>
      <c r="AL234" s="205"/>
      <c r="AM234" s="205"/>
      <c r="AN234" s="205"/>
      <c r="AO234" s="205"/>
    </row>
    <row r="235">
      <c r="A235" s="213"/>
      <c r="B235" s="218"/>
      <c r="C235" s="218"/>
      <c r="D235" s="213"/>
      <c r="E235" s="213"/>
      <c r="F235" s="213"/>
      <c r="G235" s="213"/>
      <c r="H235" s="213"/>
      <c r="I235" s="213"/>
      <c r="J235" s="213"/>
      <c r="K235" s="213"/>
      <c r="L235" s="280"/>
      <c r="M235" s="280"/>
      <c r="N235" s="280"/>
      <c r="O235" s="280"/>
      <c r="P235" s="280"/>
      <c r="Q235" s="280"/>
      <c r="R235" s="213"/>
      <c r="S235" s="213"/>
      <c r="T235" s="213"/>
      <c r="U235" s="213"/>
      <c r="V235" s="213"/>
      <c r="W235" s="213"/>
      <c r="X235" s="213"/>
      <c r="Y235" s="213"/>
      <c r="Z235" s="213"/>
      <c r="AA235" s="231"/>
      <c r="AB235" s="213"/>
      <c r="AC235" s="213"/>
      <c r="AD235" s="205"/>
      <c r="AE235" s="205"/>
      <c r="AF235" s="205"/>
      <c r="AG235" s="205"/>
      <c r="AH235" s="205"/>
      <c r="AI235" s="205"/>
      <c r="AJ235" s="205"/>
      <c r="AK235" s="205"/>
      <c r="AL235" s="205"/>
      <c r="AM235" s="205"/>
      <c r="AN235" s="205"/>
      <c r="AO235" s="205"/>
    </row>
    <row r="236">
      <c r="A236" s="213"/>
      <c r="B236" s="218"/>
      <c r="C236" s="218"/>
      <c r="D236" s="213"/>
      <c r="E236" s="213"/>
      <c r="F236" s="213"/>
      <c r="G236" s="213"/>
      <c r="H236" s="213"/>
      <c r="I236" s="213"/>
      <c r="J236" s="213"/>
      <c r="K236" s="213"/>
      <c r="L236" s="280"/>
      <c r="M236" s="280"/>
      <c r="N236" s="280"/>
      <c r="O236" s="280"/>
      <c r="P236" s="280"/>
      <c r="Q236" s="280"/>
      <c r="R236" s="213"/>
      <c r="S236" s="213"/>
      <c r="T236" s="213"/>
      <c r="U236" s="213"/>
      <c r="V236" s="213"/>
      <c r="W236" s="213"/>
      <c r="X236" s="213"/>
      <c r="Y236" s="213"/>
      <c r="Z236" s="213"/>
      <c r="AA236" s="231"/>
      <c r="AB236" s="213"/>
      <c r="AC236" s="213"/>
      <c r="AD236" s="205"/>
      <c r="AE236" s="205"/>
      <c r="AF236" s="205"/>
      <c r="AG236" s="205"/>
      <c r="AH236" s="205"/>
      <c r="AI236" s="205"/>
      <c r="AJ236" s="205"/>
      <c r="AK236" s="205"/>
      <c r="AL236" s="205"/>
      <c r="AM236" s="205"/>
      <c r="AN236" s="205"/>
      <c r="AO236" s="205"/>
    </row>
    <row r="237">
      <c r="A237" s="213"/>
      <c r="B237" s="218"/>
      <c r="C237" s="218"/>
      <c r="D237" s="213"/>
      <c r="E237" s="213"/>
      <c r="F237" s="213"/>
      <c r="G237" s="213"/>
      <c r="H237" s="213"/>
      <c r="I237" s="213"/>
      <c r="J237" s="213"/>
      <c r="K237" s="213"/>
      <c r="L237" s="280"/>
      <c r="M237" s="280"/>
      <c r="N237" s="280"/>
      <c r="O237" s="280"/>
      <c r="P237" s="280"/>
      <c r="Q237" s="280"/>
      <c r="R237" s="213"/>
      <c r="S237" s="213"/>
      <c r="T237" s="213"/>
      <c r="U237" s="213"/>
      <c r="V237" s="213"/>
      <c r="W237" s="213"/>
      <c r="X237" s="213"/>
      <c r="Y237" s="213"/>
      <c r="Z237" s="213"/>
      <c r="AA237" s="231"/>
      <c r="AB237" s="213"/>
      <c r="AC237" s="213"/>
      <c r="AD237" s="205"/>
      <c r="AE237" s="205"/>
      <c r="AF237" s="205"/>
      <c r="AG237" s="205"/>
      <c r="AH237" s="205"/>
      <c r="AI237" s="205"/>
      <c r="AJ237" s="205"/>
      <c r="AK237" s="205"/>
      <c r="AL237" s="205"/>
      <c r="AM237" s="205"/>
      <c r="AN237" s="205"/>
      <c r="AO237" s="205"/>
    </row>
    <row r="238">
      <c r="A238" s="213"/>
      <c r="B238" s="218"/>
      <c r="C238" s="218"/>
      <c r="D238" s="213"/>
      <c r="E238" s="213"/>
      <c r="F238" s="213"/>
      <c r="G238" s="213"/>
      <c r="H238" s="213"/>
      <c r="I238" s="213"/>
      <c r="J238" s="213"/>
      <c r="K238" s="213"/>
      <c r="L238" s="280"/>
      <c r="M238" s="280"/>
      <c r="N238" s="280"/>
      <c r="O238" s="280"/>
      <c r="P238" s="280"/>
      <c r="Q238" s="280"/>
      <c r="R238" s="213"/>
      <c r="S238" s="213"/>
      <c r="T238" s="213"/>
      <c r="U238" s="213"/>
      <c r="V238" s="213"/>
      <c r="W238" s="213"/>
      <c r="X238" s="213"/>
      <c r="Y238" s="213"/>
      <c r="Z238" s="213"/>
      <c r="AA238" s="231"/>
      <c r="AB238" s="213"/>
      <c r="AC238" s="213"/>
      <c r="AD238" s="205"/>
      <c r="AE238" s="205"/>
      <c r="AF238" s="205"/>
      <c r="AG238" s="205"/>
      <c r="AH238" s="205"/>
      <c r="AI238" s="205"/>
      <c r="AJ238" s="205"/>
      <c r="AK238" s="205"/>
      <c r="AL238" s="205"/>
      <c r="AM238" s="205"/>
      <c r="AN238" s="205"/>
      <c r="AO238" s="205"/>
    </row>
    <row r="239">
      <c r="A239" s="213"/>
      <c r="B239" s="218"/>
      <c r="C239" s="218"/>
      <c r="D239" s="213"/>
      <c r="E239" s="213"/>
      <c r="F239" s="213"/>
      <c r="G239" s="213"/>
      <c r="H239" s="213"/>
      <c r="I239" s="213"/>
      <c r="J239" s="213"/>
      <c r="K239" s="213"/>
      <c r="L239" s="280"/>
      <c r="M239" s="280"/>
      <c r="N239" s="280"/>
      <c r="O239" s="280"/>
      <c r="P239" s="280"/>
      <c r="Q239" s="280"/>
      <c r="R239" s="213"/>
      <c r="S239" s="213"/>
      <c r="T239" s="213"/>
      <c r="U239" s="213"/>
      <c r="V239" s="213"/>
      <c r="W239" s="213"/>
      <c r="X239" s="213"/>
      <c r="Y239" s="213"/>
      <c r="Z239" s="213"/>
      <c r="AA239" s="231"/>
      <c r="AB239" s="213"/>
      <c r="AC239" s="213"/>
      <c r="AD239" s="205"/>
      <c r="AE239" s="205"/>
      <c r="AF239" s="205"/>
      <c r="AG239" s="205"/>
      <c r="AH239" s="205"/>
      <c r="AI239" s="205"/>
      <c r="AJ239" s="205"/>
      <c r="AK239" s="205"/>
      <c r="AL239" s="205"/>
      <c r="AM239" s="205"/>
      <c r="AN239" s="205"/>
      <c r="AO239" s="205"/>
    </row>
    <row r="240">
      <c r="A240" s="213"/>
      <c r="B240" s="218"/>
      <c r="C240" s="218"/>
      <c r="D240" s="213"/>
      <c r="E240" s="213"/>
      <c r="F240" s="213"/>
      <c r="G240" s="213"/>
      <c r="H240" s="213"/>
      <c r="I240" s="213"/>
      <c r="J240" s="213"/>
      <c r="K240" s="213"/>
      <c r="L240" s="280"/>
      <c r="M240" s="280"/>
      <c r="N240" s="280"/>
      <c r="O240" s="280"/>
      <c r="P240" s="280"/>
      <c r="Q240" s="280"/>
      <c r="R240" s="213"/>
      <c r="S240" s="213"/>
      <c r="T240" s="213"/>
      <c r="U240" s="213"/>
      <c r="V240" s="213"/>
      <c r="W240" s="213"/>
      <c r="X240" s="213"/>
      <c r="Y240" s="213"/>
      <c r="Z240" s="213"/>
      <c r="AA240" s="231"/>
      <c r="AB240" s="213"/>
      <c r="AC240" s="213"/>
      <c r="AD240" s="205"/>
      <c r="AE240" s="205"/>
      <c r="AF240" s="205"/>
      <c r="AG240" s="205"/>
      <c r="AH240" s="205"/>
      <c r="AI240" s="205"/>
      <c r="AJ240" s="205"/>
      <c r="AK240" s="205"/>
      <c r="AL240" s="205"/>
      <c r="AM240" s="205"/>
      <c r="AN240" s="205"/>
      <c r="AO240" s="205"/>
    </row>
    <row r="241">
      <c r="A241" s="213"/>
      <c r="B241" s="218"/>
      <c r="C241" s="218"/>
      <c r="D241" s="213"/>
      <c r="E241" s="213"/>
      <c r="F241" s="213"/>
      <c r="G241" s="213"/>
      <c r="H241" s="213"/>
      <c r="I241" s="213"/>
      <c r="J241" s="213"/>
      <c r="K241" s="213"/>
      <c r="L241" s="280"/>
      <c r="M241" s="280"/>
      <c r="N241" s="280"/>
      <c r="O241" s="280"/>
      <c r="P241" s="280"/>
      <c r="Q241" s="280"/>
      <c r="R241" s="213"/>
      <c r="S241" s="213"/>
      <c r="T241" s="213"/>
      <c r="U241" s="213"/>
      <c r="V241" s="213"/>
      <c r="W241" s="213"/>
      <c r="X241" s="213"/>
      <c r="Y241" s="213"/>
      <c r="Z241" s="213"/>
      <c r="AA241" s="231"/>
      <c r="AB241" s="213"/>
      <c r="AC241" s="213"/>
      <c r="AD241" s="205"/>
      <c r="AE241" s="205"/>
      <c r="AF241" s="205"/>
      <c r="AG241" s="205"/>
      <c r="AH241" s="205"/>
      <c r="AI241" s="205"/>
      <c r="AJ241" s="205"/>
      <c r="AK241" s="205"/>
      <c r="AL241" s="205"/>
      <c r="AM241" s="205"/>
      <c r="AN241" s="205"/>
      <c r="AO241" s="205"/>
    </row>
    <row r="242">
      <c r="A242" s="213"/>
      <c r="B242" s="218"/>
      <c r="C242" s="218"/>
      <c r="D242" s="213"/>
      <c r="E242" s="213"/>
      <c r="F242" s="213"/>
      <c r="G242" s="213"/>
      <c r="H242" s="213"/>
      <c r="I242" s="213"/>
      <c r="J242" s="213"/>
      <c r="K242" s="213"/>
      <c r="L242" s="280"/>
      <c r="M242" s="280"/>
      <c r="N242" s="280"/>
      <c r="O242" s="280"/>
      <c r="P242" s="280"/>
      <c r="Q242" s="280"/>
      <c r="R242" s="213"/>
      <c r="S242" s="213"/>
      <c r="T242" s="213"/>
      <c r="U242" s="213"/>
      <c r="V242" s="213"/>
      <c r="W242" s="213"/>
      <c r="X242" s="213"/>
      <c r="Y242" s="213"/>
      <c r="Z242" s="213"/>
      <c r="AA242" s="231"/>
      <c r="AB242" s="213"/>
      <c r="AC242" s="213"/>
      <c r="AD242" s="205"/>
      <c r="AE242" s="205"/>
      <c r="AF242" s="205"/>
      <c r="AG242" s="205"/>
      <c r="AH242" s="205"/>
      <c r="AI242" s="205"/>
      <c r="AJ242" s="205"/>
      <c r="AK242" s="205"/>
      <c r="AL242" s="205"/>
      <c r="AM242" s="205"/>
      <c r="AN242" s="205"/>
      <c r="AO242" s="205"/>
    </row>
    <row r="243">
      <c r="A243" s="213"/>
      <c r="B243" s="218"/>
      <c r="C243" s="218"/>
      <c r="D243" s="213"/>
      <c r="E243" s="213"/>
      <c r="F243" s="213"/>
      <c r="G243" s="213"/>
      <c r="H243" s="213"/>
      <c r="I243" s="213"/>
      <c r="J243" s="213"/>
      <c r="K243" s="213"/>
      <c r="L243" s="280"/>
      <c r="M243" s="280"/>
      <c r="N243" s="280"/>
      <c r="O243" s="280"/>
      <c r="P243" s="280"/>
      <c r="Q243" s="280"/>
      <c r="R243" s="213"/>
      <c r="S243" s="213"/>
      <c r="T243" s="213"/>
      <c r="U243" s="213"/>
      <c r="V243" s="213"/>
      <c r="W243" s="213"/>
      <c r="X243" s="213"/>
      <c r="Y243" s="213"/>
      <c r="Z243" s="213"/>
      <c r="AA243" s="231"/>
      <c r="AB243" s="213"/>
      <c r="AC243" s="213"/>
      <c r="AD243" s="205"/>
      <c r="AE243" s="205"/>
      <c r="AF243" s="205"/>
      <c r="AG243" s="205"/>
      <c r="AH243" s="205"/>
      <c r="AI243" s="205"/>
      <c r="AJ243" s="205"/>
      <c r="AK243" s="205"/>
      <c r="AL243" s="205"/>
      <c r="AM243" s="205"/>
      <c r="AN243" s="205"/>
      <c r="AO243" s="205"/>
    </row>
    <row r="244">
      <c r="A244" s="213"/>
      <c r="B244" s="218"/>
      <c r="C244" s="218"/>
      <c r="D244" s="213"/>
      <c r="E244" s="213"/>
      <c r="F244" s="213"/>
      <c r="G244" s="213"/>
      <c r="H244" s="213"/>
      <c r="I244" s="213"/>
      <c r="J244" s="213"/>
      <c r="K244" s="213"/>
      <c r="L244" s="280"/>
      <c r="M244" s="280"/>
      <c r="N244" s="280"/>
      <c r="O244" s="280"/>
      <c r="P244" s="280"/>
      <c r="Q244" s="280"/>
      <c r="R244" s="213"/>
      <c r="S244" s="213"/>
      <c r="T244" s="213"/>
      <c r="U244" s="213"/>
      <c r="V244" s="213"/>
      <c r="W244" s="213"/>
      <c r="X244" s="213"/>
      <c r="Y244" s="213"/>
      <c r="Z244" s="213"/>
      <c r="AA244" s="231"/>
      <c r="AB244" s="213"/>
      <c r="AC244" s="213"/>
      <c r="AD244" s="205"/>
      <c r="AE244" s="205"/>
      <c r="AF244" s="205"/>
      <c r="AG244" s="205"/>
      <c r="AH244" s="205"/>
      <c r="AI244" s="205"/>
      <c r="AJ244" s="205"/>
      <c r="AK244" s="205"/>
      <c r="AL244" s="205"/>
      <c r="AM244" s="205"/>
      <c r="AN244" s="205"/>
      <c r="AO244" s="205"/>
    </row>
    <row r="245">
      <c r="A245" s="213"/>
      <c r="B245" s="218"/>
      <c r="C245" s="218"/>
      <c r="D245" s="213"/>
      <c r="E245" s="213"/>
      <c r="F245" s="213"/>
      <c r="G245" s="213"/>
      <c r="H245" s="213"/>
      <c r="I245" s="213"/>
      <c r="J245" s="213"/>
      <c r="K245" s="213"/>
      <c r="L245" s="280"/>
      <c r="M245" s="280"/>
      <c r="N245" s="280"/>
      <c r="O245" s="280"/>
      <c r="P245" s="280"/>
      <c r="Q245" s="280"/>
      <c r="R245" s="213"/>
      <c r="S245" s="213"/>
      <c r="T245" s="213"/>
      <c r="U245" s="213"/>
      <c r="V245" s="213"/>
      <c r="W245" s="213"/>
      <c r="X245" s="213"/>
      <c r="Y245" s="213"/>
      <c r="Z245" s="213"/>
      <c r="AA245" s="231"/>
      <c r="AB245" s="213"/>
      <c r="AC245" s="213"/>
      <c r="AD245" s="205"/>
      <c r="AE245" s="205"/>
      <c r="AF245" s="205"/>
      <c r="AG245" s="205"/>
      <c r="AH245" s="205"/>
      <c r="AI245" s="205"/>
      <c r="AJ245" s="205"/>
      <c r="AK245" s="205"/>
      <c r="AL245" s="205"/>
      <c r="AM245" s="205"/>
      <c r="AN245" s="205"/>
      <c r="AO245" s="205"/>
    </row>
    <row r="246">
      <c r="A246" s="213"/>
      <c r="B246" s="218"/>
      <c r="C246" s="218"/>
      <c r="D246" s="213"/>
      <c r="E246" s="213"/>
      <c r="F246" s="213"/>
      <c r="G246" s="213"/>
      <c r="H246" s="213"/>
      <c r="I246" s="213"/>
      <c r="J246" s="213"/>
      <c r="K246" s="213"/>
      <c r="L246" s="280"/>
      <c r="M246" s="280"/>
      <c r="N246" s="280"/>
      <c r="O246" s="280"/>
      <c r="P246" s="280"/>
      <c r="Q246" s="280"/>
      <c r="R246" s="213"/>
      <c r="S246" s="213"/>
      <c r="T246" s="213"/>
      <c r="U246" s="213"/>
      <c r="V246" s="213"/>
      <c r="W246" s="213"/>
      <c r="X246" s="213"/>
      <c r="Y246" s="213"/>
      <c r="Z246" s="213"/>
      <c r="AA246" s="231"/>
      <c r="AB246" s="213"/>
      <c r="AC246" s="213"/>
      <c r="AD246" s="205"/>
      <c r="AE246" s="205"/>
      <c r="AF246" s="205"/>
      <c r="AG246" s="205"/>
      <c r="AH246" s="205"/>
      <c r="AI246" s="205"/>
      <c r="AJ246" s="205"/>
      <c r="AK246" s="205"/>
      <c r="AL246" s="205"/>
      <c r="AM246" s="205"/>
      <c r="AN246" s="205"/>
      <c r="AO246" s="205"/>
    </row>
    <row r="247">
      <c r="A247" s="213"/>
      <c r="B247" s="218"/>
      <c r="C247" s="218"/>
      <c r="D247" s="213"/>
      <c r="E247" s="213"/>
      <c r="F247" s="213"/>
      <c r="G247" s="213"/>
      <c r="H247" s="213"/>
      <c r="I247" s="213"/>
      <c r="J247" s="213"/>
      <c r="K247" s="213"/>
      <c r="L247" s="280"/>
      <c r="M247" s="280"/>
      <c r="N247" s="280"/>
      <c r="O247" s="280"/>
      <c r="P247" s="280"/>
      <c r="Q247" s="280"/>
      <c r="R247" s="213"/>
      <c r="S247" s="213"/>
      <c r="T247" s="213"/>
      <c r="U247" s="213"/>
      <c r="V247" s="213"/>
      <c r="W247" s="213"/>
      <c r="X247" s="213"/>
      <c r="Y247" s="213"/>
      <c r="Z247" s="213"/>
      <c r="AA247" s="231"/>
      <c r="AB247" s="213"/>
      <c r="AC247" s="213"/>
      <c r="AD247" s="205"/>
      <c r="AE247" s="205"/>
      <c r="AF247" s="205"/>
      <c r="AG247" s="205"/>
      <c r="AH247" s="205"/>
      <c r="AI247" s="205"/>
      <c r="AJ247" s="205"/>
      <c r="AK247" s="205"/>
      <c r="AL247" s="205"/>
      <c r="AM247" s="205"/>
      <c r="AN247" s="205"/>
      <c r="AO247" s="205"/>
    </row>
    <row r="248">
      <c r="A248" s="213"/>
      <c r="B248" s="218"/>
      <c r="C248" s="218"/>
      <c r="D248" s="213"/>
      <c r="E248" s="213"/>
      <c r="F248" s="213"/>
      <c r="G248" s="213"/>
      <c r="H248" s="213"/>
      <c r="I248" s="213"/>
      <c r="J248" s="213"/>
      <c r="K248" s="213"/>
      <c r="L248" s="280"/>
      <c r="M248" s="280"/>
      <c r="N248" s="280"/>
      <c r="O248" s="280"/>
      <c r="P248" s="280"/>
      <c r="Q248" s="280"/>
      <c r="R248" s="213"/>
      <c r="S248" s="213"/>
      <c r="T248" s="213"/>
      <c r="U248" s="213"/>
      <c r="V248" s="213"/>
      <c r="W248" s="213"/>
      <c r="X248" s="213"/>
      <c r="Y248" s="213"/>
      <c r="Z248" s="213"/>
      <c r="AA248" s="231"/>
      <c r="AB248" s="213"/>
      <c r="AC248" s="213"/>
      <c r="AD248" s="205"/>
      <c r="AE248" s="205"/>
      <c r="AF248" s="205"/>
      <c r="AG248" s="205"/>
      <c r="AH248" s="205"/>
      <c r="AI248" s="205"/>
      <c r="AJ248" s="205"/>
      <c r="AK248" s="205"/>
      <c r="AL248" s="205"/>
      <c r="AM248" s="205"/>
      <c r="AN248" s="205"/>
      <c r="AO248" s="205"/>
    </row>
    <row r="249">
      <c r="A249" s="213"/>
      <c r="B249" s="218"/>
      <c r="C249" s="218"/>
      <c r="D249" s="213"/>
      <c r="E249" s="213"/>
      <c r="F249" s="213"/>
      <c r="G249" s="213"/>
      <c r="H249" s="213"/>
      <c r="I249" s="213"/>
      <c r="J249" s="213"/>
      <c r="K249" s="213"/>
      <c r="L249" s="280"/>
      <c r="M249" s="280"/>
      <c r="N249" s="280"/>
      <c r="O249" s="280"/>
      <c r="P249" s="280"/>
      <c r="Q249" s="280"/>
      <c r="R249" s="213"/>
      <c r="S249" s="213"/>
      <c r="T249" s="213"/>
      <c r="U249" s="213"/>
      <c r="V249" s="213"/>
      <c r="W249" s="213"/>
      <c r="X249" s="213"/>
      <c r="Y249" s="213"/>
      <c r="Z249" s="213"/>
      <c r="AA249" s="231"/>
      <c r="AB249" s="213"/>
      <c r="AC249" s="213"/>
      <c r="AD249" s="205"/>
      <c r="AE249" s="205"/>
      <c r="AF249" s="205"/>
      <c r="AG249" s="205"/>
      <c r="AH249" s="205"/>
      <c r="AI249" s="205"/>
      <c r="AJ249" s="205"/>
      <c r="AK249" s="205"/>
      <c r="AL249" s="205"/>
      <c r="AM249" s="205"/>
      <c r="AN249" s="205"/>
      <c r="AO249" s="205"/>
    </row>
    <row r="250">
      <c r="A250" s="213"/>
      <c r="B250" s="218"/>
      <c r="C250" s="218"/>
      <c r="D250" s="213"/>
      <c r="E250" s="213"/>
      <c r="F250" s="213"/>
      <c r="G250" s="213"/>
      <c r="H250" s="213"/>
      <c r="I250" s="213"/>
      <c r="J250" s="213"/>
      <c r="K250" s="213"/>
      <c r="L250" s="280"/>
      <c r="M250" s="280"/>
      <c r="N250" s="280"/>
      <c r="O250" s="280"/>
      <c r="P250" s="280"/>
      <c r="Q250" s="280"/>
      <c r="R250" s="213"/>
      <c r="S250" s="213"/>
      <c r="T250" s="213"/>
      <c r="U250" s="213"/>
      <c r="V250" s="213"/>
      <c r="W250" s="213"/>
      <c r="X250" s="213"/>
      <c r="Y250" s="213"/>
      <c r="Z250" s="213"/>
      <c r="AA250" s="231"/>
      <c r="AB250" s="213"/>
      <c r="AC250" s="213"/>
      <c r="AD250" s="205"/>
      <c r="AE250" s="205"/>
      <c r="AF250" s="205"/>
      <c r="AG250" s="205"/>
      <c r="AH250" s="205"/>
      <c r="AI250" s="205"/>
      <c r="AJ250" s="205"/>
      <c r="AK250" s="205"/>
      <c r="AL250" s="205"/>
      <c r="AM250" s="205"/>
      <c r="AN250" s="205"/>
      <c r="AO250" s="205"/>
    </row>
    <row r="251">
      <c r="A251" s="213"/>
      <c r="B251" s="218"/>
      <c r="C251" s="218"/>
      <c r="D251" s="213"/>
      <c r="E251" s="213"/>
      <c r="F251" s="213"/>
      <c r="G251" s="213"/>
      <c r="H251" s="213"/>
      <c r="I251" s="213"/>
      <c r="J251" s="213"/>
      <c r="K251" s="213"/>
      <c r="L251" s="280"/>
      <c r="M251" s="280"/>
      <c r="N251" s="280"/>
      <c r="O251" s="280"/>
      <c r="P251" s="280"/>
      <c r="Q251" s="280"/>
      <c r="R251" s="213"/>
      <c r="S251" s="213"/>
      <c r="T251" s="213"/>
      <c r="U251" s="213"/>
      <c r="V251" s="213"/>
      <c r="W251" s="213"/>
      <c r="X251" s="213"/>
      <c r="Y251" s="213"/>
      <c r="Z251" s="213"/>
      <c r="AA251" s="231"/>
      <c r="AB251" s="213"/>
      <c r="AC251" s="213"/>
      <c r="AD251" s="205"/>
      <c r="AE251" s="205"/>
      <c r="AF251" s="205"/>
      <c r="AG251" s="205"/>
      <c r="AH251" s="205"/>
      <c r="AI251" s="205"/>
      <c r="AJ251" s="205"/>
      <c r="AK251" s="205"/>
      <c r="AL251" s="205"/>
      <c r="AM251" s="205"/>
      <c r="AN251" s="205"/>
      <c r="AO251" s="205"/>
    </row>
    <row r="252">
      <c r="A252" s="213"/>
      <c r="B252" s="218"/>
      <c r="C252" s="218"/>
      <c r="D252" s="213"/>
      <c r="E252" s="213"/>
      <c r="F252" s="213"/>
      <c r="G252" s="213"/>
      <c r="H252" s="213"/>
      <c r="I252" s="213"/>
      <c r="J252" s="213"/>
      <c r="K252" s="213"/>
      <c r="L252" s="280"/>
      <c r="M252" s="280"/>
      <c r="N252" s="280"/>
      <c r="O252" s="280"/>
      <c r="P252" s="280"/>
      <c r="Q252" s="280"/>
      <c r="R252" s="213"/>
      <c r="S252" s="213"/>
      <c r="T252" s="213"/>
      <c r="U252" s="213"/>
      <c r="V252" s="213"/>
      <c r="W252" s="213"/>
      <c r="X252" s="213"/>
      <c r="Y252" s="213"/>
      <c r="Z252" s="213"/>
      <c r="AA252" s="231"/>
      <c r="AB252" s="213"/>
      <c r="AC252" s="213"/>
      <c r="AD252" s="205"/>
      <c r="AE252" s="205"/>
      <c r="AF252" s="205"/>
      <c r="AG252" s="205"/>
      <c r="AH252" s="205"/>
      <c r="AI252" s="205"/>
      <c r="AJ252" s="205"/>
      <c r="AK252" s="205"/>
      <c r="AL252" s="205"/>
      <c r="AM252" s="205"/>
      <c r="AN252" s="205"/>
      <c r="AO252" s="205"/>
    </row>
    <row r="253">
      <c r="A253" s="213"/>
      <c r="B253" s="218"/>
      <c r="C253" s="218"/>
      <c r="D253" s="213"/>
      <c r="E253" s="213"/>
      <c r="F253" s="213"/>
      <c r="G253" s="213"/>
      <c r="H253" s="213"/>
      <c r="I253" s="213"/>
      <c r="J253" s="213"/>
      <c r="K253" s="213"/>
      <c r="L253" s="280"/>
      <c r="M253" s="280"/>
      <c r="N253" s="280"/>
      <c r="O253" s="280"/>
      <c r="P253" s="280"/>
      <c r="Q253" s="280"/>
      <c r="R253" s="213"/>
      <c r="S253" s="213"/>
      <c r="T253" s="213"/>
      <c r="U253" s="213"/>
      <c r="V253" s="213"/>
      <c r="W253" s="213"/>
      <c r="X253" s="213"/>
      <c r="Y253" s="213"/>
      <c r="Z253" s="213"/>
      <c r="AA253" s="231"/>
      <c r="AB253" s="213"/>
      <c r="AC253" s="213"/>
      <c r="AD253" s="205"/>
      <c r="AE253" s="205"/>
      <c r="AF253" s="205"/>
      <c r="AG253" s="205"/>
      <c r="AH253" s="205"/>
      <c r="AI253" s="205"/>
      <c r="AJ253" s="205"/>
      <c r="AK253" s="205"/>
      <c r="AL253" s="205"/>
      <c r="AM253" s="205"/>
      <c r="AN253" s="205"/>
      <c r="AO253" s="205"/>
    </row>
    <row r="254">
      <c r="A254" s="213"/>
      <c r="B254" s="218"/>
      <c r="C254" s="218"/>
      <c r="D254" s="213"/>
      <c r="E254" s="213"/>
      <c r="F254" s="213"/>
      <c r="G254" s="213"/>
      <c r="H254" s="213"/>
      <c r="I254" s="213"/>
      <c r="J254" s="213"/>
      <c r="K254" s="213"/>
      <c r="L254" s="280"/>
      <c r="M254" s="280"/>
      <c r="N254" s="280"/>
      <c r="O254" s="280"/>
      <c r="P254" s="280"/>
      <c r="Q254" s="280"/>
      <c r="R254" s="213"/>
      <c r="S254" s="213"/>
      <c r="T254" s="213"/>
      <c r="U254" s="213"/>
      <c r="V254" s="213"/>
      <c r="W254" s="213"/>
      <c r="X254" s="213"/>
      <c r="Y254" s="213"/>
      <c r="Z254" s="213"/>
      <c r="AA254" s="231"/>
      <c r="AB254" s="213"/>
      <c r="AC254" s="213"/>
      <c r="AD254" s="205"/>
      <c r="AE254" s="205"/>
      <c r="AF254" s="205"/>
      <c r="AG254" s="205"/>
      <c r="AH254" s="205"/>
      <c r="AI254" s="205"/>
      <c r="AJ254" s="205"/>
      <c r="AK254" s="205"/>
      <c r="AL254" s="205"/>
      <c r="AM254" s="205"/>
      <c r="AN254" s="205"/>
      <c r="AO254" s="205"/>
    </row>
    <row r="255">
      <c r="A255" s="213"/>
      <c r="B255" s="218"/>
      <c r="C255" s="218"/>
      <c r="D255" s="213"/>
      <c r="E255" s="213"/>
      <c r="F255" s="213"/>
      <c r="G255" s="213"/>
      <c r="H255" s="213"/>
      <c r="I255" s="213"/>
      <c r="J255" s="213"/>
      <c r="K255" s="213"/>
      <c r="L255" s="280"/>
      <c r="M255" s="280"/>
      <c r="N255" s="280"/>
      <c r="O255" s="280"/>
      <c r="P255" s="280"/>
      <c r="Q255" s="280"/>
      <c r="R255" s="213"/>
      <c r="S255" s="213"/>
      <c r="T255" s="213"/>
      <c r="U255" s="213"/>
      <c r="V255" s="213"/>
      <c r="W255" s="213"/>
      <c r="X255" s="213"/>
      <c r="Y255" s="213"/>
      <c r="Z255" s="213"/>
      <c r="AA255" s="231"/>
      <c r="AB255" s="213"/>
      <c r="AC255" s="213"/>
      <c r="AD255" s="205"/>
      <c r="AE255" s="205"/>
      <c r="AF255" s="205"/>
      <c r="AG255" s="205"/>
      <c r="AH255" s="205"/>
      <c r="AI255" s="205"/>
      <c r="AJ255" s="205"/>
      <c r="AK255" s="205"/>
      <c r="AL255" s="205"/>
      <c r="AM255" s="205"/>
      <c r="AN255" s="205"/>
      <c r="AO255" s="205"/>
    </row>
    <row r="256">
      <c r="A256" s="213"/>
      <c r="B256" s="218"/>
      <c r="C256" s="218"/>
      <c r="D256" s="213"/>
      <c r="E256" s="213"/>
      <c r="F256" s="213"/>
      <c r="G256" s="213"/>
      <c r="H256" s="213"/>
      <c r="I256" s="213"/>
      <c r="J256" s="213"/>
      <c r="K256" s="213"/>
      <c r="L256" s="280"/>
      <c r="M256" s="280"/>
      <c r="N256" s="280"/>
      <c r="O256" s="280"/>
      <c r="P256" s="280"/>
      <c r="Q256" s="280"/>
      <c r="R256" s="213"/>
      <c r="S256" s="213"/>
      <c r="T256" s="213"/>
      <c r="U256" s="213"/>
      <c r="V256" s="213"/>
      <c r="W256" s="213"/>
      <c r="X256" s="213"/>
      <c r="Y256" s="213"/>
      <c r="Z256" s="213"/>
      <c r="AA256" s="231"/>
      <c r="AB256" s="213"/>
      <c r="AC256" s="213"/>
      <c r="AD256" s="205"/>
      <c r="AE256" s="205"/>
      <c r="AF256" s="205"/>
      <c r="AG256" s="205"/>
      <c r="AH256" s="205"/>
      <c r="AI256" s="205"/>
      <c r="AJ256" s="205"/>
      <c r="AK256" s="205"/>
      <c r="AL256" s="205"/>
      <c r="AM256" s="205"/>
      <c r="AN256" s="205"/>
      <c r="AO256" s="205"/>
    </row>
    <row r="257">
      <c r="A257" s="213"/>
      <c r="B257" s="218"/>
      <c r="C257" s="218"/>
      <c r="D257" s="213"/>
      <c r="E257" s="213"/>
      <c r="F257" s="213"/>
      <c r="G257" s="213"/>
      <c r="H257" s="213"/>
      <c r="I257" s="213"/>
      <c r="J257" s="213"/>
      <c r="K257" s="213"/>
      <c r="L257" s="280"/>
      <c r="M257" s="280"/>
      <c r="N257" s="280"/>
      <c r="O257" s="280"/>
      <c r="P257" s="280"/>
      <c r="Q257" s="280"/>
      <c r="R257" s="213"/>
      <c r="S257" s="213"/>
      <c r="T257" s="213"/>
      <c r="U257" s="213"/>
      <c r="V257" s="213"/>
      <c r="W257" s="213"/>
      <c r="X257" s="213"/>
      <c r="Y257" s="213"/>
      <c r="Z257" s="213"/>
      <c r="AA257" s="231"/>
      <c r="AB257" s="213"/>
      <c r="AC257" s="213"/>
      <c r="AD257" s="205"/>
      <c r="AE257" s="205"/>
      <c r="AF257" s="205"/>
      <c r="AG257" s="205"/>
      <c r="AH257" s="205"/>
      <c r="AI257" s="205"/>
      <c r="AJ257" s="205"/>
      <c r="AK257" s="205"/>
      <c r="AL257" s="205"/>
      <c r="AM257" s="205"/>
      <c r="AN257" s="205"/>
      <c r="AO257" s="205"/>
    </row>
    <row r="258">
      <c r="A258" s="213"/>
      <c r="B258" s="218"/>
      <c r="C258" s="218"/>
      <c r="D258" s="213"/>
      <c r="E258" s="213"/>
      <c r="F258" s="213"/>
      <c r="G258" s="213"/>
      <c r="H258" s="213"/>
      <c r="I258" s="213"/>
      <c r="J258" s="213"/>
      <c r="K258" s="213"/>
      <c r="L258" s="280"/>
      <c r="M258" s="280"/>
      <c r="N258" s="280"/>
      <c r="O258" s="280"/>
      <c r="P258" s="280"/>
      <c r="Q258" s="280"/>
      <c r="R258" s="213"/>
      <c r="S258" s="213"/>
      <c r="T258" s="213"/>
      <c r="U258" s="213"/>
      <c r="V258" s="213"/>
      <c r="W258" s="213"/>
      <c r="X258" s="213"/>
      <c r="Y258" s="213"/>
      <c r="Z258" s="213"/>
      <c r="AA258" s="231"/>
      <c r="AB258" s="213"/>
      <c r="AC258" s="213"/>
      <c r="AD258" s="205"/>
      <c r="AE258" s="205"/>
      <c r="AF258" s="205"/>
      <c r="AG258" s="205"/>
      <c r="AH258" s="205"/>
      <c r="AI258" s="205"/>
      <c r="AJ258" s="205"/>
      <c r="AK258" s="205"/>
      <c r="AL258" s="205"/>
      <c r="AM258" s="205"/>
      <c r="AN258" s="205"/>
      <c r="AO258" s="205"/>
    </row>
    <row r="259">
      <c r="A259" s="213"/>
      <c r="B259" s="218"/>
      <c r="C259" s="218"/>
      <c r="D259" s="213"/>
      <c r="E259" s="213"/>
      <c r="F259" s="213"/>
      <c r="G259" s="213"/>
      <c r="H259" s="213"/>
      <c r="I259" s="213"/>
      <c r="J259" s="213"/>
      <c r="K259" s="213"/>
      <c r="L259" s="280"/>
      <c r="M259" s="280"/>
      <c r="N259" s="280"/>
      <c r="O259" s="280"/>
      <c r="P259" s="280"/>
      <c r="Q259" s="280"/>
      <c r="R259" s="213"/>
      <c r="S259" s="213"/>
      <c r="T259" s="213"/>
      <c r="U259" s="213"/>
      <c r="V259" s="213"/>
      <c r="W259" s="213"/>
      <c r="X259" s="213"/>
      <c r="Y259" s="213"/>
      <c r="Z259" s="213"/>
      <c r="AA259" s="231"/>
      <c r="AB259" s="213"/>
      <c r="AC259" s="213"/>
      <c r="AD259" s="205"/>
      <c r="AE259" s="205"/>
      <c r="AF259" s="205"/>
      <c r="AG259" s="205"/>
      <c r="AH259" s="205"/>
      <c r="AI259" s="205"/>
      <c r="AJ259" s="205"/>
      <c r="AK259" s="205"/>
      <c r="AL259" s="205"/>
      <c r="AM259" s="205"/>
      <c r="AN259" s="205"/>
      <c r="AO259" s="205"/>
    </row>
    <row r="260">
      <c r="A260" s="213"/>
      <c r="B260" s="218"/>
      <c r="C260" s="218"/>
      <c r="D260" s="213"/>
      <c r="E260" s="213"/>
      <c r="F260" s="213"/>
      <c r="G260" s="213"/>
      <c r="H260" s="213"/>
      <c r="I260" s="213"/>
      <c r="J260" s="213"/>
      <c r="K260" s="213"/>
      <c r="L260" s="280"/>
      <c r="M260" s="280"/>
      <c r="N260" s="280"/>
      <c r="O260" s="280"/>
      <c r="P260" s="280"/>
      <c r="Q260" s="280"/>
      <c r="R260" s="213"/>
      <c r="S260" s="213"/>
      <c r="T260" s="213"/>
      <c r="U260" s="213"/>
      <c r="V260" s="213"/>
      <c r="W260" s="213"/>
      <c r="X260" s="213"/>
      <c r="Y260" s="213"/>
      <c r="Z260" s="213"/>
      <c r="AA260" s="231"/>
      <c r="AB260" s="213"/>
      <c r="AC260" s="213"/>
      <c r="AD260" s="205"/>
      <c r="AE260" s="205"/>
      <c r="AF260" s="205"/>
      <c r="AG260" s="205"/>
      <c r="AH260" s="205"/>
      <c r="AI260" s="205"/>
      <c r="AJ260" s="205"/>
      <c r="AK260" s="205"/>
      <c r="AL260" s="205"/>
      <c r="AM260" s="205"/>
      <c r="AN260" s="205"/>
      <c r="AO260" s="205"/>
    </row>
    <row r="261">
      <c r="A261" s="213"/>
      <c r="B261" s="218"/>
      <c r="C261" s="218"/>
      <c r="D261" s="213"/>
      <c r="E261" s="213"/>
      <c r="F261" s="213"/>
      <c r="G261" s="213"/>
      <c r="H261" s="213"/>
      <c r="I261" s="213"/>
      <c r="J261" s="213"/>
      <c r="K261" s="213"/>
      <c r="L261" s="280"/>
      <c r="M261" s="280"/>
      <c r="N261" s="280"/>
      <c r="O261" s="280"/>
      <c r="P261" s="280"/>
      <c r="Q261" s="280"/>
      <c r="R261" s="213"/>
      <c r="S261" s="213"/>
      <c r="T261" s="213"/>
      <c r="U261" s="213"/>
      <c r="V261" s="213"/>
      <c r="W261" s="213"/>
      <c r="X261" s="213"/>
      <c r="Y261" s="213"/>
      <c r="Z261" s="213"/>
      <c r="AA261" s="231"/>
      <c r="AB261" s="213"/>
      <c r="AC261" s="213"/>
      <c r="AD261" s="205"/>
      <c r="AE261" s="205"/>
      <c r="AF261" s="205"/>
      <c r="AG261" s="205"/>
      <c r="AH261" s="205"/>
      <c r="AI261" s="205"/>
      <c r="AJ261" s="205"/>
      <c r="AK261" s="205"/>
      <c r="AL261" s="205"/>
      <c r="AM261" s="205"/>
      <c r="AN261" s="205"/>
      <c r="AO261" s="205"/>
    </row>
    <row r="262">
      <c r="A262" s="213"/>
      <c r="B262" s="218"/>
      <c r="C262" s="218"/>
      <c r="D262" s="213"/>
      <c r="E262" s="213"/>
      <c r="F262" s="213"/>
      <c r="G262" s="213"/>
      <c r="H262" s="213"/>
      <c r="I262" s="213"/>
      <c r="J262" s="213"/>
      <c r="K262" s="213"/>
      <c r="L262" s="280"/>
      <c r="M262" s="280"/>
      <c r="N262" s="280"/>
      <c r="O262" s="280"/>
      <c r="P262" s="280"/>
      <c r="Q262" s="280"/>
      <c r="R262" s="213"/>
      <c r="S262" s="213"/>
      <c r="T262" s="213"/>
      <c r="U262" s="213"/>
      <c r="V262" s="213"/>
      <c r="W262" s="213"/>
      <c r="X262" s="213"/>
      <c r="Y262" s="213"/>
      <c r="Z262" s="213"/>
      <c r="AA262" s="231"/>
      <c r="AB262" s="213"/>
      <c r="AC262" s="213"/>
      <c r="AD262" s="205"/>
      <c r="AE262" s="205"/>
      <c r="AF262" s="205"/>
      <c r="AG262" s="205"/>
      <c r="AH262" s="205"/>
      <c r="AI262" s="205"/>
      <c r="AJ262" s="205"/>
      <c r="AK262" s="205"/>
      <c r="AL262" s="205"/>
      <c r="AM262" s="205"/>
      <c r="AN262" s="205"/>
      <c r="AO262" s="205"/>
    </row>
    <row r="263">
      <c r="A263" s="213"/>
      <c r="B263" s="218"/>
      <c r="C263" s="218"/>
      <c r="D263" s="213"/>
      <c r="E263" s="213"/>
      <c r="F263" s="213"/>
      <c r="G263" s="213"/>
      <c r="H263" s="213"/>
      <c r="I263" s="213"/>
      <c r="J263" s="213"/>
      <c r="K263" s="213"/>
      <c r="L263" s="280"/>
      <c r="M263" s="280"/>
      <c r="N263" s="280"/>
      <c r="O263" s="280"/>
      <c r="P263" s="280"/>
      <c r="Q263" s="280"/>
      <c r="R263" s="213"/>
      <c r="S263" s="213"/>
      <c r="T263" s="213"/>
      <c r="U263" s="213"/>
      <c r="V263" s="213"/>
      <c r="W263" s="213"/>
      <c r="X263" s="213"/>
      <c r="Y263" s="213"/>
      <c r="Z263" s="213"/>
      <c r="AA263" s="231"/>
      <c r="AB263" s="213"/>
      <c r="AC263" s="213"/>
      <c r="AD263" s="205"/>
      <c r="AE263" s="205"/>
      <c r="AF263" s="205"/>
      <c r="AG263" s="205"/>
      <c r="AH263" s="205"/>
      <c r="AI263" s="205"/>
      <c r="AJ263" s="205"/>
      <c r="AK263" s="205"/>
      <c r="AL263" s="205"/>
      <c r="AM263" s="205"/>
      <c r="AN263" s="205"/>
      <c r="AO263" s="205"/>
    </row>
    <row r="264">
      <c r="A264" s="213"/>
      <c r="B264" s="218"/>
      <c r="C264" s="218"/>
      <c r="D264" s="213"/>
      <c r="E264" s="213"/>
      <c r="F264" s="213"/>
      <c r="G264" s="213"/>
      <c r="H264" s="213"/>
      <c r="I264" s="213"/>
      <c r="J264" s="213"/>
      <c r="K264" s="213"/>
      <c r="L264" s="280"/>
      <c r="M264" s="280"/>
      <c r="N264" s="280"/>
      <c r="O264" s="280"/>
      <c r="P264" s="280"/>
      <c r="Q264" s="280"/>
      <c r="R264" s="213"/>
      <c r="S264" s="213"/>
      <c r="T264" s="213"/>
      <c r="U264" s="213"/>
      <c r="V264" s="213"/>
      <c r="W264" s="213"/>
      <c r="X264" s="213"/>
      <c r="Y264" s="213"/>
      <c r="Z264" s="213"/>
      <c r="AA264" s="231"/>
      <c r="AB264" s="213"/>
      <c r="AC264" s="213"/>
      <c r="AD264" s="205"/>
      <c r="AE264" s="205"/>
      <c r="AF264" s="205"/>
      <c r="AG264" s="205"/>
      <c r="AH264" s="205"/>
      <c r="AI264" s="205"/>
      <c r="AJ264" s="205"/>
      <c r="AK264" s="205"/>
      <c r="AL264" s="205"/>
      <c r="AM264" s="205"/>
      <c r="AN264" s="205"/>
      <c r="AO264" s="205"/>
    </row>
    <row r="265">
      <c r="A265" s="213"/>
      <c r="B265" s="218"/>
      <c r="C265" s="218"/>
      <c r="D265" s="213"/>
      <c r="E265" s="213"/>
      <c r="F265" s="213"/>
      <c r="G265" s="213"/>
      <c r="H265" s="213"/>
      <c r="I265" s="213"/>
      <c r="J265" s="213"/>
      <c r="K265" s="213"/>
      <c r="L265" s="280"/>
      <c r="M265" s="280"/>
      <c r="N265" s="280"/>
      <c r="O265" s="280"/>
      <c r="P265" s="280"/>
      <c r="Q265" s="280"/>
      <c r="R265" s="213"/>
      <c r="S265" s="213"/>
      <c r="T265" s="213"/>
      <c r="U265" s="213"/>
      <c r="V265" s="213"/>
      <c r="W265" s="213"/>
      <c r="X265" s="213"/>
      <c r="Y265" s="213"/>
      <c r="Z265" s="213"/>
      <c r="AA265" s="231"/>
      <c r="AB265" s="213"/>
      <c r="AC265" s="213"/>
      <c r="AD265" s="205"/>
      <c r="AE265" s="205"/>
      <c r="AF265" s="205"/>
      <c r="AG265" s="205"/>
      <c r="AH265" s="205"/>
      <c r="AI265" s="205"/>
      <c r="AJ265" s="205"/>
      <c r="AK265" s="205"/>
      <c r="AL265" s="205"/>
      <c r="AM265" s="205"/>
      <c r="AN265" s="205"/>
      <c r="AO265" s="205"/>
    </row>
    <row r="266">
      <c r="A266" s="213"/>
      <c r="B266" s="218"/>
      <c r="C266" s="218"/>
      <c r="D266" s="213"/>
      <c r="E266" s="213"/>
      <c r="F266" s="213"/>
      <c r="G266" s="213"/>
      <c r="H266" s="213"/>
      <c r="I266" s="213"/>
      <c r="J266" s="213"/>
      <c r="K266" s="213"/>
      <c r="L266" s="280"/>
      <c r="M266" s="280"/>
      <c r="N266" s="280"/>
      <c r="O266" s="280"/>
      <c r="P266" s="280"/>
      <c r="Q266" s="280"/>
      <c r="R266" s="213"/>
      <c r="S266" s="213"/>
      <c r="T266" s="213"/>
      <c r="U266" s="213"/>
      <c r="V266" s="213"/>
      <c r="W266" s="213"/>
      <c r="X266" s="213"/>
      <c r="Y266" s="213"/>
      <c r="Z266" s="213"/>
      <c r="AA266" s="231"/>
      <c r="AB266" s="213"/>
      <c r="AC266" s="213"/>
      <c r="AD266" s="205"/>
      <c r="AE266" s="205"/>
      <c r="AF266" s="205"/>
      <c r="AG266" s="205"/>
      <c r="AH266" s="205"/>
      <c r="AI266" s="205"/>
      <c r="AJ266" s="205"/>
      <c r="AK266" s="205"/>
      <c r="AL266" s="205"/>
      <c r="AM266" s="205"/>
      <c r="AN266" s="205"/>
      <c r="AO266" s="205"/>
    </row>
    <row r="267">
      <c r="A267" s="213"/>
      <c r="B267" s="218"/>
      <c r="C267" s="218"/>
      <c r="D267" s="213"/>
      <c r="E267" s="213"/>
      <c r="F267" s="213"/>
      <c r="G267" s="213"/>
      <c r="H267" s="213"/>
      <c r="I267" s="213"/>
      <c r="J267" s="213"/>
      <c r="K267" s="213"/>
      <c r="L267" s="280"/>
      <c r="M267" s="280"/>
      <c r="N267" s="280"/>
      <c r="O267" s="280"/>
      <c r="P267" s="280"/>
      <c r="Q267" s="280"/>
      <c r="R267" s="213"/>
      <c r="S267" s="213"/>
      <c r="T267" s="213"/>
      <c r="U267" s="213"/>
      <c r="V267" s="213"/>
      <c r="W267" s="213"/>
      <c r="X267" s="213"/>
      <c r="Y267" s="213"/>
      <c r="Z267" s="213"/>
      <c r="AA267" s="231"/>
      <c r="AB267" s="213"/>
      <c r="AC267" s="213"/>
      <c r="AD267" s="205"/>
      <c r="AE267" s="205"/>
      <c r="AF267" s="205"/>
      <c r="AG267" s="205"/>
      <c r="AH267" s="205"/>
      <c r="AI267" s="205"/>
      <c r="AJ267" s="205"/>
      <c r="AK267" s="205"/>
      <c r="AL267" s="205"/>
      <c r="AM267" s="205"/>
      <c r="AN267" s="205"/>
      <c r="AO267" s="205"/>
    </row>
    <row r="268">
      <c r="A268" s="213"/>
      <c r="B268" s="218"/>
      <c r="C268" s="218"/>
      <c r="D268" s="213"/>
      <c r="E268" s="213"/>
      <c r="F268" s="213"/>
      <c r="G268" s="213"/>
      <c r="H268" s="213"/>
      <c r="I268" s="213"/>
      <c r="J268" s="213"/>
      <c r="K268" s="213"/>
      <c r="L268" s="280"/>
      <c r="M268" s="280"/>
      <c r="N268" s="280"/>
      <c r="O268" s="280"/>
      <c r="P268" s="280"/>
      <c r="Q268" s="280"/>
      <c r="R268" s="213"/>
      <c r="S268" s="213"/>
      <c r="T268" s="213"/>
      <c r="U268" s="213"/>
      <c r="V268" s="213"/>
      <c r="W268" s="213"/>
      <c r="X268" s="213"/>
      <c r="Y268" s="213"/>
      <c r="Z268" s="213"/>
      <c r="AA268" s="231"/>
      <c r="AB268" s="213"/>
      <c r="AC268" s="213"/>
      <c r="AD268" s="205"/>
      <c r="AE268" s="205"/>
      <c r="AF268" s="205"/>
      <c r="AG268" s="205"/>
      <c r="AH268" s="205"/>
      <c r="AI268" s="205"/>
      <c r="AJ268" s="205"/>
      <c r="AK268" s="205"/>
      <c r="AL268" s="205"/>
      <c r="AM268" s="205"/>
      <c r="AN268" s="205"/>
      <c r="AO268" s="205"/>
    </row>
    <row r="269">
      <c r="A269" s="213"/>
      <c r="B269" s="218"/>
      <c r="C269" s="218"/>
      <c r="D269" s="213"/>
      <c r="E269" s="213"/>
      <c r="F269" s="213"/>
      <c r="G269" s="213"/>
      <c r="H269" s="213"/>
      <c r="I269" s="213"/>
      <c r="J269" s="213"/>
      <c r="K269" s="213"/>
      <c r="L269" s="280"/>
      <c r="M269" s="280"/>
      <c r="N269" s="280"/>
      <c r="O269" s="280"/>
      <c r="P269" s="280"/>
      <c r="Q269" s="280"/>
      <c r="R269" s="213"/>
      <c r="S269" s="213"/>
      <c r="T269" s="213"/>
      <c r="U269" s="213"/>
      <c r="V269" s="213"/>
      <c r="W269" s="213"/>
      <c r="X269" s="213"/>
      <c r="Y269" s="213"/>
      <c r="Z269" s="213"/>
      <c r="AA269" s="231"/>
      <c r="AB269" s="213"/>
      <c r="AC269" s="213"/>
      <c r="AD269" s="205"/>
      <c r="AE269" s="205"/>
      <c r="AF269" s="205"/>
      <c r="AG269" s="205"/>
      <c r="AH269" s="205"/>
      <c r="AI269" s="205"/>
      <c r="AJ269" s="205"/>
      <c r="AK269" s="205"/>
      <c r="AL269" s="205"/>
      <c r="AM269" s="205"/>
      <c r="AN269" s="205"/>
      <c r="AO269" s="205"/>
    </row>
    <row r="270">
      <c r="A270" s="213"/>
      <c r="B270" s="218"/>
      <c r="C270" s="218"/>
      <c r="D270" s="213"/>
      <c r="E270" s="213"/>
      <c r="F270" s="213"/>
      <c r="G270" s="213"/>
      <c r="H270" s="213"/>
      <c r="I270" s="213"/>
      <c r="J270" s="213"/>
      <c r="K270" s="213"/>
      <c r="L270" s="280"/>
      <c r="M270" s="280"/>
      <c r="N270" s="280"/>
      <c r="O270" s="280"/>
      <c r="P270" s="280"/>
      <c r="Q270" s="280"/>
      <c r="R270" s="213"/>
      <c r="S270" s="213"/>
      <c r="T270" s="213"/>
      <c r="U270" s="213"/>
      <c r="V270" s="213"/>
      <c r="W270" s="213"/>
      <c r="X270" s="213"/>
      <c r="Y270" s="213"/>
      <c r="Z270" s="213"/>
      <c r="AA270" s="231"/>
      <c r="AB270" s="213"/>
      <c r="AC270" s="213"/>
      <c r="AD270" s="205"/>
      <c r="AE270" s="205"/>
      <c r="AF270" s="205"/>
      <c r="AG270" s="205"/>
      <c r="AH270" s="205"/>
      <c r="AI270" s="205"/>
      <c r="AJ270" s="205"/>
      <c r="AK270" s="205"/>
      <c r="AL270" s="205"/>
      <c r="AM270" s="205"/>
      <c r="AN270" s="205"/>
      <c r="AO270" s="205"/>
    </row>
    <row r="271">
      <c r="A271" s="213"/>
      <c r="B271" s="218"/>
      <c r="C271" s="218"/>
      <c r="D271" s="213"/>
      <c r="E271" s="213"/>
      <c r="F271" s="213"/>
      <c r="G271" s="213"/>
      <c r="H271" s="213"/>
      <c r="I271" s="213"/>
      <c r="J271" s="213"/>
      <c r="K271" s="213"/>
      <c r="L271" s="280"/>
      <c r="M271" s="280"/>
      <c r="N271" s="280"/>
      <c r="O271" s="280"/>
      <c r="P271" s="280"/>
      <c r="Q271" s="280"/>
      <c r="R271" s="213"/>
      <c r="S271" s="213"/>
      <c r="T271" s="213"/>
      <c r="U271" s="213"/>
      <c r="V271" s="213"/>
      <c r="W271" s="213"/>
      <c r="X271" s="213"/>
      <c r="Y271" s="213"/>
      <c r="Z271" s="213"/>
      <c r="AA271" s="231"/>
      <c r="AB271" s="213"/>
      <c r="AC271" s="213"/>
      <c r="AD271" s="205"/>
      <c r="AE271" s="205"/>
      <c r="AF271" s="205"/>
      <c r="AG271" s="205"/>
      <c r="AH271" s="205"/>
      <c r="AI271" s="205"/>
      <c r="AJ271" s="205"/>
      <c r="AK271" s="205"/>
      <c r="AL271" s="205"/>
      <c r="AM271" s="205"/>
      <c r="AN271" s="205"/>
      <c r="AO271" s="205"/>
    </row>
    <row r="272">
      <c r="A272" s="213"/>
      <c r="B272" s="218"/>
      <c r="C272" s="218"/>
      <c r="D272" s="213"/>
      <c r="E272" s="213"/>
      <c r="F272" s="213"/>
      <c r="G272" s="213"/>
      <c r="H272" s="213"/>
      <c r="I272" s="213"/>
      <c r="J272" s="213"/>
      <c r="K272" s="213"/>
      <c r="L272" s="280"/>
      <c r="M272" s="280"/>
      <c r="N272" s="280"/>
      <c r="O272" s="280"/>
      <c r="P272" s="280"/>
      <c r="Q272" s="280"/>
      <c r="R272" s="213"/>
      <c r="S272" s="213"/>
      <c r="T272" s="213"/>
      <c r="U272" s="213"/>
      <c r="V272" s="213"/>
      <c r="W272" s="213"/>
      <c r="X272" s="213"/>
      <c r="Y272" s="213"/>
      <c r="Z272" s="213"/>
      <c r="AA272" s="231"/>
      <c r="AB272" s="213"/>
      <c r="AC272" s="213"/>
      <c r="AD272" s="205"/>
      <c r="AE272" s="205"/>
      <c r="AF272" s="205"/>
      <c r="AG272" s="205"/>
      <c r="AH272" s="205"/>
      <c r="AI272" s="205"/>
      <c r="AJ272" s="205"/>
      <c r="AK272" s="205"/>
      <c r="AL272" s="205"/>
      <c r="AM272" s="205"/>
      <c r="AN272" s="205"/>
      <c r="AO272" s="205"/>
    </row>
    <row r="273">
      <c r="A273" s="213"/>
      <c r="B273" s="218"/>
      <c r="C273" s="218"/>
      <c r="D273" s="213"/>
      <c r="E273" s="213"/>
      <c r="F273" s="213"/>
      <c r="G273" s="213"/>
      <c r="H273" s="213"/>
      <c r="I273" s="213"/>
      <c r="J273" s="213"/>
      <c r="K273" s="213"/>
      <c r="L273" s="280"/>
      <c r="M273" s="280"/>
      <c r="N273" s="280"/>
      <c r="O273" s="280"/>
      <c r="P273" s="280"/>
      <c r="Q273" s="280"/>
      <c r="R273" s="213"/>
      <c r="S273" s="213"/>
      <c r="T273" s="213"/>
      <c r="U273" s="213"/>
      <c r="V273" s="213"/>
      <c r="W273" s="213"/>
      <c r="X273" s="213"/>
      <c r="Y273" s="213"/>
      <c r="Z273" s="213"/>
      <c r="AA273" s="231"/>
      <c r="AB273" s="213"/>
      <c r="AC273" s="213"/>
      <c r="AD273" s="205"/>
      <c r="AE273" s="205"/>
      <c r="AF273" s="205"/>
      <c r="AG273" s="205"/>
      <c r="AH273" s="205"/>
      <c r="AI273" s="205"/>
      <c r="AJ273" s="205"/>
      <c r="AK273" s="205"/>
      <c r="AL273" s="205"/>
      <c r="AM273" s="205"/>
      <c r="AN273" s="205"/>
      <c r="AO273" s="205"/>
    </row>
    <row r="274">
      <c r="A274" s="213"/>
      <c r="B274" s="218"/>
      <c r="C274" s="218"/>
      <c r="D274" s="213"/>
      <c r="E274" s="213"/>
      <c r="F274" s="213"/>
      <c r="G274" s="213"/>
      <c r="H274" s="213"/>
      <c r="I274" s="213"/>
      <c r="J274" s="213"/>
      <c r="K274" s="213"/>
      <c r="L274" s="280"/>
      <c r="M274" s="280"/>
      <c r="N274" s="280"/>
      <c r="O274" s="280"/>
      <c r="P274" s="280"/>
      <c r="Q274" s="280"/>
      <c r="R274" s="213"/>
      <c r="S274" s="213"/>
      <c r="T274" s="213"/>
      <c r="U274" s="213"/>
      <c r="V274" s="213"/>
      <c r="W274" s="213"/>
      <c r="X274" s="213"/>
      <c r="Y274" s="213"/>
      <c r="Z274" s="213"/>
      <c r="AA274" s="231"/>
      <c r="AB274" s="213"/>
      <c r="AC274" s="213"/>
      <c r="AD274" s="205"/>
      <c r="AE274" s="205"/>
      <c r="AF274" s="205"/>
      <c r="AG274" s="205"/>
      <c r="AH274" s="205"/>
      <c r="AI274" s="205"/>
      <c r="AJ274" s="205"/>
      <c r="AK274" s="205"/>
      <c r="AL274" s="205"/>
      <c r="AM274" s="205"/>
      <c r="AN274" s="205"/>
      <c r="AO274" s="205"/>
    </row>
    <row r="275">
      <c r="A275" s="213"/>
      <c r="B275" s="218"/>
      <c r="C275" s="218"/>
      <c r="D275" s="213"/>
      <c r="E275" s="213"/>
      <c r="F275" s="213"/>
      <c r="G275" s="213"/>
      <c r="H275" s="213"/>
      <c r="I275" s="213"/>
      <c r="J275" s="213"/>
      <c r="K275" s="213"/>
      <c r="L275" s="280"/>
      <c r="M275" s="280"/>
      <c r="N275" s="280"/>
      <c r="O275" s="280"/>
      <c r="P275" s="280"/>
      <c r="Q275" s="280"/>
      <c r="R275" s="213"/>
      <c r="S275" s="213"/>
      <c r="T275" s="213"/>
      <c r="U275" s="213"/>
      <c r="V275" s="213"/>
      <c r="W275" s="213"/>
      <c r="X275" s="213"/>
      <c r="Y275" s="213"/>
      <c r="Z275" s="213"/>
      <c r="AA275" s="231"/>
      <c r="AB275" s="213"/>
      <c r="AC275" s="213"/>
      <c r="AD275" s="205"/>
      <c r="AE275" s="205"/>
      <c r="AF275" s="205"/>
      <c r="AG275" s="205"/>
      <c r="AH275" s="205"/>
      <c r="AI275" s="205"/>
      <c r="AJ275" s="205"/>
      <c r="AK275" s="205"/>
      <c r="AL275" s="205"/>
      <c r="AM275" s="205"/>
      <c r="AN275" s="205"/>
      <c r="AO275" s="205"/>
    </row>
    <row r="276">
      <c r="A276" s="213"/>
      <c r="B276" s="218"/>
      <c r="C276" s="218"/>
      <c r="D276" s="213"/>
      <c r="E276" s="213"/>
      <c r="F276" s="213"/>
      <c r="G276" s="213"/>
      <c r="H276" s="213"/>
      <c r="I276" s="213"/>
      <c r="J276" s="213"/>
      <c r="K276" s="213"/>
      <c r="L276" s="280"/>
      <c r="M276" s="280"/>
      <c r="N276" s="280"/>
      <c r="O276" s="280"/>
      <c r="P276" s="280"/>
      <c r="Q276" s="280"/>
      <c r="R276" s="213"/>
      <c r="S276" s="213"/>
      <c r="T276" s="213"/>
      <c r="U276" s="213"/>
      <c r="V276" s="213"/>
      <c r="W276" s="213"/>
      <c r="X276" s="213"/>
      <c r="Y276" s="213"/>
      <c r="Z276" s="213"/>
      <c r="AA276" s="231"/>
      <c r="AB276" s="213"/>
      <c r="AC276" s="213"/>
      <c r="AD276" s="205"/>
      <c r="AE276" s="205"/>
      <c r="AF276" s="205"/>
      <c r="AG276" s="205"/>
      <c r="AH276" s="205"/>
      <c r="AI276" s="205"/>
      <c r="AJ276" s="205"/>
      <c r="AK276" s="205"/>
      <c r="AL276" s="205"/>
      <c r="AM276" s="205"/>
      <c r="AN276" s="205"/>
      <c r="AO276" s="205"/>
    </row>
    <row r="277">
      <c r="A277" s="213"/>
      <c r="B277" s="218"/>
      <c r="C277" s="218"/>
      <c r="D277" s="213"/>
      <c r="E277" s="213"/>
      <c r="F277" s="213"/>
      <c r="G277" s="213"/>
      <c r="H277" s="213"/>
      <c r="I277" s="213"/>
      <c r="J277" s="213"/>
      <c r="K277" s="213"/>
      <c r="L277" s="280"/>
      <c r="M277" s="280"/>
      <c r="N277" s="280"/>
      <c r="O277" s="280"/>
      <c r="P277" s="280"/>
      <c r="Q277" s="280"/>
      <c r="R277" s="213"/>
      <c r="S277" s="213"/>
      <c r="T277" s="213"/>
      <c r="U277" s="213"/>
      <c r="V277" s="213"/>
      <c r="W277" s="213"/>
      <c r="X277" s="213"/>
      <c r="Y277" s="213"/>
      <c r="Z277" s="213"/>
      <c r="AA277" s="231"/>
      <c r="AB277" s="213"/>
      <c r="AC277" s="213"/>
      <c r="AD277" s="205"/>
      <c r="AE277" s="205"/>
      <c r="AF277" s="205"/>
      <c r="AG277" s="205"/>
      <c r="AH277" s="205"/>
      <c r="AI277" s="205"/>
      <c r="AJ277" s="205"/>
      <c r="AK277" s="205"/>
      <c r="AL277" s="205"/>
      <c r="AM277" s="205"/>
      <c r="AN277" s="205"/>
      <c r="AO277" s="205"/>
    </row>
    <row r="278">
      <c r="A278" s="213"/>
      <c r="B278" s="218"/>
      <c r="C278" s="218"/>
      <c r="D278" s="213"/>
      <c r="E278" s="213"/>
      <c r="F278" s="213"/>
      <c r="G278" s="213"/>
      <c r="H278" s="213"/>
      <c r="I278" s="213"/>
      <c r="J278" s="213"/>
      <c r="K278" s="213"/>
      <c r="L278" s="280"/>
      <c r="M278" s="280"/>
      <c r="N278" s="280"/>
      <c r="O278" s="280"/>
      <c r="P278" s="280"/>
      <c r="Q278" s="280"/>
      <c r="R278" s="213"/>
      <c r="S278" s="213"/>
      <c r="T278" s="213"/>
      <c r="U278" s="213"/>
      <c r="V278" s="213"/>
      <c r="W278" s="213"/>
      <c r="X278" s="213"/>
      <c r="Y278" s="213"/>
      <c r="Z278" s="213"/>
      <c r="AA278" s="231"/>
      <c r="AB278" s="213"/>
      <c r="AC278" s="213"/>
      <c r="AD278" s="205"/>
      <c r="AE278" s="205"/>
      <c r="AF278" s="205"/>
      <c r="AG278" s="205"/>
      <c r="AH278" s="205"/>
      <c r="AI278" s="205"/>
      <c r="AJ278" s="205"/>
      <c r="AK278" s="205"/>
      <c r="AL278" s="205"/>
      <c r="AM278" s="205"/>
      <c r="AN278" s="205"/>
      <c r="AO278" s="205"/>
    </row>
    <row r="279">
      <c r="A279" s="213"/>
      <c r="B279" s="218"/>
      <c r="C279" s="218"/>
      <c r="D279" s="213"/>
      <c r="E279" s="213"/>
      <c r="F279" s="213"/>
      <c r="G279" s="213"/>
      <c r="H279" s="213"/>
      <c r="I279" s="213"/>
      <c r="J279" s="213"/>
      <c r="K279" s="213"/>
      <c r="L279" s="280"/>
      <c r="M279" s="280"/>
      <c r="N279" s="280"/>
      <c r="O279" s="280"/>
      <c r="P279" s="280"/>
      <c r="Q279" s="280"/>
      <c r="R279" s="213"/>
      <c r="S279" s="213"/>
      <c r="T279" s="213"/>
      <c r="U279" s="213"/>
      <c r="V279" s="213"/>
      <c r="W279" s="213"/>
      <c r="X279" s="213"/>
      <c r="Y279" s="213"/>
      <c r="Z279" s="213"/>
      <c r="AA279" s="231"/>
      <c r="AB279" s="213"/>
      <c r="AC279" s="213"/>
      <c r="AD279" s="205"/>
      <c r="AE279" s="205"/>
      <c r="AF279" s="205"/>
      <c r="AG279" s="205"/>
      <c r="AH279" s="205"/>
      <c r="AI279" s="205"/>
      <c r="AJ279" s="205"/>
      <c r="AK279" s="205"/>
      <c r="AL279" s="205"/>
      <c r="AM279" s="205"/>
      <c r="AN279" s="205"/>
      <c r="AO279" s="205"/>
    </row>
    <row r="280">
      <c r="A280" s="213"/>
      <c r="B280" s="218"/>
      <c r="C280" s="218"/>
      <c r="D280" s="213"/>
      <c r="E280" s="213"/>
      <c r="F280" s="213"/>
      <c r="G280" s="213"/>
      <c r="H280" s="213"/>
      <c r="I280" s="213"/>
      <c r="J280" s="213"/>
      <c r="K280" s="213"/>
      <c r="L280" s="280"/>
      <c r="M280" s="280"/>
      <c r="N280" s="280"/>
      <c r="O280" s="280"/>
      <c r="P280" s="280"/>
      <c r="Q280" s="280"/>
      <c r="R280" s="213"/>
      <c r="S280" s="213"/>
      <c r="T280" s="213"/>
      <c r="U280" s="213"/>
      <c r="V280" s="213"/>
      <c r="W280" s="213"/>
      <c r="X280" s="213"/>
      <c r="Y280" s="213"/>
      <c r="Z280" s="213"/>
      <c r="AA280" s="231"/>
      <c r="AB280" s="213"/>
      <c r="AC280" s="213"/>
      <c r="AD280" s="205"/>
      <c r="AE280" s="205"/>
      <c r="AF280" s="205"/>
      <c r="AG280" s="205"/>
      <c r="AH280" s="205"/>
      <c r="AI280" s="205"/>
      <c r="AJ280" s="205"/>
      <c r="AK280" s="205"/>
      <c r="AL280" s="205"/>
      <c r="AM280" s="205"/>
      <c r="AN280" s="205"/>
      <c r="AO280" s="205"/>
    </row>
    <row r="281">
      <c r="A281" s="213"/>
      <c r="B281" s="218"/>
      <c r="C281" s="218"/>
      <c r="D281" s="213"/>
      <c r="E281" s="213"/>
      <c r="F281" s="213"/>
      <c r="G281" s="213"/>
      <c r="H281" s="213"/>
      <c r="I281" s="213"/>
      <c r="J281" s="213"/>
      <c r="K281" s="213"/>
      <c r="L281" s="280"/>
      <c r="M281" s="280"/>
      <c r="N281" s="280"/>
      <c r="O281" s="280"/>
      <c r="P281" s="280"/>
      <c r="Q281" s="280"/>
      <c r="R281" s="213"/>
      <c r="S281" s="213"/>
      <c r="T281" s="213"/>
      <c r="U281" s="213"/>
      <c r="V281" s="213"/>
      <c r="W281" s="213"/>
      <c r="X281" s="213"/>
      <c r="Y281" s="213"/>
      <c r="Z281" s="213"/>
      <c r="AA281" s="231"/>
      <c r="AB281" s="213"/>
      <c r="AC281" s="213"/>
      <c r="AD281" s="205"/>
      <c r="AE281" s="205"/>
      <c r="AF281" s="205"/>
      <c r="AG281" s="205"/>
      <c r="AH281" s="205"/>
      <c r="AI281" s="205"/>
      <c r="AJ281" s="205"/>
      <c r="AK281" s="205"/>
      <c r="AL281" s="205"/>
      <c r="AM281" s="205"/>
      <c r="AN281" s="205"/>
      <c r="AO281" s="205"/>
    </row>
    <row r="282">
      <c r="A282" s="213"/>
      <c r="B282" s="218"/>
      <c r="C282" s="218"/>
      <c r="D282" s="213"/>
      <c r="E282" s="213"/>
      <c r="F282" s="213"/>
      <c r="G282" s="213"/>
      <c r="H282" s="213"/>
      <c r="I282" s="213"/>
      <c r="J282" s="213"/>
      <c r="K282" s="213"/>
      <c r="L282" s="280"/>
      <c r="M282" s="280"/>
      <c r="N282" s="280"/>
      <c r="O282" s="280"/>
      <c r="P282" s="280"/>
      <c r="Q282" s="280"/>
      <c r="R282" s="213"/>
      <c r="S282" s="213"/>
      <c r="T282" s="213"/>
      <c r="U282" s="213"/>
      <c r="V282" s="213"/>
      <c r="W282" s="213"/>
      <c r="X282" s="213"/>
      <c r="Y282" s="213"/>
      <c r="Z282" s="213"/>
      <c r="AA282" s="231"/>
      <c r="AB282" s="213"/>
      <c r="AC282" s="213"/>
      <c r="AD282" s="205"/>
      <c r="AE282" s="205"/>
      <c r="AF282" s="205"/>
      <c r="AG282" s="205"/>
      <c r="AH282" s="205"/>
      <c r="AI282" s="205"/>
      <c r="AJ282" s="205"/>
      <c r="AK282" s="205"/>
      <c r="AL282" s="205"/>
      <c r="AM282" s="205"/>
      <c r="AN282" s="205"/>
      <c r="AO282" s="205"/>
    </row>
    <row r="283">
      <c r="A283" s="213"/>
      <c r="B283" s="218"/>
      <c r="C283" s="218"/>
      <c r="D283" s="213"/>
      <c r="E283" s="213"/>
      <c r="F283" s="213"/>
      <c r="G283" s="213"/>
      <c r="H283" s="213"/>
      <c r="I283" s="213"/>
      <c r="J283" s="213"/>
      <c r="K283" s="213"/>
      <c r="L283" s="280"/>
      <c r="M283" s="280"/>
      <c r="N283" s="280"/>
      <c r="O283" s="280"/>
      <c r="P283" s="280"/>
      <c r="Q283" s="280"/>
      <c r="R283" s="213"/>
      <c r="S283" s="213"/>
      <c r="T283" s="213"/>
      <c r="U283" s="213"/>
      <c r="V283" s="213"/>
      <c r="W283" s="213"/>
      <c r="X283" s="213"/>
      <c r="Y283" s="213"/>
      <c r="Z283" s="213"/>
      <c r="AA283" s="231"/>
      <c r="AB283" s="213"/>
      <c r="AC283" s="213"/>
      <c r="AD283" s="205"/>
      <c r="AE283" s="205"/>
      <c r="AF283" s="205"/>
      <c r="AG283" s="205"/>
      <c r="AH283" s="205"/>
      <c r="AI283" s="205"/>
      <c r="AJ283" s="205"/>
      <c r="AK283" s="205"/>
      <c r="AL283" s="205"/>
      <c r="AM283" s="205"/>
      <c r="AN283" s="205"/>
      <c r="AO283" s="205"/>
    </row>
    <row r="284">
      <c r="A284" s="213"/>
      <c r="B284" s="218"/>
      <c r="C284" s="218"/>
      <c r="D284" s="213"/>
      <c r="E284" s="213"/>
      <c r="F284" s="213"/>
      <c r="G284" s="213"/>
      <c r="H284" s="213"/>
      <c r="I284" s="213"/>
      <c r="J284" s="213"/>
      <c r="K284" s="213"/>
      <c r="L284" s="280"/>
      <c r="M284" s="280"/>
      <c r="N284" s="280"/>
      <c r="O284" s="280"/>
      <c r="P284" s="280"/>
      <c r="Q284" s="280"/>
      <c r="R284" s="213"/>
      <c r="S284" s="213"/>
      <c r="T284" s="213"/>
      <c r="U284" s="213"/>
      <c r="V284" s="213"/>
      <c r="W284" s="213"/>
      <c r="X284" s="213"/>
      <c r="Y284" s="213"/>
      <c r="Z284" s="213"/>
      <c r="AA284" s="231"/>
      <c r="AB284" s="213"/>
      <c r="AC284" s="213"/>
      <c r="AD284" s="205"/>
      <c r="AE284" s="205"/>
      <c r="AF284" s="205"/>
      <c r="AG284" s="205"/>
      <c r="AH284" s="205"/>
      <c r="AI284" s="205"/>
      <c r="AJ284" s="205"/>
      <c r="AK284" s="205"/>
      <c r="AL284" s="205"/>
      <c r="AM284" s="205"/>
      <c r="AN284" s="205"/>
      <c r="AO284" s="205"/>
    </row>
    <row r="285">
      <c r="A285" s="213"/>
      <c r="B285" s="218"/>
      <c r="C285" s="218"/>
      <c r="D285" s="213"/>
      <c r="E285" s="213"/>
      <c r="F285" s="213"/>
      <c r="G285" s="213"/>
      <c r="H285" s="213"/>
      <c r="I285" s="213"/>
      <c r="J285" s="213"/>
      <c r="K285" s="213"/>
      <c r="L285" s="280"/>
      <c r="M285" s="280"/>
      <c r="N285" s="280"/>
      <c r="O285" s="280"/>
      <c r="P285" s="280"/>
      <c r="Q285" s="280"/>
      <c r="R285" s="213"/>
      <c r="S285" s="213"/>
      <c r="T285" s="213"/>
      <c r="U285" s="213"/>
      <c r="V285" s="213"/>
      <c r="W285" s="213"/>
      <c r="X285" s="213"/>
      <c r="Y285" s="213"/>
      <c r="Z285" s="213"/>
      <c r="AA285" s="231"/>
      <c r="AB285" s="213"/>
      <c r="AC285" s="213"/>
      <c r="AD285" s="205"/>
      <c r="AE285" s="205"/>
      <c r="AF285" s="205"/>
      <c r="AG285" s="205"/>
      <c r="AH285" s="205"/>
      <c r="AI285" s="205"/>
      <c r="AJ285" s="205"/>
      <c r="AK285" s="205"/>
      <c r="AL285" s="205"/>
      <c r="AM285" s="205"/>
      <c r="AN285" s="205"/>
      <c r="AO285" s="205"/>
    </row>
    <row r="286">
      <c r="A286" s="213"/>
      <c r="B286" s="218"/>
      <c r="C286" s="218"/>
      <c r="D286" s="213"/>
      <c r="E286" s="213"/>
      <c r="F286" s="213"/>
      <c r="G286" s="213"/>
      <c r="H286" s="213"/>
      <c r="I286" s="213"/>
      <c r="J286" s="213"/>
      <c r="K286" s="213"/>
      <c r="L286" s="280"/>
      <c r="M286" s="280"/>
      <c r="N286" s="280"/>
      <c r="O286" s="280"/>
      <c r="P286" s="280"/>
      <c r="Q286" s="280"/>
      <c r="R286" s="213"/>
      <c r="S286" s="213"/>
      <c r="T286" s="213"/>
      <c r="U286" s="213"/>
      <c r="V286" s="213"/>
      <c r="W286" s="213"/>
      <c r="X286" s="213"/>
      <c r="Y286" s="213"/>
      <c r="Z286" s="213"/>
      <c r="AA286" s="231"/>
      <c r="AB286" s="213"/>
      <c r="AC286" s="213"/>
      <c r="AD286" s="205"/>
      <c r="AE286" s="205"/>
      <c r="AF286" s="205"/>
      <c r="AG286" s="205"/>
      <c r="AH286" s="205"/>
      <c r="AI286" s="205"/>
      <c r="AJ286" s="205"/>
      <c r="AK286" s="205"/>
      <c r="AL286" s="205"/>
      <c r="AM286" s="205"/>
      <c r="AN286" s="205"/>
      <c r="AO286" s="205"/>
    </row>
    <row r="287">
      <c r="A287" s="213"/>
      <c r="B287" s="218"/>
      <c r="C287" s="218"/>
      <c r="D287" s="213"/>
      <c r="E287" s="213"/>
      <c r="F287" s="213"/>
      <c r="G287" s="213"/>
      <c r="H287" s="213"/>
      <c r="I287" s="213"/>
      <c r="J287" s="213"/>
      <c r="K287" s="213"/>
      <c r="L287" s="280"/>
      <c r="M287" s="280"/>
      <c r="N287" s="280"/>
      <c r="O287" s="280"/>
      <c r="P287" s="280"/>
      <c r="Q287" s="280"/>
      <c r="R287" s="213"/>
      <c r="S287" s="213"/>
      <c r="T287" s="213"/>
      <c r="U287" s="213"/>
      <c r="V287" s="213"/>
      <c r="W287" s="213"/>
      <c r="X287" s="213"/>
      <c r="Y287" s="213"/>
      <c r="Z287" s="213"/>
      <c r="AA287" s="231"/>
      <c r="AB287" s="213"/>
      <c r="AC287" s="213"/>
      <c r="AD287" s="205"/>
      <c r="AE287" s="205"/>
      <c r="AF287" s="205"/>
      <c r="AG287" s="205"/>
      <c r="AH287" s="205"/>
      <c r="AI287" s="205"/>
      <c r="AJ287" s="205"/>
      <c r="AK287" s="205"/>
      <c r="AL287" s="205"/>
      <c r="AM287" s="205"/>
      <c r="AN287" s="205"/>
      <c r="AO287" s="205"/>
    </row>
    <row r="288">
      <c r="A288" s="213"/>
      <c r="B288" s="218"/>
      <c r="C288" s="218"/>
      <c r="D288" s="213"/>
      <c r="E288" s="213"/>
      <c r="F288" s="213"/>
      <c r="G288" s="213"/>
      <c r="H288" s="213"/>
      <c r="I288" s="213"/>
      <c r="J288" s="213"/>
      <c r="K288" s="213"/>
      <c r="L288" s="280"/>
      <c r="M288" s="280"/>
      <c r="N288" s="280"/>
      <c r="O288" s="280"/>
      <c r="P288" s="280"/>
      <c r="Q288" s="280"/>
      <c r="R288" s="213"/>
      <c r="S288" s="213"/>
      <c r="T288" s="213"/>
      <c r="U288" s="213"/>
      <c r="V288" s="213"/>
      <c r="W288" s="213"/>
      <c r="X288" s="213"/>
      <c r="Y288" s="213"/>
      <c r="Z288" s="213"/>
      <c r="AA288" s="231"/>
      <c r="AB288" s="213"/>
      <c r="AC288" s="213"/>
      <c r="AD288" s="205"/>
      <c r="AE288" s="205"/>
      <c r="AF288" s="205"/>
      <c r="AG288" s="205"/>
      <c r="AH288" s="205"/>
      <c r="AI288" s="205"/>
      <c r="AJ288" s="205"/>
      <c r="AK288" s="205"/>
      <c r="AL288" s="205"/>
      <c r="AM288" s="205"/>
      <c r="AN288" s="205"/>
      <c r="AO288" s="205"/>
    </row>
    <row r="289">
      <c r="A289" s="213"/>
      <c r="B289" s="218"/>
      <c r="C289" s="218"/>
      <c r="D289" s="213"/>
      <c r="E289" s="213"/>
      <c r="F289" s="213"/>
      <c r="G289" s="213"/>
      <c r="H289" s="213"/>
      <c r="I289" s="213"/>
      <c r="J289" s="213"/>
      <c r="K289" s="213"/>
      <c r="L289" s="280"/>
      <c r="M289" s="280"/>
      <c r="N289" s="280"/>
      <c r="O289" s="280"/>
      <c r="P289" s="280"/>
      <c r="Q289" s="280"/>
      <c r="R289" s="213"/>
      <c r="S289" s="213"/>
      <c r="T289" s="213"/>
      <c r="U289" s="213"/>
      <c r="V289" s="213"/>
      <c r="W289" s="213"/>
      <c r="X289" s="213"/>
      <c r="Y289" s="213"/>
      <c r="Z289" s="213"/>
      <c r="AA289" s="231"/>
      <c r="AB289" s="213"/>
      <c r="AC289" s="213"/>
      <c r="AD289" s="205"/>
      <c r="AE289" s="205"/>
      <c r="AF289" s="205"/>
      <c r="AG289" s="205"/>
      <c r="AH289" s="205"/>
      <c r="AI289" s="205"/>
      <c r="AJ289" s="205"/>
      <c r="AK289" s="205"/>
      <c r="AL289" s="205"/>
      <c r="AM289" s="205"/>
      <c r="AN289" s="205"/>
      <c r="AO289" s="205"/>
    </row>
    <row r="290">
      <c r="A290" s="213"/>
      <c r="B290" s="218"/>
      <c r="C290" s="218"/>
      <c r="D290" s="213"/>
      <c r="E290" s="213"/>
      <c r="F290" s="213"/>
      <c r="G290" s="213"/>
      <c r="H290" s="213"/>
      <c r="I290" s="213"/>
      <c r="J290" s="213"/>
      <c r="K290" s="213"/>
      <c r="L290" s="280"/>
      <c r="M290" s="280"/>
      <c r="N290" s="280"/>
      <c r="O290" s="280"/>
      <c r="P290" s="280"/>
      <c r="Q290" s="280"/>
      <c r="R290" s="213"/>
      <c r="S290" s="213"/>
      <c r="T290" s="213"/>
      <c r="U290" s="213"/>
      <c r="V290" s="213"/>
      <c r="W290" s="213"/>
      <c r="X290" s="213"/>
      <c r="Y290" s="213"/>
      <c r="Z290" s="213"/>
      <c r="AA290" s="231"/>
      <c r="AB290" s="213"/>
      <c r="AC290" s="213"/>
      <c r="AD290" s="205"/>
      <c r="AE290" s="205"/>
      <c r="AF290" s="205"/>
      <c r="AG290" s="205"/>
      <c r="AH290" s="205"/>
      <c r="AI290" s="205"/>
      <c r="AJ290" s="205"/>
      <c r="AK290" s="205"/>
      <c r="AL290" s="205"/>
      <c r="AM290" s="205"/>
      <c r="AN290" s="205"/>
      <c r="AO290" s="205"/>
    </row>
    <row r="291">
      <c r="A291" s="213"/>
      <c r="B291" s="218"/>
      <c r="C291" s="218"/>
      <c r="D291" s="213"/>
      <c r="E291" s="213"/>
      <c r="F291" s="213"/>
      <c r="G291" s="213"/>
      <c r="H291" s="213"/>
      <c r="I291" s="213"/>
      <c r="J291" s="213"/>
      <c r="K291" s="213"/>
      <c r="L291" s="280"/>
      <c r="M291" s="280"/>
      <c r="N291" s="280"/>
      <c r="O291" s="280"/>
      <c r="P291" s="280"/>
      <c r="Q291" s="280"/>
      <c r="R291" s="213"/>
      <c r="S291" s="213"/>
      <c r="T291" s="213"/>
      <c r="U291" s="213"/>
      <c r="V291" s="213"/>
      <c r="W291" s="213"/>
      <c r="X291" s="213"/>
      <c r="Y291" s="213"/>
      <c r="Z291" s="213"/>
      <c r="AA291" s="231"/>
      <c r="AB291" s="213"/>
      <c r="AC291" s="213"/>
      <c r="AD291" s="205"/>
      <c r="AE291" s="205"/>
      <c r="AF291" s="205"/>
      <c r="AG291" s="205"/>
      <c r="AH291" s="205"/>
      <c r="AI291" s="205"/>
      <c r="AJ291" s="205"/>
      <c r="AK291" s="205"/>
      <c r="AL291" s="205"/>
      <c r="AM291" s="205"/>
      <c r="AN291" s="205"/>
      <c r="AO291" s="205"/>
    </row>
    <row r="292">
      <c r="A292" s="213"/>
      <c r="B292" s="218"/>
      <c r="C292" s="218"/>
      <c r="D292" s="213"/>
      <c r="E292" s="213"/>
      <c r="F292" s="213"/>
      <c r="G292" s="213"/>
      <c r="H292" s="213"/>
      <c r="I292" s="213"/>
      <c r="J292" s="213"/>
      <c r="K292" s="213"/>
      <c r="L292" s="280"/>
      <c r="M292" s="280"/>
      <c r="N292" s="280"/>
      <c r="O292" s="280"/>
      <c r="P292" s="280"/>
      <c r="Q292" s="280"/>
      <c r="R292" s="213"/>
      <c r="S292" s="213"/>
      <c r="T292" s="213"/>
      <c r="U292" s="213"/>
      <c r="V292" s="213"/>
      <c r="W292" s="213"/>
      <c r="X292" s="213"/>
      <c r="Y292" s="213"/>
      <c r="Z292" s="213"/>
      <c r="AA292" s="231"/>
      <c r="AB292" s="213"/>
      <c r="AC292" s="213"/>
      <c r="AD292" s="205"/>
      <c r="AE292" s="205"/>
      <c r="AF292" s="205"/>
      <c r="AG292" s="205"/>
      <c r="AH292" s="205"/>
      <c r="AI292" s="205"/>
      <c r="AJ292" s="205"/>
      <c r="AK292" s="205"/>
      <c r="AL292" s="205"/>
      <c r="AM292" s="205"/>
      <c r="AN292" s="205"/>
      <c r="AO292" s="205"/>
    </row>
    <row r="293">
      <c r="A293" s="213"/>
      <c r="B293" s="218"/>
      <c r="C293" s="218"/>
      <c r="D293" s="213"/>
      <c r="E293" s="213"/>
      <c r="F293" s="213"/>
      <c r="G293" s="213"/>
      <c r="H293" s="213"/>
      <c r="I293" s="213"/>
      <c r="J293" s="213"/>
      <c r="K293" s="213"/>
      <c r="L293" s="280"/>
      <c r="M293" s="280"/>
      <c r="N293" s="280"/>
      <c r="O293" s="280"/>
      <c r="P293" s="280"/>
      <c r="Q293" s="280"/>
      <c r="R293" s="213"/>
      <c r="S293" s="213"/>
      <c r="T293" s="213"/>
      <c r="U293" s="213"/>
      <c r="V293" s="213"/>
      <c r="W293" s="213"/>
      <c r="X293" s="213"/>
      <c r="Y293" s="213"/>
      <c r="Z293" s="213"/>
      <c r="AA293" s="231"/>
      <c r="AB293" s="213"/>
      <c r="AC293" s="213"/>
      <c r="AD293" s="205"/>
      <c r="AE293" s="205"/>
      <c r="AF293" s="205"/>
      <c r="AG293" s="205"/>
      <c r="AH293" s="205"/>
      <c r="AI293" s="205"/>
      <c r="AJ293" s="205"/>
      <c r="AK293" s="205"/>
      <c r="AL293" s="205"/>
      <c r="AM293" s="205"/>
      <c r="AN293" s="205"/>
      <c r="AO293" s="205"/>
    </row>
    <row r="294">
      <c r="A294" s="213"/>
      <c r="B294" s="218"/>
      <c r="C294" s="218"/>
      <c r="D294" s="213"/>
      <c r="E294" s="213"/>
      <c r="F294" s="213"/>
      <c r="G294" s="213"/>
      <c r="H294" s="213"/>
      <c r="I294" s="213"/>
      <c r="J294" s="213"/>
      <c r="K294" s="213"/>
      <c r="L294" s="280"/>
      <c r="M294" s="280"/>
      <c r="N294" s="280"/>
      <c r="O294" s="280"/>
      <c r="P294" s="280"/>
      <c r="Q294" s="280"/>
      <c r="R294" s="213"/>
      <c r="S294" s="213"/>
      <c r="T294" s="213"/>
      <c r="U294" s="213"/>
      <c r="V294" s="213"/>
      <c r="W294" s="213"/>
      <c r="X294" s="213"/>
      <c r="Y294" s="213"/>
      <c r="Z294" s="213"/>
      <c r="AA294" s="231"/>
      <c r="AB294" s="213"/>
      <c r="AC294" s="213"/>
      <c r="AD294" s="205"/>
      <c r="AE294" s="205"/>
      <c r="AF294" s="205"/>
      <c r="AG294" s="205"/>
      <c r="AH294" s="205"/>
      <c r="AI294" s="205"/>
      <c r="AJ294" s="205"/>
      <c r="AK294" s="205"/>
      <c r="AL294" s="205"/>
      <c r="AM294" s="205"/>
      <c r="AN294" s="205"/>
      <c r="AO294" s="205"/>
    </row>
    <row r="295">
      <c r="A295" s="213"/>
      <c r="B295" s="218"/>
      <c r="C295" s="218"/>
      <c r="D295" s="213"/>
      <c r="E295" s="213"/>
      <c r="F295" s="213"/>
      <c r="G295" s="213"/>
      <c r="H295" s="213"/>
      <c r="I295" s="213"/>
      <c r="J295" s="213"/>
      <c r="K295" s="213"/>
      <c r="L295" s="280"/>
      <c r="M295" s="280"/>
      <c r="N295" s="280"/>
      <c r="O295" s="280"/>
      <c r="P295" s="280"/>
      <c r="Q295" s="280"/>
      <c r="R295" s="213"/>
      <c r="S295" s="213"/>
      <c r="T295" s="213"/>
      <c r="U295" s="213"/>
      <c r="V295" s="213"/>
      <c r="W295" s="213"/>
      <c r="X295" s="213"/>
      <c r="Y295" s="213"/>
      <c r="Z295" s="213"/>
      <c r="AA295" s="231"/>
      <c r="AB295" s="213"/>
      <c r="AC295" s="213"/>
      <c r="AD295" s="205"/>
      <c r="AE295" s="205"/>
      <c r="AF295" s="205"/>
      <c r="AG295" s="205"/>
      <c r="AH295" s="205"/>
      <c r="AI295" s="205"/>
      <c r="AJ295" s="205"/>
      <c r="AK295" s="205"/>
      <c r="AL295" s="205"/>
      <c r="AM295" s="205"/>
      <c r="AN295" s="205"/>
      <c r="AO295" s="205"/>
    </row>
    <row r="296">
      <c r="A296" s="213"/>
      <c r="B296" s="218"/>
      <c r="C296" s="218"/>
      <c r="D296" s="213"/>
      <c r="E296" s="213"/>
      <c r="F296" s="213"/>
      <c r="G296" s="213"/>
      <c r="H296" s="213"/>
      <c r="I296" s="213"/>
      <c r="J296" s="213"/>
      <c r="K296" s="213"/>
      <c r="L296" s="280"/>
      <c r="M296" s="280"/>
      <c r="N296" s="280"/>
      <c r="O296" s="280"/>
      <c r="P296" s="280"/>
      <c r="Q296" s="280"/>
      <c r="R296" s="213"/>
      <c r="S296" s="213"/>
      <c r="T296" s="213"/>
      <c r="U296" s="213"/>
      <c r="V296" s="213"/>
      <c r="W296" s="213"/>
      <c r="X296" s="213"/>
      <c r="Y296" s="213"/>
      <c r="Z296" s="213"/>
      <c r="AA296" s="231"/>
      <c r="AB296" s="213"/>
      <c r="AC296" s="213"/>
      <c r="AD296" s="205"/>
      <c r="AE296" s="205"/>
      <c r="AF296" s="205"/>
      <c r="AG296" s="205"/>
      <c r="AH296" s="205"/>
      <c r="AI296" s="205"/>
      <c r="AJ296" s="205"/>
      <c r="AK296" s="205"/>
      <c r="AL296" s="205"/>
      <c r="AM296" s="205"/>
      <c r="AN296" s="205"/>
      <c r="AO296" s="205"/>
    </row>
    <row r="297">
      <c r="A297" s="213"/>
      <c r="B297" s="218"/>
      <c r="C297" s="218"/>
      <c r="D297" s="213"/>
      <c r="E297" s="213"/>
      <c r="F297" s="213"/>
      <c r="G297" s="213"/>
      <c r="H297" s="213"/>
      <c r="I297" s="213"/>
      <c r="J297" s="213"/>
      <c r="K297" s="213"/>
      <c r="L297" s="280"/>
      <c r="M297" s="280"/>
      <c r="N297" s="280"/>
      <c r="O297" s="280"/>
      <c r="P297" s="280"/>
      <c r="Q297" s="280"/>
      <c r="R297" s="213"/>
      <c r="S297" s="213"/>
      <c r="T297" s="213"/>
      <c r="U297" s="213"/>
      <c r="V297" s="213"/>
      <c r="W297" s="213"/>
      <c r="X297" s="213"/>
      <c r="Y297" s="213"/>
      <c r="Z297" s="213"/>
      <c r="AA297" s="231"/>
      <c r="AB297" s="213"/>
      <c r="AC297" s="213"/>
      <c r="AD297" s="205"/>
      <c r="AE297" s="205"/>
      <c r="AF297" s="205"/>
      <c r="AG297" s="205"/>
      <c r="AH297" s="205"/>
      <c r="AI297" s="205"/>
      <c r="AJ297" s="205"/>
      <c r="AK297" s="205"/>
      <c r="AL297" s="205"/>
      <c r="AM297" s="205"/>
      <c r="AN297" s="205"/>
      <c r="AO297" s="205"/>
    </row>
    <row r="298">
      <c r="A298" s="213"/>
      <c r="B298" s="218"/>
      <c r="C298" s="218"/>
      <c r="D298" s="213"/>
      <c r="E298" s="213"/>
      <c r="F298" s="213"/>
      <c r="G298" s="213"/>
      <c r="H298" s="213"/>
      <c r="I298" s="213"/>
      <c r="J298" s="213"/>
      <c r="K298" s="213"/>
      <c r="L298" s="280"/>
      <c r="M298" s="280"/>
      <c r="N298" s="280"/>
      <c r="O298" s="280"/>
      <c r="P298" s="280"/>
      <c r="Q298" s="280"/>
      <c r="R298" s="213"/>
      <c r="S298" s="213"/>
      <c r="T298" s="213"/>
      <c r="U298" s="213"/>
      <c r="V298" s="213"/>
      <c r="W298" s="213"/>
      <c r="X298" s="213"/>
      <c r="Y298" s="213"/>
      <c r="Z298" s="213"/>
      <c r="AA298" s="231"/>
      <c r="AB298" s="213"/>
      <c r="AC298" s="213"/>
      <c r="AD298" s="205"/>
      <c r="AE298" s="205"/>
      <c r="AF298" s="205"/>
      <c r="AG298" s="205"/>
      <c r="AH298" s="205"/>
      <c r="AI298" s="205"/>
      <c r="AJ298" s="205"/>
      <c r="AK298" s="205"/>
      <c r="AL298" s="205"/>
      <c r="AM298" s="205"/>
      <c r="AN298" s="205"/>
      <c r="AO298" s="205"/>
    </row>
    <row r="299">
      <c r="A299" s="213"/>
      <c r="B299" s="218"/>
      <c r="C299" s="218"/>
      <c r="D299" s="213"/>
      <c r="E299" s="213"/>
      <c r="F299" s="213"/>
      <c r="G299" s="213"/>
      <c r="H299" s="213"/>
      <c r="I299" s="213"/>
      <c r="J299" s="213"/>
      <c r="K299" s="213"/>
      <c r="L299" s="280"/>
      <c r="M299" s="280"/>
      <c r="N299" s="280"/>
      <c r="O299" s="280"/>
      <c r="P299" s="280"/>
      <c r="Q299" s="280"/>
      <c r="R299" s="213"/>
      <c r="S299" s="213"/>
      <c r="T299" s="213"/>
      <c r="U299" s="213"/>
      <c r="V299" s="213"/>
      <c r="W299" s="213"/>
      <c r="X299" s="213"/>
      <c r="Y299" s="213"/>
      <c r="Z299" s="213"/>
      <c r="AA299" s="231"/>
      <c r="AB299" s="213"/>
      <c r="AC299" s="213"/>
      <c r="AD299" s="205"/>
      <c r="AE299" s="205"/>
      <c r="AF299" s="205"/>
      <c r="AG299" s="205"/>
      <c r="AH299" s="205"/>
      <c r="AI299" s="205"/>
      <c r="AJ299" s="205"/>
      <c r="AK299" s="205"/>
      <c r="AL299" s="205"/>
      <c r="AM299" s="205"/>
      <c r="AN299" s="205"/>
      <c r="AO299" s="205"/>
    </row>
    <row r="300">
      <c r="A300" s="213"/>
      <c r="B300" s="218"/>
      <c r="C300" s="218"/>
      <c r="D300" s="213"/>
      <c r="E300" s="213"/>
      <c r="F300" s="213"/>
      <c r="G300" s="213"/>
      <c r="H300" s="213"/>
      <c r="I300" s="213"/>
      <c r="J300" s="213"/>
      <c r="K300" s="213"/>
      <c r="L300" s="280"/>
      <c r="M300" s="280"/>
      <c r="N300" s="280"/>
      <c r="O300" s="280"/>
      <c r="P300" s="280"/>
      <c r="Q300" s="280"/>
      <c r="R300" s="213"/>
      <c r="S300" s="213"/>
      <c r="T300" s="213"/>
      <c r="U300" s="213"/>
      <c r="V300" s="213"/>
      <c r="W300" s="213"/>
      <c r="X300" s="213"/>
      <c r="Y300" s="213"/>
      <c r="Z300" s="213"/>
      <c r="AA300" s="231"/>
      <c r="AB300" s="213"/>
      <c r="AC300" s="213"/>
      <c r="AD300" s="205"/>
      <c r="AE300" s="205"/>
      <c r="AF300" s="205"/>
      <c r="AG300" s="205"/>
      <c r="AH300" s="205"/>
      <c r="AI300" s="205"/>
      <c r="AJ300" s="205"/>
      <c r="AK300" s="205"/>
      <c r="AL300" s="205"/>
      <c r="AM300" s="205"/>
      <c r="AN300" s="205"/>
      <c r="AO300" s="205"/>
    </row>
    <row r="301">
      <c r="A301" s="213"/>
      <c r="B301" s="218"/>
      <c r="C301" s="218"/>
      <c r="D301" s="213"/>
      <c r="E301" s="213"/>
      <c r="F301" s="213"/>
      <c r="G301" s="213"/>
      <c r="H301" s="213"/>
      <c r="I301" s="213"/>
      <c r="J301" s="213"/>
      <c r="K301" s="213"/>
      <c r="L301" s="280"/>
      <c r="M301" s="280"/>
      <c r="N301" s="280"/>
      <c r="O301" s="280"/>
      <c r="P301" s="280"/>
      <c r="Q301" s="280"/>
      <c r="R301" s="213"/>
      <c r="S301" s="213"/>
      <c r="T301" s="213"/>
      <c r="U301" s="213"/>
      <c r="V301" s="213"/>
      <c r="W301" s="213"/>
      <c r="X301" s="213"/>
      <c r="Y301" s="213"/>
      <c r="Z301" s="213"/>
      <c r="AA301" s="231"/>
      <c r="AB301" s="213"/>
      <c r="AC301" s="213"/>
      <c r="AD301" s="205"/>
      <c r="AE301" s="205"/>
      <c r="AF301" s="205"/>
      <c r="AG301" s="205"/>
      <c r="AH301" s="205"/>
      <c r="AI301" s="205"/>
      <c r="AJ301" s="205"/>
      <c r="AK301" s="205"/>
      <c r="AL301" s="205"/>
      <c r="AM301" s="205"/>
      <c r="AN301" s="205"/>
      <c r="AO301" s="205"/>
    </row>
    <row r="302">
      <c r="A302" s="213"/>
      <c r="B302" s="218"/>
      <c r="C302" s="218"/>
      <c r="D302" s="213"/>
      <c r="E302" s="213"/>
      <c r="F302" s="213"/>
      <c r="G302" s="213"/>
      <c r="H302" s="213"/>
      <c r="I302" s="213"/>
      <c r="J302" s="213"/>
      <c r="K302" s="213"/>
      <c r="L302" s="280"/>
      <c r="M302" s="280"/>
      <c r="N302" s="280"/>
      <c r="O302" s="280"/>
      <c r="P302" s="280"/>
      <c r="Q302" s="280"/>
      <c r="R302" s="213"/>
      <c r="S302" s="213"/>
      <c r="T302" s="213"/>
      <c r="U302" s="213"/>
      <c r="V302" s="213"/>
      <c r="W302" s="213"/>
      <c r="X302" s="213"/>
      <c r="Y302" s="213"/>
      <c r="Z302" s="213"/>
      <c r="AA302" s="231"/>
      <c r="AB302" s="213"/>
      <c r="AC302" s="213"/>
      <c r="AD302" s="205"/>
      <c r="AE302" s="205"/>
      <c r="AF302" s="205"/>
      <c r="AG302" s="205"/>
      <c r="AH302" s="205"/>
      <c r="AI302" s="205"/>
      <c r="AJ302" s="205"/>
      <c r="AK302" s="205"/>
      <c r="AL302" s="205"/>
      <c r="AM302" s="205"/>
      <c r="AN302" s="205"/>
      <c r="AO302" s="205"/>
    </row>
    <row r="303">
      <c r="A303" s="213"/>
      <c r="B303" s="218"/>
      <c r="C303" s="218"/>
      <c r="D303" s="213"/>
      <c r="E303" s="213"/>
      <c r="F303" s="213"/>
      <c r="G303" s="213"/>
      <c r="H303" s="213"/>
      <c r="I303" s="213"/>
      <c r="J303" s="213"/>
      <c r="K303" s="213"/>
      <c r="L303" s="280"/>
      <c r="M303" s="280"/>
      <c r="N303" s="280"/>
      <c r="O303" s="280"/>
      <c r="P303" s="280"/>
      <c r="Q303" s="280"/>
      <c r="R303" s="213"/>
      <c r="S303" s="213"/>
      <c r="T303" s="213"/>
      <c r="U303" s="213"/>
      <c r="V303" s="213"/>
      <c r="W303" s="213"/>
      <c r="X303" s="213"/>
      <c r="Y303" s="213"/>
      <c r="Z303" s="213"/>
      <c r="AA303" s="231"/>
      <c r="AB303" s="213"/>
      <c r="AC303" s="213"/>
      <c r="AD303" s="205"/>
      <c r="AE303" s="205"/>
      <c r="AF303" s="205"/>
      <c r="AG303" s="205"/>
      <c r="AH303" s="205"/>
      <c r="AI303" s="205"/>
      <c r="AJ303" s="205"/>
      <c r="AK303" s="205"/>
      <c r="AL303" s="205"/>
      <c r="AM303" s="205"/>
      <c r="AN303" s="205"/>
      <c r="AO303" s="205"/>
    </row>
    <row r="304">
      <c r="A304" s="213"/>
      <c r="B304" s="218"/>
      <c r="C304" s="218"/>
      <c r="D304" s="213"/>
      <c r="E304" s="213"/>
      <c r="F304" s="213"/>
      <c r="G304" s="213"/>
      <c r="H304" s="213"/>
      <c r="I304" s="213"/>
      <c r="J304" s="213"/>
      <c r="K304" s="213"/>
      <c r="L304" s="280"/>
      <c r="M304" s="280"/>
      <c r="N304" s="280"/>
      <c r="O304" s="280"/>
      <c r="P304" s="280"/>
      <c r="Q304" s="280"/>
      <c r="R304" s="213"/>
      <c r="S304" s="213"/>
      <c r="T304" s="213"/>
      <c r="U304" s="213"/>
      <c r="V304" s="213"/>
      <c r="W304" s="213"/>
      <c r="X304" s="213"/>
      <c r="Y304" s="213"/>
      <c r="Z304" s="213"/>
      <c r="AA304" s="231"/>
      <c r="AB304" s="213"/>
      <c r="AC304" s="213"/>
      <c r="AD304" s="205"/>
      <c r="AE304" s="205"/>
      <c r="AF304" s="205"/>
      <c r="AG304" s="205"/>
      <c r="AH304" s="205"/>
      <c r="AI304" s="205"/>
      <c r="AJ304" s="205"/>
      <c r="AK304" s="205"/>
      <c r="AL304" s="205"/>
      <c r="AM304" s="205"/>
      <c r="AN304" s="205"/>
      <c r="AO304" s="205"/>
    </row>
    <row r="305">
      <c r="A305" s="213"/>
      <c r="B305" s="218"/>
      <c r="C305" s="218"/>
      <c r="D305" s="213"/>
      <c r="E305" s="213"/>
      <c r="F305" s="213"/>
      <c r="G305" s="213"/>
      <c r="H305" s="213"/>
      <c r="I305" s="213"/>
      <c r="J305" s="213"/>
      <c r="K305" s="213"/>
      <c r="L305" s="280"/>
      <c r="M305" s="280"/>
      <c r="N305" s="280"/>
      <c r="O305" s="280"/>
      <c r="P305" s="280"/>
      <c r="Q305" s="280"/>
      <c r="R305" s="213"/>
      <c r="S305" s="213"/>
      <c r="T305" s="213"/>
      <c r="U305" s="213"/>
      <c r="V305" s="213"/>
      <c r="W305" s="213"/>
      <c r="X305" s="213"/>
      <c r="Y305" s="213"/>
      <c r="Z305" s="213"/>
      <c r="AA305" s="231"/>
      <c r="AB305" s="213"/>
      <c r="AC305" s="213"/>
      <c r="AD305" s="205"/>
      <c r="AE305" s="205"/>
      <c r="AF305" s="205"/>
      <c r="AG305" s="205"/>
      <c r="AH305" s="205"/>
      <c r="AI305" s="205"/>
      <c r="AJ305" s="205"/>
      <c r="AK305" s="205"/>
      <c r="AL305" s="205"/>
      <c r="AM305" s="205"/>
      <c r="AN305" s="205"/>
      <c r="AO305" s="205"/>
    </row>
    <row r="306">
      <c r="A306" s="213"/>
      <c r="B306" s="218"/>
      <c r="C306" s="218"/>
      <c r="D306" s="213"/>
      <c r="E306" s="213"/>
      <c r="F306" s="213"/>
      <c r="G306" s="213"/>
      <c r="H306" s="213"/>
      <c r="I306" s="213"/>
      <c r="J306" s="213"/>
      <c r="K306" s="213"/>
      <c r="L306" s="280"/>
      <c r="M306" s="280"/>
      <c r="N306" s="280"/>
      <c r="O306" s="280"/>
      <c r="P306" s="280"/>
      <c r="Q306" s="280"/>
      <c r="R306" s="213"/>
      <c r="S306" s="213"/>
      <c r="T306" s="213"/>
      <c r="U306" s="213"/>
      <c r="V306" s="213"/>
      <c r="W306" s="213"/>
      <c r="X306" s="213"/>
      <c r="Y306" s="213"/>
      <c r="Z306" s="213"/>
      <c r="AA306" s="231"/>
      <c r="AB306" s="213"/>
      <c r="AC306" s="213"/>
      <c r="AD306" s="205"/>
      <c r="AE306" s="205"/>
      <c r="AF306" s="205"/>
      <c r="AG306" s="205"/>
      <c r="AH306" s="205"/>
      <c r="AI306" s="205"/>
      <c r="AJ306" s="205"/>
      <c r="AK306" s="205"/>
      <c r="AL306" s="205"/>
      <c r="AM306" s="205"/>
      <c r="AN306" s="205"/>
      <c r="AO306" s="205"/>
    </row>
    <row r="307">
      <c r="A307" s="213"/>
      <c r="B307" s="218"/>
      <c r="C307" s="218"/>
      <c r="D307" s="213"/>
      <c r="E307" s="213"/>
      <c r="F307" s="213"/>
      <c r="G307" s="213"/>
      <c r="H307" s="213"/>
      <c r="I307" s="213"/>
      <c r="J307" s="213"/>
      <c r="K307" s="213"/>
      <c r="L307" s="280"/>
      <c r="M307" s="280"/>
      <c r="N307" s="280"/>
      <c r="O307" s="280"/>
      <c r="P307" s="280"/>
      <c r="Q307" s="280"/>
      <c r="R307" s="213"/>
      <c r="S307" s="213"/>
      <c r="T307" s="213"/>
      <c r="U307" s="213"/>
      <c r="V307" s="213"/>
      <c r="W307" s="213"/>
      <c r="X307" s="213"/>
      <c r="Y307" s="213"/>
      <c r="Z307" s="213"/>
      <c r="AA307" s="231"/>
      <c r="AB307" s="213"/>
      <c r="AC307" s="213"/>
      <c r="AD307" s="205"/>
      <c r="AE307" s="205"/>
      <c r="AF307" s="205"/>
      <c r="AG307" s="205"/>
      <c r="AH307" s="205"/>
      <c r="AI307" s="205"/>
      <c r="AJ307" s="205"/>
      <c r="AK307" s="205"/>
      <c r="AL307" s="205"/>
      <c r="AM307" s="205"/>
      <c r="AN307" s="205"/>
      <c r="AO307" s="205"/>
    </row>
    <row r="308">
      <c r="A308" s="213"/>
      <c r="B308" s="218"/>
      <c r="C308" s="218"/>
      <c r="D308" s="213"/>
      <c r="E308" s="213"/>
      <c r="F308" s="213"/>
      <c r="G308" s="213"/>
      <c r="H308" s="213"/>
      <c r="I308" s="213"/>
      <c r="J308" s="213"/>
      <c r="K308" s="213"/>
      <c r="L308" s="280"/>
      <c r="M308" s="280"/>
      <c r="N308" s="280"/>
      <c r="O308" s="280"/>
      <c r="P308" s="280"/>
      <c r="Q308" s="280"/>
      <c r="R308" s="213"/>
      <c r="S308" s="213"/>
      <c r="T308" s="213"/>
      <c r="U308" s="213"/>
      <c r="V308" s="213"/>
      <c r="W308" s="213"/>
      <c r="X308" s="213"/>
      <c r="Y308" s="213"/>
      <c r="Z308" s="213"/>
      <c r="AA308" s="231"/>
      <c r="AB308" s="213"/>
      <c r="AC308" s="213"/>
      <c r="AD308" s="205"/>
      <c r="AE308" s="205"/>
      <c r="AF308" s="205"/>
      <c r="AG308" s="205"/>
      <c r="AH308" s="205"/>
      <c r="AI308" s="205"/>
      <c r="AJ308" s="205"/>
      <c r="AK308" s="205"/>
      <c r="AL308" s="205"/>
      <c r="AM308" s="205"/>
      <c r="AN308" s="205"/>
      <c r="AO308" s="205"/>
    </row>
    <row r="309">
      <c r="A309" s="213"/>
      <c r="B309" s="218"/>
      <c r="C309" s="218"/>
      <c r="D309" s="213"/>
      <c r="E309" s="213"/>
      <c r="F309" s="213"/>
      <c r="G309" s="213"/>
      <c r="H309" s="213"/>
      <c r="I309" s="213"/>
      <c r="J309" s="213"/>
      <c r="K309" s="213"/>
      <c r="L309" s="280"/>
      <c r="M309" s="280"/>
      <c r="N309" s="280"/>
      <c r="O309" s="280"/>
      <c r="P309" s="280"/>
      <c r="Q309" s="280"/>
      <c r="R309" s="213"/>
      <c r="S309" s="213"/>
      <c r="T309" s="213"/>
      <c r="U309" s="213"/>
      <c r="V309" s="213"/>
      <c r="W309" s="213"/>
      <c r="X309" s="213"/>
      <c r="Y309" s="213"/>
      <c r="Z309" s="213"/>
      <c r="AA309" s="231"/>
      <c r="AB309" s="213"/>
      <c r="AC309" s="213"/>
      <c r="AD309" s="205"/>
      <c r="AE309" s="205"/>
      <c r="AF309" s="205"/>
      <c r="AG309" s="205"/>
      <c r="AH309" s="205"/>
      <c r="AI309" s="205"/>
      <c r="AJ309" s="205"/>
      <c r="AK309" s="205"/>
      <c r="AL309" s="205"/>
      <c r="AM309" s="205"/>
      <c r="AN309" s="205"/>
      <c r="AO309" s="205"/>
    </row>
    <row r="310">
      <c r="A310" s="213"/>
      <c r="B310" s="218"/>
      <c r="C310" s="218"/>
      <c r="D310" s="213"/>
      <c r="E310" s="213"/>
      <c r="F310" s="213"/>
      <c r="G310" s="213"/>
      <c r="H310" s="213"/>
      <c r="I310" s="213"/>
      <c r="J310" s="213"/>
      <c r="K310" s="213"/>
      <c r="L310" s="280"/>
      <c r="M310" s="280"/>
      <c r="N310" s="280"/>
      <c r="O310" s="280"/>
      <c r="P310" s="280"/>
      <c r="Q310" s="280"/>
      <c r="R310" s="213"/>
      <c r="S310" s="213"/>
      <c r="T310" s="213"/>
      <c r="U310" s="213"/>
      <c r="V310" s="213"/>
      <c r="W310" s="213"/>
      <c r="X310" s="213"/>
      <c r="Y310" s="213"/>
      <c r="Z310" s="213"/>
      <c r="AA310" s="231"/>
      <c r="AB310" s="213"/>
      <c r="AC310" s="213"/>
      <c r="AD310" s="205"/>
      <c r="AE310" s="205"/>
      <c r="AF310" s="205"/>
      <c r="AG310" s="205"/>
      <c r="AH310" s="205"/>
      <c r="AI310" s="205"/>
      <c r="AJ310" s="205"/>
      <c r="AK310" s="205"/>
      <c r="AL310" s="205"/>
      <c r="AM310" s="205"/>
      <c r="AN310" s="205"/>
      <c r="AO310" s="205"/>
    </row>
    <row r="311">
      <c r="A311" s="213"/>
      <c r="B311" s="218"/>
      <c r="C311" s="218"/>
      <c r="D311" s="213"/>
      <c r="E311" s="213"/>
      <c r="F311" s="213"/>
      <c r="G311" s="213"/>
      <c r="H311" s="213"/>
      <c r="I311" s="213"/>
      <c r="J311" s="213"/>
      <c r="K311" s="213"/>
      <c r="L311" s="280"/>
      <c r="M311" s="280"/>
      <c r="N311" s="280"/>
      <c r="O311" s="280"/>
      <c r="P311" s="280"/>
      <c r="Q311" s="280"/>
      <c r="R311" s="213"/>
      <c r="S311" s="213"/>
      <c r="T311" s="213"/>
      <c r="U311" s="213"/>
      <c r="V311" s="213"/>
      <c r="W311" s="213"/>
      <c r="X311" s="213"/>
      <c r="Y311" s="213"/>
      <c r="Z311" s="213"/>
      <c r="AA311" s="231"/>
      <c r="AB311" s="213"/>
      <c r="AC311" s="213"/>
      <c r="AD311" s="205"/>
      <c r="AE311" s="205"/>
      <c r="AF311" s="205"/>
      <c r="AG311" s="205"/>
      <c r="AH311" s="205"/>
      <c r="AI311" s="205"/>
      <c r="AJ311" s="205"/>
      <c r="AK311" s="205"/>
      <c r="AL311" s="205"/>
      <c r="AM311" s="205"/>
      <c r="AN311" s="205"/>
      <c r="AO311" s="205"/>
    </row>
    <row r="312">
      <c r="A312" s="213"/>
      <c r="B312" s="218"/>
      <c r="C312" s="218"/>
      <c r="D312" s="213"/>
      <c r="E312" s="213"/>
      <c r="F312" s="213"/>
      <c r="G312" s="213"/>
      <c r="H312" s="213"/>
      <c r="I312" s="213"/>
      <c r="J312" s="213"/>
      <c r="K312" s="213"/>
      <c r="L312" s="280"/>
      <c r="M312" s="280"/>
      <c r="N312" s="280"/>
      <c r="O312" s="280"/>
      <c r="P312" s="280"/>
      <c r="Q312" s="280"/>
      <c r="R312" s="213"/>
      <c r="S312" s="213"/>
      <c r="T312" s="213"/>
      <c r="U312" s="213"/>
      <c r="V312" s="213"/>
      <c r="W312" s="213"/>
      <c r="X312" s="213"/>
      <c r="Y312" s="213"/>
      <c r="Z312" s="213"/>
      <c r="AA312" s="231"/>
      <c r="AB312" s="213"/>
      <c r="AC312" s="213"/>
      <c r="AD312" s="205"/>
      <c r="AE312" s="205"/>
      <c r="AF312" s="205"/>
      <c r="AG312" s="205"/>
      <c r="AH312" s="205"/>
      <c r="AI312" s="205"/>
      <c r="AJ312" s="205"/>
      <c r="AK312" s="205"/>
      <c r="AL312" s="205"/>
      <c r="AM312" s="205"/>
      <c r="AN312" s="205"/>
      <c r="AO312" s="205"/>
    </row>
    <row r="313">
      <c r="A313" s="213"/>
      <c r="B313" s="218"/>
      <c r="C313" s="218"/>
      <c r="D313" s="213"/>
      <c r="E313" s="213"/>
      <c r="F313" s="213"/>
      <c r="G313" s="213"/>
      <c r="H313" s="213"/>
      <c r="I313" s="213"/>
      <c r="J313" s="213"/>
      <c r="K313" s="213"/>
      <c r="L313" s="280"/>
      <c r="M313" s="280"/>
      <c r="N313" s="280"/>
      <c r="O313" s="280"/>
      <c r="P313" s="280"/>
      <c r="Q313" s="280"/>
      <c r="R313" s="213"/>
      <c r="S313" s="213"/>
      <c r="T313" s="213"/>
      <c r="U313" s="213"/>
      <c r="V313" s="213"/>
      <c r="W313" s="213"/>
      <c r="X313" s="213"/>
      <c r="Y313" s="213"/>
      <c r="Z313" s="213"/>
      <c r="AA313" s="231"/>
      <c r="AB313" s="213"/>
      <c r="AC313" s="213"/>
      <c r="AD313" s="205"/>
      <c r="AE313" s="205"/>
      <c r="AF313" s="205"/>
      <c r="AG313" s="205"/>
      <c r="AH313" s="205"/>
      <c r="AI313" s="205"/>
      <c r="AJ313" s="205"/>
      <c r="AK313" s="205"/>
      <c r="AL313" s="205"/>
      <c r="AM313" s="205"/>
      <c r="AN313" s="205"/>
      <c r="AO313" s="205"/>
    </row>
    <row r="314">
      <c r="A314" s="213"/>
      <c r="B314" s="218"/>
      <c r="C314" s="218"/>
      <c r="D314" s="213"/>
      <c r="E314" s="213"/>
      <c r="F314" s="213"/>
      <c r="G314" s="213"/>
      <c r="H314" s="213"/>
      <c r="I314" s="213"/>
      <c r="J314" s="213"/>
      <c r="K314" s="213"/>
      <c r="L314" s="280"/>
      <c r="M314" s="280"/>
      <c r="N314" s="280"/>
      <c r="O314" s="280"/>
      <c r="P314" s="280"/>
      <c r="Q314" s="280"/>
      <c r="R314" s="213"/>
      <c r="S314" s="213"/>
      <c r="T314" s="213"/>
      <c r="U314" s="213"/>
      <c r="V314" s="213"/>
      <c r="W314" s="213"/>
      <c r="X314" s="213"/>
      <c r="Y314" s="213"/>
      <c r="Z314" s="213"/>
      <c r="AA314" s="231"/>
      <c r="AB314" s="213"/>
      <c r="AC314" s="213"/>
      <c r="AD314" s="205"/>
      <c r="AE314" s="205"/>
      <c r="AF314" s="205"/>
      <c r="AG314" s="205"/>
      <c r="AH314" s="205"/>
      <c r="AI314" s="205"/>
      <c r="AJ314" s="205"/>
      <c r="AK314" s="205"/>
      <c r="AL314" s="205"/>
      <c r="AM314" s="205"/>
      <c r="AN314" s="205"/>
      <c r="AO314" s="205"/>
    </row>
    <row r="315">
      <c r="A315" s="213"/>
      <c r="B315" s="218"/>
      <c r="C315" s="218"/>
      <c r="D315" s="213"/>
      <c r="E315" s="213"/>
      <c r="F315" s="213"/>
      <c r="G315" s="213"/>
      <c r="H315" s="213"/>
      <c r="I315" s="213"/>
      <c r="J315" s="213"/>
      <c r="K315" s="213"/>
      <c r="L315" s="280"/>
      <c r="M315" s="280"/>
      <c r="N315" s="280"/>
      <c r="O315" s="280"/>
      <c r="P315" s="280"/>
      <c r="Q315" s="280"/>
      <c r="R315" s="213"/>
      <c r="S315" s="213"/>
      <c r="T315" s="213"/>
      <c r="U315" s="213"/>
      <c r="V315" s="213"/>
      <c r="W315" s="213"/>
      <c r="X315" s="213"/>
      <c r="Y315" s="213"/>
      <c r="Z315" s="213"/>
      <c r="AA315" s="231"/>
      <c r="AB315" s="213"/>
      <c r="AC315" s="213"/>
      <c r="AD315" s="205"/>
      <c r="AE315" s="205"/>
      <c r="AF315" s="205"/>
      <c r="AG315" s="205"/>
      <c r="AH315" s="205"/>
      <c r="AI315" s="205"/>
      <c r="AJ315" s="205"/>
      <c r="AK315" s="205"/>
      <c r="AL315" s="205"/>
      <c r="AM315" s="205"/>
      <c r="AN315" s="205"/>
      <c r="AO315" s="205"/>
    </row>
    <row r="316">
      <c r="A316" s="213"/>
      <c r="B316" s="218"/>
      <c r="C316" s="218"/>
      <c r="D316" s="213"/>
      <c r="E316" s="213"/>
      <c r="F316" s="213"/>
      <c r="G316" s="213"/>
      <c r="H316" s="213"/>
      <c r="I316" s="213"/>
      <c r="J316" s="213"/>
      <c r="K316" s="213"/>
      <c r="L316" s="280"/>
      <c r="M316" s="280"/>
      <c r="N316" s="280"/>
      <c r="O316" s="280"/>
      <c r="P316" s="280"/>
      <c r="Q316" s="280"/>
      <c r="R316" s="213"/>
      <c r="S316" s="213"/>
      <c r="T316" s="213"/>
      <c r="U316" s="213"/>
      <c r="V316" s="213"/>
      <c r="W316" s="213"/>
      <c r="X316" s="213"/>
      <c r="Y316" s="213"/>
      <c r="Z316" s="213"/>
      <c r="AA316" s="231"/>
      <c r="AB316" s="213"/>
      <c r="AC316" s="213"/>
      <c r="AD316" s="205"/>
      <c r="AE316" s="205"/>
      <c r="AF316" s="205"/>
      <c r="AG316" s="205"/>
      <c r="AH316" s="205"/>
      <c r="AI316" s="205"/>
      <c r="AJ316" s="205"/>
      <c r="AK316" s="205"/>
      <c r="AL316" s="205"/>
      <c r="AM316" s="205"/>
      <c r="AN316" s="205"/>
      <c r="AO316" s="205"/>
    </row>
    <row r="317">
      <c r="A317" s="213"/>
      <c r="B317" s="218"/>
      <c r="C317" s="218"/>
      <c r="D317" s="213"/>
      <c r="E317" s="213"/>
      <c r="F317" s="213"/>
      <c r="G317" s="213"/>
      <c r="H317" s="213"/>
      <c r="I317" s="213"/>
      <c r="J317" s="213"/>
      <c r="K317" s="213"/>
      <c r="L317" s="280"/>
      <c r="M317" s="280"/>
      <c r="N317" s="280"/>
      <c r="O317" s="280"/>
      <c r="P317" s="280"/>
      <c r="Q317" s="280"/>
      <c r="R317" s="213"/>
      <c r="S317" s="213"/>
      <c r="T317" s="213"/>
      <c r="U317" s="213"/>
      <c r="V317" s="213"/>
      <c r="W317" s="213"/>
      <c r="X317" s="213"/>
      <c r="Y317" s="213"/>
      <c r="Z317" s="213"/>
      <c r="AA317" s="231"/>
      <c r="AB317" s="213"/>
      <c r="AC317" s="213"/>
      <c r="AD317" s="205"/>
      <c r="AE317" s="205"/>
      <c r="AF317" s="205"/>
      <c r="AG317" s="205"/>
      <c r="AH317" s="205"/>
      <c r="AI317" s="205"/>
      <c r="AJ317" s="205"/>
      <c r="AK317" s="205"/>
      <c r="AL317" s="205"/>
      <c r="AM317" s="205"/>
      <c r="AN317" s="205"/>
      <c r="AO317" s="205"/>
    </row>
    <row r="318">
      <c r="A318" s="213"/>
      <c r="B318" s="218"/>
      <c r="C318" s="218"/>
      <c r="D318" s="213"/>
      <c r="E318" s="213"/>
      <c r="F318" s="213"/>
      <c r="G318" s="213"/>
      <c r="H318" s="213"/>
      <c r="I318" s="213"/>
      <c r="J318" s="213"/>
      <c r="K318" s="213"/>
      <c r="L318" s="280"/>
      <c r="M318" s="280"/>
      <c r="N318" s="280"/>
      <c r="O318" s="280"/>
      <c r="P318" s="280"/>
      <c r="Q318" s="280"/>
      <c r="R318" s="213"/>
      <c r="S318" s="213"/>
      <c r="T318" s="213"/>
      <c r="U318" s="213"/>
      <c r="V318" s="213"/>
      <c r="W318" s="213"/>
      <c r="X318" s="213"/>
      <c r="Y318" s="213"/>
      <c r="Z318" s="213"/>
      <c r="AA318" s="231"/>
      <c r="AB318" s="213"/>
      <c r="AC318" s="213"/>
      <c r="AD318" s="205"/>
      <c r="AE318" s="205"/>
      <c r="AF318" s="205"/>
      <c r="AG318" s="205"/>
      <c r="AH318" s="205"/>
      <c r="AI318" s="205"/>
      <c r="AJ318" s="205"/>
      <c r="AK318" s="205"/>
      <c r="AL318" s="205"/>
      <c r="AM318" s="205"/>
      <c r="AN318" s="205"/>
      <c r="AO318" s="205"/>
    </row>
    <row r="319">
      <c r="A319" s="213"/>
      <c r="B319" s="218"/>
      <c r="C319" s="218"/>
      <c r="D319" s="213"/>
      <c r="E319" s="213"/>
      <c r="F319" s="213"/>
      <c r="G319" s="213"/>
      <c r="H319" s="213"/>
      <c r="I319" s="213"/>
      <c r="J319" s="213"/>
      <c r="K319" s="213"/>
      <c r="L319" s="280"/>
      <c r="M319" s="280"/>
      <c r="N319" s="280"/>
      <c r="O319" s="280"/>
      <c r="P319" s="280"/>
      <c r="Q319" s="280"/>
      <c r="R319" s="213"/>
      <c r="S319" s="213"/>
      <c r="T319" s="213"/>
      <c r="U319" s="213"/>
      <c r="V319" s="213"/>
      <c r="W319" s="213"/>
      <c r="X319" s="213"/>
      <c r="Y319" s="213"/>
      <c r="Z319" s="213"/>
      <c r="AA319" s="231"/>
      <c r="AB319" s="213"/>
      <c r="AC319" s="213"/>
      <c r="AD319" s="205"/>
      <c r="AE319" s="205"/>
      <c r="AF319" s="205"/>
      <c r="AG319" s="205"/>
      <c r="AH319" s="205"/>
      <c r="AI319" s="205"/>
      <c r="AJ319" s="205"/>
      <c r="AK319" s="205"/>
      <c r="AL319" s="205"/>
      <c r="AM319" s="205"/>
      <c r="AN319" s="205"/>
      <c r="AO319" s="205"/>
    </row>
    <row r="320">
      <c r="A320" s="213"/>
      <c r="B320" s="218"/>
      <c r="C320" s="218"/>
      <c r="D320" s="213"/>
      <c r="E320" s="213"/>
      <c r="F320" s="213"/>
      <c r="G320" s="213"/>
      <c r="H320" s="213"/>
      <c r="I320" s="213"/>
      <c r="J320" s="213"/>
      <c r="K320" s="213"/>
      <c r="L320" s="280"/>
      <c r="M320" s="280"/>
      <c r="N320" s="280"/>
      <c r="O320" s="280"/>
      <c r="P320" s="280"/>
      <c r="Q320" s="280"/>
      <c r="R320" s="213"/>
      <c r="S320" s="213"/>
      <c r="T320" s="213"/>
      <c r="U320" s="213"/>
      <c r="V320" s="213"/>
      <c r="W320" s="213"/>
      <c r="X320" s="213"/>
      <c r="Y320" s="213"/>
      <c r="Z320" s="213"/>
      <c r="AA320" s="231"/>
      <c r="AB320" s="213"/>
      <c r="AC320" s="213"/>
      <c r="AD320" s="205"/>
      <c r="AE320" s="205"/>
      <c r="AF320" s="205"/>
      <c r="AG320" s="205"/>
      <c r="AH320" s="205"/>
      <c r="AI320" s="205"/>
      <c r="AJ320" s="205"/>
      <c r="AK320" s="205"/>
      <c r="AL320" s="205"/>
      <c r="AM320" s="205"/>
      <c r="AN320" s="205"/>
      <c r="AO320" s="205"/>
    </row>
    <row r="321">
      <c r="A321" s="213"/>
      <c r="B321" s="218"/>
      <c r="C321" s="218"/>
      <c r="D321" s="213"/>
      <c r="E321" s="213"/>
      <c r="F321" s="213"/>
      <c r="G321" s="213"/>
      <c r="H321" s="213"/>
      <c r="I321" s="213"/>
      <c r="J321" s="213"/>
      <c r="K321" s="213"/>
      <c r="L321" s="280"/>
      <c r="M321" s="280"/>
      <c r="N321" s="280"/>
      <c r="O321" s="280"/>
      <c r="P321" s="280"/>
      <c r="Q321" s="280"/>
      <c r="R321" s="213"/>
      <c r="S321" s="213"/>
      <c r="T321" s="213"/>
      <c r="U321" s="213"/>
      <c r="V321" s="213"/>
      <c r="W321" s="213"/>
      <c r="X321" s="213"/>
      <c r="Y321" s="213"/>
      <c r="Z321" s="213"/>
      <c r="AA321" s="231"/>
      <c r="AB321" s="213"/>
      <c r="AC321" s="213"/>
      <c r="AD321" s="205"/>
      <c r="AE321" s="205"/>
      <c r="AF321" s="205"/>
      <c r="AG321" s="205"/>
      <c r="AH321" s="205"/>
      <c r="AI321" s="205"/>
      <c r="AJ321" s="205"/>
      <c r="AK321" s="205"/>
      <c r="AL321" s="205"/>
      <c r="AM321" s="205"/>
      <c r="AN321" s="205"/>
      <c r="AO321" s="205"/>
    </row>
    <row r="322">
      <c r="A322" s="213"/>
      <c r="B322" s="218"/>
      <c r="C322" s="218"/>
      <c r="D322" s="213"/>
      <c r="E322" s="213"/>
      <c r="F322" s="213"/>
      <c r="G322" s="213"/>
      <c r="H322" s="213"/>
      <c r="I322" s="213"/>
      <c r="J322" s="213"/>
      <c r="K322" s="213"/>
      <c r="L322" s="280"/>
      <c r="M322" s="280"/>
      <c r="N322" s="280"/>
      <c r="O322" s="280"/>
      <c r="P322" s="280"/>
      <c r="Q322" s="280"/>
      <c r="R322" s="213"/>
      <c r="S322" s="213"/>
      <c r="T322" s="213"/>
      <c r="U322" s="213"/>
      <c r="V322" s="213"/>
      <c r="W322" s="213"/>
      <c r="X322" s="213"/>
      <c r="Y322" s="213"/>
      <c r="Z322" s="213"/>
      <c r="AA322" s="231"/>
      <c r="AB322" s="213"/>
      <c r="AC322" s="213"/>
      <c r="AD322" s="205"/>
      <c r="AE322" s="205"/>
      <c r="AF322" s="205"/>
      <c r="AG322" s="205"/>
      <c r="AH322" s="205"/>
      <c r="AI322" s="205"/>
      <c r="AJ322" s="205"/>
      <c r="AK322" s="205"/>
      <c r="AL322" s="205"/>
      <c r="AM322" s="205"/>
      <c r="AN322" s="205"/>
      <c r="AO322" s="205"/>
    </row>
    <row r="323">
      <c r="A323" s="213"/>
      <c r="B323" s="218"/>
      <c r="C323" s="218"/>
      <c r="D323" s="213"/>
      <c r="E323" s="213"/>
      <c r="F323" s="213"/>
      <c r="G323" s="213"/>
      <c r="H323" s="213"/>
      <c r="I323" s="213"/>
      <c r="J323" s="213"/>
      <c r="K323" s="213"/>
      <c r="L323" s="280"/>
      <c r="M323" s="280"/>
      <c r="N323" s="280"/>
      <c r="O323" s="280"/>
      <c r="P323" s="280"/>
      <c r="Q323" s="280"/>
      <c r="R323" s="213"/>
      <c r="S323" s="213"/>
      <c r="T323" s="213"/>
      <c r="U323" s="213"/>
      <c r="V323" s="213"/>
      <c r="W323" s="213"/>
      <c r="X323" s="213"/>
      <c r="Y323" s="213"/>
      <c r="Z323" s="213"/>
      <c r="AA323" s="231"/>
      <c r="AB323" s="213"/>
      <c r="AC323" s="213"/>
      <c r="AD323" s="205"/>
      <c r="AE323" s="205"/>
      <c r="AF323" s="205"/>
      <c r="AG323" s="205"/>
      <c r="AH323" s="205"/>
      <c r="AI323" s="205"/>
      <c r="AJ323" s="205"/>
      <c r="AK323" s="205"/>
      <c r="AL323" s="205"/>
      <c r="AM323" s="205"/>
      <c r="AN323" s="205"/>
      <c r="AO323" s="205"/>
    </row>
    <row r="324">
      <c r="A324" s="213"/>
      <c r="B324" s="218"/>
      <c r="C324" s="218"/>
      <c r="D324" s="213"/>
      <c r="E324" s="213"/>
      <c r="F324" s="213"/>
      <c r="G324" s="213"/>
      <c r="H324" s="213"/>
      <c r="I324" s="213"/>
      <c r="J324" s="213"/>
      <c r="K324" s="213"/>
      <c r="L324" s="280"/>
      <c r="M324" s="280"/>
      <c r="N324" s="280"/>
      <c r="O324" s="280"/>
      <c r="P324" s="280"/>
      <c r="Q324" s="280"/>
      <c r="R324" s="213"/>
      <c r="S324" s="213"/>
      <c r="T324" s="213"/>
      <c r="U324" s="213"/>
      <c r="V324" s="213"/>
      <c r="W324" s="213"/>
      <c r="X324" s="213"/>
      <c r="Y324" s="213"/>
      <c r="Z324" s="213"/>
      <c r="AA324" s="231"/>
      <c r="AB324" s="213"/>
      <c r="AC324" s="213"/>
      <c r="AD324" s="205"/>
      <c r="AE324" s="205"/>
      <c r="AF324" s="205"/>
      <c r="AG324" s="205"/>
      <c r="AH324" s="205"/>
      <c r="AI324" s="205"/>
      <c r="AJ324" s="205"/>
      <c r="AK324" s="205"/>
      <c r="AL324" s="205"/>
      <c r="AM324" s="205"/>
      <c r="AN324" s="205"/>
      <c r="AO324" s="205"/>
    </row>
    <row r="325">
      <c r="A325" s="213"/>
      <c r="B325" s="218"/>
      <c r="C325" s="218"/>
      <c r="D325" s="213"/>
      <c r="E325" s="213"/>
      <c r="F325" s="213"/>
      <c r="G325" s="213"/>
      <c r="H325" s="213"/>
      <c r="I325" s="213"/>
      <c r="J325" s="213"/>
      <c r="K325" s="213"/>
      <c r="L325" s="280"/>
      <c r="M325" s="280"/>
      <c r="N325" s="280"/>
      <c r="O325" s="280"/>
      <c r="P325" s="280"/>
      <c r="Q325" s="280"/>
      <c r="R325" s="213"/>
      <c r="S325" s="213"/>
      <c r="T325" s="213"/>
      <c r="U325" s="213"/>
      <c r="V325" s="213"/>
      <c r="W325" s="213"/>
      <c r="X325" s="213"/>
      <c r="Y325" s="213"/>
      <c r="Z325" s="213"/>
      <c r="AA325" s="231"/>
      <c r="AB325" s="213"/>
      <c r="AC325" s="213"/>
      <c r="AD325" s="205"/>
      <c r="AE325" s="205"/>
      <c r="AF325" s="205"/>
      <c r="AG325" s="205"/>
      <c r="AH325" s="205"/>
      <c r="AI325" s="205"/>
      <c r="AJ325" s="205"/>
      <c r="AK325" s="205"/>
      <c r="AL325" s="205"/>
      <c r="AM325" s="205"/>
      <c r="AN325" s="205"/>
      <c r="AO325" s="205"/>
    </row>
    <row r="326">
      <c r="A326" s="213"/>
      <c r="B326" s="218"/>
      <c r="C326" s="218"/>
      <c r="D326" s="213"/>
      <c r="E326" s="213"/>
      <c r="F326" s="213"/>
      <c r="G326" s="213"/>
      <c r="H326" s="213"/>
      <c r="I326" s="213"/>
      <c r="J326" s="213"/>
      <c r="K326" s="213"/>
      <c r="L326" s="280"/>
      <c r="M326" s="280"/>
      <c r="N326" s="280"/>
      <c r="O326" s="280"/>
      <c r="P326" s="280"/>
      <c r="Q326" s="280"/>
      <c r="R326" s="213"/>
      <c r="S326" s="213"/>
      <c r="T326" s="213"/>
      <c r="U326" s="213"/>
      <c r="V326" s="213"/>
      <c r="W326" s="213"/>
      <c r="X326" s="213"/>
      <c r="Y326" s="213"/>
      <c r="Z326" s="213"/>
      <c r="AA326" s="231"/>
      <c r="AB326" s="213"/>
      <c r="AC326" s="213"/>
      <c r="AD326" s="205"/>
      <c r="AE326" s="205"/>
      <c r="AF326" s="205"/>
      <c r="AG326" s="205"/>
      <c r="AH326" s="205"/>
      <c r="AI326" s="205"/>
      <c r="AJ326" s="205"/>
      <c r="AK326" s="205"/>
      <c r="AL326" s="205"/>
      <c r="AM326" s="205"/>
      <c r="AN326" s="205"/>
      <c r="AO326" s="205"/>
    </row>
    <row r="327">
      <c r="A327" s="213"/>
      <c r="B327" s="218"/>
      <c r="C327" s="218"/>
      <c r="D327" s="213"/>
      <c r="E327" s="213"/>
      <c r="F327" s="213"/>
      <c r="G327" s="213"/>
      <c r="H327" s="213"/>
      <c r="I327" s="213"/>
      <c r="J327" s="213"/>
      <c r="K327" s="213"/>
      <c r="L327" s="280"/>
      <c r="M327" s="280"/>
      <c r="N327" s="280"/>
      <c r="O327" s="280"/>
      <c r="P327" s="280"/>
      <c r="Q327" s="280"/>
      <c r="R327" s="213"/>
      <c r="S327" s="213"/>
      <c r="T327" s="213"/>
      <c r="U327" s="213"/>
      <c r="V327" s="213"/>
      <c r="W327" s="213"/>
      <c r="X327" s="213"/>
      <c r="Y327" s="213"/>
      <c r="Z327" s="213"/>
      <c r="AA327" s="231"/>
      <c r="AB327" s="213"/>
      <c r="AC327" s="213"/>
      <c r="AD327" s="205"/>
      <c r="AE327" s="205"/>
      <c r="AF327" s="205"/>
      <c r="AG327" s="205"/>
      <c r="AH327" s="205"/>
      <c r="AI327" s="205"/>
      <c r="AJ327" s="205"/>
      <c r="AK327" s="205"/>
      <c r="AL327" s="205"/>
      <c r="AM327" s="205"/>
      <c r="AN327" s="205"/>
      <c r="AO327" s="205"/>
    </row>
    <row r="328">
      <c r="A328" s="213"/>
      <c r="B328" s="218"/>
      <c r="C328" s="218"/>
      <c r="D328" s="213"/>
      <c r="E328" s="213"/>
      <c r="F328" s="213"/>
      <c r="G328" s="213"/>
      <c r="H328" s="213"/>
      <c r="I328" s="213"/>
      <c r="J328" s="213"/>
      <c r="K328" s="213"/>
      <c r="L328" s="280"/>
      <c r="M328" s="280"/>
      <c r="N328" s="280"/>
      <c r="O328" s="280"/>
      <c r="P328" s="280"/>
      <c r="Q328" s="280"/>
      <c r="R328" s="213"/>
      <c r="S328" s="213"/>
      <c r="T328" s="213"/>
      <c r="U328" s="213"/>
      <c r="V328" s="213"/>
      <c r="W328" s="213"/>
      <c r="X328" s="213"/>
      <c r="Y328" s="213"/>
      <c r="Z328" s="213"/>
      <c r="AA328" s="231"/>
      <c r="AB328" s="213"/>
      <c r="AC328" s="213"/>
      <c r="AD328" s="205"/>
      <c r="AE328" s="205"/>
      <c r="AF328" s="205"/>
      <c r="AG328" s="205"/>
      <c r="AH328" s="205"/>
      <c r="AI328" s="205"/>
      <c r="AJ328" s="205"/>
      <c r="AK328" s="205"/>
      <c r="AL328" s="205"/>
      <c r="AM328" s="205"/>
      <c r="AN328" s="205"/>
      <c r="AO328" s="205"/>
    </row>
    <row r="329">
      <c r="A329" s="213"/>
      <c r="B329" s="218"/>
      <c r="C329" s="218"/>
      <c r="D329" s="213"/>
      <c r="E329" s="213"/>
      <c r="F329" s="213"/>
      <c r="G329" s="213"/>
      <c r="H329" s="213"/>
      <c r="I329" s="213"/>
      <c r="J329" s="213"/>
      <c r="K329" s="213"/>
      <c r="L329" s="280"/>
      <c r="M329" s="280"/>
      <c r="N329" s="280"/>
      <c r="O329" s="280"/>
      <c r="P329" s="280"/>
      <c r="Q329" s="280"/>
      <c r="R329" s="213"/>
      <c r="S329" s="213"/>
      <c r="T329" s="213"/>
      <c r="U329" s="213"/>
      <c r="V329" s="213"/>
      <c r="W329" s="213"/>
      <c r="X329" s="213"/>
      <c r="Y329" s="213"/>
      <c r="Z329" s="213"/>
      <c r="AA329" s="231"/>
      <c r="AB329" s="213"/>
      <c r="AC329" s="213"/>
      <c r="AD329" s="205"/>
      <c r="AE329" s="205"/>
      <c r="AF329" s="205"/>
      <c r="AG329" s="205"/>
      <c r="AH329" s="205"/>
      <c r="AI329" s="205"/>
      <c r="AJ329" s="205"/>
      <c r="AK329" s="205"/>
      <c r="AL329" s="205"/>
      <c r="AM329" s="205"/>
      <c r="AN329" s="205"/>
      <c r="AO329" s="205"/>
    </row>
    <row r="330">
      <c r="A330" s="213"/>
      <c r="B330" s="218"/>
      <c r="C330" s="218"/>
      <c r="D330" s="213"/>
      <c r="E330" s="213"/>
      <c r="F330" s="213"/>
      <c r="G330" s="213"/>
      <c r="H330" s="213"/>
      <c r="I330" s="213"/>
      <c r="J330" s="213"/>
      <c r="K330" s="213"/>
      <c r="L330" s="280"/>
      <c r="M330" s="280"/>
      <c r="N330" s="280"/>
      <c r="O330" s="280"/>
      <c r="P330" s="280"/>
      <c r="Q330" s="280"/>
      <c r="R330" s="213"/>
      <c r="S330" s="213"/>
      <c r="T330" s="213"/>
      <c r="U330" s="213"/>
      <c r="V330" s="213"/>
      <c r="W330" s="213"/>
      <c r="X330" s="213"/>
      <c r="Y330" s="213"/>
      <c r="Z330" s="213"/>
      <c r="AA330" s="231"/>
      <c r="AB330" s="213"/>
      <c r="AC330" s="213"/>
      <c r="AD330" s="205"/>
      <c r="AE330" s="205"/>
      <c r="AF330" s="205"/>
      <c r="AG330" s="205"/>
      <c r="AH330" s="205"/>
      <c r="AI330" s="205"/>
      <c r="AJ330" s="205"/>
      <c r="AK330" s="205"/>
      <c r="AL330" s="205"/>
      <c r="AM330" s="205"/>
      <c r="AN330" s="205"/>
      <c r="AO330" s="205"/>
    </row>
    <row r="331">
      <c r="A331" s="213"/>
      <c r="B331" s="218"/>
      <c r="C331" s="218"/>
      <c r="D331" s="213"/>
      <c r="E331" s="213"/>
      <c r="F331" s="213"/>
      <c r="G331" s="213"/>
      <c r="H331" s="213"/>
      <c r="I331" s="213"/>
      <c r="J331" s="213"/>
      <c r="K331" s="213"/>
      <c r="L331" s="280"/>
      <c r="M331" s="280"/>
      <c r="N331" s="280"/>
      <c r="O331" s="280"/>
      <c r="P331" s="280"/>
      <c r="Q331" s="280"/>
      <c r="R331" s="213"/>
      <c r="S331" s="213"/>
      <c r="T331" s="213"/>
      <c r="U331" s="213"/>
      <c r="V331" s="213"/>
      <c r="W331" s="213"/>
      <c r="X331" s="213"/>
      <c r="Y331" s="213"/>
      <c r="Z331" s="213"/>
      <c r="AA331" s="231"/>
      <c r="AB331" s="213"/>
      <c r="AC331" s="213"/>
      <c r="AD331" s="205"/>
      <c r="AE331" s="205"/>
      <c r="AF331" s="205"/>
      <c r="AG331" s="205"/>
      <c r="AH331" s="205"/>
      <c r="AI331" s="205"/>
      <c r="AJ331" s="205"/>
      <c r="AK331" s="205"/>
      <c r="AL331" s="205"/>
      <c r="AM331" s="205"/>
      <c r="AN331" s="205"/>
      <c r="AO331" s="205"/>
    </row>
    <row r="332">
      <c r="A332" s="213"/>
      <c r="B332" s="218"/>
      <c r="C332" s="218"/>
      <c r="D332" s="213"/>
      <c r="E332" s="213"/>
      <c r="F332" s="213"/>
      <c r="G332" s="213"/>
      <c r="H332" s="213"/>
      <c r="I332" s="213"/>
      <c r="J332" s="213"/>
      <c r="K332" s="213"/>
      <c r="L332" s="280"/>
      <c r="M332" s="280"/>
      <c r="N332" s="280"/>
      <c r="O332" s="280"/>
      <c r="P332" s="280"/>
      <c r="Q332" s="280"/>
      <c r="R332" s="213"/>
      <c r="S332" s="213"/>
      <c r="T332" s="213"/>
      <c r="U332" s="213"/>
      <c r="V332" s="213"/>
      <c r="W332" s="213"/>
      <c r="X332" s="213"/>
      <c r="Y332" s="213"/>
      <c r="Z332" s="213"/>
      <c r="AA332" s="231"/>
      <c r="AB332" s="213"/>
      <c r="AC332" s="213"/>
      <c r="AD332" s="205"/>
      <c r="AE332" s="205"/>
      <c r="AF332" s="205"/>
      <c r="AG332" s="205"/>
      <c r="AH332" s="205"/>
      <c r="AI332" s="205"/>
      <c r="AJ332" s="205"/>
      <c r="AK332" s="205"/>
      <c r="AL332" s="205"/>
      <c r="AM332" s="205"/>
      <c r="AN332" s="205"/>
      <c r="AO332" s="205"/>
    </row>
    <row r="333">
      <c r="A333" s="213"/>
      <c r="B333" s="218"/>
      <c r="C333" s="218"/>
      <c r="D333" s="213"/>
      <c r="E333" s="213"/>
      <c r="F333" s="213"/>
      <c r="G333" s="213"/>
      <c r="H333" s="213"/>
      <c r="I333" s="213"/>
      <c r="J333" s="213"/>
      <c r="K333" s="213"/>
      <c r="L333" s="280"/>
      <c r="M333" s="280"/>
      <c r="N333" s="280"/>
      <c r="O333" s="280"/>
      <c r="P333" s="280"/>
      <c r="Q333" s="280"/>
      <c r="R333" s="213"/>
      <c r="S333" s="213"/>
      <c r="T333" s="213"/>
      <c r="U333" s="213"/>
      <c r="V333" s="213"/>
      <c r="W333" s="213"/>
      <c r="X333" s="213"/>
      <c r="Y333" s="213"/>
      <c r="Z333" s="213"/>
      <c r="AA333" s="231"/>
      <c r="AB333" s="213"/>
      <c r="AC333" s="213"/>
      <c r="AD333" s="205"/>
      <c r="AE333" s="205"/>
      <c r="AF333" s="205"/>
      <c r="AG333" s="205"/>
      <c r="AH333" s="205"/>
      <c r="AI333" s="205"/>
      <c r="AJ333" s="205"/>
      <c r="AK333" s="205"/>
      <c r="AL333" s="205"/>
      <c r="AM333" s="205"/>
      <c r="AN333" s="205"/>
      <c r="AO333" s="205"/>
    </row>
    <row r="334">
      <c r="A334" s="213"/>
      <c r="B334" s="218"/>
      <c r="C334" s="218"/>
      <c r="D334" s="213"/>
      <c r="E334" s="213"/>
      <c r="F334" s="213"/>
      <c r="G334" s="213"/>
      <c r="H334" s="213"/>
      <c r="I334" s="213"/>
      <c r="J334" s="213"/>
      <c r="K334" s="213"/>
      <c r="L334" s="280"/>
      <c r="M334" s="280"/>
      <c r="N334" s="280"/>
      <c r="O334" s="280"/>
      <c r="P334" s="280"/>
      <c r="Q334" s="280"/>
      <c r="R334" s="213"/>
      <c r="S334" s="213"/>
      <c r="T334" s="213"/>
      <c r="U334" s="213"/>
      <c r="V334" s="213"/>
      <c r="W334" s="213"/>
      <c r="X334" s="213"/>
      <c r="Y334" s="213"/>
      <c r="Z334" s="213"/>
      <c r="AA334" s="231"/>
      <c r="AB334" s="213"/>
      <c r="AC334" s="213"/>
      <c r="AD334" s="205"/>
      <c r="AE334" s="205"/>
      <c r="AF334" s="205"/>
      <c r="AG334" s="205"/>
      <c r="AH334" s="205"/>
      <c r="AI334" s="205"/>
      <c r="AJ334" s="205"/>
      <c r="AK334" s="205"/>
      <c r="AL334" s="205"/>
      <c r="AM334" s="205"/>
      <c r="AN334" s="205"/>
      <c r="AO334" s="205"/>
    </row>
    <row r="335">
      <c r="A335" s="213"/>
      <c r="B335" s="218"/>
      <c r="C335" s="218"/>
      <c r="D335" s="213"/>
      <c r="E335" s="213"/>
      <c r="F335" s="213"/>
      <c r="G335" s="213"/>
      <c r="H335" s="213"/>
      <c r="I335" s="213"/>
      <c r="J335" s="213"/>
      <c r="K335" s="213"/>
      <c r="L335" s="280"/>
      <c r="M335" s="280"/>
      <c r="N335" s="280"/>
      <c r="O335" s="280"/>
      <c r="P335" s="280"/>
      <c r="Q335" s="280"/>
      <c r="R335" s="213"/>
      <c r="S335" s="213"/>
      <c r="T335" s="213"/>
      <c r="U335" s="213"/>
      <c r="V335" s="213"/>
      <c r="W335" s="213"/>
      <c r="X335" s="213"/>
      <c r="Y335" s="213"/>
      <c r="Z335" s="213"/>
      <c r="AA335" s="231"/>
      <c r="AB335" s="213"/>
      <c r="AC335" s="213"/>
      <c r="AD335" s="205"/>
      <c r="AE335" s="205"/>
      <c r="AF335" s="205"/>
      <c r="AG335" s="205"/>
      <c r="AH335" s="205"/>
      <c r="AI335" s="205"/>
      <c r="AJ335" s="205"/>
      <c r="AK335" s="205"/>
      <c r="AL335" s="205"/>
      <c r="AM335" s="205"/>
      <c r="AN335" s="205"/>
      <c r="AO335" s="205"/>
    </row>
    <row r="336">
      <c r="A336" s="213"/>
      <c r="B336" s="218"/>
      <c r="C336" s="218"/>
      <c r="D336" s="213"/>
      <c r="E336" s="213"/>
      <c r="F336" s="213"/>
      <c r="G336" s="213"/>
      <c r="H336" s="213"/>
      <c r="I336" s="213"/>
      <c r="J336" s="213"/>
      <c r="K336" s="213"/>
      <c r="L336" s="280"/>
      <c r="M336" s="280"/>
      <c r="N336" s="280"/>
      <c r="O336" s="280"/>
      <c r="P336" s="280"/>
      <c r="Q336" s="280"/>
      <c r="R336" s="213"/>
      <c r="S336" s="213"/>
      <c r="T336" s="213"/>
      <c r="U336" s="213"/>
      <c r="V336" s="213"/>
      <c r="W336" s="213"/>
      <c r="X336" s="213"/>
      <c r="Y336" s="213"/>
      <c r="Z336" s="213"/>
      <c r="AA336" s="231"/>
      <c r="AB336" s="213"/>
      <c r="AC336" s="213"/>
      <c r="AD336" s="205"/>
      <c r="AE336" s="205"/>
      <c r="AF336" s="205"/>
      <c r="AG336" s="205"/>
      <c r="AH336" s="205"/>
      <c r="AI336" s="205"/>
      <c r="AJ336" s="205"/>
      <c r="AK336" s="205"/>
      <c r="AL336" s="205"/>
      <c r="AM336" s="205"/>
      <c r="AN336" s="205"/>
      <c r="AO336" s="205"/>
    </row>
    <row r="337">
      <c r="A337" s="213"/>
      <c r="B337" s="218"/>
      <c r="C337" s="218"/>
      <c r="D337" s="213"/>
      <c r="E337" s="213"/>
      <c r="F337" s="213"/>
      <c r="G337" s="213"/>
      <c r="H337" s="213"/>
      <c r="I337" s="213"/>
      <c r="J337" s="213"/>
      <c r="K337" s="213"/>
      <c r="L337" s="280"/>
      <c r="M337" s="280"/>
      <c r="N337" s="280"/>
      <c r="O337" s="280"/>
      <c r="P337" s="280"/>
      <c r="Q337" s="280"/>
      <c r="R337" s="213"/>
      <c r="S337" s="213"/>
      <c r="T337" s="213"/>
      <c r="U337" s="213"/>
      <c r="V337" s="213"/>
      <c r="W337" s="213"/>
      <c r="X337" s="213"/>
      <c r="Y337" s="213"/>
      <c r="Z337" s="213"/>
      <c r="AA337" s="231"/>
      <c r="AB337" s="213"/>
      <c r="AC337" s="213"/>
      <c r="AD337" s="205"/>
      <c r="AE337" s="205"/>
      <c r="AF337" s="205"/>
      <c r="AG337" s="205"/>
      <c r="AH337" s="205"/>
      <c r="AI337" s="205"/>
      <c r="AJ337" s="205"/>
      <c r="AK337" s="205"/>
      <c r="AL337" s="205"/>
      <c r="AM337" s="205"/>
      <c r="AN337" s="205"/>
      <c r="AO337" s="205"/>
    </row>
    <row r="338">
      <c r="A338" s="213"/>
      <c r="B338" s="218"/>
      <c r="C338" s="218"/>
      <c r="D338" s="213"/>
      <c r="E338" s="213"/>
      <c r="F338" s="213"/>
      <c r="G338" s="213"/>
      <c r="H338" s="213"/>
      <c r="I338" s="213"/>
      <c r="J338" s="213"/>
      <c r="K338" s="213"/>
      <c r="L338" s="280"/>
      <c r="M338" s="280"/>
      <c r="N338" s="280"/>
      <c r="O338" s="280"/>
      <c r="P338" s="280"/>
      <c r="Q338" s="280"/>
      <c r="R338" s="213"/>
      <c r="S338" s="213"/>
      <c r="T338" s="213"/>
      <c r="U338" s="213"/>
      <c r="V338" s="213"/>
      <c r="W338" s="213"/>
      <c r="X338" s="213"/>
      <c r="Y338" s="213"/>
      <c r="Z338" s="213"/>
      <c r="AA338" s="231"/>
      <c r="AB338" s="213"/>
      <c r="AC338" s="213"/>
      <c r="AD338" s="205"/>
      <c r="AE338" s="205"/>
      <c r="AF338" s="205"/>
      <c r="AG338" s="205"/>
      <c r="AH338" s="205"/>
      <c r="AI338" s="205"/>
      <c r="AJ338" s="205"/>
      <c r="AK338" s="205"/>
      <c r="AL338" s="205"/>
      <c r="AM338" s="205"/>
      <c r="AN338" s="205"/>
      <c r="AO338" s="205"/>
    </row>
    <row r="339">
      <c r="A339" s="213"/>
      <c r="B339" s="218"/>
      <c r="C339" s="218"/>
      <c r="D339" s="213"/>
      <c r="E339" s="213"/>
      <c r="F339" s="213"/>
      <c r="G339" s="213"/>
      <c r="H339" s="213"/>
      <c r="I339" s="213"/>
      <c r="J339" s="213"/>
      <c r="K339" s="213"/>
      <c r="L339" s="280"/>
      <c r="M339" s="280"/>
      <c r="N339" s="280"/>
      <c r="O339" s="280"/>
      <c r="P339" s="280"/>
      <c r="Q339" s="280"/>
      <c r="R339" s="213"/>
      <c r="S339" s="213"/>
      <c r="T339" s="213"/>
      <c r="U339" s="213"/>
      <c r="V339" s="213"/>
      <c r="W339" s="213"/>
      <c r="X339" s="213"/>
      <c r="Y339" s="213"/>
      <c r="Z339" s="213"/>
      <c r="AA339" s="231"/>
      <c r="AB339" s="213"/>
      <c r="AC339" s="213"/>
      <c r="AD339" s="205"/>
      <c r="AE339" s="205"/>
      <c r="AF339" s="205"/>
      <c r="AG339" s="205"/>
      <c r="AH339" s="205"/>
      <c r="AI339" s="205"/>
      <c r="AJ339" s="205"/>
      <c r="AK339" s="205"/>
      <c r="AL339" s="205"/>
      <c r="AM339" s="205"/>
      <c r="AN339" s="205"/>
      <c r="AO339" s="205"/>
    </row>
    <row r="340">
      <c r="A340" s="213"/>
      <c r="B340" s="218"/>
      <c r="C340" s="218"/>
      <c r="D340" s="213"/>
      <c r="E340" s="213"/>
      <c r="F340" s="213"/>
      <c r="G340" s="213"/>
      <c r="H340" s="213"/>
      <c r="I340" s="213"/>
      <c r="J340" s="213"/>
      <c r="K340" s="213"/>
      <c r="L340" s="280"/>
      <c r="M340" s="280"/>
      <c r="N340" s="280"/>
      <c r="O340" s="280"/>
      <c r="P340" s="280"/>
      <c r="Q340" s="280"/>
      <c r="R340" s="213"/>
      <c r="S340" s="213"/>
      <c r="T340" s="213"/>
      <c r="U340" s="213"/>
      <c r="V340" s="213"/>
      <c r="W340" s="213"/>
      <c r="X340" s="213"/>
      <c r="Y340" s="213"/>
      <c r="Z340" s="213"/>
      <c r="AA340" s="231"/>
      <c r="AB340" s="213"/>
      <c r="AC340" s="213"/>
      <c r="AD340" s="205"/>
      <c r="AE340" s="205"/>
      <c r="AF340" s="205"/>
      <c r="AG340" s="205"/>
      <c r="AH340" s="205"/>
      <c r="AI340" s="205"/>
      <c r="AJ340" s="205"/>
      <c r="AK340" s="205"/>
      <c r="AL340" s="205"/>
      <c r="AM340" s="205"/>
      <c r="AN340" s="205"/>
      <c r="AO340" s="205"/>
    </row>
    <row r="341">
      <c r="A341" s="213"/>
      <c r="B341" s="218"/>
      <c r="C341" s="218"/>
      <c r="D341" s="213"/>
      <c r="E341" s="213"/>
      <c r="F341" s="213"/>
      <c r="G341" s="213"/>
      <c r="H341" s="213"/>
      <c r="I341" s="213"/>
      <c r="J341" s="213"/>
      <c r="K341" s="213"/>
      <c r="L341" s="280"/>
      <c r="M341" s="280"/>
      <c r="N341" s="280"/>
      <c r="O341" s="280"/>
      <c r="P341" s="280"/>
      <c r="Q341" s="280"/>
      <c r="R341" s="213"/>
      <c r="S341" s="213"/>
      <c r="T341" s="213"/>
      <c r="U341" s="213"/>
      <c r="V341" s="213"/>
      <c r="W341" s="213"/>
      <c r="X341" s="213"/>
      <c r="Y341" s="213"/>
      <c r="Z341" s="213"/>
      <c r="AA341" s="231"/>
      <c r="AB341" s="213"/>
      <c r="AC341" s="213"/>
      <c r="AD341" s="205"/>
      <c r="AE341" s="205"/>
      <c r="AF341" s="205"/>
      <c r="AG341" s="205"/>
      <c r="AH341" s="205"/>
      <c r="AI341" s="205"/>
      <c r="AJ341" s="205"/>
      <c r="AK341" s="205"/>
      <c r="AL341" s="205"/>
      <c r="AM341" s="205"/>
      <c r="AN341" s="205"/>
      <c r="AO341" s="205"/>
    </row>
    <row r="342">
      <c r="A342" s="213"/>
      <c r="B342" s="218"/>
      <c r="C342" s="218"/>
      <c r="D342" s="213"/>
      <c r="E342" s="213"/>
      <c r="F342" s="213"/>
      <c r="G342" s="213"/>
      <c r="H342" s="213"/>
      <c r="I342" s="213"/>
      <c r="J342" s="213"/>
      <c r="K342" s="213"/>
      <c r="L342" s="280"/>
      <c r="M342" s="280"/>
      <c r="N342" s="280"/>
      <c r="O342" s="280"/>
      <c r="P342" s="280"/>
      <c r="Q342" s="280"/>
      <c r="R342" s="213"/>
      <c r="S342" s="213"/>
      <c r="T342" s="213"/>
      <c r="U342" s="213"/>
      <c r="V342" s="213"/>
      <c r="W342" s="213"/>
      <c r="X342" s="213"/>
      <c r="Y342" s="213"/>
      <c r="Z342" s="213"/>
      <c r="AA342" s="231"/>
      <c r="AB342" s="213"/>
      <c r="AC342" s="213"/>
      <c r="AD342" s="205"/>
      <c r="AE342" s="205"/>
      <c r="AF342" s="205"/>
      <c r="AG342" s="205"/>
      <c r="AH342" s="205"/>
      <c r="AI342" s="205"/>
      <c r="AJ342" s="205"/>
      <c r="AK342" s="205"/>
      <c r="AL342" s="205"/>
      <c r="AM342" s="205"/>
      <c r="AN342" s="205"/>
      <c r="AO342" s="205"/>
    </row>
    <row r="343">
      <c r="A343" s="213"/>
      <c r="B343" s="218"/>
      <c r="C343" s="218"/>
      <c r="D343" s="213"/>
      <c r="E343" s="213"/>
      <c r="F343" s="213"/>
      <c r="G343" s="213"/>
      <c r="H343" s="213"/>
      <c r="I343" s="213"/>
      <c r="J343" s="213"/>
      <c r="K343" s="213"/>
      <c r="L343" s="280"/>
      <c r="M343" s="280"/>
      <c r="N343" s="280"/>
      <c r="O343" s="280"/>
      <c r="P343" s="280"/>
      <c r="Q343" s="280"/>
      <c r="R343" s="213"/>
      <c r="S343" s="213"/>
      <c r="T343" s="213"/>
      <c r="U343" s="213"/>
      <c r="V343" s="213"/>
      <c r="W343" s="213"/>
      <c r="X343" s="213"/>
      <c r="Y343" s="213"/>
      <c r="Z343" s="213"/>
      <c r="AA343" s="231"/>
      <c r="AB343" s="213"/>
      <c r="AC343" s="213"/>
      <c r="AD343" s="205"/>
      <c r="AE343" s="205"/>
      <c r="AF343" s="205"/>
      <c r="AG343" s="205"/>
      <c r="AH343" s="205"/>
      <c r="AI343" s="205"/>
      <c r="AJ343" s="205"/>
      <c r="AK343" s="205"/>
      <c r="AL343" s="205"/>
      <c r="AM343" s="205"/>
      <c r="AN343" s="205"/>
      <c r="AO343" s="205"/>
    </row>
    <row r="344">
      <c r="A344" s="213"/>
      <c r="B344" s="218"/>
      <c r="C344" s="218"/>
      <c r="D344" s="213"/>
      <c r="E344" s="213"/>
      <c r="F344" s="213"/>
      <c r="G344" s="213"/>
      <c r="H344" s="213"/>
      <c r="I344" s="213"/>
      <c r="J344" s="213"/>
      <c r="K344" s="213"/>
      <c r="L344" s="280"/>
      <c r="M344" s="280"/>
      <c r="N344" s="280"/>
      <c r="O344" s="280"/>
      <c r="P344" s="280"/>
      <c r="Q344" s="280"/>
      <c r="R344" s="213"/>
      <c r="S344" s="213"/>
      <c r="T344" s="213"/>
      <c r="U344" s="213"/>
      <c r="V344" s="213"/>
      <c r="W344" s="213"/>
      <c r="X344" s="213"/>
      <c r="Y344" s="213"/>
      <c r="Z344" s="213"/>
      <c r="AA344" s="231"/>
      <c r="AB344" s="213"/>
      <c r="AC344" s="213"/>
      <c r="AD344" s="205"/>
      <c r="AE344" s="205"/>
      <c r="AF344" s="205"/>
      <c r="AG344" s="205"/>
      <c r="AH344" s="205"/>
      <c r="AI344" s="205"/>
      <c r="AJ344" s="205"/>
      <c r="AK344" s="205"/>
      <c r="AL344" s="205"/>
      <c r="AM344" s="205"/>
      <c r="AN344" s="205"/>
      <c r="AO344" s="205"/>
    </row>
    <row r="345">
      <c r="A345" s="213"/>
      <c r="B345" s="218"/>
      <c r="C345" s="218"/>
      <c r="D345" s="213"/>
      <c r="E345" s="213"/>
      <c r="F345" s="213"/>
      <c r="G345" s="213"/>
      <c r="H345" s="213"/>
      <c r="I345" s="213"/>
      <c r="J345" s="213"/>
      <c r="K345" s="213"/>
      <c r="L345" s="280"/>
      <c r="M345" s="280"/>
      <c r="N345" s="280"/>
      <c r="O345" s="280"/>
      <c r="P345" s="280"/>
      <c r="Q345" s="280"/>
      <c r="R345" s="213"/>
      <c r="S345" s="213"/>
      <c r="T345" s="213"/>
      <c r="U345" s="213"/>
      <c r="V345" s="213"/>
      <c r="W345" s="213"/>
      <c r="X345" s="213"/>
      <c r="Y345" s="213"/>
      <c r="Z345" s="213"/>
      <c r="AA345" s="231"/>
      <c r="AB345" s="213"/>
      <c r="AC345" s="213"/>
      <c r="AD345" s="205"/>
      <c r="AE345" s="205"/>
      <c r="AF345" s="205"/>
      <c r="AG345" s="205"/>
      <c r="AH345" s="205"/>
      <c r="AI345" s="205"/>
      <c r="AJ345" s="205"/>
      <c r="AK345" s="205"/>
      <c r="AL345" s="205"/>
      <c r="AM345" s="205"/>
      <c r="AN345" s="205"/>
      <c r="AO345" s="205"/>
    </row>
    <row r="346">
      <c r="A346" s="213"/>
      <c r="B346" s="218"/>
      <c r="C346" s="218"/>
      <c r="D346" s="213"/>
      <c r="E346" s="213"/>
      <c r="F346" s="213"/>
      <c r="G346" s="213"/>
      <c r="H346" s="213"/>
      <c r="I346" s="213"/>
      <c r="J346" s="213"/>
      <c r="K346" s="213"/>
      <c r="L346" s="280"/>
      <c r="M346" s="280"/>
      <c r="N346" s="280"/>
      <c r="O346" s="280"/>
      <c r="P346" s="280"/>
      <c r="Q346" s="280"/>
      <c r="R346" s="213"/>
      <c r="S346" s="213"/>
      <c r="T346" s="213"/>
      <c r="U346" s="213"/>
      <c r="V346" s="213"/>
      <c r="W346" s="213"/>
      <c r="X346" s="213"/>
      <c r="Y346" s="213"/>
      <c r="Z346" s="213"/>
      <c r="AA346" s="231"/>
      <c r="AB346" s="213"/>
      <c r="AC346" s="213"/>
      <c r="AD346" s="205"/>
      <c r="AE346" s="205"/>
      <c r="AF346" s="205"/>
      <c r="AG346" s="205"/>
      <c r="AH346" s="205"/>
      <c r="AI346" s="205"/>
      <c r="AJ346" s="205"/>
      <c r="AK346" s="205"/>
      <c r="AL346" s="205"/>
      <c r="AM346" s="205"/>
      <c r="AN346" s="205"/>
      <c r="AO346" s="205"/>
    </row>
    <row r="347">
      <c r="A347" s="213"/>
      <c r="B347" s="218"/>
      <c r="C347" s="218"/>
      <c r="D347" s="213"/>
      <c r="E347" s="213"/>
      <c r="F347" s="213"/>
      <c r="G347" s="213"/>
      <c r="H347" s="213"/>
      <c r="I347" s="213"/>
      <c r="J347" s="213"/>
      <c r="K347" s="213"/>
      <c r="L347" s="280"/>
      <c r="M347" s="280"/>
      <c r="N347" s="280"/>
      <c r="O347" s="280"/>
      <c r="P347" s="280"/>
      <c r="Q347" s="280"/>
      <c r="R347" s="213"/>
      <c r="S347" s="213"/>
      <c r="T347" s="213"/>
      <c r="U347" s="213"/>
      <c r="V347" s="213"/>
      <c r="W347" s="213"/>
      <c r="X347" s="213"/>
      <c r="Y347" s="213"/>
      <c r="Z347" s="213"/>
      <c r="AA347" s="231"/>
      <c r="AB347" s="213"/>
      <c r="AC347" s="213"/>
      <c r="AD347" s="205"/>
      <c r="AE347" s="205"/>
      <c r="AF347" s="205"/>
      <c r="AG347" s="205"/>
      <c r="AH347" s="205"/>
      <c r="AI347" s="205"/>
      <c r="AJ347" s="205"/>
      <c r="AK347" s="205"/>
      <c r="AL347" s="205"/>
      <c r="AM347" s="205"/>
      <c r="AN347" s="205"/>
      <c r="AO347" s="205"/>
    </row>
    <row r="348">
      <c r="A348" s="213"/>
      <c r="B348" s="218"/>
      <c r="C348" s="218"/>
      <c r="D348" s="213"/>
      <c r="E348" s="213"/>
      <c r="F348" s="213"/>
      <c r="G348" s="213"/>
      <c r="H348" s="213"/>
      <c r="I348" s="213"/>
      <c r="J348" s="213"/>
      <c r="K348" s="213"/>
      <c r="L348" s="280"/>
      <c r="M348" s="280"/>
      <c r="N348" s="280"/>
      <c r="O348" s="280"/>
      <c r="P348" s="280"/>
      <c r="Q348" s="280"/>
      <c r="R348" s="213"/>
      <c r="S348" s="213"/>
      <c r="T348" s="213"/>
      <c r="U348" s="213"/>
      <c r="V348" s="213"/>
      <c r="W348" s="213"/>
      <c r="X348" s="213"/>
      <c r="Y348" s="213"/>
      <c r="Z348" s="213"/>
      <c r="AA348" s="231"/>
      <c r="AB348" s="213"/>
      <c r="AC348" s="213"/>
      <c r="AD348" s="205"/>
      <c r="AE348" s="205"/>
      <c r="AF348" s="205"/>
      <c r="AG348" s="205"/>
      <c r="AH348" s="205"/>
      <c r="AI348" s="205"/>
      <c r="AJ348" s="205"/>
      <c r="AK348" s="205"/>
      <c r="AL348" s="205"/>
      <c r="AM348" s="205"/>
      <c r="AN348" s="205"/>
      <c r="AO348" s="205"/>
    </row>
    <row r="349">
      <c r="A349" s="213"/>
      <c r="B349" s="218"/>
      <c r="C349" s="218"/>
      <c r="D349" s="213"/>
      <c r="E349" s="213"/>
      <c r="F349" s="213"/>
      <c r="G349" s="213"/>
      <c r="H349" s="213"/>
      <c r="I349" s="213"/>
      <c r="J349" s="213"/>
      <c r="K349" s="213"/>
      <c r="L349" s="280"/>
      <c r="M349" s="280"/>
      <c r="N349" s="280"/>
      <c r="O349" s="280"/>
      <c r="P349" s="280"/>
      <c r="Q349" s="280"/>
      <c r="R349" s="213"/>
      <c r="S349" s="213"/>
      <c r="T349" s="213"/>
      <c r="U349" s="213"/>
      <c r="V349" s="213"/>
      <c r="W349" s="213"/>
      <c r="X349" s="213"/>
      <c r="Y349" s="213"/>
      <c r="Z349" s="213"/>
      <c r="AA349" s="231"/>
      <c r="AB349" s="213"/>
      <c r="AC349" s="213"/>
      <c r="AD349" s="205"/>
      <c r="AE349" s="205"/>
      <c r="AF349" s="205"/>
      <c r="AG349" s="205"/>
      <c r="AH349" s="205"/>
      <c r="AI349" s="205"/>
      <c r="AJ349" s="205"/>
      <c r="AK349" s="205"/>
      <c r="AL349" s="205"/>
      <c r="AM349" s="205"/>
      <c r="AN349" s="205"/>
      <c r="AO349" s="205"/>
    </row>
    <row r="350">
      <c r="A350" s="213"/>
      <c r="B350" s="218"/>
      <c r="C350" s="218"/>
      <c r="D350" s="213"/>
      <c r="E350" s="213"/>
      <c r="F350" s="213"/>
      <c r="G350" s="213"/>
      <c r="H350" s="213"/>
      <c r="I350" s="213"/>
      <c r="J350" s="213"/>
      <c r="K350" s="213"/>
      <c r="L350" s="280"/>
      <c r="M350" s="280"/>
      <c r="N350" s="280"/>
      <c r="O350" s="280"/>
      <c r="P350" s="280"/>
      <c r="Q350" s="280"/>
      <c r="R350" s="213"/>
      <c r="S350" s="213"/>
      <c r="T350" s="213"/>
      <c r="U350" s="213"/>
      <c r="V350" s="213"/>
      <c r="W350" s="213"/>
      <c r="X350" s="213"/>
      <c r="Y350" s="213"/>
      <c r="Z350" s="213"/>
      <c r="AA350" s="231"/>
      <c r="AB350" s="213"/>
      <c r="AC350" s="213"/>
      <c r="AD350" s="205"/>
      <c r="AE350" s="205"/>
      <c r="AF350" s="205"/>
      <c r="AG350" s="205"/>
      <c r="AH350" s="205"/>
      <c r="AI350" s="205"/>
      <c r="AJ350" s="205"/>
      <c r="AK350" s="205"/>
      <c r="AL350" s="205"/>
      <c r="AM350" s="205"/>
      <c r="AN350" s="205"/>
      <c r="AO350" s="205"/>
    </row>
    <row r="351">
      <c r="A351" s="213"/>
      <c r="B351" s="218"/>
      <c r="C351" s="218"/>
      <c r="D351" s="213"/>
      <c r="E351" s="213"/>
      <c r="F351" s="213"/>
      <c r="G351" s="213"/>
      <c r="H351" s="213"/>
      <c r="I351" s="213"/>
      <c r="J351" s="213"/>
      <c r="K351" s="213"/>
      <c r="L351" s="280"/>
      <c r="M351" s="280"/>
      <c r="N351" s="280"/>
      <c r="O351" s="280"/>
      <c r="P351" s="280"/>
      <c r="Q351" s="280"/>
      <c r="R351" s="213"/>
      <c r="S351" s="213"/>
      <c r="T351" s="213"/>
      <c r="U351" s="213"/>
      <c r="V351" s="213"/>
      <c r="W351" s="213"/>
      <c r="X351" s="213"/>
      <c r="Y351" s="213"/>
      <c r="Z351" s="213"/>
      <c r="AA351" s="231"/>
      <c r="AB351" s="213"/>
      <c r="AC351" s="213"/>
      <c r="AD351" s="205"/>
      <c r="AE351" s="205"/>
      <c r="AF351" s="205"/>
      <c r="AG351" s="205"/>
      <c r="AH351" s="205"/>
      <c r="AI351" s="205"/>
      <c r="AJ351" s="205"/>
      <c r="AK351" s="205"/>
      <c r="AL351" s="205"/>
      <c r="AM351" s="205"/>
      <c r="AN351" s="205"/>
      <c r="AO351" s="205"/>
    </row>
    <row r="352">
      <c r="A352" s="213"/>
      <c r="B352" s="218"/>
      <c r="C352" s="218"/>
      <c r="D352" s="213"/>
      <c r="E352" s="213"/>
      <c r="F352" s="213"/>
      <c r="G352" s="213"/>
      <c r="H352" s="213"/>
      <c r="I352" s="213"/>
      <c r="J352" s="213"/>
      <c r="K352" s="213"/>
      <c r="L352" s="280"/>
      <c r="M352" s="280"/>
      <c r="N352" s="280"/>
      <c r="O352" s="280"/>
      <c r="P352" s="280"/>
      <c r="Q352" s="280"/>
      <c r="R352" s="213"/>
      <c r="S352" s="213"/>
      <c r="T352" s="213"/>
      <c r="U352" s="213"/>
      <c r="V352" s="213"/>
      <c r="W352" s="213"/>
      <c r="X352" s="213"/>
      <c r="Y352" s="213"/>
      <c r="Z352" s="213"/>
      <c r="AA352" s="231"/>
      <c r="AB352" s="213"/>
      <c r="AC352" s="213"/>
      <c r="AD352" s="205"/>
      <c r="AE352" s="205"/>
      <c r="AF352" s="205"/>
      <c r="AG352" s="205"/>
      <c r="AH352" s="205"/>
      <c r="AI352" s="205"/>
      <c r="AJ352" s="205"/>
      <c r="AK352" s="205"/>
      <c r="AL352" s="205"/>
      <c r="AM352" s="205"/>
      <c r="AN352" s="205"/>
      <c r="AO352" s="205"/>
    </row>
    <row r="353">
      <c r="A353" s="213"/>
      <c r="B353" s="218"/>
      <c r="C353" s="218"/>
      <c r="D353" s="213"/>
      <c r="E353" s="213"/>
      <c r="F353" s="213"/>
      <c r="G353" s="213"/>
      <c r="H353" s="213"/>
      <c r="I353" s="213"/>
      <c r="J353" s="213"/>
      <c r="K353" s="213"/>
      <c r="L353" s="280"/>
      <c r="M353" s="280"/>
      <c r="N353" s="280"/>
      <c r="O353" s="280"/>
      <c r="P353" s="280"/>
      <c r="Q353" s="280"/>
      <c r="R353" s="213"/>
      <c r="S353" s="213"/>
      <c r="T353" s="213"/>
      <c r="U353" s="213"/>
      <c r="V353" s="213"/>
      <c r="W353" s="213"/>
      <c r="X353" s="213"/>
      <c r="Y353" s="213"/>
      <c r="Z353" s="213"/>
      <c r="AA353" s="231"/>
      <c r="AB353" s="213"/>
      <c r="AC353" s="213"/>
      <c r="AD353" s="205"/>
      <c r="AE353" s="205"/>
      <c r="AF353" s="205"/>
      <c r="AG353" s="205"/>
      <c r="AH353" s="205"/>
      <c r="AI353" s="205"/>
      <c r="AJ353" s="205"/>
      <c r="AK353" s="205"/>
      <c r="AL353" s="205"/>
      <c r="AM353" s="205"/>
      <c r="AN353" s="205"/>
      <c r="AO353" s="205"/>
    </row>
    <row r="354">
      <c r="A354" s="213"/>
      <c r="B354" s="218"/>
      <c r="C354" s="218"/>
      <c r="D354" s="213"/>
      <c r="E354" s="213"/>
      <c r="F354" s="213"/>
      <c r="G354" s="213"/>
      <c r="H354" s="213"/>
      <c r="I354" s="213"/>
      <c r="J354" s="213"/>
      <c r="K354" s="213"/>
      <c r="L354" s="280"/>
      <c r="M354" s="280"/>
      <c r="N354" s="280"/>
      <c r="O354" s="280"/>
      <c r="P354" s="280"/>
      <c r="Q354" s="280"/>
      <c r="R354" s="213"/>
      <c r="S354" s="213"/>
      <c r="T354" s="213"/>
      <c r="U354" s="213"/>
      <c r="V354" s="213"/>
      <c r="W354" s="213"/>
      <c r="X354" s="213"/>
      <c r="Y354" s="213"/>
      <c r="Z354" s="213"/>
      <c r="AA354" s="231"/>
      <c r="AB354" s="213"/>
      <c r="AC354" s="213"/>
      <c r="AD354" s="205"/>
      <c r="AE354" s="205"/>
      <c r="AF354" s="205"/>
      <c r="AG354" s="205"/>
      <c r="AH354" s="205"/>
      <c r="AI354" s="205"/>
      <c r="AJ354" s="205"/>
      <c r="AK354" s="205"/>
      <c r="AL354" s="205"/>
      <c r="AM354" s="205"/>
      <c r="AN354" s="205"/>
      <c r="AO354" s="205"/>
    </row>
    <row r="355">
      <c r="A355" s="213"/>
      <c r="B355" s="218"/>
      <c r="C355" s="218"/>
      <c r="D355" s="213"/>
      <c r="E355" s="213"/>
      <c r="F355" s="213"/>
      <c r="G355" s="213"/>
      <c r="H355" s="213"/>
      <c r="I355" s="213"/>
      <c r="J355" s="213"/>
      <c r="K355" s="213"/>
      <c r="L355" s="280"/>
      <c r="M355" s="280"/>
      <c r="N355" s="280"/>
      <c r="O355" s="280"/>
      <c r="P355" s="280"/>
      <c r="Q355" s="280"/>
      <c r="R355" s="213"/>
      <c r="S355" s="213"/>
      <c r="T355" s="213"/>
      <c r="U355" s="213"/>
      <c r="V355" s="213"/>
      <c r="W355" s="213"/>
      <c r="X355" s="213"/>
      <c r="Y355" s="213"/>
      <c r="Z355" s="213"/>
      <c r="AA355" s="231"/>
      <c r="AB355" s="213"/>
      <c r="AC355" s="213"/>
      <c r="AD355" s="205"/>
      <c r="AE355" s="205"/>
      <c r="AF355" s="205"/>
      <c r="AG355" s="205"/>
      <c r="AH355" s="205"/>
      <c r="AI355" s="205"/>
      <c r="AJ355" s="205"/>
      <c r="AK355" s="205"/>
      <c r="AL355" s="205"/>
      <c r="AM355" s="205"/>
      <c r="AN355" s="205"/>
      <c r="AO355" s="205"/>
    </row>
    <row r="356">
      <c r="A356" s="213"/>
      <c r="B356" s="218"/>
      <c r="C356" s="218"/>
      <c r="D356" s="213"/>
      <c r="E356" s="213"/>
      <c r="F356" s="213"/>
      <c r="G356" s="213"/>
      <c r="H356" s="213"/>
      <c r="I356" s="213"/>
      <c r="J356" s="213"/>
      <c r="K356" s="213"/>
      <c r="L356" s="280"/>
      <c r="M356" s="280"/>
      <c r="N356" s="280"/>
      <c r="O356" s="280"/>
      <c r="P356" s="280"/>
      <c r="Q356" s="280"/>
      <c r="R356" s="213"/>
      <c r="S356" s="213"/>
      <c r="T356" s="213"/>
      <c r="U356" s="213"/>
      <c r="V356" s="213"/>
      <c r="W356" s="213"/>
      <c r="X356" s="213"/>
      <c r="Y356" s="213"/>
      <c r="Z356" s="213"/>
      <c r="AA356" s="231"/>
      <c r="AB356" s="213"/>
      <c r="AC356" s="213"/>
      <c r="AD356" s="205"/>
      <c r="AE356" s="205"/>
      <c r="AF356" s="205"/>
      <c r="AG356" s="205"/>
      <c r="AH356" s="205"/>
      <c r="AI356" s="205"/>
      <c r="AJ356" s="205"/>
      <c r="AK356" s="205"/>
      <c r="AL356" s="205"/>
      <c r="AM356" s="205"/>
      <c r="AN356" s="205"/>
      <c r="AO356" s="205"/>
    </row>
    <row r="357">
      <c r="A357" s="213"/>
      <c r="B357" s="218"/>
      <c r="C357" s="218"/>
      <c r="D357" s="213"/>
      <c r="E357" s="213"/>
      <c r="F357" s="213"/>
      <c r="G357" s="213"/>
      <c r="H357" s="213"/>
      <c r="I357" s="213"/>
      <c r="J357" s="213"/>
      <c r="K357" s="213"/>
      <c r="L357" s="280"/>
      <c r="M357" s="280"/>
      <c r="N357" s="280"/>
      <c r="O357" s="280"/>
      <c r="P357" s="280"/>
      <c r="Q357" s="280"/>
      <c r="R357" s="213"/>
      <c r="S357" s="213"/>
      <c r="T357" s="213"/>
      <c r="U357" s="213"/>
      <c r="V357" s="213"/>
      <c r="W357" s="213"/>
      <c r="X357" s="213"/>
      <c r="Y357" s="213"/>
      <c r="Z357" s="213"/>
      <c r="AA357" s="231"/>
      <c r="AB357" s="213"/>
      <c r="AC357" s="213"/>
      <c r="AD357" s="205"/>
      <c r="AE357" s="205"/>
      <c r="AF357" s="205"/>
      <c r="AG357" s="205"/>
      <c r="AH357" s="205"/>
      <c r="AI357" s="205"/>
      <c r="AJ357" s="205"/>
      <c r="AK357" s="205"/>
      <c r="AL357" s="205"/>
      <c r="AM357" s="205"/>
      <c r="AN357" s="205"/>
      <c r="AO357" s="205"/>
    </row>
    <row r="358">
      <c r="A358" s="213"/>
      <c r="B358" s="218"/>
      <c r="C358" s="218"/>
      <c r="D358" s="213"/>
      <c r="E358" s="213"/>
      <c r="F358" s="213"/>
      <c r="G358" s="213"/>
      <c r="H358" s="213"/>
      <c r="I358" s="213"/>
      <c r="J358" s="213"/>
      <c r="K358" s="213"/>
      <c r="L358" s="280"/>
      <c r="M358" s="280"/>
      <c r="N358" s="280"/>
      <c r="O358" s="280"/>
      <c r="P358" s="280"/>
      <c r="Q358" s="280"/>
      <c r="R358" s="213"/>
      <c r="S358" s="213"/>
      <c r="T358" s="213"/>
      <c r="U358" s="213"/>
      <c r="V358" s="213"/>
      <c r="W358" s="213"/>
      <c r="X358" s="213"/>
      <c r="Y358" s="213"/>
      <c r="Z358" s="213"/>
      <c r="AA358" s="231"/>
      <c r="AB358" s="213"/>
      <c r="AC358" s="213"/>
      <c r="AD358" s="205"/>
      <c r="AE358" s="205"/>
      <c r="AF358" s="205"/>
      <c r="AG358" s="205"/>
      <c r="AH358" s="205"/>
      <c r="AI358" s="205"/>
      <c r="AJ358" s="205"/>
      <c r="AK358" s="205"/>
      <c r="AL358" s="205"/>
      <c r="AM358" s="205"/>
      <c r="AN358" s="205"/>
      <c r="AO358" s="205"/>
    </row>
    <row r="359">
      <c r="A359" s="213"/>
      <c r="B359" s="218"/>
      <c r="C359" s="218"/>
      <c r="D359" s="213"/>
      <c r="E359" s="213"/>
      <c r="F359" s="213"/>
      <c r="G359" s="213"/>
      <c r="H359" s="213"/>
      <c r="I359" s="213"/>
      <c r="J359" s="213"/>
      <c r="K359" s="213"/>
      <c r="L359" s="280"/>
      <c r="M359" s="280"/>
      <c r="N359" s="280"/>
      <c r="O359" s="280"/>
      <c r="P359" s="280"/>
      <c r="Q359" s="280"/>
      <c r="R359" s="213"/>
      <c r="S359" s="213"/>
      <c r="T359" s="213"/>
      <c r="U359" s="213"/>
      <c r="V359" s="213"/>
      <c r="W359" s="213"/>
      <c r="X359" s="213"/>
      <c r="Y359" s="213"/>
      <c r="Z359" s="213"/>
      <c r="AA359" s="231"/>
      <c r="AB359" s="213"/>
      <c r="AC359" s="213"/>
      <c r="AD359" s="205"/>
      <c r="AE359" s="205"/>
      <c r="AF359" s="205"/>
      <c r="AG359" s="205"/>
      <c r="AH359" s="205"/>
      <c r="AI359" s="205"/>
      <c r="AJ359" s="205"/>
      <c r="AK359" s="205"/>
      <c r="AL359" s="205"/>
      <c r="AM359" s="205"/>
      <c r="AN359" s="205"/>
      <c r="AO359" s="205"/>
    </row>
    <row r="360">
      <c r="A360" s="213"/>
      <c r="B360" s="218"/>
      <c r="C360" s="218"/>
      <c r="D360" s="213"/>
      <c r="E360" s="213"/>
      <c r="F360" s="213"/>
      <c r="G360" s="213"/>
      <c r="H360" s="213"/>
      <c r="I360" s="213"/>
      <c r="J360" s="213"/>
      <c r="K360" s="213"/>
      <c r="L360" s="280"/>
      <c r="M360" s="280"/>
      <c r="N360" s="280"/>
      <c r="O360" s="280"/>
      <c r="P360" s="280"/>
      <c r="Q360" s="280"/>
      <c r="R360" s="213"/>
      <c r="S360" s="213"/>
      <c r="T360" s="213"/>
      <c r="U360" s="213"/>
      <c r="V360" s="213"/>
      <c r="W360" s="213"/>
      <c r="X360" s="213"/>
      <c r="Y360" s="213"/>
      <c r="Z360" s="213"/>
      <c r="AA360" s="231"/>
      <c r="AB360" s="213"/>
      <c r="AC360" s="213"/>
      <c r="AD360" s="205"/>
      <c r="AE360" s="205"/>
      <c r="AF360" s="205"/>
      <c r="AG360" s="205"/>
      <c r="AH360" s="205"/>
      <c r="AI360" s="205"/>
      <c r="AJ360" s="205"/>
      <c r="AK360" s="205"/>
      <c r="AL360" s="205"/>
      <c r="AM360" s="205"/>
      <c r="AN360" s="205"/>
      <c r="AO360" s="205"/>
    </row>
    <row r="361">
      <c r="A361" s="213"/>
      <c r="B361" s="218"/>
      <c r="C361" s="218"/>
      <c r="D361" s="213"/>
      <c r="E361" s="213"/>
      <c r="F361" s="213"/>
      <c r="G361" s="213"/>
      <c r="H361" s="213"/>
      <c r="I361" s="213"/>
      <c r="J361" s="213"/>
      <c r="K361" s="213"/>
      <c r="L361" s="280"/>
      <c r="M361" s="280"/>
      <c r="N361" s="280"/>
      <c r="O361" s="280"/>
      <c r="P361" s="280"/>
      <c r="Q361" s="280"/>
      <c r="R361" s="213"/>
      <c r="S361" s="213"/>
      <c r="T361" s="213"/>
      <c r="U361" s="213"/>
      <c r="V361" s="213"/>
      <c r="W361" s="213"/>
      <c r="X361" s="213"/>
      <c r="Y361" s="213"/>
      <c r="Z361" s="213"/>
      <c r="AA361" s="231"/>
      <c r="AB361" s="213"/>
      <c r="AC361" s="213"/>
      <c r="AD361" s="205"/>
      <c r="AE361" s="205"/>
      <c r="AF361" s="205"/>
      <c r="AG361" s="205"/>
      <c r="AH361" s="205"/>
      <c r="AI361" s="205"/>
      <c r="AJ361" s="205"/>
      <c r="AK361" s="205"/>
      <c r="AL361" s="205"/>
      <c r="AM361" s="205"/>
      <c r="AN361" s="205"/>
      <c r="AO361" s="205"/>
    </row>
    <row r="362">
      <c r="A362" s="213"/>
      <c r="B362" s="218"/>
      <c r="C362" s="218"/>
      <c r="D362" s="213"/>
      <c r="E362" s="213"/>
      <c r="F362" s="213"/>
      <c r="G362" s="213"/>
      <c r="H362" s="213"/>
      <c r="I362" s="213"/>
      <c r="J362" s="213"/>
      <c r="K362" s="213"/>
      <c r="L362" s="280"/>
      <c r="M362" s="280"/>
      <c r="N362" s="280"/>
      <c r="O362" s="280"/>
      <c r="P362" s="280"/>
      <c r="Q362" s="280"/>
      <c r="R362" s="213"/>
      <c r="S362" s="213"/>
      <c r="T362" s="213"/>
      <c r="U362" s="213"/>
      <c r="V362" s="213"/>
      <c r="W362" s="213"/>
      <c r="X362" s="213"/>
      <c r="Y362" s="213"/>
      <c r="Z362" s="213"/>
      <c r="AA362" s="231"/>
      <c r="AB362" s="213"/>
      <c r="AC362" s="213"/>
      <c r="AD362" s="205"/>
      <c r="AE362" s="205"/>
      <c r="AF362" s="205"/>
      <c r="AG362" s="205"/>
      <c r="AH362" s="205"/>
      <c r="AI362" s="205"/>
      <c r="AJ362" s="205"/>
      <c r="AK362" s="205"/>
      <c r="AL362" s="205"/>
      <c r="AM362" s="205"/>
      <c r="AN362" s="205"/>
      <c r="AO362" s="205"/>
    </row>
    <row r="363">
      <c r="A363" s="213"/>
      <c r="B363" s="218"/>
      <c r="C363" s="218"/>
      <c r="D363" s="213"/>
      <c r="E363" s="213"/>
      <c r="F363" s="213"/>
      <c r="G363" s="213"/>
      <c r="H363" s="213"/>
      <c r="I363" s="213"/>
      <c r="J363" s="213"/>
      <c r="K363" s="213"/>
      <c r="L363" s="280"/>
      <c r="M363" s="280"/>
      <c r="N363" s="280"/>
      <c r="O363" s="280"/>
      <c r="P363" s="280"/>
      <c r="Q363" s="280"/>
      <c r="R363" s="213"/>
      <c r="S363" s="213"/>
      <c r="T363" s="213"/>
      <c r="U363" s="213"/>
      <c r="V363" s="213"/>
      <c r="W363" s="213"/>
      <c r="X363" s="213"/>
      <c r="Y363" s="213"/>
      <c r="Z363" s="213"/>
      <c r="AA363" s="231"/>
      <c r="AB363" s="213"/>
      <c r="AC363" s="213"/>
      <c r="AD363" s="205"/>
      <c r="AE363" s="205"/>
      <c r="AF363" s="205"/>
      <c r="AG363" s="205"/>
      <c r="AH363" s="205"/>
      <c r="AI363" s="205"/>
      <c r="AJ363" s="205"/>
      <c r="AK363" s="205"/>
      <c r="AL363" s="205"/>
      <c r="AM363" s="205"/>
      <c r="AN363" s="205"/>
      <c r="AO363" s="205"/>
    </row>
    <row r="364">
      <c r="A364" s="213"/>
      <c r="B364" s="218"/>
      <c r="C364" s="218"/>
      <c r="D364" s="213"/>
      <c r="E364" s="213"/>
      <c r="F364" s="213"/>
      <c r="G364" s="213"/>
      <c r="H364" s="213"/>
      <c r="I364" s="213"/>
      <c r="J364" s="213"/>
      <c r="K364" s="213"/>
      <c r="L364" s="280"/>
      <c r="M364" s="280"/>
      <c r="N364" s="280"/>
      <c r="O364" s="280"/>
      <c r="P364" s="280"/>
      <c r="Q364" s="280"/>
      <c r="R364" s="213"/>
      <c r="S364" s="213"/>
      <c r="T364" s="213"/>
      <c r="U364" s="213"/>
      <c r="V364" s="213"/>
      <c r="W364" s="213"/>
      <c r="X364" s="213"/>
      <c r="Y364" s="213"/>
      <c r="Z364" s="213"/>
      <c r="AA364" s="231"/>
      <c r="AB364" s="213"/>
      <c r="AC364" s="213"/>
      <c r="AD364" s="205"/>
      <c r="AE364" s="205"/>
      <c r="AF364" s="205"/>
      <c r="AG364" s="205"/>
      <c r="AH364" s="205"/>
      <c r="AI364" s="205"/>
      <c r="AJ364" s="205"/>
      <c r="AK364" s="205"/>
      <c r="AL364" s="205"/>
      <c r="AM364" s="205"/>
      <c r="AN364" s="205"/>
      <c r="AO364" s="205"/>
    </row>
    <row r="365">
      <c r="A365" s="213"/>
      <c r="B365" s="218"/>
      <c r="C365" s="218"/>
      <c r="D365" s="213"/>
      <c r="E365" s="213"/>
      <c r="F365" s="213"/>
      <c r="G365" s="213"/>
      <c r="H365" s="213"/>
      <c r="I365" s="213"/>
      <c r="J365" s="213"/>
      <c r="K365" s="213"/>
      <c r="L365" s="280"/>
      <c r="M365" s="280"/>
      <c r="N365" s="280"/>
      <c r="O365" s="280"/>
      <c r="P365" s="280"/>
      <c r="Q365" s="280"/>
      <c r="R365" s="213"/>
      <c r="S365" s="213"/>
      <c r="T365" s="213"/>
      <c r="U365" s="213"/>
      <c r="V365" s="213"/>
      <c r="W365" s="213"/>
      <c r="X365" s="213"/>
      <c r="Y365" s="213"/>
      <c r="Z365" s="213"/>
      <c r="AA365" s="231"/>
      <c r="AB365" s="213"/>
      <c r="AC365" s="213"/>
      <c r="AD365" s="205"/>
      <c r="AE365" s="205"/>
      <c r="AF365" s="205"/>
      <c r="AG365" s="205"/>
      <c r="AH365" s="205"/>
      <c r="AI365" s="205"/>
      <c r="AJ365" s="205"/>
      <c r="AK365" s="205"/>
      <c r="AL365" s="205"/>
      <c r="AM365" s="205"/>
      <c r="AN365" s="205"/>
      <c r="AO365" s="205"/>
    </row>
    <row r="366">
      <c r="A366" s="213"/>
      <c r="B366" s="218"/>
      <c r="C366" s="218"/>
      <c r="D366" s="213"/>
      <c r="E366" s="213"/>
      <c r="F366" s="213"/>
      <c r="G366" s="213"/>
      <c r="H366" s="213"/>
      <c r="I366" s="213"/>
      <c r="J366" s="213"/>
      <c r="K366" s="213"/>
      <c r="L366" s="280"/>
      <c r="M366" s="280"/>
      <c r="N366" s="280"/>
      <c r="O366" s="280"/>
      <c r="P366" s="280"/>
      <c r="Q366" s="280"/>
      <c r="R366" s="213"/>
      <c r="S366" s="213"/>
      <c r="T366" s="213"/>
      <c r="U366" s="213"/>
      <c r="V366" s="213"/>
      <c r="W366" s="213"/>
      <c r="X366" s="213"/>
      <c r="Y366" s="213"/>
      <c r="Z366" s="213"/>
      <c r="AA366" s="231"/>
      <c r="AB366" s="213"/>
      <c r="AC366" s="213"/>
      <c r="AD366" s="205"/>
      <c r="AE366" s="205"/>
      <c r="AF366" s="205"/>
      <c r="AG366" s="205"/>
      <c r="AH366" s="205"/>
      <c r="AI366" s="205"/>
      <c r="AJ366" s="205"/>
      <c r="AK366" s="205"/>
      <c r="AL366" s="205"/>
      <c r="AM366" s="205"/>
      <c r="AN366" s="205"/>
      <c r="AO366" s="205"/>
    </row>
    <row r="367">
      <c r="A367" s="213"/>
      <c r="B367" s="218"/>
      <c r="C367" s="218"/>
      <c r="D367" s="213"/>
      <c r="E367" s="213"/>
      <c r="F367" s="213"/>
      <c r="G367" s="213"/>
      <c r="H367" s="213"/>
      <c r="I367" s="213"/>
      <c r="J367" s="213"/>
      <c r="K367" s="213"/>
      <c r="L367" s="280"/>
      <c r="M367" s="280"/>
      <c r="N367" s="280"/>
      <c r="O367" s="280"/>
      <c r="P367" s="280"/>
      <c r="Q367" s="280"/>
      <c r="R367" s="213"/>
      <c r="S367" s="213"/>
      <c r="T367" s="213"/>
      <c r="U367" s="213"/>
      <c r="V367" s="213"/>
      <c r="W367" s="213"/>
      <c r="X367" s="213"/>
      <c r="Y367" s="213"/>
      <c r="Z367" s="213"/>
      <c r="AA367" s="231"/>
      <c r="AB367" s="213"/>
      <c r="AC367" s="213"/>
      <c r="AD367" s="205"/>
      <c r="AE367" s="205"/>
      <c r="AF367" s="205"/>
      <c r="AG367" s="205"/>
      <c r="AH367" s="205"/>
      <c r="AI367" s="205"/>
      <c r="AJ367" s="205"/>
      <c r="AK367" s="205"/>
      <c r="AL367" s="205"/>
      <c r="AM367" s="205"/>
      <c r="AN367" s="205"/>
      <c r="AO367" s="205"/>
    </row>
    <row r="368">
      <c r="A368" s="213"/>
      <c r="B368" s="218"/>
      <c r="C368" s="218"/>
      <c r="D368" s="213"/>
      <c r="E368" s="213"/>
      <c r="F368" s="213"/>
      <c r="G368" s="213"/>
      <c r="H368" s="213"/>
      <c r="I368" s="213"/>
      <c r="J368" s="213"/>
      <c r="K368" s="213"/>
      <c r="L368" s="280"/>
      <c r="M368" s="280"/>
      <c r="N368" s="280"/>
      <c r="O368" s="280"/>
      <c r="P368" s="280"/>
      <c r="Q368" s="280"/>
      <c r="R368" s="213"/>
      <c r="S368" s="213"/>
      <c r="T368" s="213"/>
      <c r="U368" s="213"/>
      <c r="V368" s="213"/>
      <c r="W368" s="213"/>
      <c r="X368" s="213"/>
      <c r="Y368" s="213"/>
      <c r="Z368" s="213"/>
      <c r="AA368" s="231"/>
      <c r="AB368" s="213"/>
      <c r="AC368" s="213"/>
      <c r="AD368" s="205"/>
      <c r="AE368" s="205"/>
      <c r="AF368" s="205"/>
      <c r="AG368" s="205"/>
      <c r="AH368" s="205"/>
      <c r="AI368" s="205"/>
      <c r="AJ368" s="205"/>
      <c r="AK368" s="205"/>
      <c r="AL368" s="205"/>
      <c r="AM368" s="205"/>
      <c r="AN368" s="205"/>
      <c r="AO368" s="205"/>
    </row>
    <row r="369">
      <c r="A369" s="213"/>
      <c r="B369" s="218"/>
      <c r="C369" s="218"/>
      <c r="D369" s="213"/>
      <c r="E369" s="213"/>
      <c r="F369" s="213"/>
      <c r="G369" s="213"/>
      <c r="H369" s="213"/>
      <c r="I369" s="213"/>
      <c r="J369" s="213"/>
      <c r="K369" s="213"/>
      <c r="L369" s="280"/>
      <c r="M369" s="280"/>
      <c r="N369" s="280"/>
      <c r="O369" s="280"/>
      <c r="P369" s="280"/>
      <c r="Q369" s="280"/>
      <c r="R369" s="213"/>
      <c r="S369" s="213"/>
      <c r="T369" s="213"/>
      <c r="U369" s="213"/>
      <c r="V369" s="213"/>
      <c r="W369" s="213"/>
      <c r="X369" s="213"/>
      <c r="Y369" s="213"/>
      <c r="Z369" s="213"/>
      <c r="AA369" s="231"/>
      <c r="AB369" s="213"/>
      <c r="AC369" s="213"/>
      <c r="AD369" s="205"/>
      <c r="AE369" s="205"/>
      <c r="AF369" s="205"/>
      <c r="AG369" s="205"/>
      <c r="AH369" s="205"/>
      <c r="AI369" s="205"/>
      <c r="AJ369" s="205"/>
      <c r="AK369" s="205"/>
      <c r="AL369" s="205"/>
      <c r="AM369" s="205"/>
      <c r="AN369" s="205"/>
      <c r="AO369" s="205"/>
    </row>
    <row r="370">
      <c r="A370" s="213"/>
      <c r="B370" s="218"/>
      <c r="C370" s="218"/>
      <c r="D370" s="213"/>
      <c r="E370" s="213"/>
      <c r="F370" s="213"/>
      <c r="G370" s="213"/>
      <c r="H370" s="213"/>
      <c r="I370" s="213"/>
      <c r="J370" s="213"/>
      <c r="K370" s="213"/>
      <c r="L370" s="280"/>
      <c r="M370" s="280"/>
      <c r="N370" s="280"/>
      <c r="O370" s="280"/>
      <c r="P370" s="280"/>
      <c r="Q370" s="280"/>
      <c r="R370" s="213"/>
      <c r="S370" s="213"/>
      <c r="T370" s="213"/>
      <c r="U370" s="213"/>
      <c r="V370" s="213"/>
      <c r="W370" s="213"/>
      <c r="X370" s="213"/>
      <c r="Y370" s="213"/>
      <c r="Z370" s="213"/>
      <c r="AA370" s="231"/>
      <c r="AB370" s="213"/>
      <c r="AC370" s="213"/>
      <c r="AD370" s="205"/>
      <c r="AE370" s="205"/>
      <c r="AF370" s="205"/>
      <c r="AG370" s="205"/>
      <c r="AH370" s="205"/>
      <c r="AI370" s="205"/>
      <c r="AJ370" s="205"/>
      <c r="AK370" s="205"/>
      <c r="AL370" s="205"/>
      <c r="AM370" s="205"/>
      <c r="AN370" s="205"/>
      <c r="AO370" s="205"/>
    </row>
    <row r="371">
      <c r="A371" s="213"/>
      <c r="B371" s="218"/>
      <c r="C371" s="218"/>
      <c r="D371" s="213"/>
      <c r="E371" s="213"/>
      <c r="F371" s="213"/>
      <c r="G371" s="213"/>
      <c r="H371" s="213"/>
      <c r="I371" s="213"/>
      <c r="J371" s="213"/>
      <c r="K371" s="213"/>
      <c r="L371" s="280"/>
      <c r="M371" s="280"/>
      <c r="N371" s="280"/>
      <c r="O371" s="280"/>
      <c r="P371" s="280"/>
      <c r="Q371" s="280"/>
      <c r="R371" s="213"/>
      <c r="S371" s="213"/>
      <c r="T371" s="213"/>
      <c r="U371" s="213"/>
      <c r="V371" s="213"/>
      <c r="W371" s="213"/>
      <c r="X371" s="213"/>
      <c r="Y371" s="213"/>
      <c r="Z371" s="213"/>
      <c r="AA371" s="231"/>
      <c r="AB371" s="213"/>
      <c r="AC371" s="213"/>
      <c r="AD371" s="205"/>
      <c r="AE371" s="205"/>
      <c r="AF371" s="205"/>
      <c r="AG371" s="205"/>
      <c r="AH371" s="205"/>
      <c r="AI371" s="205"/>
      <c r="AJ371" s="205"/>
      <c r="AK371" s="205"/>
      <c r="AL371" s="205"/>
      <c r="AM371" s="205"/>
      <c r="AN371" s="205"/>
      <c r="AO371" s="205"/>
    </row>
    <row r="372">
      <c r="A372" s="213"/>
      <c r="B372" s="218"/>
      <c r="C372" s="218"/>
      <c r="D372" s="213"/>
      <c r="E372" s="213"/>
      <c r="F372" s="213"/>
      <c r="G372" s="213"/>
      <c r="H372" s="213"/>
      <c r="I372" s="213"/>
      <c r="J372" s="213"/>
      <c r="K372" s="213"/>
      <c r="L372" s="280"/>
      <c r="M372" s="280"/>
      <c r="N372" s="280"/>
      <c r="O372" s="280"/>
      <c r="P372" s="280"/>
      <c r="Q372" s="280"/>
      <c r="R372" s="213"/>
      <c r="S372" s="213"/>
      <c r="T372" s="213"/>
      <c r="U372" s="213"/>
      <c r="V372" s="213"/>
      <c r="W372" s="213"/>
      <c r="X372" s="213"/>
      <c r="Y372" s="213"/>
      <c r="Z372" s="213"/>
      <c r="AA372" s="231"/>
      <c r="AB372" s="213"/>
      <c r="AC372" s="213"/>
      <c r="AD372" s="205"/>
      <c r="AE372" s="205"/>
      <c r="AF372" s="205"/>
      <c r="AG372" s="205"/>
      <c r="AH372" s="205"/>
      <c r="AI372" s="205"/>
      <c r="AJ372" s="205"/>
      <c r="AK372" s="205"/>
      <c r="AL372" s="205"/>
      <c r="AM372" s="205"/>
      <c r="AN372" s="205"/>
      <c r="AO372" s="205"/>
    </row>
    <row r="373">
      <c r="A373" s="213"/>
      <c r="B373" s="218"/>
      <c r="C373" s="218"/>
      <c r="D373" s="213"/>
      <c r="E373" s="213"/>
      <c r="F373" s="213"/>
      <c r="G373" s="213"/>
      <c r="H373" s="213"/>
      <c r="I373" s="213"/>
      <c r="J373" s="213"/>
      <c r="K373" s="213"/>
      <c r="L373" s="280"/>
      <c r="M373" s="280"/>
      <c r="N373" s="280"/>
      <c r="O373" s="280"/>
      <c r="P373" s="280"/>
      <c r="Q373" s="280"/>
      <c r="R373" s="213"/>
      <c r="S373" s="213"/>
      <c r="T373" s="213"/>
      <c r="U373" s="213"/>
      <c r="V373" s="213"/>
      <c r="W373" s="213"/>
      <c r="X373" s="213"/>
      <c r="Y373" s="213"/>
      <c r="Z373" s="213"/>
      <c r="AA373" s="231"/>
      <c r="AB373" s="213"/>
      <c r="AC373" s="213"/>
      <c r="AD373" s="205"/>
      <c r="AE373" s="205"/>
      <c r="AF373" s="205"/>
      <c r="AG373" s="205"/>
      <c r="AH373" s="205"/>
      <c r="AI373" s="205"/>
      <c r="AJ373" s="205"/>
      <c r="AK373" s="205"/>
      <c r="AL373" s="205"/>
      <c r="AM373" s="205"/>
      <c r="AN373" s="205"/>
      <c r="AO373" s="205"/>
    </row>
    <row r="374">
      <c r="A374" s="213"/>
      <c r="B374" s="218"/>
      <c r="C374" s="218"/>
      <c r="D374" s="213"/>
      <c r="E374" s="213"/>
      <c r="F374" s="213"/>
      <c r="G374" s="213"/>
      <c r="H374" s="213"/>
      <c r="I374" s="213"/>
      <c r="J374" s="213"/>
      <c r="K374" s="213"/>
      <c r="L374" s="280"/>
      <c r="M374" s="280"/>
      <c r="N374" s="280"/>
      <c r="O374" s="280"/>
      <c r="P374" s="280"/>
      <c r="Q374" s="280"/>
      <c r="R374" s="213"/>
      <c r="S374" s="213"/>
      <c r="T374" s="213"/>
      <c r="U374" s="213"/>
      <c r="V374" s="213"/>
      <c r="W374" s="213"/>
      <c r="X374" s="213"/>
      <c r="Y374" s="213"/>
      <c r="Z374" s="213"/>
      <c r="AA374" s="231"/>
      <c r="AB374" s="213"/>
      <c r="AC374" s="213"/>
      <c r="AD374" s="205"/>
      <c r="AE374" s="205"/>
      <c r="AF374" s="205"/>
      <c r="AG374" s="205"/>
      <c r="AH374" s="205"/>
      <c r="AI374" s="205"/>
      <c r="AJ374" s="205"/>
      <c r="AK374" s="205"/>
      <c r="AL374" s="205"/>
      <c r="AM374" s="205"/>
      <c r="AN374" s="205"/>
      <c r="AO374" s="205"/>
    </row>
    <row r="375">
      <c r="A375" s="213"/>
      <c r="B375" s="218"/>
      <c r="C375" s="218"/>
      <c r="D375" s="213"/>
      <c r="E375" s="213"/>
      <c r="F375" s="213"/>
      <c r="G375" s="213"/>
      <c r="H375" s="213"/>
      <c r="I375" s="213"/>
      <c r="J375" s="213"/>
      <c r="K375" s="213"/>
      <c r="L375" s="280"/>
      <c r="M375" s="280"/>
      <c r="N375" s="280"/>
      <c r="O375" s="280"/>
      <c r="P375" s="280"/>
      <c r="Q375" s="280"/>
      <c r="R375" s="213"/>
      <c r="S375" s="213"/>
      <c r="T375" s="213"/>
      <c r="U375" s="213"/>
      <c r="V375" s="213"/>
      <c r="W375" s="213"/>
      <c r="X375" s="213"/>
      <c r="Y375" s="213"/>
      <c r="Z375" s="213"/>
      <c r="AA375" s="231"/>
      <c r="AB375" s="213"/>
      <c r="AC375" s="213"/>
      <c r="AD375" s="205"/>
      <c r="AE375" s="205"/>
      <c r="AF375" s="205"/>
      <c r="AG375" s="205"/>
      <c r="AH375" s="205"/>
      <c r="AI375" s="205"/>
      <c r="AJ375" s="205"/>
      <c r="AK375" s="205"/>
      <c r="AL375" s="205"/>
      <c r="AM375" s="205"/>
      <c r="AN375" s="205"/>
      <c r="AO375" s="205"/>
    </row>
    <row r="376">
      <c r="A376" s="213"/>
      <c r="B376" s="218"/>
      <c r="C376" s="218"/>
      <c r="D376" s="213"/>
      <c r="E376" s="213"/>
      <c r="F376" s="213"/>
      <c r="G376" s="213"/>
      <c r="H376" s="213"/>
      <c r="I376" s="213"/>
      <c r="J376" s="213"/>
      <c r="K376" s="213"/>
      <c r="L376" s="280"/>
      <c r="M376" s="280"/>
      <c r="N376" s="280"/>
      <c r="O376" s="280"/>
      <c r="P376" s="280"/>
      <c r="Q376" s="280"/>
      <c r="R376" s="213"/>
      <c r="S376" s="213"/>
      <c r="T376" s="213"/>
      <c r="U376" s="213"/>
      <c r="V376" s="213"/>
      <c r="W376" s="213"/>
      <c r="X376" s="213"/>
      <c r="Y376" s="213"/>
      <c r="Z376" s="213"/>
      <c r="AA376" s="231"/>
      <c r="AB376" s="213"/>
      <c r="AC376" s="213"/>
      <c r="AD376" s="205"/>
      <c r="AE376" s="205"/>
      <c r="AF376" s="205"/>
      <c r="AG376" s="205"/>
      <c r="AH376" s="205"/>
      <c r="AI376" s="205"/>
      <c r="AJ376" s="205"/>
      <c r="AK376" s="205"/>
      <c r="AL376" s="205"/>
      <c r="AM376" s="205"/>
      <c r="AN376" s="205"/>
      <c r="AO376" s="205"/>
    </row>
    <row r="377">
      <c r="A377" s="213"/>
      <c r="B377" s="218"/>
      <c r="C377" s="218"/>
      <c r="D377" s="213"/>
      <c r="E377" s="213"/>
      <c r="F377" s="213"/>
      <c r="G377" s="213"/>
      <c r="H377" s="213"/>
      <c r="I377" s="213"/>
      <c r="J377" s="213"/>
      <c r="K377" s="213"/>
      <c r="L377" s="280"/>
      <c r="M377" s="280"/>
      <c r="N377" s="280"/>
      <c r="O377" s="280"/>
      <c r="P377" s="280"/>
      <c r="Q377" s="280"/>
      <c r="R377" s="213"/>
      <c r="S377" s="213"/>
      <c r="T377" s="213"/>
      <c r="U377" s="213"/>
      <c r="V377" s="213"/>
      <c r="W377" s="213"/>
      <c r="X377" s="213"/>
      <c r="Y377" s="213"/>
      <c r="Z377" s="213"/>
      <c r="AA377" s="231"/>
      <c r="AB377" s="213"/>
      <c r="AC377" s="213"/>
      <c r="AD377" s="205"/>
      <c r="AE377" s="205"/>
      <c r="AF377" s="205"/>
      <c r="AG377" s="205"/>
      <c r="AH377" s="205"/>
      <c r="AI377" s="205"/>
      <c r="AJ377" s="205"/>
      <c r="AK377" s="205"/>
      <c r="AL377" s="205"/>
      <c r="AM377" s="205"/>
      <c r="AN377" s="205"/>
      <c r="AO377" s="205"/>
    </row>
    <row r="378">
      <c r="A378" s="213"/>
      <c r="B378" s="218"/>
      <c r="C378" s="218"/>
      <c r="D378" s="213"/>
      <c r="E378" s="213"/>
      <c r="F378" s="213"/>
      <c r="G378" s="213"/>
      <c r="H378" s="213"/>
      <c r="I378" s="213"/>
      <c r="J378" s="213"/>
      <c r="K378" s="213"/>
      <c r="L378" s="280"/>
      <c r="M378" s="280"/>
      <c r="N378" s="280"/>
      <c r="O378" s="280"/>
      <c r="P378" s="280"/>
      <c r="Q378" s="280"/>
      <c r="R378" s="213"/>
      <c r="S378" s="213"/>
      <c r="T378" s="213"/>
      <c r="U378" s="213"/>
      <c r="V378" s="213"/>
      <c r="W378" s="213"/>
      <c r="X378" s="213"/>
      <c r="Y378" s="213"/>
      <c r="Z378" s="213"/>
      <c r="AA378" s="231"/>
      <c r="AB378" s="213"/>
      <c r="AC378" s="213"/>
      <c r="AD378" s="205"/>
      <c r="AE378" s="205"/>
      <c r="AF378" s="205"/>
      <c r="AG378" s="205"/>
      <c r="AH378" s="205"/>
      <c r="AI378" s="205"/>
      <c r="AJ378" s="205"/>
      <c r="AK378" s="205"/>
      <c r="AL378" s="205"/>
      <c r="AM378" s="205"/>
      <c r="AN378" s="205"/>
      <c r="AO378" s="205"/>
    </row>
    <row r="379">
      <c r="A379" s="213"/>
      <c r="B379" s="218"/>
      <c r="C379" s="218"/>
      <c r="D379" s="213"/>
      <c r="E379" s="213"/>
      <c r="F379" s="213"/>
      <c r="G379" s="213"/>
      <c r="H379" s="213"/>
      <c r="I379" s="213"/>
      <c r="J379" s="213"/>
      <c r="K379" s="213"/>
      <c r="L379" s="280"/>
      <c r="M379" s="280"/>
      <c r="N379" s="280"/>
      <c r="O379" s="280"/>
      <c r="P379" s="280"/>
      <c r="Q379" s="280"/>
      <c r="R379" s="213"/>
      <c r="S379" s="213"/>
      <c r="T379" s="213"/>
      <c r="U379" s="213"/>
      <c r="V379" s="213"/>
      <c r="W379" s="213"/>
      <c r="X379" s="213"/>
      <c r="Y379" s="213"/>
      <c r="Z379" s="213"/>
      <c r="AA379" s="231"/>
      <c r="AB379" s="213"/>
      <c r="AC379" s="213"/>
      <c r="AD379" s="205"/>
      <c r="AE379" s="205"/>
      <c r="AF379" s="205"/>
      <c r="AG379" s="205"/>
      <c r="AH379" s="205"/>
      <c r="AI379" s="205"/>
      <c r="AJ379" s="205"/>
      <c r="AK379" s="205"/>
      <c r="AL379" s="205"/>
      <c r="AM379" s="205"/>
      <c r="AN379" s="205"/>
      <c r="AO379" s="205"/>
    </row>
    <row r="380">
      <c r="A380" s="213"/>
      <c r="B380" s="218"/>
      <c r="C380" s="218"/>
      <c r="D380" s="213"/>
      <c r="E380" s="213"/>
      <c r="F380" s="213"/>
      <c r="G380" s="213"/>
      <c r="H380" s="213"/>
      <c r="I380" s="213"/>
      <c r="J380" s="213"/>
      <c r="K380" s="213"/>
      <c r="L380" s="280"/>
      <c r="M380" s="280"/>
      <c r="N380" s="280"/>
      <c r="O380" s="280"/>
      <c r="P380" s="280"/>
      <c r="Q380" s="280"/>
      <c r="R380" s="213"/>
      <c r="S380" s="213"/>
      <c r="T380" s="213"/>
      <c r="U380" s="213"/>
      <c r="V380" s="213"/>
      <c r="W380" s="213"/>
      <c r="X380" s="213"/>
      <c r="Y380" s="213"/>
      <c r="Z380" s="213"/>
      <c r="AA380" s="231"/>
      <c r="AB380" s="213"/>
      <c r="AC380" s="213"/>
      <c r="AD380" s="205"/>
      <c r="AE380" s="205"/>
      <c r="AF380" s="205"/>
      <c r="AG380" s="205"/>
      <c r="AH380" s="205"/>
      <c r="AI380" s="205"/>
      <c r="AJ380" s="205"/>
      <c r="AK380" s="205"/>
      <c r="AL380" s="205"/>
      <c r="AM380" s="205"/>
      <c r="AN380" s="205"/>
      <c r="AO380" s="205"/>
    </row>
    <row r="381">
      <c r="A381" s="213"/>
      <c r="B381" s="218"/>
      <c r="C381" s="218"/>
      <c r="D381" s="213"/>
      <c r="E381" s="213"/>
      <c r="F381" s="213"/>
      <c r="G381" s="213"/>
      <c r="H381" s="213"/>
      <c r="I381" s="213"/>
      <c r="J381" s="213"/>
      <c r="K381" s="213"/>
      <c r="L381" s="280"/>
      <c r="M381" s="280"/>
      <c r="N381" s="280"/>
      <c r="O381" s="280"/>
      <c r="P381" s="280"/>
      <c r="Q381" s="280"/>
      <c r="R381" s="213"/>
      <c r="S381" s="213"/>
      <c r="T381" s="213"/>
      <c r="U381" s="213"/>
      <c r="V381" s="213"/>
      <c r="W381" s="213"/>
      <c r="X381" s="213"/>
      <c r="Y381" s="213"/>
      <c r="Z381" s="213"/>
      <c r="AA381" s="231"/>
      <c r="AB381" s="213"/>
      <c r="AC381" s="213"/>
      <c r="AD381" s="205"/>
      <c r="AE381" s="205"/>
      <c r="AF381" s="205"/>
      <c r="AG381" s="205"/>
      <c r="AH381" s="205"/>
      <c r="AI381" s="205"/>
      <c r="AJ381" s="205"/>
      <c r="AK381" s="205"/>
      <c r="AL381" s="205"/>
      <c r="AM381" s="205"/>
      <c r="AN381" s="205"/>
      <c r="AO381" s="205"/>
    </row>
    <row r="382">
      <c r="A382" s="213"/>
      <c r="B382" s="218"/>
      <c r="C382" s="218"/>
      <c r="D382" s="213"/>
      <c r="E382" s="213"/>
      <c r="F382" s="213"/>
      <c r="G382" s="213"/>
      <c r="H382" s="213"/>
      <c r="I382" s="213"/>
      <c r="J382" s="213"/>
      <c r="K382" s="213"/>
      <c r="L382" s="280"/>
      <c r="M382" s="280"/>
      <c r="N382" s="280"/>
      <c r="O382" s="280"/>
      <c r="P382" s="280"/>
      <c r="Q382" s="280"/>
      <c r="R382" s="213"/>
      <c r="S382" s="213"/>
      <c r="T382" s="213"/>
      <c r="U382" s="213"/>
      <c r="V382" s="213"/>
      <c r="W382" s="213"/>
      <c r="X382" s="213"/>
      <c r="Y382" s="213"/>
      <c r="Z382" s="213"/>
      <c r="AA382" s="231"/>
      <c r="AB382" s="213"/>
      <c r="AC382" s="213"/>
      <c r="AD382" s="205"/>
      <c r="AE382" s="205"/>
      <c r="AF382" s="205"/>
      <c r="AG382" s="205"/>
      <c r="AH382" s="205"/>
      <c r="AI382" s="205"/>
      <c r="AJ382" s="205"/>
      <c r="AK382" s="205"/>
      <c r="AL382" s="205"/>
      <c r="AM382" s="205"/>
      <c r="AN382" s="205"/>
      <c r="AO382" s="205"/>
    </row>
    <row r="383">
      <c r="A383" s="213"/>
      <c r="B383" s="218"/>
      <c r="C383" s="218"/>
      <c r="D383" s="213"/>
      <c r="E383" s="213"/>
      <c r="F383" s="213"/>
      <c r="G383" s="213"/>
      <c r="H383" s="213"/>
      <c r="I383" s="213"/>
      <c r="J383" s="213"/>
      <c r="K383" s="213"/>
      <c r="L383" s="280"/>
      <c r="M383" s="280"/>
      <c r="N383" s="280"/>
      <c r="O383" s="280"/>
      <c r="P383" s="280"/>
      <c r="Q383" s="280"/>
      <c r="R383" s="213"/>
      <c r="S383" s="213"/>
      <c r="T383" s="213"/>
      <c r="U383" s="213"/>
      <c r="V383" s="213"/>
      <c r="W383" s="213"/>
      <c r="X383" s="213"/>
      <c r="Y383" s="213"/>
      <c r="Z383" s="213"/>
      <c r="AA383" s="231"/>
      <c r="AB383" s="213"/>
      <c r="AC383" s="213"/>
      <c r="AD383" s="205"/>
      <c r="AE383" s="205"/>
      <c r="AF383" s="205"/>
      <c r="AG383" s="205"/>
      <c r="AH383" s="205"/>
      <c r="AI383" s="205"/>
      <c r="AJ383" s="205"/>
      <c r="AK383" s="205"/>
      <c r="AL383" s="205"/>
      <c r="AM383" s="205"/>
      <c r="AN383" s="205"/>
      <c r="AO383" s="205"/>
    </row>
    <row r="384">
      <c r="A384" s="213"/>
      <c r="B384" s="218"/>
      <c r="C384" s="218"/>
      <c r="D384" s="213"/>
      <c r="E384" s="213"/>
      <c r="F384" s="213"/>
      <c r="G384" s="213"/>
      <c r="H384" s="213"/>
      <c r="I384" s="213"/>
      <c r="J384" s="213"/>
      <c r="K384" s="213"/>
      <c r="L384" s="280"/>
      <c r="M384" s="280"/>
      <c r="N384" s="280"/>
      <c r="O384" s="280"/>
      <c r="P384" s="280"/>
      <c r="Q384" s="280"/>
      <c r="R384" s="213"/>
      <c r="S384" s="213"/>
      <c r="T384" s="213"/>
      <c r="U384" s="213"/>
      <c r="V384" s="213"/>
      <c r="W384" s="213"/>
      <c r="X384" s="213"/>
      <c r="Y384" s="213"/>
      <c r="Z384" s="213"/>
      <c r="AA384" s="231"/>
      <c r="AB384" s="213"/>
      <c r="AC384" s="213"/>
      <c r="AD384" s="205"/>
      <c r="AE384" s="205"/>
      <c r="AF384" s="205"/>
      <c r="AG384" s="205"/>
      <c r="AH384" s="205"/>
      <c r="AI384" s="205"/>
      <c r="AJ384" s="205"/>
      <c r="AK384" s="205"/>
      <c r="AL384" s="205"/>
      <c r="AM384" s="205"/>
      <c r="AN384" s="205"/>
      <c r="AO384" s="205"/>
    </row>
    <row r="385">
      <c r="A385" s="213"/>
      <c r="B385" s="218"/>
      <c r="C385" s="218"/>
      <c r="D385" s="213"/>
      <c r="E385" s="213"/>
      <c r="F385" s="213"/>
      <c r="G385" s="213"/>
      <c r="H385" s="213"/>
      <c r="I385" s="213"/>
      <c r="J385" s="213"/>
      <c r="K385" s="213"/>
      <c r="L385" s="280"/>
      <c r="M385" s="280"/>
      <c r="N385" s="280"/>
      <c r="O385" s="280"/>
      <c r="P385" s="280"/>
      <c r="Q385" s="280"/>
      <c r="R385" s="213"/>
      <c r="S385" s="213"/>
      <c r="T385" s="213"/>
      <c r="U385" s="213"/>
      <c r="V385" s="213"/>
      <c r="W385" s="213"/>
      <c r="X385" s="213"/>
      <c r="Y385" s="213"/>
      <c r="Z385" s="213"/>
      <c r="AA385" s="231"/>
      <c r="AB385" s="213"/>
      <c r="AC385" s="213"/>
      <c r="AD385" s="205"/>
      <c r="AE385" s="205"/>
      <c r="AF385" s="205"/>
      <c r="AG385" s="205"/>
      <c r="AH385" s="205"/>
      <c r="AI385" s="205"/>
      <c r="AJ385" s="205"/>
      <c r="AK385" s="205"/>
      <c r="AL385" s="205"/>
      <c r="AM385" s="205"/>
      <c r="AN385" s="205"/>
      <c r="AO385" s="205"/>
    </row>
    <row r="386">
      <c r="A386" s="213"/>
      <c r="B386" s="218"/>
      <c r="C386" s="218"/>
      <c r="D386" s="213"/>
      <c r="E386" s="213"/>
      <c r="F386" s="213"/>
      <c r="G386" s="213"/>
      <c r="H386" s="213"/>
      <c r="I386" s="213"/>
      <c r="J386" s="213"/>
      <c r="K386" s="213"/>
      <c r="L386" s="280"/>
      <c r="M386" s="280"/>
      <c r="N386" s="280"/>
      <c r="O386" s="280"/>
      <c r="P386" s="280"/>
      <c r="Q386" s="280"/>
      <c r="R386" s="213"/>
      <c r="S386" s="213"/>
      <c r="T386" s="213"/>
      <c r="U386" s="213"/>
      <c r="V386" s="213"/>
      <c r="W386" s="213"/>
      <c r="X386" s="213"/>
      <c r="Y386" s="213"/>
      <c r="Z386" s="213"/>
      <c r="AA386" s="231"/>
      <c r="AB386" s="213"/>
      <c r="AC386" s="213"/>
      <c r="AD386" s="205"/>
      <c r="AE386" s="205"/>
      <c r="AF386" s="205"/>
      <c r="AG386" s="205"/>
      <c r="AH386" s="205"/>
      <c r="AI386" s="205"/>
      <c r="AJ386" s="205"/>
      <c r="AK386" s="205"/>
      <c r="AL386" s="205"/>
      <c r="AM386" s="205"/>
      <c r="AN386" s="205"/>
      <c r="AO386" s="205"/>
    </row>
    <row r="387">
      <c r="A387" s="213"/>
      <c r="B387" s="218"/>
      <c r="C387" s="218"/>
      <c r="D387" s="213"/>
      <c r="E387" s="213"/>
      <c r="F387" s="213"/>
      <c r="G387" s="213"/>
      <c r="H387" s="213"/>
      <c r="I387" s="213"/>
      <c r="J387" s="213"/>
      <c r="K387" s="213"/>
      <c r="L387" s="280"/>
      <c r="M387" s="280"/>
      <c r="N387" s="280"/>
      <c r="O387" s="280"/>
      <c r="P387" s="280"/>
      <c r="Q387" s="280"/>
      <c r="R387" s="213"/>
      <c r="S387" s="213"/>
      <c r="T387" s="213"/>
      <c r="U387" s="213"/>
      <c r="V387" s="213"/>
      <c r="W387" s="213"/>
      <c r="X387" s="213"/>
      <c r="Y387" s="213"/>
      <c r="Z387" s="213"/>
      <c r="AA387" s="231"/>
      <c r="AB387" s="213"/>
      <c r="AC387" s="213"/>
      <c r="AD387" s="205"/>
      <c r="AE387" s="205"/>
      <c r="AF387" s="205"/>
      <c r="AG387" s="205"/>
      <c r="AH387" s="205"/>
      <c r="AI387" s="205"/>
      <c r="AJ387" s="205"/>
      <c r="AK387" s="205"/>
      <c r="AL387" s="205"/>
      <c r="AM387" s="205"/>
      <c r="AN387" s="205"/>
      <c r="AO387" s="205"/>
    </row>
    <row r="388">
      <c r="A388" s="213"/>
      <c r="B388" s="218"/>
      <c r="C388" s="218"/>
      <c r="D388" s="213"/>
      <c r="E388" s="213"/>
      <c r="F388" s="213"/>
      <c r="G388" s="213"/>
      <c r="H388" s="213"/>
      <c r="I388" s="213"/>
      <c r="J388" s="213"/>
      <c r="K388" s="213"/>
      <c r="L388" s="280"/>
      <c r="M388" s="280"/>
      <c r="N388" s="280"/>
      <c r="O388" s="280"/>
      <c r="P388" s="280"/>
      <c r="Q388" s="280"/>
      <c r="R388" s="213"/>
      <c r="S388" s="213"/>
      <c r="T388" s="213"/>
      <c r="U388" s="213"/>
      <c r="V388" s="213"/>
      <c r="W388" s="213"/>
      <c r="X388" s="213"/>
      <c r="Y388" s="213"/>
      <c r="Z388" s="213"/>
      <c r="AA388" s="231"/>
      <c r="AB388" s="213"/>
      <c r="AC388" s="213"/>
      <c r="AD388" s="205"/>
      <c r="AE388" s="205"/>
      <c r="AF388" s="205"/>
      <c r="AG388" s="205"/>
      <c r="AH388" s="205"/>
      <c r="AI388" s="205"/>
      <c r="AJ388" s="205"/>
      <c r="AK388" s="205"/>
      <c r="AL388" s="205"/>
      <c r="AM388" s="205"/>
      <c r="AN388" s="205"/>
      <c r="AO388" s="205"/>
    </row>
    <row r="389">
      <c r="A389" s="213"/>
      <c r="B389" s="218"/>
      <c r="C389" s="218"/>
      <c r="D389" s="213"/>
      <c r="E389" s="213"/>
      <c r="F389" s="213"/>
      <c r="G389" s="213"/>
      <c r="H389" s="213"/>
      <c r="I389" s="213"/>
      <c r="J389" s="213"/>
      <c r="K389" s="213"/>
      <c r="L389" s="280"/>
      <c r="M389" s="280"/>
      <c r="N389" s="280"/>
      <c r="O389" s="280"/>
      <c r="P389" s="280"/>
      <c r="Q389" s="280"/>
      <c r="R389" s="213"/>
      <c r="S389" s="213"/>
      <c r="T389" s="213"/>
      <c r="U389" s="213"/>
      <c r="V389" s="213"/>
      <c r="W389" s="213"/>
      <c r="X389" s="213"/>
      <c r="Y389" s="213"/>
      <c r="Z389" s="213"/>
      <c r="AA389" s="231"/>
      <c r="AB389" s="213"/>
      <c r="AC389" s="213"/>
      <c r="AD389" s="205"/>
      <c r="AE389" s="205"/>
      <c r="AF389" s="205"/>
      <c r="AG389" s="205"/>
      <c r="AH389" s="205"/>
      <c r="AI389" s="205"/>
      <c r="AJ389" s="205"/>
      <c r="AK389" s="205"/>
      <c r="AL389" s="205"/>
      <c r="AM389" s="205"/>
      <c r="AN389" s="205"/>
      <c r="AO389" s="205"/>
    </row>
    <row r="390">
      <c r="A390" s="213"/>
      <c r="B390" s="218"/>
      <c r="C390" s="218"/>
      <c r="D390" s="213"/>
      <c r="E390" s="213"/>
      <c r="F390" s="213"/>
      <c r="G390" s="213"/>
      <c r="H390" s="213"/>
      <c r="I390" s="213"/>
      <c r="J390" s="213"/>
      <c r="K390" s="213"/>
      <c r="L390" s="280"/>
      <c r="M390" s="280"/>
      <c r="N390" s="280"/>
      <c r="O390" s="280"/>
      <c r="P390" s="280"/>
      <c r="Q390" s="280"/>
      <c r="R390" s="213"/>
      <c r="S390" s="213"/>
      <c r="T390" s="213"/>
      <c r="U390" s="213"/>
      <c r="V390" s="213"/>
      <c r="W390" s="213"/>
      <c r="X390" s="213"/>
      <c r="Y390" s="213"/>
      <c r="Z390" s="213"/>
      <c r="AA390" s="231"/>
      <c r="AB390" s="213"/>
      <c r="AC390" s="213"/>
      <c r="AD390" s="205"/>
      <c r="AE390" s="205"/>
      <c r="AF390" s="205"/>
      <c r="AG390" s="205"/>
      <c r="AH390" s="205"/>
      <c r="AI390" s="205"/>
      <c r="AJ390" s="205"/>
      <c r="AK390" s="205"/>
      <c r="AL390" s="205"/>
      <c r="AM390" s="205"/>
      <c r="AN390" s="205"/>
      <c r="AO390" s="205"/>
    </row>
    <row r="391">
      <c r="A391" s="213"/>
      <c r="B391" s="218"/>
      <c r="C391" s="218"/>
      <c r="D391" s="213"/>
      <c r="E391" s="213"/>
      <c r="F391" s="213"/>
      <c r="G391" s="213"/>
      <c r="H391" s="213"/>
      <c r="I391" s="213"/>
      <c r="J391" s="213"/>
      <c r="K391" s="213"/>
      <c r="L391" s="280"/>
      <c r="M391" s="280"/>
      <c r="N391" s="280"/>
      <c r="O391" s="280"/>
      <c r="P391" s="280"/>
      <c r="Q391" s="280"/>
      <c r="R391" s="213"/>
      <c r="S391" s="213"/>
      <c r="T391" s="213"/>
      <c r="U391" s="213"/>
      <c r="V391" s="213"/>
      <c r="W391" s="213"/>
      <c r="X391" s="213"/>
      <c r="Y391" s="213"/>
      <c r="Z391" s="213"/>
      <c r="AA391" s="231"/>
      <c r="AB391" s="213"/>
      <c r="AC391" s="213"/>
      <c r="AD391" s="205"/>
      <c r="AE391" s="205"/>
      <c r="AF391" s="205"/>
      <c r="AG391" s="205"/>
      <c r="AH391" s="205"/>
      <c r="AI391" s="205"/>
      <c r="AJ391" s="205"/>
      <c r="AK391" s="205"/>
      <c r="AL391" s="205"/>
      <c r="AM391" s="205"/>
      <c r="AN391" s="205"/>
      <c r="AO391" s="205"/>
    </row>
    <row r="392">
      <c r="A392" s="213"/>
      <c r="B392" s="218"/>
      <c r="C392" s="218"/>
      <c r="D392" s="213"/>
      <c r="E392" s="213"/>
      <c r="F392" s="213"/>
      <c r="G392" s="213"/>
      <c r="H392" s="213"/>
      <c r="I392" s="213"/>
      <c r="J392" s="213"/>
      <c r="K392" s="213"/>
      <c r="L392" s="280"/>
      <c r="M392" s="280"/>
      <c r="N392" s="280"/>
      <c r="O392" s="280"/>
      <c r="P392" s="280"/>
      <c r="Q392" s="280"/>
      <c r="R392" s="213"/>
      <c r="S392" s="213"/>
      <c r="T392" s="213"/>
      <c r="U392" s="213"/>
      <c r="V392" s="213"/>
      <c r="W392" s="213"/>
      <c r="X392" s="213"/>
      <c r="Y392" s="213"/>
      <c r="Z392" s="213"/>
      <c r="AA392" s="231"/>
      <c r="AB392" s="213"/>
      <c r="AC392" s="213"/>
      <c r="AD392" s="205"/>
      <c r="AE392" s="205"/>
      <c r="AF392" s="205"/>
      <c r="AG392" s="205"/>
      <c r="AH392" s="205"/>
      <c r="AI392" s="205"/>
      <c r="AJ392" s="205"/>
      <c r="AK392" s="205"/>
      <c r="AL392" s="205"/>
      <c r="AM392" s="205"/>
      <c r="AN392" s="205"/>
      <c r="AO392" s="205"/>
    </row>
    <row r="393">
      <c r="A393" s="213"/>
      <c r="B393" s="218"/>
      <c r="C393" s="218"/>
      <c r="D393" s="213"/>
      <c r="E393" s="213"/>
      <c r="F393" s="213"/>
      <c r="G393" s="213"/>
      <c r="H393" s="213"/>
      <c r="I393" s="213"/>
      <c r="J393" s="213"/>
      <c r="K393" s="213"/>
      <c r="L393" s="280"/>
      <c r="M393" s="280"/>
      <c r="N393" s="280"/>
      <c r="O393" s="280"/>
      <c r="P393" s="280"/>
      <c r="Q393" s="280"/>
      <c r="R393" s="213"/>
      <c r="S393" s="213"/>
      <c r="T393" s="213"/>
      <c r="U393" s="213"/>
      <c r="V393" s="213"/>
      <c r="W393" s="213"/>
      <c r="X393" s="213"/>
      <c r="Y393" s="213"/>
      <c r="Z393" s="213"/>
      <c r="AA393" s="231"/>
      <c r="AB393" s="213"/>
      <c r="AC393" s="213"/>
      <c r="AD393" s="205"/>
      <c r="AE393" s="205"/>
      <c r="AF393" s="205"/>
      <c r="AG393" s="205"/>
      <c r="AH393" s="205"/>
      <c r="AI393" s="205"/>
      <c r="AJ393" s="205"/>
      <c r="AK393" s="205"/>
      <c r="AL393" s="205"/>
      <c r="AM393" s="205"/>
      <c r="AN393" s="205"/>
      <c r="AO393" s="205"/>
    </row>
    <row r="394">
      <c r="A394" s="213"/>
      <c r="B394" s="218"/>
      <c r="C394" s="218"/>
      <c r="D394" s="213"/>
      <c r="E394" s="213"/>
      <c r="F394" s="213"/>
      <c r="G394" s="213"/>
      <c r="H394" s="213"/>
      <c r="I394" s="213"/>
      <c r="J394" s="213"/>
      <c r="K394" s="213"/>
      <c r="L394" s="280"/>
      <c r="M394" s="280"/>
      <c r="N394" s="280"/>
      <c r="O394" s="280"/>
      <c r="P394" s="280"/>
      <c r="Q394" s="280"/>
      <c r="R394" s="213"/>
      <c r="S394" s="213"/>
      <c r="T394" s="213"/>
      <c r="U394" s="213"/>
      <c r="V394" s="213"/>
      <c r="W394" s="213"/>
      <c r="X394" s="213"/>
      <c r="Y394" s="213"/>
      <c r="Z394" s="213"/>
      <c r="AA394" s="231"/>
      <c r="AB394" s="213"/>
      <c r="AC394" s="213"/>
      <c r="AD394" s="205"/>
      <c r="AE394" s="205"/>
      <c r="AF394" s="205"/>
      <c r="AG394" s="205"/>
      <c r="AH394" s="205"/>
      <c r="AI394" s="205"/>
      <c r="AJ394" s="205"/>
      <c r="AK394" s="205"/>
      <c r="AL394" s="205"/>
      <c r="AM394" s="205"/>
      <c r="AN394" s="205"/>
      <c r="AO394" s="205"/>
    </row>
    <row r="395">
      <c r="A395" s="213"/>
      <c r="B395" s="218"/>
      <c r="C395" s="218"/>
      <c r="D395" s="213"/>
      <c r="E395" s="213"/>
      <c r="F395" s="213"/>
      <c r="G395" s="213"/>
      <c r="H395" s="213"/>
      <c r="I395" s="213"/>
      <c r="J395" s="213"/>
      <c r="K395" s="213"/>
      <c r="L395" s="280"/>
      <c r="M395" s="280"/>
      <c r="N395" s="280"/>
      <c r="O395" s="280"/>
      <c r="P395" s="280"/>
      <c r="Q395" s="280"/>
      <c r="R395" s="213"/>
      <c r="S395" s="213"/>
      <c r="T395" s="213"/>
      <c r="U395" s="213"/>
      <c r="V395" s="213"/>
      <c r="W395" s="213"/>
      <c r="X395" s="213"/>
      <c r="Y395" s="213"/>
      <c r="Z395" s="213"/>
      <c r="AA395" s="231"/>
      <c r="AB395" s="213"/>
      <c r="AC395" s="213"/>
      <c r="AD395" s="205"/>
      <c r="AE395" s="205"/>
      <c r="AF395" s="205"/>
      <c r="AG395" s="205"/>
      <c r="AH395" s="205"/>
      <c r="AI395" s="205"/>
      <c r="AJ395" s="205"/>
      <c r="AK395" s="205"/>
      <c r="AL395" s="205"/>
      <c r="AM395" s="205"/>
      <c r="AN395" s="205"/>
      <c r="AO395" s="205"/>
    </row>
    <row r="396">
      <c r="A396" s="213"/>
      <c r="B396" s="218"/>
      <c r="C396" s="218"/>
      <c r="D396" s="213"/>
      <c r="E396" s="213"/>
      <c r="F396" s="213"/>
      <c r="G396" s="213"/>
      <c r="H396" s="213"/>
      <c r="I396" s="213"/>
      <c r="J396" s="213"/>
      <c r="K396" s="213"/>
      <c r="L396" s="280"/>
      <c r="M396" s="280"/>
      <c r="N396" s="280"/>
      <c r="O396" s="280"/>
      <c r="P396" s="280"/>
      <c r="Q396" s="280"/>
      <c r="R396" s="213"/>
      <c r="S396" s="213"/>
      <c r="T396" s="213"/>
      <c r="U396" s="213"/>
      <c r="V396" s="213"/>
      <c r="W396" s="213"/>
      <c r="X396" s="213"/>
      <c r="Y396" s="213"/>
      <c r="Z396" s="213"/>
      <c r="AA396" s="231"/>
      <c r="AB396" s="213"/>
      <c r="AC396" s="213"/>
      <c r="AD396" s="205"/>
      <c r="AE396" s="205"/>
      <c r="AF396" s="205"/>
      <c r="AG396" s="205"/>
      <c r="AH396" s="205"/>
      <c r="AI396" s="205"/>
      <c r="AJ396" s="205"/>
      <c r="AK396" s="205"/>
      <c r="AL396" s="205"/>
      <c r="AM396" s="205"/>
      <c r="AN396" s="205"/>
      <c r="AO396" s="205"/>
    </row>
    <row r="397">
      <c r="A397" s="213"/>
      <c r="B397" s="218"/>
      <c r="C397" s="218"/>
      <c r="D397" s="213"/>
      <c r="E397" s="213"/>
      <c r="F397" s="213"/>
      <c r="G397" s="213"/>
      <c r="H397" s="213"/>
      <c r="I397" s="213"/>
      <c r="J397" s="213"/>
      <c r="K397" s="213"/>
      <c r="L397" s="280"/>
      <c r="M397" s="280"/>
      <c r="N397" s="280"/>
      <c r="O397" s="280"/>
      <c r="P397" s="280"/>
      <c r="Q397" s="280"/>
      <c r="R397" s="213"/>
      <c r="S397" s="213"/>
      <c r="T397" s="213"/>
      <c r="U397" s="213"/>
      <c r="V397" s="213"/>
      <c r="W397" s="213"/>
      <c r="X397" s="213"/>
      <c r="Y397" s="213"/>
      <c r="Z397" s="213"/>
      <c r="AA397" s="231"/>
      <c r="AB397" s="213"/>
      <c r="AC397" s="213"/>
      <c r="AD397" s="205"/>
      <c r="AE397" s="205"/>
      <c r="AF397" s="205"/>
      <c r="AG397" s="205"/>
      <c r="AH397" s="205"/>
      <c r="AI397" s="205"/>
      <c r="AJ397" s="205"/>
      <c r="AK397" s="205"/>
      <c r="AL397" s="205"/>
      <c r="AM397" s="205"/>
      <c r="AN397" s="205"/>
      <c r="AO397" s="205"/>
    </row>
    <row r="398">
      <c r="A398" s="213"/>
      <c r="B398" s="218"/>
      <c r="C398" s="218"/>
      <c r="D398" s="213"/>
      <c r="E398" s="213"/>
      <c r="F398" s="213"/>
      <c r="G398" s="213"/>
      <c r="H398" s="213"/>
      <c r="I398" s="213"/>
      <c r="J398" s="213"/>
      <c r="K398" s="213"/>
      <c r="L398" s="280"/>
      <c r="M398" s="280"/>
      <c r="N398" s="280"/>
      <c r="O398" s="280"/>
      <c r="P398" s="280"/>
      <c r="Q398" s="280"/>
      <c r="R398" s="213"/>
      <c r="S398" s="213"/>
      <c r="T398" s="213"/>
      <c r="U398" s="213"/>
      <c r="V398" s="213"/>
      <c r="W398" s="213"/>
      <c r="X398" s="213"/>
      <c r="Y398" s="213"/>
      <c r="Z398" s="213"/>
      <c r="AA398" s="231"/>
      <c r="AB398" s="213"/>
      <c r="AC398" s="213"/>
      <c r="AD398" s="205"/>
      <c r="AE398" s="205"/>
      <c r="AF398" s="205"/>
      <c r="AG398" s="205"/>
      <c r="AH398" s="205"/>
      <c r="AI398" s="205"/>
      <c r="AJ398" s="205"/>
      <c r="AK398" s="205"/>
      <c r="AL398" s="205"/>
      <c r="AM398" s="205"/>
      <c r="AN398" s="205"/>
      <c r="AO398" s="205"/>
    </row>
    <row r="399">
      <c r="A399" s="213"/>
      <c r="B399" s="218"/>
      <c r="C399" s="218"/>
      <c r="D399" s="213"/>
      <c r="E399" s="213"/>
      <c r="F399" s="213"/>
      <c r="G399" s="213"/>
      <c r="H399" s="213"/>
      <c r="I399" s="213"/>
      <c r="J399" s="213"/>
      <c r="K399" s="213"/>
      <c r="L399" s="280"/>
      <c r="M399" s="280"/>
      <c r="N399" s="280"/>
      <c r="O399" s="280"/>
      <c r="P399" s="280"/>
      <c r="Q399" s="280"/>
      <c r="R399" s="213"/>
      <c r="S399" s="213"/>
      <c r="T399" s="213"/>
      <c r="U399" s="213"/>
      <c r="V399" s="213"/>
      <c r="W399" s="213"/>
      <c r="X399" s="213"/>
      <c r="Y399" s="213"/>
      <c r="Z399" s="213"/>
      <c r="AA399" s="231"/>
      <c r="AB399" s="213"/>
      <c r="AC399" s="213"/>
      <c r="AD399" s="205"/>
      <c r="AE399" s="205"/>
      <c r="AF399" s="205"/>
      <c r="AG399" s="205"/>
      <c r="AH399" s="205"/>
      <c r="AI399" s="205"/>
      <c r="AJ399" s="205"/>
      <c r="AK399" s="205"/>
      <c r="AL399" s="205"/>
      <c r="AM399" s="205"/>
      <c r="AN399" s="205"/>
      <c r="AO399" s="205"/>
    </row>
    <row r="400">
      <c r="A400" s="213"/>
      <c r="B400" s="218"/>
      <c r="C400" s="218"/>
      <c r="D400" s="213"/>
      <c r="E400" s="213"/>
      <c r="F400" s="213"/>
      <c r="G400" s="213"/>
      <c r="H400" s="213"/>
      <c r="I400" s="213"/>
      <c r="J400" s="213"/>
      <c r="K400" s="213"/>
      <c r="L400" s="280"/>
      <c r="M400" s="280"/>
      <c r="N400" s="280"/>
      <c r="O400" s="280"/>
      <c r="P400" s="280"/>
      <c r="Q400" s="280"/>
      <c r="R400" s="213"/>
      <c r="S400" s="213"/>
      <c r="T400" s="213"/>
      <c r="U400" s="213"/>
      <c r="V400" s="213"/>
      <c r="W400" s="213"/>
      <c r="X400" s="213"/>
      <c r="Y400" s="213"/>
      <c r="Z400" s="213"/>
      <c r="AA400" s="231"/>
      <c r="AB400" s="213"/>
      <c r="AC400" s="213"/>
      <c r="AD400" s="205"/>
      <c r="AE400" s="205"/>
      <c r="AF400" s="205"/>
      <c r="AG400" s="205"/>
      <c r="AH400" s="205"/>
      <c r="AI400" s="205"/>
      <c r="AJ400" s="205"/>
      <c r="AK400" s="205"/>
      <c r="AL400" s="205"/>
      <c r="AM400" s="205"/>
      <c r="AN400" s="205"/>
      <c r="AO400" s="205"/>
    </row>
    <row r="401">
      <c r="A401" s="213"/>
      <c r="B401" s="218"/>
      <c r="C401" s="218"/>
      <c r="D401" s="213"/>
      <c r="E401" s="213"/>
      <c r="F401" s="213"/>
      <c r="G401" s="213"/>
      <c r="H401" s="213"/>
      <c r="I401" s="213"/>
      <c r="J401" s="213"/>
      <c r="K401" s="213"/>
      <c r="L401" s="280"/>
      <c r="M401" s="280"/>
      <c r="N401" s="280"/>
      <c r="O401" s="280"/>
      <c r="P401" s="280"/>
      <c r="Q401" s="280"/>
      <c r="R401" s="213"/>
      <c r="S401" s="213"/>
      <c r="T401" s="213"/>
      <c r="U401" s="213"/>
      <c r="V401" s="213"/>
      <c r="W401" s="213"/>
      <c r="X401" s="213"/>
      <c r="Y401" s="213"/>
      <c r="Z401" s="213"/>
      <c r="AA401" s="231"/>
      <c r="AB401" s="213"/>
      <c r="AC401" s="213"/>
      <c r="AD401" s="205"/>
      <c r="AE401" s="205"/>
      <c r="AF401" s="205"/>
      <c r="AG401" s="205"/>
      <c r="AH401" s="205"/>
      <c r="AI401" s="205"/>
      <c r="AJ401" s="205"/>
      <c r="AK401" s="205"/>
      <c r="AL401" s="205"/>
      <c r="AM401" s="205"/>
      <c r="AN401" s="205"/>
      <c r="AO401" s="205"/>
    </row>
    <row r="402">
      <c r="A402" s="213"/>
      <c r="B402" s="218"/>
      <c r="C402" s="218"/>
      <c r="D402" s="213"/>
      <c r="E402" s="213"/>
      <c r="F402" s="213"/>
      <c r="G402" s="213"/>
      <c r="H402" s="213"/>
      <c r="I402" s="213"/>
      <c r="J402" s="213"/>
      <c r="K402" s="213"/>
      <c r="L402" s="280"/>
      <c r="M402" s="280"/>
      <c r="N402" s="280"/>
      <c r="O402" s="280"/>
      <c r="P402" s="280"/>
      <c r="Q402" s="280"/>
      <c r="R402" s="213"/>
      <c r="S402" s="213"/>
      <c r="T402" s="213"/>
      <c r="U402" s="213"/>
      <c r="V402" s="213"/>
      <c r="W402" s="213"/>
      <c r="X402" s="213"/>
      <c r="Y402" s="213"/>
      <c r="Z402" s="213"/>
      <c r="AA402" s="231"/>
      <c r="AB402" s="213"/>
      <c r="AC402" s="213"/>
      <c r="AD402" s="205"/>
      <c r="AE402" s="205"/>
      <c r="AF402" s="205"/>
      <c r="AG402" s="205"/>
      <c r="AH402" s="205"/>
      <c r="AI402" s="205"/>
      <c r="AJ402" s="205"/>
      <c r="AK402" s="205"/>
      <c r="AL402" s="205"/>
      <c r="AM402" s="205"/>
      <c r="AN402" s="205"/>
      <c r="AO402" s="205"/>
    </row>
    <row r="403">
      <c r="A403" s="213"/>
      <c r="B403" s="218"/>
      <c r="C403" s="218"/>
      <c r="D403" s="213"/>
      <c r="E403" s="213"/>
      <c r="F403" s="213"/>
      <c r="G403" s="213"/>
      <c r="H403" s="213"/>
      <c r="I403" s="213"/>
      <c r="J403" s="213"/>
      <c r="K403" s="213"/>
      <c r="L403" s="280"/>
      <c r="M403" s="280"/>
      <c r="N403" s="280"/>
      <c r="O403" s="280"/>
      <c r="P403" s="280"/>
      <c r="Q403" s="280"/>
      <c r="R403" s="213"/>
      <c r="S403" s="213"/>
      <c r="T403" s="213"/>
      <c r="U403" s="213"/>
      <c r="V403" s="213"/>
      <c r="W403" s="213"/>
      <c r="X403" s="213"/>
      <c r="Y403" s="213"/>
      <c r="Z403" s="213"/>
      <c r="AA403" s="231"/>
      <c r="AB403" s="213"/>
      <c r="AC403" s="213"/>
      <c r="AD403" s="205"/>
      <c r="AE403" s="205"/>
      <c r="AF403" s="205"/>
      <c r="AG403" s="205"/>
      <c r="AH403" s="205"/>
      <c r="AI403" s="205"/>
      <c r="AJ403" s="205"/>
      <c r="AK403" s="205"/>
      <c r="AL403" s="205"/>
      <c r="AM403" s="205"/>
      <c r="AN403" s="205"/>
      <c r="AO403" s="205"/>
    </row>
    <row r="404">
      <c r="A404" s="213"/>
      <c r="B404" s="218"/>
      <c r="C404" s="218"/>
      <c r="D404" s="213"/>
      <c r="E404" s="213"/>
      <c r="F404" s="213"/>
      <c r="G404" s="213"/>
      <c r="H404" s="213"/>
      <c r="I404" s="213"/>
      <c r="J404" s="213"/>
      <c r="K404" s="213"/>
      <c r="L404" s="280"/>
      <c r="M404" s="280"/>
      <c r="N404" s="280"/>
      <c r="O404" s="280"/>
      <c r="P404" s="280"/>
      <c r="Q404" s="280"/>
      <c r="R404" s="213"/>
      <c r="S404" s="213"/>
      <c r="T404" s="213"/>
      <c r="U404" s="213"/>
      <c r="V404" s="213"/>
      <c r="W404" s="213"/>
      <c r="X404" s="213"/>
      <c r="Y404" s="213"/>
      <c r="Z404" s="213"/>
      <c r="AA404" s="231"/>
      <c r="AB404" s="213"/>
      <c r="AC404" s="213"/>
      <c r="AD404" s="205"/>
      <c r="AE404" s="205"/>
      <c r="AF404" s="205"/>
      <c r="AG404" s="205"/>
      <c r="AH404" s="205"/>
      <c r="AI404" s="205"/>
      <c r="AJ404" s="205"/>
      <c r="AK404" s="205"/>
      <c r="AL404" s="205"/>
      <c r="AM404" s="205"/>
      <c r="AN404" s="205"/>
      <c r="AO404" s="205"/>
    </row>
    <row r="405">
      <c r="A405" s="213"/>
      <c r="B405" s="218"/>
      <c r="C405" s="218"/>
      <c r="D405" s="213"/>
      <c r="E405" s="213"/>
      <c r="F405" s="213"/>
      <c r="G405" s="213"/>
      <c r="H405" s="213"/>
      <c r="I405" s="213"/>
      <c r="J405" s="213"/>
      <c r="K405" s="213"/>
      <c r="L405" s="280"/>
      <c r="M405" s="280"/>
      <c r="N405" s="280"/>
      <c r="O405" s="280"/>
      <c r="P405" s="280"/>
      <c r="Q405" s="280"/>
      <c r="R405" s="213"/>
      <c r="S405" s="213"/>
      <c r="T405" s="213"/>
      <c r="U405" s="213"/>
      <c r="V405" s="213"/>
      <c r="W405" s="213"/>
      <c r="X405" s="213"/>
      <c r="Y405" s="213"/>
      <c r="Z405" s="213"/>
      <c r="AA405" s="231"/>
      <c r="AB405" s="213"/>
      <c r="AC405" s="213"/>
      <c r="AD405" s="205"/>
      <c r="AE405" s="205"/>
      <c r="AF405" s="205"/>
      <c r="AG405" s="205"/>
      <c r="AH405" s="205"/>
      <c r="AI405" s="205"/>
      <c r="AJ405" s="205"/>
      <c r="AK405" s="205"/>
      <c r="AL405" s="205"/>
      <c r="AM405" s="205"/>
      <c r="AN405" s="205"/>
      <c r="AO405" s="205"/>
    </row>
    <row r="406">
      <c r="A406" s="213"/>
      <c r="B406" s="218"/>
      <c r="C406" s="218"/>
      <c r="D406" s="213"/>
      <c r="E406" s="213"/>
      <c r="F406" s="213"/>
      <c r="G406" s="213"/>
      <c r="H406" s="213"/>
      <c r="I406" s="213"/>
      <c r="J406" s="213"/>
      <c r="K406" s="213"/>
      <c r="L406" s="280"/>
      <c r="M406" s="280"/>
      <c r="N406" s="280"/>
      <c r="O406" s="280"/>
      <c r="P406" s="280"/>
      <c r="Q406" s="280"/>
      <c r="R406" s="213"/>
      <c r="S406" s="213"/>
      <c r="T406" s="213"/>
      <c r="U406" s="213"/>
      <c r="V406" s="213"/>
      <c r="W406" s="213"/>
      <c r="X406" s="213"/>
      <c r="Y406" s="213"/>
      <c r="Z406" s="213"/>
      <c r="AA406" s="231"/>
      <c r="AB406" s="213"/>
      <c r="AC406" s="213"/>
      <c r="AD406" s="205"/>
      <c r="AE406" s="205"/>
      <c r="AF406" s="205"/>
      <c r="AG406" s="205"/>
      <c r="AH406" s="205"/>
      <c r="AI406" s="205"/>
      <c r="AJ406" s="205"/>
      <c r="AK406" s="205"/>
      <c r="AL406" s="205"/>
      <c r="AM406" s="205"/>
      <c r="AN406" s="205"/>
      <c r="AO406" s="205"/>
    </row>
    <row r="407">
      <c r="A407" s="213"/>
      <c r="B407" s="218"/>
      <c r="C407" s="218"/>
      <c r="D407" s="213"/>
      <c r="E407" s="213"/>
      <c r="F407" s="213"/>
      <c r="G407" s="213"/>
      <c r="H407" s="213"/>
      <c r="I407" s="213"/>
      <c r="J407" s="213"/>
      <c r="K407" s="213"/>
      <c r="L407" s="280"/>
      <c r="M407" s="280"/>
      <c r="N407" s="280"/>
      <c r="O407" s="280"/>
      <c r="P407" s="280"/>
      <c r="Q407" s="280"/>
      <c r="R407" s="213"/>
      <c r="S407" s="213"/>
      <c r="T407" s="213"/>
      <c r="U407" s="213"/>
      <c r="V407" s="213"/>
      <c r="W407" s="213"/>
      <c r="X407" s="213"/>
      <c r="Y407" s="213"/>
      <c r="Z407" s="213"/>
      <c r="AA407" s="231"/>
      <c r="AB407" s="213"/>
      <c r="AC407" s="213"/>
      <c r="AD407" s="205"/>
      <c r="AE407" s="205"/>
      <c r="AF407" s="205"/>
      <c r="AG407" s="205"/>
      <c r="AH407" s="205"/>
      <c r="AI407" s="205"/>
      <c r="AJ407" s="205"/>
      <c r="AK407" s="205"/>
      <c r="AL407" s="205"/>
      <c r="AM407" s="205"/>
      <c r="AN407" s="205"/>
      <c r="AO407" s="205"/>
    </row>
    <row r="408">
      <c r="A408" s="213"/>
      <c r="B408" s="218"/>
      <c r="C408" s="218"/>
      <c r="D408" s="213"/>
      <c r="E408" s="213"/>
      <c r="F408" s="213"/>
      <c r="G408" s="213"/>
      <c r="H408" s="213"/>
      <c r="I408" s="213"/>
      <c r="J408" s="213"/>
      <c r="K408" s="213"/>
      <c r="L408" s="280"/>
      <c r="M408" s="280"/>
      <c r="N408" s="280"/>
      <c r="O408" s="280"/>
      <c r="P408" s="280"/>
      <c r="Q408" s="280"/>
      <c r="R408" s="213"/>
      <c r="S408" s="213"/>
      <c r="T408" s="213"/>
      <c r="U408" s="213"/>
      <c r="V408" s="213"/>
      <c r="W408" s="213"/>
      <c r="X408" s="213"/>
      <c r="Y408" s="213"/>
      <c r="Z408" s="213"/>
      <c r="AA408" s="231"/>
      <c r="AB408" s="213"/>
      <c r="AC408" s="213"/>
      <c r="AD408" s="205"/>
      <c r="AE408" s="205"/>
      <c r="AF408" s="205"/>
      <c r="AG408" s="205"/>
      <c r="AH408" s="205"/>
      <c r="AI408" s="205"/>
      <c r="AJ408" s="205"/>
      <c r="AK408" s="205"/>
      <c r="AL408" s="205"/>
      <c r="AM408" s="205"/>
      <c r="AN408" s="205"/>
      <c r="AO408" s="205"/>
    </row>
    <row r="409">
      <c r="A409" s="213"/>
      <c r="B409" s="218"/>
      <c r="C409" s="218"/>
      <c r="D409" s="213"/>
      <c r="E409" s="213"/>
      <c r="F409" s="213"/>
      <c r="G409" s="213"/>
      <c r="H409" s="213"/>
      <c r="I409" s="213"/>
      <c r="J409" s="213"/>
      <c r="K409" s="213"/>
      <c r="L409" s="280"/>
      <c r="M409" s="280"/>
      <c r="N409" s="280"/>
      <c r="O409" s="280"/>
      <c r="P409" s="280"/>
      <c r="Q409" s="280"/>
      <c r="R409" s="213"/>
      <c r="S409" s="213"/>
      <c r="T409" s="213"/>
      <c r="U409" s="213"/>
      <c r="V409" s="213"/>
      <c r="W409" s="213"/>
      <c r="X409" s="213"/>
      <c r="Y409" s="213"/>
      <c r="Z409" s="213"/>
      <c r="AA409" s="231"/>
      <c r="AB409" s="213"/>
      <c r="AC409" s="213"/>
      <c r="AD409" s="205"/>
      <c r="AE409" s="205"/>
      <c r="AF409" s="205"/>
      <c r="AG409" s="205"/>
      <c r="AH409" s="205"/>
      <c r="AI409" s="205"/>
      <c r="AJ409" s="205"/>
      <c r="AK409" s="205"/>
      <c r="AL409" s="205"/>
      <c r="AM409" s="205"/>
      <c r="AN409" s="205"/>
      <c r="AO409" s="205"/>
    </row>
    <row r="410">
      <c r="A410" s="213"/>
      <c r="B410" s="218"/>
      <c r="C410" s="218"/>
      <c r="D410" s="213"/>
      <c r="E410" s="213"/>
      <c r="F410" s="213"/>
      <c r="G410" s="213"/>
      <c r="H410" s="213"/>
      <c r="I410" s="213"/>
      <c r="J410" s="213"/>
      <c r="K410" s="213"/>
      <c r="L410" s="280"/>
      <c r="M410" s="280"/>
      <c r="N410" s="280"/>
      <c r="O410" s="280"/>
      <c r="P410" s="280"/>
      <c r="Q410" s="280"/>
      <c r="R410" s="213"/>
      <c r="S410" s="213"/>
      <c r="T410" s="213"/>
      <c r="U410" s="213"/>
      <c r="V410" s="213"/>
      <c r="W410" s="213"/>
      <c r="X410" s="213"/>
      <c r="Y410" s="213"/>
      <c r="Z410" s="213"/>
      <c r="AA410" s="231"/>
      <c r="AB410" s="213"/>
      <c r="AC410" s="213"/>
      <c r="AD410" s="205"/>
      <c r="AE410" s="205"/>
      <c r="AF410" s="205"/>
      <c r="AG410" s="205"/>
      <c r="AH410" s="205"/>
      <c r="AI410" s="205"/>
      <c r="AJ410" s="205"/>
      <c r="AK410" s="205"/>
      <c r="AL410" s="205"/>
      <c r="AM410" s="205"/>
      <c r="AN410" s="205"/>
      <c r="AO410" s="205"/>
    </row>
    <row r="411">
      <c r="A411" s="213"/>
      <c r="B411" s="218"/>
      <c r="C411" s="218"/>
      <c r="D411" s="213"/>
      <c r="E411" s="213"/>
      <c r="F411" s="213"/>
      <c r="G411" s="213"/>
      <c r="H411" s="213"/>
      <c r="I411" s="213"/>
      <c r="J411" s="213"/>
      <c r="K411" s="213"/>
      <c r="L411" s="280"/>
      <c r="M411" s="280"/>
      <c r="N411" s="280"/>
      <c r="O411" s="280"/>
      <c r="P411" s="280"/>
      <c r="Q411" s="280"/>
      <c r="R411" s="213"/>
      <c r="S411" s="213"/>
      <c r="T411" s="213"/>
      <c r="U411" s="213"/>
      <c r="V411" s="213"/>
      <c r="W411" s="213"/>
      <c r="X411" s="213"/>
      <c r="Y411" s="213"/>
      <c r="Z411" s="213"/>
      <c r="AA411" s="231"/>
      <c r="AB411" s="213"/>
      <c r="AC411" s="213"/>
      <c r="AD411" s="205"/>
      <c r="AE411" s="205"/>
      <c r="AF411" s="205"/>
      <c r="AG411" s="205"/>
      <c r="AH411" s="205"/>
      <c r="AI411" s="205"/>
      <c r="AJ411" s="205"/>
      <c r="AK411" s="205"/>
      <c r="AL411" s="205"/>
      <c r="AM411" s="205"/>
      <c r="AN411" s="205"/>
      <c r="AO411" s="205"/>
    </row>
    <row r="412">
      <c r="A412" s="213"/>
      <c r="B412" s="218"/>
      <c r="C412" s="218"/>
      <c r="D412" s="213"/>
      <c r="E412" s="213"/>
      <c r="F412" s="213"/>
      <c r="G412" s="213"/>
      <c r="H412" s="213"/>
      <c r="I412" s="213"/>
      <c r="J412" s="213"/>
      <c r="K412" s="213"/>
      <c r="L412" s="280"/>
      <c r="M412" s="280"/>
      <c r="N412" s="280"/>
      <c r="O412" s="280"/>
      <c r="P412" s="280"/>
      <c r="Q412" s="280"/>
      <c r="R412" s="213"/>
      <c r="S412" s="213"/>
      <c r="T412" s="213"/>
      <c r="U412" s="213"/>
      <c r="V412" s="213"/>
      <c r="W412" s="213"/>
      <c r="X412" s="213"/>
      <c r="Y412" s="213"/>
      <c r="Z412" s="213"/>
      <c r="AA412" s="231"/>
      <c r="AB412" s="213"/>
      <c r="AC412" s="213"/>
      <c r="AD412" s="205"/>
      <c r="AE412" s="205"/>
      <c r="AF412" s="205"/>
      <c r="AG412" s="205"/>
      <c r="AH412" s="205"/>
      <c r="AI412" s="205"/>
      <c r="AJ412" s="205"/>
      <c r="AK412" s="205"/>
      <c r="AL412" s="205"/>
      <c r="AM412" s="205"/>
      <c r="AN412" s="205"/>
      <c r="AO412" s="205"/>
    </row>
    <row r="413">
      <c r="A413" s="213"/>
      <c r="B413" s="218"/>
      <c r="C413" s="218"/>
      <c r="D413" s="213"/>
      <c r="E413" s="213"/>
      <c r="F413" s="213"/>
      <c r="G413" s="213"/>
      <c r="H413" s="213"/>
      <c r="I413" s="213"/>
      <c r="J413" s="213"/>
      <c r="K413" s="213"/>
      <c r="L413" s="280"/>
      <c r="M413" s="280"/>
      <c r="N413" s="280"/>
      <c r="O413" s="280"/>
      <c r="P413" s="280"/>
      <c r="Q413" s="280"/>
      <c r="R413" s="213"/>
      <c r="S413" s="213"/>
      <c r="T413" s="213"/>
      <c r="U413" s="213"/>
      <c r="V413" s="213"/>
      <c r="W413" s="213"/>
      <c r="X413" s="213"/>
      <c r="Y413" s="213"/>
      <c r="Z413" s="213"/>
      <c r="AA413" s="231"/>
      <c r="AB413" s="213"/>
      <c r="AC413" s="213"/>
      <c r="AD413" s="205"/>
      <c r="AE413" s="205"/>
      <c r="AF413" s="205"/>
      <c r="AG413" s="205"/>
      <c r="AH413" s="205"/>
      <c r="AI413" s="205"/>
      <c r="AJ413" s="205"/>
      <c r="AK413" s="205"/>
      <c r="AL413" s="205"/>
      <c r="AM413" s="205"/>
      <c r="AN413" s="205"/>
      <c r="AO413" s="205"/>
    </row>
    <row r="414">
      <c r="A414" s="213"/>
      <c r="B414" s="218"/>
      <c r="C414" s="218"/>
      <c r="D414" s="213"/>
      <c r="E414" s="213"/>
      <c r="F414" s="213"/>
      <c r="G414" s="213"/>
      <c r="H414" s="213"/>
      <c r="I414" s="213"/>
      <c r="J414" s="213"/>
      <c r="K414" s="213"/>
      <c r="L414" s="280"/>
      <c r="M414" s="280"/>
      <c r="N414" s="280"/>
      <c r="O414" s="280"/>
      <c r="P414" s="280"/>
      <c r="Q414" s="280"/>
      <c r="R414" s="213"/>
      <c r="S414" s="213"/>
      <c r="T414" s="213"/>
      <c r="U414" s="213"/>
      <c r="V414" s="213"/>
      <c r="W414" s="213"/>
      <c r="X414" s="213"/>
      <c r="Y414" s="213"/>
      <c r="Z414" s="213"/>
      <c r="AA414" s="231"/>
      <c r="AB414" s="213"/>
      <c r="AC414" s="213"/>
      <c r="AD414" s="205"/>
      <c r="AE414" s="205"/>
      <c r="AF414" s="205"/>
      <c r="AG414" s="205"/>
      <c r="AH414" s="205"/>
      <c r="AI414" s="205"/>
      <c r="AJ414" s="205"/>
      <c r="AK414" s="205"/>
      <c r="AL414" s="205"/>
      <c r="AM414" s="205"/>
      <c r="AN414" s="205"/>
      <c r="AO414" s="205"/>
    </row>
    <row r="415">
      <c r="A415" s="213"/>
      <c r="B415" s="218"/>
      <c r="C415" s="218"/>
      <c r="D415" s="213"/>
      <c r="E415" s="213"/>
      <c r="F415" s="213"/>
      <c r="G415" s="213"/>
      <c r="H415" s="213"/>
      <c r="I415" s="213"/>
      <c r="J415" s="213"/>
      <c r="K415" s="213"/>
      <c r="L415" s="280"/>
      <c r="M415" s="280"/>
      <c r="N415" s="280"/>
      <c r="O415" s="280"/>
      <c r="P415" s="280"/>
      <c r="Q415" s="280"/>
      <c r="R415" s="213"/>
      <c r="S415" s="213"/>
      <c r="T415" s="213"/>
      <c r="U415" s="213"/>
      <c r="V415" s="213"/>
      <c r="W415" s="213"/>
      <c r="X415" s="213"/>
      <c r="Y415" s="213"/>
      <c r="Z415" s="213"/>
      <c r="AA415" s="231"/>
      <c r="AB415" s="213"/>
      <c r="AC415" s="213"/>
      <c r="AD415" s="205"/>
      <c r="AE415" s="205"/>
      <c r="AF415" s="205"/>
      <c r="AG415" s="205"/>
      <c r="AH415" s="205"/>
      <c r="AI415" s="205"/>
      <c r="AJ415" s="205"/>
      <c r="AK415" s="205"/>
      <c r="AL415" s="205"/>
      <c r="AM415" s="205"/>
      <c r="AN415" s="205"/>
      <c r="AO415" s="205"/>
    </row>
    <row r="416">
      <c r="A416" s="213"/>
      <c r="B416" s="218"/>
      <c r="C416" s="218"/>
      <c r="D416" s="213"/>
      <c r="E416" s="213"/>
      <c r="F416" s="213"/>
      <c r="G416" s="213"/>
      <c r="H416" s="213"/>
      <c r="I416" s="213"/>
      <c r="J416" s="213"/>
      <c r="K416" s="213"/>
      <c r="L416" s="280"/>
      <c r="M416" s="280"/>
      <c r="N416" s="280"/>
      <c r="O416" s="280"/>
      <c r="P416" s="280"/>
      <c r="Q416" s="280"/>
      <c r="R416" s="213"/>
      <c r="S416" s="213"/>
      <c r="T416" s="213"/>
      <c r="U416" s="213"/>
      <c r="V416" s="213"/>
      <c r="W416" s="213"/>
      <c r="X416" s="213"/>
      <c r="Y416" s="213"/>
      <c r="Z416" s="213"/>
      <c r="AA416" s="231"/>
      <c r="AB416" s="213"/>
      <c r="AC416" s="213"/>
      <c r="AD416" s="205"/>
      <c r="AE416" s="205"/>
      <c r="AF416" s="205"/>
      <c r="AG416" s="205"/>
      <c r="AH416" s="205"/>
      <c r="AI416" s="205"/>
      <c r="AJ416" s="205"/>
      <c r="AK416" s="205"/>
      <c r="AL416" s="205"/>
      <c r="AM416" s="205"/>
      <c r="AN416" s="205"/>
      <c r="AO416" s="205"/>
    </row>
    <row r="417">
      <c r="A417" s="213"/>
      <c r="B417" s="218"/>
      <c r="C417" s="218"/>
      <c r="D417" s="213"/>
      <c r="E417" s="213"/>
      <c r="F417" s="213"/>
      <c r="G417" s="213"/>
      <c r="H417" s="213"/>
      <c r="I417" s="213"/>
      <c r="J417" s="213"/>
      <c r="K417" s="213"/>
      <c r="L417" s="280"/>
      <c r="M417" s="280"/>
      <c r="N417" s="280"/>
      <c r="O417" s="280"/>
      <c r="P417" s="280"/>
      <c r="Q417" s="280"/>
      <c r="R417" s="213"/>
      <c r="S417" s="213"/>
      <c r="T417" s="213"/>
      <c r="U417" s="213"/>
      <c r="V417" s="213"/>
      <c r="W417" s="213"/>
      <c r="X417" s="213"/>
      <c r="Y417" s="213"/>
      <c r="Z417" s="213"/>
      <c r="AA417" s="231"/>
      <c r="AB417" s="213"/>
      <c r="AC417" s="213"/>
      <c r="AD417" s="205"/>
      <c r="AE417" s="205"/>
      <c r="AF417" s="205"/>
      <c r="AG417" s="205"/>
      <c r="AH417" s="205"/>
      <c r="AI417" s="205"/>
      <c r="AJ417" s="205"/>
      <c r="AK417" s="205"/>
      <c r="AL417" s="205"/>
      <c r="AM417" s="205"/>
      <c r="AN417" s="205"/>
      <c r="AO417" s="205"/>
    </row>
    <row r="418">
      <c r="A418" s="213"/>
      <c r="B418" s="218"/>
      <c r="C418" s="218"/>
      <c r="D418" s="213"/>
      <c r="E418" s="213"/>
      <c r="F418" s="213"/>
      <c r="G418" s="213"/>
      <c r="H418" s="213"/>
      <c r="I418" s="213"/>
      <c r="J418" s="213"/>
      <c r="K418" s="213"/>
      <c r="L418" s="280"/>
      <c r="M418" s="280"/>
      <c r="N418" s="280"/>
      <c r="O418" s="280"/>
      <c r="P418" s="280"/>
      <c r="Q418" s="280"/>
      <c r="R418" s="213"/>
      <c r="S418" s="213"/>
      <c r="T418" s="213"/>
      <c r="U418" s="213"/>
      <c r="V418" s="213"/>
      <c r="W418" s="213"/>
      <c r="X418" s="213"/>
      <c r="Y418" s="213"/>
      <c r="Z418" s="213"/>
      <c r="AA418" s="231"/>
      <c r="AB418" s="213"/>
      <c r="AC418" s="213"/>
      <c r="AD418" s="205"/>
      <c r="AE418" s="205"/>
      <c r="AF418" s="205"/>
      <c r="AG418" s="205"/>
      <c r="AH418" s="205"/>
      <c r="AI418" s="205"/>
      <c r="AJ418" s="205"/>
      <c r="AK418" s="205"/>
      <c r="AL418" s="205"/>
      <c r="AM418" s="205"/>
      <c r="AN418" s="205"/>
      <c r="AO418" s="205"/>
    </row>
    <row r="419">
      <c r="A419" s="213"/>
      <c r="B419" s="218"/>
      <c r="C419" s="218"/>
      <c r="D419" s="213"/>
      <c r="E419" s="213"/>
      <c r="F419" s="213"/>
      <c r="G419" s="213"/>
      <c r="H419" s="213"/>
      <c r="I419" s="213"/>
      <c r="J419" s="213"/>
      <c r="K419" s="213"/>
      <c r="L419" s="280"/>
      <c r="M419" s="280"/>
      <c r="N419" s="280"/>
      <c r="O419" s="280"/>
      <c r="P419" s="280"/>
      <c r="Q419" s="280"/>
      <c r="R419" s="213"/>
      <c r="S419" s="213"/>
      <c r="T419" s="213"/>
      <c r="U419" s="213"/>
      <c r="V419" s="213"/>
      <c r="W419" s="213"/>
      <c r="X419" s="213"/>
      <c r="Y419" s="213"/>
      <c r="Z419" s="213"/>
      <c r="AA419" s="231"/>
      <c r="AB419" s="213"/>
      <c r="AC419" s="213"/>
      <c r="AD419" s="205"/>
      <c r="AE419" s="205"/>
      <c r="AF419" s="205"/>
      <c r="AG419" s="205"/>
      <c r="AH419" s="205"/>
      <c r="AI419" s="205"/>
      <c r="AJ419" s="205"/>
      <c r="AK419" s="205"/>
      <c r="AL419" s="205"/>
      <c r="AM419" s="205"/>
      <c r="AN419" s="205"/>
      <c r="AO419" s="205"/>
    </row>
    <row r="420">
      <c r="A420" s="213"/>
      <c r="B420" s="218"/>
      <c r="C420" s="218"/>
      <c r="D420" s="213"/>
      <c r="E420" s="213"/>
      <c r="F420" s="213"/>
      <c r="G420" s="213"/>
      <c r="H420" s="213"/>
      <c r="I420" s="213"/>
      <c r="J420" s="213"/>
      <c r="K420" s="213"/>
      <c r="L420" s="280"/>
      <c r="M420" s="280"/>
      <c r="N420" s="280"/>
      <c r="O420" s="280"/>
      <c r="P420" s="280"/>
      <c r="Q420" s="280"/>
      <c r="R420" s="213"/>
      <c r="S420" s="213"/>
      <c r="T420" s="213"/>
      <c r="U420" s="213"/>
      <c r="V420" s="213"/>
      <c r="W420" s="213"/>
      <c r="X420" s="213"/>
      <c r="Y420" s="213"/>
      <c r="Z420" s="213"/>
      <c r="AA420" s="231"/>
      <c r="AB420" s="213"/>
      <c r="AC420" s="213"/>
      <c r="AD420" s="205"/>
      <c r="AE420" s="205"/>
      <c r="AF420" s="205"/>
      <c r="AG420" s="205"/>
      <c r="AH420" s="205"/>
      <c r="AI420" s="205"/>
      <c r="AJ420" s="205"/>
      <c r="AK420" s="205"/>
      <c r="AL420" s="205"/>
      <c r="AM420" s="205"/>
      <c r="AN420" s="205"/>
      <c r="AO420" s="205"/>
    </row>
    <row r="421">
      <c r="A421" s="213"/>
      <c r="B421" s="218"/>
      <c r="C421" s="218"/>
      <c r="D421" s="213"/>
      <c r="E421" s="213"/>
      <c r="F421" s="213"/>
      <c r="G421" s="213"/>
      <c r="H421" s="213"/>
      <c r="I421" s="213"/>
      <c r="J421" s="213"/>
      <c r="K421" s="213"/>
      <c r="L421" s="280"/>
      <c r="M421" s="280"/>
      <c r="N421" s="280"/>
      <c r="O421" s="280"/>
      <c r="P421" s="280"/>
      <c r="Q421" s="280"/>
      <c r="R421" s="213"/>
      <c r="S421" s="213"/>
      <c r="T421" s="213"/>
      <c r="U421" s="213"/>
      <c r="V421" s="213"/>
      <c r="W421" s="213"/>
      <c r="X421" s="213"/>
      <c r="Y421" s="213"/>
      <c r="Z421" s="213"/>
      <c r="AA421" s="231"/>
      <c r="AB421" s="213"/>
      <c r="AC421" s="213"/>
      <c r="AD421" s="205"/>
      <c r="AE421" s="205"/>
      <c r="AF421" s="205"/>
      <c r="AG421" s="205"/>
      <c r="AH421" s="205"/>
      <c r="AI421" s="205"/>
      <c r="AJ421" s="205"/>
      <c r="AK421" s="205"/>
      <c r="AL421" s="205"/>
      <c r="AM421" s="205"/>
      <c r="AN421" s="205"/>
      <c r="AO421" s="205"/>
    </row>
    <row r="422">
      <c r="A422" s="213"/>
      <c r="B422" s="218"/>
      <c r="C422" s="218"/>
      <c r="D422" s="213"/>
      <c r="E422" s="213"/>
      <c r="F422" s="213"/>
      <c r="G422" s="213"/>
      <c r="H422" s="213"/>
      <c r="I422" s="213"/>
      <c r="J422" s="213"/>
      <c r="K422" s="213"/>
      <c r="L422" s="280"/>
      <c r="M422" s="280"/>
      <c r="N422" s="280"/>
      <c r="O422" s="280"/>
      <c r="P422" s="280"/>
      <c r="Q422" s="280"/>
      <c r="R422" s="213"/>
      <c r="S422" s="213"/>
      <c r="T422" s="213"/>
      <c r="U422" s="213"/>
      <c r="V422" s="213"/>
      <c r="W422" s="213"/>
      <c r="X422" s="213"/>
      <c r="Y422" s="213"/>
      <c r="Z422" s="213"/>
      <c r="AA422" s="231"/>
      <c r="AB422" s="213"/>
      <c r="AC422" s="213"/>
      <c r="AD422" s="205"/>
      <c r="AE422" s="205"/>
      <c r="AF422" s="205"/>
      <c r="AG422" s="205"/>
      <c r="AH422" s="205"/>
      <c r="AI422" s="205"/>
      <c r="AJ422" s="205"/>
      <c r="AK422" s="205"/>
      <c r="AL422" s="205"/>
      <c r="AM422" s="205"/>
      <c r="AN422" s="205"/>
      <c r="AO422" s="205"/>
    </row>
    <row r="423">
      <c r="A423" s="213"/>
      <c r="B423" s="218"/>
      <c r="C423" s="218"/>
      <c r="D423" s="213"/>
      <c r="E423" s="213"/>
      <c r="F423" s="213"/>
      <c r="G423" s="213"/>
      <c r="H423" s="213"/>
      <c r="I423" s="213"/>
      <c r="J423" s="213"/>
      <c r="K423" s="213"/>
      <c r="L423" s="280"/>
      <c r="M423" s="280"/>
      <c r="N423" s="280"/>
      <c r="O423" s="280"/>
      <c r="P423" s="280"/>
      <c r="Q423" s="280"/>
      <c r="R423" s="213"/>
      <c r="S423" s="213"/>
      <c r="T423" s="213"/>
      <c r="U423" s="213"/>
      <c r="V423" s="213"/>
      <c r="W423" s="213"/>
      <c r="X423" s="213"/>
      <c r="Y423" s="213"/>
      <c r="Z423" s="213"/>
      <c r="AA423" s="231"/>
      <c r="AB423" s="213"/>
      <c r="AC423" s="213"/>
      <c r="AD423" s="205"/>
      <c r="AE423" s="205"/>
      <c r="AF423" s="205"/>
      <c r="AG423" s="205"/>
      <c r="AH423" s="205"/>
      <c r="AI423" s="205"/>
      <c r="AJ423" s="205"/>
      <c r="AK423" s="205"/>
      <c r="AL423" s="205"/>
      <c r="AM423" s="205"/>
      <c r="AN423" s="205"/>
      <c r="AO423" s="205"/>
    </row>
    <row r="424">
      <c r="A424" s="213"/>
      <c r="B424" s="218"/>
      <c r="C424" s="218"/>
      <c r="D424" s="213"/>
      <c r="E424" s="213"/>
      <c r="F424" s="213"/>
      <c r="G424" s="213"/>
      <c r="H424" s="213"/>
      <c r="I424" s="213"/>
      <c r="J424" s="213"/>
      <c r="K424" s="213"/>
      <c r="L424" s="280"/>
      <c r="M424" s="280"/>
      <c r="N424" s="280"/>
      <c r="O424" s="280"/>
      <c r="P424" s="280"/>
      <c r="Q424" s="280"/>
      <c r="R424" s="213"/>
      <c r="S424" s="213"/>
      <c r="T424" s="213"/>
      <c r="U424" s="213"/>
      <c r="V424" s="213"/>
      <c r="W424" s="213"/>
      <c r="X424" s="213"/>
      <c r="Y424" s="213"/>
      <c r="Z424" s="213"/>
      <c r="AA424" s="231"/>
      <c r="AB424" s="213"/>
      <c r="AC424" s="213"/>
      <c r="AD424" s="205"/>
      <c r="AE424" s="205"/>
      <c r="AF424" s="205"/>
      <c r="AG424" s="205"/>
      <c r="AH424" s="205"/>
      <c r="AI424" s="205"/>
      <c r="AJ424" s="205"/>
      <c r="AK424" s="205"/>
      <c r="AL424" s="205"/>
      <c r="AM424" s="205"/>
      <c r="AN424" s="205"/>
      <c r="AO424" s="205"/>
    </row>
    <row r="425">
      <c r="A425" s="213"/>
      <c r="B425" s="218"/>
      <c r="C425" s="218"/>
      <c r="D425" s="213"/>
      <c r="E425" s="213"/>
      <c r="F425" s="213"/>
      <c r="G425" s="213"/>
      <c r="H425" s="213"/>
      <c r="I425" s="213"/>
      <c r="J425" s="213"/>
      <c r="K425" s="213"/>
      <c r="L425" s="280"/>
      <c r="M425" s="280"/>
      <c r="N425" s="280"/>
      <c r="O425" s="280"/>
      <c r="P425" s="280"/>
      <c r="Q425" s="280"/>
      <c r="R425" s="213"/>
      <c r="S425" s="213"/>
      <c r="T425" s="213"/>
      <c r="U425" s="213"/>
      <c r="V425" s="213"/>
      <c r="W425" s="213"/>
      <c r="X425" s="213"/>
      <c r="Y425" s="213"/>
      <c r="Z425" s="213"/>
      <c r="AA425" s="231"/>
      <c r="AB425" s="213"/>
      <c r="AC425" s="213"/>
      <c r="AD425" s="205"/>
      <c r="AE425" s="205"/>
      <c r="AF425" s="205"/>
      <c r="AG425" s="205"/>
      <c r="AH425" s="205"/>
      <c r="AI425" s="205"/>
      <c r="AJ425" s="205"/>
      <c r="AK425" s="205"/>
      <c r="AL425" s="205"/>
      <c r="AM425" s="205"/>
      <c r="AN425" s="205"/>
      <c r="AO425" s="205"/>
    </row>
    <row r="426">
      <c r="A426" s="213"/>
      <c r="B426" s="218"/>
      <c r="C426" s="218"/>
      <c r="D426" s="213"/>
      <c r="E426" s="213"/>
      <c r="F426" s="213"/>
      <c r="G426" s="213"/>
      <c r="H426" s="213"/>
      <c r="I426" s="213"/>
      <c r="J426" s="213"/>
      <c r="K426" s="213"/>
      <c r="L426" s="280"/>
      <c r="M426" s="280"/>
      <c r="N426" s="280"/>
      <c r="O426" s="280"/>
      <c r="P426" s="280"/>
      <c r="Q426" s="280"/>
      <c r="R426" s="213"/>
      <c r="S426" s="213"/>
      <c r="T426" s="213"/>
      <c r="U426" s="213"/>
      <c r="V426" s="213"/>
      <c r="W426" s="213"/>
      <c r="X426" s="213"/>
      <c r="Y426" s="213"/>
      <c r="Z426" s="213"/>
      <c r="AA426" s="231"/>
      <c r="AB426" s="213"/>
      <c r="AC426" s="213"/>
      <c r="AD426" s="205"/>
      <c r="AE426" s="205"/>
      <c r="AF426" s="205"/>
      <c r="AG426" s="205"/>
      <c r="AH426" s="205"/>
      <c r="AI426" s="205"/>
      <c r="AJ426" s="205"/>
      <c r="AK426" s="205"/>
      <c r="AL426" s="205"/>
      <c r="AM426" s="205"/>
      <c r="AN426" s="205"/>
      <c r="AO426" s="205"/>
    </row>
    <row r="427">
      <c r="A427" s="213"/>
      <c r="B427" s="218"/>
      <c r="C427" s="218"/>
      <c r="D427" s="213"/>
      <c r="E427" s="213"/>
      <c r="F427" s="213"/>
      <c r="G427" s="213"/>
      <c r="H427" s="213"/>
      <c r="I427" s="213"/>
      <c r="J427" s="213"/>
      <c r="K427" s="213"/>
      <c r="L427" s="280"/>
      <c r="M427" s="280"/>
      <c r="N427" s="280"/>
      <c r="O427" s="280"/>
      <c r="P427" s="280"/>
      <c r="Q427" s="280"/>
      <c r="R427" s="213"/>
      <c r="S427" s="213"/>
      <c r="T427" s="213"/>
      <c r="U427" s="213"/>
      <c r="V427" s="213"/>
      <c r="W427" s="213"/>
      <c r="X427" s="213"/>
      <c r="Y427" s="213"/>
      <c r="Z427" s="213"/>
      <c r="AA427" s="231"/>
      <c r="AB427" s="213"/>
      <c r="AC427" s="213"/>
      <c r="AD427" s="205"/>
      <c r="AE427" s="205"/>
      <c r="AF427" s="205"/>
      <c r="AG427" s="205"/>
      <c r="AH427" s="205"/>
      <c r="AI427" s="205"/>
      <c r="AJ427" s="205"/>
      <c r="AK427" s="205"/>
      <c r="AL427" s="205"/>
      <c r="AM427" s="205"/>
      <c r="AN427" s="205"/>
      <c r="AO427" s="205"/>
    </row>
    <row r="428">
      <c r="A428" s="213"/>
      <c r="B428" s="218"/>
      <c r="C428" s="218"/>
      <c r="D428" s="213"/>
      <c r="E428" s="213"/>
      <c r="F428" s="213"/>
      <c r="G428" s="213"/>
      <c r="H428" s="213"/>
      <c r="I428" s="213"/>
      <c r="J428" s="213"/>
      <c r="K428" s="213"/>
      <c r="L428" s="280"/>
      <c r="M428" s="280"/>
      <c r="N428" s="280"/>
      <c r="O428" s="280"/>
      <c r="P428" s="280"/>
      <c r="Q428" s="280"/>
      <c r="R428" s="213"/>
      <c r="S428" s="213"/>
      <c r="T428" s="213"/>
      <c r="U428" s="213"/>
      <c r="V428" s="213"/>
      <c r="W428" s="213"/>
      <c r="X428" s="213"/>
      <c r="Y428" s="213"/>
      <c r="Z428" s="213"/>
      <c r="AA428" s="231"/>
      <c r="AB428" s="213"/>
      <c r="AC428" s="213"/>
      <c r="AD428" s="205"/>
      <c r="AE428" s="205"/>
      <c r="AF428" s="205"/>
      <c r="AG428" s="205"/>
      <c r="AH428" s="205"/>
      <c r="AI428" s="205"/>
      <c r="AJ428" s="205"/>
      <c r="AK428" s="205"/>
      <c r="AL428" s="205"/>
      <c r="AM428" s="205"/>
      <c r="AN428" s="205"/>
      <c r="AO428" s="205"/>
    </row>
    <row r="429">
      <c r="A429" s="213"/>
      <c r="B429" s="218"/>
      <c r="C429" s="218"/>
      <c r="D429" s="213"/>
      <c r="E429" s="213"/>
      <c r="F429" s="213"/>
      <c r="G429" s="213"/>
      <c r="H429" s="213"/>
      <c r="I429" s="213"/>
      <c r="J429" s="213"/>
      <c r="K429" s="213"/>
      <c r="L429" s="280"/>
      <c r="M429" s="280"/>
      <c r="N429" s="280"/>
      <c r="O429" s="280"/>
      <c r="P429" s="280"/>
      <c r="Q429" s="280"/>
      <c r="R429" s="213"/>
      <c r="S429" s="213"/>
      <c r="T429" s="213"/>
      <c r="U429" s="213"/>
      <c r="V429" s="213"/>
      <c r="W429" s="213"/>
      <c r="X429" s="213"/>
      <c r="Y429" s="213"/>
      <c r="Z429" s="213"/>
      <c r="AA429" s="231"/>
      <c r="AB429" s="213"/>
      <c r="AC429" s="213"/>
      <c r="AD429" s="205"/>
      <c r="AE429" s="205"/>
      <c r="AF429" s="205"/>
      <c r="AG429" s="205"/>
      <c r="AH429" s="205"/>
      <c r="AI429" s="205"/>
      <c r="AJ429" s="205"/>
      <c r="AK429" s="205"/>
      <c r="AL429" s="205"/>
      <c r="AM429" s="205"/>
      <c r="AN429" s="205"/>
      <c r="AO429" s="205"/>
    </row>
    <row r="430">
      <c r="A430" s="213"/>
      <c r="B430" s="218"/>
      <c r="C430" s="218"/>
      <c r="D430" s="213"/>
      <c r="E430" s="213"/>
      <c r="F430" s="213"/>
      <c r="G430" s="213"/>
      <c r="H430" s="213"/>
      <c r="I430" s="213"/>
      <c r="J430" s="213"/>
      <c r="K430" s="213"/>
      <c r="L430" s="280"/>
      <c r="M430" s="280"/>
      <c r="N430" s="280"/>
      <c r="O430" s="280"/>
      <c r="P430" s="280"/>
      <c r="Q430" s="280"/>
      <c r="R430" s="213"/>
      <c r="S430" s="213"/>
      <c r="T430" s="213"/>
      <c r="U430" s="213"/>
      <c r="V430" s="213"/>
      <c r="W430" s="213"/>
      <c r="X430" s="213"/>
      <c r="Y430" s="213"/>
      <c r="Z430" s="213"/>
      <c r="AA430" s="231"/>
      <c r="AB430" s="213"/>
      <c r="AC430" s="213"/>
      <c r="AD430" s="205"/>
      <c r="AE430" s="205"/>
      <c r="AF430" s="205"/>
      <c r="AG430" s="205"/>
      <c r="AH430" s="205"/>
      <c r="AI430" s="205"/>
      <c r="AJ430" s="205"/>
      <c r="AK430" s="205"/>
      <c r="AL430" s="205"/>
      <c r="AM430" s="205"/>
      <c r="AN430" s="205"/>
      <c r="AO430" s="205"/>
    </row>
    <row r="431">
      <c r="A431" s="213"/>
      <c r="B431" s="218"/>
      <c r="C431" s="218"/>
      <c r="D431" s="213"/>
      <c r="E431" s="213"/>
      <c r="F431" s="213"/>
      <c r="G431" s="213"/>
      <c r="H431" s="213"/>
      <c r="I431" s="213"/>
      <c r="J431" s="213"/>
      <c r="K431" s="213"/>
      <c r="L431" s="280"/>
      <c r="M431" s="280"/>
      <c r="N431" s="280"/>
      <c r="O431" s="280"/>
      <c r="P431" s="280"/>
      <c r="Q431" s="280"/>
      <c r="R431" s="213"/>
      <c r="S431" s="213"/>
      <c r="T431" s="213"/>
      <c r="U431" s="213"/>
      <c r="V431" s="213"/>
      <c r="W431" s="213"/>
      <c r="X431" s="213"/>
      <c r="Y431" s="213"/>
      <c r="Z431" s="213"/>
      <c r="AA431" s="231"/>
      <c r="AB431" s="213"/>
      <c r="AC431" s="213"/>
      <c r="AD431" s="205"/>
      <c r="AE431" s="205"/>
      <c r="AF431" s="205"/>
      <c r="AG431" s="205"/>
      <c r="AH431" s="205"/>
      <c r="AI431" s="205"/>
      <c r="AJ431" s="205"/>
      <c r="AK431" s="205"/>
      <c r="AL431" s="205"/>
      <c r="AM431" s="205"/>
      <c r="AN431" s="205"/>
      <c r="AO431" s="205"/>
    </row>
    <row r="432">
      <c r="A432" s="213"/>
      <c r="B432" s="218"/>
      <c r="C432" s="218"/>
      <c r="D432" s="213"/>
      <c r="E432" s="213"/>
      <c r="F432" s="213"/>
      <c r="G432" s="213"/>
      <c r="H432" s="213"/>
      <c r="I432" s="213"/>
      <c r="J432" s="213"/>
      <c r="K432" s="213"/>
      <c r="L432" s="280"/>
      <c r="M432" s="280"/>
      <c r="N432" s="280"/>
      <c r="O432" s="280"/>
      <c r="P432" s="280"/>
      <c r="Q432" s="280"/>
      <c r="R432" s="213"/>
      <c r="S432" s="213"/>
      <c r="T432" s="213"/>
      <c r="U432" s="213"/>
      <c r="V432" s="213"/>
      <c r="W432" s="213"/>
      <c r="X432" s="213"/>
      <c r="Y432" s="213"/>
      <c r="Z432" s="213"/>
      <c r="AA432" s="231"/>
      <c r="AB432" s="213"/>
      <c r="AC432" s="213"/>
      <c r="AD432" s="205"/>
      <c r="AE432" s="205"/>
      <c r="AF432" s="205"/>
      <c r="AG432" s="205"/>
      <c r="AH432" s="205"/>
      <c r="AI432" s="205"/>
      <c r="AJ432" s="205"/>
      <c r="AK432" s="205"/>
      <c r="AL432" s="205"/>
      <c r="AM432" s="205"/>
      <c r="AN432" s="205"/>
      <c r="AO432" s="205"/>
    </row>
    <row r="433">
      <c r="A433" s="213"/>
      <c r="B433" s="218"/>
      <c r="C433" s="218"/>
      <c r="D433" s="213"/>
      <c r="E433" s="213"/>
      <c r="F433" s="213"/>
      <c r="G433" s="213"/>
      <c r="H433" s="213"/>
      <c r="I433" s="213"/>
      <c r="J433" s="213"/>
      <c r="K433" s="213"/>
      <c r="L433" s="280"/>
      <c r="M433" s="280"/>
      <c r="N433" s="280"/>
      <c r="O433" s="280"/>
      <c r="P433" s="280"/>
      <c r="Q433" s="280"/>
      <c r="R433" s="213"/>
      <c r="S433" s="213"/>
      <c r="T433" s="213"/>
      <c r="U433" s="213"/>
      <c r="V433" s="213"/>
      <c r="W433" s="213"/>
      <c r="X433" s="213"/>
      <c r="Y433" s="213"/>
      <c r="Z433" s="213"/>
      <c r="AA433" s="231"/>
      <c r="AB433" s="213"/>
      <c r="AC433" s="213"/>
      <c r="AD433" s="205"/>
      <c r="AE433" s="205"/>
      <c r="AF433" s="205"/>
      <c r="AG433" s="205"/>
      <c r="AH433" s="205"/>
      <c r="AI433" s="205"/>
      <c r="AJ433" s="205"/>
      <c r="AK433" s="205"/>
      <c r="AL433" s="205"/>
      <c r="AM433" s="205"/>
      <c r="AN433" s="205"/>
      <c r="AO433" s="205"/>
    </row>
    <row r="434">
      <c r="A434" s="213"/>
      <c r="B434" s="218"/>
      <c r="C434" s="218"/>
      <c r="D434" s="213"/>
      <c r="E434" s="213"/>
      <c r="F434" s="213"/>
      <c r="G434" s="213"/>
      <c r="H434" s="213"/>
      <c r="I434" s="213"/>
      <c r="J434" s="213"/>
      <c r="K434" s="213"/>
      <c r="L434" s="280"/>
      <c r="M434" s="280"/>
      <c r="N434" s="280"/>
      <c r="O434" s="280"/>
      <c r="P434" s="280"/>
      <c r="Q434" s="280"/>
      <c r="R434" s="213"/>
      <c r="S434" s="213"/>
      <c r="T434" s="213"/>
      <c r="U434" s="213"/>
      <c r="V434" s="213"/>
      <c r="W434" s="213"/>
      <c r="X434" s="213"/>
      <c r="Y434" s="213"/>
      <c r="Z434" s="213"/>
      <c r="AA434" s="231"/>
      <c r="AB434" s="213"/>
      <c r="AC434" s="213"/>
      <c r="AD434" s="205"/>
      <c r="AE434" s="205"/>
      <c r="AF434" s="205"/>
      <c r="AG434" s="205"/>
      <c r="AH434" s="205"/>
      <c r="AI434" s="205"/>
      <c r="AJ434" s="205"/>
      <c r="AK434" s="205"/>
      <c r="AL434" s="205"/>
      <c r="AM434" s="205"/>
      <c r="AN434" s="205"/>
      <c r="AO434" s="205"/>
    </row>
    <row r="435">
      <c r="A435" s="213"/>
      <c r="B435" s="218"/>
      <c r="C435" s="218"/>
      <c r="D435" s="213"/>
      <c r="E435" s="213"/>
      <c r="F435" s="213"/>
      <c r="G435" s="213"/>
      <c r="H435" s="213"/>
      <c r="I435" s="213"/>
      <c r="J435" s="213"/>
      <c r="K435" s="213"/>
      <c r="L435" s="280"/>
      <c r="M435" s="280"/>
      <c r="N435" s="280"/>
      <c r="O435" s="280"/>
      <c r="P435" s="280"/>
      <c r="Q435" s="280"/>
      <c r="R435" s="213"/>
      <c r="S435" s="213"/>
      <c r="T435" s="213"/>
      <c r="U435" s="213"/>
      <c r="V435" s="213"/>
      <c r="W435" s="213"/>
      <c r="X435" s="213"/>
      <c r="Y435" s="213"/>
      <c r="Z435" s="213"/>
      <c r="AA435" s="231"/>
      <c r="AB435" s="213"/>
      <c r="AC435" s="213"/>
      <c r="AD435" s="205"/>
      <c r="AE435" s="205"/>
      <c r="AF435" s="205"/>
      <c r="AG435" s="205"/>
      <c r="AH435" s="205"/>
      <c r="AI435" s="205"/>
      <c r="AJ435" s="205"/>
      <c r="AK435" s="205"/>
      <c r="AL435" s="205"/>
      <c r="AM435" s="205"/>
      <c r="AN435" s="205"/>
      <c r="AO435" s="205"/>
    </row>
    <row r="436">
      <c r="A436" s="213"/>
      <c r="B436" s="218"/>
      <c r="C436" s="218"/>
      <c r="D436" s="213"/>
      <c r="E436" s="213"/>
      <c r="F436" s="213"/>
      <c r="G436" s="213"/>
      <c r="H436" s="213"/>
      <c r="I436" s="213"/>
      <c r="J436" s="213"/>
      <c r="K436" s="213"/>
      <c r="L436" s="280"/>
      <c r="M436" s="280"/>
      <c r="N436" s="280"/>
      <c r="O436" s="280"/>
      <c r="P436" s="280"/>
      <c r="Q436" s="280"/>
      <c r="R436" s="213"/>
      <c r="S436" s="213"/>
      <c r="T436" s="213"/>
      <c r="U436" s="213"/>
      <c r="V436" s="213"/>
      <c r="W436" s="213"/>
      <c r="X436" s="213"/>
      <c r="Y436" s="213"/>
      <c r="Z436" s="213"/>
      <c r="AA436" s="231"/>
      <c r="AB436" s="213"/>
      <c r="AC436" s="213"/>
      <c r="AD436" s="205"/>
      <c r="AE436" s="205"/>
      <c r="AF436" s="205"/>
      <c r="AG436" s="205"/>
      <c r="AH436" s="205"/>
      <c r="AI436" s="205"/>
      <c r="AJ436" s="205"/>
      <c r="AK436" s="205"/>
      <c r="AL436" s="205"/>
      <c r="AM436" s="205"/>
      <c r="AN436" s="205"/>
      <c r="AO436" s="205"/>
    </row>
    <row r="437">
      <c r="A437" s="213"/>
      <c r="B437" s="218"/>
      <c r="C437" s="218"/>
      <c r="D437" s="213"/>
      <c r="E437" s="213"/>
      <c r="F437" s="213"/>
      <c r="G437" s="213"/>
      <c r="H437" s="213"/>
      <c r="I437" s="213"/>
      <c r="J437" s="213"/>
      <c r="K437" s="213"/>
      <c r="L437" s="280"/>
      <c r="M437" s="280"/>
      <c r="N437" s="280"/>
      <c r="O437" s="280"/>
      <c r="P437" s="280"/>
      <c r="Q437" s="280"/>
      <c r="R437" s="213"/>
      <c r="S437" s="213"/>
      <c r="T437" s="213"/>
      <c r="U437" s="213"/>
      <c r="V437" s="213"/>
      <c r="W437" s="213"/>
      <c r="X437" s="213"/>
      <c r="Y437" s="213"/>
      <c r="Z437" s="213"/>
      <c r="AA437" s="231"/>
      <c r="AB437" s="213"/>
      <c r="AC437" s="213"/>
      <c r="AD437" s="205"/>
      <c r="AE437" s="205"/>
      <c r="AF437" s="205"/>
      <c r="AG437" s="205"/>
      <c r="AH437" s="205"/>
      <c r="AI437" s="205"/>
      <c r="AJ437" s="205"/>
      <c r="AK437" s="205"/>
      <c r="AL437" s="205"/>
      <c r="AM437" s="205"/>
      <c r="AN437" s="205"/>
      <c r="AO437" s="205"/>
    </row>
    <row r="438">
      <c r="A438" s="213"/>
      <c r="B438" s="218"/>
      <c r="C438" s="218"/>
      <c r="D438" s="213"/>
      <c r="E438" s="213"/>
      <c r="F438" s="213"/>
      <c r="G438" s="213"/>
      <c r="H438" s="213"/>
      <c r="I438" s="213"/>
      <c r="J438" s="213"/>
      <c r="K438" s="213"/>
      <c r="L438" s="280"/>
      <c r="M438" s="280"/>
      <c r="N438" s="280"/>
      <c r="O438" s="280"/>
      <c r="P438" s="280"/>
      <c r="Q438" s="280"/>
      <c r="R438" s="213"/>
      <c r="S438" s="213"/>
      <c r="T438" s="213"/>
      <c r="U438" s="213"/>
      <c r="V438" s="213"/>
      <c r="W438" s="213"/>
      <c r="X438" s="213"/>
      <c r="Y438" s="213"/>
      <c r="Z438" s="213"/>
      <c r="AA438" s="231"/>
      <c r="AB438" s="213"/>
      <c r="AC438" s="213"/>
      <c r="AD438" s="205"/>
      <c r="AE438" s="205"/>
      <c r="AF438" s="205"/>
      <c r="AG438" s="205"/>
      <c r="AH438" s="205"/>
      <c r="AI438" s="205"/>
      <c r="AJ438" s="205"/>
      <c r="AK438" s="205"/>
      <c r="AL438" s="205"/>
      <c r="AM438" s="205"/>
      <c r="AN438" s="205"/>
      <c r="AO438" s="205"/>
    </row>
    <row r="439">
      <c r="A439" s="213"/>
      <c r="B439" s="218"/>
      <c r="C439" s="218"/>
      <c r="D439" s="213"/>
      <c r="E439" s="213"/>
      <c r="F439" s="213"/>
      <c r="G439" s="213"/>
      <c r="H439" s="213"/>
      <c r="I439" s="213"/>
      <c r="J439" s="213"/>
      <c r="K439" s="213"/>
      <c r="L439" s="280"/>
      <c r="M439" s="280"/>
      <c r="N439" s="280"/>
      <c r="O439" s="280"/>
      <c r="P439" s="280"/>
      <c r="Q439" s="280"/>
      <c r="R439" s="213"/>
      <c r="S439" s="213"/>
      <c r="T439" s="213"/>
      <c r="U439" s="213"/>
      <c r="V439" s="213"/>
      <c r="W439" s="213"/>
      <c r="X439" s="213"/>
      <c r="Y439" s="213"/>
      <c r="Z439" s="213"/>
      <c r="AA439" s="231"/>
      <c r="AB439" s="213"/>
      <c r="AC439" s="213"/>
      <c r="AD439" s="205"/>
      <c r="AE439" s="205"/>
      <c r="AF439" s="205"/>
      <c r="AG439" s="205"/>
      <c r="AH439" s="205"/>
      <c r="AI439" s="205"/>
      <c r="AJ439" s="205"/>
      <c r="AK439" s="205"/>
      <c r="AL439" s="205"/>
      <c r="AM439" s="205"/>
      <c r="AN439" s="205"/>
      <c r="AO439" s="205"/>
    </row>
    <row r="440">
      <c r="A440" s="213"/>
      <c r="B440" s="218"/>
      <c r="C440" s="218"/>
      <c r="D440" s="213"/>
      <c r="E440" s="213"/>
      <c r="F440" s="213"/>
      <c r="G440" s="213"/>
      <c r="H440" s="213"/>
      <c r="I440" s="213"/>
      <c r="J440" s="213"/>
      <c r="K440" s="213"/>
      <c r="L440" s="280"/>
      <c r="M440" s="280"/>
      <c r="N440" s="280"/>
      <c r="O440" s="280"/>
      <c r="P440" s="280"/>
      <c r="Q440" s="280"/>
      <c r="R440" s="213"/>
      <c r="S440" s="213"/>
      <c r="T440" s="213"/>
      <c r="U440" s="213"/>
      <c r="V440" s="213"/>
      <c r="W440" s="213"/>
      <c r="X440" s="213"/>
      <c r="Y440" s="213"/>
      <c r="Z440" s="213"/>
      <c r="AA440" s="231"/>
      <c r="AB440" s="213"/>
      <c r="AC440" s="213"/>
      <c r="AD440" s="205"/>
      <c r="AE440" s="205"/>
      <c r="AF440" s="205"/>
      <c r="AG440" s="205"/>
      <c r="AH440" s="205"/>
      <c r="AI440" s="205"/>
      <c r="AJ440" s="205"/>
      <c r="AK440" s="205"/>
      <c r="AL440" s="205"/>
      <c r="AM440" s="205"/>
      <c r="AN440" s="205"/>
      <c r="AO440" s="205"/>
    </row>
    <row r="441">
      <c r="A441" s="213"/>
      <c r="B441" s="218"/>
      <c r="C441" s="218"/>
      <c r="D441" s="213"/>
      <c r="E441" s="213"/>
      <c r="F441" s="213"/>
      <c r="G441" s="213"/>
      <c r="H441" s="213"/>
      <c r="I441" s="213"/>
      <c r="J441" s="213"/>
      <c r="K441" s="213"/>
      <c r="L441" s="280"/>
      <c r="M441" s="280"/>
      <c r="N441" s="280"/>
      <c r="O441" s="280"/>
      <c r="P441" s="280"/>
      <c r="Q441" s="280"/>
      <c r="R441" s="213"/>
      <c r="S441" s="213"/>
      <c r="T441" s="213"/>
      <c r="U441" s="213"/>
      <c r="V441" s="213"/>
      <c r="W441" s="213"/>
      <c r="X441" s="213"/>
      <c r="Y441" s="213"/>
      <c r="Z441" s="213"/>
      <c r="AA441" s="231"/>
      <c r="AB441" s="213"/>
      <c r="AC441" s="213"/>
      <c r="AD441" s="205"/>
      <c r="AE441" s="205"/>
      <c r="AF441" s="205"/>
      <c r="AG441" s="205"/>
      <c r="AH441" s="205"/>
      <c r="AI441" s="205"/>
      <c r="AJ441" s="205"/>
      <c r="AK441" s="205"/>
      <c r="AL441" s="205"/>
      <c r="AM441" s="205"/>
      <c r="AN441" s="205"/>
      <c r="AO441" s="205"/>
    </row>
    <row r="442">
      <c r="A442" s="213"/>
      <c r="B442" s="218"/>
      <c r="C442" s="218"/>
      <c r="D442" s="213"/>
      <c r="E442" s="213"/>
      <c r="F442" s="213"/>
      <c r="G442" s="213"/>
      <c r="H442" s="213"/>
      <c r="I442" s="213"/>
      <c r="J442" s="213"/>
      <c r="K442" s="213"/>
      <c r="L442" s="280"/>
      <c r="M442" s="280"/>
      <c r="N442" s="280"/>
      <c r="O442" s="280"/>
      <c r="P442" s="280"/>
      <c r="Q442" s="280"/>
      <c r="R442" s="213"/>
      <c r="S442" s="213"/>
      <c r="T442" s="213"/>
      <c r="U442" s="213"/>
      <c r="V442" s="213"/>
      <c r="W442" s="213"/>
      <c r="X442" s="213"/>
      <c r="Y442" s="213"/>
      <c r="Z442" s="213"/>
      <c r="AA442" s="231"/>
      <c r="AB442" s="213"/>
      <c r="AC442" s="213"/>
      <c r="AD442" s="205"/>
      <c r="AE442" s="205"/>
      <c r="AF442" s="205"/>
      <c r="AG442" s="205"/>
      <c r="AH442" s="205"/>
      <c r="AI442" s="205"/>
      <c r="AJ442" s="205"/>
      <c r="AK442" s="205"/>
      <c r="AL442" s="205"/>
      <c r="AM442" s="205"/>
      <c r="AN442" s="205"/>
      <c r="AO442" s="205"/>
    </row>
    <row r="443">
      <c r="A443" s="213"/>
      <c r="B443" s="218"/>
      <c r="C443" s="218"/>
      <c r="D443" s="213"/>
      <c r="E443" s="213"/>
      <c r="F443" s="213"/>
      <c r="G443" s="213"/>
      <c r="H443" s="213"/>
      <c r="I443" s="213"/>
      <c r="J443" s="213"/>
      <c r="K443" s="213"/>
      <c r="L443" s="280"/>
      <c r="M443" s="280"/>
      <c r="N443" s="280"/>
      <c r="O443" s="280"/>
      <c r="P443" s="280"/>
      <c r="Q443" s="280"/>
      <c r="R443" s="213"/>
      <c r="S443" s="213"/>
      <c r="T443" s="213"/>
      <c r="U443" s="213"/>
      <c r="V443" s="213"/>
      <c r="W443" s="213"/>
      <c r="X443" s="213"/>
      <c r="Y443" s="213"/>
      <c r="Z443" s="213"/>
      <c r="AA443" s="231"/>
      <c r="AB443" s="213"/>
      <c r="AC443" s="213"/>
      <c r="AD443" s="205"/>
      <c r="AE443" s="205"/>
      <c r="AF443" s="205"/>
      <c r="AG443" s="205"/>
      <c r="AH443" s="205"/>
      <c r="AI443" s="205"/>
      <c r="AJ443" s="205"/>
      <c r="AK443" s="205"/>
      <c r="AL443" s="205"/>
      <c r="AM443" s="205"/>
      <c r="AN443" s="205"/>
      <c r="AO443" s="205"/>
    </row>
    <row r="444">
      <c r="A444" s="213"/>
      <c r="B444" s="218"/>
      <c r="C444" s="218"/>
      <c r="D444" s="213"/>
      <c r="E444" s="213"/>
      <c r="F444" s="213"/>
      <c r="G444" s="213"/>
      <c r="H444" s="213"/>
      <c r="I444" s="213"/>
      <c r="J444" s="213"/>
      <c r="K444" s="213"/>
      <c r="L444" s="280"/>
      <c r="M444" s="280"/>
      <c r="N444" s="280"/>
      <c r="O444" s="280"/>
      <c r="P444" s="280"/>
      <c r="Q444" s="280"/>
      <c r="R444" s="213"/>
      <c r="S444" s="213"/>
      <c r="T444" s="213"/>
      <c r="U444" s="213"/>
      <c r="V444" s="213"/>
      <c r="W444" s="213"/>
      <c r="X444" s="213"/>
      <c r="Y444" s="213"/>
      <c r="Z444" s="213"/>
      <c r="AA444" s="231"/>
      <c r="AB444" s="213"/>
      <c r="AC444" s="213"/>
      <c r="AD444" s="205"/>
      <c r="AE444" s="205"/>
      <c r="AF444" s="205"/>
      <c r="AG444" s="205"/>
      <c r="AH444" s="205"/>
      <c r="AI444" s="205"/>
      <c r="AJ444" s="205"/>
      <c r="AK444" s="205"/>
      <c r="AL444" s="205"/>
      <c r="AM444" s="205"/>
      <c r="AN444" s="205"/>
      <c r="AO444" s="205"/>
    </row>
    <row r="445">
      <c r="A445" s="213"/>
      <c r="B445" s="218"/>
      <c r="C445" s="218"/>
      <c r="D445" s="213"/>
      <c r="E445" s="213"/>
      <c r="F445" s="213"/>
      <c r="G445" s="213"/>
      <c r="H445" s="213"/>
      <c r="I445" s="213"/>
      <c r="J445" s="213"/>
      <c r="K445" s="213"/>
      <c r="L445" s="280"/>
      <c r="M445" s="280"/>
      <c r="N445" s="280"/>
      <c r="O445" s="280"/>
      <c r="P445" s="280"/>
      <c r="Q445" s="280"/>
      <c r="R445" s="213"/>
      <c r="S445" s="213"/>
      <c r="T445" s="213"/>
      <c r="U445" s="213"/>
      <c r="V445" s="213"/>
      <c r="W445" s="213"/>
      <c r="X445" s="213"/>
      <c r="Y445" s="213"/>
      <c r="Z445" s="213"/>
      <c r="AA445" s="231"/>
      <c r="AB445" s="213"/>
      <c r="AC445" s="213"/>
      <c r="AD445" s="205"/>
      <c r="AE445" s="205"/>
      <c r="AF445" s="205"/>
      <c r="AG445" s="205"/>
      <c r="AH445" s="205"/>
      <c r="AI445" s="205"/>
      <c r="AJ445" s="205"/>
      <c r="AK445" s="205"/>
      <c r="AL445" s="205"/>
      <c r="AM445" s="205"/>
      <c r="AN445" s="205"/>
      <c r="AO445" s="205"/>
    </row>
    <row r="446">
      <c r="A446" s="213"/>
      <c r="B446" s="218"/>
      <c r="C446" s="218"/>
      <c r="D446" s="213"/>
      <c r="E446" s="213"/>
      <c r="F446" s="213"/>
      <c r="G446" s="213"/>
      <c r="H446" s="213"/>
      <c r="I446" s="213"/>
      <c r="J446" s="213"/>
      <c r="K446" s="213"/>
      <c r="L446" s="280"/>
      <c r="M446" s="280"/>
      <c r="N446" s="280"/>
      <c r="O446" s="280"/>
      <c r="P446" s="280"/>
      <c r="Q446" s="280"/>
      <c r="R446" s="213"/>
      <c r="S446" s="213"/>
      <c r="T446" s="213"/>
      <c r="U446" s="213"/>
      <c r="V446" s="213"/>
      <c r="W446" s="213"/>
      <c r="X446" s="213"/>
      <c r="Y446" s="213"/>
      <c r="Z446" s="213"/>
      <c r="AA446" s="231"/>
      <c r="AB446" s="213"/>
      <c r="AC446" s="213"/>
      <c r="AD446" s="205"/>
      <c r="AE446" s="205"/>
      <c r="AF446" s="205"/>
      <c r="AG446" s="205"/>
      <c r="AH446" s="205"/>
      <c r="AI446" s="205"/>
      <c r="AJ446" s="205"/>
      <c r="AK446" s="205"/>
      <c r="AL446" s="205"/>
      <c r="AM446" s="205"/>
      <c r="AN446" s="205"/>
      <c r="AO446" s="205"/>
    </row>
    <row r="447">
      <c r="A447" s="213"/>
      <c r="B447" s="218"/>
      <c r="C447" s="218"/>
      <c r="D447" s="213"/>
      <c r="E447" s="213"/>
      <c r="F447" s="213"/>
      <c r="G447" s="213"/>
      <c r="H447" s="213"/>
      <c r="I447" s="213"/>
      <c r="J447" s="213"/>
      <c r="K447" s="213"/>
      <c r="L447" s="280"/>
      <c r="M447" s="280"/>
      <c r="N447" s="280"/>
      <c r="O447" s="280"/>
      <c r="P447" s="280"/>
      <c r="Q447" s="280"/>
      <c r="R447" s="213"/>
      <c r="S447" s="213"/>
      <c r="T447" s="213"/>
      <c r="U447" s="213"/>
      <c r="V447" s="213"/>
      <c r="W447" s="213"/>
      <c r="X447" s="213"/>
      <c r="Y447" s="213"/>
      <c r="Z447" s="213"/>
      <c r="AA447" s="231"/>
      <c r="AB447" s="213"/>
      <c r="AC447" s="213"/>
      <c r="AD447" s="205"/>
      <c r="AE447" s="205"/>
      <c r="AF447" s="205"/>
      <c r="AG447" s="205"/>
      <c r="AH447" s="205"/>
      <c r="AI447" s="205"/>
      <c r="AJ447" s="205"/>
      <c r="AK447" s="205"/>
      <c r="AL447" s="205"/>
      <c r="AM447" s="205"/>
      <c r="AN447" s="205"/>
      <c r="AO447" s="205"/>
    </row>
    <row r="448">
      <c r="A448" s="213"/>
      <c r="B448" s="218"/>
      <c r="C448" s="218"/>
      <c r="D448" s="213"/>
      <c r="E448" s="213"/>
      <c r="F448" s="213"/>
      <c r="G448" s="213"/>
      <c r="H448" s="213"/>
      <c r="I448" s="213"/>
      <c r="J448" s="213"/>
      <c r="K448" s="213"/>
      <c r="L448" s="280"/>
      <c r="M448" s="280"/>
      <c r="N448" s="280"/>
      <c r="O448" s="280"/>
      <c r="P448" s="280"/>
      <c r="Q448" s="280"/>
      <c r="R448" s="213"/>
      <c r="S448" s="213"/>
      <c r="T448" s="213"/>
      <c r="U448" s="213"/>
      <c r="V448" s="213"/>
      <c r="W448" s="213"/>
      <c r="X448" s="213"/>
      <c r="Y448" s="213"/>
      <c r="Z448" s="213"/>
      <c r="AA448" s="231"/>
      <c r="AB448" s="213"/>
      <c r="AC448" s="213"/>
      <c r="AD448" s="205"/>
      <c r="AE448" s="205"/>
      <c r="AF448" s="205"/>
      <c r="AG448" s="205"/>
      <c r="AH448" s="205"/>
      <c r="AI448" s="205"/>
      <c r="AJ448" s="205"/>
      <c r="AK448" s="205"/>
      <c r="AL448" s="205"/>
      <c r="AM448" s="205"/>
      <c r="AN448" s="205"/>
      <c r="AO448" s="205"/>
    </row>
    <row r="449">
      <c r="A449" s="213"/>
      <c r="B449" s="218"/>
      <c r="C449" s="218"/>
      <c r="D449" s="213"/>
      <c r="E449" s="213"/>
      <c r="F449" s="213"/>
      <c r="G449" s="213"/>
      <c r="H449" s="213"/>
      <c r="I449" s="213"/>
      <c r="J449" s="213"/>
      <c r="K449" s="213"/>
      <c r="L449" s="280"/>
      <c r="M449" s="280"/>
      <c r="N449" s="280"/>
      <c r="O449" s="280"/>
      <c r="P449" s="280"/>
      <c r="Q449" s="280"/>
      <c r="R449" s="213"/>
      <c r="S449" s="213"/>
      <c r="T449" s="213"/>
      <c r="U449" s="213"/>
      <c r="V449" s="213"/>
      <c r="W449" s="213"/>
      <c r="X449" s="213"/>
      <c r="Y449" s="213"/>
      <c r="Z449" s="213"/>
      <c r="AA449" s="231"/>
      <c r="AB449" s="213"/>
      <c r="AC449" s="213"/>
      <c r="AD449" s="205"/>
      <c r="AE449" s="205"/>
      <c r="AF449" s="205"/>
      <c r="AG449" s="205"/>
      <c r="AH449" s="205"/>
      <c r="AI449" s="205"/>
      <c r="AJ449" s="205"/>
      <c r="AK449" s="205"/>
      <c r="AL449" s="205"/>
      <c r="AM449" s="205"/>
      <c r="AN449" s="205"/>
      <c r="AO449" s="205"/>
    </row>
    <row r="450">
      <c r="A450" s="213"/>
      <c r="B450" s="218"/>
      <c r="C450" s="218"/>
      <c r="D450" s="213"/>
      <c r="E450" s="213"/>
      <c r="F450" s="213"/>
      <c r="G450" s="213"/>
      <c r="H450" s="213"/>
      <c r="I450" s="213"/>
      <c r="J450" s="213"/>
      <c r="K450" s="213"/>
      <c r="L450" s="280"/>
      <c r="M450" s="280"/>
      <c r="N450" s="280"/>
      <c r="O450" s="280"/>
      <c r="P450" s="280"/>
      <c r="Q450" s="280"/>
      <c r="R450" s="213"/>
      <c r="S450" s="213"/>
      <c r="T450" s="213"/>
      <c r="U450" s="213"/>
      <c r="V450" s="213"/>
      <c r="W450" s="213"/>
      <c r="X450" s="213"/>
      <c r="Y450" s="213"/>
      <c r="Z450" s="213"/>
      <c r="AA450" s="231"/>
      <c r="AB450" s="213"/>
      <c r="AC450" s="213"/>
      <c r="AD450" s="205"/>
      <c r="AE450" s="205"/>
      <c r="AF450" s="205"/>
      <c r="AG450" s="205"/>
      <c r="AH450" s="205"/>
      <c r="AI450" s="205"/>
      <c r="AJ450" s="205"/>
      <c r="AK450" s="205"/>
      <c r="AL450" s="205"/>
      <c r="AM450" s="205"/>
      <c r="AN450" s="205"/>
      <c r="AO450" s="205"/>
    </row>
    <row r="451">
      <c r="A451" s="213"/>
      <c r="B451" s="218"/>
      <c r="C451" s="218"/>
      <c r="D451" s="213"/>
      <c r="E451" s="213"/>
      <c r="F451" s="213"/>
      <c r="G451" s="213"/>
      <c r="H451" s="213"/>
      <c r="I451" s="213"/>
      <c r="J451" s="213"/>
      <c r="K451" s="213"/>
      <c r="L451" s="280"/>
      <c r="M451" s="280"/>
      <c r="N451" s="280"/>
      <c r="O451" s="280"/>
      <c r="P451" s="280"/>
      <c r="Q451" s="280"/>
      <c r="R451" s="213"/>
      <c r="S451" s="213"/>
      <c r="T451" s="213"/>
      <c r="U451" s="213"/>
      <c r="V451" s="213"/>
      <c r="W451" s="213"/>
      <c r="X451" s="213"/>
      <c r="Y451" s="213"/>
      <c r="Z451" s="213"/>
      <c r="AA451" s="231"/>
      <c r="AB451" s="213"/>
      <c r="AC451" s="213"/>
      <c r="AD451" s="205"/>
      <c r="AE451" s="205"/>
      <c r="AF451" s="205"/>
      <c r="AG451" s="205"/>
      <c r="AH451" s="205"/>
      <c r="AI451" s="205"/>
      <c r="AJ451" s="205"/>
      <c r="AK451" s="205"/>
      <c r="AL451" s="205"/>
      <c r="AM451" s="205"/>
      <c r="AN451" s="205"/>
      <c r="AO451" s="205"/>
    </row>
    <row r="452">
      <c r="A452" s="213"/>
      <c r="B452" s="218"/>
      <c r="C452" s="218"/>
      <c r="D452" s="213"/>
      <c r="E452" s="213"/>
      <c r="F452" s="213"/>
      <c r="G452" s="213"/>
      <c r="H452" s="213"/>
      <c r="I452" s="213"/>
      <c r="J452" s="213"/>
      <c r="K452" s="213"/>
      <c r="L452" s="280"/>
      <c r="M452" s="280"/>
      <c r="N452" s="280"/>
      <c r="O452" s="280"/>
      <c r="P452" s="280"/>
      <c r="Q452" s="280"/>
      <c r="R452" s="213"/>
      <c r="S452" s="213"/>
      <c r="T452" s="213"/>
      <c r="U452" s="213"/>
      <c r="V452" s="213"/>
      <c r="W452" s="213"/>
      <c r="X452" s="213"/>
      <c r="Y452" s="213"/>
      <c r="Z452" s="213"/>
      <c r="AA452" s="231"/>
      <c r="AB452" s="213"/>
      <c r="AC452" s="213"/>
      <c r="AD452" s="205"/>
      <c r="AE452" s="205"/>
      <c r="AF452" s="205"/>
      <c r="AG452" s="205"/>
      <c r="AH452" s="205"/>
      <c r="AI452" s="205"/>
      <c r="AJ452" s="205"/>
      <c r="AK452" s="205"/>
      <c r="AL452" s="205"/>
      <c r="AM452" s="205"/>
      <c r="AN452" s="205"/>
      <c r="AO452" s="205"/>
    </row>
    <row r="453">
      <c r="A453" s="213"/>
      <c r="B453" s="218"/>
      <c r="C453" s="218"/>
      <c r="D453" s="213"/>
      <c r="E453" s="213"/>
      <c r="F453" s="213"/>
      <c r="G453" s="213"/>
      <c r="H453" s="213"/>
      <c r="I453" s="213"/>
      <c r="J453" s="213"/>
      <c r="K453" s="213"/>
      <c r="L453" s="280"/>
      <c r="M453" s="280"/>
      <c r="N453" s="280"/>
      <c r="O453" s="280"/>
      <c r="P453" s="280"/>
      <c r="Q453" s="280"/>
      <c r="R453" s="213"/>
      <c r="S453" s="213"/>
      <c r="T453" s="213"/>
      <c r="U453" s="213"/>
      <c r="V453" s="213"/>
      <c r="W453" s="213"/>
      <c r="X453" s="213"/>
      <c r="Y453" s="213"/>
      <c r="Z453" s="213"/>
      <c r="AA453" s="231"/>
      <c r="AB453" s="213"/>
      <c r="AC453" s="213"/>
      <c r="AD453" s="205"/>
      <c r="AE453" s="205"/>
      <c r="AF453" s="205"/>
      <c r="AG453" s="205"/>
      <c r="AH453" s="205"/>
      <c r="AI453" s="205"/>
      <c r="AJ453" s="205"/>
      <c r="AK453" s="205"/>
      <c r="AL453" s="205"/>
      <c r="AM453" s="205"/>
      <c r="AN453" s="205"/>
      <c r="AO453" s="205"/>
    </row>
    <row r="454">
      <c r="A454" s="213"/>
      <c r="B454" s="218"/>
      <c r="C454" s="218"/>
      <c r="D454" s="213"/>
      <c r="E454" s="213"/>
      <c r="F454" s="213"/>
      <c r="G454" s="213"/>
      <c r="H454" s="213"/>
      <c r="I454" s="213"/>
      <c r="J454" s="213"/>
      <c r="K454" s="213"/>
      <c r="L454" s="280"/>
      <c r="M454" s="280"/>
      <c r="N454" s="280"/>
      <c r="O454" s="280"/>
      <c r="P454" s="280"/>
      <c r="Q454" s="280"/>
      <c r="R454" s="213"/>
      <c r="S454" s="213"/>
      <c r="T454" s="213"/>
      <c r="U454" s="213"/>
      <c r="V454" s="213"/>
      <c r="W454" s="213"/>
      <c r="X454" s="213"/>
      <c r="Y454" s="213"/>
      <c r="Z454" s="213"/>
      <c r="AA454" s="231"/>
      <c r="AB454" s="213"/>
      <c r="AC454" s="213"/>
      <c r="AD454" s="205"/>
      <c r="AE454" s="205"/>
      <c r="AF454" s="205"/>
      <c r="AG454" s="205"/>
      <c r="AH454" s="205"/>
      <c r="AI454" s="205"/>
      <c r="AJ454" s="205"/>
      <c r="AK454" s="205"/>
      <c r="AL454" s="205"/>
      <c r="AM454" s="205"/>
      <c r="AN454" s="205"/>
      <c r="AO454" s="205"/>
    </row>
    <row r="455">
      <c r="A455" s="213"/>
      <c r="B455" s="218"/>
      <c r="C455" s="218"/>
      <c r="D455" s="213"/>
      <c r="E455" s="213"/>
      <c r="F455" s="213"/>
      <c r="G455" s="213"/>
      <c r="H455" s="213"/>
      <c r="I455" s="213"/>
      <c r="J455" s="213"/>
      <c r="K455" s="213"/>
      <c r="L455" s="280"/>
      <c r="M455" s="280"/>
      <c r="N455" s="280"/>
      <c r="O455" s="280"/>
      <c r="P455" s="280"/>
      <c r="Q455" s="280"/>
      <c r="R455" s="213"/>
      <c r="S455" s="213"/>
      <c r="T455" s="213"/>
      <c r="U455" s="213"/>
      <c r="V455" s="213"/>
      <c r="W455" s="213"/>
      <c r="X455" s="213"/>
      <c r="Y455" s="213"/>
      <c r="Z455" s="213"/>
      <c r="AA455" s="231"/>
      <c r="AB455" s="213"/>
      <c r="AC455" s="213"/>
      <c r="AD455" s="205"/>
      <c r="AE455" s="205"/>
      <c r="AF455" s="205"/>
      <c r="AG455" s="205"/>
      <c r="AH455" s="205"/>
      <c r="AI455" s="205"/>
      <c r="AJ455" s="205"/>
      <c r="AK455" s="205"/>
      <c r="AL455" s="205"/>
      <c r="AM455" s="205"/>
      <c r="AN455" s="205"/>
      <c r="AO455" s="205"/>
    </row>
    <row r="456">
      <c r="A456" s="213"/>
      <c r="B456" s="218"/>
      <c r="C456" s="218"/>
      <c r="D456" s="213"/>
      <c r="E456" s="213"/>
      <c r="F456" s="213"/>
      <c r="G456" s="213"/>
      <c r="H456" s="213"/>
      <c r="I456" s="213"/>
      <c r="J456" s="213"/>
      <c r="K456" s="213"/>
      <c r="L456" s="280"/>
      <c r="M456" s="280"/>
      <c r="N456" s="280"/>
      <c r="O456" s="280"/>
      <c r="P456" s="280"/>
      <c r="Q456" s="280"/>
      <c r="R456" s="213"/>
      <c r="S456" s="213"/>
      <c r="T456" s="213"/>
      <c r="U456" s="213"/>
      <c r="V456" s="213"/>
      <c r="W456" s="213"/>
      <c r="X456" s="213"/>
      <c r="Y456" s="213"/>
      <c r="Z456" s="213"/>
      <c r="AA456" s="231"/>
      <c r="AB456" s="213"/>
      <c r="AC456" s="213"/>
      <c r="AD456" s="205"/>
      <c r="AE456" s="205"/>
      <c r="AF456" s="205"/>
      <c r="AG456" s="205"/>
      <c r="AH456" s="205"/>
      <c r="AI456" s="205"/>
      <c r="AJ456" s="205"/>
      <c r="AK456" s="205"/>
      <c r="AL456" s="205"/>
      <c r="AM456" s="205"/>
      <c r="AN456" s="205"/>
      <c r="AO456" s="205"/>
    </row>
    <row r="457">
      <c r="A457" s="213"/>
      <c r="B457" s="218"/>
      <c r="C457" s="218"/>
      <c r="D457" s="213"/>
      <c r="E457" s="213"/>
      <c r="F457" s="213"/>
      <c r="G457" s="213"/>
      <c r="H457" s="213"/>
      <c r="I457" s="213"/>
      <c r="J457" s="213"/>
      <c r="K457" s="213"/>
      <c r="L457" s="280"/>
      <c r="M457" s="280"/>
      <c r="N457" s="280"/>
      <c r="O457" s="280"/>
      <c r="P457" s="280"/>
      <c r="Q457" s="280"/>
      <c r="R457" s="213"/>
      <c r="S457" s="213"/>
      <c r="T457" s="213"/>
      <c r="U457" s="213"/>
      <c r="V457" s="213"/>
      <c r="W457" s="213"/>
      <c r="X457" s="213"/>
      <c r="Y457" s="213"/>
      <c r="Z457" s="213"/>
      <c r="AA457" s="231"/>
      <c r="AB457" s="213"/>
      <c r="AC457" s="213"/>
      <c r="AD457" s="205"/>
      <c r="AE457" s="205"/>
      <c r="AF457" s="205"/>
      <c r="AG457" s="205"/>
      <c r="AH457" s="205"/>
      <c r="AI457" s="205"/>
      <c r="AJ457" s="205"/>
      <c r="AK457" s="205"/>
      <c r="AL457" s="205"/>
      <c r="AM457" s="205"/>
      <c r="AN457" s="205"/>
      <c r="AO457" s="205"/>
    </row>
    <row r="458">
      <c r="A458" s="213"/>
      <c r="B458" s="218"/>
      <c r="C458" s="218"/>
      <c r="D458" s="213"/>
      <c r="E458" s="213"/>
      <c r="F458" s="213"/>
      <c r="G458" s="213"/>
      <c r="H458" s="213"/>
      <c r="I458" s="213"/>
      <c r="J458" s="213"/>
      <c r="K458" s="213"/>
      <c r="L458" s="280"/>
      <c r="M458" s="280"/>
      <c r="N458" s="280"/>
      <c r="O458" s="280"/>
      <c r="P458" s="280"/>
      <c r="Q458" s="280"/>
      <c r="R458" s="213"/>
      <c r="S458" s="213"/>
      <c r="T458" s="213"/>
      <c r="U458" s="213"/>
      <c r="V458" s="213"/>
      <c r="W458" s="213"/>
      <c r="X458" s="213"/>
      <c r="Y458" s="213"/>
      <c r="Z458" s="213"/>
      <c r="AA458" s="231"/>
      <c r="AB458" s="213"/>
      <c r="AC458" s="213"/>
      <c r="AD458" s="205"/>
      <c r="AE458" s="205"/>
      <c r="AF458" s="205"/>
      <c r="AG458" s="205"/>
      <c r="AH458" s="205"/>
      <c r="AI458" s="205"/>
      <c r="AJ458" s="205"/>
      <c r="AK458" s="205"/>
      <c r="AL458" s="205"/>
      <c r="AM458" s="205"/>
      <c r="AN458" s="205"/>
      <c r="AO458" s="205"/>
    </row>
    <row r="459">
      <c r="A459" s="213"/>
      <c r="B459" s="218"/>
      <c r="C459" s="218"/>
      <c r="D459" s="213"/>
      <c r="E459" s="213"/>
      <c r="F459" s="213"/>
      <c r="G459" s="213"/>
      <c r="H459" s="213"/>
      <c r="I459" s="213"/>
      <c r="J459" s="213"/>
      <c r="K459" s="213"/>
      <c r="L459" s="280"/>
      <c r="M459" s="280"/>
      <c r="N459" s="280"/>
      <c r="O459" s="280"/>
      <c r="P459" s="280"/>
      <c r="Q459" s="280"/>
      <c r="R459" s="213"/>
      <c r="S459" s="213"/>
      <c r="T459" s="213"/>
      <c r="U459" s="213"/>
      <c r="V459" s="213"/>
      <c r="W459" s="213"/>
      <c r="X459" s="213"/>
      <c r="Y459" s="213"/>
      <c r="Z459" s="213"/>
      <c r="AA459" s="231"/>
      <c r="AB459" s="213"/>
      <c r="AC459" s="213"/>
      <c r="AD459" s="205"/>
      <c r="AE459" s="205"/>
      <c r="AF459" s="205"/>
      <c r="AG459" s="205"/>
      <c r="AH459" s="205"/>
      <c r="AI459" s="205"/>
      <c r="AJ459" s="205"/>
      <c r="AK459" s="205"/>
      <c r="AL459" s="205"/>
      <c r="AM459" s="205"/>
      <c r="AN459" s="205"/>
      <c r="AO459" s="205"/>
    </row>
    <row r="460">
      <c r="A460" s="213"/>
      <c r="B460" s="218"/>
      <c r="C460" s="218"/>
      <c r="D460" s="213"/>
      <c r="E460" s="213"/>
      <c r="F460" s="213"/>
      <c r="G460" s="213"/>
      <c r="H460" s="213"/>
      <c r="I460" s="213"/>
      <c r="J460" s="213"/>
      <c r="K460" s="213"/>
      <c r="L460" s="280"/>
      <c r="M460" s="280"/>
      <c r="N460" s="280"/>
      <c r="O460" s="280"/>
      <c r="P460" s="280"/>
      <c r="Q460" s="280"/>
      <c r="R460" s="213"/>
      <c r="S460" s="213"/>
      <c r="T460" s="213"/>
      <c r="U460" s="213"/>
      <c r="V460" s="213"/>
      <c r="W460" s="213"/>
      <c r="X460" s="213"/>
      <c r="Y460" s="213"/>
      <c r="Z460" s="213"/>
      <c r="AA460" s="231"/>
      <c r="AB460" s="213"/>
      <c r="AC460" s="213"/>
      <c r="AD460" s="205"/>
      <c r="AE460" s="205"/>
      <c r="AF460" s="205"/>
      <c r="AG460" s="205"/>
      <c r="AH460" s="205"/>
      <c r="AI460" s="205"/>
      <c r="AJ460" s="205"/>
      <c r="AK460" s="205"/>
      <c r="AL460" s="205"/>
      <c r="AM460" s="205"/>
      <c r="AN460" s="205"/>
      <c r="AO460" s="205"/>
    </row>
    <row r="461">
      <c r="A461" s="213"/>
      <c r="B461" s="218"/>
      <c r="C461" s="218"/>
      <c r="D461" s="213"/>
      <c r="E461" s="213"/>
      <c r="F461" s="213"/>
      <c r="G461" s="213"/>
      <c r="H461" s="213"/>
      <c r="I461" s="213"/>
      <c r="J461" s="213"/>
      <c r="K461" s="213"/>
      <c r="L461" s="280"/>
      <c r="M461" s="280"/>
      <c r="N461" s="280"/>
      <c r="O461" s="280"/>
      <c r="P461" s="280"/>
      <c r="Q461" s="280"/>
      <c r="R461" s="213"/>
      <c r="S461" s="213"/>
      <c r="T461" s="213"/>
      <c r="U461" s="213"/>
      <c r="V461" s="213"/>
      <c r="W461" s="213"/>
      <c r="X461" s="213"/>
      <c r="Y461" s="213"/>
      <c r="Z461" s="213"/>
      <c r="AA461" s="231"/>
      <c r="AB461" s="213"/>
      <c r="AC461" s="213"/>
      <c r="AD461" s="205"/>
      <c r="AE461" s="205"/>
      <c r="AF461" s="205"/>
      <c r="AG461" s="205"/>
      <c r="AH461" s="205"/>
      <c r="AI461" s="205"/>
      <c r="AJ461" s="205"/>
      <c r="AK461" s="205"/>
      <c r="AL461" s="205"/>
      <c r="AM461" s="205"/>
      <c r="AN461" s="205"/>
      <c r="AO461" s="205"/>
    </row>
    <row r="462">
      <c r="A462" s="213"/>
      <c r="B462" s="218"/>
      <c r="C462" s="218"/>
      <c r="D462" s="213"/>
      <c r="E462" s="213"/>
      <c r="F462" s="213"/>
      <c r="G462" s="213"/>
      <c r="H462" s="213"/>
      <c r="I462" s="213"/>
      <c r="J462" s="213"/>
      <c r="K462" s="213"/>
      <c r="L462" s="280"/>
      <c r="M462" s="280"/>
      <c r="N462" s="280"/>
      <c r="O462" s="280"/>
      <c r="P462" s="280"/>
      <c r="Q462" s="280"/>
      <c r="R462" s="213"/>
      <c r="S462" s="213"/>
      <c r="T462" s="213"/>
      <c r="U462" s="213"/>
      <c r="V462" s="213"/>
      <c r="W462" s="213"/>
      <c r="X462" s="213"/>
      <c r="Y462" s="213"/>
      <c r="Z462" s="213"/>
      <c r="AA462" s="231"/>
      <c r="AB462" s="213"/>
      <c r="AC462" s="213"/>
      <c r="AD462" s="205"/>
      <c r="AE462" s="205"/>
      <c r="AF462" s="205"/>
      <c r="AG462" s="205"/>
      <c r="AH462" s="205"/>
      <c r="AI462" s="205"/>
      <c r="AJ462" s="205"/>
      <c r="AK462" s="205"/>
      <c r="AL462" s="205"/>
      <c r="AM462" s="205"/>
      <c r="AN462" s="205"/>
      <c r="AO462" s="205"/>
    </row>
    <row r="463">
      <c r="A463" s="213"/>
      <c r="B463" s="218"/>
      <c r="C463" s="218"/>
      <c r="D463" s="213"/>
      <c r="E463" s="213"/>
      <c r="F463" s="213"/>
      <c r="G463" s="213"/>
      <c r="H463" s="213"/>
      <c r="I463" s="213"/>
      <c r="J463" s="213"/>
      <c r="K463" s="213"/>
      <c r="L463" s="280"/>
      <c r="M463" s="280"/>
      <c r="N463" s="280"/>
      <c r="O463" s="280"/>
      <c r="P463" s="280"/>
      <c r="Q463" s="280"/>
      <c r="R463" s="213"/>
      <c r="S463" s="213"/>
      <c r="T463" s="213"/>
      <c r="U463" s="213"/>
      <c r="V463" s="213"/>
      <c r="W463" s="213"/>
      <c r="X463" s="213"/>
      <c r="Y463" s="213"/>
      <c r="Z463" s="213"/>
      <c r="AA463" s="231"/>
      <c r="AB463" s="213"/>
      <c r="AC463" s="213"/>
      <c r="AD463" s="205"/>
      <c r="AE463" s="205"/>
      <c r="AF463" s="205"/>
      <c r="AG463" s="205"/>
      <c r="AH463" s="205"/>
      <c r="AI463" s="205"/>
      <c r="AJ463" s="205"/>
      <c r="AK463" s="205"/>
      <c r="AL463" s="205"/>
      <c r="AM463" s="205"/>
      <c r="AN463" s="205"/>
      <c r="AO463" s="205"/>
    </row>
    <row r="464">
      <c r="A464" s="213"/>
      <c r="B464" s="218"/>
      <c r="C464" s="218"/>
      <c r="D464" s="213"/>
      <c r="E464" s="213"/>
      <c r="F464" s="213"/>
      <c r="G464" s="213"/>
      <c r="H464" s="213"/>
      <c r="I464" s="213"/>
      <c r="J464" s="213"/>
      <c r="K464" s="213"/>
      <c r="L464" s="280"/>
      <c r="M464" s="280"/>
      <c r="N464" s="280"/>
      <c r="O464" s="280"/>
      <c r="P464" s="280"/>
      <c r="Q464" s="280"/>
      <c r="R464" s="213"/>
      <c r="S464" s="213"/>
      <c r="T464" s="213"/>
      <c r="U464" s="213"/>
      <c r="V464" s="213"/>
      <c r="W464" s="213"/>
      <c r="X464" s="213"/>
      <c r="Y464" s="213"/>
      <c r="Z464" s="213"/>
      <c r="AA464" s="231"/>
      <c r="AB464" s="213"/>
      <c r="AC464" s="213"/>
      <c r="AD464" s="205"/>
      <c r="AE464" s="205"/>
      <c r="AF464" s="205"/>
      <c r="AG464" s="205"/>
      <c r="AH464" s="205"/>
      <c r="AI464" s="205"/>
      <c r="AJ464" s="205"/>
      <c r="AK464" s="205"/>
      <c r="AL464" s="205"/>
      <c r="AM464" s="205"/>
      <c r="AN464" s="205"/>
      <c r="AO464" s="205"/>
    </row>
    <row r="465">
      <c r="A465" s="213"/>
      <c r="B465" s="218"/>
      <c r="C465" s="218"/>
      <c r="D465" s="213"/>
      <c r="E465" s="213"/>
      <c r="F465" s="213"/>
      <c r="G465" s="213"/>
      <c r="H465" s="213"/>
      <c r="I465" s="213"/>
      <c r="J465" s="213"/>
      <c r="K465" s="213"/>
      <c r="L465" s="280"/>
      <c r="M465" s="280"/>
      <c r="N465" s="280"/>
      <c r="O465" s="280"/>
      <c r="P465" s="280"/>
      <c r="Q465" s="280"/>
      <c r="R465" s="213"/>
      <c r="S465" s="213"/>
      <c r="T465" s="213"/>
      <c r="U465" s="213"/>
      <c r="V465" s="213"/>
      <c r="W465" s="213"/>
      <c r="X465" s="213"/>
      <c r="Y465" s="213"/>
      <c r="Z465" s="213"/>
      <c r="AA465" s="231"/>
      <c r="AB465" s="213"/>
      <c r="AC465" s="213"/>
      <c r="AD465" s="205"/>
      <c r="AE465" s="205"/>
      <c r="AF465" s="205"/>
      <c r="AG465" s="205"/>
      <c r="AH465" s="205"/>
      <c r="AI465" s="205"/>
      <c r="AJ465" s="205"/>
      <c r="AK465" s="205"/>
      <c r="AL465" s="205"/>
      <c r="AM465" s="205"/>
      <c r="AN465" s="205"/>
      <c r="AO465" s="205"/>
    </row>
    <row r="466">
      <c r="A466" s="213"/>
      <c r="B466" s="218"/>
      <c r="C466" s="218"/>
      <c r="D466" s="213"/>
      <c r="E466" s="213"/>
      <c r="F466" s="213"/>
      <c r="G466" s="213"/>
      <c r="H466" s="213"/>
      <c r="I466" s="213"/>
      <c r="J466" s="213"/>
      <c r="K466" s="213"/>
      <c r="L466" s="280"/>
      <c r="M466" s="280"/>
      <c r="N466" s="280"/>
      <c r="O466" s="280"/>
      <c r="P466" s="280"/>
      <c r="Q466" s="280"/>
      <c r="R466" s="213"/>
      <c r="S466" s="213"/>
      <c r="T466" s="213"/>
      <c r="U466" s="213"/>
      <c r="V466" s="213"/>
      <c r="W466" s="213"/>
      <c r="X466" s="213"/>
      <c r="Y466" s="213"/>
      <c r="Z466" s="213"/>
      <c r="AA466" s="231"/>
      <c r="AB466" s="213"/>
      <c r="AC466" s="213"/>
      <c r="AD466" s="205"/>
      <c r="AE466" s="205"/>
      <c r="AF466" s="205"/>
      <c r="AG466" s="205"/>
      <c r="AH466" s="205"/>
      <c r="AI466" s="205"/>
      <c r="AJ466" s="205"/>
      <c r="AK466" s="205"/>
      <c r="AL466" s="205"/>
      <c r="AM466" s="205"/>
      <c r="AN466" s="205"/>
      <c r="AO466" s="205"/>
    </row>
    <row r="467">
      <c r="A467" s="213"/>
      <c r="B467" s="218"/>
      <c r="C467" s="218"/>
      <c r="D467" s="213"/>
      <c r="E467" s="213"/>
      <c r="F467" s="213"/>
      <c r="G467" s="213"/>
      <c r="H467" s="213"/>
      <c r="I467" s="213"/>
      <c r="J467" s="213"/>
      <c r="K467" s="213"/>
      <c r="L467" s="280"/>
      <c r="M467" s="280"/>
      <c r="N467" s="280"/>
      <c r="O467" s="280"/>
      <c r="P467" s="280"/>
      <c r="Q467" s="280"/>
      <c r="R467" s="213"/>
      <c r="S467" s="213"/>
      <c r="T467" s="213"/>
      <c r="U467" s="213"/>
      <c r="V467" s="213"/>
      <c r="W467" s="213"/>
      <c r="X467" s="213"/>
      <c r="Y467" s="213"/>
      <c r="Z467" s="213"/>
      <c r="AA467" s="231"/>
      <c r="AB467" s="213"/>
      <c r="AC467" s="213"/>
      <c r="AD467" s="205"/>
      <c r="AE467" s="205"/>
      <c r="AF467" s="205"/>
      <c r="AG467" s="205"/>
      <c r="AH467" s="205"/>
      <c r="AI467" s="205"/>
      <c r="AJ467" s="205"/>
      <c r="AK467" s="205"/>
      <c r="AL467" s="205"/>
      <c r="AM467" s="205"/>
      <c r="AN467" s="205"/>
      <c r="AO467" s="205"/>
    </row>
    <row r="468">
      <c r="A468" s="213"/>
      <c r="B468" s="218"/>
      <c r="C468" s="218"/>
      <c r="D468" s="213"/>
      <c r="E468" s="213"/>
      <c r="F468" s="213"/>
      <c r="G468" s="213"/>
      <c r="H468" s="213"/>
      <c r="I468" s="213"/>
      <c r="J468" s="213"/>
      <c r="K468" s="213"/>
      <c r="L468" s="280"/>
      <c r="M468" s="280"/>
      <c r="N468" s="280"/>
      <c r="O468" s="280"/>
      <c r="P468" s="280"/>
      <c r="Q468" s="280"/>
      <c r="R468" s="213"/>
      <c r="S468" s="213"/>
      <c r="T468" s="213"/>
      <c r="U468" s="213"/>
      <c r="V468" s="213"/>
      <c r="W468" s="213"/>
      <c r="X468" s="213"/>
      <c r="Y468" s="213"/>
      <c r="Z468" s="213"/>
      <c r="AA468" s="231"/>
      <c r="AB468" s="213"/>
      <c r="AC468" s="213"/>
      <c r="AD468" s="205"/>
      <c r="AE468" s="205"/>
      <c r="AF468" s="205"/>
      <c r="AG468" s="205"/>
      <c r="AH468" s="205"/>
      <c r="AI468" s="205"/>
      <c r="AJ468" s="205"/>
      <c r="AK468" s="205"/>
      <c r="AL468" s="205"/>
      <c r="AM468" s="205"/>
      <c r="AN468" s="205"/>
      <c r="AO468" s="205"/>
    </row>
    <row r="469">
      <c r="A469" s="213"/>
      <c r="B469" s="218"/>
      <c r="C469" s="218"/>
      <c r="D469" s="213"/>
      <c r="E469" s="213"/>
      <c r="F469" s="213"/>
      <c r="G469" s="213"/>
      <c r="H469" s="213"/>
      <c r="I469" s="213"/>
      <c r="J469" s="213"/>
      <c r="K469" s="213"/>
      <c r="L469" s="280"/>
      <c r="M469" s="280"/>
      <c r="N469" s="280"/>
      <c r="O469" s="280"/>
      <c r="P469" s="280"/>
      <c r="Q469" s="280"/>
      <c r="R469" s="213"/>
      <c r="S469" s="213"/>
      <c r="T469" s="213"/>
      <c r="U469" s="213"/>
      <c r="V469" s="213"/>
      <c r="W469" s="213"/>
      <c r="X469" s="213"/>
      <c r="Y469" s="213"/>
      <c r="Z469" s="213"/>
      <c r="AA469" s="231"/>
      <c r="AB469" s="213"/>
      <c r="AC469" s="213"/>
      <c r="AD469" s="205"/>
      <c r="AE469" s="205"/>
      <c r="AF469" s="205"/>
      <c r="AG469" s="205"/>
      <c r="AH469" s="205"/>
      <c r="AI469" s="205"/>
      <c r="AJ469" s="205"/>
      <c r="AK469" s="205"/>
      <c r="AL469" s="205"/>
      <c r="AM469" s="205"/>
      <c r="AN469" s="205"/>
      <c r="AO469" s="205"/>
    </row>
    <row r="470">
      <c r="A470" s="213"/>
      <c r="B470" s="218"/>
      <c r="C470" s="218"/>
      <c r="D470" s="213"/>
      <c r="E470" s="213"/>
      <c r="F470" s="213"/>
      <c r="G470" s="213"/>
      <c r="H470" s="213"/>
      <c r="I470" s="213"/>
      <c r="J470" s="213"/>
      <c r="K470" s="213"/>
      <c r="L470" s="280"/>
      <c r="M470" s="280"/>
      <c r="N470" s="280"/>
      <c r="O470" s="280"/>
      <c r="P470" s="280"/>
      <c r="Q470" s="280"/>
      <c r="R470" s="213"/>
      <c r="S470" s="213"/>
      <c r="T470" s="213"/>
      <c r="U470" s="213"/>
      <c r="V470" s="213"/>
      <c r="W470" s="213"/>
      <c r="X470" s="213"/>
      <c r="Y470" s="213"/>
      <c r="Z470" s="213"/>
      <c r="AA470" s="231"/>
      <c r="AB470" s="213"/>
      <c r="AC470" s="213"/>
      <c r="AD470" s="205"/>
      <c r="AE470" s="205"/>
      <c r="AF470" s="205"/>
      <c r="AG470" s="205"/>
      <c r="AH470" s="205"/>
      <c r="AI470" s="205"/>
      <c r="AJ470" s="205"/>
      <c r="AK470" s="205"/>
      <c r="AL470" s="205"/>
      <c r="AM470" s="205"/>
      <c r="AN470" s="205"/>
      <c r="AO470" s="205"/>
    </row>
    <row r="471">
      <c r="A471" s="213"/>
      <c r="B471" s="218"/>
      <c r="C471" s="218"/>
      <c r="D471" s="213"/>
      <c r="E471" s="213"/>
      <c r="F471" s="213"/>
      <c r="G471" s="213"/>
      <c r="H471" s="213"/>
      <c r="I471" s="213"/>
      <c r="J471" s="213"/>
      <c r="K471" s="213"/>
      <c r="L471" s="280"/>
      <c r="M471" s="280"/>
      <c r="N471" s="280"/>
      <c r="O471" s="280"/>
      <c r="P471" s="280"/>
      <c r="Q471" s="280"/>
      <c r="R471" s="213"/>
      <c r="S471" s="213"/>
      <c r="T471" s="213"/>
      <c r="U471" s="213"/>
      <c r="V471" s="213"/>
      <c r="W471" s="213"/>
      <c r="X471" s="213"/>
      <c r="Y471" s="213"/>
      <c r="Z471" s="213"/>
      <c r="AA471" s="231"/>
      <c r="AB471" s="213"/>
      <c r="AC471" s="213"/>
      <c r="AD471" s="205"/>
      <c r="AE471" s="205"/>
      <c r="AF471" s="205"/>
      <c r="AG471" s="205"/>
      <c r="AH471" s="205"/>
      <c r="AI471" s="205"/>
      <c r="AJ471" s="205"/>
      <c r="AK471" s="205"/>
      <c r="AL471" s="205"/>
      <c r="AM471" s="205"/>
      <c r="AN471" s="205"/>
      <c r="AO471" s="205"/>
    </row>
    <row r="472">
      <c r="A472" s="213"/>
      <c r="B472" s="218"/>
      <c r="C472" s="218"/>
      <c r="D472" s="213"/>
      <c r="E472" s="213"/>
      <c r="F472" s="213"/>
      <c r="G472" s="213"/>
      <c r="H472" s="213"/>
      <c r="I472" s="213"/>
      <c r="J472" s="213"/>
      <c r="K472" s="213"/>
      <c r="L472" s="280"/>
      <c r="M472" s="280"/>
      <c r="N472" s="280"/>
      <c r="O472" s="280"/>
      <c r="P472" s="280"/>
      <c r="Q472" s="280"/>
      <c r="R472" s="213"/>
      <c r="S472" s="213"/>
      <c r="T472" s="213"/>
      <c r="U472" s="213"/>
      <c r="V472" s="213"/>
      <c r="W472" s="213"/>
      <c r="X472" s="213"/>
      <c r="Y472" s="213"/>
      <c r="Z472" s="213"/>
      <c r="AA472" s="231"/>
      <c r="AB472" s="213"/>
      <c r="AC472" s="213"/>
      <c r="AD472" s="205"/>
      <c r="AE472" s="205"/>
      <c r="AF472" s="205"/>
      <c r="AG472" s="205"/>
      <c r="AH472" s="205"/>
      <c r="AI472" s="205"/>
      <c r="AJ472" s="205"/>
      <c r="AK472" s="205"/>
      <c r="AL472" s="205"/>
      <c r="AM472" s="205"/>
      <c r="AN472" s="205"/>
      <c r="AO472" s="205"/>
    </row>
    <row r="473">
      <c r="A473" s="213"/>
      <c r="B473" s="218"/>
      <c r="C473" s="218"/>
      <c r="D473" s="213"/>
      <c r="E473" s="213"/>
      <c r="F473" s="213"/>
      <c r="G473" s="213"/>
      <c r="H473" s="213"/>
      <c r="I473" s="213"/>
      <c r="J473" s="213"/>
      <c r="K473" s="213"/>
      <c r="L473" s="280"/>
      <c r="M473" s="280"/>
      <c r="N473" s="280"/>
      <c r="O473" s="280"/>
      <c r="P473" s="280"/>
      <c r="Q473" s="280"/>
      <c r="R473" s="213"/>
      <c r="S473" s="213"/>
      <c r="T473" s="213"/>
      <c r="U473" s="213"/>
      <c r="V473" s="213"/>
      <c r="W473" s="213"/>
      <c r="X473" s="213"/>
      <c r="Y473" s="213"/>
      <c r="Z473" s="213"/>
      <c r="AA473" s="231"/>
      <c r="AB473" s="213"/>
      <c r="AC473" s="213"/>
      <c r="AD473" s="205"/>
      <c r="AE473" s="205"/>
      <c r="AF473" s="205"/>
      <c r="AG473" s="205"/>
      <c r="AH473" s="205"/>
      <c r="AI473" s="205"/>
      <c r="AJ473" s="205"/>
      <c r="AK473" s="205"/>
      <c r="AL473" s="205"/>
      <c r="AM473" s="205"/>
      <c r="AN473" s="205"/>
      <c r="AO473" s="205"/>
    </row>
    <row r="474">
      <c r="A474" s="213"/>
      <c r="B474" s="218"/>
      <c r="C474" s="218"/>
      <c r="D474" s="213"/>
      <c r="E474" s="213"/>
      <c r="F474" s="213"/>
      <c r="G474" s="213"/>
      <c r="H474" s="213"/>
      <c r="I474" s="213"/>
      <c r="J474" s="213"/>
      <c r="K474" s="213"/>
      <c r="L474" s="280"/>
      <c r="M474" s="280"/>
      <c r="N474" s="280"/>
      <c r="O474" s="280"/>
      <c r="P474" s="280"/>
      <c r="Q474" s="280"/>
      <c r="R474" s="213"/>
      <c r="S474" s="213"/>
      <c r="T474" s="213"/>
      <c r="U474" s="213"/>
      <c r="V474" s="213"/>
      <c r="W474" s="213"/>
      <c r="X474" s="213"/>
      <c r="Y474" s="213"/>
      <c r="Z474" s="213"/>
      <c r="AA474" s="231"/>
      <c r="AB474" s="213"/>
      <c r="AC474" s="213"/>
      <c r="AD474" s="205"/>
      <c r="AE474" s="205"/>
      <c r="AF474" s="205"/>
      <c r="AG474" s="205"/>
      <c r="AH474" s="205"/>
      <c r="AI474" s="205"/>
      <c r="AJ474" s="205"/>
      <c r="AK474" s="205"/>
      <c r="AL474" s="205"/>
      <c r="AM474" s="205"/>
      <c r="AN474" s="205"/>
      <c r="AO474" s="205"/>
    </row>
    <row r="475">
      <c r="A475" s="213"/>
      <c r="B475" s="218"/>
      <c r="C475" s="218"/>
      <c r="D475" s="213"/>
      <c r="E475" s="213"/>
      <c r="F475" s="213"/>
      <c r="G475" s="213"/>
      <c r="H475" s="213"/>
      <c r="I475" s="213"/>
      <c r="J475" s="213"/>
      <c r="K475" s="213"/>
      <c r="L475" s="280"/>
      <c r="M475" s="280"/>
      <c r="N475" s="280"/>
      <c r="O475" s="280"/>
      <c r="P475" s="280"/>
      <c r="Q475" s="280"/>
      <c r="R475" s="213"/>
      <c r="S475" s="213"/>
      <c r="T475" s="213"/>
      <c r="U475" s="213"/>
      <c r="V475" s="213"/>
      <c r="W475" s="213"/>
      <c r="X475" s="213"/>
      <c r="Y475" s="213"/>
      <c r="Z475" s="213"/>
      <c r="AA475" s="231"/>
      <c r="AB475" s="213"/>
      <c r="AC475" s="213"/>
      <c r="AD475" s="205"/>
      <c r="AE475" s="205"/>
      <c r="AF475" s="205"/>
      <c r="AG475" s="205"/>
      <c r="AH475" s="205"/>
      <c r="AI475" s="205"/>
      <c r="AJ475" s="205"/>
      <c r="AK475" s="205"/>
      <c r="AL475" s="205"/>
      <c r="AM475" s="205"/>
      <c r="AN475" s="205"/>
      <c r="AO475" s="205"/>
    </row>
    <row r="476">
      <c r="A476" s="213"/>
      <c r="B476" s="218"/>
      <c r="C476" s="218"/>
      <c r="D476" s="213"/>
      <c r="E476" s="213"/>
      <c r="F476" s="213"/>
      <c r="G476" s="213"/>
      <c r="H476" s="213"/>
      <c r="I476" s="213"/>
      <c r="J476" s="213"/>
      <c r="K476" s="213"/>
      <c r="L476" s="280"/>
      <c r="M476" s="280"/>
      <c r="N476" s="280"/>
      <c r="O476" s="280"/>
      <c r="P476" s="280"/>
      <c r="Q476" s="280"/>
      <c r="R476" s="213"/>
      <c r="S476" s="213"/>
      <c r="T476" s="213"/>
      <c r="U476" s="213"/>
      <c r="V476" s="213"/>
      <c r="W476" s="213"/>
      <c r="X476" s="213"/>
      <c r="Y476" s="213"/>
      <c r="Z476" s="213"/>
      <c r="AA476" s="231"/>
      <c r="AB476" s="213"/>
      <c r="AC476" s="213"/>
      <c r="AD476" s="205"/>
      <c r="AE476" s="205"/>
      <c r="AF476" s="205"/>
      <c r="AG476" s="205"/>
      <c r="AH476" s="205"/>
      <c r="AI476" s="205"/>
      <c r="AJ476" s="205"/>
      <c r="AK476" s="205"/>
      <c r="AL476" s="205"/>
      <c r="AM476" s="205"/>
      <c r="AN476" s="205"/>
      <c r="AO476" s="205"/>
    </row>
    <row r="477">
      <c r="A477" s="213"/>
      <c r="B477" s="218"/>
      <c r="C477" s="218"/>
      <c r="D477" s="213"/>
      <c r="E477" s="213"/>
      <c r="F477" s="213"/>
      <c r="G477" s="213"/>
      <c r="H477" s="213"/>
      <c r="I477" s="213"/>
      <c r="J477" s="213"/>
      <c r="K477" s="213"/>
      <c r="L477" s="280"/>
      <c r="M477" s="280"/>
      <c r="N477" s="280"/>
      <c r="O477" s="280"/>
      <c r="P477" s="280"/>
      <c r="Q477" s="280"/>
      <c r="R477" s="213"/>
      <c r="S477" s="213"/>
      <c r="T477" s="213"/>
      <c r="U477" s="213"/>
      <c r="V477" s="213"/>
      <c r="W477" s="213"/>
      <c r="X477" s="213"/>
      <c r="Y477" s="213"/>
      <c r="Z477" s="213"/>
      <c r="AA477" s="231"/>
      <c r="AB477" s="213"/>
      <c r="AC477" s="213"/>
      <c r="AD477" s="205"/>
      <c r="AE477" s="205"/>
      <c r="AF477" s="205"/>
      <c r="AG477" s="205"/>
      <c r="AH477" s="205"/>
      <c r="AI477" s="205"/>
      <c r="AJ477" s="205"/>
      <c r="AK477" s="205"/>
      <c r="AL477" s="205"/>
      <c r="AM477" s="205"/>
      <c r="AN477" s="205"/>
      <c r="AO477" s="205"/>
    </row>
    <row r="478">
      <c r="A478" s="213"/>
      <c r="B478" s="218"/>
      <c r="C478" s="218"/>
      <c r="D478" s="213"/>
      <c r="E478" s="213"/>
      <c r="F478" s="213"/>
      <c r="G478" s="213"/>
      <c r="H478" s="213"/>
      <c r="I478" s="213"/>
      <c r="J478" s="213"/>
      <c r="K478" s="213"/>
      <c r="L478" s="280"/>
      <c r="M478" s="280"/>
      <c r="N478" s="280"/>
      <c r="O478" s="280"/>
      <c r="P478" s="280"/>
      <c r="Q478" s="280"/>
      <c r="R478" s="213"/>
      <c r="S478" s="213"/>
      <c r="T478" s="213"/>
      <c r="U478" s="213"/>
      <c r="V478" s="213"/>
      <c r="W478" s="213"/>
      <c r="X478" s="213"/>
      <c r="Y478" s="213"/>
      <c r="Z478" s="213"/>
      <c r="AA478" s="231"/>
      <c r="AB478" s="213"/>
      <c r="AC478" s="213"/>
      <c r="AD478" s="205"/>
      <c r="AE478" s="205"/>
      <c r="AF478" s="205"/>
      <c r="AG478" s="205"/>
      <c r="AH478" s="205"/>
      <c r="AI478" s="205"/>
      <c r="AJ478" s="205"/>
      <c r="AK478" s="205"/>
      <c r="AL478" s="205"/>
      <c r="AM478" s="205"/>
      <c r="AN478" s="205"/>
      <c r="AO478" s="205"/>
    </row>
    <row r="479">
      <c r="A479" s="213"/>
      <c r="B479" s="218"/>
      <c r="C479" s="218"/>
      <c r="D479" s="213"/>
      <c r="E479" s="213"/>
      <c r="F479" s="213"/>
      <c r="G479" s="213"/>
      <c r="H479" s="213"/>
      <c r="I479" s="213"/>
      <c r="J479" s="213"/>
      <c r="K479" s="213"/>
      <c r="L479" s="280"/>
      <c r="M479" s="280"/>
      <c r="N479" s="280"/>
      <c r="O479" s="280"/>
      <c r="P479" s="280"/>
      <c r="Q479" s="280"/>
      <c r="R479" s="213"/>
      <c r="S479" s="213"/>
      <c r="T479" s="213"/>
      <c r="U479" s="213"/>
      <c r="V479" s="213"/>
      <c r="W479" s="213"/>
      <c r="X479" s="213"/>
      <c r="Y479" s="213"/>
      <c r="Z479" s="213"/>
      <c r="AA479" s="231"/>
      <c r="AB479" s="213"/>
      <c r="AC479" s="213"/>
      <c r="AD479" s="205"/>
      <c r="AE479" s="205"/>
      <c r="AF479" s="205"/>
      <c r="AG479" s="205"/>
      <c r="AH479" s="205"/>
      <c r="AI479" s="205"/>
      <c r="AJ479" s="205"/>
      <c r="AK479" s="205"/>
      <c r="AL479" s="205"/>
      <c r="AM479" s="205"/>
      <c r="AN479" s="205"/>
      <c r="AO479" s="205"/>
    </row>
    <row r="480">
      <c r="A480" s="213"/>
      <c r="B480" s="218"/>
      <c r="C480" s="218"/>
      <c r="D480" s="213"/>
      <c r="E480" s="213"/>
      <c r="F480" s="213"/>
      <c r="G480" s="213"/>
      <c r="H480" s="213"/>
      <c r="I480" s="213"/>
      <c r="J480" s="213"/>
      <c r="K480" s="213"/>
      <c r="L480" s="280"/>
      <c r="M480" s="280"/>
      <c r="N480" s="280"/>
      <c r="O480" s="280"/>
      <c r="P480" s="280"/>
      <c r="Q480" s="280"/>
      <c r="R480" s="213"/>
      <c r="S480" s="213"/>
      <c r="T480" s="213"/>
      <c r="U480" s="213"/>
      <c r="V480" s="213"/>
      <c r="W480" s="213"/>
      <c r="X480" s="213"/>
      <c r="Y480" s="213"/>
      <c r="Z480" s="213"/>
      <c r="AA480" s="231"/>
      <c r="AB480" s="213"/>
      <c r="AC480" s="213"/>
      <c r="AD480" s="205"/>
      <c r="AE480" s="205"/>
      <c r="AF480" s="205"/>
      <c r="AG480" s="205"/>
      <c r="AH480" s="205"/>
      <c r="AI480" s="205"/>
      <c r="AJ480" s="205"/>
      <c r="AK480" s="205"/>
      <c r="AL480" s="205"/>
      <c r="AM480" s="205"/>
      <c r="AN480" s="205"/>
      <c r="AO480" s="205"/>
    </row>
    <row r="481">
      <c r="A481" s="213"/>
      <c r="B481" s="218"/>
      <c r="C481" s="218"/>
      <c r="D481" s="213"/>
      <c r="E481" s="213"/>
      <c r="F481" s="213"/>
      <c r="G481" s="213"/>
      <c r="H481" s="213"/>
      <c r="I481" s="213"/>
      <c r="J481" s="213"/>
      <c r="K481" s="213"/>
      <c r="L481" s="280"/>
      <c r="M481" s="280"/>
      <c r="N481" s="280"/>
      <c r="O481" s="280"/>
      <c r="P481" s="280"/>
      <c r="Q481" s="280"/>
      <c r="R481" s="213"/>
      <c r="S481" s="213"/>
      <c r="T481" s="213"/>
      <c r="U481" s="213"/>
      <c r="V481" s="213"/>
      <c r="W481" s="213"/>
      <c r="X481" s="213"/>
      <c r="Y481" s="213"/>
      <c r="Z481" s="213"/>
      <c r="AA481" s="231"/>
      <c r="AB481" s="213"/>
      <c r="AC481" s="213"/>
      <c r="AD481" s="205"/>
      <c r="AE481" s="205"/>
      <c r="AF481" s="205"/>
      <c r="AG481" s="205"/>
      <c r="AH481" s="205"/>
      <c r="AI481" s="205"/>
      <c r="AJ481" s="205"/>
      <c r="AK481" s="205"/>
      <c r="AL481" s="205"/>
      <c r="AM481" s="205"/>
      <c r="AN481" s="205"/>
      <c r="AO481" s="205"/>
    </row>
    <row r="482">
      <c r="A482" s="213"/>
      <c r="B482" s="218"/>
      <c r="C482" s="218"/>
      <c r="D482" s="213"/>
      <c r="E482" s="213"/>
      <c r="F482" s="213"/>
      <c r="G482" s="213"/>
      <c r="H482" s="213"/>
      <c r="I482" s="213"/>
      <c r="J482" s="213"/>
      <c r="K482" s="213"/>
      <c r="L482" s="280"/>
      <c r="M482" s="280"/>
      <c r="N482" s="280"/>
      <c r="O482" s="280"/>
      <c r="P482" s="280"/>
      <c r="Q482" s="280"/>
      <c r="R482" s="213"/>
      <c r="S482" s="213"/>
      <c r="T482" s="213"/>
      <c r="U482" s="213"/>
      <c r="V482" s="213"/>
      <c r="W482" s="213"/>
      <c r="X482" s="213"/>
      <c r="Y482" s="213"/>
      <c r="Z482" s="213"/>
      <c r="AA482" s="231"/>
      <c r="AB482" s="213"/>
      <c r="AC482" s="213"/>
      <c r="AD482" s="205"/>
      <c r="AE482" s="205"/>
      <c r="AF482" s="205"/>
      <c r="AG482" s="205"/>
      <c r="AH482" s="205"/>
      <c r="AI482" s="205"/>
      <c r="AJ482" s="205"/>
      <c r="AK482" s="205"/>
      <c r="AL482" s="205"/>
      <c r="AM482" s="205"/>
      <c r="AN482" s="205"/>
      <c r="AO482" s="205"/>
    </row>
    <row r="483">
      <c r="A483" s="213"/>
      <c r="B483" s="218"/>
      <c r="C483" s="218"/>
      <c r="D483" s="213"/>
      <c r="E483" s="213"/>
      <c r="F483" s="213"/>
      <c r="G483" s="213"/>
      <c r="H483" s="213"/>
      <c r="I483" s="213"/>
      <c r="J483" s="213"/>
      <c r="K483" s="213"/>
      <c r="L483" s="280"/>
      <c r="M483" s="280"/>
      <c r="N483" s="280"/>
      <c r="O483" s="280"/>
      <c r="P483" s="280"/>
      <c r="Q483" s="280"/>
      <c r="R483" s="213"/>
      <c r="S483" s="213"/>
      <c r="T483" s="213"/>
      <c r="U483" s="213"/>
      <c r="V483" s="213"/>
      <c r="W483" s="213"/>
      <c r="X483" s="213"/>
      <c r="Y483" s="213"/>
      <c r="Z483" s="213"/>
      <c r="AA483" s="231"/>
      <c r="AB483" s="213"/>
      <c r="AC483" s="213"/>
      <c r="AD483" s="205"/>
      <c r="AE483" s="205"/>
      <c r="AF483" s="205"/>
      <c r="AG483" s="205"/>
      <c r="AH483" s="205"/>
      <c r="AI483" s="205"/>
      <c r="AJ483" s="205"/>
      <c r="AK483" s="205"/>
      <c r="AL483" s="205"/>
      <c r="AM483" s="205"/>
      <c r="AN483" s="205"/>
      <c r="AO483" s="205"/>
    </row>
    <row r="484">
      <c r="A484" s="213"/>
      <c r="B484" s="218"/>
      <c r="C484" s="218"/>
      <c r="D484" s="213"/>
      <c r="E484" s="213"/>
      <c r="F484" s="213"/>
      <c r="G484" s="213"/>
      <c r="H484" s="213"/>
      <c r="I484" s="213"/>
      <c r="J484" s="213"/>
      <c r="K484" s="213"/>
      <c r="L484" s="280"/>
      <c r="M484" s="280"/>
      <c r="N484" s="280"/>
      <c r="O484" s="280"/>
      <c r="P484" s="280"/>
      <c r="Q484" s="280"/>
      <c r="R484" s="213"/>
      <c r="S484" s="213"/>
      <c r="T484" s="213"/>
      <c r="U484" s="213"/>
      <c r="V484" s="213"/>
      <c r="W484" s="213"/>
      <c r="X484" s="213"/>
      <c r="Y484" s="213"/>
      <c r="Z484" s="213"/>
      <c r="AA484" s="231"/>
      <c r="AB484" s="213"/>
      <c r="AC484" s="213"/>
      <c r="AD484" s="205"/>
      <c r="AE484" s="205"/>
      <c r="AF484" s="205"/>
      <c r="AG484" s="205"/>
      <c r="AH484" s="205"/>
      <c r="AI484" s="205"/>
      <c r="AJ484" s="205"/>
      <c r="AK484" s="205"/>
      <c r="AL484" s="205"/>
      <c r="AM484" s="205"/>
      <c r="AN484" s="205"/>
      <c r="AO484" s="205"/>
    </row>
    <row r="485">
      <c r="A485" s="213"/>
      <c r="B485" s="218"/>
      <c r="C485" s="218"/>
      <c r="D485" s="213"/>
      <c r="E485" s="213"/>
      <c r="F485" s="213"/>
      <c r="G485" s="213"/>
      <c r="H485" s="213"/>
      <c r="I485" s="213"/>
      <c r="J485" s="213"/>
      <c r="K485" s="213"/>
      <c r="L485" s="280"/>
      <c r="M485" s="280"/>
      <c r="N485" s="280"/>
      <c r="O485" s="280"/>
      <c r="P485" s="280"/>
      <c r="Q485" s="280"/>
      <c r="R485" s="213"/>
      <c r="S485" s="213"/>
      <c r="T485" s="213"/>
      <c r="U485" s="213"/>
      <c r="V485" s="213"/>
      <c r="W485" s="213"/>
      <c r="X485" s="213"/>
      <c r="Y485" s="213"/>
      <c r="Z485" s="213"/>
      <c r="AA485" s="231"/>
      <c r="AB485" s="213"/>
      <c r="AC485" s="213"/>
      <c r="AD485" s="205"/>
      <c r="AE485" s="205"/>
      <c r="AF485" s="205"/>
      <c r="AG485" s="205"/>
      <c r="AH485" s="205"/>
      <c r="AI485" s="205"/>
      <c r="AJ485" s="205"/>
      <c r="AK485" s="205"/>
      <c r="AL485" s="205"/>
      <c r="AM485" s="205"/>
      <c r="AN485" s="205"/>
      <c r="AO485" s="205"/>
    </row>
    <row r="486">
      <c r="A486" s="213"/>
      <c r="B486" s="218"/>
      <c r="C486" s="218"/>
      <c r="D486" s="213"/>
      <c r="E486" s="213"/>
      <c r="F486" s="213"/>
      <c r="G486" s="213"/>
      <c r="H486" s="213"/>
      <c r="I486" s="213"/>
      <c r="J486" s="213"/>
      <c r="K486" s="213"/>
      <c r="L486" s="280"/>
      <c r="M486" s="280"/>
      <c r="N486" s="280"/>
      <c r="O486" s="280"/>
      <c r="P486" s="280"/>
      <c r="Q486" s="280"/>
      <c r="R486" s="213"/>
      <c r="S486" s="213"/>
      <c r="T486" s="213"/>
      <c r="U486" s="213"/>
      <c r="V486" s="213"/>
      <c r="W486" s="213"/>
      <c r="X486" s="213"/>
      <c r="Y486" s="213"/>
      <c r="Z486" s="213"/>
      <c r="AA486" s="231"/>
      <c r="AB486" s="213"/>
      <c r="AC486" s="213"/>
      <c r="AD486" s="205"/>
      <c r="AE486" s="205"/>
      <c r="AF486" s="205"/>
      <c r="AG486" s="205"/>
      <c r="AH486" s="205"/>
      <c r="AI486" s="205"/>
      <c r="AJ486" s="205"/>
      <c r="AK486" s="205"/>
      <c r="AL486" s="205"/>
      <c r="AM486" s="205"/>
      <c r="AN486" s="205"/>
      <c r="AO486" s="205"/>
    </row>
    <row r="487">
      <c r="A487" s="213"/>
      <c r="B487" s="218"/>
      <c r="C487" s="218"/>
      <c r="D487" s="213"/>
      <c r="E487" s="213"/>
      <c r="F487" s="213"/>
      <c r="G487" s="213"/>
      <c r="H487" s="213"/>
      <c r="I487" s="213"/>
      <c r="J487" s="213"/>
      <c r="K487" s="213"/>
      <c r="L487" s="280"/>
      <c r="M487" s="280"/>
      <c r="N487" s="280"/>
      <c r="O487" s="280"/>
      <c r="P487" s="280"/>
      <c r="Q487" s="280"/>
      <c r="R487" s="213"/>
      <c r="S487" s="213"/>
      <c r="T487" s="213"/>
      <c r="U487" s="213"/>
      <c r="V487" s="213"/>
      <c r="W487" s="213"/>
      <c r="X487" s="213"/>
      <c r="Y487" s="213"/>
      <c r="Z487" s="213"/>
      <c r="AA487" s="231"/>
      <c r="AB487" s="213"/>
      <c r="AC487" s="213"/>
      <c r="AD487" s="205"/>
      <c r="AE487" s="205"/>
      <c r="AF487" s="205"/>
      <c r="AG487" s="205"/>
      <c r="AH487" s="205"/>
      <c r="AI487" s="205"/>
      <c r="AJ487" s="205"/>
      <c r="AK487" s="205"/>
      <c r="AL487" s="205"/>
      <c r="AM487" s="205"/>
      <c r="AN487" s="205"/>
      <c r="AO487" s="205"/>
    </row>
    <row r="488">
      <c r="A488" s="213"/>
      <c r="B488" s="218"/>
      <c r="C488" s="218"/>
      <c r="D488" s="213"/>
      <c r="E488" s="213"/>
      <c r="F488" s="213"/>
      <c r="G488" s="213"/>
      <c r="H488" s="213"/>
      <c r="I488" s="213"/>
      <c r="J488" s="213"/>
      <c r="K488" s="213"/>
      <c r="L488" s="280"/>
      <c r="M488" s="280"/>
      <c r="N488" s="280"/>
      <c r="O488" s="280"/>
      <c r="P488" s="280"/>
      <c r="Q488" s="280"/>
      <c r="R488" s="213"/>
      <c r="S488" s="213"/>
      <c r="T488" s="213"/>
      <c r="U488" s="213"/>
      <c r="V488" s="213"/>
      <c r="W488" s="213"/>
      <c r="X488" s="213"/>
      <c r="Y488" s="213"/>
      <c r="Z488" s="213"/>
      <c r="AA488" s="231"/>
      <c r="AB488" s="213"/>
      <c r="AC488" s="213"/>
      <c r="AD488" s="205"/>
      <c r="AE488" s="205"/>
      <c r="AF488" s="205"/>
      <c r="AG488" s="205"/>
      <c r="AH488" s="205"/>
      <c r="AI488" s="205"/>
      <c r="AJ488" s="205"/>
      <c r="AK488" s="205"/>
      <c r="AL488" s="205"/>
      <c r="AM488" s="205"/>
      <c r="AN488" s="205"/>
      <c r="AO488" s="205"/>
    </row>
    <row r="489">
      <c r="A489" s="213"/>
      <c r="B489" s="218"/>
      <c r="C489" s="218"/>
      <c r="D489" s="213"/>
      <c r="E489" s="213"/>
      <c r="F489" s="213"/>
      <c r="G489" s="213"/>
      <c r="H489" s="213"/>
      <c r="I489" s="213"/>
      <c r="J489" s="213"/>
      <c r="K489" s="213"/>
      <c r="L489" s="280"/>
      <c r="M489" s="280"/>
      <c r="N489" s="280"/>
      <c r="O489" s="280"/>
      <c r="P489" s="280"/>
      <c r="Q489" s="280"/>
      <c r="R489" s="213"/>
      <c r="S489" s="213"/>
      <c r="T489" s="213"/>
      <c r="U489" s="213"/>
      <c r="V489" s="213"/>
      <c r="W489" s="213"/>
      <c r="X489" s="213"/>
      <c r="Y489" s="213"/>
      <c r="Z489" s="213"/>
      <c r="AA489" s="231"/>
      <c r="AB489" s="213"/>
      <c r="AC489" s="213"/>
      <c r="AD489" s="205"/>
      <c r="AE489" s="205"/>
      <c r="AF489" s="205"/>
      <c r="AG489" s="205"/>
      <c r="AH489" s="205"/>
      <c r="AI489" s="205"/>
      <c r="AJ489" s="205"/>
      <c r="AK489" s="205"/>
      <c r="AL489" s="205"/>
      <c r="AM489" s="205"/>
      <c r="AN489" s="205"/>
      <c r="AO489" s="205"/>
    </row>
    <row r="490">
      <c r="A490" s="213"/>
      <c r="B490" s="218"/>
      <c r="C490" s="218"/>
      <c r="D490" s="213"/>
      <c r="E490" s="213"/>
      <c r="F490" s="213"/>
      <c r="G490" s="213"/>
      <c r="H490" s="213"/>
      <c r="I490" s="213"/>
      <c r="J490" s="213"/>
      <c r="K490" s="213"/>
      <c r="L490" s="280"/>
      <c r="M490" s="280"/>
      <c r="N490" s="280"/>
      <c r="O490" s="280"/>
      <c r="P490" s="280"/>
      <c r="Q490" s="280"/>
      <c r="R490" s="213"/>
      <c r="S490" s="213"/>
      <c r="T490" s="213"/>
      <c r="U490" s="213"/>
      <c r="V490" s="213"/>
      <c r="W490" s="213"/>
      <c r="X490" s="213"/>
      <c r="Y490" s="213"/>
      <c r="Z490" s="213"/>
      <c r="AA490" s="231"/>
      <c r="AB490" s="213"/>
      <c r="AC490" s="213"/>
      <c r="AD490" s="205"/>
      <c r="AE490" s="205"/>
      <c r="AF490" s="205"/>
      <c r="AG490" s="205"/>
      <c r="AH490" s="205"/>
      <c r="AI490" s="205"/>
      <c r="AJ490" s="205"/>
      <c r="AK490" s="205"/>
      <c r="AL490" s="205"/>
      <c r="AM490" s="205"/>
      <c r="AN490" s="205"/>
      <c r="AO490" s="205"/>
    </row>
    <row r="491">
      <c r="A491" s="213"/>
      <c r="B491" s="218"/>
      <c r="C491" s="218"/>
      <c r="D491" s="213"/>
      <c r="E491" s="213"/>
      <c r="F491" s="213"/>
      <c r="G491" s="213"/>
      <c r="H491" s="213"/>
      <c r="I491" s="213"/>
      <c r="J491" s="213"/>
      <c r="K491" s="213"/>
      <c r="L491" s="280"/>
      <c r="M491" s="280"/>
      <c r="N491" s="280"/>
      <c r="O491" s="280"/>
      <c r="P491" s="280"/>
      <c r="Q491" s="280"/>
      <c r="R491" s="213"/>
      <c r="S491" s="213"/>
      <c r="T491" s="213"/>
      <c r="U491" s="213"/>
      <c r="V491" s="213"/>
      <c r="W491" s="213"/>
      <c r="X491" s="213"/>
      <c r="Y491" s="213"/>
      <c r="Z491" s="213"/>
      <c r="AA491" s="231"/>
      <c r="AB491" s="213"/>
      <c r="AC491" s="213"/>
      <c r="AD491" s="205"/>
      <c r="AE491" s="205"/>
      <c r="AF491" s="205"/>
      <c r="AG491" s="205"/>
      <c r="AH491" s="205"/>
      <c r="AI491" s="205"/>
      <c r="AJ491" s="205"/>
      <c r="AK491" s="205"/>
      <c r="AL491" s="205"/>
      <c r="AM491" s="205"/>
      <c r="AN491" s="205"/>
      <c r="AO491" s="205"/>
    </row>
    <row r="492">
      <c r="A492" s="213"/>
      <c r="B492" s="218"/>
      <c r="C492" s="218"/>
      <c r="D492" s="213"/>
      <c r="E492" s="213"/>
      <c r="F492" s="213"/>
      <c r="G492" s="213"/>
      <c r="H492" s="213"/>
      <c r="I492" s="213"/>
      <c r="J492" s="213"/>
      <c r="K492" s="213"/>
      <c r="L492" s="280"/>
      <c r="M492" s="280"/>
      <c r="N492" s="280"/>
      <c r="O492" s="280"/>
      <c r="P492" s="280"/>
      <c r="Q492" s="280"/>
      <c r="R492" s="213"/>
      <c r="S492" s="213"/>
      <c r="T492" s="213"/>
      <c r="U492" s="213"/>
      <c r="V492" s="213"/>
      <c r="W492" s="213"/>
      <c r="X492" s="213"/>
      <c r="Y492" s="213"/>
      <c r="Z492" s="213"/>
      <c r="AA492" s="231"/>
      <c r="AB492" s="213"/>
      <c r="AC492" s="213"/>
      <c r="AD492" s="205"/>
      <c r="AE492" s="205"/>
      <c r="AF492" s="205"/>
      <c r="AG492" s="205"/>
      <c r="AH492" s="205"/>
      <c r="AI492" s="205"/>
      <c r="AJ492" s="205"/>
      <c r="AK492" s="205"/>
      <c r="AL492" s="205"/>
      <c r="AM492" s="205"/>
      <c r="AN492" s="205"/>
      <c r="AO492" s="205"/>
    </row>
    <row r="493">
      <c r="A493" s="213"/>
      <c r="B493" s="218"/>
      <c r="C493" s="218"/>
      <c r="D493" s="213"/>
      <c r="E493" s="213"/>
      <c r="F493" s="213"/>
      <c r="G493" s="213"/>
      <c r="H493" s="213"/>
      <c r="I493" s="213"/>
      <c r="J493" s="213"/>
      <c r="K493" s="213"/>
      <c r="L493" s="280"/>
      <c r="M493" s="280"/>
      <c r="N493" s="280"/>
      <c r="O493" s="280"/>
      <c r="P493" s="280"/>
      <c r="Q493" s="280"/>
      <c r="R493" s="213"/>
      <c r="S493" s="213"/>
      <c r="T493" s="213"/>
      <c r="U493" s="213"/>
      <c r="V493" s="213"/>
      <c r="W493" s="213"/>
      <c r="X493" s="213"/>
      <c r="Y493" s="213"/>
      <c r="Z493" s="213"/>
      <c r="AA493" s="231"/>
      <c r="AB493" s="213"/>
      <c r="AC493" s="213"/>
      <c r="AD493" s="205"/>
      <c r="AE493" s="205"/>
      <c r="AF493" s="205"/>
      <c r="AG493" s="205"/>
      <c r="AH493" s="205"/>
      <c r="AI493" s="205"/>
      <c r="AJ493" s="205"/>
      <c r="AK493" s="205"/>
      <c r="AL493" s="205"/>
      <c r="AM493" s="205"/>
      <c r="AN493" s="205"/>
      <c r="AO493" s="205"/>
    </row>
    <row r="494">
      <c r="A494" s="213"/>
      <c r="B494" s="218"/>
      <c r="C494" s="218"/>
      <c r="D494" s="213"/>
      <c r="E494" s="213"/>
      <c r="F494" s="213"/>
      <c r="G494" s="213"/>
      <c r="H494" s="213"/>
      <c r="I494" s="213"/>
      <c r="J494" s="213"/>
      <c r="K494" s="213"/>
      <c r="L494" s="280"/>
      <c r="M494" s="280"/>
      <c r="N494" s="280"/>
      <c r="O494" s="280"/>
      <c r="P494" s="280"/>
      <c r="Q494" s="280"/>
      <c r="R494" s="213"/>
      <c r="S494" s="213"/>
      <c r="T494" s="213"/>
      <c r="U494" s="213"/>
      <c r="V494" s="213"/>
      <c r="W494" s="213"/>
      <c r="X494" s="213"/>
      <c r="Y494" s="213"/>
      <c r="Z494" s="213"/>
      <c r="AA494" s="231"/>
      <c r="AB494" s="213"/>
      <c r="AC494" s="213"/>
      <c r="AD494" s="205"/>
      <c r="AE494" s="205"/>
      <c r="AF494" s="205"/>
      <c r="AG494" s="205"/>
      <c r="AH494" s="205"/>
      <c r="AI494" s="205"/>
      <c r="AJ494" s="205"/>
      <c r="AK494" s="205"/>
      <c r="AL494" s="205"/>
      <c r="AM494" s="205"/>
      <c r="AN494" s="205"/>
      <c r="AO494" s="205"/>
    </row>
    <row r="495">
      <c r="A495" s="213"/>
      <c r="B495" s="218"/>
      <c r="C495" s="218"/>
      <c r="D495" s="213"/>
      <c r="E495" s="213"/>
      <c r="F495" s="213"/>
      <c r="G495" s="213"/>
      <c r="H495" s="213"/>
      <c r="I495" s="213"/>
      <c r="J495" s="213"/>
      <c r="K495" s="213"/>
      <c r="L495" s="280"/>
      <c r="M495" s="280"/>
      <c r="N495" s="280"/>
      <c r="O495" s="280"/>
      <c r="P495" s="280"/>
      <c r="Q495" s="280"/>
      <c r="R495" s="213"/>
      <c r="S495" s="213"/>
      <c r="T495" s="213"/>
      <c r="U495" s="213"/>
      <c r="V495" s="213"/>
      <c r="W495" s="213"/>
      <c r="X495" s="213"/>
      <c r="Y495" s="213"/>
      <c r="Z495" s="213"/>
      <c r="AA495" s="231"/>
      <c r="AB495" s="213"/>
      <c r="AC495" s="213"/>
      <c r="AD495" s="205"/>
      <c r="AE495" s="205"/>
      <c r="AF495" s="205"/>
      <c r="AG495" s="205"/>
      <c r="AH495" s="205"/>
      <c r="AI495" s="205"/>
      <c r="AJ495" s="205"/>
      <c r="AK495" s="205"/>
      <c r="AL495" s="205"/>
      <c r="AM495" s="205"/>
      <c r="AN495" s="205"/>
      <c r="AO495" s="205"/>
    </row>
    <row r="496">
      <c r="A496" s="213"/>
      <c r="B496" s="218"/>
      <c r="C496" s="218"/>
      <c r="D496" s="213"/>
      <c r="E496" s="213"/>
      <c r="F496" s="213"/>
      <c r="G496" s="213"/>
      <c r="H496" s="213"/>
      <c r="I496" s="213"/>
      <c r="J496" s="213"/>
      <c r="K496" s="213"/>
      <c r="L496" s="280"/>
      <c r="M496" s="280"/>
      <c r="N496" s="280"/>
      <c r="O496" s="280"/>
      <c r="P496" s="280"/>
      <c r="Q496" s="280"/>
      <c r="R496" s="213"/>
      <c r="S496" s="213"/>
      <c r="T496" s="213"/>
      <c r="U496" s="213"/>
      <c r="V496" s="213"/>
      <c r="W496" s="213"/>
      <c r="X496" s="213"/>
      <c r="Y496" s="213"/>
      <c r="Z496" s="213"/>
      <c r="AA496" s="231"/>
      <c r="AB496" s="213"/>
      <c r="AC496" s="213"/>
      <c r="AD496" s="205"/>
      <c r="AE496" s="205"/>
      <c r="AF496" s="205"/>
      <c r="AG496" s="205"/>
      <c r="AH496" s="205"/>
      <c r="AI496" s="205"/>
      <c r="AJ496" s="205"/>
      <c r="AK496" s="205"/>
      <c r="AL496" s="205"/>
      <c r="AM496" s="205"/>
      <c r="AN496" s="205"/>
      <c r="AO496" s="205"/>
    </row>
    <row r="497">
      <c r="A497" s="213"/>
      <c r="B497" s="218"/>
      <c r="C497" s="218"/>
      <c r="D497" s="213"/>
      <c r="E497" s="213"/>
      <c r="F497" s="213"/>
      <c r="G497" s="213"/>
      <c r="H497" s="213"/>
      <c r="I497" s="213"/>
      <c r="J497" s="213"/>
      <c r="K497" s="213"/>
      <c r="L497" s="280"/>
      <c r="M497" s="280"/>
      <c r="N497" s="280"/>
      <c r="O497" s="280"/>
      <c r="P497" s="280"/>
      <c r="Q497" s="280"/>
      <c r="R497" s="213"/>
      <c r="S497" s="213"/>
      <c r="T497" s="213"/>
      <c r="U497" s="213"/>
      <c r="V497" s="213"/>
      <c r="W497" s="213"/>
      <c r="X497" s="213"/>
      <c r="Y497" s="213"/>
      <c r="Z497" s="213"/>
      <c r="AA497" s="231"/>
      <c r="AB497" s="213"/>
      <c r="AC497" s="213"/>
      <c r="AD497" s="205"/>
      <c r="AE497" s="205"/>
      <c r="AF497" s="205"/>
      <c r="AG497" s="205"/>
      <c r="AH497" s="205"/>
      <c r="AI497" s="205"/>
      <c r="AJ497" s="205"/>
      <c r="AK497" s="205"/>
      <c r="AL497" s="205"/>
      <c r="AM497" s="205"/>
      <c r="AN497" s="205"/>
      <c r="AO497" s="205"/>
    </row>
    <row r="498">
      <c r="A498" s="213"/>
      <c r="B498" s="218"/>
      <c r="C498" s="218"/>
      <c r="D498" s="213"/>
      <c r="E498" s="213"/>
      <c r="F498" s="213"/>
      <c r="G498" s="213"/>
      <c r="H498" s="213"/>
      <c r="I498" s="213"/>
      <c r="J498" s="213"/>
      <c r="K498" s="213"/>
      <c r="L498" s="280"/>
      <c r="M498" s="280"/>
      <c r="N498" s="280"/>
      <c r="O498" s="280"/>
      <c r="P498" s="280"/>
      <c r="Q498" s="280"/>
      <c r="R498" s="213"/>
      <c r="S498" s="213"/>
      <c r="T498" s="213"/>
      <c r="U498" s="213"/>
      <c r="V498" s="213"/>
      <c r="W498" s="213"/>
      <c r="X498" s="213"/>
      <c r="Y498" s="213"/>
      <c r="Z498" s="213"/>
      <c r="AA498" s="231"/>
      <c r="AB498" s="213"/>
      <c r="AC498" s="213"/>
      <c r="AD498" s="205"/>
      <c r="AE498" s="205"/>
      <c r="AF498" s="205"/>
      <c r="AG498" s="205"/>
      <c r="AH498" s="205"/>
      <c r="AI498" s="205"/>
      <c r="AJ498" s="205"/>
      <c r="AK498" s="205"/>
      <c r="AL498" s="205"/>
      <c r="AM498" s="205"/>
      <c r="AN498" s="205"/>
      <c r="AO498" s="205"/>
    </row>
    <row r="499">
      <c r="A499" s="213"/>
      <c r="B499" s="218"/>
      <c r="C499" s="218"/>
      <c r="D499" s="213"/>
      <c r="E499" s="213"/>
      <c r="F499" s="213"/>
      <c r="G499" s="213"/>
      <c r="H499" s="213"/>
      <c r="I499" s="213"/>
      <c r="J499" s="213"/>
      <c r="K499" s="213"/>
      <c r="L499" s="280"/>
      <c r="M499" s="280"/>
      <c r="N499" s="280"/>
      <c r="O499" s="280"/>
      <c r="P499" s="280"/>
      <c r="Q499" s="280"/>
      <c r="R499" s="213"/>
      <c r="S499" s="213"/>
      <c r="T499" s="213"/>
      <c r="U499" s="213"/>
      <c r="V499" s="213"/>
      <c r="W499" s="213"/>
      <c r="X499" s="213"/>
      <c r="Y499" s="213"/>
      <c r="Z499" s="213"/>
      <c r="AA499" s="231"/>
      <c r="AB499" s="213"/>
      <c r="AC499" s="213"/>
      <c r="AD499" s="205"/>
      <c r="AE499" s="205"/>
      <c r="AF499" s="205"/>
      <c r="AG499" s="205"/>
      <c r="AH499" s="205"/>
      <c r="AI499" s="205"/>
      <c r="AJ499" s="205"/>
      <c r="AK499" s="205"/>
      <c r="AL499" s="205"/>
      <c r="AM499" s="205"/>
      <c r="AN499" s="205"/>
      <c r="AO499" s="205"/>
    </row>
    <row r="500">
      <c r="A500" s="213"/>
      <c r="B500" s="218"/>
      <c r="C500" s="218"/>
      <c r="D500" s="213"/>
      <c r="E500" s="213"/>
      <c r="F500" s="213"/>
      <c r="G500" s="213"/>
      <c r="H500" s="213"/>
      <c r="I500" s="213"/>
      <c r="J500" s="213"/>
      <c r="K500" s="213"/>
      <c r="L500" s="280"/>
      <c r="M500" s="280"/>
      <c r="N500" s="280"/>
      <c r="O500" s="280"/>
      <c r="P500" s="280"/>
      <c r="Q500" s="280"/>
      <c r="R500" s="213"/>
      <c r="S500" s="213"/>
      <c r="T500" s="213"/>
      <c r="U500" s="213"/>
      <c r="V500" s="213"/>
      <c r="W500" s="213"/>
      <c r="X500" s="213"/>
      <c r="Y500" s="213"/>
      <c r="Z500" s="213"/>
      <c r="AA500" s="231"/>
      <c r="AB500" s="213"/>
      <c r="AC500" s="213"/>
      <c r="AD500" s="205"/>
      <c r="AE500" s="205"/>
      <c r="AF500" s="205"/>
      <c r="AG500" s="205"/>
      <c r="AH500" s="205"/>
      <c r="AI500" s="205"/>
      <c r="AJ500" s="205"/>
      <c r="AK500" s="205"/>
      <c r="AL500" s="205"/>
      <c r="AM500" s="205"/>
      <c r="AN500" s="205"/>
      <c r="AO500" s="205"/>
    </row>
    <row r="501">
      <c r="A501" s="213"/>
      <c r="B501" s="218"/>
      <c r="C501" s="218"/>
      <c r="D501" s="213"/>
      <c r="E501" s="213"/>
      <c r="F501" s="213"/>
      <c r="G501" s="213"/>
      <c r="H501" s="213"/>
      <c r="I501" s="213"/>
      <c r="J501" s="213"/>
      <c r="K501" s="213"/>
      <c r="L501" s="280"/>
      <c r="M501" s="280"/>
      <c r="N501" s="280"/>
      <c r="O501" s="280"/>
      <c r="P501" s="280"/>
      <c r="Q501" s="280"/>
      <c r="R501" s="213"/>
      <c r="S501" s="213"/>
      <c r="T501" s="213"/>
      <c r="U501" s="213"/>
      <c r="V501" s="213"/>
      <c r="W501" s="213"/>
      <c r="X501" s="213"/>
      <c r="Y501" s="213"/>
      <c r="Z501" s="213"/>
      <c r="AA501" s="231"/>
      <c r="AB501" s="213"/>
      <c r="AC501" s="213"/>
      <c r="AD501" s="205"/>
      <c r="AE501" s="205"/>
      <c r="AF501" s="205"/>
      <c r="AG501" s="205"/>
      <c r="AH501" s="205"/>
      <c r="AI501" s="205"/>
      <c r="AJ501" s="205"/>
      <c r="AK501" s="205"/>
      <c r="AL501" s="205"/>
      <c r="AM501" s="205"/>
      <c r="AN501" s="205"/>
      <c r="AO501" s="205"/>
    </row>
    <row r="502">
      <c r="A502" s="213"/>
      <c r="B502" s="218"/>
      <c r="C502" s="218"/>
      <c r="D502" s="213"/>
      <c r="E502" s="213"/>
      <c r="F502" s="213"/>
      <c r="G502" s="213"/>
      <c r="H502" s="213"/>
      <c r="I502" s="213"/>
      <c r="J502" s="213"/>
      <c r="K502" s="213"/>
      <c r="L502" s="280"/>
      <c r="M502" s="280"/>
      <c r="N502" s="280"/>
      <c r="O502" s="280"/>
      <c r="P502" s="280"/>
      <c r="Q502" s="280"/>
      <c r="R502" s="213"/>
      <c r="S502" s="213"/>
      <c r="T502" s="213"/>
      <c r="U502" s="213"/>
      <c r="V502" s="213"/>
      <c r="W502" s="213"/>
      <c r="X502" s="213"/>
      <c r="Y502" s="213"/>
      <c r="Z502" s="213"/>
      <c r="AA502" s="231"/>
      <c r="AB502" s="213"/>
      <c r="AC502" s="213"/>
      <c r="AD502" s="205"/>
      <c r="AE502" s="205"/>
      <c r="AF502" s="205"/>
      <c r="AG502" s="205"/>
      <c r="AH502" s="205"/>
      <c r="AI502" s="205"/>
      <c r="AJ502" s="205"/>
      <c r="AK502" s="205"/>
      <c r="AL502" s="205"/>
      <c r="AM502" s="205"/>
      <c r="AN502" s="205"/>
      <c r="AO502" s="205"/>
    </row>
    <row r="503">
      <c r="A503" s="213"/>
      <c r="B503" s="218"/>
      <c r="C503" s="218"/>
      <c r="D503" s="213"/>
      <c r="E503" s="213"/>
      <c r="F503" s="213"/>
      <c r="G503" s="213"/>
      <c r="H503" s="213"/>
      <c r="I503" s="213"/>
      <c r="J503" s="213"/>
      <c r="K503" s="213"/>
      <c r="L503" s="280"/>
      <c r="M503" s="280"/>
      <c r="N503" s="280"/>
      <c r="O503" s="280"/>
      <c r="P503" s="280"/>
      <c r="Q503" s="280"/>
      <c r="R503" s="213"/>
      <c r="S503" s="213"/>
      <c r="T503" s="213"/>
      <c r="U503" s="213"/>
      <c r="V503" s="213"/>
      <c r="W503" s="213"/>
      <c r="X503" s="213"/>
      <c r="Y503" s="213"/>
      <c r="Z503" s="213"/>
      <c r="AA503" s="231"/>
      <c r="AB503" s="213"/>
      <c r="AC503" s="213"/>
      <c r="AD503" s="205"/>
      <c r="AE503" s="205"/>
      <c r="AF503" s="205"/>
      <c r="AG503" s="205"/>
      <c r="AH503" s="205"/>
      <c r="AI503" s="205"/>
      <c r="AJ503" s="205"/>
      <c r="AK503" s="205"/>
      <c r="AL503" s="205"/>
      <c r="AM503" s="205"/>
      <c r="AN503" s="205"/>
      <c r="AO503" s="205"/>
    </row>
    <row r="504">
      <c r="A504" s="213"/>
      <c r="B504" s="218"/>
      <c r="C504" s="218"/>
      <c r="D504" s="213"/>
      <c r="E504" s="213"/>
      <c r="F504" s="213"/>
      <c r="G504" s="213"/>
      <c r="H504" s="213"/>
      <c r="I504" s="213"/>
      <c r="J504" s="213"/>
      <c r="K504" s="213"/>
      <c r="L504" s="280"/>
      <c r="M504" s="280"/>
      <c r="N504" s="280"/>
      <c r="O504" s="280"/>
      <c r="P504" s="280"/>
      <c r="Q504" s="280"/>
      <c r="R504" s="213"/>
      <c r="S504" s="213"/>
      <c r="T504" s="213"/>
      <c r="U504" s="213"/>
      <c r="V504" s="213"/>
      <c r="W504" s="213"/>
      <c r="X504" s="213"/>
      <c r="Y504" s="213"/>
      <c r="Z504" s="213"/>
      <c r="AA504" s="231"/>
      <c r="AB504" s="213"/>
      <c r="AC504" s="213"/>
      <c r="AD504" s="205"/>
      <c r="AE504" s="205"/>
      <c r="AF504" s="205"/>
      <c r="AG504" s="205"/>
      <c r="AH504" s="205"/>
      <c r="AI504" s="205"/>
      <c r="AJ504" s="205"/>
      <c r="AK504" s="205"/>
      <c r="AL504" s="205"/>
      <c r="AM504" s="205"/>
      <c r="AN504" s="205"/>
      <c r="AO504" s="205"/>
    </row>
    <row r="505">
      <c r="A505" s="213"/>
      <c r="B505" s="218"/>
      <c r="C505" s="218"/>
      <c r="D505" s="213"/>
      <c r="E505" s="213"/>
      <c r="F505" s="213"/>
      <c r="G505" s="213"/>
      <c r="H505" s="213"/>
      <c r="I505" s="213"/>
      <c r="J505" s="213"/>
      <c r="K505" s="213"/>
      <c r="L505" s="280"/>
      <c r="M505" s="280"/>
      <c r="N505" s="280"/>
      <c r="O505" s="280"/>
      <c r="P505" s="280"/>
      <c r="Q505" s="280"/>
      <c r="R505" s="213"/>
      <c r="S505" s="213"/>
      <c r="T505" s="213"/>
      <c r="U505" s="213"/>
      <c r="V505" s="213"/>
      <c r="W505" s="213"/>
      <c r="X505" s="213"/>
      <c r="Y505" s="213"/>
      <c r="Z505" s="213"/>
      <c r="AA505" s="231"/>
      <c r="AB505" s="213"/>
      <c r="AC505" s="213"/>
      <c r="AD505" s="205"/>
      <c r="AE505" s="205"/>
      <c r="AF505" s="205"/>
      <c r="AG505" s="205"/>
      <c r="AH505" s="205"/>
      <c r="AI505" s="205"/>
      <c r="AJ505" s="205"/>
      <c r="AK505" s="205"/>
      <c r="AL505" s="205"/>
      <c r="AM505" s="205"/>
      <c r="AN505" s="205"/>
      <c r="AO505" s="205"/>
    </row>
    <row r="506">
      <c r="A506" s="213"/>
      <c r="B506" s="218"/>
      <c r="C506" s="218"/>
      <c r="D506" s="213"/>
      <c r="E506" s="213"/>
      <c r="F506" s="213"/>
      <c r="G506" s="213"/>
      <c r="H506" s="213"/>
      <c r="I506" s="213"/>
      <c r="J506" s="213"/>
      <c r="K506" s="213"/>
      <c r="L506" s="280"/>
      <c r="M506" s="280"/>
      <c r="N506" s="280"/>
      <c r="O506" s="280"/>
      <c r="P506" s="280"/>
      <c r="Q506" s="280"/>
      <c r="R506" s="213"/>
      <c r="S506" s="213"/>
      <c r="T506" s="213"/>
      <c r="U506" s="213"/>
      <c r="V506" s="213"/>
      <c r="W506" s="213"/>
      <c r="X506" s="213"/>
      <c r="Y506" s="213"/>
      <c r="Z506" s="213"/>
      <c r="AA506" s="231"/>
      <c r="AB506" s="213"/>
      <c r="AC506" s="213"/>
      <c r="AD506" s="205"/>
      <c r="AE506" s="205"/>
      <c r="AF506" s="205"/>
      <c r="AG506" s="205"/>
      <c r="AH506" s="205"/>
      <c r="AI506" s="205"/>
      <c r="AJ506" s="205"/>
      <c r="AK506" s="205"/>
      <c r="AL506" s="205"/>
      <c r="AM506" s="205"/>
      <c r="AN506" s="205"/>
      <c r="AO506" s="205"/>
    </row>
    <row r="507">
      <c r="A507" s="213"/>
      <c r="B507" s="218"/>
      <c r="C507" s="218"/>
      <c r="D507" s="213"/>
      <c r="E507" s="213"/>
      <c r="F507" s="213"/>
      <c r="G507" s="213"/>
      <c r="H507" s="213"/>
      <c r="I507" s="213"/>
      <c r="J507" s="213"/>
      <c r="K507" s="213"/>
      <c r="L507" s="280"/>
      <c r="M507" s="280"/>
      <c r="N507" s="280"/>
      <c r="O507" s="280"/>
      <c r="P507" s="280"/>
      <c r="Q507" s="280"/>
      <c r="R507" s="213"/>
      <c r="S507" s="213"/>
      <c r="T507" s="213"/>
      <c r="U507" s="213"/>
      <c r="V507" s="213"/>
      <c r="W507" s="213"/>
      <c r="X507" s="213"/>
      <c r="Y507" s="213"/>
      <c r="Z507" s="213"/>
      <c r="AA507" s="231"/>
      <c r="AB507" s="213"/>
      <c r="AC507" s="213"/>
      <c r="AD507" s="205"/>
      <c r="AE507" s="205"/>
      <c r="AF507" s="205"/>
      <c r="AG507" s="205"/>
      <c r="AH507" s="205"/>
      <c r="AI507" s="205"/>
      <c r="AJ507" s="205"/>
      <c r="AK507" s="205"/>
      <c r="AL507" s="205"/>
      <c r="AM507" s="205"/>
      <c r="AN507" s="205"/>
      <c r="AO507" s="205"/>
    </row>
    <row r="508">
      <c r="A508" s="213"/>
      <c r="B508" s="218"/>
      <c r="C508" s="218"/>
      <c r="D508" s="213"/>
      <c r="E508" s="213"/>
      <c r="F508" s="213"/>
      <c r="G508" s="213"/>
      <c r="H508" s="213"/>
      <c r="I508" s="213"/>
      <c r="J508" s="213"/>
      <c r="K508" s="213"/>
      <c r="L508" s="280"/>
      <c r="M508" s="280"/>
      <c r="N508" s="280"/>
      <c r="O508" s="280"/>
      <c r="P508" s="280"/>
      <c r="Q508" s="280"/>
      <c r="R508" s="213"/>
      <c r="S508" s="213"/>
      <c r="T508" s="213"/>
      <c r="U508" s="213"/>
      <c r="V508" s="213"/>
      <c r="W508" s="213"/>
      <c r="X508" s="213"/>
      <c r="Y508" s="213"/>
      <c r="Z508" s="213"/>
      <c r="AA508" s="231"/>
      <c r="AB508" s="213"/>
      <c r="AC508" s="213"/>
      <c r="AD508" s="205"/>
      <c r="AE508" s="205"/>
      <c r="AF508" s="205"/>
      <c r="AG508" s="205"/>
      <c r="AH508" s="205"/>
      <c r="AI508" s="205"/>
      <c r="AJ508" s="205"/>
      <c r="AK508" s="205"/>
      <c r="AL508" s="205"/>
      <c r="AM508" s="205"/>
      <c r="AN508" s="205"/>
      <c r="AO508" s="205"/>
    </row>
    <row r="509">
      <c r="A509" s="213"/>
      <c r="B509" s="218"/>
      <c r="C509" s="218"/>
      <c r="D509" s="213"/>
      <c r="E509" s="213"/>
      <c r="F509" s="213"/>
      <c r="G509" s="213"/>
      <c r="H509" s="213"/>
      <c r="I509" s="213"/>
      <c r="J509" s="213"/>
      <c r="K509" s="213"/>
      <c r="L509" s="280"/>
      <c r="M509" s="280"/>
      <c r="N509" s="280"/>
      <c r="O509" s="280"/>
      <c r="P509" s="280"/>
      <c r="Q509" s="280"/>
      <c r="R509" s="213"/>
      <c r="S509" s="213"/>
      <c r="T509" s="213"/>
      <c r="U509" s="213"/>
      <c r="V509" s="213"/>
      <c r="W509" s="213"/>
      <c r="X509" s="213"/>
      <c r="Y509" s="213"/>
      <c r="Z509" s="213"/>
      <c r="AA509" s="231"/>
      <c r="AB509" s="213"/>
      <c r="AC509" s="213"/>
      <c r="AD509" s="205"/>
      <c r="AE509" s="205"/>
      <c r="AF509" s="205"/>
      <c r="AG509" s="205"/>
      <c r="AH509" s="205"/>
      <c r="AI509" s="205"/>
      <c r="AJ509" s="205"/>
      <c r="AK509" s="205"/>
      <c r="AL509" s="205"/>
      <c r="AM509" s="205"/>
      <c r="AN509" s="205"/>
      <c r="AO509" s="205"/>
    </row>
    <row r="510">
      <c r="A510" s="213"/>
      <c r="B510" s="218"/>
      <c r="C510" s="218"/>
      <c r="D510" s="213"/>
      <c r="E510" s="213"/>
      <c r="F510" s="213"/>
      <c r="G510" s="213"/>
      <c r="H510" s="213"/>
      <c r="I510" s="213"/>
      <c r="J510" s="213"/>
      <c r="K510" s="213"/>
      <c r="L510" s="280"/>
      <c r="M510" s="280"/>
      <c r="N510" s="280"/>
      <c r="O510" s="280"/>
      <c r="P510" s="280"/>
      <c r="Q510" s="280"/>
      <c r="R510" s="213"/>
      <c r="S510" s="213"/>
      <c r="T510" s="213"/>
      <c r="U510" s="213"/>
      <c r="V510" s="213"/>
      <c r="W510" s="213"/>
      <c r="X510" s="213"/>
      <c r="Y510" s="213"/>
      <c r="Z510" s="213"/>
      <c r="AA510" s="231"/>
      <c r="AB510" s="213"/>
      <c r="AC510" s="213"/>
      <c r="AD510" s="205"/>
      <c r="AE510" s="205"/>
      <c r="AF510" s="205"/>
      <c r="AG510" s="205"/>
      <c r="AH510" s="205"/>
      <c r="AI510" s="205"/>
      <c r="AJ510" s="205"/>
      <c r="AK510" s="205"/>
      <c r="AL510" s="205"/>
      <c r="AM510" s="205"/>
      <c r="AN510" s="205"/>
      <c r="AO510" s="205"/>
    </row>
    <row r="511">
      <c r="A511" s="213"/>
      <c r="B511" s="218"/>
      <c r="C511" s="218"/>
      <c r="D511" s="213"/>
      <c r="E511" s="213"/>
      <c r="F511" s="213"/>
      <c r="G511" s="213"/>
      <c r="H511" s="213"/>
      <c r="I511" s="213"/>
      <c r="J511" s="213"/>
      <c r="K511" s="213"/>
      <c r="L511" s="280"/>
      <c r="M511" s="280"/>
      <c r="N511" s="280"/>
      <c r="O511" s="280"/>
      <c r="P511" s="280"/>
      <c r="Q511" s="280"/>
      <c r="R511" s="213"/>
      <c r="S511" s="213"/>
      <c r="T511" s="213"/>
      <c r="U511" s="213"/>
      <c r="V511" s="213"/>
      <c r="W511" s="213"/>
      <c r="X511" s="213"/>
      <c r="Y511" s="213"/>
      <c r="Z511" s="213"/>
      <c r="AA511" s="231"/>
      <c r="AB511" s="213"/>
      <c r="AC511" s="213"/>
      <c r="AD511" s="205"/>
      <c r="AE511" s="205"/>
      <c r="AF511" s="205"/>
      <c r="AG511" s="205"/>
      <c r="AH511" s="205"/>
      <c r="AI511" s="205"/>
      <c r="AJ511" s="205"/>
      <c r="AK511" s="205"/>
      <c r="AL511" s="205"/>
      <c r="AM511" s="205"/>
      <c r="AN511" s="205"/>
      <c r="AO511" s="205"/>
    </row>
    <row r="512">
      <c r="A512" s="213"/>
      <c r="B512" s="218"/>
      <c r="C512" s="218"/>
      <c r="D512" s="213"/>
      <c r="E512" s="213"/>
      <c r="F512" s="213"/>
      <c r="G512" s="213"/>
      <c r="H512" s="213"/>
      <c r="I512" s="213"/>
      <c r="J512" s="213"/>
      <c r="K512" s="213"/>
      <c r="L512" s="280"/>
      <c r="M512" s="280"/>
      <c r="N512" s="280"/>
      <c r="O512" s="280"/>
      <c r="P512" s="280"/>
      <c r="Q512" s="280"/>
      <c r="R512" s="213"/>
      <c r="S512" s="213"/>
      <c r="T512" s="213"/>
      <c r="U512" s="213"/>
      <c r="V512" s="213"/>
      <c r="W512" s="213"/>
      <c r="X512" s="213"/>
      <c r="Y512" s="213"/>
      <c r="Z512" s="213"/>
      <c r="AA512" s="231"/>
      <c r="AB512" s="213"/>
      <c r="AC512" s="213"/>
      <c r="AD512" s="205"/>
      <c r="AE512" s="205"/>
      <c r="AF512" s="205"/>
      <c r="AG512" s="205"/>
      <c r="AH512" s="205"/>
      <c r="AI512" s="205"/>
      <c r="AJ512" s="205"/>
      <c r="AK512" s="205"/>
      <c r="AL512" s="205"/>
      <c r="AM512" s="205"/>
      <c r="AN512" s="205"/>
      <c r="AO512" s="205"/>
    </row>
    <row r="513">
      <c r="A513" s="213"/>
      <c r="B513" s="218"/>
      <c r="C513" s="218"/>
      <c r="D513" s="213"/>
      <c r="E513" s="213"/>
      <c r="F513" s="213"/>
      <c r="G513" s="213"/>
      <c r="H513" s="213"/>
      <c r="I513" s="213"/>
      <c r="J513" s="213"/>
      <c r="K513" s="213"/>
      <c r="L513" s="280"/>
      <c r="M513" s="280"/>
      <c r="N513" s="280"/>
      <c r="O513" s="280"/>
      <c r="P513" s="280"/>
      <c r="Q513" s="280"/>
      <c r="R513" s="213"/>
      <c r="S513" s="213"/>
      <c r="T513" s="213"/>
      <c r="U513" s="213"/>
      <c r="V513" s="213"/>
      <c r="W513" s="213"/>
      <c r="X513" s="213"/>
      <c r="Y513" s="213"/>
      <c r="Z513" s="213"/>
      <c r="AA513" s="231"/>
      <c r="AB513" s="213"/>
      <c r="AC513" s="213"/>
      <c r="AD513" s="205"/>
      <c r="AE513" s="205"/>
      <c r="AF513" s="205"/>
      <c r="AG513" s="205"/>
      <c r="AH513" s="205"/>
      <c r="AI513" s="205"/>
      <c r="AJ513" s="205"/>
      <c r="AK513" s="205"/>
      <c r="AL513" s="205"/>
      <c r="AM513" s="205"/>
      <c r="AN513" s="205"/>
      <c r="AO513" s="205"/>
    </row>
    <row r="514">
      <c r="A514" s="213"/>
      <c r="B514" s="218"/>
      <c r="C514" s="218"/>
      <c r="D514" s="213"/>
      <c r="E514" s="213"/>
      <c r="F514" s="213"/>
      <c r="G514" s="213"/>
      <c r="H514" s="213"/>
      <c r="I514" s="213"/>
      <c r="J514" s="213"/>
      <c r="K514" s="213"/>
      <c r="L514" s="280"/>
      <c r="M514" s="280"/>
      <c r="N514" s="280"/>
      <c r="O514" s="280"/>
      <c r="P514" s="280"/>
      <c r="Q514" s="280"/>
      <c r="R514" s="213"/>
      <c r="S514" s="213"/>
      <c r="T514" s="213"/>
      <c r="U514" s="213"/>
      <c r="V514" s="213"/>
      <c r="W514" s="213"/>
      <c r="X514" s="213"/>
      <c r="Y514" s="213"/>
      <c r="Z514" s="213"/>
      <c r="AA514" s="231"/>
      <c r="AB514" s="213"/>
      <c r="AC514" s="213"/>
      <c r="AD514" s="205"/>
      <c r="AE514" s="205"/>
      <c r="AF514" s="205"/>
      <c r="AG514" s="205"/>
      <c r="AH514" s="205"/>
      <c r="AI514" s="205"/>
      <c r="AJ514" s="205"/>
      <c r="AK514" s="205"/>
      <c r="AL514" s="205"/>
      <c r="AM514" s="205"/>
      <c r="AN514" s="205"/>
      <c r="AO514" s="205"/>
    </row>
    <row r="515">
      <c r="A515" s="213"/>
      <c r="B515" s="218"/>
      <c r="C515" s="218"/>
      <c r="D515" s="213"/>
      <c r="E515" s="213"/>
      <c r="F515" s="213"/>
      <c r="G515" s="213"/>
      <c r="H515" s="213"/>
      <c r="I515" s="213"/>
      <c r="J515" s="213"/>
      <c r="K515" s="213"/>
      <c r="L515" s="280"/>
      <c r="M515" s="280"/>
      <c r="N515" s="280"/>
      <c r="O515" s="280"/>
      <c r="P515" s="280"/>
      <c r="Q515" s="280"/>
      <c r="R515" s="213"/>
      <c r="S515" s="213"/>
      <c r="T515" s="213"/>
      <c r="U515" s="213"/>
      <c r="V515" s="213"/>
      <c r="W515" s="213"/>
      <c r="X515" s="213"/>
      <c r="Y515" s="213"/>
      <c r="Z515" s="213"/>
      <c r="AA515" s="231"/>
      <c r="AB515" s="213"/>
      <c r="AC515" s="213"/>
      <c r="AD515" s="205"/>
      <c r="AE515" s="205"/>
      <c r="AF515" s="205"/>
      <c r="AG515" s="205"/>
      <c r="AH515" s="205"/>
      <c r="AI515" s="205"/>
      <c r="AJ515" s="205"/>
      <c r="AK515" s="205"/>
      <c r="AL515" s="205"/>
      <c r="AM515" s="205"/>
      <c r="AN515" s="205"/>
      <c r="AO515" s="205"/>
    </row>
    <row r="516">
      <c r="A516" s="213"/>
      <c r="B516" s="218"/>
      <c r="C516" s="218"/>
      <c r="D516" s="213"/>
      <c r="E516" s="213"/>
      <c r="F516" s="213"/>
      <c r="G516" s="213"/>
      <c r="H516" s="213"/>
      <c r="I516" s="213"/>
      <c r="J516" s="213"/>
      <c r="K516" s="213"/>
      <c r="L516" s="280"/>
      <c r="M516" s="280"/>
      <c r="N516" s="280"/>
      <c r="O516" s="280"/>
      <c r="P516" s="280"/>
      <c r="Q516" s="280"/>
      <c r="R516" s="213"/>
      <c r="S516" s="213"/>
      <c r="T516" s="213"/>
      <c r="U516" s="213"/>
      <c r="V516" s="213"/>
      <c r="W516" s="213"/>
      <c r="X516" s="213"/>
      <c r="Y516" s="213"/>
      <c r="Z516" s="213"/>
      <c r="AA516" s="231"/>
      <c r="AB516" s="213"/>
      <c r="AC516" s="213"/>
      <c r="AD516" s="205"/>
      <c r="AE516" s="205"/>
      <c r="AF516" s="205"/>
      <c r="AG516" s="205"/>
      <c r="AH516" s="205"/>
      <c r="AI516" s="205"/>
      <c r="AJ516" s="205"/>
      <c r="AK516" s="205"/>
      <c r="AL516" s="205"/>
      <c r="AM516" s="205"/>
      <c r="AN516" s="205"/>
      <c r="AO516" s="205"/>
    </row>
    <row r="517">
      <c r="A517" s="213"/>
      <c r="B517" s="218"/>
      <c r="C517" s="218"/>
      <c r="D517" s="213"/>
      <c r="E517" s="213"/>
      <c r="F517" s="213"/>
      <c r="G517" s="213"/>
      <c r="H517" s="213"/>
      <c r="I517" s="213"/>
      <c r="J517" s="213"/>
      <c r="K517" s="213"/>
      <c r="L517" s="280"/>
      <c r="M517" s="280"/>
      <c r="N517" s="280"/>
      <c r="O517" s="280"/>
      <c r="P517" s="280"/>
      <c r="Q517" s="280"/>
      <c r="R517" s="213"/>
      <c r="S517" s="213"/>
      <c r="T517" s="213"/>
      <c r="U517" s="213"/>
      <c r="V517" s="213"/>
      <c r="W517" s="213"/>
      <c r="X517" s="213"/>
      <c r="Y517" s="213"/>
      <c r="Z517" s="213"/>
      <c r="AA517" s="231"/>
      <c r="AB517" s="213"/>
      <c r="AC517" s="213"/>
      <c r="AD517" s="205"/>
      <c r="AE517" s="205"/>
      <c r="AF517" s="205"/>
      <c r="AG517" s="205"/>
      <c r="AH517" s="205"/>
      <c r="AI517" s="205"/>
      <c r="AJ517" s="205"/>
      <c r="AK517" s="205"/>
      <c r="AL517" s="205"/>
      <c r="AM517" s="205"/>
      <c r="AN517" s="205"/>
      <c r="AO517" s="205"/>
    </row>
    <row r="518">
      <c r="A518" s="213"/>
      <c r="B518" s="218"/>
      <c r="C518" s="218"/>
      <c r="D518" s="213"/>
      <c r="E518" s="213"/>
      <c r="F518" s="213"/>
      <c r="G518" s="213"/>
      <c r="H518" s="213"/>
      <c r="I518" s="213"/>
      <c r="J518" s="213"/>
      <c r="K518" s="213"/>
      <c r="L518" s="280"/>
      <c r="M518" s="280"/>
      <c r="N518" s="280"/>
      <c r="O518" s="280"/>
      <c r="P518" s="280"/>
      <c r="Q518" s="280"/>
      <c r="R518" s="213"/>
      <c r="S518" s="213"/>
      <c r="T518" s="213"/>
      <c r="U518" s="213"/>
      <c r="V518" s="213"/>
      <c r="W518" s="213"/>
      <c r="X518" s="213"/>
      <c r="Y518" s="213"/>
      <c r="Z518" s="213"/>
      <c r="AA518" s="231"/>
      <c r="AB518" s="213"/>
      <c r="AC518" s="213"/>
      <c r="AD518" s="205"/>
      <c r="AE518" s="205"/>
      <c r="AF518" s="205"/>
      <c r="AG518" s="205"/>
      <c r="AH518" s="205"/>
      <c r="AI518" s="205"/>
      <c r="AJ518" s="205"/>
      <c r="AK518" s="205"/>
      <c r="AL518" s="205"/>
      <c r="AM518" s="205"/>
      <c r="AN518" s="205"/>
      <c r="AO518" s="205"/>
    </row>
    <row r="519">
      <c r="A519" s="213"/>
      <c r="B519" s="218"/>
      <c r="C519" s="218"/>
      <c r="D519" s="213"/>
      <c r="E519" s="213"/>
      <c r="F519" s="213"/>
      <c r="G519" s="213"/>
      <c r="H519" s="213"/>
      <c r="I519" s="213"/>
      <c r="J519" s="213"/>
      <c r="K519" s="213"/>
      <c r="L519" s="280"/>
      <c r="M519" s="280"/>
      <c r="N519" s="280"/>
      <c r="O519" s="280"/>
      <c r="P519" s="280"/>
      <c r="Q519" s="280"/>
      <c r="R519" s="213"/>
      <c r="S519" s="213"/>
      <c r="T519" s="213"/>
      <c r="U519" s="213"/>
      <c r="V519" s="213"/>
      <c r="W519" s="213"/>
      <c r="X519" s="213"/>
      <c r="Y519" s="213"/>
      <c r="Z519" s="213"/>
      <c r="AA519" s="231"/>
      <c r="AB519" s="213"/>
      <c r="AC519" s="213"/>
      <c r="AD519" s="205"/>
      <c r="AE519" s="205"/>
      <c r="AF519" s="205"/>
      <c r="AG519" s="205"/>
      <c r="AH519" s="205"/>
      <c r="AI519" s="205"/>
      <c r="AJ519" s="205"/>
      <c r="AK519" s="205"/>
      <c r="AL519" s="205"/>
      <c r="AM519" s="205"/>
      <c r="AN519" s="205"/>
      <c r="AO519" s="205"/>
    </row>
    <row r="520">
      <c r="A520" s="213"/>
      <c r="B520" s="218"/>
      <c r="C520" s="218"/>
      <c r="D520" s="213"/>
      <c r="E520" s="213"/>
      <c r="F520" s="213"/>
      <c r="G520" s="213"/>
      <c r="H520" s="213"/>
      <c r="I520" s="213"/>
      <c r="J520" s="213"/>
      <c r="K520" s="213"/>
      <c r="L520" s="280"/>
      <c r="M520" s="280"/>
      <c r="N520" s="280"/>
      <c r="O520" s="280"/>
      <c r="P520" s="280"/>
      <c r="Q520" s="280"/>
      <c r="R520" s="213"/>
      <c r="S520" s="213"/>
      <c r="T520" s="213"/>
      <c r="U520" s="213"/>
      <c r="V520" s="213"/>
      <c r="W520" s="213"/>
      <c r="X520" s="213"/>
      <c r="Y520" s="213"/>
      <c r="Z520" s="213"/>
      <c r="AA520" s="231"/>
      <c r="AB520" s="213"/>
      <c r="AC520" s="213"/>
      <c r="AD520" s="205"/>
      <c r="AE520" s="205"/>
      <c r="AF520" s="205"/>
      <c r="AG520" s="205"/>
      <c r="AH520" s="205"/>
      <c r="AI520" s="205"/>
      <c r="AJ520" s="205"/>
      <c r="AK520" s="205"/>
      <c r="AL520" s="205"/>
      <c r="AM520" s="205"/>
      <c r="AN520" s="205"/>
      <c r="AO520" s="205"/>
    </row>
    <row r="521">
      <c r="A521" s="213"/>
      <c r="B521" s="218"/>
      <c r="C521" s="218"/>
      <c r="D521" s="213"/>
      <c r="E521" s="213"/>
      <c r="F521" s="213"/>
      <c r="G521" s="213"/>
      <c r="H521" s="213"/>
      <c r="I521" s="213"/>
      <c r="J521" s="213"/>
      <c r="K521" s="213"/>
      <c r="L521" s="280"/>
      <c r="M521" s="280"/>
      <c r="N521" s="280"/>
      <c r="O521" s="280"/>
      <c r="P521" s="280"/>
      <c r="Q521" s="280"/>
      <c r="R521" s="213"/>
      <c r="S521" s="213"/>
      <c r="T521" s="213"/>
      <c r="U521" s="213"/>
      <c r="V521" s="213"/>
      <c r="W521" s="213"/>
      <c r="X521" s="213"/>
      <c r="Y521" s="213"/>
      <c r="Z521" s="213"/>
      <c r="AA521" s="231"/>
      <c r="AB521" s="213"/>
      <c r="AC521" s="213"/>
      <c r="AD521" s="205"/>
      <c r="AE521" s="205"/>
      <c r="AF521" s="205"/>
      <c r="AG521" s="205"/>
      <c r="AH521" s="205"/>
      <c r="AI521" s="205"/>
      <c r="AJ521" s="205"/>
      <c r="AK521" s="205"/>
      <c r="AL521" s="205"/>
      <c r="AM521" s="205"/>
      <c r="AN521" s="205"/>
      <c r="AO521" s="205"/>
    </row>
    <row r="522">
      <c r="A522" s="213"/>
      <c r="B522" s="218"/>
      <c r="C522" s="218"/>
      <c r="D522" s="213"/>
      <c r="E522" s="213"/>
      <c r="F522" s="213"/>
      <c r="G522" s="213"/>
      <c r="H522" s="213"/>
      <c r="I522" s="213"/>
      <c r="J522" s="213"/>
      <c r="K522" s="213"/>
      <c r="L522" s="280"/>
      <c r="M522" s="280"/>
      <c r="N522" s="280"/>
      <c r="O522" s="280"/>
      <c r="P522" s="280"/>
      <c r="Q522" s="280"/>
      <c r="R522" s="213"/>
      <c r="S522" s="213"/>
      <c r="T522" s="213"/>
      <c r="U522" s="213"/>
      <c r="V522" s="213"/>
      <c r="W522" s="213"/>
      <c r="X522" s="213"/>
      <c r="Y522" s="213"/>
      <c r="Z522" s="213"/>
      <c r="AA522" s="231"/>
      <c r="AB522" s="213"/>
      <c r="AC522" s="213"/>
      <c r="AD522" s="205"/>
      <c r="AE522" s="205"/>
      <c r="AF522" s="205"/>
      <c r="AG522" s="205"/>
      <c r="AH522" s="205"/>
      <c r="AI522" s="205"/>
      <c r="AJ522" s="205"/>
      <c r="AK522" s="205"/>
      <c r="AL522" s="205"/>
      <c r="AM522" s="205"/>
      <c r="AN522" s="205"/>
      <c r="AO522" s="205"/>
    </row>
    <row r="523">
      <c r="A523" s="213"/>
      <c r="B523" s="218"/>
      <c r="C523" s="218"/>
      <c r="D523" s="213"/>
      <c r="E523" s="213"/>
      <c r="F523" s="213"/>
      <c r="G523" s="213"/>
      <c r="H523" s="213"/>
      <c r="I523" s="213"/>
      <c r="J523" s="213"/>
      <c r="K523" s="213"/>
      <c r="L523" s="280"/>
      <c r="M523" s="280"/>
      <c r="N523" s="280"/>
      <c r="O523" s="280"/>
      <c r="P523" s="280"/>
      <c r="Q523" s="280"/>
      <c r="R523" s="213"/>
      <c r="S523" s="213"/>
      <c r="T523" s="213"/>
      <c r="U523" s="213"/>
      <c r="V523" s="213"/>
      <c r="W523" s="213"/>
      <c r="X523" s="213"/>
      <c r="Y523" s="213"/>
      <c r="Z523" s="213"/>
      <c r="AA523" s="231"/>
      <c r="AB523" s="213"/>
      <c r="AC523" s="213"/>
      <c r="AD523" s="205"/>
      <c r="AE523" s="205"/>
      <c r="AF523" s="205"/>
      <c r="AG523" s="205"/>
      <c r="AH523" s="205"/>
      <c r="AI523" s="205"/>
      <c r="AJ523" s="205"/>
      <c r="AK523" s="205"/>
      <c r="AL523" s="205"/>
      <c r="AM523" s="205"/>
      <c r="AN523" s="205"/>
      <c r="AO523" s="205"/>
    </row>
    <row r="524">
      <c r="A524" s="213"/>
      <c r="B524" s="218"/>
      <c r="C524" s="218"/>
      <c r="D524" s="213"/>
      <c r="E524" s="213"/>
      <c r="F524" s="213"/>
      <c r="G524" s="213"/>
      <c r="H524" s="213"/>
      <c r="I524" s="213"/>
      <c r="J524" s="213"/>
      <c r="K524" s="213"/>
      <c r="L524" s="280"/>
      <c r="M524" s="280"/>
      <c r="N524" s="280"/>
      <c r="O524" s="280"/>
      <c r="P524" s="280"/>
      <c r="Q524" s="280"/>
      <c r="R524" s="213"/>
      <c r="S524" s="213"/>
      <c r="T524" s="213"/>
      <c r="U524" s="213"/>
      <c r="V524" s="213"/>
      <c r="W524" s="213"/>
      <c r="X524" s="213"/>
      <c r="Y524" s="213"/>
      <c r="Z524" s="213"/>
      <c r="AA524" s="231"/>
      <c r="AB524" s="213"/>
      <c r="AC524" s="213"/>
      <c r="AD524" s="205"/>
      <c r="AE524" s="205"/>
      <c r="AF524" s="205"/>
      <c r="AG524" s="205"/>
      <c r="AH524" s="205"/>
      <c r="AI524" s="205"/>
      <c r="AJ524" s="205"/>
      <c r="AK524" s="205"/>
      <c r="AL524" s="205"/>
      <c r="AM524" s="205"/>
      <c r="AN524" s="205"/>
      <c r="AO524" s="205"/>
    </row>
    <row r="525">
      <c r="A525" s="213"/>
      <c r="B525" s="218"/>
      <c r="C525" s="218"/>
      <c r="D525" s="213"/>
      <c r="E525" s="213"/>
      <c r="F525" s="213"/>
      <c r="G525" s="213"/>
      <c r="H525" s="213"/>
      <c r="I525" s="213"/>
      <c r="J525" s="213"/>
      <c r="K525" s="213"/>
      <c r="L525" s="280"/>
      <c r="M525" s="280"/>
      <c r="N525" s="280"/>
      <c r="O525" s="280"/>
      <c r="P525" s="280"/>
      <c r="Q525" s="280"/>
      <c r="R525" s="213"/>
      <c r="S525" s="213"/>
      <c r="T525" s="213"/>
      <c r="U525" s="213"/>
      <c r="V525" s="213"/>
      <c r="W525" s="213"/>
      <c r="X525" s="213"/>
      <c r="Y525" s="213"/>
      <c r="Z525" s="213"/>
      <c r="AA525" s="231"/>
      <c r="AB525" s="213"/>
      <c r="AC525" s="213"/>
      <c r="AD525" s="205"/>
      <c r="AE525" s="205"/>
      <c r="AF525" s="205"/>
      <c r="AG525" s="205"/>
      <c r="AH525" s="205"/>
      <c r="AI525" s="205"/>
      <c r="AJ525" s="205"/>
      <c r="AK525" s="205"/>
      <c r="AL525" s="205"/>
      <c r="AM525" s="205"/>
      <c r="AN525" s="205"/>
      <c r="AO525" s="205"/>
    </row>
    <row r="526">
      <c r="A526" s="213"/>
      <c r="B526" s="218"/>
      <c r="C526" s="218"/>
      <c r="D526" s="213"/>
      <c r="E526" s="213"/>
      <c r="F526" s="213"/>
      <c r="G526" s="213"/>
      <c r="H526" s="213"/>
      <c r="I526" s="213"/>
      <c r="J526" s="213"/>
      <c r="K526" s="213"/>
      <c r="L526" s="280"/>
      <c r="M526" s="280"/>
      <c r="N526" s="280"/>
      <c r="O526" s="280"/>
      <c r="P526" s="280"/>
      <c r="Q526" s="280"/>
      <c r="R526" s="213"/>
      <c r="S526" s="213"/>
      <c r="T526" s="213"/>
      <c r="U526" s="213"/>
      <c r="V526" s="213"/>
      <c r="W526" s="213"/>
      <c r="X526" s="213"/>
      <c r="Y526" s="213"/>
      <c r="Z526" s="213"/>
      <c r="AA526" s="231"/>
      <c r="AB526" s="213"/>
      <c r="AC526" s="213"/>
      <c r="AD526" s="205"/>
      <c r="AE526" s="205"/>
      <c r="AF526" s="205"/>
      <c r="AG526" s="205"/>
      <c r="AH526" s="205"/>
      <c r="AI526" s="205"/>
      <c r="AJ526" s="205"/>
      <c r="AK526" s="205"/>
      <c r="AL526" s="205"/>
      <c r="AM526" s="205"/>
      <c r="AN526" s="205"/>
      <c r="AO526" s="205"/>
    </row>
    <row r="527">
      <c r="A527" s="213"/>
      <c r="B527" s="218"/>
      <c r="C527" s="218"/>
      <c r="D527" s="213"/>
      <c r="E527" s="213"/>
      <c r="F527" s="213"/>
      <c r="G527" s="213"/>
      <c r="H527" s="213"/>
      <c r="I527" s="213"/>
      <c r="J527" s="213"/>
      <c r="K527" s="213"/>
      <c r="L527" s="280"/>
      <c r="M527" s="280"/>
      <c r="N527" s="280"/>
      <c r="O527" s="280"/>
      <c r="P527" s="280"/>
      <c r="Q527" s="280"/>
      <c r="R527" s="213"/>
      <c r="S527" s="213"/>
      <c r="T527" s="213"/>
      <c r="U527" s="213"/>
      <c r="V527" s="213"/>
      <c r="W527" s="213"/>
      <c r="X527" s="213"/>
      <c r="Y527" s="213"/>
      <c r="Z527" s="213"/>
      <c r="AA527" s="231"/>
      <c r="AB527" s="213"/>
      <c r="AC527" s="213"/>
      <c r="AD527" s="205"/>
      <c r="AE527" s="205"/>
      <c r="AF527" s="205"/>
      <c r="AG527" s="205"/>
      <c r="AH527" s="205"/>
      <c r="AI527" s="205"/>
      <c r="AJ527" s="205"/>
      <c r="AK527" s="205"/>
      <c r="AL527" s="205"/>
      <c r="AM527" s="205"/>
      <c r="AN527" s="205"/>
      <c r="AO527" s="205"/>
    </row>
    <row r="528">
      <c r="A528" s="213"/>
      <c r="B528" s="218"/>
      <c r="C528" s="218"/>
      <c r="D528" s="213"/>
      <c r="E528" s="213"/>
      <c r="F528" s="213"/>
      <c r="G528" s="213"/>
      <c r="H528" s="213"/>
      <c r="I528" s="213"/>
      <c r="J528" s="213"/>
      <c r="K528" s="213"/>
      <c r="L528" s="280"/>
      <c r="M528" s="280"/>
      <c r="N528" s="280"/>
      <c r="O528" s="280"/>
      <c r="P528" s="280"/>
      <c r="Q528" s="280"/>
      <c r="R528" s="213"/>
      <c r="S528" s="213"/>
      <c r="T528" s="213"/>
      <c r="U528" s="213"/>
      <c r="V528" s="213"/>
      <c r="W528" s="213"/>
      <c r="X528" s="213"/>
      <c r="Y528" s="213"/>
      <c r="Z528" s="213"/>
      <c r="AA528" s="231"/>
      <c r="AB528" s="213"/>
      <c r="AC528" s="213"/>
      <c r="AD528" s="205"/>
      <c r="AE528" s="205"/>
      <c r="AF528" s="205"/>
      <c r="AG528" s="205"/>
      <c r="AH528" s="205"/>
      <c r="AI528" s="205"/>
      <c r="AJ528" s="205"/>
      <c r="AK528" s="205"/>
      <c r="AL528" s="205"/>
      <c r="AM528" s="205"/>
      <c r="AN528" s="205"/>
      <c r="AO528" s="205"/>
    </row>
    <row r="529">
      <c r="A529" s="213"/>
      <c r="B529" s="218"/>
      <c r="C529" s="218"/>
      <c r="D529" s="213"/>
      <c r="E529" s="213"/>
      <c r="F529" s="213"/>
      <c r="G529" s="213"/>
      <c r="H529" s="213"/>
      <c r="I529" s="213"/>
      <c r="J529" s="213"/>
      <c r="K529" s="213"/>
      <c r="L529" s="280"/>
      <c r="M529" s="280"/>
      <c r="N529" s="280"/>
      <c r="O529" s="280"/>
      <c r="P529" s="280"/>
      <c r="Q529" s="280"/>
      <c r="R529" s="213"/>
      <c r="S529" s="213"/>
      <c r="T529" s="213"/>
      <c r="U529" s="213"/>
      <c r="V529" s="213"/>
      <c r="W529" s="213"/>
      <c r="X529" s="213"/>
      <c r="Y529" s="213"/>
      <c r="Z529" s="213"/>
      <c r="AA529" s="231"/>
      <c r="AB529" s="213"/>
      <c r="AC529" s="213"/>
      <c r="AD529" s="205"/>
      <c r="AE529" s="205"/>
      <c r="AF529" s="205"/>
      <c r="AG529" s="205"/>
      <c r="AH529" s="205"/>
      <c r="AI529" s="205"/>
      <c r="AJ529" s="205"/>
      <c r="AK529" s="205"/>
      <c r="AL529" s="205"/>
      <c r="AM529" s="205"/>
      <c r="AN529" s="205"/>
      <c r="AO529" s="205"/>
    </row>
    <row r="530">
      <c r="A530" s="213"/>
      <c r="B530" s="218"/>
      <c r="C530" s="218"/>
      <c r="D530" s="213"/>
      <c r="E530" s="213"/>
      <c r="F530" s="213"/>
      <c r="G530" s="213"/>
      <c r="H530" s="213"/>
      <c r="I530" s="213"/>
      <c r="J530" s="213"/>
      <c r="K530" s="213"/>
      <c r="L530" s="280"/>
      <c r="M530" s="280"/>
      <c r="N530" s="280"/>
      <c r="O530" s="280"/>
      <c r="P530" s="280"/>
      <c r="Q530" s="280"/>
      <c r="R530" s="213"/>
      <c r="S530" s="213"/>
      <c r="T530" s="213"/>
      <c r="U530" s="213"/>
      <c r="V530" s="213"/>
      <c r="W530" s="213"/>
      <c r="X530" s="213"/>
      <c r="Y530" s="213"/>
      <c r="Z530" s="213"/>
      <c r="AA530" s="231"/>
      <c r="AB530" s="213"/>
      <c r="AC530" s="213"/>
      <c r="AD530" s="205"/>
      <c r="AE530" s="205"/>
      <c r="AF530" s="205"/>
      <c r="AG530" s="205"/>
      <c r="AH530" s="205"/>
      <c r="AI530" s="205"/>
      <c r="AJ530" s="205"/>
      <c r="AK530" s="205"/>
      <c r="AL530" s="205"/>
      <c r="AM530" s="205"/>
      <c r="AN530" s="205"/>
      <c r="AO530" s="205"/>
    </row>
    <row r="531">
      <c r="A531" s="213"/>
      <c r="B531" s="218"/>
      <c r="C531" s="218"/>
      <c r="D531" s="213"/>
      <c r="E531" s="213"/>
      <c r="F531" s="213"/>
      <c r="G531" s="213"/>
      <c r="H531" s="213"/>
      <c r="I531" s="213"/>
      <c r="J531" s="213"/>
      <c r="K531" s="213"/>
      <c r="L531" s="280"/>
      <c r="M531" s="280"/>
      <c r="N531" s="280"/>
      <c r="O531" s="280"/>
      <c r="P531" s="280"/>
      <c r="Q531" s="280"/>
      <c r="R531" s="213"/>
      <c r="S531" s="213"/>
      <c r="T531" s="213"/>
      <c r="U531" s="213"/>
      <c r="V531" s="213"/>
      <c r="W531" s="213"/>
      <c r="X531" s="213"/>
      <c r="Y531" s="213"/>
      <c r="Z531" s="213"/>
      <c r="AA531" s="231"/>
      <c r="AB531" s="213"/>
      <c r="AC531" s="213"/>
      <c r="AD531" s="205"/>
      <c r="AE531" s="205"/>
      <c r="AF531" s="205"/>
      <c r="AG531" s="205"/>
      <c r="AH531" s="205"/>
      <c r="AI531" s="205"/>
      <c r="AJ531" s="205"/>
      <c r="AK531" s="205"/>
      <c r="AL531" s="205"/>
      <c r="AM531" s="205"/>
      <c r="AN531" s="205"/>
      <c r="AO531" s="205"/>
    </row>
    <row r="532">
      <c r="A532" s="213"/>
      <c r="B532" s="218"/>
      <c r="C532" s="218"/>
      <c r="D532" s="213"/>
      <c r="E532" s="213"/>
      <c r="F532" s="213"/>
      <c r="G532" s="213"/>
      <c r="H532" s="213"/>
      <c r="I532" s="213"/>
      <c r="J532" s="213"/>
      <c r="K532" s="213"/>
      <c r="L532" s="280"/>
      <c r="M532" s="280"/>
      <c r="N532" s="280"/>
      <c r="O532" s="280"/>
      <c r="P532" s="280"/>
      <c r="Q532" s="280"/>
      <c r="R532" s="213"/>
      <c r="S532" s="213"/>
      <c r="T532" s="213"/>
      <c r="U532" s="213"/>
      <c r="V532" s="213"/>
      <c r="W532" s="213"/>
      <c r="X532" s="213"/>
      <c r="Y532" s="213"/>
      <c r="Z532" s="213"/>
      <c r="AA532" s="231"/>
      <c r="AB532" s="213"/>
      <c r="AC532" s="213"/>
      <c r="AD532" s="205"/>
      <c r="AE532" s="205"/>
      <c r="AF532" s="205"/>
      <c r="AG532" s="205"/>
      <c r="AH532" s="205"/>
      <c r="AI532" s="205"/>
      <c r="AJ532" s="205"/>
      <c r="AK532" s="205"/>
      <c r="AL532" s="205"/>
      <c r="AM532" s="205"/>
      <c r="AN532" s="205"/>
      <c r="AO532" s="205"/>
    </row>
    <row r="533">
      <c r="A533" s="213"/>
      <c r="B533" s="218"/>
      <c r="C533" s="218"/>
      <c r="D533" s="213"/>
      <c r="E533" s="213"/>
      <c r="F533" s="213"/>
      <c r="G533" s="213"/>
      <c r="H533" s="213"/>
      <c r="I533" s="213"/>
      <c r="J533" s="213"/>
      <c r="K533" s="213"/>
      <c r="L533" s="280"/>
      <c r="M533" s="280"/>
      <c r="N533" s="280"/>
      <c r="O533" s="280"/>
      <c r="P533" s="280"/>
      <c r="Q533" s="280"/>
      <c r="R533" s="213"/>
      <c r="S533" s="213"/>
      <c r="T533" s="213"/>
      <c r="U533" s="213"/>
      <c r="V533" s="213"/>
      <c r="W533" s="213"/>
      <c r="X533" s="213"/>
      <c r="Y533" s="213"/>
      <c r="Z533" s="213"/>
      <c r="AA533" s="231"/>
      <c r="AB533" s="213"/>
      <c r="AC533" s="213"/>
      <c r="AD533" s="205"/>
      <c r="AE533" s="205"/>
      <c r="AF533" s="205"/>
      <c r="AG533" s="205"/>
      <c r="AH533" s="205"/>
      <c r="AI533" s="205"/>
      <c r="AJ533" s="205"/>
      <c r="AK533" s="205"/>
      <c r="AL533" s="205"/>
      <c r="AM533" s="205"/>
      <c r="AN533" s="205"/>
      <c r="AO533" s="205"/>
    </row>
    <row r="534">
      <c r="A534" s="213"/>
      <c r="B534" s="218"/>
      <c r="C534" s="218"/>
      <c r="D534" s="213"/>
      <c r="E534" s="213"/>
      <c r="F534" s="213"/>
      <c r="G534" s="213"/>
      <c r="H534" s="213"/>
      <c r="I534" s="213"/>
      <c r="J534" s="213"/>
      <c r="K534" s="213"/>
      <c r="L534" s="280"/>
      <c r="M534" s="280"/>
      <c r="N534" s="280"/>
      <c r="O534" s="280"/>
      <c r="P534" s="280"/>
      <c r="Q534" s="280"/>
      <c r="R534" s="213"/>
      <c r="S534" s="213"/>
      <c r="T534" s="213"/>
      <c r="U534" s="213"/>
      <c r="V534" s="213"/>
      <c r="W534" s="213"/>
      <c r="X534" s="213"/>
      <c r="Y534" s="213"/>
      <c r="Z534" s="213"/>
      <c r="AA534" s="231"/>
      <c r="AB534" s="213"/>
      <c r="AC534" s="213"/>
      <c r="AD534" s="205"/>
      <c r="AE534" s="205"/>
      <c r="AF534" s="205"/>
      <c r="AG534" s="205"/>
      <c r="AH534" s="205"/>
      <c r="AI534" s="205"/>
      <c r="AJ534" s="205"/>
      <c r="AK534" s="205"/>
      <c r="AL534" s="205"/>
      <c r="AM534" s="205"/>
      <c r="AN534" s="205"/>
      <c r="AO534" s="205"/>
    </row>
    <row r="535">
      <c r="A535" s="213"/>
      <c r="B535" s="218"/>
      <c r="C535" s="218"/>
      <c r="D535" s="213"/>
      <c r="E535" s="213"/>
      <c r="F535" s="213"/>
      <c r="G535" s="213"/>
      <c r="H535" s="213"/>
      <c r="I535" s="213"/>
      <c r="J535" s="213"/>
      <c r="K535" s="213"/>
      <c r="L535" s="280"/>
      <c r="M535" s="280"/>
      <c r="N535" s="280"/>
      <c r="O535" s="280"/>
      <c r="P535" s="280"/>
      <c r="Q535" s="280"/>
      <c r="R535" s="213"/>
      <c r="S535" s="213"/>
      <c r="T535" s="213"/>
      <c r="U535" s="213"/>
      <c r="V535" s="213"/>
      <c r="W535" s="213"/>
      <c r="X535" s="213"/>
      <c r="Y535" s="213"/>
      <c r="Z535" s="213"/>
      <c r="AA535" s="231"/>
      <c r="AB535" s="213"/>
      <c r="AC535" s="213"/>
      <c r="AD535" s="205"/>
      <c r="AE535" s="205"/>
      <c r="AF535" s="205"/>
      <c r="AG535" s="205"/>
      <c r="AH535" s="205"/>
      <c r="AI535" s="205"/>
      <c r="AJ535" s="205"/>
      <c r="AK535" s="205"/>
      <c r="AL535" s="205"/>
      <c r="AM535" s="205"/>
      <c r="AN535" s="205"/>
      <c r="AO535" s="205"/>
    </row>
    <row r="536">
      <c r="A536" s="213"/>
      <c r="B536" s="218"/>
      <c r="C536" s="218"/>
      <c r="D536" s="213"/>
      <c r="E536" s="213"/>
      <c r="F536" s="213"/>
      <c r="G536" s="213"/>
      <c r="H536" s="213"/>
      <c r="I536" s="213"/>
      <c r="J536" s="213"/>
      <c r="K536" s="213"/>
      <c r="L536" s="280"/>
      <c r="M536" s="280"/>
      <c r="N536" s="280"/>
      <c r="O536" s="280"/>
      <c r="P536" s="280"/>
      <c r="Q536" s="280"/>
      <c r="R536" s="213"/>
      <c r="S536" s="213"/>
      <c r="T536" s="213"/>
      <c r="U536" s="213"/>
      <c r="V536" s="213"/>
      <c r="W536" s="213"/>
      <c r="X536" s="213"/>
      <c r="Y536" s="213"/>
      <c r="Z536" s="213"/>
      <c r="AA536" s="231"/>
      <c r="AB536" s="213"/>
      <c r="AC536" s="213"/>
      <c r="AD536" s="205"/>
      <c r="AE536" s="205"/>
      <c r="AF536" s="205"/>
      <c r="AG536" s="205"/>
      <c r="AH536" s="205"/>
      <c r="AI536" s="205"/>
      <c r="AJ536" s="205"/>
      <c r="AK536" s="205"/>
      <c r="AL536" s="205"/>
      <c r="AM536" s="205"/>
      <c r="AN536" s="205"/>
      <c r="AO536" s="205"/>
    </row>
    <row r="537">
      <c r="A537" s="213"/>
      <c r="B537" s="218"/>
      <c r="C537" s="218"/>
      <c r="D537" s="213"/>
      <c r="E537" s="213"/>
      <c r="F537" s="213"/>
      <c r="G537" s="213"/>
      <c r="H537" s="213"/>
      <c r="I537" s="213"/>
      <c r="J537" s="213"/>
      <c r="K537" s="213"/>
      <c r="L537" s="280"/>
      <c r="M537" s="280"/>
      <c r="N537" s="280"/>
      <c r="O537" s="280"/>
      <c r="P537" s="280"/>
      <c r="Q537" s="280"/>
      <c r="R537" s="213"/>
      <c r="S537" s="213"/>
      <c r="T537" s="213"/>
      <c r="U537" s="213"/>
      <c r="V537" s="213"/>
      <c r="W537" s="213"/>
      <c r="X537" s="213"/>
      <c r="Y537" s="213"/>
      <c r="Z537" s="213"/>
      <c r="AA537" s="231"/>
      <c r="AB537" s="213"/>
      <c r="AC537" s="213"/>
      <c r="AD537" s="205"/>
      <c r="AE537" s="205"/>
      <c r="AF537" s="205"/>
      <c r="AG537" s="205"/>
      <c r="AH537" s="205"/>
      <c r="AI537" s="205"/>
      <c r="AJ537" s="205"/>
      <c r="AK537" s="205"/>
      <c r="AL537" s="205"/>
      <c r="AM537" s="205"/>
      <c r="AN537" s="205"/>
      <c r="AO537" s="205"/>
    </row>
    <row r="538">
      <c r="A538" s="213"/>
      <c r="B538" s="218"/>
      <c r="C538" s="218"/>
      <c r="D538" s="213"/>
      <c r="E538" s="213"/>
      <c r="F538" s="213"/>
      <c r="G538" s="213"/>
      <c r="H538" s="213"/>
      <c r="I538" s="213"/>
      <c r="J538" s="213"/>
      <c r="K538" s="213"/>
      <c r="L538" s="280"/>
      <c r="M538" s="280"/>
      <c r="N538" s="280"/>
      <c r="O538" s="280"/>
      <c r="P538" s="280"/>
      <c r="Q538" s="280"/>
      <c r="R538" s="213"/>
      <c r="S538" s="213"/>
      <c r="T538" s="213"/>
      <c r="U538" s="213"/>
      <c r="V538" s="213"/>
      <c r="W538" s="213"/>
      <c r="X538" s="213"/>
      <c r="Y538" s="213"/>
      <c r="Z538" s="213"/>
      <c r="AA538" s="231"/>
      <c r="AB538" s="213"/>
      <c r="AC538" s="213"/>
      <c r="AD538" s="205"/>
      <c r="AE538" s="205"/>
      <c r="AF538" s="205"/>
      <c r="AG538" s="205"/>
      <c r="AH538" s="205"/>
      <c r="AI538" s="205"/>
      <c r="AJ538" s="205"/>
      <c r="AK538" s="205"/>
      <c r="AL538" s="205"/>
      <c r="AM538" s="205"/>
      <c r="AN538" s="205"/>
      <c r="AO538" s="205"/>
    </row>
    <row r="539">
      <c r="A539" s="213"/>
      <c r="B539" s="218"/>
      <c r="C539" s="218"/>
      <c r="D539" s="213"/>
      <c r="E539" s="213"/>
      <c r="F539" s="213"/>
      <c r="G539" s="213"/>
      <c r="H539" s="213"/>
      <c r="I539" s="213"/>
      <c r="J539" s="213"/>
      <c r="K539" s="213"/>
      <c r="L539" s="280"/>
      <c r="M539" s="280"/>
      <c r="N539" s="280"/>
      <c r="O539" s="280"/>
      <c r="P539" s="280"/>
      <c r="Q539" s="280"/>
      <c r="R539" s="213"/>
      <c r="S539" s="213"/>
      <c r="T539" s="213"/>
      <c r="U539" s="213"/>
      <c r="V539" s="213"/>
      <c r="W539" s="213"/>
      <c r="X539" s="213"/>
      <c r="Y539" s="213"/>
      <c r="Z539" s="213"/>
      <c r="AA539" s="231"/>
      <c r="AB539" s="213"/>
      <c r="AC539" s="213"/>
      <c r="AD539" s="205"/>
      <c r="AE539" s="205"/>
      <c r="AF539" s="205"/>
      <c r="AG539" s="205"/>
      <c r="AH539" s="205"/>
      <c r="AI539" s="205"/>
      <c r="AJ539" s="205"/>
      <c r="AK539" s="205"/>
      <c r="AL539" s="205"/>
      <c r="AM539" s="205"/>
      <c r="AN539" s="205"/>
      <c r="AO539" s="205"/>
    </row>
    <row r="540">
      <c r="A540" s="213"/>
      <c r="B540" s="218"/>
      <c r="C540" s="218"/>
      <c r="D540" s="213"/>
      <c r="E540" s="213"/>
      <c r="F540" s="213"/>
      <c r="G540" s="213"/>
      <c r="H540" s="213"/>
      <c r="I540" s="213"/>
      <c r="J540" s="213"/>
      <c r="K540" s="213"/>
      <c r="L540" s="280"/>
      <c r="M540" s="280"/>
      <c r="N540" s="280"/>
      <c r="O540" s="280"/>
      <c r="P540" s="280"/>
      <c r="Q540" s="280"/>
      <c r="R540" s="213"/>
      <c r="S540" s="213"/>
      <c r="T540" s="213"/>
      <c r="U540" s="213"/>
      <c r="V540" s="213"/>
      <c r="W540" s="213"/>
      <c r="X540" s="213"/>
      <c r="Y540" s="213"/>
      <c r="Z540" s="213"/>
      <c r="AA540" s="231"/>
      <c r="AB540" s="213"/>
      <c r="AC540" s="213"/>
      <c r="AD540" s="205"/>
      <c r="AE540" s="205"/>
      <c r="AF540" s="205"/>
      <c r="AG540" s="205"/>
      <c r="AH540" s="205"/>
      <c r="AI540" s="205"/>
      <c r="AJ540" s="205"/>
      <c r="AK540" s="205"/>
      <c r="AL540" s="205"/>
      <c r="AM540" s="205"/>
      <c r="AN540" s="205"/>
      <c r="AO540" s="205"/>
    </row>
    <row r="541">
      <c r="A541" s="213"/>
      <c r="B541" s="218"/>
      <c r="C541" s="218"/>
      <c r="D541" s="213"/>
      <c r="E541" s="213"/>
      <c r="F541" s="213"/>
      <c r="G541" s="213"/>
      <c r="H541" s="213"/>
      <c r="I541" s="213"/>
      <c r="J541" s="213"/>
      <c r="K541" s="213"/>
      <c r="L541" s="280"/>
      <c r="M541" s="280"/>
      <c r="N541" s="280"/>
      <c r="O541" s="280"/>
      <c r="P541" s="280"/>
      <c r="Q541" s="280"/>
      <c r="R541" s="213"/>
      <c r="S541" s="213"/>
      <c r="T541" s="213"/>
      <c r="U541" s="213"/>
      <c r="V541" s="213"/>
      <c r="W541" s="213"/>
      <c r="X541" s="213"/>
      <c r="Y541" s="213"/>
      <c r="Z541" s="213"/>
      <c r="AA541" s="231"/>
      <c r="AB541" s="213"/>
      <c r="AC541" s="213"/>
      <c r="AD541" s="205"/>
      <c r="AE541" s="205"/>
      <c r="AF541" s="205"/>
      <c r="AG541" s="205"/>
      <c r="AH541" s="205"/>
      <c r="AI541" s="205"/>
      <c r="AJ541" s="205"/>
      <c r="AK541" s="205"/>
      <c r="AL541" s="205"/>
      <c r="AM541" s="205"/>
      <c r="AN541" s="205"/>
      <c r="AO541" s="205"/>
    </row>
    <row r="542">
      <c r="A542" s="213"/>
      <c r="B542" s="218"/>
      <c r="C542" s="218"/>
      <c r="D542" s="213"/>
      <c r="E542" s="213"/>
      <c r="F542" s="213"/>
      <c r="G542" s="213"/>
      <c r="H542" s="213"/>
      <c r="I542" s="213"/>
      <c r="J542" s="213"/>
      <c r="K542" s="213"/>
      <c r="L542" s="280"/>
      <c r="M542" s="280"/>
      <c r="N542" s="280"/>
      <c r="O542" s="280"/>
      <c r="P542" s="280"/>
      <c r="Q542" s="280"/>
      <c r="R542" s="213"/>
      <c r="S542" s="213"/>
      <c r="T542" s="213"/>
      <c r="U542" s="213"/>
      <c r="V542" s="213"/>
      <c r="W542" s="213"/>
      <c r="X542" s="213"/>
      <c r="Y542" s="213"/>
      <c r="Z542" s="213"/>
      <c r="AA542" s="231"/>
      <c r="AB542" s="213"/>
      <c r="AC542" s="213"/>
      <c r="AD542" s="205"/>
      <c r="AE542" s="205"/>
      <c r="AF542" s="205"/>
      <c r="AG542" s="205"/>
      <c r="AH542" s="205"/>
      <c r="AI542" s="205"/>
      <c r="AJ542" s="205"/>
      <c r="AK542" s="205"/>
      <c r="AL542" s="205"/>
      <c r="AM542" s="205"/>
      <c r="AN542" s="205"/>
      <c r="AO542" s="205"/>
    </row>
    <row r="543">
      <c r="A543" s="213"/>
      <c r="B543" s="218"/>
      <c r="C543" s="218"/>
      <c r="D543" s="213"/>
      <c r="E543" s="213"/>
      <c r="F543" s="213"/>
      <c r="G543" s="213"/>
      <c r="H543" s="213"/>
      <c r="I543" s="213"/>
      <c r="J543" s="213"/>
      <c r="K543" s="213"/>
      <c r="L543" s="280"/>
      <c r="M543" s="280"/>
      <c r="N543" s="280"/>
      <c r="O543" s="280"/>
      <c r="P543" s="280"/>
      <c r="Q543" s="280"/>
      <c r="R543" s="213"/>
      <c r="S543" s="213"/>
      <c r="T543" s="213"/>
      <c r="U543" s="213"/>
      <c r="V543" s="213"/>
      <c r="W543" s="213"/>
      <c r="X543" s="213"/>
      <c r="Y543" s="213"/>
      <c r="Z543" s="213"/>
      <c r="AA543" s="231"/>
      <c r="AB543" s="213"/>
      <c r="AC543" s="213"/>
      <c r="AD543" s="205"/>
      <c r="AE543" s="205"/>
      <c r="AF543" s="205"/>
      <c r="AG543" s="205"/>
      <c r="AH543" s="205"/>
      <c r="AI543" s="205"/>
      <c r="AJ543" s="205"/>
      <c r="AK543" s="205"/>
      <c r="AL543" s="205"/>
      <c r="AM543" s="205"/>
      <c r="AN543" s="205"/>
      <c r="AO543" s="205"/>
    </row>
    <row r="544">
      <c r="A544" s="213"/>
      <c r="B544" s="218"/>
      <c r="C544" s="218"/>
      <c r="D544" s="213"/>
      <c r="E544" s="213"/>
      <c r="F544" s="213"/>
      <c r="G544" s="213"/>
      <c r="H544" s="213"/>
      <c r="I544" s="213"/>
      <c r="J544" s="213"/>
      <c r="K544" s="213"/>
      <c r="L544" s="280"/>
      <c r="M544" s="280"/>
      <c r="N544" s="280"/>
      <c r="O544" s="280"/>
      <c r="P544" s="280"/>
      <c r="Q544" s="280"/>
      <c r="R544" s="213"/>
      <c r="S544" s="213"/>
      <c r="T544" s="213"/>
      <c r="U544" s="213"/>
      <c r="V544" s="213"/>
      <c r="W544" s="213"/>
      <c r="X544" s="213"/>
      <c r="Y544" s="213"/>
      <c r="Z544" s="213"/>
      <c r="AA544" s="231"/>
      <c r="AB544" s="213"/>
      <c r="AC544" s="213"/>
      <c r="AD544" s="205"/>
      <c r="AE544" s="205"/>
      <c r="AF544" s="205"/>
      <c r="AG544" s="205"/>
      <c r="AH544" s="205"/>
      <c r="AI544" s="205"/>
      <c r="AJ544" s="205"/>
      <c r="AK544" s="205"/>
      <c r="AL544" s="205"/>
      <c r="AM544" s="205"/>
      <c r="AN544" s="205"/>
      <c r="AO544" s="205"/>
    </row>
    <row r="545">
      <c r="A545" s="213"/>
      <c r="B545" s="218"/>
      <c r="C545" s="218"/>
      <c r="D545" s="213"/>
      <c r="E545" s="213"/>
      <c r="F545" s="213"/>
      <c r="G545" s="213"/>
      <c r="H545" s="213"/>
      <c r="I545" s="213"/>
      <c r="J545" s="213"/>
      <c r="K545" s="213"/>
      <c r="L545" s="280"/>
      <c r="M545" s="280"/>
      <c r="N545" s="280"/>
      <c r="O545" s="280"/>
      <c r="P545" s="280"/>
      <c r="Q545" s="280"/>
      <c r="R545" s="213"/>
      <c r="S545" s="213"/>
      <c r="T545" s="213"/>
      <c r="U545" s="213"/>
      <c r="V545" s="213"/>
      <c r="W545" s="213"/>
      <c r="X545" s="213"/>
      <c r="Y545" s="213"/>
      <c r="Z545" s="213"/>
      <c r="AA545" s="231"/>
      <c r="AB545" s="213"/>
      <c r="AC545" s="213"/>
      <c r="AD545" s="205"/>
      <c r="AE545" s="205"/>
      <c r="AF545" s="205"/>
      <c r="AG545" s="205"/>
      <c r="AH545" s="205"/>
      <c r="AI545" s="205"/>
      <c r="AJ545" s="205"/>
      <c r="AK545" s="205"/>
      <c r="AL545" s="205"/>
      <c r="AM545" s="205"/>
      <c r="AN545" s="205"/>
      <c r="AO545" s="205"/>
    </row>
    <row r="546">
      <c r="A546" s="213"/>
      <c r="B546" s="218"/>
      <c r="C546" s="218"/>
      <c r="D546" s="213"/>
      <c r="E546" s="213"/>
      <c r="F546" s="213"/>
      <c r="G546" s="213"/>
      <c r="H546" s="213"/>
      <c r="I546" s="213"/>
      <c r="J546" s="213"/>
      <c r="K546" s="213"/>
      <c r="L546" s="280"/>
      <c r="M546" s="280"/>
      <c r="N546" s="280"/>
      <c r="O546" s="280"/>
      <c r="P546" s="280"/>
      <c r="Q546" s="280"/>
      <c r="R546" s="213"/>
      <c r="S546" s="213"/>
      <c r="T546" s="213"/>
      <c r="U546" s="213"/>
      <c r="V546" s="213"/>
      <c r="W546" s="213"/>
      <c r="X546" s="213"/>
      <c r="Y546" s="213"/>
      <c r="Z546" s="213"/>
      <c r="AA546" s="231"/>
      <c r="AB546" s="213"/>
      <c r="AC546" s="213"/>
      <c r="AD546" s="205"/>
      <c r="AE546" s="205"/>
      <c r="AF546" s="205"/>
      <c r="AG546" s="205"/>
      <c r="AH546" s="205"/>
      <c r="AI546" s="205"/>
      <c r="AJ546" s="205"/>
      <c r="AK546" s="205"/>
      <c r="AL546" s="205"/>
      <c r="AM546" s="205"/>
      <c r="AN546" s="205"/>
      <c r="AO546" s="205"/>
    </row>
    <row r="547">
      <c r="A547" s="213"/>
      <c r="B547" s="218"/>
      <c r="C547" s="218"/>
      <c r="D547" s="213"/>
      <c r="E547" s="213"/>
      <c r="F547" s="213"/>
      <c r="G547" s="213"/>
      <c r="H547" s="213"/>
      <c r="I547" s="213"/>
      <c r="J547" s="213"/>
      <c r="K547" s="213"/>
      <c r="L547" s="280"/>
      <c r="M547" s="280"/>
      <c r="N547" s="280"/>
      <c r="O547" s="280"/>
      <c r="P547" s="280"/>
      <c r="Q547" s="280"/>
      <c r="R547" s="213"/>
      <c r="S547" s="213"/>
      <c r="T547" s="213"/>
      <c r="U547" s="213"/>
      <c r="V547" s="213"/>
      <c r="W547" s="213"/>
      <c r="X547" s="213"/>
      <c r="Y547" s="213"/>
      <c r="Z547" s="213"/>
      <c r="AA547" s="231"/>
      <c r="AB547" s="213"/>
      <c r="AC547" s="213"/>
      <c r="AD547" s="205"/>
      <c r="AE547" s="205"/>
      <c r="AF547" s="205"/>
      <c r="AG547" s="205"/>
      <c r="AH547" s="205"/>
      <c r="AI547" s="205"/>
      <c r="AJ547" s="205"/>
      <c r="AK547" s="205"/>
      <c r="AL547" s="205"/>
      <c r="AM547" s="205"/>
      <c r="AN547" s="205"/>
      <c r="AO547" s="205"/>
    </row>
    <row r="548">
      <c r="A548" s="213"/>
      <c r="B548" s="218"/>
      <c r="C548" s="218"/>
      <c r="D548" s="213"/>
      <c r="E548" s="213"/>
      <c r="F548" s="213"/>
      <c r="G548" s="213"/>
      <c r="H548" s="213"/>
      <c r="I548" s="213"/>
      <c r="J548" s="213"/>
      <c r="K548" s="213"/>
      <c r="L548" s="280"/>
      <c r="M548" s="280"/>
      <c r="N548" s="280"/>
      <c r="O548" s="280"/>
      <c r="P548" s="280"/>
      <c r="Q548" s="280"/>
      <c r="R548" s="213"/>
      <c r="S548" s="213"/>
      <c r="T548" s="213"/>
      <c r="U548" s="213"/>
      <c r="V548" s="213"/>
      <c r="W548" s="213"/>
      <c r="X548" s="213"/>
      <c r="Y548" s="213"/>
      <c r="Z548" s="213"/>
      <c r="AA548" s="231"/>
      <c r="AB548" s="213"/>
      <c r="AC548" s="213"/>
      <c r="AD548" s="205"/>
      <c r="AE548" s="205"/>
      <c r="AF548" s="205"/>
      <c r="AG548" s="205"/>
      <c r="AH548" s="205"/>
      <c r="AI548" s="205"/>
      <c r="AJ548" s="205"/>
      <c r="AK548" s="205"/>
      <c r="AL548" s="205"/>
      <c r="AM548" s="205"/>
      <c r="AN548" s="205"/>
      <c r="AO548" s="205"/>
    </row>
    <row r="549">
      <c r="A549" s="213"/>
      <c r="B549" s="218"/>
      <c r="C549" s="218"/>
      <c r="D549" s="213"/>
      <c r="E549" s="213"/>
      <c r="F549" s="213"/>
      <c r="G549" s="213"/>
      <c r="H549" s="213"/>
      <c r="I549" s="213"/>
      <c r="J549" s="213"/>
      <c r="K549" s="213"/>
      <c r="L549" s="280"/>
      <c r="M549" s="280"/>
      <c r="N549" s="280"/>
      <c r="O549" s="280"/>
      <c r="P549" s="280"/>
      <c r="Q549" s="280"/>
      <c r="R549" s="213"/>
      <c r="S549" s="213"/>
      <c r="T549" s="213"/>
      <c r="U549" s="213"/>
      <c r="V549" s="213"/>
      <c r="W549" s="213"/>
      <c r="X549" s="213"/>
      <c r="Y549" s="213"/>
      <c r="Z549" s="213"/>
      <c r="AA549" s="231"/>
      <c r="AB549" s="213"/>
      <c r="AC549" s="213"/>
      <c r="AD549" s="205"/>
      <c r="AE549" s="205"/>
      <c r="AF549" s="205"/>
      <c r="AG549" s="205"/>
      <c r="AH549" s="205"/>
      <c r="AI549" s="205"/>
      <c r="AJ549" s="205"/>
      <c r="AK549" s="205"/>
      <c r="AL549" s="205"/>
      <c r="AM549" s="205"/>
      <c r="AN549" s="205"/>
      <c r="AO549" s="205"/>
    </row>
    <row r="550">
      <c r="A550" s="213"/>
      <c r="B550" s="218"/>
      <c r="C550" s="218"/>
      <c r="D550" s="213"/>
      <c r="E550" s="213"/>
      <c r="F550" s="213"/>
      <c r="G550" s="213"/>
      <c r="H550" s="213"/>
      <c r="I550" s="213"/>
      <c r="J550" s="213"/>
      <c r="K550" s="213"/>
      <c r="L550" s="280"/>
      <c r="M550" s="280"/>
      <c r="N550" s="280"/>
      <c r="O550" s="280"/>
      <c r="P550" s="280"/>
      <c r="Q550" s="280"/>
      <c r="R550" s="213"/>
      <c r="S550" s="213"/>
      <c r="T550" s="213"/>
      <c r="U550" s="213"/>
      <c r="V550" s="213"/>
      <c r="W550" s="213"/>
      <c r="X550" s="213"/>
      <c r="Y550" s="213"/>
      <c r="Z550" s="213"/>
      <c r="AA550" s="231"/>
      <c r="AB550" s="213"/>
      <c r="AC550" s="213"/>
      <c r="AD550" s="205"/>
      <c r="AE550" s="205"/>
      <c r="AF550" s="205"/>
      <c r="AG550" s="205"/>
      <c r="AH550" s="205"/>
      <c r="AI550" s="205"/>
      <c r="AJ550" s="205"/>
      <c r="AK550" s="205"/>
      <c r="AL550" s="205"/>
      <c r="AM550" s="205"/>
      <c r="AN550" s="205"/>
      <c r="AO550" s="205"/>
    </row>
    <row r="551">
      <c r="A551" s="213"/>
      <c r="B551" s="218"/>
      <c r="C551" s="218"/>
      <c r="D551" s="213"/>
      <c r="E551" s="213"/>
      <c r="F551" s="213"/>
      <c r="G551" s="213"/>
      <c r="H551" s="213"/>
      <c r="I551" s="213"/>
      <c r="J551" s="213"/>
      <c r="K551" s="213"/>
      <c r="L551" s="280"/>
      <c r="M551" s="280"/>
      <c r="N551" s="280"/>
      <c r="O551" s="280"/>
      <c r="P551" s="280"/>
      <c r="Q551" s="280"/>
      <c r="R551" s="213"/>
      <c r="S551" s="213"/>
      <c r="T551" s="213"/>
      <c r="U551" s="213"/>
      <c r="V551" s="213"/>
      <c r="W551" s="213"/>
      <c r="X551" s="213"/>
      <c r="Y551" s="213"/>
      <c r="Z551" s="213"/>
      <c r="AA551" s="231"/>
      <c r="AB551" s="213"/>
      <c r="AC551" s="213"/>
      <c r="AD551" s="205"/>
      <c r="AE551" s="205"/>
      <c r="AF551" s="205"/>
      <c r="AG551" s="205"/>
      <c r="AH551" s="205"/>
      <c r="AI551" s="205"/>
      <c r="AJ551" s="205"/>
      <c r="AK551" s="205"/>
      <c r="AL551" s="205"/>
      <c r="AM551" s="205"/>
      <c r="AN551" s="205"/>
      <c r="AO551" s="205"/>
    </row>
    <row r="552">
      <c r="A552" s="213"/>
      <c r="B552" s="218"/>
      <c r="C552" s="218"/>
      <c r="D552" s="213"/>
      <c r="E552" s="213"/>
      <c r="F552" s="213"/>
      <c r="G552" s="213"/>
      <c r="H552" s="213"/>
      <c r="I552" s="213"/>
      <c r="J552" s="213"/>
      <c r="K552" s="213"/>
      <c r="L552" s="280"/>
      <c r="M552" s="280"/>
      <c r="N552" s="280"/>
      <c r="O552" s="280"/>
      <c r="P552" s="280"/>
      <c r="Q552" s="280"/>
      <c r="R552" s="213"/>
      <c r="S552" s="213"/>
      <c r="T552" s="213"/>
      <c r="U552" s="213"/>
      <c r="V552" s="213"/>
      <c r="W552" s="213"/>
      <c r="X552" s="213"/>
      <c r="Y552" s="213"/>
      <c r="Z552" s="213"/>
      <c r="AA552" s="231"/>
      <c r="AB552" s="213"/>
      <c r="AC552" s="213"/>
      <c r="AD552" s="205"/>
      <c r="AE552" s="205"/>
      <c r="AF552" s="205"/>
      <c r="AG552" s="205"/>
      <c r="AH552" s="205"/>
      <c r="AI552" s="205"/>
      <c r="AJ552" s="205"/>
      <c r="AK552" s="205"/>
      <c r="AL552" s="205"/>
      <c r="AM552" s="205"/>
      <c r="AN552" s="205"/>
      <c r="AO552" s="205"/>
    </row>
    <row r="553">
      <c r="A553" s="213"/>
      <c r="B553" s="218"/>
      <c r="C553" s="218"/>
      <c r="D553" s="213"/>
      <c r="E553" s="213"/>
      <c r="F553" s="213"/>
      <c r="G553" s="213"/>
      <c r="H553" s="213"/>
      <c r="I553" s="213"/>
      <c r="J553" s="213"/>
      <c r="K553" s="213"/>
      <c r="L553" s="280"/>
      <c r="M553" s="280"/>
      <c r="N553" s="280"/>
      <c r="O553" s="280"/>
      <c r="P553" s="280"/>
      <c r="Q553" s="280"/>
      <c r="R553" s="213"/>
      <c r="S553" s="213"/>
      <c r="T553" s="213"/>
      <c r="U553" s="213"/>
      <c r="V553" s="213"/>
      <c r="W553" s="213"/>
      <c r="X553" s="213"/>
      <c r="Y553" s="213"/>
      <c r="Z553" s="213"/>
      <c r="AA553" s="231"/>
      <c r="AB553" s="213"/>
      <c r="AC553" s="213"/>
      <c r="AD553" s="205"/>
      <c r="AE553" s="205"/>
      <c r="AF553" s="205"/>
      <c r="AG553" s="205"/>
      <c r="AH553" s="205"/>
      <c r="AI553" s="205"/>
      <c r="AJ553" s="205"/>
      <c r="AK553" s="205"/>
      <c r="AL553" s="205"/>
      <c r="AM553" s="205"/>
      <c r="AN553" s="205"/>
      <c r="AO553" s="205"/>
    </row>
    <row r="554">
      <c r="A554" s="213"/>
      <c r="B554" s="218"/>
      <c r="C554" s="218"/>
      <c r="D554" s="213"/>
      <c r="E554" s="213"/>
      <c r="F554" s="213"/>
      <c r="G554" s="213"/>
      <c r="H554" s="213"/>
      <c r="I554" s="213"/>
      <c r="J554" s="213"/>
      <c r="K554" s="213"/>
      <c r="L554" s="280"/>
      <c r="M554" s="280"/>
      <c r="N554" s="280"/>
      <c r="O554" s="280"/>
      <c r="P554" s="280"/>
      <c r="Q554" s="280"/>
      <c r="R554" s="213"/>
      <c r="S554" s="213"/>
      <c r="T554" s="213"/>
      <c r="U554" s="213"/>
      <c r="V554" s="213"/>
      <c r="W554" s="213"/>
      <c r="X554" s="213"/>
      <c r="Y554" s="213"/>
      <c r="Z554" s="213"/>
      <c r="AA554" s="231"/>
      <c r="AB554" s="213"/>
      <c r="AC554" s="213"/>
      <c r="AD554" s="205"/>
      <c r="AE554" s="205"/>
      <c r="AF554" s="205"/>
      <c r="AG554" s="205"/>
      <c r="AH554" s="205"/>
      <c r="AI554" s="205"/>
      <c r="AJ554" s="205"/>
      <c r="AK554" s="205"/>
      <c r="AL554" s="205"/>
      <c r="AM554" s="205"/>
      <c r="AN554" s="205"/>
      <c r="AO554" s="205"/>
    </row>
    <row r="555">
      <c r="A555" s="213"/>
      <c r="B555" s="218"/>
      <c r="C555" s="218"/>
      <c r="D555" s="213"/>
      <c r="E555" s="213"/>
      <c r="F555" s="213"/>
      <c r="G555" s="213"/>
      <c r="H555" s="213"/>
      <c r="I555" s="213"/>
      <c r="J555" s="213"/>
      <c r="K555" s="213"/>
      <c r="L555" s="280"/>
      <c r="M555" s="280"/>
      <c r="N555" s="280"/>
      <c r="O555" s="280"/>
      <c r="P555" s="280"/>
      <c r="Q555" s="280"/>
      <c r="R555" s="213"/>
      <c r="S555" s="213"/>
      <c r="T555" s="213"/>
      <c r="U555" s="213"/>
      <c r="V555" s="213"/>
      <c r="W555" s="213"/>
      <c r="X555" s="213"/>
      <c r="Y555" s="213"/>
      <c r="Z555" s="213"/>
      <c r="AA555" s="231"/>
      <c r="AB555" s="213"/>
      <c r="AC555" s="213"/>
      <c r="AD555" s="205"/>
      <c r="AE555" s="205"/>
      <c r="AF555" s="205"/>
      <c r="AG555" s="205"/>
      <c r="AH555" s="205"/>
      <c r="AI555" s="205"/>
      <c r="AJ555" s="205"/>
      <c r="AK555" s="205"/>
      <c r="AL555" s="205"/>
      <c r="AM555" s="205"/>
      <c r="AN555" s="205"/>
      <c r="AO555" s="205"/>
    </row>
    <row r="556">
      <c r="A556" s="213"/>
      <c r="B556" s="218"/>
      <c r="C556" s="218"/>
      <c r="D556" s="213"/>
      <c r="E556" s="213"/>
      <c r="F556" s="213"/>
      <c r="G556" s="213"/>
      <c r="H556" s="213"/>
      <c r="I556" s="213"/>
      <c r="J556" s="213"/>
      <c r="K556" s="213"/>
      <c r="L556" s="280"/>
      <c r="M556" s="280"/>
      <c r="N556" s="280"/>
      <c r="O556" s="280"/>
      <c r="P556" s="280"/>
      <c r="Q556" s="280"/>
      <c r="R556" s="213"/>
      <c r="S556" s="213"/>
      <c r="T556" s="213"/>
      <c r="U556" s="213"/>
      <c r="V556" s="213"/>
      <c r="W556" s="213"/>
      <c r="X556" s="213"/>
      <c r="Y556" s="213"/>
      <c r="Z556" s="213"/>
      <c r="AA556" s="231"/>
      <c r="AB556" s="213"/>
      <c r="AC556" s="213"/>
      <c r="AD556" s="205"/>
      <c r="AE556" s="205"/>
      <c r="AF556" s="205"/>
      <c r="AG556" s="205"/>
      <c r="AH556" s="205"/>
      <c r="AI556" s="205"/>
      <c r="AJ556" s="205"/>
      <c r="AK556" s="205"/>
      <c r="AL556" s="205"/>
      <c r="AM556" s="205"/>
      <c r="AN556" s="205"/>
      <c r="AO556" s="205"/>
    </row>
    <row r="557">
      <c r="A557" s="213"/>
      <c r="B557" s="218"/>
      <c r="C557" s="218"/>
      <c r="D557" s="213"/>
      <c r="E557" s="213"/>
      <c r="F557" s="213"/>
      <c r="G557" s="213"/>
      <c r="H557" s="213"/>
      <c r="I557" s="213"/>
      <c r="J557" s="213"/>
      <c r="K557" s="213"/>
      <c r="L557" s="280"/>
      <c r="M557" s="280"/>
      <c r="N557" s="280"/>
      <c r="O557" s="280"/>
      <c r="P557" s="280"/>
      <c r="Q557" s="280"/>
      <c r="R557" s="213"/>
      <c r="S557" s="213"/>
      <c r="T557" s="213"/>
      <c r="U557" s="213"/>
      <c r="V557" s="213"/>
      <c r="W557" s="213"/>
      <c r="X557" s="213"/>
      <c r="Y557" s="213"/>
      <c r="Z557" s="213"/>
      <c r="AA557" s="231"/>
      <c r="AB557" s="213"/>
      <c r="AC557" s="213"/>
      <c r="AD557" s="205"/>
      <c r="AE557" s="205"/>
      <c r="AF557" s="205"/>
      <c r="AG557" s="205"/>
      <c r="AH557" s="205"/>
      <c r="AI557" s="205"/>
      <c r="AJ557" s="205"/>
      <c r="AK557" s="205"/>
      <c r="AL557" s="205"/>
      <c r="AM557" s="205"/>
      <c r="AN557" s="205"/>
      <c r="AO557" s="205"/>
    </row>
    <row r="558">
      <c r="A558" s="213"/>
      <c r="B558" s="218"/>
      <c r="C558" s="218"/>
      <c r="D558" s="213"/>
      <c r="E558" s="213"/>
      <c r="F558" s="213"/>
      <c r="G558" s="213"/>
      <c r="H558" s="213"/>
      <c r="I558" s="213"/>
      <c r="J558" s="213"/>
      <c r="K558" s="213"/>
      <c r="L558" s="280"/>
      <c r="M558" s="280"/>
      <c r="N558" s="280"/>
      <c r="O558" s="280"/>
      <c r="P558" s="280"/>
      <c r="Q558" s="280"/>
      <c r="R558" s="213"/>
      <c r="S558" s="213"/>
      <c r="T558" s="213"/>
      <c r="U558" s="213"/>
      <c r="V558" s="213"/>
      <c r="W558" s="213"/>
      <c r="X558" s="213"/>
      <c r="Y558" s="213"/>
      <c r="Z558" s="213"/>
      <c r="AA558" s="231"/>
      <c r="AB558" s="213"/>
      <c r="AC558" s="213"/>
      <c r="AD558" s="205"/>
      <c r="AE558" s="205"/>
      <c r="AF558" s="205"/>
      <c r="AG558" s="205"/>
      <c r="AH558" s="205"/>
      <c r="AI558" s="205"/>
      <c r="AJ558" s="205"/>
      <c r="AK558" s="205"/>
      <c r="AL558" s="205"/>
      <c r="AM558" s="205"/>
      <c r="AN558" s="205"/>
      <c r="AO558" s="205"/>
    </row>
    <row r="559">
      <c r="A559" s="213"/>
      <c r="B559" s="218"/>
      <c r="C559" s="218"/>
      <c r="D559" s="213"/>
      <c r="E559" s="213"/>
      <c r="F559" s="213"/>
      <c r="G559" s="213"/>
      <c r="H559" s="213"/>
      <c r="I559" s="213"/>
      <c r="J559" s="213"/>
      <c r="K559" s="213"/>
      <c r="L559" s="280"/>
      <c r="M559" s="280"/>
      <c r="N559" s="280"/>
      <c r="O559" s="280"/>
      <c r="P559" s="280"/>
      <c r="Q559" s="280"/>
      <c r="R559" s="213"/>
      <c r="S559" s="213"/>
      <c r="T559" s="213"/>
      <c r="U559" s="213"/>
      <c r="V559" s="213"/>
      <c r="W559" s="213"/>
      <c r="X559" s="213"/>
      <c r="Y559" s="213"/>
      <c r="Z559" s="213"/>
      <c r="AA559" s="231"/>
      <c r="AB559" s="213"/>
      <c r="AC559" s="213"/>
      <c r="AD559" s="205"/>
      <c r="AE559" s="205"/>
      <c r="AF559" s="205"/>
      <c r="AG559" s="205"/>
      <c r="AH559" s="205"/>
      <c r="AI559" s="205"/>
      <c r="AJ559" s="205"/>
      <c r="AK559" s="205"/>
      <c r="AL559" s="205"/>
      <c r="AM559" s="205"/>
      <c r="AN559" s="205"/>
      <c r="AO559" s="205"/>
    </row>
    <row r="560">
      <c r="A560" s="213"/>
      <c r="B560" s="218"/>
      <c r="C560" s="218"/>
      <c r="D560" s="213"/>
      <c r="E560" s="213"/>
      <c r="F560" s="213"/>
      <c r="G560" s="213"/>
      <c r="H560" s="213"/>
      <c r="I560" s="213"/>
      <c r="J560" s="213"/>
      <c r="K560" s="213"/>
      <c r="L560" s="280"/>
      <c r="M560" s="280"/>
      <c r="N560" s="280"/>
      <c r="O560" s="280"/>
      <c r="P560" s="280"/>
      <c r="Q560" s="280"/>
      <c r="R560" s="213"/>
      <c r="S560" s="213"/>
      <c r="T560" s="213"/>
      <c r="U560" s="213"/>
      <c r="V560" s="213"/>
      <c r="W560" s="213"/>
      <c r="X560" s="213"/>
      <c r="Y560" s="213"/>
      <c r="Z560" s="213"/>
      <c r="AA560" s="231"/>
      <c r="AB560" s="213"/>
      <c r="AC560" s="213"/>
      <c r="AD560" s="205"/>
      <c r="AE560" s="205"/>
      <c r="AF560" s="205"/>
      <c r="AG560" s="205"/>
      <c r="AH560" s="205"/>
      <c r="AI560" s="205"/>
      <c r="AJ560" s="205"/>
      <c r="AK560" s="205"/>
      <c r="AL560" s="205"/>
      <c r="AM560" s="205"/>
      <c r="AN560" s="205"/>
      <c r="AO560" s="205"/>
    </row>
    <row r="561">
      <c r="A561" s="213"/>
      <c r="B561" s="218"/>
      <c r="C561" s="218"/>
      <c r="D561" s="213"/>
      <c r="E561" s="213"/>
      <c r="F561" s="213"/>
      <c r="G561" s="213"/>
      <c r="H561" s="213"/>
      <c r="I561" s="213"/>
      <c r="J561" s="213"/>
      <c r="K561" s="213"/>
      <c r="L561" s="280"/>
      <c r="M561" s="280"/>
      <c r="N561" s="280"/>
      <c r="O561" s="280"/>
      <c r="P561" s="280"/>
      <c r="Q561" s="280"/>
      <c r="R561" s="213"/>
      <c r="S561" s="213"/>
      <c r="T561" s="213"/>
      <c r="U561" s="213"/>
      <c r="V561" s="213"/>
      <c r="W561" s="213"/>
      <c r="X561" s="213"/>
      <c r="Y561" s="213"/>
      <c r="Z561" s="213"/>
      <c r="AA561" s="231"/>
      <c r="AB561" s="213"/>
      <c r="AC561" s="213"/>
      <c r="AD561" s="205"/>
      <c r="AE561" s="205"/>
      <c r="AF561" s="205"/>
      <c r="AG561" s="205"/>
      <c r="AH561" s="205"/>
      <c r="AI561" s="205"/>
      <c r="AJ561" s="205"/>
      <c r="AK561" s="205"/>
      <c r="AL561" s="205"/>
      <c r="AM561" s="205"/>
      <c r="AN561" s="205"/>
      <c r="AO561" s="205"/>
    </row>
    <row r="562">
      <c r="A562" s="213"/>
      <c r="B562" s="218"/>
      <c r="C562" s="218"/>
      <c r="D562" s="213"/>
      <c r="E562" s="213"/>
      <c r="F562" s="213"/>
      <c r="G562" s="213"/>
      <c r="H562" s="213"/>
      <c r="I562" s="213"/>
      <c r="J562" s="213"/>
      <c r="K562" s="213"/>
      <c r="L562" s="280"/>
      <c r="M562" s="280"/>
      <c r="N562" s="280"/>
      <c r="O562" s="280"/>
      <c r="P562" s="280"/>
      <c r="Q562" s="280"/>
      <c r="R562" s="213"/>
      <c r="S562" s="213"/>
      <c r="T562" s="213"/>
      <c r="U562" s="213"/>
      <c r="V562" s="213"/>
      <c r="W562" s="213"/>
      <c r="X562" s="213"/>
      <c r="Y562" s="213"/>
      <c r="Z562" s="213"/>
      <c r="AA562" s="231"/>
      <c r="AB562" s="213"/>
      <c r="AC562" s="213"/>
      <c r="AD562" s="205"/>
      <c r="AE562" s="205"/>
      <c r="AF562" s="205"/>
      <c r="AG562" s="205"/>
      <c r="AH562" s="205"/>
      <c r="AI562" s="205"/>
      <c r="AJ562" s="205"/>
      <c r="AK562" s="205"/>
      <c r="AL562" s="205"/>
      <c r="AM562" s="205"/>
      <c r="AN562" s="205"/>
      <c r="AO562" s="205"/>
    </row>
    <row r="563">
      <c r="A563" s="213"/>
      <c r="B563" s="218"/>
      <c r="C563" s="218"/>
      <c r="D563" s="213"/>
      <c r="E563" s="213"/>
      <c r="F563" s="213"/>
      <c r="G563" s="213"/>
      <c r="H563" s="213"/>
      <c r="I563" s="213"/>
      <c r="J563" s="213"/>
      <c r="K563" s="213"/>
      <c r="L563" s="280"/>
      <c r="M563" s="280"/>
      <c r="N563" s="280"/>
      <c r="O563" s="280"/>
      <c r="P563" s="280"/>
      <c r="Q563" s="280"/>
      <c r="R563" s="213"/>
      <c r="S563" s="213"/>
      <c r="T563" s="213"/>
      <c r="U563" s="213"/>
      <c r="V563" s="213"/>
      <c r="W563" s="213"/>
      <c r="X563" s="213"/>
      <c r="Y563" s="213"/>
      <c r="Z563" s="213"/>
      <c r="AA563" s="231"/>
      <c r="AB563" s="213"/>
      <c r="AC563" s="213"/>
      <c r="AD563" s="205"/>
      <c r="AE563" s="205"/>
      <c r="AF563" s="205"/>
      <c r="AG563" s="205"/>
      <c r="AH563" s="205"/>
      <c r="AI563" s="205"/>
      <c r="AJ563" s="205"/>
      <c r="AK563" s="205"/>
      <c r="AL563" s="205"/>
      <c r="AM563" s="205"/>
      <c r="AN563" s="205"/>
      <c r="AO563" s="205"/>
    </row>
    <row r="564">
      <c r="A564" s="213"/>
      <c r="B564" s="218"/>
      <c r="C564" s="218"/>
      <c r="D564" s="213"/>
      <c r="E564" s="213"/>
      <c r="F564" s="213"/>
      <c r="G564" s="213"/>
      <c r="H564" s="213"/>
      <c r="I564" s="213"/>
      <c r="J564" s="213"/>
      <c r="K564" s="213"/>
      <c r="L564" s="280"/>
      <c r="M564" s="280"/>
      <c r="N564" s="280"/>
      <c r="O564" s="280"/>
      <c r="P564" s="280"/>
      <c r="Q564" s="280"/>
      <c r="R564" s="213"/>
      <c r="S564" s="213"/>
      <c r="T564" s="213"/>
      <c r="U564" s="213"/>
      <c r="V564" s="213"/>
      <c r="W564" s="213"/>
      <c r="X564" s="213"/>
      <c r="Y564" s="213"/>
      <c r="Z564" s="213"/>
      <c r="AA564" s="231"/>
      <c r="AB564" s="213"/>
      <c r="AC564" s="213"/>
      <c r="AD564" s="205"/>
      <c r="AE564" s="205"/>
      <c r="AF564" s="205"/>
      <c r="AG564" s="205"/>
      <c r="AH564" s="205"/>
      <c r="AI564" s="205"/>
      <c r="AJ564" s="205"/>
      <c r="AK564" s="205"/>
      <c r="AL564" s="205"/>
      <c r="AM564" s="205"/>
      <c r="AN564" s="205"/>
      <c r="AO564" s="205"/>
    </row>
    <row r="565">
      <c r="A565" s="213"/>
      <c r="B565" s="218"/>
      <c r="C565" s="218"/>
      <c r="D565" s="213"/>
      <c r="E565" s="213"/>
      <c r="F565" s="213"/>
      <c r="G565" s="213"/>
      <c r="H565" s="213"/>
      <c r="I565" s="213"/>
      <c r="J565" s="213"/>
      <c r="K565" s="213"/>
      <c r="L565" s="280"/>
      <c r="M565" s="280"/>
      <c r="N565" s="280"/>
      <c r="O565" s="280"/>
      <c r="P565" s="280"/>
      <c r="Q565" s="280"/>
      <c r="R565" s="213"/>
      <c r="S565" s="213"/>
      <c r="T565" s="213"/>
      <c r="U565" s="213"/>
      <c r="V565" s="213"/>
      <c r="W565" s="213"/>
      <c r="X565" s="213"/>
      <c r="Y565" s="213"/>
      <c r="Z565" s="213"/>
      <c r="AA565" s="231"/>
      <c r="AB565" s="213"/>
      <c r="AC565" s="213"/>
      <c r="AD565" s="205"/>
      <c r="AE565" s="205"/>
      <c r="AF565" s="205"/>
      <c r="AG565" s="205"/>
      <c r="AH565" s="205"/>
      <c r="AI565" s="205"/>
      <c r="AJ565" s="205"/>
      <c r="AK565" s="205"/>
      <c r="AL565" s="205"/>
      <c r="AM565" s="205"/>
      <c r="AN565" s="205"/>
      <c r="AO565" s="205"/>
    </row>
    <row r="566">
      <c r="A566" s="213"/>
      <c r="B566" s="218"/>
      <c r="C566" s="218"/>
      <c r="D566" s="213"/>
      <c r="E566" s="213"/>
      <c r="F566" s="213"/>
      <c r="G566" s="213"/>
      <c r="H566" s="213"/>
      <c r="I566" s="213"/>
      <c r="J566" s="213"/>
      <c r="K566" s="213"/>
      <c r="L566" s="280"/>
      <c r="M566" s="280"/>
      <c r="N566" s="280"/>
      <c r="O566" s="280"/>
      <c r="P566" s="280"/>
      <c r="Q566" s="280"/>
      <c r="R566" s="213"/>
      <c r="S566" s="213"/>
      <c r="T566" s="213"/>
      <c r="U566" s="213"/>
      <c r="V566" s="213"/>
      <c r="W566" s="213"/>
      <c r="X566" s="213"/>
      <c r="Y566" s="213"/>
      <c r="Z566" s="213"/>
      <c r="AA566" s="231"/>
      <c r="AB566" s="213"/>
      <c r="AC566" s="213"/>
      <c r="AD566" s="205"/>
      <c r="AE566" s="205"/>
      <c r="AF566" s="205"/>
      <c r="AG566" s="205"/>
      <c r="AH566" s="205"/>
      <c r="AI566" s="205"/>
      <c r="AJ566" s="205"/>
      <c r="AK566" s="205"/>
      <c r="AL566" s="205"/>
      <c r="AM566" s="205"/>
      <c r="AN566" s="205"/>
      <c r="AO566" s="205"/>
    </row>
    <row r="567">
      <c r="A567" s="213"/>
      <c r="B567" s="218"/>
      <c r="C567" s="218"/>
      <c r="D567" s="213"/>
      <c r="E567" s="213"/>
      <c r="F567" s="213"/>
      <c r="G567" s="213"/>
      <c r="H567" s="213"/>
      <c r="I567" s="213"/>
      <c r="J567" s="213"/>
      <c r="K567" s="213"/>
      <c r="L567" s="280"/>
      <c r="M567" s="280"/>
      <c r="N567" s="280"/>
      <c r="O567" s="280"/>
      <c r="P567" s="280"/>
      <c r="Q567" s="280"/>
      <c r="R567" s="213"/>
      <c r="S567" s="213"/>
      <c r="T567" s="213"/>
      <c r="U567" s="213"/>
      <c r="V567" s="213"/>
      <c r="W567" s="213"/>
      <c r="X567" s="213"/>
      <c r="Y567" s="213"/>
      <c r="Z567" s="213"/>
      <c r="AA567" s="231"/>
      <c r="AB567" s="213"/>
      <c r="AC567" s="213"/>
      <c r="AD567" s="205"/>
      <c r="AE567" s="205"/>
      <c r="AF567" s="205"/>
      <c r="AG567" s="205"/>
      <c r="AH567" s="205"/>
      <c r="AI567" s="205"/>
      <c r="AJ567" s="205"/>
      <c r="AK567" s="205"/>
      <c r="AL567" s="205"/>
      <c r="AM567" s="205"/>
      <c r="AN567" s="205"/>
      <c r="AO567" s="205"/>
    </row>
    <row r="568">
      <c r="A568" s="213"/>
      <c r="B568" s="218"/>
      <c r="C568" s="218"/>
      <c r="D568" s="213"/>
      <c r="E568" s="213"/>
      <c r="F568" s="213"/>
      <c r="G568" s="213"/>
      <c r="H568" s="213"/>
      <c r="I568" s="213"/>
      <c r="J568" s="213"/>
      <c r="K568" s="213"/>
      <c r="L568" s="280"/>
      <c r="M568" s="280"/>
      <c r="N568" s="280"/>
      <c r="O568" s="280"/>
      <c r="P568" s="280"/>
      <c r="Q568" s="280"/>
      <c r="R568" s="213"/>
      <c r="S568" s="213"/>
      <c r="T568" s="213"/>
      <c r="U568" s="213"/>
      <c r="V568" s="213"/>
      <c r="W568" s="213"/>
      <c r="X568" s="213"/>
      <c r="Y568" s="213"/>
      <c r="Z568" s="213"/>
      <c r="AA568" s="231"/>
      <c r="AB568" s="213"/>
      <c r="AC568" s="213"/>
      <c r="AD568" s="205"/>
      <c r="AE568" s="205"/>
      <c r="AF568" s="205"/>
      <c r="AG568" s="205"/>
      <c r="AH568" s="205"/>
      <c r="AI568" s="205"/>
      <c r="AJ568" s="205"/>
      <c r="AK568" s="205"/>
      <c r="AL568" s="205"/>
      <c r="AM568" s="205"/>
      <c r="AN568" s="205"/>
      <c r="AO568" s="205"/>
    </row>
    <row r="569">
      <c r="A569" s="213"/>
      <c r="B569" s="218"/>
      <c r="C569" s="218"/>
      <c r="D569" s="213"/>
      <c r="E569" s="213"/>
      <c r="F569" s="213"/>
      <c r="G569" s="213"/>
      <c r="H569" s="213"/>
      <c r="I569" s="213"/>
      <c r="J569" s="213"/>
      <c r="K569" s="213"/>
      <c r="L569" s="280"/>
      <c r="M569" s="280"/>
      <c r="N569" s="280"/>
      <c r="O569" s="280"/>
      <c r="P569" s="280"/>
      <c r="Q569" s="280"/>
      <c r="R569" s="213"/>
      <c r="S569" s="213"/>
      <c r="T569" s="213"/>
      <c r="U569" s="213"/>
      <c r="V569" s="213"/>
      <c r="W569" s="213"/>
      <c r="X569" s="213"/>
      <c r="Y569" s="213"/>
      <c r="Z569" s="213"/>
      <c r="AA569" s="231"/>
      <c r="AB569" s="213"/>
      <c r="AC569" s="213"/>
      <c r="AD569" s="205"/>
      <c r="AE569" s="205"/>
      <c r="AF569" s="205"/>
      <c r="AG569" s="205"/>
      <c r="AH569" s="205"/>
      <c r="AI569" s="205"/>
      <c r="AJ569" s="205"/>
      <c r="AK569" s="205"/>
      <c r="AL569" s="205"/>
      <c r="AM569" s="205"/>
      <c r="AN569" s="205"/>
      <c r="AO569" s="205"/>
    </row>
    <row r="570">
      <c r="A570" s="213"/>
      <c r="B570" s="218"/>
      <c r="C570" s="218"/>
      <c r="D570" s="213"/>
      <c r="E570" s="213"/>
      <c r="F570" s="213"/>
      <c r="G570" s="213"/>
      <c r="H570" s="213"/>
      <c r="I570" s="213"/>
      <c r="J570" s="213"/>
      <c r="K570" s="213"/>
      <c r="L570" s="280"/>
      <c r="M570" s="280"/>
      <c r="N570" s="280"/>
      <c r="O570" s="280"/>
      <c r="P570" s="280"/>
      <c r="Q570" s="280"/>
      <c r="R570" s="213"/>
      <c r="S570" s="213"/>
      <c r="T570" s="213"/>
      <c r="U570" s="213"/>
      <c r="V570" s="213"/>
      <c r="W570" s="213"/>
      <c r="X570" s="213"/>
      <c r="Y570" s="213"/>
      <c r="Z570" s="213"/>
      <c r="AA570" s="231"/>
      <c r="AB570" s="213"/>
      <c r="AC570" s="213"/>
      <c r="AD570" s="205"/>
      <c r="AE570" s="205"/>
      <c r="AF570" s="205"/>
      <c r="AG570" s="205"/>
      <c r="AH570" s="205"/>
      <c r="AI570" s="205"/>
      <c r="AJ570" s="205"/>
      <c r="AK570" s="205"/>
      <c r="AL570" s="205"/>
      <c r="AM570" s="205"/>
      <c r="AN570" s="205"/>
      <c r="AO570" s="205"/>
    </row>
    <row r="571">
      <c r="A571" s="213"/>
      <c r="B571" s="218"/>
      <c r="C571" s="218"/>
      <c r="D571" s="213"/>
      <c r="E571" s="213"/>
      <c r="F571" s="213"/>
      <c r="G571" s="213"/>
      <c r="H571" s="213"/>
      <c r="I571" s="213"/>
      <c r="J571" s="213"/>
      <c r="K571" s="213"/>
      <c r="L571" s="280"/>
      <c r="M571" s="280"/>
      <c r="N571" s="280"/>
      <c r="O571" s="280"/>
      <c r="P571" s="280"/>
      <c r="Q571" s="280"/>
      <c r="R571" s="213"/>
      <c r="S571" s="213"/>
      <c r="T571" s="213"/>
      <c r="U571" s="213"/>
      <c r="V571" s="213"/>
      <c r="W571" s="213"/>
      <c r="X571" s="213"/>
      <c r="Y571" s="213"/>
      <c r="Z571" s="213"/>
      <c r="AA571" s="231"/>
      <c r="AB571" s="213"/>
      <c r="AC571" s="213"/>
      <c r="AD571" s="205"/>
      <c r="AE571" s="205"/>
      <c r="AF571" s="205"/>
      <c r="AG571" s="205"/>
      <c r="AH571" s="205"/>
      <c r="AI571" s="205"/>
      <c r="AJ571" s="205"/>
      <c r="AK571" s="205"/>
      <c r="AL571" s="205"/>
      <c r="AM571" s="205"/>
      <c r="AN571" s="205"/>
      <c r="AO571" s="205"/>
    </row>
    <row r="572">
      <c r="A572" s="213"/>
      <c r="B572" s="218"/>
      <c r="C572" s="218"/>
      <c r="D572" s="213"/>
      <c r="E572" s="213"/>
      <c r="F572" s="213"/>
      <c r="G572" s="213"/>
      <c r="H572" s="213"/>
      <c r="I572" s="213"/>
      <c r="J572" s="213"/>
      <c r="K572" s="213"/>
      <c r="L572" s="280"/>
      <c r="M572" s="280"/>
      <c r="N572" s="280"/>
      <c r="O572" s="280"/>
      <c r="P572" s="280"/>
      <c r="Q572" s="280"/>
      <c r="R572" s="213"/>
      <c r="S572" s="213"/>
      <c r="T572" s="213"/>
      <c r="U572" s="213"/>
      <c r="V572" s="213"/>
      <c r="W572" s="213"/>
      <c r="X572" s="213"/>
      <c r="Y572" s="213"/>
      <c r="Z572" s="213"/>
      <c r="AA572" s="231"/>
      <c r="AB572" s="213"/>
      <c r="AC572" s="213"/>
      <c r="AD572" s="205"/>
      <c r="AE572" s="205"/>
      <c r="AF572" s="205"/>
      <c r="AG572" s="205"/>
      <c r="AH572" s="205"/>
      <c r="AI572" s="205"/>
      <c r="AJ572" s="205"/>
      <c r="AK572" s="205"/>
      <c r="AL572" s="205"/>
      <c r="AM572" s="205"/>
      <c r="AN572" s="205"/>
      <c r="AO572" s="205"/>
    </row>
    <row r="573">
      <c r="A573" s="213"/>
      <c r="B573" s="218"/>
      <c r="C573" s="218"/>
      <c r="D573" s="213"/>
      <c r="E573" s="213"/>
      <c r="F573" s="213"/>
      <c r="G573" s="213"/>
      <c r="H573" s="213"/>
      <c r="I573" s="213"/>
      <c r="J573" s="213"/>
      <c r="K573" s="213"/>
      <c r="L573" s="280"/>
      <c r="M573" s="280"/>
      <c r="N573" s="280"/>
      <c r="O573" s="280"/>
      <c r="P573" s="280"/>
      <c r="Q573" s="280"/>
      <c r="R573" s="213"/>
      <c r="S573" s="213"/>
      <c r="T573" s="213"/>
      <c r="U573" s="213"/>
      <c r="V573" s="213"/>
      <c r="W573" s="213"/>
      <c r="X573" s="213"/>
      <c r="Y573" s="213"/>
      <c r="Z573" s="213"/>
      <c r="AA573" s="231"/>
      <c r="AB573" s="213"/>
      <c r="AC573" s="213"/>
      <c r="AD573" s="205"/>
      <c r="AE573" s="205"/>
      <c r="AF573" s="205"/>
      <c r="AG573" s="205"/>
      <c r="AH573" s="205"/>
      <c r="AI573" s="205"/>
      <c r="AJ573" s="205"/>
      <c r="AK573" s="205"/>
      <c r="AL573" s="205"/>
      <c r="AM573" s="205"/>
      <c r="AN573" s="205"/>
      <c r="AO573" s="205"/>
    </row>
    <row r="574">
      <c r="A574" s="213"/>
      <c r="B574" s="218"/>
      <c r="C574" s="218"/>
      <c r="D574" s="213"/>
      <c r="E574" s="213"/>
      <c r="F574" s="213"/>
      <c r="G574" s="213"/>
      <c r="H574" s="213"/>
      <c r="I574" s="213"/>
      <c r="J574" s="213"/>
      <c r="K574" s="213"/>
      <c r="L574" s="280"/>
      <c r="M574" s="280"/>
      <c r="N574" s="280"/>
      <c r="O574" s="280"/>
      <c r="P574" s="280"/>
      <c r="Q574" s="280"/>
      <c r="R574" s="213"/>
      <c r="S574" s="213"/>
      <c r="T574" s="213"/>
      <c r="U574" s="213"/>
      <c r="V574" s="213"/>
      <c r="W574" s="213"/>
      <c r="X574" s="213"/>
      <c r="Y574" s="213"/>
      <c r="Z574" s="213"/>
      <c r="AA574" s="231"/>
      <c r="AB574" s="213"/>
      <c r="AC574" s="213"/>
      <c r="AD574" s="205"/>
      <c r="AE574" s="205"/>
      <c r="AF574" s="205"/>
      <c r="AG574" s="205"/>
      <c r="AH574" s="205"/>
      <c r="AI574" s="205"/>
      <c r="AJ574" s="205"/>
      <c r="AK574" s="205"/>
      <c r="AL574" s="205"/>
      <c r="AM574" s="205"/>
      <c r="AN574" s="205"/>
      <c r="AO574" s="205"/>
    </row>
    <row r="575">
      <c r="A575" s="213"/>
      <c r="B575" s="218"/>
      <c r="C575" s="218"/>
      <c r="D575" s="213"/>
      <c r="E575" s="213"/>
      <c r="F575" s="213"/>
      <c r="G575" s="213"/>
      <c r="H575" s="213"/>
      <c r="I575" s="213"/>
      <c r="J575" s="213"/>
      <c r="K575" s="213"/>
      <c r="L575" s="280"/>
      <c r="M575" s="280"/>
      <c r="N575" s="280"/>
      <c r="O575" s="280"/>
      <c r="P575" s="280"/>
      <c r="Q575" s="280"/>
      <c r="R575" s="213"/>
      <c r="S575" s="213"/>
      <c r="T575" s="213"/>
      <c r="U575" s="213"/>
      <c r="V575" s="213"/>
      <c r="W575" s="213"/>
      <c r="X575" s="213"/>
      <c r="Y575" s="213"/>
      <c r="Z575" s="213"/>
      <c r="AA575" s="231"/>
      <c r="AB575" s="213"/>
      <c r="AC575" s="213"/>
      <c r="AD575" s="205"/>
      <c r="AE575" s="205"/>
      <c r="AF575" s="205"/>
      <c r="AG575" s="205"/>
      <c r="AH575" s="205"/>
      <c r="AI575" s="205"/>
      <c r="AJ575" s="205"/>
      <c r="AK575" s="205"/>
      <c r="AL575" s="205"/>
      <c r="AM575" s="205"/>
      <c r="AN575" s="205"/>
      <c r="AO575" s="205"/>
    </row>
    <row r="576">
      <c r="A576" s="213"/>
      <c r="B576" s="218"/>
      <c r="C576" s="218"/>
      <c r="D576" s="213"/>
      <c r="E576" s="213"/>
      <c r="F576" s="213"/>
      <c r="G576" s="213"/>
      <c r="H576" s="213"/>
      <c r="I576" s="213"/>
      <c r="J576" s="213"/>
      <c r="K576" s="213"/>
      <c r="L576" s="280"/>
      <c r="M576" s="280"/>
      <c r="N576" s="280"/>
      <c r="O576" s="280"/>
      <c r="P576" s="280"/>
      <c r="Q576" s="280"/>
      <c r="R576" s="213"/>
      <c r="S576" s="213"/>
      <c r="T576" s="213"/>
      <c r="U576" s="213"/>
      <c r="V576" s="213"/>
      <c r="W576" s="213"/>
      <c r="X576" s="213"/>
      <c r="Y576" s="213"/>
      <c r="Z576" s="213"/>
      <c r="AA576" s="231"/>
      <c r="AB576" s="213"/>
      <c r="AC576" s="213"/>
      <c r="AD576" s="205"/>
      <c r="AE576" s="205"/>
      <c r="AF576" s="205"/>
      <c r="AG576" s="205"/>
      <c r="AH576" s="205"/>
      <c r="AI576" s="205"/>
      <c r="AJ576" s="205"/>
      <c r="AK576" s="205"/>
      <c r="AL576" s="205"/>
      <c r="AM576" s="205"/>
      <c r="AN576" s="205"/>
      <c r="AO576" s="205"/>
    </row>
    <row r="577">
      <c r="A577" s="213"/>
      <c r="B577" s="218"/>
      <c r="C577" s="218"/>
      <c r="D577" s="213"/>
      <c r="E577" s="213"/>
      <c r="F577" s="213"/>
      <c r="G577" s="213"/>
      <c r="H577" s="213"/>
      <c r="I577" s="213"/>
      <c r="J577" s="213"/>
      <c r="K577" s="213"/>
      <c r="L577" s="280"/>
      <c r="M577" s="280"/>
      <c r="N577" s="280"/>
      <c r="O577" s="280"/>
      <c r="P577" s="280"/>
      <c r="Q577" s="280"/>
      <c r="R577" s="213"/>
      <c r="S577" s="213"/>
      <c r="T577" s="213"/>
      <c r="U577" s="213"/>
      <c r="V577" s="213"/>
      <c r="W577" s="213"/>
      <c r="X577" s="213"/>
      <c r="Y577" s="213"/>
      <c r="Z577" s="213"/>
      <c r="AA577" s="231"/>
      <c r="AB577" s="213"/>
      <c r="AC577" s="213"/>
      <c r="AD577" s="205"/>
      <c r="AE577" s="205"/>
      <c r="AF577" s="205"/>
      <c r="AG577" s="205"/>
      <c r="AH577" s="205"/>
      <c r="AI577" s="205"/>
      <c r="AJ577" s="205"/>
      <c r="AK577" s="205"/>
      <c r="AL577" s="205"/>
      <c r="AM577" s="205"/>
      <c r="AN577" s="205"/>
      <c r="AO577" s="205"/>
    </row>
    <row r="578">
      <c r="A578" s="213"/>
      <c r="B578" s="218"/>
      <c r="C578" s="218"/>
      <c r="D578" s="213"/>
      <c r="E578" s="213"/>
      <c r="F578" s="213"/>
      <c r="G578" s="213"/>
      <c r="H578" s="213"/>
      <c r="I578" s="213"/>
      <c r="J578" s="213"/>
      <c r="K578" s="213"/>
      <c r="L578" s="280"/>
      <c r="M578" s="280"/>
      <c r="N578" s="280"/>
      <c r="O578" s="280"/>
      <c r="P578" s="280"/>
      <c r="Q578" s="280"/>
      <c r="R578" s="213"/>
      <c r="S578" s="213"/>
      <c r="T578" s="213"/>
      <c r="U578" s="213"/>
      <c r="V578" s="213"/>
      <c r="W578" s="213"/>
      <c r="X578" s="213"/>
      <c r="Y578" s="213"/>
      <c r="Z578" s="213"/>
      <c r="AA578" s="231"/>
      <c r="AB578" s="213"/>
      <c r="AC578" s="213"/>
      <c r="AD578" s="205"/>
      <c r="AE578" s="205"/>
      <c r="AF578" s="205"/>
      <c r="AG578" s="205"/>
      <c r="AH578" s="205"/>
      <c r="AI578" s="205"/>
      <c r="AJ578" s="205"/>
      <c r="AK578" s="205"/>
      <c r="AL578" s="205"/>
      <c r="AM578" s="205"/>
      <c r="AN578" s="205"/>
      <c r="AO578" s="205"/>
    </row>
    <row r="579">
      <c r="A579" s="213"/>
      <c r="B579" s="218"/>
      <c r="C579" s="218"/>
      <c r="D579" s="213"/>
      <c r="E579" s="213"/>
      <c r="F579" s="213"/>
      <c r="G579" s="213"/>
      <c r="H579" s="213"/>
      <c r="I579" s="213"/>
      <c r="J579" s="213"/>
      <c r="K579" s="213"/>
      <c r="L579" s="280"/>
      <c r="M579" s="280"/>
      <c r="N579" s="280"/>
      <c r="O579" s="280"/>
      <c r="P579" s="280"/>
      <c r="Q579" s="280"/>
      <c r="R579" s="213"/>
      <c r="S579" s="213"/>
      <c r="T579" s="213"/>
      <c r="U579" s="213"/>
      <c r="V579" s="213"/>
      <c r="W579" s="213"/>
      <c r="X579" s="213"/>
      <c r="Y579" s="213"/>
      <c r="Z579" s="213"/>
      <c r="AA579" s="231"/>
      <c r="AB579" s="213"/>
      <c r="AC579" s="213"/>
      <c r="AD579" s="205"/>
      <c r="AE579" s="205"/>
      <c r="AF579" s="205"/>
      <c r="AG579" s="205"/>
      <c r="AH579" s="205"/>
      <c r="AI579" s="205"/>
      <c r="AJ579" s="205"/>
      <c r="AK579" s="205"/>
      <c r="AL579" s="205"/>
      <c r="AM579" s="205"/>
      <c r="AN579" s="205"/>
      <c r="AO579" s="205"/>
    </row>
    <row r="580">
      <c r="A580" s="213"/>
      <c r="B580" s="218"/>
      <c r="C580" s="218"/>
      <c r="D580" s="213"/>
      <c r="E580" s="213"/>
      <c r="F580" s="213"/>
      <c r="G580" s="213"/>
      <c r="H580" s="213"/>
      <c r="I580" s="213"/>
      <c r="J580" s="213"/>
      <c r="K580" s="213"/>
      <c r="L580" s="280"/>
      <c r="M580" s="280"/>
      <c r="N580" s="280"/>
      <c r="O580" s="280"/>
      <c r="P580" s="280"/>
      <c r="Q580" s="280"/>
      <c r="R580" s="213"/>
      <c r="S580" s="213"/>
      <c r="T580" s="213"/>
      <c r="U580" s="213"/>
      <c r="V580" s="213"/>
      <c r="W580" s="213"/>
      <c r="X580" s="213"/>
      <c r="Y580" s="213"/>
      <c r="Z580" s="213"/>
      <c r="AA580" s="231"/>
      <c r="AB580" s="213"/>
      <c r="AC580" s="213"/>
      <c r="AD580" s="205"/>
      <c r="AE580" s="205"/>
      <c r="AF580" s="205"/>
      <c r="AG580" s="205"/>
      <c r="AH580" s="205"/>
      <c r="AI580" s="205"/>
      <c r="AJ580" s="205"/>
      <c r="AK580" s="205"/>
      <c r="AL580" s="205"/>
      <c r="AM580" s="205"/>
      <c r="AN580" s="205"/>
      <c r="AO580" s="205"/>
    </row>
    <row r="581">
      <c r="A581" s="213"/>
      <c r="B581" s="218"/>
      <c r="C581" s="218"/>
      <c r="D581" s="213"/>
      <c r="E581" s="213"/>
      <c r="F581" s="213"/>
      <c r="G581" s="213"/>
      <c r="H581" s="213"/>
      <c r="I581" s="213"/>
      <c r="J581" s="213"/>
      <c r="K581" s="213"/>
      <c r="L581" s="280"/>
      <c r="M581" s="280"/>
      <c r="N581" s="280"/>
      <c r="O581" s="280"/>
      <c r="P581" s="280"/>
      <c r="Q581" s="280"/>
      <c r="R581" s="213"/>
      <c r="S581" s="213"/>
      <c r="T581" s="213"/>
      <c r="U581" s="213"/>
      <c r="V581" s="213"/>
      <c r="W581" s="213"/>
      <c r="X581" s="213"/>
      <c r="Y581" s="213"/>
      <c r="Z581" s="213"/>
      <c r="AA581" s="231"/>
      <c r="AB581" s="213"/>
      <c r="AC581" s="213"/>
      <c r="AD581" s="205"/>
      <c r="AE581" s="205"/>
      <c r="AF581" s="205"/>
      <c r="AG581" s="205"/>
      <c r="AH581" s="205"/>
      <c r="AI581" s="205"/>
      <c r="AJ581" s="205"/>
      <c r="AK581" s="205"/>
      <c r="AL581" s="205"/>
      <c r="AM581" s="205"/>
      <c r="AN581" s="205"/>
      <c r="AO581" s="205"/>
    </row>
    <row r="582">
      <c r="A582" s="213"/>
      <c r="B582" s="218"/>
      <c r="C582" s="218"/>
      <c r="D582" s="213"/>
      <c r="E582" s="213"/>
      <c r="F582" s="213"/>
      <c r="G582" s="213"/>
      <c r="H582" s="213"/>
      <c r="I582" s="213"/>
      <c r="J582" s="213"/>
      <c r="K582" s="213"/>
      <c r="L582" s="280"/>
      <c r="M582" s="280"/>
      <c r="N582" s="280"/>
      <c r="O582" s="280"/>
      <c r="P582" s="280"/>
      <c r="Q582" s="280"/>
      <c r="R582" s="213"/>
      <c r="S582" s="213"/>
      <c r="T582" s="213"/>
      <c r="U582" s="213"/>
      <c r="V582" s="213"/>
      <c r="W582" s="213"/>
      <c r="X582" s="213"/>
      <c r="Y582" s="213"/>
      <c r="Z582" s="213"/>
      <c r="AA582" s="231"/>
      <c r="AB582" s="213"/>
      <c r="AC582" s="213"/>
      <c r="AD582" s="205"/>
      <c r="AE582" s="205"/>
      <c r="AF582" s="205"/>
      <c r="AG582" s="205"/>
      <c r="AH582" s="205"/>
      <c r="AI582" s="205"/>
      <c r="AJ582" s="205"/>
      <c r="AK582" s="205"/>
      <c r="AL582" s="205"/>
      <c r="AM582" s="205"/>
      <c r="AN582" s="205"/>
      <c r="AO582" s="205"/>
    </row>
    <row r="583">
      <c r="A583" s="213"/>
      <c r="B583" s="218"/>
      <c r="C583" s="218"/>
      <c r="D583" s="213"/>
      <c r="E583" s="213"/>
      <c r="F583" s="213"/>
      <c r="G583" s="213"/>
      <c r="H583" s="213"/>
      <c r="I583" s="213"/>
      <c r="J583" s="213"/>
      <c r="K583" s="213"/>
      <c r="L583" s="280"/>
      <c r="M583" s="280"/>
      <c r="N583" s="280"/>
      <c r="O583" s="280"/>
      <c r="P583" s="280"/>
      <c r="Q583" s="280"/>
      <c r="R583" s="213"/>
      <c r="S583" s="213"/>
      <c r="T583" s="213"/>
      <c r="U583" s="213"/>
      <c r="V583" s="213"/>
      <c r="W583" s="213"/>
      <c r="X583" s="213"/>
      <c r="Y583" s="213"/>
      <c r="Z583" s="213"/>
      <c r="AA583" s="231"/>
      <c r="AB583" s="213"/>
      <c r="AC583" s="213"/>
      <c r="AD583" s="205"/>
      <c r="AE583" s="205"/>
      <c r="AF583" s="205"/>
      <c r="AG583" s="205"/>
      <c r="AH583" s="205"/>
      <c r="AI583" s="205"/>
      <c r="AJ583" s="205"/>
      <c r="AK583" s="205"/>
      <c r="AL583" s="205"/>
      <c r="AM583" s="205"/>
      <c r="AN583" s="205"/>
      <c r="AO583" s="205"/>
    </row>
    <row r="584">
      <c r="A584" s="213"/>
      <c r="B584" s="218"/>
      <c r="C584" s="218"/>
      <c r="D584" s="213"/>
      <c r="E584" s="213"/>
      <c r="F584" s="213"/>
      <c r="G584" s="213"/>
      <c r="H584" s="213"/>
      <c r="I584" s="213"/>
      <c r="J584" s="213"/>
      <c r="K584" s="213"/>
      <c r="L584" s="280"/>
      <c r="M584" s="280"/>
      <c r="N584" s="280"/>
      <c r="O584" s="280"/>
      <c r="P584" s="280"/>
      <c r="Q584" s="280"/>
      <c r="R584" s="213"/>
      <c r="S584" s="213"/>
      <c r="T584" s="213"/>
      <c r="U584" s="213"/>
      <c r="V584" s="213"/>
      <c r="W584" s="213"/>
      <c r="X584" s="213"/>
      <c r="Y584" s="213"/>
      <c r="Z584" s="213"/>
      <c r="AA584" s="231"/>
      <c r="AB584" s="213"/>
      <c r="AC584" s="213"/>
      <c r="AD584" s="205"/>
      <c r="AE584" s="205"/>
      <c r="AF584" s="205"/>
      <c r="AG584" s="205"/>
      <c r="AH584" s="205"/>
      <c r="AI584" s="205"/>
      <c r="AJ584" s="205"/>
      <c r="AK584" s="205"/>
      <c r="AL584" s="205"/>
      <c r="AM584" s="205"/>
      <c r="AN584" s="205"/>
      <c r="AO584" s="205"/>
    </row>
    <row r="585">
      <c r="A585" s="213"/>
      <c r="B585" s="218"/>
      <c r="C585" s="218"/>
      <c r="D585" s="213"/>
      <c r="E585" s="213"/>
      <c r="F585" s="213"/>
      <c r="G585" s="213"/>
      <c r="H585" s="213"/>
      <c r="I585" s="213"/>
      <c r="J585" s="213"/>
      <c r="K585" s="213"/>
      <c r="L585" s="280"/>
      <c r="M585" s="280"/>
      <c r="N585" s="280"/>
      <c r="O585" s="280"/>
      <c r="P585" s="280"/>
      <c r="Q585" s="280"/>
      <c r="R585" s="213"/>
      <c r="S585" s="213"/>
      <c r="T585" s="213"/>
      <c r="U585" s="213"/>
      <c r="V585" s="213"/>
      <c r="W585" s="213"/>
      <c r="X585" s="213"/>
      <c r="Y585" s="213"/>
      <c r="Z585" s="213"/>
      <c r="AA585" s="231"/>
      <c r="AB585" s="213"/>
      <c r="AC585" s="213"/>
      <c r="AD585" s="205"/>
      <c r="AE585" s="205"/>
      <c r="AF585" s="205"/>
      <c r="AG585" s="205"/>
      <c r="AH585" s="205"/>
      <c r="AI585" s="205"/>
      <c r="AJ585" s="205"/>
      <c r="AK585" s="205"/>
      <c r="AL585" s="205"/>
      <c r="AM585" s="205"/>
      <c r="AN585" s="205"/>
      <c r="AO585" s="205"/>
    </row>
    <row r="586">
      <c r="A586" s="213"/>
      <c r="B586" s="218"/>
      <c r="C586" s="218"/>
      <c r="D586" s="213"/>
      <c r="E586" s="213"/>
      <c r="F586" s="213"/>
      <c r="G586" s="213"/>
      <c r="H586" s="213"/>
      <c r="I586" s="213"/>
      <c r="J586" s="213"/>
      <c r="K586" s="213"/>
      <c r="L586" s="280"/>
      <c r="M586" s="280"/>
      <c r="N586" s="280"/>
      <c r="O586" s="280"/>
      <c r="P586" s="280"/>
      <c r="Q586" s="280"/>
      <c r="R586" s="213"/>
      <c r="S586" s="213"/>
      <c r="T586" s="213"/>
      <c r="U586" s="213"/>
      <c r="V586" s="213"/>
      <c r="W586" s="213"/>
      <c r="X586" s="213"/>
      <c r="Y586" s="213"/>
      <c r="Z586" s="213"/>
      <c r="AA586" s="231"/>
      <c r="AB586" s="213"/>
      <c r="AC586" s="213"/>
      <c r="AD586" s="205"/>
      <c r="AE586" s="205"/>
      <c r="AF586" s="205"/>
      <c r="AG586" s="205"/>
      <c r="AH586" s="205"/>
      <c r="AI586" s="205"/>
      <c r="AJ586" s="205"/>
      <c r="AK586" s="205"/>
      <c r="AL586" s="205"/>
      <c r="AM586" s="205"/>
      <c r="AN586" s="205"/>
      <c r="AO586" s="205"/>
    </row>
    <row r="587">
      <c r="A587" s="213"/>
      <c r="B587" s="218"/>
      <c r="C587" s="218"/>
      <c r="D587" s="213"/>
      <c r="E587" s="213"/>
      <c r="F587" s="213"/>
      <c r="G587" s="213"/>
      <c r="H587" s="213"/>
      <c r="I587" s="213"/>
      <c r="J587" s="213"/>
      <c r="K587" s="213"/>
      <c r="L587" s="280"/>
      <c r="M587" s="280"/>
      <c r="N587" s="280"/>
      <c r="O587" s="280"/>
      <c r="P587" s="280"/>
      <c r="Q587" s="280"/>
      <c r="R587" s="213"/>
      <c r="S587" s="213"/>
      <c r="T587" s="213"/>
      <c r="U587" s="213"/>
      <c r="V587" s="213"/>
      <c r="W587" s="213"/>
      <c r="X587" s="213"/>
      <c r="Y587" s="213"/>
      <c r="Z587" s="213"/>
      <c r="AA587" s="231"/>
      <c r="AB587" s="213"/>
      <c r="AC587" s="213"/>
      <c r="AD587" s="205"/>
      <c r="AE587" s="205"/>
      <c r="AF587" s="205"/>
      <c r="AG587" s="205"/>
      <c r="AH587" s="205"/>
      <c r="AI587" s="205"/>
      <c r="AJ587" s="205"/>
      <c r="AK587" s="205"/>
      <c r="AL587" s="205"/>
      <c r="AM587" s="205"/>
      <c r="AN587" s="205"/>
      <c r="AO587" s="205"/>
    </row>
    <row r="588">
      <c r="A588" s="213"/>
      <c r="B588" s="218"/>
      <c r="C588" s="218"/>
      <c r="D588" s="213"/>
      <c r="E588" s="213"/>
      <c r="F588" s="213"/>
      <c r="G588" s="213"/>
      <c r="H588" s="213"/>
      <c r="I588" s="213"/>
      <c r="J588" s="213"/>
      <c r="K588" s="213"/>
      <c r="L588" s="280"/>
      <c r="M588" s="280"/>
      <c r="N588" s="280"/>
      <c r="O588" s="280"/>
      <c r="P588" s="280"/>
      <c r="Q588" s="280"/>
      <c r="R588" s="213"/>
      <c r="S588" s="213"/>
      <c r="T588" s="213"/>
      <c r="U588" s="213"/>
      <c r="V588" s="213"/>
      <c r="W588" s="213"/>
      <c r="X588" s="213"/>
      <c r="Y588" s="213"/>
      <c r="Z588" s="213"/>
      <c r="AA588" s="231"/>
      <c r="AB588" s="213"/>
      <c r="AC588" s="213"/>
      <c r="AD588" s="205"/>
      <c r="AE588" s="205"/>
      <c r="AF588" s="205"/>
      <c r="AG588" s="205"/>
      <c r="AH588" s="205"/>
      <c r="AI588" s="205"/>
      <c r="AJ588" s="205"/>
      <c r="AK588" s="205"/>
      <c r="AL588" s="205"/>
      <c r="AM588" s="205"/>
      <c r="AN588" s="205"/>
      <c r="AO588" s="205"/>
    </row>
    <row r="589">
      <c r="A589" s="213"/>
      <c r="B589" s="218"/>
      <c r="C589" s="218"/>
      <c r="D589" s="213"/>
      <c r="E589" s="213"/>
      <c r="F589" s="213"/>
      <c r="G589" s="213"/>
      <c r="H589" s="213"/>
      <c r="I589" s="213"/>
      <c r="J589" s="213"/>
      <c r="K589" s="213"/>
      <c r="L589" s="280"/>
      <c r="M589" s="280"/>
      <c r="N589" s="280"/>
      <c r="O589" s="280"/>
      <c r="P589" s="280"/>
      <c r="Q589" s="280"/>
      <c r="R589" s="213"/>
      <c r="S589" s="213"/>
      <c r="T589" s="213"/>
      <c r="U589" s="213"/>
      <c r="V589" s="213"/>
      <c r="W589" s="213"/>
      <c r="X589" s="213"/>
      <c r="Y589" s="213"/>
      <c r="Z589" s="213"/>
      <c r="AA589" s="231"/>
      <c r="AB589" s="213"/>
      <c r="AC589" s="213"/>
      <c r="AD589" s="205"/>
      <c r="AE589" s="205"/>
      <c r="AF589" s="205"/>
      <c r="AG589" s="205"/>
      <c r="AH589" s="205"/>
      <c r="AI589" s="205"/>
      <c r="AJ589" s="205"/>
      <c r="AK589" s="205"/>
      <c r="AL589" s="205"/>
      <c r="AM589" s="205"/>
      <c r="AN589" s="205"/>
      <c r="AO589" s="205"/>
    </row>
    <row r="590">
      <c r="A590" s="213"/>
      <c r="B590" s="218"/>
      <c r="C590" s="218"/>
      <c r="D590" s="213"/>
      <c r="E590" s="213"/>
      <c r="F590" s="213"/>
      <c r="G590" s="213"/>
      <c r="H590" s="213"/>
      <c r="I590" s="213"/>
      <c r="J590" s="213"/>
      <c r="K590" s="213"/>
      <c r="L590" s="280"/>
      <c r="M590" s="280"/>
      <c r="N590" s="280"/>
      <c r="O590" s="280"/>
      <c r="P590" s="280"/>
      <c r="Q590" s="280"/>
      <c r="R590" s="213"/>
      <c r="S590" s="213"/>
      <c r="T590" s="213"/>
      <c r="U590" s="213"/>
      <c r="V590" s="213"/>
      <c r="W590" s="213"/>
      <c r="X590" s="213"/>
      <c r="Y590" s="213"/>
      <c r="Z590" s="213"/>
      <c r="AA590" s="231"/>
      <c r="AB590" s="213"/>
      <c r="AC590" s="213"/>
      <c r="AD590" s="205"/>
      <c r="AE590" s="205"/>
      <c r="AF590" s="205"/>
      <c r="AG590" s="205"/>
      <c r="AH590" s="205"/>
      <c r="AI590" s="205"/>
      <c r="AJ590" s="205"/>
      <c r="AK590" s="205"/>
      <c r="AL590" s="205"/>
      <c r="AM590" s="205"/>
      <c r="AN590" s="205"/>
      <c r="AO590" s="205"/>
    </row>
    <row r="591">
      <c r="A591" s="213"/>
      <c r="B591" s="218"/>
      <c r="C591" s="218"/>
      <c r="D591" s="213"/>
      <c r="E591" s="213"/>
      <c r="F591" s="213"/>
      <c r="G591" s="213"/>
      <c r="H591" s="213"/>
      <c r="I591" s="213"/>
      <c r="J591" s="213"/>
      <c r="K591" s="213"/>
      <c r="L591" s="280"/>
      <c r="M591" s="280"/>
      <c r="N591" s="280"/>
      <c r="O591" s="280"/>
      <c r="P591" s="280"/>
      <c r="Q591" s="280"/>
      <c r="R591" s="213"/>
      <c r="S591" s="213"/>
      <c r="T591" s="213"/>
      <c r="U591" s="213"/>
      <c r="V591" s="213"/>
      <c r="W591" s="213"/>
      <c r="X591" s="213"/>
      <c r="Y591" s="213"/>
      <c r="Z591" s="213"/>
      <c r="AA591" s="231"/>
      <c r="AB591" s="213"/>
      <c r="AC591" s="213"/>
      <c r="AD591" s="205"/>
      <c r="AE591" s="205"/>
      <c r="AF591" s="205"/>
      <c r="AG591" s="205"/>
      <c r="AH591" s="205"/>
      <c r="AI591" s="205"/>
      <c r="AJ591" s="205"/>
      <c r="AK591" s="205"/>
      <c r="AL591" s="205"/>
      <c r="AM591" s="205"/>
      <c r="AN591" s="205"/>
      <c r="AO591" s="205"/>
    </row>
    <row r="592">
      <c r="A592" s="213"/>
      <c r="B592" s="218"/>
      <c r="C592" s="218"/>
      <c r="D592" s="213"/>
      <c r="E592" s="213"/>
      <c r="F592" s="213"/>
      <c r="G592" s="213"/>
      <c r="H592" s="213"/>
      <c r="I592" s="213"/>
      <c r="J592" s="213"/>
      <c r="K592" s="213"/>
      <c r="L592" s="280"/>
      <c r="M592" s="280"/>
      <c r="N592" s="280"/>
      <c r="O592" s="280"/>
      <c r="P592" s="280"/>
      <c r="Q592" s="280"/>
      <c r="R592" s="213"/>
      <c r="S592" s="213"/>
      <c r="T592" s="213"/>
      <c r="U592" s="213"/>
      <c r="V592" s="213"/>
      <c r="W592" s="213"/>
      <c r="X592" s="213"/>
      <c r="Y592" s="213"/>
      <c r="Z592" s="213"/>
      <c r="AA592" s="231"/>
      <c r="AB592" s="213"/>
      <c r="AC592" s="213"/>
      <c r="AD592" s="205"/>
      <c r="AE592" s="205"/>
      <c r="AF592" s="205"/>
      <c r="AG592" s="205"/>
      <c r="AH592" s="205"/>
      <c r="AI592" s="205"/>
      <c r="AJ592" s="205"/>
      <c r="AK592" s="205"/>
      <c r="AL592" s="205"/>
      <c r="AM592" s="205"/>
      <c r="AN592" s="205"/>
      <c r="AO592" s="205"/>
    </row>
    <row r="593">
      <c r="A593" s="213"/>
      <c r="B593" s="218"/>
      <c r="C593" s="218"/>
      <c r="D593" s="213"/>
      <c r="E593" s="213"/>
      <c r="F593" s="213"/>
      <c r="G593" s="213"/>
      <c r="H593" s="213"/>
      <c r="I593" s="213"/>
      <c r="J593" s="213"/>
      <c r="K593" s="213"/>
      <c r="L593" s="280"/>
      <c r="M593" s="280"/>
      <c r="N593" s="280"/>
      <c r="O593" s="280"/>
      <c r="P593" s="280"/>
      <c r="Q593" s="280"/>
      <c r="R593" s="213"/>
      <c r="S593" s="213"/>
      <c r="T593" s="213"/>
      <c r="U593" s="213"/>
      <c r="V593" s="213"/>
      <c r="W593" s="213"/>
      <c r="X593" s="213"/>
      <c r="Y593" s="213"/>
      <c r="Z593" s="213"/>
      <c r="AA593" s="231"/>
      <c r="AB593" s="213"/>
      <c r="AC593" s="213"/>
      <c r="AD593" s="205"/>
      <c r="AE593" s="205"/>
      <c r="AF593" s="205"/>
      <c r="AG593" s="205"/>
      <c r="AH593" s="205"/>
      <c r="AI593" s="205"/>
      <c r="AJ593" s="205"/>
      <c r="AK593" s="205"/>
      <c r="AL593" s="205"/>
      <c r="AM593" s="205"/>
      <c r="AN593" s="205"/>
      <c r="AO593" s="205"/>
    </row>
    <row r="594">
      <c r="A594" s="213"/>
      <c r="B594" s="218"/>
      <c r="C594" s="218"/>
      <c r="D594" s="213"/>
      <c r="E594" s="213"/>
      <c r="F594" s="213"/>
      <c r="G594" s="213"/>
      <c r="H594" s="213"/>
      <c r="I594" s="213"/>
      <c r="J594" s="213"/>
      <c r="K594" s="213"/>
      <c r="L594" s="280"/>
      <c r="M594" s="280"/>
      <c r="N594" s="280"/>
      <c r="O594" s="280"/>
      <c r="P594" s="280"/>
      <c r="Q594" s="280"/>
      <c r="R594" s="213"/>
      <c r="S594" s="213"/>
      <c r="T594" s="213"/>
      <c r="U594" s="213"/>
      <c r="V594" s="213"/>
      <c r="W594" s="213"/>
      <c r="X594" s="213"/>
      <c r="Y594" s="213"/>
      <c r="Z594" s="213"/>
      <c r="AA594" s="231"/>
      <c r="AB594" s="213"/>
      <c r="AC594" s="213"/>
      <c r="AD594" s="205"/>
      <c r="AE594" s="205"/>
      <c r="AF594" s="205"/>
      <c r="AG594" s="205"/>
      <c r="AH594" s="205"/>
      <c r="AI594" s="205"/>
      <c r="AJ594" s="205"/>
      <c r="AK594" s="205"/>
      <c r="AL594" s="205"/>
      <c r="AM594" s="205"/>
      <c r="AN594" s="205"/>
      <c r="AO594" s="205"/>
    </row>
    <row r="595">
      <c r="A595" s="213"/>
      <c r="B595" s="218"/>
      <c r="C595" s="218"/>
      <c r="D595" s="213"/>
      <c r="E595" s="213"/>
      <c r="F595" s="213"/>
      <c r="G595" s="213"/>
      <c r="H595" s="213"/>
      <c r="I595" s="213"/>
      <c r="J595" s="213"/>
      <c r="K595" s="213"/>
      <c r="L595" s="280"/>
      <c r="M595" s="280"/>
      <c r="N595" s="280"/>
      <c r="O595" s="280"/>
      <c r="P595" s="280"/>
      <c r="Q595" s="280"/>
      <c r="R595" s="213"/>
      <c r="S595" s="213"/>
      <c r="T595" s="213"/>
      <c r="U595" s="213"/>
      <c r="V595" s="213"/>
      <c r="W595" s="213"/>
      <c r="X595" s="213"/>
      <c r="Y595" s="213"/>
      <c r="Z595" s="213"/>
      <c r="AA595" s="231"/>
      <c r="AB595" s="213"/>
      <c r="AC595" s="213"/>
      <c r="AD595" s="205"/>
      <c r="AE595" s="205"/>
      <c r="AF595" s="205"/>
      <c r="AG595" s="205"/>
      <c r="AH595" s="205"/>
      <c r="AI595" s="205"/>
      <c r="AJ595" s="205"/>
      <c r="AK595" s="205"/>
      <c r="AL595" s="205"/>
      <c r="AM595" s="205"/>
      <c r="AN595" s="205"/>
      <c r="AO595" s="205"/>
    </row>
    <row r="596">
      <c r="A596" s="213"/>
      <c r="B596" s="218"/>
      <c r="C596" s="218"/>
      <c r="D596" s="213"/>
      <c r="E596" s="213"/>
      <c r="F596" s="213"/>
      <c r="G596" s="213"/>
      <c r="H596" s="213"/>
      <c r="I596" s="213"/>
      <c r="J596" s="213"/>
      <c r="K596" s="213"/>
      <c r="L596" s="280"/>
      <c r="M596" s="280"/>
      <c r="N596" s="280"/>
      <c r="O596" s="280"/>
      <c r="P596" s="280"/>
      <c r="Q596" s="280"/>
      <c r="R596" s="213"/>
      <c r="S596" s="213"/>
      <c r="T596" s="213"/>
      <c r="U596" s="213"/>
      <c r="V596" s="213"/>
      <c r="W596" s="213"/>
      <c r="X596" s="213"/>
      <c r="Y596" s="213"/>
      <c r="Z596" s="213"/>
      <c r="AA596" s="231"/>
      <c r="AB596" s="213"/>
      <c r="AC596" s="213"/>
      <c r="AD596" s="205"/>
      <c r="AE596" s="205"/>
      <c r="AF596" s="205"/>
      <c r="AG596" s="205"/>
      <c r="AH596" s="205"/>
      <c r="AI596" s="205"/>
      <c r="AJ596" s="205"/>
      <c r="AK596" s="205"/>
      <c r="AL596" s="205"/>
      <c r="AM596" s="205"/>
      <c r="AN596" s="205"/>
      <c r="AO596" s="205"/>
    </row>
    <row r="597">
      <c r="A597" s="213"/>
      <c r="B597" s="218"/>
      <c r="C597" s="218"/>
      <c r="D597" s="213"/>
      <c r="E597" s="213"/>
      <c r="F597" s="213"/>
      <c r="G597" s="213"/>
      <c r="H597" s="213"/>
      <c r="I597" s="213"/>
      <c r="J597" s="213"/>
      <c r="K597" s="213"/>
      <c r="L597" s="280"/>
      <c r="M597" s="280"/>
      <c r="N597" s="280"/>
      <c r="O597" s="280"/>
      <c r="P597" s="280"/>
      <c r="Q597" s="280"/>
      <c r="R597" s="213"/>
      <c r="S597" s="213"/>
      <c r="T597" s="213"/>
      <c r="U597" s="213"/>
      <c r="V597" s="213"/>
      <c r="W597" s="213"/>
      <c r="X597" s="213"/>
      <c r="Y597" s="213"/>
      <c r="Z597" s="213"/>
      <c r="AA597" s="231"/>
      <c r="AB597" s="213"/>
      <c r="AC597" s="213"/>
      <c r="AD597" s="205"/>
      <c r="AE597" s="205"/>
      <c r="AF597" s="205"/>
      <c r="AG597" s="205"/>
      <c r="AH597" s="205"/>
      <c r="AI597" s="205"/>
      <c r="AJ597" s="205"/>
      <c r="AK597" s="205"/>
      <c r="AL597" s="205"/>
      <c r="AM597" s="205"/>
      <c r="AN597" s="205"/>
      <c r="AO597" s="205"/>
    </row>
    <row r="598">
      <c r="A598" s="213"/>
      <c r="B598" s="218"/>
      <c r="C598" s="218"/>
      <c r="D598" s="213"/>
      <c r="E598" s="213"/>
      <c r="F598" s="213"/>
      <c r="G598" s="213"/>
      <c r="H598" s="213"/>
      <c r="I598" s="213"/>
      <c r="J598" s="213"/>
      <c r="K598" s="213"/>
      <c r="L598" s="280"/>
      <c r="M598" s="280"/>
      <c r="N598" s="280"/>
      <c r="O598" s="280"/>
      <c r="P598" s="280"/>
      <c r="Q598" s="280"/>
      <c r="R598" s="213"/>
      <c r="S598" s="213"/>
      <c r="T598" s="213"/>
      <c r="U598" s="213"/>
      <c r="V598" s="213"/>
      <c r="W598" s="213"/>
      <c r="X598" s="213"/>
      <c r="Y598" s="213"/>
      <c r="Z598" s="213"/>
      <c r="AA598" s="231"/>
      <c r="AB598" s="213"/>
      <c r="AC598" s="213"/>
      <c r="AD598" s="205"/>
      <c r="AE598" s="205"/>
      <c r="AF598" s="205"/>
      <c r="AG598" s="205"/>
      <c r="AH598" s="205"/>
      <c r="AI598" s="205"/>
      <c r="AJ598" s="205"/>
      <c r="AK598" s="205"/>
      <c r="AL598" s="205"/>
      <c r="AM598" s="205"/>
      <c r="AN598" s="205"/>
      <c r="AO598" s="205"/>
    </row>
    <row r="599">
      <c r="A599" s="213"/>
      <c r="B599" s="218"/>
      <c r="C599" s="218"/>
      <c r="D599" s="213"/>
      <c r="E599" s="213"/>
      <c r="F599" s="213"/>
      <c r="G599" s="213"/>
      <c r="H599" s="213"/>
      <c r="I599" s="213"/>
      <c r="J599" s="213"/>
      <c r="K599" s="213"/>
      <c r="L599" s="280"/>
      <c r="M599" s="280"/>
      <c r="N599" s="280"/>
      <c r="O599" s="280"/>
      <c r="P599" s="280"/>
      <c r="Q599" s="280"/>
      <c r="R599" s="213"/>
      <c r="S599" s="213"/>
      <c r="T599" s="213"/>
      <c r="U599" s="213"/>
      <c r="V599" s="213"/>
      <c r="W599" s="213"/>
      <c r="X599" s="213"/>
      <c r="Y599" s="213"/>
      <c r="Z599" s="213"/>
      <c r="AA599" s="231"/>
      <c r="AB599" s="213"/>
      <c r="AC599" s="213"/>
      <c r="AD599" s="205"/>
      <c r="AE599" s="205"/>
      <c r="AF599" s="205"/>
      <c r="AG599" s="205"/>
      <c r="AH599" s="205"/>
      <c r="AI599" s="205"/>
      <c r="AJ599" s="205"/>
      <c r="AK599" s="205"/>
      <c r="AL599" s="205"/>
      <c r="AM599" s="205"/>
      <c r="AN599" s="205"/>
      <c r="AO599" s="205"/>
    </row>
    <row r="600">
      <c r="A600" s="213"/>
      <c r="B600" s="218"/>
      <c r="C600" s="218"/>
      <c r="D600" s="213"/>
      <c r="E600" s="213"/>
      <c r="F600" s="213"/>
      <c r="G600" s="213"/>
      <c r="H600" s="213"/>
      <c r="I600" s="213"/>
      <c r="J600" s="213"/>
      <c r="K600" s="213"/>
      <c r="L600" s="280"/>
      <c r="M600" s="280"/>
      <c r="N600" s="280"/>
      <c r="O600" s="280"/>
      <c r="P600" s="280"/>
      <c r="Q600" s="280"/>
      <c r="R600" s="213"/>
      <c r="S600" s="213"/>
      <c r="T600" s="213"/>
      <c r="U600" s="213"/>
      <c r="V600" s="213"/>
      <c r="W600" s="213"/>
      <c r="X600" s="213"/>
      <c r="Y600" s="213"/>
      <c r="Z600" s="213"/>
      <c r="AA600" s="231"/>
      <c r="AB600" s="213"/>
      <c r="AC600" s="213"/>
      <c r="AD600" s="205"/>
      <c r="AE600" s="205"/>
      <c r="AF600" s="205"/>
      <c r="AG600" s="205"/>
      <c r="AH600" s="205"/>
      <c r="AI600" s="205"/>
      <c r="AJ600" s="205"/>
      <c r="AK600" s="205"/>
      <c r="AL600" s="205"/>
      <c r="AM600" s="205"/>
      <c r="AN600" s="205"/>
      <c r="AO600" s="205"/>
    </row>
    <row r="601">
      <c r="A601" s="213"/>
      <c r="B601" s="218"/>
      <c r="C601" s="218"/>
      <c r="D601" s="213"/>
      <c r="E601" s="213"/>
      <c r="F601" s="213"/>
      <c r="G601" s="213"/>
      <c r="H601" s="213"/>
      <c r="I601" s="213"/>
      <c r="J601" s="213"/>
      <c r="K601" s="213"/>
      <c r="L601" s="280"/>
      <c r="M601" s="280"/>
      <c r="N601" s="280"/>
      <c r="O601" s="280"/>
      <c r="P601" s="280"/>
      <c r="Q601" s="280"/>
      <c r="R601" s="213"/>
      <c r="S601" s="213"/>
      <c r="T601" s="213"/>
      <c r="U601" s="213"/>
      <c r="V601" s="213"/>
      <c r="W601" s="213"/>
      <c r="X601" s="213"/>
      <c r="Y601" s="213"/>
      <c r="Z601" s="213"/>
      <c r="AA601" s="231"/>
      <c r="AB601" s="213"/>
      <c r="AC601" s="213"/>
      <c r="AD601" s="205"/>
      <c r="AE601" s="205"/>
      <c r="AF601" s="205"/>
      <c r="AG601" s="205"/>
      <c r="AH601" s="205"/>
      <c r="AI601" s="205"/>
      <c r="AJ601" s="205"/>
      <c r="AK601" s="205"/>
      <c r="AL601" s="205"/>
      <c r="AM601" s="205"/>
      <c r="AN601" s="205"/>
      <c r="AO601" s="205"/>
    </row>
    <row r="602">
      <c r="A602" s="213"/>
      <c r="B602" s="218"/>
      <c r="C602" s="218"/>
      <c r="D602" s="213"/>
      <c r="E602" s="213"/>
      <c r="F602" s="213"/>
      <c r="G602" s="213"/>
      <c r="H602" s="213"/>
      <c r="I602" s="213"/>
      <c r="J602" s="213"/>
      <c r="K602" s="213"/>
      <c r="L602" s="280"/>
      <c r="M602" s="280"/>
      <c r="N602" s="280"/>
      <c r="O602" s="280"/>
      <c r="P602" s="280"/>
      <c r="Q602" s="280"/>
      <c r="R602" s="213"/>
      <c r="S602" s="213"/>
      <c r="T602" s="213"/>
      <c r="U602" s="213"/>
      <c r="V602" s="213"/>
      <c r="W602" s="213"/>
      <c r="X602" s="213"/>
      <c r="Y602" s="213"/>
      <c r="Z602" s="213"/>
      <c r="AA602" s="231"/>
      <c r="AB602" s="213"/>
      <c r="AC602" s="213"/>
      <c r="AD602" s="205"/>
      <c r="AE602" s="205"/>
      <c r="AF602" s="205"/>
      <c r="AG602" s="205"/>
      <c r="AH602" s="205"/>
      <c r="AI602" s="205"/>
      <c r="AJ602" s="205"/>
      <c r="AK602" s="205"/>
      <c r="AL602" s="205"/>
      <c r="AM602" s="205"/>
      <c r="AN602" s="205"/>
      <c r="AO602" s="205"/>
    </row>
    <row r="603">
      <c r="A603" s="213"/>
      <c r="B603" s="218"/>
      <c r="C603" s="218"/>
      <c r="D603" s="213"/>
      <c r="E603" s="213"/>
      <c r="F603" s="213"/>
      <c r="G603" s="213"/>
      <c r="H603" s="213"/>
      <c r="I603" s="213"/>
      <c r="J603" s="213"/>
      <c r="K603" s="213"/>
      <c r="L603" s="280"/>
      <c r="M603" s="280"/>
      <c r="N603" s="280"/>
      <c r="O603" s="280"/>
      <c r="P603" s="280"/>
      <c r="Q603" s="280"/>
      <c r="R603" s="213"/>
      <c r="S603" s="213"/>
      <c r="T603" s="213"/>
      <c r="U603" s="213"/>
      <c r="V603" s="213"/>
      <c r="W603" s="213"/>
      <c r="X603" s="213"/>
      <c r="Y603" s="213"/>
      <c r="Z603" s="213"/>
      <c r="AA603" s="231"/>
      <c r="AB603" s="213"/>
      <c r="AC603" s="213"/>
      <c r="AD603" s="205"/>
      <c r="AE603" s="205"/>
      <c r="AF603" s="205"/>
      <c r="AG603" s="205"/>
      <c r="AH603" s="205"/>
      <c r="AI603" s="205"/>
      <c r="AJ603" s="205"/>
      <c r="AK603" s="205"/>
      <c r="AL603" s="205"/>
      <c r="AM603" s="205"/>
      <c r="AN603" s="205"/>
      <c r="AO603" s="205"/>
    </row>
    <row r="604">
      <c r="A604" s="213"/>
      <c r="B604" s="218"/>
      <c r="C604" s="218"/>
      <c r="D604" s="213"/>
      <c r="E604" s="213"/>
      <c r="F604" s="213"/>
      <c r="G604" s="213"/>
      <c r="H604" s="213"/>
      <c r="I604" s="213"/>
      <c r="J604" s="213"/>
      <c r="K604" s="213"/>
      <c r="L604" s="280"/>
      <c r="M604" s="280"/>
      <c r="N604" s="280"/>
      <c r="O604" s="280"/>
      <c r="P604" s="280"/>
      <c r="Q604" s="280"/>
      <c r="R604" s="213"/>
      <c r="S604" s="213"/>
      <c r="T604" s="213"/>
      <c r="U604" s="213"/>
      <c r="V604" s="213"/>
      <c r="W604" s="213"/>
      <c r="X604" s="213"/>
      <c r="Y604" s="213"/>
      <c r="Z604" s="213"/>
      <c r="AA604" s="231"/>
      <c r="AB604" s="213"/>
      <c r="AC604" s="213"/>
      <c r="AD604" s="205"/>
      <c r="AE604" s="205"/>
      <c r="AF604" s="205"/>
      <c r="AG604" s="205"/>
      <c r="AH604" s="205"/>
      <c r="AI604" s="205"/>
      <c r="AJ604" s="205"/>
      <c r="AK604" s="205"/>
      <c r="AL604" s="205"/>
      <c r="AM604" s="205"/>
      <c r="AN604" s="205"/>
      <c r="AO604" s="205"/>
    </row>
    <row r="605">
      <c r="A605" s="213"/>
      <c r="B605" s="218"/>
      <c r="C605" s="218"/>
      <c r="D605" s="213"/>
      <c r="E605" s="213"/>
      <c r="F605" s="213"/>
      <c r="G605" s="213"/>
      <c r="H605" s="213"/>
      <c r="I605" s="213"/>
      <c r="J605" s="213"/>
      <c r="K605" s="213"/>
      <c r="L605" s="280"/>
      <c r="M605" s="280"/>
      <c r="N605" s="280"/>
      <c r="O605" s="280"/>
      <c r="P605" s="280"/>
      <c r="Q605" s="280"/>
      <c r="R605" s="213"/>
      <c r="S605" s="213"/>
      <c r="T605" s="213"/>
      <c r="U605" s="213"/>
      <c r="V605" s="213"/>
      <c r="W605" s="213"/>
      <c r="X605" s="213"/>
      <c r="Y605" s="213"/>
      <c r="Z605" s="213"/>
      <c r="AA605" s="231"/>
      <c r="AB605" s="213"/>
      <c r="AC605" s="213"/>
      <c r="AD605" s="205"/>
      <c r="AE605" s="205"/>
      <c r="AF605" s="205"/>
      <c r="AG605" s="205"/>
      <c r="AH605" s="205"/>
      <c r="AI605" s="205"/>
      <c r="AJ605" s="205"/>
      <c r="AK605" s="205"/>
      <c r="AL605" s="205"/>
      <c r="AM605" s="205"/>
      <c r="AN605" s="205"/>
      <c r="AO605" s="205"/>
    </row>
    <row r="606">
      <c r="A606" s="213"/>
      <c r="B606" s="218"/>
      <c r="C606" s="218"/>
      <c r="D606" s="213"/>
      <c r="E606" s="213"/>
      <c r="F606" s="213"/>
      <c r="G606" s="213"/>
      <c r="H606" s="213"/>
      <c r="I606" s="213"/>
      <c r="J606" s="213"/>
      <c r="K606" s="213"/>
      <c r="L606" s="280"/>
      <c r="M606" s="280"/>
      <c r="N606" s="280"/>
      <c r="O606" s="280"/>
      <c r="P606" s="280"/>
      <c r="Q606" s="280"/>
      <c r="R606" s="213"/>
      <c r="S606" s="213"/>
      <c r="T606" s="213"/>
      <c r="U606" s="213"/>
      <c r="V606" s="213"/>
      <c r="W606" s="213"/>
      <c r="X606" s="213"/>
      <c r="Y606" s="213"/>
      <c r="Z606" s="213"/>
      <c r="AA606" s="231"/>
      <c r="AB606" s="213"/>
      <c r="AC606" s="213"/>
      <c r="AD606" s="205"/>
      <c r="AE606" s="205"/>
      <c r="AF606" s="205"/>
      <c r="AG606" s="205"/>
      <c r="AH606" s="205"/>
      <c r="AI606" s="205"/>
      <c r="AJ606" s="205"/>
      <c r="AK606" s="205"/>
      <c r="AL606" s="205"/>
      <c r="AM606" s="205"/>
      <c r="AN606" s="205"/>
      <c r="AO606" s="205"/>
    </row>
    <row r="607">
      <c r="A607" s="213"/>
      <c r="B607" s="218"/>
      <c r="C607" s="218"/>
      <c r="D607" s="213"/>
      <c r="E607" s="213"/>
      <c r="F607" s="213"/>
      <c r="G607" s="213"/>
      <c r="H607" s="213"/>
      <c r="I607" s="213"/>
      <c r="J607" s="213"/>
      <c r="K607" s="213"/>
      <c r="L607" s="280"/>
      <c r="M607" s="280"/>
      <c r="N607" s="280"/>
      <c r="O607" s="280"/>
      <c r="P607" s="280"/>
      <c r="Q607" s="280"/>
      <c r="R607" s="213"/>
      <c r="S607" s="213"/>
      <c r="T607" s="213"/>
      <c r="U607" s="213"/>
      <c r="V607" s="213"/>
      <c r="W607" s="213"/>
      <c r="X607" s="213"/>
      <c r="Y607" s="213"/>
      <c r="Z607" s="213"/>
      <c r="AA607" s="231"/>
      <c r="AB607" s="213"/>
      <c r="AC607" s="213"/>
      <c r="AD607" s="205"/>
      <c r="AE607" s="205"/>
      <c r="AF607" s="205"/>
      <c r="AG607" s="205"/>
      <c r="AH607" s="205"/>
      <c r="AI607" s="205"/>
      <c r="AJ607" s="205"/>
      <c r="AK607" s="205"/>
      <c r="AL607" s="205"/>
      <c r="AM607" s="205"/>
      <c r="AN607" s="205"/>
      <c r="AO607" s="205"/>
    </row>
    <row r="608">
      <c r="A608" s="213"/>
      <c r="B608" s="218"/>
      <c r="C608" s="218"/>
      <c r="D608" s="213"/>
      <c r="E608" s="213"/>
      <c r="F608" s="213"/>
      <c r="G608" s="213"/>
      <c r="H608" s="213"/>
      <c r="I608" s="213"/>
      <c r="J608" s="213"/>
      <c r="K608" s="213"/>
      <c r="L608" s="280"/>
      <c r="M608" s="280"/>
      <c r="N608" s="280"/>
      <c r="O608" s="280"/>
      <c r="P608" s="280"/>
      <c r="Q608" s="280"/>
      <c r="R608" s="213"/>
      <c r="S608" s="213"/>
      <c r="T608" s="213"/>
      <c r="U608" s="213"/>
      <c r="V608" s="213"/>
      <c r="W608" s="213"/>
      <c r="X608" s="213"/>
      <c r="Y608" s="213"/>
      <c r="Z608" s="213"/>
      <c r="AA608" s="231"/>
      <c r="AB608" s="213"/>
      <c r="AC608" s="213"/>
      <c r="AD608" s="205"/>
      <c r="AE608" s="205"/>
      <c r="AF608" s="205"/>
      <c r="AG608" s="205"/>
      <c r="AH608" s="205"/>
      <c r="AI608" s="205"/>
      <c r="AJ608" s="205"/>
      <c r="AK608" s="205"/>
      <c r="AL608" s="205"/>
      <c r="AM608" s="205"/>
      <c r="AN608" s="205"/>
      <c r="AO608" s="205"/>
    </row>
    <row r="609">
      <c r="A609" s="213"/>
      <c r="B609" s="218"/>
      <c r="C609" s="218"/>
      <c r="D609" s="213"/>
      <c r="E609" s="213"/>
      <c r="F609" s="213"/>
      <c r="G609" s="213"/>
      <c r="H609" s="213"/>
      <c r="I609" s="213"/>
      <c r="J609" s="213"/>
      <c r="K609" s="213"/>
      <c r="L609" s="280"/>
      <c r="M609" s="280"/>
      <c r="N609" s="280"/>
      <c r="O609" s="280"/>
      <c r="P609" s="280"/>
      <c r="Q609" s="280"/>
      <c r="R609" s="213"/>
      <c r="S609" s="213"/>
      <c r="T609" s="213"/>
      <c r="U609" s="213"/>
      <c r="V609" s="213"/>
      <c r="W609" s="213"/>
      <c r="X609" s="213"/>
      <c r="Y609" s="213"/>
      <c r="Z609" s="213"/>
      <c r="AA609" s="231"/>
      <c r="AB609" s="213"/>
      <c r="AC609" s="213"/>
      <c r="AD609" s="205"/>
      <c r="AE609" s="205"/>
      <c r="AF609" s="205"/>
      <c r="AG609" s="205"/>
      <c r="AH609" s="205"/>
      <c r="AI609" s="205"/>
      <c r="AJ609" s="205"/>
      <c r="AK609" s="205"/>
      <c r="AL609" s="205"/>
      <c r="AM609" s="205"/>
      <c r="AN609" s="205"/>
      <c r="AO609" s="205"/>
    </row>
    <row r="610">
      <c r="A610" s="213"/>
      <c r="B610" s="218"/>
      <c r="C610" s="218"/>
      <c r="D610" s="213"/>
      <c r="E610" s="213"/>
      <c r="F610" s="213"/>
      <c r="G610" s="213"/>
      <c r="H610" s="213"/>
      <c r="I610" s="213"/>
      <c r="J610" s="213"/>
      <c r="K610" s="213"/>
      <c r="L610" s="280"/>
      <c r="M610" s="280"/>
      <c r="N610" s="280"/>
      <c r="O610" s="280"/>
      <c r="P610" s="280"/>
      <c r="Q610" s="280"/>
      <c r="R610" s="213"/>
      <c r="S610" s="213"/>
      <c r="T610" s="213"/>
      <c r="U610" s="213"/>
      <c r="V610" s="213"/>
      <c r="W610" s="213"/>
      <c r="X610" s="213"/>
      <c r="Y610" s="213"/>
      <c r="Z610" s="213"/>
      <c r="AA610" s="231"/>
      <c r="AB610" s="213"/>
      <c r="AC610" s="213"/>
      <c r="AD610" s="205"/>
      <c r="AE610" s="205"/>
      <c r="AF610" s="205"/>
      <c r="AG610" s="205"/>
      <c r="AH610" s="205"/>
      <c r="AI610" s="205"/>
      <c r="AJ610" s="205"/>
      <c r="AK610" s="205"/>
      <c r="AL610" s="205"/>
      <c r="AM610" s="205"/>
      <c r="AN610" s="205"/>
      <c r="AO610" s="205"/>
    </row>
    <row r="611">
      <c r="A611" s="213"/>
      <c r="B611" s="218"/>
      <c r="C611" s="218"/>
      <c r="D611" s="213"/>
      <c r="E611" s="213"/>
      <c r="F611" s="213"/>
      <c r="G611" s="213"/>
      <c r="H611" s="213"/>
      <c r="I611" s="213"/>
      <c r="J611" s="213"/>
      <c r="K611" s="213"/>
      <c r="L611" s="280"/>
      <c r="M611" s="280"/>
      <c r="N611" s="280"/>
      <c r="O611" s="280"/>
      <c r="P611" s="280"/>
      <c r="Q611" s="280"/>
      <c r="R611" s="213"/>
      <c r="S611" s="213"/>
      <c r="T611" s="213"/>
      <c r="U611" s="213"/>
      <c r="V611" s="213"/>
      <c r="W611" s="213"/>
      <c r="X611" s="213"/>
      <c r="Y611" s="213"/>
      <c r="Z611" s="213"/>
      <c r="AA611" s="231"/>
      <c r="AB611" s="213"/>
      <c r="AC611" s="213"/>
      <c r="AD611" s="205"/>
      <c r="AE611" s="205"/>
      <c r="AF611" s="205"/>
      <c r="AG611" s="205"/>
      <c r="AH611" s="205"/>
      <c r="AI611" s="205"/>
      <c r="AJ611" s="205"/>
      <c r="AK611" s="205"/>
      <c r="AL611" s="205"/>
      <c r="AM611" s="205"/>
      <c r="AN611" s="205"/>
      <c r="AO611" s="205"/>
    </row>
    <row r="612">
      <c r="A612" s="213"/>
      <c r="B612" s="218"/>
      <c r="C612" s="218"/>
      <c r="D612" s="213"/>
      <c r="E612" s="213"/>
      <c r="F612" s="213"/>
      <c r="G612" s="213"/>
      <c r="H612" s="213"/>
      <c r="I612" s="213"/>
      <c r="J612" s="213"/>
      <c r="K612" s="213"/>
      <c r="L612" s="280"/>
      <c r="M612" s="280"/>
      <c r="N612" s="280"/>
      <c r="O612" s="280"/>
      <c r="P612" s="280"/>
      <c r="Q612" s="280"/>
      <c r="R612" s="213"/>
      <c r="S612" s="213"/>
      <c r="T612" s="213"/>
      <c r="U612" s="213"/>
      <c r="V612" s="213"/>
      <c r="W612" s="213"/>
      <c r="X612" s="213"/>
      <c r="Y612" s="213"/>
      <c r="Z612" s="213"/>
      <c r="AA612" s="231"/>
      <c r="AB612" s="213"/>
      <c r="AC612" s="213"/>
      <c r="AD612" s="205"/>
      <c r="AE612" s="205"/>
      <c r="AF612" s="205"/>
      <c r="AG612" s="205"/>
      <c r="AH612" s="205"/>
      <c r="AI612" s="205"/>
      <c r="AJ612" s="205"/>
      <c r="AK612" s="205"/>
      <c r="AL612" s="205"/>
      <c r="AM612" s="205"/>
      <c r="AN612" s="205"/>
      <c r="AO612" s="205"/>
    </row>
    <row r="613">
      <c r="A613" s="213"/>
      <c r="B613" s="218"/>
      <c r="C613" s="218"/>
      <c r="D613" s="213"/>
      <c r="E613" s="213"/>
      <c r="F613" s="213"/>
      <c r="G613" s="213"/>
      <c r="H613" s="213"/>
      <c r="I613" s="213"/>
      <c r="J613" s="213"/>
      <c r="K613" s="213"/>
      <c r="L613" s="280"/>
      <c r="M613" s="280"/>
      <c r="N613" s="280"/>
      <c r="O613" s="280"/>
      <c r="P613" s="280"/>
      <c r="Q613" s="280"/>
      <c r="R613" s="213"/>
      <c r="S613" s="213"/>
      <c r="T613" s="213"/>
      <c r="U613" s="213"/>
      <c r="V613" s="213"/>
      <c r="W613" s="213"/>
      <c r="X613" s="213"/>
      <c r="Y613" s="213"/>
      <c r="Z613" s="213"/>
      <c r="AA613" s="231"/>
      <c r="AB613" s="213"/>
      <c r="AC613" s="213"/>
      <c r="AD613" s="205"/>
      <c r="AE613" s="205"/>
      <c r="AF613" s="205"/>
      <c r="AG613" s="205"/>
      <c r="AH613" s="205"/>
      <c r="AI613" s="205"/>
      <c r="AJ613" s="205"/>
      <c r="AK613" s="205"/>
      <c r="AL613" s="205"/>
      <c r="AM613" s="205"/>
      <c r="AN613" s="205"/>
      <c r="AO613" s="205"/>
    </row>
    <row r="614">
      <c r="A614" s="213"/>
      <c r="B614" s="218"/>
      <c r="C614" s="218"/>
      <c r="D614" s="213"/>
      <c r="E614" s="213"/>
      <c r="F614" s="213"/>
      <c r="G614" s="213"/>
      <c r="H614" s="213"/>
      <c r="I614" s="213"/>
      <c r="J614" s="213"/>
      <c r="K614" s="213"/>
      <c r="L614" s="280"/>
      <c r="M614" s="280"/>
      <c r="N614" s="280"/>
      <c r="O614" s="280"/>
      <c r="P614" s="280"/>
      <c r="Q614" s="280"/>
      <c r="R614" s="213"/>
      <c r="S614" s="213"/>
      <c r="T614" s="213"/>
      <c r="U614" s="213"/>
      <c r="V614" s="213"/>
      <c r="W614" s="213"/>
      <c r="X614" s="213"/>
      <c r="Y614" s="213"/>
      <c r="Z614" s="213"/>
      <c r="AA614" s="231"/>
      <c r="AB614" s="213"/>
      <c r="AC614" s="213"/>
      <c r="AD614" s="205"/>
      <c r="AE614" s="205"/>
      <c r="AF614" s="205"/>
      <c r="AG614" s="205"/>
      <c r="AH614" s="205"/>
      <c r="AI614" s="205"/>
      <c r="AJ614" s="205"/>
      <c r="AK614" s="205"/>
      <c r="AL614" s="205"/>
      <c r="AM614" s="205"/>
      <c r="AN614" s="205"/>
      <c r="AO614" s="205"/>
    </row>
    <row r="615">
      <c r="A615" s="213"/>
      <c r="B615" s="218"/>
      <c r="C615" s="218"/>
      <c r="D615" s="213"/>
      <c r="E615" s="213"/>
      <c r="F615" s="213"/>
      <c r="G615" s="213"/>
      <c r="H615" s="213"/>
      <c r="I615" s="213"/>
      <c r="J615" s="213"/>
      <c r="K615" s="213"/>
      <c r="L615" s="280"/>
      <c r="M615" s="280"/>
      <c r="N615" s="280"/>
      <c r="O615" s="280"/>
      <c r="P615" s="280"/>
      <c r="Q615" s="280"/>
      <c r="R615" s="213"/>
      <c r="S615" s="213"/>
      <c r="T615" s="213"/>
      <c r="U615" s="213"/>
      <c r="V615" s="213"/>
      <c r="W615" s="213"/>
      <c r="X615" s="213"/>
      <c r="Y615" s="213"/>
      <c r="Z615" s="213"/>
      <c r="AA615" s="231"/>
      <c r="AB615" s="213"/>
      <c r="AC615" s="213"/>
      <c r="AD615" s="205"/>
      <c r="AE615" s="205"/>
      <c r="AF615" s="205"/>
      <c r="AG615" s="205"/>
      <c r="AH615" s="205"/>
      <c r="AI615" s="205"/>
      <c r="AJ615" s="205"/>
      <c r="AK615" s="205"/>
      <c r="AL615" s="205"/>
      <c r="AM615" s="205"/>
      <c r="AN615" s="205"/>
      <c r="AO615" s="205"/>
    </row>
    <row r="616">
      <c r="A616" s="213"/>
      <c r="B616" s="218"/>
      <c r="C616" s="218"/>
      <c r="D616" s="213"/>
      <c r="E616" s="213"/>
      <c r="F616" s="213"/>
      <c r="G616" s="213"/>
      <c r="H616" s="213"/>
      <c r="I616" s="213"/>
      <c r="J616" s="213"/>
      <c r="K616" s="213"/>
      <c r="L616" s="280"/>
      <c r="M616" s="280"/>
      <c r="N616" s="280"/>
      <c r="O616" s="280"/>
      <c r="P616" s="280"/>
      <c r="Q616" s="280"/>
      <c r="R616" s="213"/>
      <c r="S616" s="213"/>
      <c r="T616" s="213"/>
      <c r="U616" s="213"/>
      <c r="V616" s="213"/>
      <c r="W616" s="213"/>
      <c r="X616" s="213"/>
      <c r="Y616" s="213"/>
      <c r="Z616" s="213"/>
      <c r="AA616" s="231"/>
      <c r="AB616" s="213"/>
      <c r="AC616" s="213"/>
      <c r="AD616" s="205"/>
      <c r="AE616" s="205"/>
      <c r="AF616" s="205"/>
      <c r="AG616" s="205"/>
      <c r="AH616" s="205"/>
      <c r="AI616" s="205"/>
      <c r="AJ616" s="205"/>
      <c r="AK616" s="205"/>
      <c r="AL616" s="205"/>
      <c r="AM616" s="205"/>
      <c r="AN616" s="205"/>
      <c r="AO616" s="205"/>
    </row>
    <row r="617">
      <c r="A617" s="213"/>
      <c r="B617" s="218"/>
      <c r="C617" s="218"/>
      <c r="D617" s="213"/>
      <c r="E617" s="213"/>
      <c r="F617" s="213"/>
      <c r="G617" s="213"/>
      <c r="H617" s="213"/>
      <c r="I617" s="213"/>
      <c r="J617" s="213"/>
      <c r="K617" s="213"/>
      <c r="L617" s="280"/>
      <c r="M617" s="280"/>
      <c r="N617" s="280"/>
      <c r="O617" s="280"/>
      <c r="P617" s="280"/>
      <c r="Q617" s="280"/>
      <c r="R617" s="213"/>
      <c r="S617" s="213"/>
      <c r="T617" s="213"/>
      <c r="U617" s="213"/>
      <c r="V617" s="213"/>
      <c r="W617" s="213"/>
      <c r="X617" s="213"/>
      <c r="Y617" s="213"/>
      <c r="Z617" s="213"/>
      <c r="AA617" s="231"/>
      <c r="AB617" s="213"/>
      <c r="AC617" s="213"/>
      <c r="AD617" s="205"/>
      <c r="AE617" s="205"/>
      <c r="AF617" s="205"/>
      <c r="AG617" s="205"/>
      <c r="AH617" s="205"/>
      <c r="AI617" s="205"/>
      <c r="AJ617" s="205"/>
      <c r="AK617" s="205"/>
      <c r="AL617" s="205"/>
      <c r="AM617" s="205"/>
      <c r="AN617" s="205"/>
      <c r="AO617" s="205"/>
    </row>
    <row r="618">
      <c r="A618" s="213"/>
      <c r="B618" s="218"/>
      <c r="C618" s="218"/>
      <c r="D618" s="213"/>
      <c r="E618" s="213"/>
      <c r="F618" s="213"/>
      <c r="G618" s="213"/>
      <c r="H618" s="213"/>
      <c r="I618" s="213"/>
      <c r="J618" s="213"/>
      <c r="K618" s="213"/>
      <c r="L618" s="280"/>
      <c r="M618" s="280"/>
      <c r="N618" s="280"/>
      <c r="O618" s="280"/>
      <c r="P618" s="280"/>
      <c r="Q618" s="280"/>
      <c r="R618" s="213"/>
      <c r="S618" s="213"/>
      <c r="T618" s="213"/>
      <c r="U618" s="213"/>
      <c r="V618" s="213"/>
      <c r="W618" s="213"/>
      <c r="X618" s="213"/>
      <c r="Y618" s="213"/>
      <c r="Z618" s="213"/>
      <c r="AA618" s="231"/>
      <c r="AB618" s="213"/>
      <c r="AC618" s="213"/>
      <c r="AD618" s="205"/>
      <c r="AE618" s="205"/>
      <c r="AF618" s="205"/>
      <c r="AG618" s="205"/>
      <c r="AH618" s="205"/>
      <c r="AI618" s="205"/>
      <c r="AJ618" s="205"/>
      <c r="AK618" s="205"/>
      <c r="AL618" s="205"/>
      <c r="AM618" s="205"/>
      <c r="AN618" s="205"/>
      <c r="AO618" s="205"/>
    </row>
    <row r="619">
      <c r="A619" s="213"/>
      <c r="B619" s="218"/>
      <c r="C619" s="218"/>
      <c r="D619" s="213"/>
      <c r="E619" s="213"/>
      <c r="F619" s="213"/>
      <c r="G619" s="213"/>
      <c r="H619" s="213"/>
      <c r="I619" s="213"/>
      <c r="J619" s="213"/>
      <c r="K619" s="213"/>
      <c r="L619" s="280"/>
      <c r="M619" s="280"/>
      <c r="N619" s="280"/>
      <c r="O619" s="280"/>
      <c r="P619" s="280"/>
      <c r="Q619" s="280"/>
      <c r="R619" s="213"/>
      <c r="S619" s="213"/>
      <c r="T619" s="213"/>
      <c r="U619" s="213"/>
      <c r="V619" s="213"/>
      <c r="W619" s="213"/>
      <c r="X619" s="213"/>
      <c r="Y619" s="213"/>
      <c r="Z619" s="213"/>
      <c r="AA619" s="231"/>
      <c r="AB619" s="213"/>
      <c r="AC619" s="213"/>
      <c r="AD619" s="205"/>
      <c r="AE619" s="205"/>
      <c r="AF619" s="205"/>
      <c r="AG619" s="205"/>
      <c r="AH619" s="205"/>
      <c r="AI619" s="205"/>
      <c r="AJ619" s="205"/>
      <c r="AK619" s="205"/>
      <c r="AL619" s="205"/>
      <c r="AM619" s="205"/>
      <c r="AN619" s="205"/>
      <c r="AO619" s="205"/>
    </row>
    <row r="620">
      <c r="A620" s="213"/>
      <c r="B620" s="218"/>
      <c r="C620" s="218"/>
      <c r="D620" s="213"/>
      <c r="E620" s="213"/>
      <c r="F620" s="213"/>
      <c r="G620" s="213"/>
      <c r="H620" s="213"/>
      <c r="I620" s="213"/>
      <c r="J620" s="213"/>
      <c r="K620" s="213"/>
      <c r="L620" s="280"/>
      <c r="M620" s="280"/>
      <c r="N620" s="280"/>
      <c r="O620" s="280"/>
      <c r="P620" s="280"/>
      <c r="Q620" s="280"/>
      <c r="R620" s="213"/>
      <c r="S620" s="213"/>
      <c r="T620" s="213"/>
      <c r="U620" s="213"/>
      <c r="V620" s="213"/>
      <c r="W620" s="213"/>
      <c r="X620" s="213"/>
      <c r="Y620" s="213"/>
      <c r="Z620" s="213"/>
      <c r="AA620" s="231"/>
      <c r="AB620" s="213"/>
      <c r="AC620" s="213"/>
      <c r="AD620" s="205"/>
      <c r="AE620" s="205"/>
      <c r="AF620" s="205"/>
      <c r="AG620" s="205"/>
      <c r="AH620" s="205"/>
      <c r="AI620" s="205"/>
      <c r="AJ620" s="205"/>
      <c r="AK620" s="205"/>
      <c r="AL620" s="205"/>
      <c r="AM620" s="205"/>
      <c r="AN620" s="205"/>
      <c r="AO620" s="205"/>
    </row>
    <row r="621">
      <c r="A621" s="213"/>
      <c r="B621" s="218"/>
      <c r="C621" s="218"/>
      <c r="D621" s="213"/>
      <c r="E621" s="213"/>
      <c r="F621" s="213"/>
      <c r="G621" s="213"/>
      <c r="H621" s="213"/>
      <c r="I621" s="213"/>
      <c r="J621" s="213"/>
      <c r="K621" s="213"/>
      <c r="L621" s="280"/>
      <c r="M621" s="280"/>
      <c r="N621" s="280"/>
      <c r="O621" s="280"/>
      <c r="P621" s="280"/>
      <c r="Q621" s="280"/>
      <c r="R621" s="213"/>
      <c r="S621" s="213"/>
      <c r="T621" s="213"/>
      <c r="U621" s="213"/>
      <c r="V621" s="213"/>
      <c r="W621" s="213"/>
      <c r="X621" s="213"/>
      <c r="Y621" s="213"/>
      <c r="Z621" s="213"/>
      <c r="AA621" s="231"/>
      <c r="AB621" s="213"/>
      <c r="AC621" s="213"/>
      <c r="AD621" s="205"/>
      <c r="AE621" s="205"/>
      <c r="AF621" s="205"/>
      <c r="AG621" s="205"/>
      <c r="AH621" s="205"/>
      <c r="AI621" s="205"/>
      <c r="AJ621" s="205"/>
      <c r="AK621" s="205"/>
      <c r="AL621" s="205"/>
      <c r="AM621" s="205"/>
      <c r="AN621" s="205"/>
      <c r="AO621" s="205"/>
    </row>
    <row r="622">
      <c r="A622" s="213"/>
      <c r="B622" s="218"/>
      <c r="C622" s="218"/>
      <c r="D622" s="213"/>
      <c r="E622" s="213"/>
      <c r="F622" s="213"/>
      <c r="G622" s="213"/>
      <c r="H622" s="213"/>
      <c r="I622" s="213"/>
      <c r="J622" s="213"/>
      <c r="K622" s="213"/>
      <c r="L622" s="280"/>
      <c r="M622" s="280"/>
      <c r="N622" s="280"/>
      <c r="O622" s="280"/>
      <c r="P622" s="280"/>
      <c r="Q622" s="280"/>
      <c r="R622" s="213"/>
      <c r="S622" s="213"/>
      <c r="T622" s="213"/>
      <c r="U622" s="213"/>
      <c r="V622" s="213"/>
      <c r="W622" s="213"/>
      <c r="X622" s="213"/>
      <c r="Y622" s="213"/>
      <c r="Z622" s="213"/>
      <c r="AA622" s="231"/>
      <c r="AB622" s="213"/>
      <c r="AC622" s="213"/>
      <c r="AD622" s="205"/>
      <c r="AE622" s="205"/>
      <c r="AF622" s="205"/>
      <c r="AG622" s="205"/>
      <c r="AH622" s="205"/>
      <c r="AI622" s="205"/>
      <c r="AJ622" s="205"/>
      <c r="AK622" s="205"/>
      <c r="AL622" s="205"/>
      <c r="AM622" s="205"/>
      <c r="AN622" s="205"/>
      <c r="AO622" s="205"/>
    </row>
    <row r="623">
      <c r="A623" s="213"/>
      <c r="B623" s="218"/>
      <c r="C623" s="218"/>
      <c r="D623" s="213"/>
      <c r="E623" s="213"/>
      <c r="F623" s="213"/>
      <c r="G623" s="213"/>
      <c r="H623" s="213"/>
      <c r="I623" s="213"/>
      <c r="J623" s="213"/>
      <c r="K623" s="213"/>
      <c r="L623" s="280"/>
      <c r="M623" s="280"/>
      <c r="N623" s="280"/>
      <c r="O623" s="280"/>
      <c r="P623" s="280"/>
      <c r="Q623" s="280"/>
      <c r="R623" s="213"/>
      <c r="S623" s="213"/>
      <c r="T623" s="213"/>
      <c r="U623" s="213"/>
      <c r="V623" s="213"/>
      <c r="W623" s="213"/>
      <c r="X623" s="213"/>
      <c r="Y623" s="213"/>
      <c r="Z623" s="213"/>
      <c r="AA623" s="231"/>
      <c r="AB623" s="213"/>
      <c r="AC623" s="213"/>
      <c r="AD623" s="205"/>
      <c r="AE623" s="205"/>
      <c r="AF623" s="205"/>
      <c r="AG623" s="205"/>
      <c r="AH623" s="205"/>
      <c r="AI623" s="205"/>
      <c r="AJ623" s="205"/>
      <c r="AK623" s="205"/>
      <c r="AL623" s="205"/>
      <c r="AM623" s="205"/>
      <c r="AN623" s="205"/>
      <c r="AO623" s="205"/>
    </row>
    <row r="624">
      <c r="A624" s="213"/>
      <c r="B624" s="218"/>
      <c r="C624" s="218"/>
      <c r="D624" s="213"/>
      <c r="E624" s="213"/>
      <c r="F624" s="213"/>
      <c r="G624" s="213"/>
      <c r="H624" s="213"/>
      <c r="I624" s="213"/>
      <c r="J624" s="213"/>
      <c r="K624" s="213"/>
      <c r="L624" s="280"/>
      <c r="M624" s="280"/>
      <c r="N624" s="280"/>
      <c r="O624" s="280"/>
      <c r="P624" s="280"/>
      <c r="Q624" s="280"/>
      <c r="R624" s="213"/>
      <c r="S624" s="213"/>
      <c r="T624" s="213"/>
      <c r="U624" s="213"/>
      <c r="V624" s="213"/>
      <c r="W624" s="213"/>
      <c r="X624" s="213"/>
      <c r="Y624" s="213"/>
      <c r="Z624" s="213"/>
      <c r="AA624" s="231"/>
      <c r="AB624" s="213"/>
      <c r="AC624" s="213"/>
      <c r="AD624" s="205"/>
      <c r="AE624" s="205"/>
      <c r="AF624" s="205"/>
      <c r="AG624" s="205"/>
      <c r="AH624" s="205"/>
      <c r="AI624" s="205"/>
      <c r="AJ624" s="205"/>
      <c r="AK624" s="205"/>
      <c r="AL624" s="205"/>
      <c r="AM624" s="205"/>
      <c r="AN624" s="205"/>
      <c r="AO624" s="205"/>
    </row>
    <row r="625">
      <c r="A625" s="213"/>
      <c r="B625" s="218"/>
      <c r="C625" s="218"/>
      <c r="D625" s="213"/>
      <c r="E625" s="213"/>
      <c r="F625" s="213"/>
      <c r="G625" s="213"/>
      <c r="H625" s="213"/>
      <c r="I625" s="213"/>
      <c r="J625" s="213"/>
      <c r="K625" s="213"/>
      <c r="L625" s="280"/>
      <c r="M625" s="280"/>
      <c r="N625" s="280"/>
      <c r="O625" s="280"/>
      <c r="P625" s="280"/>
      <c r="Q625" s="280"/>
      <c r="R625" s="213"/>
      <c r="S625" s="213"/>
      <c r="T625" s="213"/>
      <c r="U625" s="213"/>
      <c r="V625" s="213"/>
      <c r="W625" s="213"/>
      <c r="X625" s="213"/>
      <c r="Y625" s="213"/>
      <c r="Z625" s="213"/>
      <c r="AA625" s="231"/>
      <c r="AB625" s="213"/>
      <c r="AC625" s="213"/>
      <c r="AD625" s="205"/>
      <c r="AE625" s="205"/>
      <c r="AF625" s="205"/>
      <c r="AG625" s="205"/>
      <c r="AH625" s="205"/>
      <c r="AI625" s="205"/>
      <c r="AJ625" s="205"/>
      <c r="AK625" s="205"/>
      <c r="AL625" s="205"/>
      <c r="AM625" s="205"/>
      <c r="AN625" s="205"/>
      <c r="AO625" s="205"/>
    </row>
    <row r="626">
      <c r="A626" s="213"/>
      <c r="B626" s="218"/>
      <c r="C626" s="218"/>
      <c r="D626" s="213"/>
      <c r="E626" s="213"/>
      <c r="F626" s="213"/>
      <c r="G626" s="213"/>
      <c r="H626" s="213"/>
      <c r="I626" s="213"/>
      <c r="J626" s="213"/>
      <c r="K626" s="213"/>
      <c r="L626" s="280"/>
      <c r="M626" s="280"/>
      <c r="N626" s="280"/>
      <c r="O626" s="280"/>
      <c r="P626" s="280"/>
      <c r="Q626" s="280"/>
      <c r="R626" s="213"/>
      <c r="S626" s="213"/>
      <c r="T626" s="213"/>
      <c r="U626" s="213"/>
      <c r="V626" s="213"/>
      <c r="W626" s="213"/>
      <c r="X626" s="213"/>
      <c r="Y626" s="213"/>
      <c r="Z626" s="213"/>
      <c r="AA626" s="231"/>
      <c r="AB626" s="213"/>
      <c r="AC626" s="213"/>
      <c r="AD626" s="205"/>
      <c r="AE626" s="205"/>
      <c r="AF626" s="205"/>
      <c r="AG626" s="205"/>
      <c r="AH626" s="205"/>
      <c r="AI626" s="205"/>
      <c r="AJ626" s="205"/>
      <c r="AK626" s="205"/>
      <c r="AL626" s="205"/>
      <c r="AM626" s="205"/>
      <c r="AN626" s="205"/>
      <c r="AO626" s="205"/>
    </row>
    <row r="627">
      <c r="A627" s="213"/>
      <c r="B627" s="218"/>
      <c r="C627" s="218"/>
      <c r="D627" s="213"/>
      <c r="E627" s="213"/>
      <c r="F627" s="213"/>
      <c r="G627" s="213"/>
      <c r="H627" s="213"/>
      <c r="I627" s="213"/>
      <c r="J627" s="213"/>
      <c r="K627" s="213"/>
      <c r="L627" s="280"/>
      <c r="M627" s="280"/>
      <c r="N627" s="280"/>
      <c r="O627" s="280"/>
      <c r="P627" s="280"/>
      <c r="Q627" s="280"/>
      <c r="R627" s="213"/>
      <c r="S627" s="213"/>
      <c r="T627" s="213"/>
      <c r="U627" s="213"/>
      <c r="V627" s="213"/>
      <c r="W627" s="213"/>
      <c r="X627" s="213"/>
      <c r="Y627" s="213"/>
      <c r="Z627" s="213"/>
      <c r="AA627" s="231"/>
      <c r="AB627" s="213"/>
      <c r="AC627" s="213"/>
      <c r="AD627" s="205"/>
      <c r="AE627" s="205"/>
      <c r="AF627" s="205"/>
      <c r="AG627" s="205"/>
      <c r="AH627" s="205"/>
      <c r="AI627" s="205"/>
      <c r="AJ627" s="205"/>
      <c r="AK627" s="205"/>
      <c r="AL627" s="205"/>
      <c r="AM627" s="205"/>
      <c r="AN627" s="205"/>
      <c r="AO627" s="205"/>
    </row>
    <row r="628">
      <c r="A628" s="213"/>
      <c r="B628" s="218"/>
      <c r="C628" s="218"/>
      <c r="D628" s="213"/>
      <c r="E628" s="213"/>
      <c r="F628" s="213"/>
      <c r="G628" s="213"/>
      <c r="H628" s="213"/>
      <c r="I628" s="213"/>
      <c r="J628" s="213"/>
      <c r="K628" s="213"/>
      <c r="L628" s="280"/>
      <c r="M628" s="280"/>
      <c r="N628" s="280"/>
      <c r="O628" s="280"/>
      <c r="P628" s="280"/>
      <c r="Q628" s="280"/>
      <c r="R628" s="213"/>
      <c r="S628" s="213"/>
      <c r="T628" s="213"/>
      <c r="U628" s="213"/>
      <c r="V628" s="213"/>
      <c r="W628" s="213"/>
      <c r="X628" s="213"/>
      <c r="Y628" s="213"/>
      <c r="Z628" s="213"/>
      <c r="AA628" s="231"/>
      <c r="AB628" s="213"/>
      <c r="AC628" s="213"/>
      <c r="AD628" s="205"/>
      <c r="AE628" s="205"/>
      <c r="AF628" s="205"/>
      <c r="AG628" s="205"/>
      <c r="AH628" s="205"/>
      <c r="AI628" s="205"/>
      <c r="AJ628" s="205"/>
      <c r="AK628" s="205"/>
      <c r="AL628" s="205"/>
      <c r="AM628" s="205"/>
      <c r="AN628" s="205"/>
      <c r="AO628" s="205"/>
    </row>
    <row r="629">
      <c r="A629" s="213"/>
      <c r="B629" s="218"/>
      <c r="C629" s="218"/>
      <c r="D629" s="213"/>
      <c r="E629" s="213"/>
      <c r="F629" s="213"/>
      <c r="G629" s="213"/>
      <c r="H629" s="213"/>
      <c r="I629" s="213"/>
      <c r="J629" s="213"/>
      <c r="K629" s="213"/>
      <c r="L629" s="280"/>
      <c r="M629" s="280"/>
      <c r="N629" s="280"/>
      <c r="O629" s="280"/>
      <c r="P629" s="280"/>
      <c r="Q629" s="280"/>
      <c r="R629" s="213"/>
      <c r="S629" s="213"/>
      <c r="T629" s="213"/>
      <c r="U629" s="213"/>
      <c r="V629" s="213"/>
      <c r="W629" s="213"/>
      <c r="X629" s="213"/>
      <c r="Y629" s="213"/>
      <c r="Z629" s="213"/>
      <c r="AA629" s="231"/>
      <c r="AB629" s="213"/>
      <c r="AC629" s="213"/>
      <c r="AD629" s="205"/>
      <c r="AE629" s="205"/>
      <c r="AF629" s="205"/>
      <c r="AG629" s="205"/>
      <c r="AH629" s="205"/>
      <c r="AI629" s="205"/>
      <c r="AJ629" s="205"/>
      <c r="AK629" s="205"/>
      <c r="AL629" s="205"/>
      <c r="AM629" s="205"/>
      <c r="AN629" s="205"/>
      <c r="AO629" s="205"/>
    </row>
    <row r="630">
      <c r="A630" s="213"/>
      <c r="B630" s="218"/>
      <c r="C630" s="218"/>
      <c r="D630" s="213"/>
      <c r="E630" s="213"/>
      <c r="F630" s="213"/>
      <c r="G630" s="213"/>
      <c r="H630" s="213"/>
      <c r="I630" s="213"/>
      <c r="J630" s="213"/>
      <c r="K630" s="213"/>
      <c r="L630" s="280"/>
      <c r="M630" s="280"/>
      <c r="N630" s="280"/>
      <c r="O630" s="280"/>
      <c r="P630" s="280"/>
      <c r="Q630" s="280"/>
      <c r="R630" s="213"/>
      <c r="S630" s="213"/>
      <c r="T630" s="213"/>
      <c r="U630" s="213"/>
      <c r="V630" s="213"/>
      <c r="W630" s="213"/>
      <c r="X630" s="213"/>
      <c r="Y630" s="213"/>
      <c r="Z630" s="213"/>
      <c r="AA630" s="231"/>
      <c r="AB630" s="213"/>
      <c r="AC630" s="213"/>
      <c r="AD630" s="205"/>
      <c r="AE630" s="205"/>
      <c r="AF630" s="205"/>
      <c r="AG630" s="205"/>
      <c r="AH630" s="205"/>
      <c r="AI630" s="205"/>
      <c r="AJ630" s="205"/>
      <c r="AK630" s="205"/>
      <c r="AL630" s="205"/>
      <c r="AM630" s="205"/>
      <c r="AN630" s="205"/>
      <c r="AO630" s="205"/>
    </row>
    <row r="631">
      <c r="A631" s="213"/>
      <c r="B631" s="218"/>
      <c r="C631" s="218"/>
      <c r="D631" s="213"/>
      <c r="E631" s="213"/>
      <c r="F631" s="213"/>
      <c r="G631" s="213"/>
      <c r="H631" s="213"/>
      <c r="I631" s="213"/>
      <c r="J631" s="213"/>
      <c r="K631" s="213"/>
      <c r="L631" s="280"/>
      <c r="M631" s="280"/>
      <c r="N631" s="280"/>
      <c r="O631" s="280"/>
      <c r="P631" s="280"/>
      <c r="Q631" s="280"/>
      <c r="R631" s="213"/>
      <c r="S631" s="213"/>
      <c r="T631" s="213"/>
      <c r="U631" s="213"/>
      <c r="V631" s="213"/>
      <c r="W631" s="213"/>
      <c r="X631" s="213"/>
      <c r="Y631" s="213"/>
      <c r="Z631" s="213"/>
      <c r="AA631" s="231"/>
      <c r="AB631" s="213"/>
      <c r="AC631" s="213"/>
      <c r="AD631" s="205"/>
      <c r="AE631" s="205"/>
      <c r="AF631" s="205"/>
      <c r="AG631" s="205"/>
      <c r="AH631" s="205"/>
      <c r="AI631" s="205"/>
      <c r="AJ631" s="205"/>
      <c r="AK631" s="205"/>
      <c r="AL631" s="205"/>
      <c r="AM631" s="205"/>
      <c r="AN631" s="205"/>
      <c r="AO631" s="205"/>
    </row>
    <row r="632">
      <c r="A632" s="213"/>
      <c r="B632" s="218"/>
      <c r="C632" s="218"/>
      <c r="D632" s="213"/>
      <c r="E632" s="213"/>
      <c r="F632" s="213"/>
      <c r="G632" s="213"/>
      <c r="H632" s="213"/>
      <c r="I632" s="213"/>
      <c r="J632" s="213"/>
      <c r="K632" s="213"/>
      <c r="L632" s="280"/>
      <c r="M632" s="280"/>
      <c r="N632" s="280"/>
      <c r="O632" s="280"/>
      <c r="P632" s="280"/>
      <c r="Q632" s="280"/>
      <c r="R632" s="213"/>
      <c r="S632" s="213"/>
      <c r="T632" s="213"/>
      <c r="U632" s="213"/>
      <c r="V632" s="213"/>
      <c r="W632" s="213"/>
      <c r="X632" s="213"/>
      <c r="Y632" s="213"/>
      <c r="Z632" s="213"/>
      <c r="AA632" s="231"/>
      <c r="AB632" s="213"/>
      <c r="AC632" s="213"/>
      <c r="AD632" s="205"/>
      <c r="AE632" s="205"/>
      <c r="AF632" s="205"/>
      <c r="AG632" s="205"/>
      <c r="AH632" s="205"/>
      <c r="AI632" s="205"/>
      <c r="AJ632" s="205"/>
      <c r="AK632" s="205"/>
      <c r="AL632" s="205"/>
      <c r="AM632" s="205"/>
      <c r="AN632" s="205"/>
      <c r="AO632" s="205"/>
    </row>
    <row r="633">
      <c r="A633" s="213"/>
      <c r="B633" s="218"/>
      <c r="C633" s="218"/>
      <c r="D633" s="213"/>
      <c r="E633" s="213"/>
      <c r="F633" s="213"/>
      <c r="G633" s="213"/>
      <c r="H633" s="213"/>
      <c r="I633" s="213"/>
      <c r="J633" s="213"/>
      <c r="K633" s="213"/>
      <c r="L633" s="280"/>
      <c r="M633" s="280"/>
      <c r="N633" s="280"/>
      <c r="O633" s="280"/>
      <c r="P633" s="280"/>
      <c r="Q633" s="280"/>
      <c r="R633" s="213"/>
      <c r="S633" s="213"/>
      <c r="T633" s="213"/>
      <c r="U633" s="213"/>
      <c r="V633" s="213"/>
      <c r="W633" s="213"/>
      <c r="X633" s="213"/>
      <c r="Y633" s="213"/>
      <c r="Z633" s="213"/>
      <c r="AA633" s="231"/>
      <c r="AB633" s="213"/>
      <c r="AC633" s="213"/>
      <c r="AD633" s="205"/>
      <c r="AE633" s="205"/>
      <c r="AF633" s="205"/>
      <c r="AG633" s="205"/>
      <c r="AH633" s="205"/>
      <c r="AI633" s="205"/>
      <c r="AJ633" s="205"/>
      <c r="AK633" s="205"/>
      <c r="AL633" s="205"/>
      <c r="AM633" s="205"/>
      <c r="AN633" s="205"/>
      <c r="AO633" s="205"/>
    </row>
    <row r="634">
      <c r="A634" s="213"/>
      <c r="B634" s="218"/>
      <c r="C634" s="218"/>
      <c r="D634" s="213"/>
      <c r="E634" s="213"/>
      <c r="F634" s="213"/>
      <c r="G634" s="213"/>
      <c r="H634" s="213"/>
      <c r="I634" s="213"/>
      <c r="J634" s="213"/>
      <c r="K634" s="213"/>
      <c r="L634" s="280"/>
      <c r="M634" s="280"/>
      <c r="N634" s="280"/>
      <c r="O634" s="280"/>
      <c r="P634" s="280"/>
      <c r="Q634" s="280"/>
      <c r="R634" s="213"/>
      <c r="S634" s="213"/>
      <c r="T634" s="213"/>
      <c r="U634" s="213"/>
      <c r="V634" s="213"/>
      <c r="W634" s="213"/>
      <c r="X634" s="213"/>
      <c r="Y634" s="213"/>
      <c r="Z634" s="213"/>
      <c r="AA634" s="231"/>
      <c r="AB634" s="213"/>
      <c r="AC634" s="213"/>
      <c r="AD634" s="205"/>
      <c r="AE634" s="205"/>
      <c r="AF634" s="205"/>
      <c r="AG634" s="205"/>
      <c r="AH634" s="205"/>
      <c r="AI634" s="205"/>
      <c r="AJ634" s="205"/>
      <c r="AK634" s="205"/>
      <c r="AL634" s="205"/>
      <c r="AM634" s="205"/>
      <c r="AN634" s="205"/>
      <c r="AO634" s="205"/>
    </row>
    <row r="635">
      <c r="A635" s="213"/>
      <c r="B635" s="218"/>
      <c r="C635" s="218"/>
      <c r="D635" s="213"/>
      <c r="E635" s="213"/>
      <c r="F635" s="213"/>
      <c r="G635" s="213"/>
      <c r="H635" s="213"/>
      <c r="I635" s="213"/>
      <c r="J635" s="213"/>
      <c r="K635" s="213"/>
      <c r="L635" s="280"/>
      <c r="M635" s="280"/>
      <c r="N635" s="280"/>
      <c r="O635" s="280"/>
      <c r="P635" s="280"/>
      <c r="Q635" s="280"/>
      <c r="R635" s="213"/>
      <c r="S635" s="213"/>
      <c r="T635" s="213"/>
      <c r="U635" s="213"/>
      <c r="V635" s="213"/>
      <c r="W635" s="213"/>
      <c r="X635" s="213"/>
      <c r="Y635" s="213"/>
      <c r="Z635" s="213"/>
      <c r="AA635" s="231"/>
      <c r="AB635" s="213"/>
      <c r="AC635" s="213"/>
      <c r="AD635" s="205"/>
      <c r="AE635" s="205"/>
      <c r="AF635" s="205"/>
      <c r="AG635" s="205"/>
      <c r="AH635" s="205"/>
      <c r="AI635" s="205"/>
      <c r="AJ635" s="205"/>
      <c r="AK635" s="205"/>
      <c r="AL635" s="205"/>
      <c r="AM635" s="205"/>
      <c r="AN635" s="205"/>
      <c r="AO635" s="205"/>
    </row>
    <row r="636">
      <c r="A636" s="213"/>
      <c r="B636" s="218"/>
      <c r="C636" s="218"/>
      <c r="D636" s="213"/>
      <c r="E636" s="213"/>
      <c r="F636" s="213"/>
      <c r="G636" s="213"/>
      <c r="H636" s="213"/>
      <c r="I636" s="213"/>
      <c r="J636" s="213"/>
      <c r="K636" s="213"/>
      <c r="L636" s="280"/>
      <c r="M636" s="280"/>
      <c r="N636" s="280"/>
      <c r="O636" s="280"/>
      <c r="P636" s="280"/>
      <c r="Q636" s="280"/>
      <c r="R636" s="213"/>
      <c r="S636" s="213"/>
      <c r="T636" s="213"/>
      <c r="U636" s="213"/>
      <c r="V636" s="213"/>
      <c r="W636" s="213"/>
      <c r="X636" s="213"/>
      <c r="Y636" s="213"/>
      <c r="Z636" s="213"/>
      <c r="AA636" s="231"/>
      <c r="AB636" s="213"/>
      <c r="AC636" s="213"/>
      <c r="AD636" s="205"/>
      <c r="AE636" s="205"/>
      <c r="AF636" s="205"/>
      <c r="AG636" s="205"/>
      <c r="AH636" s="205"/>
      <c r="AI636" s="205"/>
      <c r="AJ636" s="205"/>
      <c r="AK636" s="205"/>
      <c r="AL636" s="205"/>
      <c r="AM636" s="205"/>
      <c r="AN636" s="205"/>
      <c r="AO636" s="205"/>
    </row>
    <row r="637">
      <c r="A637" s="213"/>
      <c r="B637" s="218"/>
      <c r="C637" s="218"/>
      <c r="D637" s="213"/>
      <c r="E637" s="213"/>
      <c r="F637" s="213"/>
      <c r="G637" s="213"/>
      <c r="H637" s="213"/>
      <c r="I637" s="213"/>
      <c r="J637" s="213"/>
      <c r="K637" s="213"/>
      <c r="L637" s="280"/>
      <c r="M637" s="280"/>
      <c r="N637" s="280"/>
      <c r="O637" s="280"/>
      <c r="P637" s="280"/>
      <c r="Q637" s="280"/>
      <c r="R637" s="213"/>
      <c r="S637" s="213"/>
      <c r="T637" s="213"/>
      <c r="U637" s="213"/>
      <c r="V637" s="213"/>
      <c r="W637" s="213"/>
      <c r="X637" s="213"/>
      <c r="Y637" s="213"/>
      <c r="Z637" s="213"/>
      <c r="AA637" s="231"/>
      <c r="AB637" s="213"/>
      <c r="AC637" s="213"/>
      <c r="AD637" s="205"/>
      <c r="AE637" s="205"/>
      <c r="AF637" s="205"/>
      <c r="AG637" s="205"/>
      <c r="AH637" s="205"/>
      <c r="AI637" s="205"/>
      <c r="AJ637" s="205"/>
      <c r="AK637" s="205"/>
      <c r="AL637" s="205"/>
      <c r="AM637" s="205"/>
      <c r="AN637" s="205"/>
      <c r="AO637" s="205"/>
    </row>
    <row r="638">
      <c r="A638" s="213"/>
      <c r="B638" s="218"/>
      <c r="C638" s="218"/>
      <c r="D638" s="213"/>
      <c r="E638" s="213"/>
      <c r="F638" s="213"/>
      <c r="G638" s="213"/>
      <c r="H638" s="213"/>
      <c r="I638" s="213"/>
      <c r="J638" s="213"/>
      <c r="K638" s="213"/>
      <c r="L638" s="280"/>
      <c r="M638" s="280"/>
      <c r="N638" s="280"/>
      <c r="O638" s="280"/>
      <c r="P638" s="280"/>
      <c r="Q638" s="280"/>
      <c r="R638" s="213"/>
      <c r="S638" s="213"/>
      <c r="T638" s="213"/>
      <c r="U638" s="213"/>
      <c r="V638" s="213"/>
      <c r="W638" s="213"/>
      <c r="X638" s="213"/>
      <c r="Y638" s="213"/>
      <c r="Z638" s="213"/>
      <c r="AA638" s="231"/>
      <c r="AB638" s="213"/>
      <c r="AC638" s="213"/>
      <c r="AD638" s="205"/>
      <c r="AE638" s="205"/>
      <c r="AF638" s="205"/>
      <c r="AG638" s="205"/>
      <c r="AH638" s="205"/>
      <c r="AI638" s="205"/>
      <c r="AJ638" s="205"/>
      <c r="AK638" s="205"/>
      <c r="AL638" s="205"/>
      <c r="AM638" s="205"/>
      <c r="AN638" s="205"/>
      <c r="AO638" s="205"/>
    </row>
    <row r="639">
      <c r="A639" s="213"/>
      <c r="B639" s="218"/>
      <c r="C639" s="218"/>
      <c r="D639" s="213"/>
      <c r="E639" s="213"/>
      <c r="F639" s="213"/>
      <c r="G639" s="213"/>
      <c r="H639" s="213"/>
      <c r="I639" s="213"/>
      <c r="J639" s="213"/>
      <c r="K639" s="213"/>
      <c r="L639" s="280"/>
      <c r="M639" s="280"/>
      <c r="N639" s="280"/>
      <c r="O639" s="280"/>
      <c r="P639" s="280"/>
      <c r="Q639" s="280"/>
      <c r="R639" s="213"/>
      <c r="S639" s="213"/>
      <c r="T639" s="213"/>
      <c r="U639" s="213"/>
      <c r="V639" s="213"/>
      <c r="W639" s="213"/>
      <c r="X639" s="213"/>
      <c r="Y639" s="213"/>
      <c r="Z639" s="213"/>
      <c r="AA639" s="231"/>
      <c r="AB639" s="213"/>
      <c r="AC639" s="213"/>
      <c r="AD639" s="205"/>
      <c r="AE639" s="205"/>
      <c r="AF639" s="205"/>
      <c r="AG639" s="205"/>
      <c r="AH639" s="205"/>
      <c r="AI639" s="205"/>
      <c r="AJ639" s="205"/>
      <c r="AK639" s="205"/>
      <c r="AL639" s="205"/>
      <c r="AM639" s="205"/>
      <c r="AN639" s="205"/>
      <c r="AO639" s="205"/>
    </row>
    <row r="640">
      <c r="A640" s="213"/>
      <c r="B640" s="218"/>
      <c r="C640" s="218"/>
      <c r="D640" s="213"/>
      <c r="E640" s="213"/>
      <c r="F640" s="213"/>
      <c r="G640" s="213"/>
      <c r="H640" s="213"/>
      <c r="I640" s="213"/>
      <c r="J640" s="213"/>
      <c r="K640" s="213"/>
      <c r="L640" s="280"/>
      <c r="M640" s="280"/>
      <c r="N640" s="280"/>
      <c r="O640" s="280"/>
      <c r="P640" s="280"/>
      <c r="Q640" s="280"/>
      <c r="R640" s="213"/>
      <c r="S640" s="213"/>
      <c r="T640" s="213"/>
      <c r="U640" s="213"/>
      <c r="V640" s="213"/>
      <c r="W640" s="213"/>
      <c r="X640" s="213"/>
      <c r="Y640" s="213"/>
      <c r="Z640" s="213"/>
      <c r="AA640" s="231"/>
      <c r="AB640" s="213"/>
      <c r="AC640" s="213"/>
      <c r="AD640" s="205"/>
      <c r="AE640" s="205"/>
      <c r="AF640" s="205"/>
      <c r="AG640" s="205"/>
      <c r="AH640" s="205"/>
      <c r="AI640" s="205"/>
      <c r="AJ640" s="205"/>
      <c r="AK640" s="205"/>
      <c r="AL640" s="205"/>
      <c r="AM640" s="205"/>
      <c r="AN640" s="205"/>
      <c r="AO640" s="205"/>
    </row>
    <row r="641">
      <c r="A641" s="213"/>
      <c r="B641" s="218"/>
      <c r="C641" s="218"/>
      <c r="D641" s="213"/>
      <c r="E641" s="213"/>
      <c r="F641" s="213"/>
      <c r="G641" s="213"/>
      <c r="H641" s="213"/>
      <c r="I641" s="213"/>
      <c r="J641" s="213"/>
      <c r="K641" s="213"/>
      <c r="L641" s="280"/>
      <c r="M641" s="280"/>
      <c r="N641" s="280"/>
      <c r="O641" s="280"/>
      <c r="P641" s="280"/>
      <c r="Q641" s="280"/>
      <c r="R641" s="213"/>
      <c r="S641" s="213"/>
      <c r="T641" s="213"/>
      <c r="U641" s="213"/>
      <c r="V641" s="213"/>
      <c r="W641" s="213"/>
      <c r="X641" s="213"/>
      <c r="Y641" s="213"/>
      <c r="Z641" s="213"/>
      <c r="AA641" s="231"/>
      <c r="AB641" s="213"/>
      <c r="AC641" s="213"/>
      <c r="AD641" s="205"/>
      <c r="AE641" s="205"/>
      <c r="AF641" s="205"/>
      <c r="AG641" s="205"/>
      <c r="AH641" s="205"/>
      <c r="AI641" s="205"/>
      <c r="AJ641" s="205"/>
      <c r="AK641" s="205"/>
      <c r="AL641" s="205"/>
      <c r="AM641" s="205"/>
      <c r="AN641" s="205"/>
      <c r="AO641" s="205"/>
    </row>
    <row r="642">
      <c r="A642" s="213"/>
      <c r="B642" s="218"/>
      <c r="C642" s="218"/>
      <c r="D642" s="213"/>
      <c r="E642" s="213"/>
      <c r="F642" s="213"/>
      <c r="G642" s="213"/>
      <c r="H642" s="213"/>
      <c r="I642" s="213"/>
      <c r="J642" s="213"/>
      <c r="K642" s="213"/>
      <c r="L642" s="280"/>
      <c r="M642" s="280"/>
      <c r="N642" s="280"/>
      <c r="O642" s="280"/>
      <c r="P642" s="280"/>
      <c r="Q642" s="280"/>
      <c r="R642" s="213"/>
      <c r="S642" s="213"/>
      <c r="T642" s="213"/>
      <c r="U642" s="213"/>
      <c r="V642" s="213"/>
      <c r="W642" s="213"/>
      <c r="X642" s="213"/>
      <c r="Y642" s="213"/>
      <c r="Z642" s="213"/>
      <c r="AA642" s="231"/>
      <c r="AB642" s="213"/>
      <c r="AC642" s="213"/>
      <c r="AD642" s="205"/>
      <c r="AE642" s="205"/>
      <c r="AF642" s="205"/>
      <c r="AG642" s="205"/>
      <c r="AH642" s="205"/>
      <c r="AI642" s="205"/>
      <c r="AJ642" s="205"/>
      <c r="AK642" s="205"/>
      <c r="AL642" s="205"/>
      <c r="AM642" s="205"/>
      <c r="AN642" s="205"/>
      <c r="AO642" s="205"/>
    </row>
    <row r="643">
      <c r="A643" s="213"/>
      <c r="B643" s="218"/>
      <c r="C643" s="218"/>
      <c r="D643" s="213"/>
      <c r="E643" s="213"/>
      <c r="F643" s="213"/>
      <c r="G643" s="213"/>
      <c r="H643" s="213"/>
      <c r="I643" s="213"/>
      <c r="J643" s="213"/>
      <c r="K643" s="213"/>
      <c r="L643" s="280"/>
      <c r="M643" s="280"/>
      <c r="N643" s="280"/>
      <c r="O643" s="280"/>
      <c r="P643" s="280"/>
      <c r="Q643" s="280"/>
      <c r="R643" s="213"/>
      <c r="S643" s="213"/>
      <c r="T643" s="213"/>
      <c r="U643" s="213"/>
      <c r="V643" s="213"/>
      <c r="W643" s="213"/>
      <c r="X643" s="213"/>
      <c r="Y643" s="213"/>
      <c r="Z643" s="213"/>
      <c r="AA643" s="231"/>
      <c r="AB643" s="213"/>
      <c r="AC643" s="213"/>
      <c r="AD643" s="205"/>
      <c r="AE643" s="205"/>
      <c r="AF643" s="205"/>
      <c r="AG643" s="205"/>
      <c r="AH643" s="205"/>
      <c r="AI643" s="205"/>
      <c r="AJ643" s="205"/>
      <c r="AK643" s="205"/>
      <c r="AL643" s="205"/>
      <c r="AM643" s="205"/>
      <c r="AN643" s="205"/>
      <c r="AO643" s="205"/>
    </row>
    <row r="644">
      <c r="A644" s="213"/>
      <c r="B644" s="218"/>
      <c r="C644" s="218"/>
      <c r="D644" s="213"/>
      <c r="E644" s="213"/>
      <c r="F644" s="213"/>
      <c r="G644" s="213"/>
      <c r="H644" s="213"/>
      <c r="I644" s="213"/>
      <c r="J644" s="213"/>
      <c r="K644" s="213"/>
      <c r="L644" s="280"/>
      <c r="M644" s="280"/>
      <c r="N644" s="280"/>
      <c r="O644" s="280"/>
      <c r="P644" s="280"/>
      <c r="Q644" s="280"/>
      <c r="R644" s="213"/>
      <c r="S644" s="213"/>
      <c r="T644" s="213"/>
      <c r="U644" s="213"/>
      <c r="V644" s="213"/>
      <c r="W644" s="213"/>
      <c r="X644" s="213"/>
      <c r="Y644" s="213"/>
      <c r="Z644" s="213"/>
      <c r="AA644" s="231"/>
      <c r="AB644" s="213"/>
      <c r="AC644" s="213"/>
      <c r="AD644" s="205"/>
      <c r="AE644" s="205"/>
      <c r="AF644" s="205"/>
      <c r="AG644" s="205"/>
      <c r="AH644" s="205"/>
      <c r="AI644" s="205"/>
      <c r="AJ644" s="205"/>
      <c r="AK644" s="205"/>
      <c r="AL644" s="205"/>
      <c r="AM644" s="205"/>
      <c r="AN644" s="205"/>
      <c r="AO644" s="205"/>
    </row>
    <row r="645">
      <c r="A645" s="213"/>
      <c r="B645" s="218"/>
      <c r="C645" s="218"/>
      <c r="D645" s="213"/>
      <c r="E645" s="213"/>
      <c r="F645" s="213"/>
      <c r="G645" s="213"/>
      <c r="H645" s="213"/>
      <c r="I645" s="213"/>
      <c r="J645" s="213"/>
      <c r="K645" s="213"/>
      <c r="L645" s="280"/>
      <c r="M645" s="280"/>
      <c r="N645" s="280"/>
      <c r="O645" s="280"/>
      <c r="P645" s="280"/>
      <c r="Q645" s="280"/>
      <c r="R645" s="213"/>
      <c r="S645" s="213"/>
      <c r="T645" s="213"/>
      <c r="U645" s="213"/>
      <c r="V645" s="213"/>
      <c r="W645" s="213"/>
      <c r="X645" s="213"/>
      <c r="Y645" s="213"/>
      <c r="Z645" s="213"/>
      <c r="AA645" s="231"/>
      <c r="AB645" s="213"/>
      <c r="AC645" s="213"/>
      <c r="AD645" s="205"/>
      <c r="AE645" s="205"/>
      <c r="AF645" s="205"/>
      <c r="AG645" s="205"/>
      <c r="AH645" s="205"/>
      <c r="AI645" s="205"/>
      <c r="AJ645" s="205"/>
      <c r="AK645" s="205"/>
      <c r="AL645" s="205"/>
      <c r="AM645" s="205"/>
      <c r="AN645" s="205"/>
      <c r="AO645" s="205"/>
    </row>
    <row r="646">
      <c r="A646" s="213"/>
      <c r="B646" s="218"/>
      <c r="C646" s="218"/>
      <c r="D646" s="213"/>
      <c r="E646" s="213"/>
      <c r="F646" s="213"/>
      <c r="G646" s="213"/>
      <c r="H646" s="213"/>
      <c r="I646" s="213"/>
      <c r="J646" s="213"/>
      <c r="K646" s="213"/>
      <c r="L646" s="280"/>
      <c r="M646" s="280"/>
      <c r="N646" s="280"/>
      <c r="O646" s="280"/>
      <c r="P646" s="280"/>
      <c r="Q646" s="280"/>
      <c r="R646" s="213"/>
      <c r="S646" s="213"/>
      <c r="T646" s="213"/>
      <c r="U646" s="213"/>
      <c r="V646" s="213"/>
      <c r="W646" s="213"/>
      <c r="X646" s="213"/>
      <c r="Y646" s="213"/>
      <c r="Z646" s="213"/>
      <c r="AA646" s="231"/>
      <c r="AB646" s="213"/>
      <c r="AC646" s="213"/>
      <c r="AD646" s="205"/>
      <c r="AE646" s="205"/>
      <c r="AF646" s="205"/>
      <c r="AG646" s="205"/>
      <c r="AH646" s="205"/>
      <c r="AI646" s="205"/>
      <c r="AJ646" s="205"/>
      <c r="AK646" s="205"/>
      <c r="AL646" s="205"/>
      <c r="AM646" s="205"/>
      <c r="AN646" s="205"/>
      <c r="AO646" s="205"/>
    </row>
    <row r="647">
      <c r="A647" s="213"/>
      <c r="B647" s="218"/>
      <c r="C647" s="218"/>
      <c r="D647" s="213"/>
      <c r="E647" s="213"/>
      <c r="F647" s="213"/>
      <c r="G647" s="213"/>
      <c r="H647" s="213"/>
      <c r="I647" s="213"/>
      <c r="J647" s="213"/>
      <c r="K647" s="213"/>
      <c r="L647" s="280"/>
      <c r="M647" s="280"/>
      <c r="N647" s="280"/>
      <c r="O647" s="280"/>
      <c r="P647" s="280"/>
      <c r="Q647" s="280"/>
      <c r="R647" s="213"/>
      <c r="S647" s="213"/>
      <c r="T647" s="213"/>
      <c r="U647" s="213"/>
      <c r="V647" s="213"/>
      <c r="W647" s="213"/>
      <c r="X647" s="213"/>
      <c r="Y647" s="213"/>
      <c r="Z647" s="213"/>
      <c r="AA647" s="231"/>
      <c r="AB647" s="213"/>
      <c r="AC647" s="213"/>
      <c r="AD647" s="205"/>
      <c r="AE647" s="205"/>
      <c r="AF647" s="205"/>
      <c r="AG647" s="205"/>
      <c r="AH647" s="205"/>
      <c r="AI647" s="205"/>
      <c r="AJ647" s="205"/>
      <c r="AK647" s="205"/>
      <c r="AL647" s="205"/>
      <c r="AM647" s="205"/>
      <c r="AN647" s="205"/>
      <c r="AO647" s="205"/>
    </row>
    <row r="648">
      <c r="A648" s="213"/>
      <c r="B648" s="218"/>
      <c r="C648" s="218"/>
      <c r="D648" s="213"/>
      <c r="E648" s="213"/>
      <c r="F648" s="213"/>
      <c r="G648" s="213"/>
      <c r="H648" s="213"/>
      <c r="I648" s="213"/>
      <c r="J648" s="213"/>
      <c r="K648" s="213"/>
      <c r="L648" s="280"/>
      <c r="M648" s="280"/>
      <c r="N648" s="280"/>
      <c r="O648" s="280"/>
      <c r="P648" s="280"/>
      <c r="Q648" s="280"/>
      <c r="R648" s="213"/>
      <c r="S648" s="213"/>
      <c r="T648" s="213"/>
      <c r="U648" s="213"/>
      <c r="V648" s="213"/>
      <c r="W648" s="213"/>
      <c r="X648" s="213"/>
      <c r="Y648" s="213"/>
      <c r="Z648" s="213"/>
      <c r="AA648" s="231"/>
      <c r="AB648" s="213"/>
      <c r="AC648" s="213"/>
      <c r="AD648" s="205"/>
      <c r="AE648" s="205"/>
      <c r="AF648" s="205"/>
      <c r="AG648" s="205"/>
      <c r="AH648" s="205"/>
      <c r="AI648" s="205"/>
      <c r="AJ648" s="205"/>
      <c r="AK648" s="205"/>
      <c r="AL648" s="205"/>
      <c r="AM648" s="205"/>
      <c r="AN648" s="205"/>
      <c r="AO648" s="205"/>
    </row>
    <row r="649">
      <c r="A649" s="213"/>
      <c r="B649" s="218"/>
      <c r="C649" s="218"/>
      <c r="D649" s="213"/>
      <c r="E649" s="213"/>
      <c r="F649" s="213"/>
      <c r="G649" s="213"/>
      <c r="H649" s="213"/>
      <c r="I649" s="213"/>
      <c r="J649" s="213"/>
      <c r="K649" s="213"/>
      <c r="L649" s="280"/>
      <c r="M649" s="280"/>
      <c r="N649" s="280"/>
      <c r="O649" s="280"/>
      <c r="P649" s="280"/>
      <c r="Q649" s="280"/>
      <c r="R649" s="213"/>
      <c r="S649" s="213"/>
      <c r="T649" s="213"/>
      <c r="U649" s="213"/>
      <c r="V649" s="213"/>
      <c r="W649" s="213"/>
      <c r="X649" s="213"/>
      <c r="Y649" s="213"/>
      <c r="Z649" s="213"/>
      <c r="AA649" s="231"/>
      <c r="AB649" s="213"/>
      <c r="AC649" s="213"/>
      <c r="AD649" s="205"/>
      <c r="AE649" s="205"/>
      <c r="AF649" s="205"/>
      <c r="AG649" s="205"/>
      <c r="AH649" s="205"/>
      <c r="AI649" s="205"/>
      <c r="AJ649" s="205"/>
      <c r="AK649" s="205"/>
      <c r="AL649" s="205"/>
      <c r="AM649" s="205"/>
      <c r="AN649" s="205"/>
      <c r="AO649" s="205"/>
    </row>
    <row r="650">
      <c r="A650" s="213"/>
      <c r="B650" s="218"/>
      <c r="C650" s="218"/>
      <c r="D650" s="213"/>
      <c r="E650" s="213"/>
      <c r="F650" s="213"/>
      <c r="G650" s="213"/>
      <c r="H650" s="213"/>
      <c r="I650" s="213"/>
      <c r="J650" s="213"/>
      <c r="K650" s="213"/>
      <c r="L650" s="280"/>
      <c r="M650" s="280"/>
      <c r="N650" s="280"/>
      <c r="O650" s="280"/>
      <c r="P650" s="280"/>
      <c r="Q650" s="280"/>
      <c r="R650" s="213"/>
      <c r="S650" s="213"/>
      <c r="T650" s="213"/>
      <c r="U650" s="213"/>
      <c r="V650" s="213"/>
      <c r="W650" s="213"/>
      <c r="X650" s="213"/>
      <c r="Y650" s="213"/>
      <c r="Z650" s="213"/>
      <c r="AA650" s="231"/>
      <c r="AB650" s="213"/>
      <c r="AC650" s="213"/>
      <c r="AD650" s="205"/>
      <c r="AE650" s="205"/>
      <c r="AF650" s="205"/>
      <c r="AG650" s="205"/>
      <c r="AH650" s="205"/>
      <c r="AI650" s="205"/>
      <c r="AJ650" s="205"/>
      <c r="AK650" s="205"/>
      <c r="AL650" s="205"/>
      <c r="AM650" s="205"/>
      <c r="AN650" s="205"/>
      <c r="AO650" s="205"/>
    </row>
    <row r="651">
      <c r="A651" s="213"/>
      <c r="B651" s="218"/>
      <c r="C651" s="218"/>
      <c r="D651" s="213"/>
      <c r="E651" s="213"/>
      <c r="F651" s="213"/>
      <c r="G651" s="213"/>
      <c r="H651" s="213"/>
      <c r="I651" s="213"/>
      <c r="J651" s="213"/>
      <c r="K651" s="213"/>
      <c r="L651" s="280"/>
      <c r="M651" s="280"/>
      <c r="N651" s="280"/>
      <c r="O651" s="280"/>
      <c r="P651" s="280"/>
      <c r="Q651" s="280"/>
      <c r="R651" s="213"/>
      <c r="S651" s="213"/>
      <c r="T651" s="213"/>
      <c r="U651" s="213"/>
      <c r="V651" s="213"/>
      <c r="W651" s="213"/>
      <c r="X651" s="213"/>
      <c r="Y651" s="213"/>
      <c r="Z651" s="213"/>
      <c r="AA651" s="231"/>
      <c r="AB651" s="213"/>
      <c r="AC651" s="213"/>
      <c r="AD651" s="205"/>
      <c r="AE651" s="205"/>
      <c r="AF651" s="205"/>
      <c r="AG651" s="205"/>
      <c r="AH651" s="205"/>
      <c r="AI651" s="205"/>
      <c r="AJ651" s="205"/>
      <c r="AK651" s="205"/>
      <c r="AL651" s="205"/>
      <c r="AM651" s="205"/>
      <c r="AN651" s="205"/>
      <c r="AO651" s="205"/>
    </row>
    <row r="652">
      <c r="A652" s="213"/>
      <c r="B652" s="218"/>
      <c r="C652" s="218"/>
      <c r="D652" s="213"/>
      <c r="E652" s="213"/>
      <c r="F652" s="213"/>
      <c r="G652" s="213"/>
      <c r="H652" s="213"/>
      <c r="I652" s="213"/>
      <c r="J652" s="213"/>
      <c r="K652" s="213"/>
      <c r="L652" s="280"/>
      <c r="M652" s="280"/>
      <c r="N652" s="280"/>
      <c r="O652" s="280"/>
      <c r="P652" s="280"/>
      <c r="Q652" s="280"/>
      <c r="R652" s="213"/>
      <c r="S652" s="213"/>
      <c r="T652" s="213"/>
      <c r="U652" s="213"/>
      <c r="V652" s="213"/>
      <c r="W652" s="213"/>
      <c r="X652" s="213"/>
      <c r="Y652" s="213"/>
      <c r="Z652" s="213"/>
      <c r="AA652" s="231"/>
      <c r="AB652" s="213"/>
      <c r="AC652" s="213"/>
      <c r="AD652" s="205"/>
      <c r="AE652" s="205"/>
      <c r="AF652" s="205"/>
      <c r="AG652" s="205"/>
      <c r="AH652" s="205"/>
      <c r="AI652" s="205"/>
      <c r="AJ652" s="205"/>
      <c r="AK652" s="205"/>
      <c r="AL652" s="205"/>
      <c r="AM652" s="205"/>
      <c r="AN652" s="205"/>
      <c r="AO652" s="205"/>
    </row>
    <row r="653">
      <c r="A653" s="213"/>
      <c r="B653" s="218"/>
      <c r="C653" s="218"/>
      <c r="D653" s="213"/>
      <c r="E653" s="213"/>
      <c r="F653" s="213"/>
      <c r="G653" s="213"/>
      <c r="H653" s="213"/>
      <c r="I653" s="213"/>
      <c r="J653" s="213"/>
      <c r="K653" s="213"/>
      <c r="L653" s="280"/>
      <c r="M653" s="280"/>
      <c r="N653" s="280"/>
      <c r="O653" s="280"/>
      <c r="P653" s="280"/>
      <c r="Q653" s="280"/>
      <c r="R653" s="213"/>
      <c r="S653" s="213"/>
      <c r="T653" s="213"/>
      <c r="U653" s="213"/>
      <c r="V653" s="213"/>
      <c r="W653" s="213"/>
      <c r="X653" s="213"/>
      <c r="Y653" s="213"/>
      <c r="Z653" s="213"/>
      <c r="AA653" s="231"/>
      <c r="AB653" s="213"/>
      <c r="AC653" s="213"/>
      <c r="AD653" s="205"/>
      <c r="AE653" s="205"/>
      <c r="AF653" s="205"/>
      <c r="AG653" s="205"/>
      <c r="AH653" s="205"/>
      <c r="AI653" s="205"/>
      <c r="AJ653" s="205"/>
      <c r="AK653" s="205"/>
      <c r="AL653" s="205"/>
      <c r="AM653" s="205"/>
      <c r="AN653" s="205"/>
      <c r="AO653" s="205"/>
    </row>
    <row r="654">
      <c r="A654" s="213"/>
      <c r="B654" s="218"/>
      <c r="C654" s="218"/>
      <c r="D654" s="213"/>
      <c r="E654" s="213"/>
      <c r="F654" s="213"/>
      <c r="G654" s="213"/>
      <c r="H654" s="213"/>
      <c r="I654" s="213"/>
      <c r="J654" s="213"/>
      <c r="K654" s="213"/>
      <c r="L654" s="280"/>
      <c r="M654" s="280"/>
      <c r="N654" s="280"/>
      <c r="O654" s="280"/>
      <c r="P654" s="280"/>
      <c r="Q654" s="280"/>
      <c r="R654" s="213"/>
      <c r="S654" s="213"/>
      <c r="T654" s="213"/>
      <c r="U654" s="213"/>
      <c r="V654" s="213"/>
      <c r="W654" s="213"/>
      <c r="X654" s="213"/>
      <c r="Y654" s="213"/>
      <c r="Z654" s="213"/>
      <c r="AA654" s="231"/>
      <c r="AB654" s="213"/>
      <c r="AC654" s="213"/>
      <c r="AD654" s="205"/>
      <c r="AE654" s="205"/>
      <c r="AF654" s="205"/>
      <c r="AG654" s="205"/>
      <c r="AH654" s="205"/>
      <c r="AI654" s="205"/>
      <c r="AJ654" s="205"/>
      <c r="AK654" s="205"/>
      <c r="AL654" s="205"/>
      <c r="AM654" s="205"/>
      <c r="AN654" s="205"/>
      <c r="AO654" s="205"/>
    </row>
    <row r="655">
      <c r="A655" s="213"/>
      <c r="B655" s="218"/>
      <c r="C655" s="218"/>
      <c r="D655" s="213"/>
      <c r="E655" s="213"/>
      <c r="F655" s="213"/>
      <c r="G655" s="213"/>
      <c r="H655" s="213"/>
      <c r="I655" s="213"/>
      <c r="J655" s="213"/>
      <c r="K655" s="213"/>
      <c r="L655" s="280"/>
      <c r="M655" s="280"/>
      <c r="N655" s="280"/>
      <c r="O655" s="280"/>
      <c r="P655" s="280"/>
      <c r="Q655" s="280"/>
      <c r="R655" s="213"/>
      <c r="S655" s="213"/>
      <c r="T655" s="213"/>
      <c r="U655" s="213"/>
      <c r="V655" s="213"/>
      <c r="W655" s="213"/>
      <c r="X655" s="213"/>
      <c r="Y655" s="213"/>
      <c r="Z655" s="213"/>
      <c r="AA655" s="231"/>
      <c r="AB655" s="213"/>
      <c r="AC655" s="213"/>
      <c r="AD655" s="205"/>
      <c r="AE655" s="205"/>
      <c r="AF655" s="205"/>
      <c r="AG655" s="205"/>
      <c r="AH655" s="205"/>
      <c r="AI655" s="205"/>
      <c r="AJ655" s="205"/>
      <c r="AK655" s="205"/>
      <c r="AL655" s="205"/>
      <c r="AM655" s="205"/>
      <c r="AN655" s="205"/>
      <c r="AO655" s="205"/>
    </row>
    <row r="656">
      <c r="A656" s="213"/>
      <c r="B656" s="218"/>
      <c r="C656" s="218"/>
      <c r="D656" s="213"/>
      <c r="E656" s="213"/>
      <c r="F656" s="213"/>
      <c r="G656" s="213"/>
      <c r="H656" s="213"/>
      <c r="I656" s="213"/>
      <c r="J656" s="213"/>
      <c r="K656" s="213"/>
      <c r="L656" s="280"/>
      <c r="M656" s="280"/>
      <c r="N656" s="280"/>
      <c r="O656" s="280"/>
      <c r="P656" s="280"/>
      <c r="Q656" s="280"/>
      <c r="R656" s="213"/>
      <c r="S656" s="213"/>
      <c r="T656" s="213"/>
      <c r="U656" s="213"/>
      <c r="V656" s="213"/>
      <c r="W656" s="213"/>
      <c r="X656" s="213"/>
      <c r="Y656" s="213"/>
      <c r="Z656" s="213"/>
      <c r="AA656" s="231"/>
      <c r="AB656" s="213"/>
      <c r="AC656" s="213"/>
      <c r="AD656" s="205"/>
      <c r="AE656" s="205"/>
      <c r="AF656" s="205"/>
      <c r="AG656" s="205"/>
      <c r="AH656" s="205"/>
      <c r="AI656" s="205"/>
      <c r="AJ656" s="205"/>
      <c r="AK656" s="205"/>
      <c r="AL656" s="205"/>
      <c r="AM656" s="205"/>
      <c r="AN656" s="205"/>
      <c r="AO656" s="205"/>
    </row>
    <row r="657">
      <c r="A657" s="213"/>
      <c r="B657" s="218"/>
      <c r="C657" s="218"/>
      <c r="D657" s="213"/>
      <c r="E657" s="213"/>
      <c r="F657" s="213"/>
      <c r="G657" s="213"/>
      <c r="H657" s="213"/>
      <c r="I657" s="213"/>
      <c r="J657" s="213"/>
      <c r="K657" s="213"/>
      <c r="L657" s="280"/>
      <c r="M657" s="280"/>
      <c r="N657" s="280"/>
      <c r="O657" s="280"/>
      <c r="P657" s="280"/>
      <c r="Q657" s="280"/>
      <c r="R657" s="213"/>
      <c r="S657" s="213"/>
      <c r="T657" s="213"/>
      <c r="U657" s="213"/>
      <c r="V657" s="213"/>
      <c r="W657" s="213"/>
      <c r="X657" s="213"/>
      <c r="Y657" s="213"/>
      <c r="Z657" s="213"/>
      <c r="AA657" s="231"/>
      <c r="AB657" s="213"/>
      <c r="AC657" s="213"/>
      <c r="AD657" s="205"/>
      <c r="AE657" s="205"/>
      <c r="AF657" s="205"/>
      <c r="AG657" s="205"/>
      <c r="AH657" s="205"/>
      <c r="AI657" s="205"/>
      <c r="AJ657" s="205"/>
      <c r="AK657" s="205"/>
      <c r="AL657" s="205"/>
      <c r="AM657" s="205"/>
      <c r="AN657" s="205"/>
      <c r="AO657" s="205"/>
    </row>
    <row r="658">
      <c r="A658" s="213"/>
      <c r="B658" s="218"/>
      <c r="C658" s="218"/>
      <c r="D658" s="213"/>
      <c r="E658" s="213"/>
      <c r="F658" s="213"/>
      <c r="G658" s="213"/>
      <c r="H658" s="213"/>
      <c r="I658" s="213"/>
      <c r="J658" s="213"/>
      <c r="K658" s="213"/>
      <c r="L658" s="280"/>
      <c r="M658" s="280"/>
      <c r="N658" s="280"/>
      <c r="O658" s="280"/>
      <c r="P658" s="280"/>
      <c r="Q658" s="280"/>
      <c r="R658" s="213"/>
      <c r="S658" s="213"/>
      <c r="T658" s="213"/>
      <c r="U658" s="213"/>
      <c r="V658" s="213"/>
      <c r="W658" s="213"/>
      <c r="X658" s="213"/>
      <c r="Y658" s="213"/>
      <c r="Z658" s="213"/>
      <c r="AA658" s="231"/>
      <c r="AB658" s="213"/>
      <c r="AC658" s="213"/>
      <c r="AD658" s="205"/>
      <c r="AE658" s="205"/>
      <c r="AF658" s="205"/>
      <c r="AG658" s="205"/>
      <c r="AH658" s="205"/>
      <c r="AI658" s="205"/>
      <c r="AJ658" s="205"/>
      <c r="AK658" s="205"/>
      <c r="AL658" s="205"/>
      <c r="AM658" s="205"/>
      <c r="AN658" s="205"/>
      <c r="AO658" s="205"/>
    </row>
    <row r="659">
      <c r="A659" s="213"/>
      <c r="B659" s="218"/>
      <c r="C659" s="218"/>
      <c r="D659" s="213"/>
      <c r="E659" s="213"/>
      <c r="F659" s="213"/>
      <c r="G659" s="213"/>
      <c r="H659" s="213"/>
      <c r="I659" s="213"/>
      <c r="J659" s="213"/>
      <c r="K659" s="213"/>
      <c r="L659" s="280"/>
      <c r="M659" s="280"/>
      <c r="N659" s="280"/>
      <c r="O659" s="280"/>
      <c r="P659" s="280"/>
      <c r="Q659" s="280"/>
      <c r="R659" s="213"/>
      <c r="S659" s="213"/>
      <c r="T659" s="213"/>
      <c r="U659" s="213"/>
      <c r="V659" s="213"/>
      <c r="W659" s="213"/>
      <c r="X659" s="213"/>
      <c r="Y659" s="213"/>
      <c r="Z659" s="213"/>
      <c r="AA659" s="231"/>
      <c r="AB659" s="213"/>
      <c r="AC659" s="213"/>
      <c r="AD659" s="205"/>
      <c r="AE659" s="205"/>
      <c r="AF659" s="205"/>
      <c r="AG659" s="205"/>
      <c r="AH659" s="205"/>
      <c r="AI659" s="205"/>
      <c r="AJ659" s="205"/>
      <c r="AK659" s="205"/>
      <c r="AL659" s="205"/>
      <c r="AM659" s="205"/>
      <c r="AN659" s="205"/>
      <c r="AO659" s="205"/>
    </row>
    <row r="660">
      <c r="A660" s="213"/>
      <c r="B660" s="218"/>
      <c r="C660" s="218"/>
      <c r="D660" s="213"/>
      <c r="E660" s="213"/>
      <c r="F660" s="213"/>
      <c r="G660" s="213"/>
      <c r="H660" s="213"/>
      <c r="I660" s="213"/>
      <c r="J660" s="213"/>
      <c r="K660" s="213"/>
      <c r="L660" s="280"/>
      <c r="M660" s="280"/>
      <c r="N660" s="280"/>
      <c r="O660" s="280"/>
      <c r="P660" s="280"/>
      <c r="Q660" s="280"/>
      <c r="R660" s="213"/>
      <c r="S660" s="213"/>
      <c r="T660" s="213"/>
      <c r="U660" s="213"/>
      <c r="V660" s="213"/>
      <c r="W660" s="213"/>
      <c r="X660" s="213"/>
      <c r="Y660" s="213"/>
      <c r="Z660" s="213"/>
      <c r="AA660" s="231"/>
      <c r="AB660" s="213"/>
      <c r="AC660" s="213"/>
      <c r="AD660" s="205"/>
      <c r="AE660" s="205"/>
      <c r="AF660" s="205"/>
      <c r="AG660" s="205"/>
      <c r="AH660" s="205"/>
      <c r="AI660" s="205"/>
      <c r="AJ660" s="205"/>
      <c r="AK660" s="205"/>
      <c r="AL660" s="205"/>
      <c r="AM660" s="205"/>
      <c r="AN660" s="205"/>
      <c r="AO660" s="205"/>
    </row>
    <row r="661">
      <c r="A661" s="213"/>
      <c r="B661" s="218"/>
      <c r="C661" s="218"/>
      <c r="D661" s="213"/>
      <c r="E661" s="213"/>
      <c r="F661" s="213"/>
      <c r="G661" s="213"/>
      <c r="H661" s="213"/>
      <c r="I661" s="213"/>
      <c r="J661" s="213"/>
      <c r="K661" s="213"/>
      <c r="L661" s="280"/>
      <c r="M661" s="280"/>
      <c r="N661" s="280"/>
      <c r="O661" s="280"/>
      <c r="P661" s="280"/>
      <c r="Q661" s="280"/>
      <c r="R661" s="213"/>
      <c r="S661" s="213"/>
      <c r="T661" s="213"/>
      <c r="U661" s="213"/>
      <c r="V661" s="213"/>
      <c r="W661" s="213"/>
      <c r="X661" s="213"/>
      <c r="Y661" s="213"/>
      <c r="Z661" s="213"/>
      <c r="AA661" s="231"/>
      <c r="AB661" s="213"/>
      <c r="AC661" s="213"/>
      <c r="AD661" s="205"/>
      <c r="AE661" s="205"/>
      <c r="AF661" s="205"/>
      <c r="AG661" s="205"/>
      <c r="AH661" s="205"/>
      <c r="AI661" s="205"/>
      <c r="AJ661" s="205"/>
      <c r="AK661" s="205"/>
      <c r="AL661" s="205"/>
      <c r="AM661" s="205"/>
      <c r="AN661" s="205"/>
      <c r="AO661" s="205"/>
    </row>
    <row r="662">
      <c r="A662" s="213"/>
      <c r="B662" s="218"/>
      <c r="C662" s="218"/>
      <c r="D662" s="213"/>
      <c r="E662" s="213"/>
      <c r="F662" s="213"/>
      <c r="G662" s="213"/>
      <c r="H662" s="213"/>
      <c r="I662" s="213"/>
      <c r="J662" s="213"/>
      <c r="K662" s="213"/>
      <c r="L662" s="280"/>
      <c r="M662" s="280"/>
      <c r="N662" s="280"/>
      <c r="O662" s="280"/>
      <c r="P662" s="280"/>
      <c r="Q662" s="280"/>
      <c r="R662" s="213"/>
      <c r="S662" s="213"/>
      <c r="T662" s="213"/>
      <c r="U662" s="213"/>
      <c r="V662" s="213"/>
      <c r="W662" s="213"/>
      <c r="X662" s="213"/>
      <c r="Y662" s="213"/>
      <c r="Z662" s="213"/>
      <c r="AA662" s="231"/>
      <c r="AB662" s="213"/>
      <c r="AC662" s="213"/>
      <c r="AD662" s="205"/>
      <c r="AE662" s="205"/>
      <c r="AF662" s="205"/>
      <c r="AG662" s="205"/>
      <c r="AH662" s="205"/>
      <c r="AI662" s="205"/>
      <c r="AJ662" s="205"/>
      <c r="AK662" s="205"/>
      <c r="AL662" s="205"/>
      <c r="AM662" s="205"/>
      <c r="AN662" s="205"/>
      <c r="AO662" s="205"/>
    </row>
    <row r="663">
      <c r="A663" s="213"/>
      <c r="B663" s="218"/>
      <c r="C663" s="218"/>
      <c r="D663" s="213"/>
      <c r="E663" s="213"/>
      <c r="F663" s="213"/>
      <c r="G663" s="213"/>
      <c r="H663" s="213"/>
      <c r="I663" s="213"/>
      <c r="J663" s="213"/>
      <c r="K663" s="213"/>
      <c r="L663" s="280"/>
      <c r="M663" s="280"/>
      <c r="N663" s="280"/>
      <c r="O663" s="280"/>
      <c r="P663" s="280"/>
      <c r="Q663" s="280"/>
      <c r="R663" s="213"/>
      <c r="S663" s="213"/>
      <c r="T663" s="213"/>
      <c r="U663" s="213"/>
      <c r="V663" s="213"/>
      <c r="W663" s="213"/>
      <c r="X663" s="213"/>
      <c r="Y663" s="213"/>
      <c r="Z663" s="213"/>
      <c r="AA663" s="231"/>
      <c r="AB663" s="213"/>
      <c r="AC663" s="213"/>
      <c r="AD663" s="205"/>
      <c r="AE663" s="205"/>
      <c r="AF663" s="205"/>
      <c r="AG663" s="205"/>
      <c r="AH663" s="205"/>
      <c r="AI663" s="205"/>
      <c r="AJ663" s="205"/>
      <c r="AK663" s="205"/>
      <c r="AL663" s="205"/>
      <c r="AM663" s="205"/>
      <c r="AN663" s="205"/>
      <c r="AO663" s="205"/>
    </row>
    <row r="664">
      <c r="A664" s="213"/>
      <c r="B664" s="218"/>
      <c r="C664" s="218"/>
      <c r="D664" s="213"/>
      <c r="E664" s="213"/>
      <c r="F664" s="213"/>
      <c r="G664" s="213"/>
      <c r="H664" s="213"/>
      <c r="I664" s="213"/>
      <c r="J664" s="213"/>
      <c r="K664" s="213"/>
      <c r="L664" s="280"/>
      <c r="M664" s="280"/>
      <c r="N664" s="280"/>
      <c r="O664" s="280"/>
      <c r="P664" s="280"/>
      <c r="Q664" s="280"/>
      <c r="R664" s="213"/>
      <c r="S664" s="213"/>
      <c r="T664" s="213"/>
      <c r="U664" s="213"/>
      <c r="V664" s="213"/>
      <c r="W664" s="213"/>
      <c r="X664" s="213"/>
      <c r="Y664" s="213"/>
      <c r="Z664" s="213"/>
      <c r="AA664" s="231"/>
      <c r="AB664" s="213"/>
      <c r="AC664" s="213"/>
      <c r="AD664" s="205"/>
      <c r="AE664" s="205"/>
      <c r="AF664" s="205"/>
      <c r="AG664" s="205"/>
      <c r="AH664" s="205"/>
      <c r="AI664" s="205"/>
      <c r="AJ664" s="205"/>
      <c r="AK664" s="205"/>
      <c r="AL664" s="205"/>
      <c r="AM664" s="205"/>
      <c r="AN664" s="205"/>
      <c r="AO664" s="205"/>
    </row>
    <row r="665">
      <c r="A665" s="213"/>
      <c r="B665" s="218"/>
      <c r="C665" s="218"/>
      <c r="D665" s="213"/>
      <c r="E665" s="213"/>
      <c r="F665" s="213"/>
      <c r="G665" s="213"/>
      <c r="H665" s="213"/>
      <c r="I665" s="213"/>
      <c r="J665" s="213"/>
      <c r="K665" s="213"/>
      <c r="L665" s="280"/>
      <c r="M665" s="280"/>
      <c r="N665" s="280"/>
      <c r="O665" s="280"/>
      <c r="P665" s="280"/>
      <c r="Q665" s="280"/>
      <c r="R665" s="213"/>
      <c r="S665" s="213"/>
      <c r="T665" s="213"/>
      <c r="U665" s="213"/>
      <c r="V665" s="213"/>
      <c r="W665" s="213"/>
      <c r="X665" s="213"/>
      <c r="Y665" s="213"/>
      <c r="Z665" s="213"/>
      <c r="AA665" s="231"/>
      <c r="AB665" s="213"/>
      <c r="AC665" s="213"/>
      <c r="AD665" s="205"/>
      <c r="AE665" s="205"/>
      <c r="AF665" s="205"/>
      <c r="AG665" s="205"/>
      <c r="AH665" s="205"/>
      <c r="AI665" s="205"/>
      <c r="AJ665" s="205"/>
      <c r="AK665" s="205"/>
      <c r="AL665" s="205"/>
      <c r="AM665" s="205"/>
      <c r="AN665" s="205"/>
      <c r="AO665" s="205"/>
    </row>
    <row r="666">
      <c r="A666" s="213"/>
      <c r="B666" s="218"/>
      <c r="C666" s="218"/>
      <c r="D666" s="213"/>
      <c r="E666" s="213"/>
      <c r="F666" s="213"/>
      <c r="G666" s="213"/>
      <c r="H666" s="213"/>
      <c r="I666" s="213"/>
      <c r="J666" s="213"/>
      <c r="K666" s="213"/>
      <c r="L666" s="280"/>
      <c r="M666" s="280"/>
      <c r="N666" s="280"/>
      <c r="O666" s="280"/>
      <c r="P666" s="280"/>
      <c r="Q666" s="280"/>
      <c r="R666" s="213"/>
      <c r="S666" s="213"/>
      <c r="T666" s="213"/>
      <c r="U666" s="213"/>
      <c r="V666" s="213"/>
      <c r="W666" s="213"/>
      <c r="X666" s="213"/>
      <c r="Y666" s="213"/>
      <c r="Z666" s="213"/>
      <c r="AA666" s="231"/>
      <c r="AB666" s="213"/>
      <c r="AC666" s="213"/>
      <c r="AD666" s="205"/>
      <c r="AE666" s="205"/>
      <c r="AF666" s="205"/>
      <c r="AG666" s="205"/>
      <c r="AH666" s="205"/>
      <c r="AI666" s="205"/>
      <c r="AJ666" s="205"/>
      <c r="AK666" s="205"/>
      <c r="AL666" s="205"/>
      <c r="AM666" s="205"/>
      <c r="AN666" s="205"/>
      <c r="AO666" s="205"/>
    </row>
    <row r="667">
      <c r="A667" s="213"/>
      <c r="B667" s="218"/>
      <c r="C667" s="218"/>
      <c r="D667" s="213"/>
      <c r="E667" s="213"/>
      <c r="F667" s="213"/>
      <c r="G667" s="213"/>
      <c r="H667" s="213"/>
      <c r="I667" s="213"/>
      <c r="J667" s="213"/>
      <c r="K667" s="213"/>
      <c r="L667" s="280"/>
      <c r="M667" s="280"/>
      <c r="N667" s="280"/>
      <c r="O667" s="280"/>
      <c r="P667" s="280"/>
      <c r="Q667" s="280"/>
      <c r="R667" s="213"/>
      <c r="S667" s="213"/>
      <c r="T667" s="213"/>
      <c r="U667" s="213"/>
      <c r="V667" s="213"/>
      <c r="W667" s="213"/>
      <c r="X667" s="213"/>
      <c r="Y667" s="213"/>
      <c r="Z667" s="213"/>
      <c r="AA667" s="231"/>
      <c r="AB667" s="213"/>
      <c r="AC667" s="213"/>
      <c r="AD667" s="205"/>
      <c r="AE667" s="205"/>
      <c r="AF667" s="205"/>
      <c r="AG667" s="205"/>
      <c r="AH667" s="205"/>
      <c r="AI667" s="205"/>
      <c r="AJ667" s="205"/>
      <c r="AK667" s="205"/>
      <c r="AL667" s="205"/>
      <c r="AM667" s="205"/>
      <c r="AN667" s="205"/>
      <c r="AO667" s="205"/>
    </row>
    <row r="668">
      <c r="A668" s="213"/>
      <c r="B668" s="218"/>
      <c r="C668" s="218"/>
      <c r="D668" s="213"/>
      <c r="E668" s="213"/>
      <c r="F668" s="213"/>
      <c r="G668" s="213"/>
      <c r="H668" s="213"/>
      <c r="I668" s="213"/>
      <c r="J668" s="213"/>
      <c r="K668" s="213"/>
      <c r="L668" s="280"/>
      <c r="M668" s="280"/>
      <c r="N668" s="280"/>
      <c r="O668" s="280"/>
      <c r="P668" s="280"/>
      <c r="Q668" s="280"/>
      <c r="R668" s="213"/>
      <c r="S668" s="213"/>
      <c r="T668" s="213"/>
      <c r="U668" s="213"/>
      <c r="V668" s="213"/>
      <c r="W668" s="213"/>
      <c r="X668" s="213"/>
      <c r="Y668" s="213"/>
      <c r="Z668" s="213"/>
      <c r="AA668" s="231"/>
      <c r="AB668" s="213"/>
      <c r="AC668" s="213"/>
      <c r="AD668" s="205"/>
      <c r="AE668" s="205"/>
      <c r="AF668" s="205"/>
      <c r="AG668" s="205"/>
      <c r="AH668" s="205"/>
      <c r="AI668" s="205"/>
      <c r="AJ668" s="205"/>
      <c r="AK668" s="205"/>
      <c r="AL668" s="205"/>
      <c r="AM668" s="205"/>
      <c r="AN668" s="205"/>
      <c r="AO668" s="205"/>
    </row>
    <row r="669">
      <c r="A669" s="213"/>
      <c r="B669" s="218"/>
      <c r="C669" s="218"/>
      <c r="D669" s="213"/>
      <c r="E669" s="213"/>
      <c r="F669" s="213"/>
      <c r="G669" s="213"/>
      <c r="H669" s="213"/>
      <c r="I669" s="213"/>
      <c r="J669" s="213"/>
      <c r="K669" s="213"/>
      <c r="L669" s="280"/>
      <c r="M669" s="280"/>
      <c r="N669" s="280"/>
      <c r="O669" s="280"/>
      <c r="P669" s="280"/>
      <c r="Q669" s="280"/>
      <c r="R669" s="213"/>
      <c r="S669" s="213"/>
      <c r="T669" s="213"/>
      <c r="U669" s="213"/>
      <c r="V669" s="213"/>
      <c r="W669" s="213"/>
      <c r="X669" s="213"/>
      <c r="Y669" s="213"/>
      <c r="Z669" s="213"/>
      <c r="AA669" s="231"/>
      <c r="AB669" s="213"/>
      <c r="AC669" s="213"/>
      <c r="AD669" s="205"/>
      <c r="AE669" s="205"/>
      <c r="AF669" s="205"/>
      <c r="AG669" s="205"/>
      <c r="AH669" s="205"/>
      <c r="AI669" s="205"/>
      <c r="AJ669" s="205"/>
      <c r="AK669" s="205"/>
      <c r="AL669" s="205"/>
      <c r="AM669" s="205"/>
      <c r="AN669" s="205"/>
      <c r="AO669" s="205"/>
    </row>
    <row r="670">
      <c r="A670" s="213"/>
      <c r="B670" s="218"/>
      <c r="C670" s="218"/>
      <c r="D670" s="213"/>
      <c r="E670" s="213"/>
      <c r="F670" s="213"/>
      <c r="G670" s="213"/>
      <c r="H670" s="213"/>
      <c r="I670" s="213"/>
      <c r="J670" s="213"/>
      <c r="K670" s="213"/>
      <c r="L670" s="280"/>
      <c r="M670" s="280"/>
      <c r="N670" s="280"/>
      <c r="O670" s="280"/>
      <c r="P670" s="280"/>
      <c r="Q670" s="280"/>
      <c r="R670" s="213"/>
      <c r="S670" s="213"/>
      <c r="T670" s="213"/>
      <c r="U670" s="213"/>
      <c r="V670" s="213"/>
      <c r="W670" s="213"/>
      <c r="X670" s="213"/>
      <c r="Y670" s="213"/>
      <c r="Z670" s="213"/>
      <c r="AA670" s="231"/>
      <c r="AB670" s="213"/>
      <c r="AC670" s="213"/>
      <c r="AD670" s="205"/>
      <c r="AE670" s="205"/>
      <c r="AF670" s="205"/>
      <c r="AG670" s="205"/>
      <c r="AH670" s="205"/>
      <c r="AI670" s="205"/>
      <c r="AJ670" s="205"/>
      <c r="AK670" s="205"/>
      <c r="AL670" s="205"/>
      <c r="AM670" s="205"/>
      <c r="AN670" s="205"/>
      <c r="AO670" s="205"/>
    </row>
    <row r="671">
      <c r="A671" s="213"/>
      <c r="B671" s="218"/>
      <c r="C671" s="218"/>
      <c r="D671" s="213"/>
      <c r="E671" s="213"/>
      <c r="F671" s="213"/>
      <c r="G671" s="213"/>
      <c r="H671" s="213"/>
      <c r="I671" s="213"/>
      <c r="J671" s="213"/>
      <c r="K671" s="213"/>
      <c r="L671" s="280"/>
      <c r="M671" s="280"/>
      <c r="N671" s="280"/>
      <c r="O671" s="280"/>
      <c r="P671" s="280"/>
      <c r="Q671" s="280"/>
      <c r="R671" s="213"/>
      <c r="S671" s="213"/>
      <c r="T671" s="213"/>
      <c r="U671" s="213"/>
      <c r="V671" s="213"/>
      <c r="W671" s="213"/>
      <c r="X671" s="213"/>
      <c r="Y671" s="213"/>
      <c r="Z671" s="213"/>
      <c r="AA671" s="231"/>
      <c r="AB671" s="213"/>
      <c r="AC671" s="213"/>
      <c r="AD671" s="205"/>
      <c r="AE671" s="205"/>
      <c r="AF671" s="205"/>
      <c r="AG671" s="205"/>
      <c r="AH671" s="205"/>
      <c r="AI671" s="205"/>
      <c r="AJ671" s="205"/>
      <c r="AK671" s="205"/>
      <c r="AL671" s="205"/>
      <c r="AM671" s="205"/>
      <c r="AN671" s="205"/>
      <c r="AO671" s="205"/>
    </row>
    <row r="672">
      <c r="A672" s="213"/>
      <c r="B672" s="218"/>
      <c r="C672" s="218"/>
      <c r="D672" s="213"/>
      <c r="E672" s="213"/>
      <c r="F672" s="213"/>
      <c r="G672" s="213"/>
      <c r="H672" s="213"/>
      <c r="I672" s="213"/>
      <c r="J672" s="213"/>
      <c r="K672" s="213"/>
      <c r="L672" s="280"/>
      <c r="M672" s="280"/>
      <c r="N672" s="280"/>
      <c r="O672" s="280"/>
      <c r="P672" s="280"/>
      <c r="Q672" s="280"/>
      <c r="R672" s="213"/>
      <c r="S672" s="213"/>
      <c r="T672" s="213"/>
      <c r="U672" s="213"/>
      <c r="V672" s="213"/>
      <c r="W672" s="213"/>
      <c r="X672" s="213"/>
      <c r="Y672" s="213"/>
      <c r="Z672" s="213"/>
      <c r="AA672" s="231"/>
      <c r="AB672" s="213"/>
      <c r="AC672" s="213"/>
      <c r="AD672" s="205"/>
      <c r="AE672" s="205"/>
      <c r="AF672" s="205"/>
      <c r="AG672" s="205"/>
      <c r="AH672" s="205"/>
      <c r="AI672" s="205"/>
      <c r="AJ672" s="205"/>
      <c r="AK672" s="205"/>
      <c r="AL672" s="205"/>
      <c r="AM672" s="205"/>
      <c r="AN672" s="205"/>
      <c r="AO672" s="205"/>
    </row>
    <row r="673">
      <c r="A673" s="213"/>
      <c r="B673" s="218"/>
      <c r="C673" s="218"/>
      <c r="D673" s="213"/>
      <c r="E673" s="213"/>
      <c r="F673" s="213"/>
      <c r="G673" s="213"/>
      <c r="H673" s="213"/>
      <c r="I673" s="213"/>
      <c r="J673" s="213"/>
      <c r="K673" s="213"/>
      <c r="L673" s="280"/>
      <c r="M673" s="280"/>
      <c r="N673" s="280"/>
      <c r="O673" s="280"/>
      <c r="P673" s="280"/>
      <c r="Q673" s="280"/>
      <c r="R673" s="213"/>
      <c r="S673" s="213"/>
      <c r="T673" s="213"/>
      <c r="U673" s="213"/>
      <c r="V673" s="213"/>
      <c r="W673" s="213"/>
      <c r="X673" s="213"/>
      <c r="Y673" s="213"/>
      <c r="Z673" s="213"/>
      <c r="AA673" s="231"/>
      <c r="AB673" s="213"/>
      <c r="AC673" s="213"/>
      <c r="AD673" s="205"/>
      <c r="AE673" s="205"/>
      <c r="AF673" s="205"/>
      <c r="AG673" s="205"/>
      <c r="AH673" s="205"/>
      <c r="AI673" s="205"/>
      <c r="AJ673" s="205"/>
      <c r="AK673" s="205"/>
      <c r="AL673" s="205"/>
      <c r="AM673" s="205"/>
      <c r="AN673" s="205"/>
      <c r="AO673" s="205"/>
    </row>
    <row r="674">
      <c r="A674" s="213"/>
      <c r="B674" s="218"/>
      <c r="C674" s="218"/>
      <c r="D674" s="213"/>
      <c r="E674" s="213"/>
      <c r="F674" s="213"/>
      <c r="G674" s="213"/>
      <c r="H674" s="213"/>
      <c r="I674" s="213"/>
      <c r="J674" s="213"/>
      <c r="K674" s="213"/>
      <c r="L674" s="280"/>
      <c r="M674" s="280"/>
      <c r="N674" s="280"/>
      <c r="O674" s="280"/>
      <c r="P674" s="280"/>
      <c r="Q674" s="280"/>
      <c r="R674" s="213"/>
      <c r="S674" s="213"/>
      <c r="T674" s="213"/>
      <c r="U674" s="213"/>
      <c r="V674" s="213"/>
      <c r="W674" s="213"/>
      <c r="X674" s="213"/>
      <c r="Y674" s="213"/>
      <c r="Z674" s="213"/>
      <c r="AA674" s="231"/>
      <c r="AB674" s="213"/>
      <c r="AC674" s="213"/>
      <c r="AD674" s="205"/>
      <c r="AE674" s="205"/>
      <c r="AF674" s="205"/>
      <c r="AG674" s="205"/>
      <c r="AH674" s="205"/>
      <c r="AI674" s="205"/>
      <c r="AJ674" s="205"/>
      <c r="AK674" s="205"/>
      <c r="AL674" s="205"/>
      <c r="AM674" s="205"/>
      <c r="AN674" s="205"/>
      <c r="AO674" s="205"/>
    </row>
    <row r="675">
      <c r="A675" s="213"/>
      <c r="B675" s="218"/>
      <c r="C675" s="218"/>
      <c r="D675" s="213"/>
      <c r="E675" s="213"/>
      <c r="F675" s="213"/>
      <c r="G675" s="213"/>
      <c r="H675" s="213"/>
      <c r="I675" s="213"/>
      <c r="J675" s="213"/>
      <c r="K675" s="213"/>
      <c r="L675" s="280"/>
      <c r="M675" s="280"/>
      <c r="N675" s="280"/>
      <c r="O675" s="280"/>
      <c r="P675" s="280"/>
      <c r="Q675" s="280"/>
      <c r="R675" s="213"/>
      <c r="S675" s="213"/>
      <c r="T675" s="213"/>
      <c r="U675" s="213"/>
      <c r="V675" s="213"/>
      <c r="W675" s="213"/>
      <c r="X675" s="213"/>
      <c r="Y675" s="213"/>
      <c r="Z675" s="213"/>
      <c r="AA675" s="231"/>
      <c r="AB675" s="213"/>
      <c r="AC675" s="213"/>
      <c r="AD675" s="205"/>
      <c r="AE675" s="205"/>
      <c r="AF675" s="205"/>
      <c r="AG675" s="205"/>
      <c r="AH675" s="205"/>
      <c r="AI675" s="205"/>
      <c r="AJ675" s="205"/>
      <c r="AK675" s="205"/>
      <c r="AL675" s="205"/>
      <c r="AM675" s="205"/>
      <c r="AN675" s="205"/>
      <c r="AO675" s="205"/>
    </row>
    <row r="676">
      <c r="A676" s="213"/>
      <c r="B676" s="218"/>
      <c r="C676" s="218"/>
      <c r="D676" s="213"/>
      <c r="E676" s="213"/>
      <c r="F676" s="213"/>
      <c r="G676" s="213"/>
      <c r="H676" s="213"/>
      <c r="I676" s="213"/>
      <c r="J676" s="213"/>
      <c r="K676" s="213"/>
      <c r="L676" s="280"/>
      <c r="M676" s="280"/>
      <c r="N676" s="280"/>
      <c r="O676" s="280"/>
      <c r="P676" s="280"/>
      <c r="Q676" s="280"/>
      <c r="R676" s="213"/>
      <c r="S676" s="213"/>
      <c r="T676" s="213"/>
      <c r="U676" s="213"/>
      <c r="V676" s="213"/>
      <c r="W676" s="213"/>
      <c r="X676" s="213"/>
      <c r="Y676" s="213"/>
      <c r="Z676" s="213"/>
      <c r="AA676" s="231"/>
      <c r="AB676" s="213"/>
      <c r="AC676" s="213"/>
      <c r="AD676" s="205"/>
      <c r="AE676" s="205"/>
      <c r="AF676" s="205"/>
      <c r="AG676" s="205"/>
      <c r="AH676" s="205"/>
      <c r="AI676" s="205"/>
      <c r="AJ676" s="205"/>
      <c r="AK676" s="205"/>
      <c r="AL676" s="205"/>
      <c r="AM676" s="205"/>
      <c r="AN676" s="205"/>
      <c r="AO676" s="205"/>
    </row>
    <row r="677">
      <c r="A677" s="213"/>
      <c r="B677" s="218"/>
      <c r="C677" s="218"/>
      <c r="D677" s="213"/>
      <c r="E677" s="213"/>
      <c r="F677" s="213"/>
      <c r="G677" s="213"/>
      <c r="H677" s="213"/>
      <c r="I677" s="213"/>
      <c r="J677" s="213"/>
      <c r="K677" s="213"/>
      <c r="L677" s="280"/>
      <c r="M677" s="280"/>
      <c r="N677" s="280"/>
      <c r="O677" s="280"/>
      <c r="P677" s="280"/>
      <c r="Q677" s="280"/>
      <c r="R677" s="213"/>
      <c r="S677" s="213"/>
      <c r="T677" s="213"/>
      <c r="U677" s="213"/>
      <c r="V677" s="213"/>
      <c r="W677" s="213"/>
      <c r="X677" s="213"/>
      <c r="Y677" s="213"/>
      <c r="Z677" s="213"/>
      <c r="AA677" s="231"/>
      <c r="AB677" s="213"/>
      <c r="AC677" s="213"/>
      <c r="AD677" s="205"/>
      <c r="AE677" s="205"/>
      <c r="AF677" s="205"/>
      <c r="AG677" s="205"/>
      <c r="AH677" s="205"/>
      <c r="AI677" s="205"/>
      <c r="AJ677" s="205"/>
      <c r="AK677" s="205"/>
      <c r="AL677" s="205"/>
      <c r="AM677" s="205"/>
      <c r="AN677" s="205"/>
      <c r="AO677" s="205"/>
    </row>
    <row r="678">
      <c r="A678" s="213"/>
      <c r="B678" s="218"/>
      <c r="C678" s="218"/>
      <c r="D678" s="213"/>
      <c r="E678" s="213"/>
      <c r="F678" s="213"/>
      <c r="G678" s="213"/>
      <c r="H678" s="213"/>
      <c r="I678" s="213"/>
      <c r="J678" s="213"/>
      <c r="K678" s="213"/>
      <c r="L678" s="280"/>
      <c r="M678" s="280"/>
      <c r="N678" s="280"/>
      <c r="O678" s="280"/>
      <c r="P678" s="280"/>
      <c r="Q678" s="280"/>
      <c r="R678" s="213"/>
      <c r="S678" s="213"/>
      <c r="T678" s="213"/>
      <c r="U678" s="213"/>
      <c r="V678" s="213"/>
      <c r="W678" s="213"/>
      <c r="X678" s="213"/>
      <c r="Y678" s="213"/>
      <c r="Z678" s="213"/>
      <c r="AA678" s="231"/>
      <c r="AB678" s="213"/>
      <c r="AC678" s="213"/>
      <c r="AD678" s="205"/>
      <c r="AE678" s="205"/>
      <c r="AF678" s="205"/>
      <c r="AG678" s="205"/>
      <c r="AH678" s="205"/>
      <c r="AI678" s="205"/>
      <c r="AJ678" s="205"/>
      <c r="AK678" s="205"/>
      <c r="AL678" s="205"/>
      <c r="AM678" s="205"/>
      <c r="AN678" s="205"/>
      <c r="AO678" s="205"/>
    </row>
    <row r="679">
      <c r="A679" s="213"/>
      <c r="B679" s="218"/>
      <c r="C679" s="218"/>
      <c r="D679" s="213"/>
      <c r="E679" s="213"/>
      <c r="F679" s="213"/>
      <c r="G679" s="213"/>
      <c r="H679" s="213"/>
      <c r="I679" s="213"/>
      <c r="J679" s="213"/>
      <c r="K679" s="213"/>
      <c r="L679" s="280"/>
      <c r="M679" s="280"/>
      <c r="N679" s="280"/>
      <c r="O679" s="280"/>
      <c r="P679" s="280"/>
      <c r="Q679" s="280"/>
      <c r="R679" s="213"/>
      <c r="S679" s="213"/>
      <c r="T679" s="213"/>
      <c r="U679" s="213"/>
      <c r="V679" s="213"/>
      <c r="W679" s="213"/>
      <c r="X679" s="213"/>
      <c r="Y679" s="213"/>
      <c r="Z679" s="213"/>
      <c r="AA679" s="231"/>
      <c r="AB679" s="213"/>
      <c r="AC679" s="213"/>
      <c r="AD679" s="205"/>
      <c r="AE679" s="205"/>
      <c r="AF679" s="205"/>
      <c r="AG679" s="205"/>
      <c r="AH679" s="205"/>
      <c r="AI679" s="205"/>
      <c r="AJ679" s="205"/>
      <c r="AK679" s="205"/>
      <c r="AL679" s="205"/>
      <c r="AM679" s="205"/>
      <c r="AN679" s="205"/>
      <c r="AO679" s="205"/>
    </row>
    <row r="680">
      <c r="A680" s="213"/>
      <c r="B680" s="218"/>
      <c r="C680" s="218"/>
      <c r="D680" s="213"/>
      <c r="E680" s="213"/>
      <c r="F680" s="213"/>
      <c r="G680" s="213"/>
      <c r="H680" s="213"/>
      <c r="I680" s="213"/>
      <c r="J680" s="213"/>
      <c r="K680" s="213"/>
      <c r="L680" s="280"/>
      <c r="M680" s="280"/>
      <c r="N680" s="280"/>
      <c r="O680" s="280"/>
      <c r="P680" s="280"/>
      <c r="Q680" s="280"/>
      <c r="R680" s="213"/>
      <c r="S680" s="213"/>
      <c r="T680" s="213"/>
      <c r="U680" s="213"/>
      <c r="V680" s="213"/>
      <c r="W680" s="213"/>
      <c r="X680" s="213"/>
      <c r="Y680" s="213"/>
      <c r="Z680" s="213"/>
      <c r="AA680" s="231"/>
      <c r="AB680" s="213"/>
      <c r="AC680" s="213"/>
      <c r="AD680" s="205"/>
      <c r="AE680" s="205"/>
      <c r="AF680" s="205"/>
      <c r="AG680" s="205"/>
      <c r="AH680" s="205"/>
      <c r="AI680" s="205"/>
      <c r="AJ680" s="205"/>
      <c r="AK680" s="205"/>
      <c r="AL680" s="205"/>
      <c r="AM680" s="205"/>
      <c r="AN680" s="205"/>
      <c r="AO680" s="205"/>
    </row>
    <row r="681">
      <c r="A681" s="213"/>
      <c r="B681" s="218"/>
      <c r="C681" s="218"/>
      <c r="D681" s="213"/>
      <c r="E681" s="213"/>
      <c r="F681" s="213"/>
      <c r="G681" s="213"/>
      <c r="H681" s="213"/>
      <c r="I681" s="213"/>
      <c r="J681" s="213"/>
      <c r="K681" s="213"/>
      <c r="L681" s="280"/>
      <c r="M681" s="280"/>
      <c r="N681" s="280"/>
      <c r="O681" s="280"/>
      <c r="P681" s="280"/>
      <c r="Q681" s="280"/>
      <c r="R681" s="213"/>
      <c r="S681" s="213"/>
      <c r="T681" s="213"/>
      <c r="U681" s="213"/>
      <c r="V681" s="213"/>
      <c r="W681" s="213"/>
      <c r="X681" s="213"/>
      <c r="Y681" s="213"/>
      <c r="Z681" s="213"/>
      <c r="AA681" s="231"/>
      <c r="AB681" s="213"/>
      <c r="AC681" s="213"/>
      <c r="AD681" s="205"/>
      <c r="AE681" s="205"/>
      <c r="AF681" s="205"/>
      <c r="AG681" s="205"/>
      <c r="AH681" s="205"/>
      <c r="AI681" s="205"/>
      <c r="AJ681" s="205"/>
      <c r="AK681" s="205"/>
      <c r="AL681" s="205"/>
      <c r="AM681" s="205"/>
      <c r="AN681" s="205"/>
      <c r="AO681" s="205"/>
    </row>
    <row r="682">
      <c r="A682" s="213"/>
      <c r="B682" s="218"/>
      <c r="C682" s="218"/>
      <c r="D682" s="213"/>
      <c r="E682" s="213"/>
      <c r="F682" s="213"/>
      <c r="G682" s="213"/>
      <c r="H682" s="213"/>
      <c r="I682" s="213"/>
      <c r="J682" s="213"/>
      <c r="K682" s="213"/>
      <c r="L682" s="280"/>
      <c r="M682" s="280"/>
      <c r="N682" s="280"/>
      <c r="O682" s="280"/>
      <c r="P682" s="280"/>
      <c r="Q682" s="280"/>
      <c r="R682" s="213"/>
      <c r="S682" s="213"/>
      <c r="T682" s="213"/>
      <c r="U682" s="213"/>
      <c r="V682" s="213"/>
      <c r="W682" s="213"/>
      <c r="X682" s="213"/>
      <c r="Y682" s="213"/>
      <c r="Z682" s="213"/>
      <c r="AA682" s="231"/>
      <c r="AB682" s="213"/>
      <c r="AC682" s="213"/>
      <c r="AD682" s="205"/>
      <c r="AE682" s="205"/>
      <c r="AF682" s="205"/>
      <c r="AG682" s="205"/>
      <c r="AH682" s="205"/>
      <c r="AI682" s="205"/>
      <c r="AJ682" s="205"/>
      <c r="AK682" s="205"/>
      <c r="AL682" s="205"/>
      <c r="AM682" s="205"/>
      <c r="AN682" s="205"/>
      <c r="AO682" s="205"/>
    </row>
    <row r="683">
      <c r="A683" s="213"/>
      <c r="B683" s="218"/>
      <c r="C683" s="218"/>
      <c r="D683" s="213"/>
      <c r="E683" s="213"/>
      <c r="F683" s="213"/>
      <c r="G683" s="213"/>
      <c r="H683" s="213"/>
      <c r="I683" s="213"/>
      <c r="J683" s="213"/>
      <c r="K683" s="213"/>
      <c r="L683" s="280"/>
      <c r="M683" s="280"/>
      <c r="N683" s="280"/>
      <c r="O683" s="280"/>
      <c r="P683" s="280"/>
      <c r="Q683" s="280"/>
      <c r="R683" s="213"/>
      <c r="S683" s="213"/>
      <c r="T683" s="213"/>
      <c r="U683" s="213"/>
      <c r="V683" s="213"/>
      <c r="W683" s="213"/>
      <c r="X683" s="213"/>
      <c r="Y683" s="213"/>
      <c r="Z683" s="213"/>
      <c r="AA683" s="231"/>
      <c r="AB683" s="213"/>
      <c r="AC683" s="213"/>
      <c r="AD683" s="205"/>
      <c r="AE683" s="205"/>
      <c r="AF683" s="205"/>
      <c r="AG683" s="205"/>
      <c r="AH683" s="205"/>
      <c r="AI683" s="205"/>
      <c r="AJ683" s="205"/>
      <c r="AK683" s="205"/>
      <c r="AL683" s="205"/>
      <c r="AM683" s="205"/>
      <c r="AN683" s="205"/>
      <c r="AO683" s="205"/>
    </row>
    <row r="684">
      <c r="A684" s="213"/>
      <c r="B684" s="218"/>
      <c r="C684" s="218"/>
      <c r="D684" s="213"/>
      <c r="E684" s="213"/>
      <c r="F684" s="213"/>
      <c r="G684" s="213"/>
      <c r="H684" s="213"/>
      <c r="I684" s="213"/>
      <c r="J684" s="213"/>
      <c r="K684" s="213"/>
      <c r="L684" s="280"/>
      <c r="M684" s="280"/>
      <c r="N684" s="280"/>
      <c r="O684" s="280"/>
      <c r="P684" s="280"/>
      <c r="Q684" s="280"/>
      <c r="R684" s="213"/>
      <c r="S684" s="213"/>
      <c r="T684" s="213"/>
      <c r="U684" s="213"/>
      <c r="V684" s="213"/>
      <c r="W684" s="213"/>
      <c r="X684" s="213"/>
      <c r="Y684" s="213"/>
      <c r="Z684" s="213"/>
      <c r="AA684" s="231"/>
      <c r="AB684" s="213"/>
      <c r="AC684" s="213"/>
      <c r="AD684" s="205"/>
      <c r="AE684" s="205"/>
      <c r="AF684" s="205"/>
      <c r="AG684" s="205"/>
      <c r="AH684" s="205"/>
      <c r="AI684" s="205"/>
      <c r="AJ684" s="205"/>
      <c r="AK684" s="205"/>
      <c r="AL684" s="205"/>
      <c r="AM684" s="205"/>
      <c r="AN684" s="205"/>
      <c r="AO684" s="205"/>
    </row>
    <row r="685">
      <c r="A685" s="213"/>
      <c r="B685" s="218"/>
      <c r="C685" s="218"/>
      <c r="D685" s="213"/>
      <c r="E685" s="213"/>
      <c r="F685" s="213"/>
      <c r="G685" s="213"/>
      <c r="H685" s="213"/>
      <c r="I685" s="213"/>
      <c r="J685" s="213"/>
      <c r="K685" s="213"/>
      <c r="L685" s="280"/>
      <c r="M685" s="280"/>
      <c r="N685" s="280"/>
      <c r="O685" s="280"/>
      <c r="P685" s="280"/>
      <c r="Q685" s="280"/>
      <c r="R685" s="213"/>
      <c r="S685" s="213"/>
      <c r="T685" s="213"/>
      <c r="U685" s="213"/>
      <c r="V685" s="213"/>
      <c r="W685" s="213"/>
      <c r="X685" s="213"/>
      <c r="Y685" s="213"/>
      <c r="Z685" s="213"/>
      <c r="AA685" s="231"/>
      <c r="AB685" s="213"/>
      <c r="AC685" s="213"/>
      <c r="AD685" s="205"/>
      <c r="AE685" s="205"/>
      <c r="AF685" s="205"/>
      <c r="AG685" s="205"/>
      <c r="AH685" s="205"/>
      <c r="AI685" s="205"/>
      <c r="AJ685" s="205"/>
      <c r="AK685" s="205"/>
      <c r="AL685" s="205"/>
      <c r="AM685" s="205"/>
      <c r="AN685" s="205"/>
      <c r="AO685" s="205"/>
    </row>
    <row r="686">
      <c r="A686" s="213"/>
      <c r="B686" s="218"/>
      <c r="C686" s="218"/>
      <c r="D686" s="213"/>
      <c r="E686" s="213"/>
      <c r="F686" s="213"/>
      <c r="G686" s="213"/>
      <c r="H686" s="213"/>
      <c r="I686" s="213"/>
      <c r="J686" s="213"/>
      <c r="K686" s="213"/>
      <c r="L686" s="280"/>
      <c r="M686" s="280"/>
      <c r="N686" s="280"/>
      <c r="O686" s="280"/>
      <c r="P686" s="280"/>
      <c r="Q686" s="280"/>
      <c r="R686" s="213"/>
      <c r="S686" s="213"/>
      <c r="T686" s="213"/>
      <c r="U686" s="213"/>
      <c r="V686" s="213"/>
      <c r="W686" s="213"/>
      <c r="X686" s="213"/>
      <c r="Y686" s="213"/>
      <c r="Z686" s="213"/>
      <c r="AA686" s="231"/>
      <c r="AB686" s="213"/>
      <c r="AC686" s="213"/>
      <c r="AD686" s="205"/>
      <c r="AE686" s="205"/>
      <c r="AF686" s="205"/>
      <c r="AG686" s="205"/>
      <c r="AH686" s="205"/>
      <c r="AI686" s="205"/>
      <c r="AJ686" s="205"/>
      <c r="AK686" s="205"/>
      <c r="AL686" s="205"/>
      <c r="AM686" s="205"/>
      <c r="AN686" s="205"/>
      <c r="AO686" s="205"/>
    </row>
    <row r="687">
      <c r="A687" s="213"/>
      <c r="B687" s="218"/>
      <c r="C687" s="218"/>
      <c r="D687" s="213"/>
      <c r="E687" s="213"/>
      <c r="F687" s="213"/>
      <c r="G687" s="213"/>
      <c r="H687" s="213"/>
      <c r="I687" s="213"/>
      <c r="J687" s="213"/>
      <c r="K687" s="213"/>
      <c r="L687" s="280"/>
      <c r="M687" s="280"/>
      <c r="N687" s="280"/>
      <c r="O687" s="280"/>
      <c r="P687" s="280"/>
      <c r="Q687" s="280"/>
      <c r="R687" s="213"/>
      <c r="S687" s="213"/>
      <c r="T687" s="213"/>
      <c r="U687" s="213"/>
      <c r="V687" s="213"/>
      <c r="W687" s="213"/>
      <c r="X687" s="213"/>
      <c r="Y687" s="213"/>
      <c r="Z687" s="213"/>
      <c r="AA687" s="231"/>
      <c r="AB687" s="213"/>
      <c r="AC687" s="213"/>
      <c r="AD687" s="205"/>
      <c r="AE687" s="205"/>
      <c r="AF687" s="205"/>
      <c r="AG687" s="205"/>
      <c r="AH687" s="205"/>
      <c r="AI687" s="205"/>
      <c r="AJ687" s="205"/>
      <c r="AK687" s="205"/>
      <c r="AL687" s="205"/>
      <c r="AM687" s="205"/>
      <c r="AN687" s="205"/>
      <c r="AO687" s="205"/>
    </row>
    <row r="688">
      <c r="A688" s="213"/>
      <c r="B688" s="218"/>
      <c r="C688" s="218"/>
      <c r="D688" s="213"/>
      <c r="E688" s="213"/>
      <c r="F688" s="213"/>
      <c r="G688" s="213"/>
      <c r="H688" s="213"/>
      <c r="I688" s="213"/>
      <c r="J688" s="213"/>
      <c r="K688" s="213"/>
      <c r="L688" s="280"/>
      <c r="M688" s="280"/>
      <c r="N688" s="280"/>
      <c r="O688" s="280"/>
      <c r="P688" s="280"/>
      <c r="Q688" s="280"/>
      <c r="R688" s="213"/>
      <c r="S688" s="213"/>
      <c r="T688" s="213"/>
      <c r="U688" s="213"/>
      <c r="V688" s="213"/>
      <c r="W688" s="213"/>
      <c r="X688" s="213"/>
      <c r="Y688" s="213"/>
      <c r="Z688" s="213"/>
      <c r="AA688" s="231"/>
      <c r="AB688" s="213"/>
      <c r="AC688" s="213"/>
      <c r="AD688" s="205"/>
      <c r="AE688" s="205"/>
      <c r="AF688" s="205"/>
      <c r="AG688" s="205"/>
      <c r="AH688" s="205"/>
      <c r="AI688" s="205"/>
      <c r="AJ688" s="205"/>
      <c r="AK688" s="205"/>
      <c r="AL688" s="205"/>
      <c r="AM688" s="205"/>
      <c r="AN688" s="205"/>
      <c r="AO688" s="205"/>
    </row>
    <row r="689">
      <c r="A689" s="213"/>
      <c r="B689" s="218"/>
      <c r="C689" s="218"/>
      <c r="D689" s="213"/>
      <c r="E689" s="213"/>
      <c r="F689" s="213"/>
      <c r="G689" s="213"/>
      <c r="H689" s="213"/>
      <c r="I689" s="213"/>
      <c r="J689" s="213"/>
      <c r="K689" s="213"/>
      <c r="L689" s="280"/>
      <c r="M689" s="280"/>
      <c r="N689" s="280"/>
      <c r="O689" s="280"/>
      <c r="P689" s="280"/>
      <c r="Q689" s="280"/>
      <c r="R689" s="213"/>
      <c r="S689" s="213"/>
      <c r="T689" s="213"/>
      <c r="U689" s="213"/>
      <c r="V689" s="213"/>
      <c r="W689" s="213"/>
      <c r="X689" s="213"/>
      <c r="Y689" s="213"/>
      <c r="Z689" s="213"/>
      <c r="AA689" s="231"/>
      <c r="AB689" s="213"/>
      <c r="AC689" s="213"/>
      <c r="AD689" s="205"/>
      <c r="AE689" s="205"/>
      <c r="AF689" s="205"/>
      <c r="AG689" s="205"/>
      <c r="AH689" s="205"/>
      <c r="AI689" s="205"/>
      <c r="AJ689" s="205"/>
      <c r="AK689" s="205"/>
      <c r="AL689" s="205"/>
      <c r="AM689" s="205"/>
      <c r="AN689" s="205"/>
      <c r="AO689" s="205"/>
    </row>
    <row r="690">
      <c r="A690" s="213"/>
      <c r="B690" s="218"/>
      <c r="C690" s="218"/>
      <c r="D690" s="213"/>
      <c r="E690" s="213"/>
      <c r="F690" s="213"/>
      <c r="G690" s="213"/>
      <c r="H690" s="213"/>
      <c r="I690" s="213"/>
      <c r="J690" s="213"/>
      <c r="K690" s="213"/>
      <c r="L690" s="280"/>
      <c r="M690" s="280"/>
      <c r="N690" s="280"/>
      <c r="O690" s="280"/>
      <c r="P690" s="280"/>
      <c r="Q690" s="280"/>
      <c r="R690" s="213"/>
      <c r="S690" s="213"/>
      <c r="T690" s="213"/>
      <c r="U690" s="213"/>
      <c r="V690" s="213"/>
      <c r="W690" s="213"/>
      <c r="X690" s="213"/>
      <c r="Y690" s="213"/>
      <c r="Z690" s="213"/>
      <c r="AA690" s="231"/>
      <c r="AB690" s="213"/>
      <c r="AC690" s="213"/>
      <c r="AD690" s="205"/>
      <c r="AE690" s="205"/>
      <c r="AF690" s="205"/>
      <c r="AG690" s="205"/>
      <c r="AH690" s="205"/>
      <c r="AI690" s="205"/>
      <c r="AJ690" s="205"/>
      <c r="AK690" s="205"/>
      <c r="AL690" s="205"/>
      <c r="AM690" s="205"/>
      <c r="AN690" s="205"/>
      <c r="AO690" s="205"/>
    </row>
    <row r="691">
      <c r="A691" s="213"/>
      <c r="B691" s="218"/>
      <c r="C691" s="218"/>
      <c r="D691" s="213"/>
      <c r="E691" s="213"/>
      <c r="F691" s="213"/>
      <c r="G691" s="213"/>
      <c r="H691" s="213"/>
      <c r="I691" s="213"/>
      <c r="J691" s="213"/>
      <c r="K691" s="213"/>
      <c r="L691" s="280"/>
      <c r="M691" s="280"/>
      <c r="N691" s="280"/>
      <c r="O691" s="280"/>
      <c r="P691" s="280"/>
      <c r="Q691" s="280"/>
      <c r="R691" s="213"/>
      <c r="S691" s="213"/>
      <c r="T691" s="213"/>
      <c r="U691" s="213"/>
      <c r="V691" s="213"/>
      <c r="W691" s="213"/>
      <c r="X691" s="213"/>
      <c r="Y691" s="213"/>
      <c r="Z691" s="213"/>
      <c r="AA691" s="231"/>
      <c r="AB691" s="213"/>
      <c r="AC691" s="213"/>
      <c r="AD691" s="205"/>
      <c r="AE691" s="205"/>
      <c r="AF691" s="205"/>
      <c r="AG691" s="205"/>
      <c r="AH691" s="205"/>
      <c r="AI691" s="205"/>
      <c r="AJ691" s="205"/>
      <c r="AK691" s="205"/>
      <c r="AL691" s="205"/>
      <c r="AM691" s="205"/>
      <c r="AN691" s="205"/>
      <c r="AO691" s="205"/>
    </row>
    <row r="692">
      <c r="A692" s="213"/>
      <c r="B692" s="218"/>
      <c r="C692" s="218"/>
      <c r="D692" s="213"/>
      <c r="E692" s="213"/>
      <c r="F692" s="213"/>
      <c r="G692" s="213"/>
      <c r="H692" s="213"/>
      <c r="I692" s="213"/>
      <c r="J692" s="213"/>
      <c r="K692" s="213"/>
      <c r="L692" s="280"/>
      <c r="M692" s="280"/>
      <c r="N692" s="280"/>
      <c r="O692" s="280"/>
      <c r="P692" s="280"/>
      <c r="Q692" s="280"/>
      <c r="R692" s="213"/>
      <c r="S692" s="213"/>
      <c r="T692" s="213"/>
      <c r="U692" s="213"/>
      <c r="V692" s="213"/>
      <c r="W692" s="213"/>
      <c r="X692" s="213"/>
      <c r="Y692" s="213"/>
      <c r="Z692" s="213"/>
      <c r="AA692" s="231"/>
      <c r="AB692" s="213"/>
      <c r="AC692" s="213"/>
      <c r="AD692" s="205"/>
      <c r="AE692" s="205"/>
      <c r="AF692" s="205"/>
      <c r="AG692" s="205"/>
      <c r="AH692" s="205"/>
      <c r="AI692" s="205"/>
      <c r="AJ692" s="205"/>
      <c r="AK692" s="205"/>
      <c r="AL692" s="205"/>
      <c r="AM692" s="205"/>
      <c r="AN692" s="205"/>
      <c r="AO692" s="205"/>
    </row>
    <row r="693">
      <c r="A693" s="213"/>
      <c r="B693" s="218"/>
      <c r="C693" s="218"/>
      <c r="D693" s="213"/>
      <c r="E693" s="213"/>
      <c r="F693" s="213"/>
      <c r="G693" s="213"/>
      <c r="H693" s="213"/>
      <c r="I693" s="213"/>
      <c r="J693" s="213"/>
      <c r="K693" s="213"/>
      <c r="L693" s="280"/>
      <c r="M693" s="280"/>
      <c r="N693" s="280"/>
      <c r="O693" s="280"/>
      <c r="P693" s="280"/>
      <c r="Q693" s="280"/>
      <c r="R693" s="213"/>
      <c r="S693" s="213"/>
      <c r="T693" s="213"/>
      <c r="U693" s="213"/>
      <c r="V693" s="213"/>
      <c r="W693" s="213"/>
      <c r="X693" s="213"/>
      <c r="Y693" s="213"/>
      <c r="Z693" s="213"/>
      <c r="AA693" s="231"/>
      <c r="AB693" s="213"/>
      <c r="AC693" s="213"/>
      <c r="AD693" s="205"/>
      <c r="AE693" s="205"/>
      <c r="AF693" s="205"/>
      <c r="AG693" s="205"/>
      <c r="AH693" s="205"/>
      <c r="AI693" s="205"/>
      <c r="AJ693" s="205"/>
      <c r="AK693" s="205"/>
      <c r="AL693" s="205"/>
      <c r="AM693" s="205"/>
      <c r="AN693" s="205"/>
      <c r="AO693" s="205"/>
    </row>
    <row r="694">
      <c r="A694" s="213"/>
      <c r="B694" s="218"/>
      <c r="C694" s="218"/>
      <c r="D694" s="213"/>
      <c r="E694" s="213"/>
      <c r="F694" s="213"/>
      <c r="G694" s="213"/>
      <c r="H694" s="213"/>
      <c r="I694" s="213"/>
      <c r="J694" s="213"/>
      <c r="K694" s="213"/>
      <c r="L694" s="280"/>
      <c r="M694" s="280"/>
      <c r="N694" s="280"/>
      <c r="O694" s="280"/>
      <c r="P694" s="280"/>
      <c r="Q694" s="280"/>
      <c r="R694" s="213"/>
      <c r="S694" s="213"/>
      <c r="T694" s="213"/>
      <c r="U694" s="213"/>
      <c r="V694" s="213"/>
      <c r="W694" s="213"/>
      <c r="X694" s="213"/>
      <c r="Y694" s="213"/>
      <c r="Z694" s="213"/>
      <c r="AA694" s="231"/>
      <c r="AB694" s="213"/>
      <c r="AC694" s="213"/>
      <c r="AD694" s="205"/>
      <c r="AE694" s="205"/>
      <c r="AF694" s="205"/>
      <c r="AG694" s="205"/>
      <c r="AH694" s="205"/>
      <c r="AI694" s="205"/>
      <c r="AJ694" s="205"/>
      <c r="AK694" s="205"/>
      <c r="AL694" s="205"/>
      <c r="AM694" s="205"/>
      <c r="AN694" s="205"/>
      <c r="AO694" s="205"/>
    </row>
    <row r="695">
      <c r="A695" s="213"/>
      <c r="B695" s="218"/>
      <c r="C695" s="218"/>
      <c r="D695" s="213"/>
      <c r="E695" s="213"/>
      <c r="F695" s="213"/>
      <c r="G695" s="213"/>
      <c r="H695" s="213"/>
      <c r="I695" s="213"/>
      <c r="J695" s="213"/>
      <c r="K695" s="213"/>
      <c r="L695" s="280"/>
      <c r="M695" s="280"/>
      <c r="N695" s="280"/>
      <c r="O695" s="280"/>
      <c r="P695" s="280"/>
      <c r="Q695" s="280"/>
      <c r="R695" s="213"/>
      <c r="S695" s="213"/>
      <c r="T695" s="213"/>
      <c r="U695" s="213"/>
      <c r="V695" s="213"/>
      <c r="W695" s="213"/>
      <c r="X695" s="213"/>
      <c r="Y695" s="213"/>
      <c r="Z695" s="213"/>
      <c r="AA695" s="231"/>
      <c r="AB695" s="213"/>
      <c r="AC695" s="213"/>
      <c r="AD695" s="205"/>
      <c r="AE695" s="205"/>
      <c r="AF695" s="205"/>
      <c r="AG695" s="205"/>
      <c r="AH695" s="205"/>
      <c r="AI695" s="205"/>
      <c r="AJ695" s="205"/>
      <c r="AK695" s="205"/>
      <c r="AL695" s="205"/>
      <c r="AM695" s="205"/>
      <c r="AN695" s="205"/>
      <c r="AO695" s="205"/>
    </row>
    <row r="696">
      <c r="A696" s="213"/>
      <c r="B696" s="218"/>
      <c r="C696" s="218"/>
      <c r="D696" s="213"/>
      <c r="E696" s="213"/>
      <c r="F696" s="213"/>
      <c r="G696" s="213"/>
      <c r="H696" s="213"/>
      <c r="I696" s="213"/>
      <c r="J696" s="213"/>
      <c r="K696" s="213"/>
      <c r="L696" s="280"/>
      <c r="M696" s="280"/>
      <c r="N696" s="280"/>
      <c r="O696" s="280"/>
      <c r="P696" s="280"/>
      <c r="Q696" s="280"/>
      <c r="R696" s="213"/>
      <c r="S696" s="213"/>
      <c r="T696" s="213"/>
      <c r="U696" s="213"/>
      <c r="V696" s="213"/>
      <c r="W696" s="213"/>
      <c r="X696" s="213"/>
      <c r="Y696" s="213"/>
      <c r="Z696" s="213"/>
      <c r="AA696" s="231"/>
      <c r="AB696" s="213"/>
      <c r="AC696" s="213"/>
      <c r="AD696" s="205"/>
      <c r="AE696" s="205"/>
      <c r="AF696" s="205"/>
      <c r="AG696" s="205"/>
      <c r="AH696" s="205"/>
      <c r="AI696" s="205"/>
      <c r="AJ696" s="205"/>
      <c r="AK696" s="205"/>
      <c r="AL696" s="205"/>
      <c r="AM696" s="205"/>
      <c r="AN696" s="205"/>
      <c r="AO696" s="205"/>
    </row>
    <row r="697">
      <c r="A697" s="213"/>
      <c r="B697" s="218"/>
      <c r="C697" s="218"/>
      <c r="D697" s="213"/>
      <c r="E697" s="213"/>
      <c r="F697" s="213"/>
      <c r="G697" s="213"/>
      <c r="H697" s="213"/>
      <c r="I697" s="213"/>
      <c r="J697" s="213"/>
      <c r="K697" s="213"/>
      <c r="L697" s="280"/>
      <c r="M697" s="280"/>
      <c r="N697" s="280"/>
      <c r="O697" s="280"/>
      <c r="P697" s="280"/>
      <c r="Q697" s="280"/>
      <c r="R697" s="213"/>
      <c r="S697" s="213"/>
      <c r="T697" s="213"/>
      <c r="U697" s="213"/>
      <c r="V697" s="213"/>
      <c r="W697" s="213"/>
      <c r="X697" s="213"/>
      <c r="Y697" s="213"/>
      <c r="Z697" s="213"/>
      <c r="AA697" s="231"/>
      <c r="AB697" s="213"/>
      <c r="AC697" s="213"/>
      <c r="AD697" s="205"/>
      <c r="AE697" s="205"/>
      <c r="AF697" s="205"/>
      <c r="AG697" s="205"/>
      <c r="AH697" s="205"/>
      <c r="AI697" s="205"/>
      <c r="AJ697" s="205"/>
      <c r="AK697" s="205"/>
      <c r="AL697" s="205"/>
      <c r="AM697" s="205"/>
      <c r="AN697" s="205"/>
      <c r="AO697" s="205"/>
    </row>
    <row r="698">
      <c r="A698" s="213"/>
      <c r="B698" s="218"/>
      <c r="C698" s="218"/>
      <c r="D698" s="213"/>
      <c r="E698" s="213"/>
      <c r="F698" s="213"/>
      <c r="G698" s="213"/>
      <c r="H698" s="213"/>
      <c r="I698" s="213"/>
      <c r="J698" s="213"/>
      <c r="K698" s="213"/>
      <c r="L698" s="280"/>
      <c r="M698" s="280"/>
      <c r="N698" s="280"/>
      <c r="O698" s="280"/>
      <c r="P698" s="280"/>
      <c r="Q698" s="280"/>
      <c r="R698" s="213"/>
      <c r="S698" s="213"/>
      <c r="T698" s="213"/>
      <c r="U698" s="213"/>
      <c r="V698" s="213"/>
      <c r="W698" s="213"/>
      <c r="X698" s="213"/>
      <c r="Y698" s="213"/>
      <c r="Z698" s="213"/>
      <c r="AA698" s="231"/>
      <c r="AB698" s="213"/>
      <c r="AC698" s="213"/>
      <c r="AD698" s="205"/>
      <c r="AE698" s="205"/>
      <c r="AF698" s="205"/>
      <c r="AG698" s="205"/>
      <c r="AH698" s="205"/>
      <c r="AI698" s="205"/>
      <c r="AJ698" s="205"/>
      <c r="AK698" s="205"/>
      <c r="AL698" s="205"/>
      <c r="AM698" s="205"/>
      <c r="AN698" s="205"/>
      <c r="AO698" s="205"/>
    </row>
    <row r="699">
      <c r="A699" s="213"/>
      <c r="B699" s="218"/>
      <c r="C699" s="218"/>
      <c r="D699" s="213"/>
      <c r="E699" s="213"/>
      <c r="F699" s="213"/>
      <c r="G699" s="213"/>
      <c r="H699" s="213"/>
      <c r="I699" s="213"/>
      <c r="J699" s="213"/>
      <c r="K699" s="213"/>
      <c r="L699" s="280"/>
      <c r="M699" s="280"/>
      <c r="N699" s="280"/>
      <c r="O699" s="280"/>
      <c r="P699" s="280"/>
      <c r="Q699" s="280"/>
      <c r="R699" s="213"/>
      <c r="S699" s="213"/>
      <c r="T699" s="213"/>
      <c r="U699" s="213"/>
      <c r="V699" s="213"/>
      <c r="W699" s="213"/>
      <c r="X699" s="213"/>
      <c r="Y699" s="213"/>
      <c r="Z699" s="213"/>
      <c r="AA699" s="231"/>
      <c r="AB699" s="213"/>
      <c r="AC699" s="213"/>
      <c r="AD699" s="205"/>
      <c r="AE699" s="205"/>
      <c r="AF699" s="205"/>
      <c r="AG699" s="205"/>
      <c r="AH699" s="205"/>
      <c r="AI699" s="205"/>
      <c r="AJ699" s="205"/>
      <c r="AK699" s="205"/>
      <c r="AL699" s="205"/>
      <c r="AM699" s="205"/>
      <c r="AN699" s="205"/>
      <c r="AO699" s="205"/>
    </row>
    <row r="700">
      <c r="A700" s="213"/>
      <c r="B700" s="218"/>
      <c r="C700" s="218"/>
      <c r="D700" s="213"/>
      <c r="E700" s="213"/>
      <c r="F700" s="213"/>
      <c r="G700" s="213"/>
      <c r="H700" s="213"/>
      <c r="I700" s="213"/>
      <c r="J700" s="213"/>
      <c r="K700" s="213"/>
      <c r="L700" s="280"/>
      <c r="M700" s="280"/>
      <c r="N700" s="280"/>
      <c r="O700" s="280"/>
      <c r="P700" s="280"/>
      <c r="Q700" s="280"/>
      <c r="R700" s="213"/>
      <c r="S700" s="213"/>
      <c r="T700" s="213"/>
      <c r="U700" s="213"/>
      <c r="V700" s="213"/>
      <c r="W700" s="213"/>
      <c r="X700" s="213"/>
      <c r="Y700" s="213"/>
      <c r="Z700" s="213"/>
      <c r="AA700" s="231"/>
      <c r="AB700" s="213"/>
      <c r="AC700" s="213"/>
      <c r="AD700" s="205"/>
      <c r="AE700" s="205"/>
      <c r="AF700" s="205"/>
      <c r="AG700" s="205"/>
      <c r="AH700" s="205"/>
      <c r="AI700" s="205"/>
      <c r="AJ700" s="205"/>
      <c r="AK700" s="205"/>
      <c r="AL700" s="205"/>
      <c r="AM700" s="205"/>
      <c r="AN700" s="205"/>
      <c r="AO700" s="205"/>
    </row>
    <row r="701">
      <c r="A701" s="213"/>
      <c r="B701" s="218"/>
      <c r="C701" s="218"/>
      <c r="D701" s="213"/>
      <c r="E701" s="213"/>
      <c r="F701" s="213"/>
      <c r="G701" s="213"/>
      <c r="H701" s="213"/>
      <c r="I701" s="213"/>
      <c r="J701" s="213"/>
      <c r="K701" s="213"/>
      <c r="L701" s="280"/>
      <c r="M701" s="280"/>
      <c r="N701" s="280"/>
      <c r="O701" s="280"/>
      <c r="P701" s="280"/>
      <c r="Q701" s="280"/>
      <c r="R701" s="213"/>
      <c r="S701" s="213"/>
      <c r="T701" s="213"/>
      <c r="U701" s="213"/>
      <c r="V701" s="213"/>
      <c r="W701" s="213"/>
      <c r="X701" s="213"/>
      <c r="Y701" s="213"/>
      <c r="Z701" s="213"/>
      <c r="AA701" s="231"/>
      <c r="AB701" s="213"/>
      <c r="AC701" s="213"/>
      <c r="AD701" s="205"/>
      <c r="AE701" s="205"/>
      <c r="AF701" s="205"/>
      <c r="AG701" s="205"/>
      <c r="AH701" s="205"/>
      <c r="AI701" s="205"/>
      <c r="AJ701" s="205"/>
      <c r="AK701" s="205"/>
      <c r="AL701" s="205"/>
      <c r="AM701" s="205"/>
      <c r="AN701" s="205"/>
      <c r="AO701" s="205"/>
    </row>
    <row r="702">
      <c r="A702" s="213"/>
      <c r="B702" s="218"/>
      <c r="C702" s="218"/>
      <c r="D702" s="213"/>
      <c r="E702" s="213"/>
      <c r="F702" s="213"/>
      <c r="G702" s="213"/>
      <c r="H702" s="213"/>
      <c r="I702" s="213"/>
      <c r="J702" s="213"/>
      <c r="K702" s="213"/>
      <c r="L702" s="280"/>
      <c r="M702" s="280"/>
      <c r="N702" s="280"/>
      <c r="O702" s="280"/>
      <c r="P702" s="280"/>
      <c r="Q702" s="280"/>
      <c r="R702" s="213"/>
      <c r="S702" s="213"/>
      <c r="T702" s="213"/>
      <c r="U702" s="213"/>
      <c r="V702" s="213"/>
      <c r="W702" s="213"/>
      <c r="X702" s="213"/>
      <c r="Y702" s="213"/>
      <c r="Z702" s="213"/>
      <c r="AA702" s="231"/>
      <c r="AB702" s="213"/>
      <c r="AC702" s="213"/>
      <c r="AD702" s="205"/>
      <c r="AE702" s="205"/>
      <c r="AF702" s="205"/>
      <c r="AG702" s="205"/>
      <c r="AH702" s="205"/>
      <c r="AI702" s="205"/>
      <c r="AJ702" s="205"/>
      <c r="AK702" s="205"/>
      <c r="AL702" s="205"/>
      <c r="AM702" s="205"/>
      <c r="AN702" s="205"/>
      <c r="AO702" s="205"/>
    </row>
    <row r="703">
      <c r="A703" s="213"/>
      <c r="B703" s="218"/>
      <c r="C703" s="218"/>
      <c r="D703" s="213"/>
      <c r="E703" s="213"/>
      <c r="F703" s="213"/>
      <c r="G703" s="213"/>
      <c r="H703" s="213"/>
      <c r="I703" s="213"/>
      <c r="J703" s="213"/>
      <c r="K703" s="213"/>
      <c r="L703" s="280"/>
      <c r="M703" s="280"/>
      <c r="N703" s="280"/>
      <c r="O703" s="280"/>
      <c r="P703" s="280"/>
      <c r="Q703" s="280"/>
      <c r="R703" s="213"/>
      <c r="S703" s="213"/>
      <c r="T703" s="213"/>
      <c r="U703" s="213"/>
      <c r="V703" s="213"/>
      <c r="W703" s="213"/>
      <c r="X703" s="213"/>
      <c r="Y703" s="213"/>
      <c r="Z703" s="213"/>
      <c r="AA703" s="231"/>
      <c r="AB703" s="213"/>
      <c r="AC703" s="213"/>
      <c r="AD703" s="205"/>
      <c r="AE703" s="205"/>
      <c r="AF703" s="205"/>
      <c r="AG703" s="205"/>
      <c r="AH703" s="205"/>
      <c r="AI703" s="205"/>
      <c r="AJ703" s="205"/>
      <c r="AK703" s="205"/>
      <c r="AL703" s="205"/>
      <c r="AM703" s="205"/>
      <c r="AN703" s="205"/>
      <c r="AO703" s="205"/>
    </row>
    <row r="704">
      <c r="A704" s="213"/>
      <c r="B704" s="218"/>
      <c r="C704" s="218"/>
      <c r="D704" s="213"/>
      <c r="E704" s="213"/>
      <c r="F704" s="213"/>
      <c r="G704" s="213"/>
      <c r="H704" s="213"/>
      <c r="I704" s="213"/>
      <c r="J704" s="213"/>
      <c r="K704" s="213"/>
      <c r="L704" s="280"/>
      <c r="M704" s="280"/>
      <c r="N704" s="280"/>
      <c r="O704" s="280"/>
      <c r="P704" s="280"/>
      <c r="Q704" s="280"/>
      <c r="R704" s="213"/>
      <c r="S704" s="213"/>
      <c r="T704" s="213"/>
      <c r="U704" s="213"/>
      <c r="V704" s="213"/>
      <c r="W704" s="213"/>
      <c r="X704" s="213"/>
      <c r="Y704" s="213"/>
      <c r="Z704" s="213"/>
      <c r="AA704" s="231"/>
      <c r="AB704" s="213"/>
      <c r="AC704" s="213"/>
      <c r="AD704" s="205"/>
      <c r="AE704" s="205"/>
      <c r="AF704" s="205"/>
      <c r="AG704" s="205"/>
      <c r="AH704" s="205"/>
      <c r="AI704" s="205"/>
      <c r="AJ704" s="205"/>
      <c r="AK704" s="205"/>
      <c r="AL704" s="205"/>
      <c r="AM704" s="205"/>
      <c r="AN704" s="205"/>
      <c r="AO704" s="205"/>
    </row>
    <row r="705">
      <c r="A705" s="213"/>
      <c r="B705" s="218"/>
      <c r="C705" s="218"/>
      <c r="D705" s="213"/>
      <c r="E705" s="213"/>
      <c r="F705" s="213"/>
      <c r="G705" s="213"/>
      <c r="H705" s="213"/>
      <c r="I705" s="213"/>
      <c r="J705" s="213"/>
      <c r="K705" s="213"/>
      <c r="L705" s="280"/>
      <c r="M705" s="280"/>
      <c r="N705" s="280"/>
      <c r="O705" s="280"/>
      <c r="P705" s="280"/>
      <c r="Q705" s="280"/>
      <c r="R705" s="213"/>
      <c r="S705" s="213"/>
      <c r="T705" s="213"/>
      <c r="U705" s="213"/>
      <c r="V705" s="213"/>
      <c r="W705" s="213"/>
      <c r="X705" s="213"/>
      <c r="Y705" s="213"/>
      <c r="Z705" s="213"/>
      <c r="AA705" s="231"/>
      <c r="AB705" s="213"/>
      <c r="AC705" s="213"/>
      <c r="AD705" s="205"/>
      <c r="AE705" s="205"/>
      <c r="AF705" s="205"/>
      <c r="AG705" s="205"/>
      <c r="AH705" s="205"/>
      <c r="AI705" s="205"/>
      <c r="AJ705" s="205"/>
      <c r="AK705" s="205"/>
      <c r="AL705" s="205"/>
      <c r="AM705" s="205"/>
      <c r="AN705" s="205"/>
      <c r="AO705" s="205"/>
    </row>
    <row r="706">
      <c r="A706" s="213"/>
      <c r="B706" s="218"/>
      <c r="C706" s="218"/>
      <c r="D706" s="213"/>
      <c r="E706" s="213"/>
      <c r="F706" s="213"/>
      <c r="G706" s="213"/>
      <c r="H706" s="213"/>
      <c r="I706" s="213"/>
      <c r="J706" s="213"/>
      <c r="K706" s="213"/>
      <c r="L706" s="280"/>
      <c r="M706" s="280"/>
      <c r="N706" s="280"/>
      <c r="O706" s="280"/>
      <c r="P706" s="280"/>
      <c r="Q706" s="280"/>
      <c r="R706" s="213"/>
      <c r="S706" s="213"/>
      <c r="T706" s="213"/>
      <c r="U706" s="213"/>
      <c r="V706" s="213"/>
      <c r="W706" s="213"/>
      <c r="X706" s="213"/>
      <c r="Y706" s="213"/>
      <c r="Z706" s="213"/>
      <c r="AA706" s="231"/>
      <c r="AB706" s="213"/>
      <c r="AC706" s="213"/>
      <c r="AD706" s="205"/>
      <c r="AE706" s="205"/>
      <c r="AF706" s="205"/>
      <c r="AG706" s="205"/>
      <c r="AH706" s="205"/>
      <c r="AI706" s="205"/>
      <c r="AJ706" s="205"/>
      <c r="AK706" s="205"/>
      <c r="AL706" s="205"/>
      <c r="AM706" s="205"/>
      <c r="AN706" s="205"/>
      <c r="AO706" s="205"/>
    </row>
    <row r="707">
      <c r="A707" s="213"/>
      <c r="B707" s="218"/>
      <c r="C707" s="218"/>
      <c r="D707" s="213"/>
      <c r="E707" s="213"/>
      <c r="F707" s="213"/>
      <c r="G707" s="213"/>
      <c r="H707" s="213"/>
      <c r="I707" s="213"/>
      <c r="J707" s="213"/>
      <c r="K707" s="213"/>
      <c r="L707" s="280"/>
      <c r="M707" s="280"/>
      <c r="N707" s="280"/>
      <c r="O707" s="280"/>
      <c r="P707" s="280"/>
      <c r="Q707" s="280"/>
      <c r="R707" s="213"/>
      <c r="S707" s="213"/>
      <c r="T707" s="213"/>
      <c r="U707" s="213"/>
      <c r="V707" s="213"/>
      <c r="W707" s="213"/>
      <c r="X707" s="213"/>
      <c r="Y707" s="213"/>
      <c r="Z707" s="213"/>
      <c r="AA707" s="231"/>
      <c r="AB707" s="213"/>
      <c r="AC707" s="213"/>
      <c r="AD707" s="205"/>
      <c r="AE707" s="205"/>
      <c r="AF707" s="205"/>
      <c r="AG707" s="205"/>
      <c r="AH707" s="205"/>
      <c r="AI707" s="205"/>
      <c r="AJ707" s="205"/>
      <c r="AK707" s="205"/>
      <c r="AL707" s="205"/>
      <c r="AM707" s="205"/>
      <c r="AN707" s="205"/>
      <c r="AO707" s="205"/>
    </row>
    <row r="708">
      <c r="A708" s="213"/>
      <c r="B708" s="218"/>
      <c r="C708" s="218"/>
      <c r="D708" s="213"/>
      <c r="E708" s="213"/>
      <c r="F708" s="213"/>
      <c r="G708" s="213"/>
      <c r="H708" s="213"/>
      <c r="I708" s="213"/>
      <c r="J708" s="213"/>
      <c r="K708" s="213"/>
      <c r="L708" s="280"/>
      <c r="M708" s="280"/>
      <c r="N708" s="280"/>
      <c r="O708" s="280"/>
      <c r="P708" s="280"/>
      <c r="Q708" s="280"/>
      <c r="R708" s="213"/>
      <c r="S708" s="213"/>
      <c r="T708" s="213"/>
      <c r="U708" s="213"/>
      <c r="V708" s="213"/>
      <c r="W708" s="213"/>
      <c r="X708" s="213"/>
      <c r="Y708" s="213"/>
      <c r="Z708" s="213"/>
      <c r="AA708" s="231"/>
      <c r="AB708" s="213"/>
      <c r="AC708" s="213"/>
      <c r="AD708" s="205"/>
      <c r="AE708" s="205"/>
      <c r="AF708" s="205"/>
      <c r="AG708" s="205"/>
      <c r="AH708" s="205"/>
      <c r="AI708" s="205"/>
      <c r="AJ708" s="205"/>
      <c r="AK708" s="205"/>
      <c r="AL708" s="205"/>
      <c r="AM708" s="205"/>
      <c r="AN708" s="205"/>
      <c r="AO708" s="205"/>
    </row>
    <row r="709">
      <c r="A709" s="213"/>
      <c r="B709" s="218"/>
      <c r="C709" s="218"/>
      <c r="D709" s="213"/>
      <c r="E709" s="213"/>
      <c r="F709" s="213"/>
      <c r="G709" s="213"/>
      <c r="H709" s="213"/>
      <c r="I709" s="213"/>
      <c r="J709" s="213"/>
      <c r="K709" s="213"/>
      <c r="L709" s="280"/>
      <c r="M709" s="280"/>
      <c r="N709" s="280"/>
      <c r="O709" s="280"/>
      <c r="P709" s="280"/>
      <c r="Q709" s="280"/>
      <c r="R709" s="213"/>
      <c r="S709" s="213"/>
      <c r="T709" s="213"/>
      <c r="U709" s="213"/>
      <c r="V709" s="213"/>
      <c r="W709" s="213"/>
      <c r="X709" s="213"/>
      <c r="Y709" s="213"/>
      <c r="Z709" s="213"/>
      <c r="AA709" s="231"/>
      <c r="AB709" s="213"/>
      <c r="AC709" s="213"/>
      <c r="AD709" s="205"/>
      <c r="AE709" s="205"/>
      <c r="AF709" s="205"/>
      <c r="AG709" s="205"/>
      <c r="AH709" s="205"/>
      <c r="AI709" s="205"/>
      <c r="AJ709" s="205"/>
      <c r="AK709" s="205"/>
      <c r="AL709" s="205"/>
      <c r="AM709" s="205"/>
      <c r="AN709" s="205"/>
      <c r="AO709" s="205"/>
    </row>
    <row r="710">
      <c r="A710" s="213"/>
      <c r="B710" s="218"/>
      <c r="C710" s="218"/>
      <c r="D710" s="213"/>
      <c r="E710" s="213"/>
      <c r="F710" s="213"/>
      <c r="G710" s="213"/>
      <c r="H710" s="213"/>
      <c r="I710" s="213"/>
      <c r="J710" s="213"/>
      <c r="K710" s="213"/>
      <c r="L710" s="280"/>
      <c r="M710" s="280"/>
      <c r="N710" s="280"/>
      <c r="O710" s="280"/>
      <c r="P710" s="280"/>
      <c r="Q710" s="280"/>
      <c r="R710" s="213"/>
      <c r="S710" s="213"/>
      <c r="T710" s="213"/>
      <c r="U710" s="213"/>
      <c r="V710" s="213"/>
      <c r="W710" s="213"/>
      <c r="X710" s="213"/>
      <c r="Y710" s="213"/>
      <c r="Z710" s="213"/>
      <c r="AA710" s="231"/>
      <c r="AB710" s="213"/>
      <c r="AC710" s="213"/>
      <c r="AD710" s="205"/>
      <c r="AE710" s="205"/>
      <c r="AF710" s="205"/>
      <c r="AG710" s="205"/>
      <c r="AH710" s="205"/>
      <c r="AI710" s="205"/>
      <c r="AJ710" s="205"/>
      <c r="AK710" s="205"/>
      <c r="AL710" s="205"/>
      <c r="AM710" s="205"/>
      <c r="AN710" s="205"/>
      <c r="AO710" s="205"/>
    </row>
    <row r="711">
      <c r="A711" s="213"/>
      <c r="B711" s="218"/>
      <c r="C711" s="218"/>
      <c r="D711" s="213"/>
      <c r="E711" s="213"/>
      <c r="F711" s="213"/>
      <c r="G711" s="213"/>
      <c r="H711" s="213"/>
      <c r="I711" s="213"/>
      <c r="J711" s="213"/>
      <c r="K711" s="213"/>
      <c r="L711" s="280"/>
      <c r="M711" s="280"/>
      <c r="N711" s="280"/>
      <c r="O711" s="280"/>
      <c r="P711" s="280"/>
      <c r="Q711" s="280"/>
      <c r="R711" s="213"/>
      <c r="S711" s="213"/>
      <c r="T711" s="213"/>
      <c r="U711" s="213"/>
      <c r="V711" s="213"/>
      <c r="W711" s="213"/>
      <c r="X711" s="213"/>
      <c r="Y711" s="213"/>
      <c r="Z711" s="213"/>
      <c r="AA711" s="231"/>
      <c r="AB711" s="213"/>
      <c r="AC711" s="213"/>
      <c r="AD711" s="205"/>
      <c r="AE711" s="205"/>
      <c r="AF711" s="205"/>
      <c r="AG711" s="205"/>
      <c r="AH711" s="205"/>
      <c r="AI711" s="205"/>
      <c r="AJ711" s="205"/>
      <c r="AK711" s="205"/>
      <c r="AL711" s="205"/>
      <c r="AM711" s="205"/>
      <c r="AN711" s="205"/>
      <c r="AO711" s="205"/>
    </row>
    <row r="712">
      <c r="A712" s="213"/>
      <c r="B712" s="218"/>
      <c r="C712" s="218"/>
      <c r="D712" s="213"/>
      <c r="E712" s="213"/>
      <c r="F712" s="213"/>
      <c r="G712" s="213"/>
      <c r="H712" s="213"/>
      <c r="I712" s="213"/>
      <c r="J712" s="213"/>
      <c r="K712" s="213"/>
      <c r="L712" s="280"/>
      <c r="M712" s="280"/>
      <c r="N712" s="280"/>
      <c r="O712" s="280"/>
      <c r="P712" s="280"/>
      <c r="Q712" s="280"/>
      <c r="R712" s="213"/>
      <c r="S712" s="213"/>
      <c r="T712" s="213"/>
      <c r="U712" s="213"/>
      <c r="V712" s="213"/>
      <c r="W712" s="213"/>
      <c r="X712" s="213"/>
      <c r="Y712" s="213"/>
      <c r="Z712" s="213"/>
      <c r="AA712" s="231"/>
      <c r="AB712" s="213"/>
      <c r="AC712" s="213"/>
      <c r="AD712" s="205"/>
      <c r="AE712" s="205"/>
      <c r="AF712" s="205"/>
      <c r="AG712" s="205"/>
      <c r="AH712" s="205"/>
      <c r="AI712" s="205"/>
      <c r="AJ712" s="205"/>
      <c r="AK712" s="205"/>
      <c r="AL712" s="205"/>
      <c r="AM712" s="205"/>
      <c r="AN712" s="205"/>
      <c r="AO712" s="205"/>
    </row>
    <row r="713">
      <c r="A713" s="213"/>
      <c r="B713" s="218"/>
      <c r="C713" s="218"/>
      <c r="D713" s="213"/>
      <c r="E713" s="213"/>
      <c r="F713" s="213"/>
      <c r="G713" s="213"/>
      <c r="H713" s="213"/>
      <c r="I713" s="213"/>
      <c r="J713" s="213"/>
      <c r="K713" s="213"/>
      <c r="L713" s="280"/>
      <c r="M713" s="280"/>
      <c r="N713" s="280"/>
      <c r="O713" s="280"/>
      <c r="P713" s="280"/>
      <c r="Q713" s="280"/>
      <c r="R713" s="213"/>
      <c r="S713" s="213"/>
      <c r="T713" s="213"/>
      <c r="U713" s="213"/>
      <c r="V713" s="213"/>
      <c r="W713" s="213"/>
      <c r="X713" s="213"/>
      <c r="Y713" s="213"/>
      <c r="Z713" s="213"/>
      <c r="AA713" s="231"/>
      <c r="AB713" s="213"/>
      <c r="AC713" s="213"/>
      <c r="AD713" s="205"/>
      <c r="AE713" s="205"/>
      <c r="AF713" s="205"/>
      <c r="AG713" s="205"/>
      <c r="AH713" s="205"/>
      <c r="AI713" s="205"/>
      <c r="AJ713" s="205"/>
      <c r="AK713" s="205"/>
      <c r="AL713" s="205"/>
      <c r="AM713" s="205"/>
      <c r="AN713" s="205"/>
      <c r="AO713" s="205"/>
    </row>
    <row r="714">
      <c r="A714" s="213"/>
      <c r="B714" s="218"/>
      <c r="C714" s="218"/>
      <c r="D714" s="213"/>
      <c r="E714" s="213"/>
      <c r="F714" s="213"/>
      <c r="G714" s="213"/>
      <c r="H714" s="213"/>
      <c r="I714" s="213"/>
      <c r="J714" s="213"/>
      <c r="K714" s="213"/>
      <c r="L714" s="280"/>
      <c r="M714" s="280"/>
      <c r="N714" s="280"/>
      <c r="O714" s="280"/>
      <c r="P714" s="280"/>
      <c r="Q714" s="280"/>
      <c r="R714" s="213"/>
      <c r="S714" s="213"/>
      <c r="T714" s="213"/>
      <c r="U714" s="213"/>
      <c r="V714" s="213"/>
      <c r="W714" s="213"/>
      <c r="X714" s="213"/>
      <c r="Y714" s="213"/>
      <c r="Z714" s="213"/>
      <c r="AA714" s="231"/>
      <c r="AB714" s="213"/>
      <c r="AC714" s="213"/>
      <c r="AD714" s="205"/>
      <c r="AE714" s="205"/>
      <c r="AF714" s="205"/>
      <c r="AG714" s="205"/>
      <c r="AH714" s="205"/>
      <c r="AI714" s="205"/>
      <c r="AJ714" s="205"/>
      <c r="AK714" s="205"/>
      <c r="AL714" s="205"/>
      <c r="AM714" s="205"/>
      <c r="AN714" s="205"/>
      <c r="AO714" s="205"/>
    </row>
    <row r="715">
      <c r="A715" s="213"/>
      <c r="B715" s="218"/>
      <c r="C715" s="218"/>
      <c r="D715" s="213"/>
      <c r="E715" s="213"/>
      <c r="F715" s="213"/>
      <c r="G715" s="213"/>
      <c r="H715" s="213"/>
      <c r="I715" s="213"/>
      <c r="J715" s="213"/>
      <c r="K715" s="213"/>
      <c r="L715" s="280"/>
      <c r="M715" s="280"/>
      <c r="N715" s="280"/>
      <c r="O715" s="280"/>
      <c r="P715" s="280"/>
      <c r="Q715" s="280"/>
      <c r="R715" s="213"/>
      <c r="S715" s="213"/>
      <c r="T715" s="213"/>
      <c r="U715" s="213"/>
      <c r="V715" s="213"/>
      <c r="W715" s="213"/>
      <c r="X715" s="213"/>
      <c r="Y715" s="213"/>
      <c r="Z715" s="213"/>
      <c r="AA715" s="231"/>
      <c r="AB715" s="213"/>
      <c r="AC715" s="213"/>
      <c r="AD715" s="205"/>
      <c r="AE715" s="205"/>
      <c r="AF715" s="205"/>
      <c r="AG715" s="205"/>
      <c r="AH715" s="205"/>
      <c r="AI715" s="205"/>
      <c r="AJ715" s="205"/>
      <c r="AK715" s="205"/>
      <c r="AL715" s="205"/>
      <c r="AM715" s="205"/>
      <c r="AN715" s="205"/>
      <c r="AO715" s="205"/>
    </row>
    <row r="716">
      <c r="A716" s="213"/>
      <c r="B716" s="218"/>
      <c r="C716" s="218"/>
      <c r="D716" s="213"/>
      <c r="E716" s="213"/>
      <c r="F716" s="213"/>
      <c r="G716" s="213"/>
      <c r="H716" s="213"/>
      <c r="I716" s="213"/>
      <c r="J716" s="213"/>
      <c r="K716" s="213"/>
      <c r="L716" s="280"/>
      <c r="M716" s="280"/>
      <c r="N716" s="280"/>
      <c r="O716" s="280"/>
      <c r="P716" s="280"/>
      <c r="Q716" s="280"/>
      <c r="R716" s="213"/>
      <c r="S716" s="213"/>
      <c r="T716" s="213"/>
      <c r="U716" s="213"/>
      <c r="V716" s="213"/>
      <c r="W716" s="213"/>
      <c r="X716" s="213"/>
      <c r="Y716" s="213"/>
      <c r="Z716" s="213"/>
      <c r="AA716" s="231"/>
      <c r="AB716" s="213"/>
      <c r="AC716" s="213"/>
      <c r="AD716" s="205"/>
      <c r="AE716" s="205"/>
      <c r="AF716" s="205"/>
      <c r="AG716" s="205"/>
      <c r="AH716" s="205"/>
      <c r="AI716" s="205"/>
      <c r="AJ716" s="205"/>
      <c r="AK716" s="205"/>
      <c r="AL716" s="205"/>
      <c r="AM716" s="205"/>
      <c r="AN716" s="205"/>
      <c r="AO716" s="205"/>
    </row>
    <row r="717">
      <c r="A717" s="213"/>
      <c r="B717" s="218"/>
      <c r="C717" s="218"/>
      <c r="D717" s="213"/>
      <c r="E717" s="213"/>
      <c r="F717" s="213"/>
      <c r="G717" s="213"/>
      <c r="H717" s="213"/>
      <c r="I717" s="213"/>
      <c r="J717" s="213"/>
      <c r="K717" s="213"/>
      <c r="L717" s="280"/>
      <c r="M717" s="280"/>
      <c r="N717" s="280"/>
      <c r="O717" s="280"/>
      <c r="P717" s="280"/>
      <c r="Q717" s="280"/>
      <c r="R717" s="213"/>
      <c r="S717" s="213"/>
      <c r="T717" s="213"/>
      <c r="U717" s="213"/>
      <c r="V717" s="213"/>
      <c r="W717" s="213"/>
      <c r="X717" s="213"/>
      <c r="Y717" s="213"/>
      <c r="Z717" s="213"/>
      <c r="AA717" s="231"/>
      <c r="AB717" s="213"/>
      <c r="AC717" s="213"/>
      <c r="AD717" s="205"/>
      <c r="AE717" s="205"/>
      <c r="AF717" s="205"/>
      <c r="AG717" s="205"/>
      <c r="AH717" s="205"/>
      <c r="AI717" s="205"/>
      <c r="AJ717" s="205"/>
      <c r="AK717" s="205"/>
      <c r="AL717" s="205"/>
      <c r="AM717" s="205"/>
      <c r="AN717" s="205"/>
      <c r="AO717" s="205"/>
    </row>
    <row r="718">
      <c r="A718" s="213"/>
      <c r="B718" s="218"/>
      <c r="C718" s="218"/>
      <c r="D718" s="213"/>
      <c r="E718" s="213"/>
      <c r="F718" s="213"/>
      <c r="G718" s="213"/>
      <c r="H718" s="213"/>
      <c r="I718" s="213"/>
      <c r="J718" s="213"/>
      <c r="K718" s="213"/>
      <c r="L718" s="280"/>
      <c r="M718" s="280"/>
      <c r="N718" s="280"/>
      <c r="O718" s="280"/>
      <c r="P718" s="280"/>
      <c r="Q718" s="280"/>
      <c r="R718" s="213"/>
      <c r="S718" s="213"/>
      <c r="T718" s="213"/>
      <c r="U718" s="213"/>
      <c r="V718" s="213"/>
      <c r="W718" s="213"/>
      <c r="X718" s="213"/>
      <c r="Y718" s="213"/>
      <c r="Z718" s="213"/>
      <c r="AA718" s="231"/>
      <c r="AB718" s="213"/>
      <c r="AC718" s="213"/>
      <c r="AD718" s="205"/>
      <c r="AE718" s="205"/>
      <c r="AF718" s="205"/>
      <c r="AG718" s="205"/>
      <c r="AH718" s="205"/>
      <c r="AI718" s="205"/>
      <c r="AJ718" s="205"/>
      <c r="AK718" s="205"/>
      <c r="AL718" s="205"/>
      <c r="AM718" s="205"/>
      <c r="AN718" s="205"/>
      <c r="AO718" s="205"/>
    </row>
    <row r="719">
      <c r="A719" s="213"/>
      <c r="B719" s="218"/>
      <c r="C719" s="218"/>
      <c r="D719" s="213"/>
      <c r="E719" s="213"/>
      <c r="F719" s="213"/>
      <c r="G719" s="213"/>
      <c r="H719" s="213"/>
      <c r="I719" s="213"/>
      <c r="J719" s="213"/>
      <c r="K719" s="213"/>
      <c r="L719" s="280"/>
      <c r="M719" s="280"/>
      <c r="N719" s="280"/>
      <c r="O719" s="280"/>
      <c r="P719" s="280"/>
      <c r="Q719" s="280"/>
      <c r="R719" s="213"/>
      <c r="S719" s="213"/>
      <c r="T719" s="213"/>
      <c r="U719" s="213"/>
      <c r="V719" s="213"/>
      <c r="W719" s="213"/>
      <c r="X719" s="213"/>
      <c r="Y719" s="213"/>
      <c r="Z719" s="213"/>
      <c r="AA719" s="231"/>
      <c r="AB719" s="213"/>
      <c r="AC719" s="213"/>
      <c r="AD719" s="205"/>
      <c r="AE719" s="205"/>
      <c r="AF719" s="205"/>
      <c r="AG719" s="205"/>
      <c r="AH719" s="205"/>
      <c r="AI719" s="205"/>
      <c r="AJ719" s="205"/>
      <c r="AK719" s="205"/>
      <c r="AL719" s="205"/>
      <c r="AM719" s="205"/>
      <c r="AN719" s="205"/>
      <c r="AO719" s="205"/>
    </row>
    <row r="720">
      <c r="A720" s="213"/>
      <c r="B720" s="218"/>
      <c r="C720" s="218"/>
      <c r="D720" s="213"/>
      <c r="E720" s="213"/>
      <c r="F720" s="213"/>
      <c r="G720" s="213"/>
      <c r="H720" s="213"/>
      <c r="I720" s="213"/>
      <c r="J720" s="213"/>
      <c r="K720" s="213"/>
      <c r="L720" s="280"/>
      <c r="M720" s="280"/>
      <c r="N720" s="280"/>
      <c r="O720" s="280"/>
      <c r="P720" s="280"/>
      <c r="Q720" s="280"/>
      <c r="R720" s="213"/>
      <c r="S720" s="213"/>
      <c r="T720" s="213"/>
      <c r="U720" s="213"/>
      <c r="V720" s="213"/>
      <c r="W720" s="213"/>
      <c r="X720" s="213"/>
      <c r="Y720" s="213"/>
      <c r="Z720" s="213"/>
      <c r="AA720" s="231"/>
      <c r="AB720" s="213"/>
      <c r="AC720" s="213"/>
      <c r="AD720" s="205"/>
      <c r="AE720" s="205"/>
      <c r="AF720" s="205"/>
      <c r="AG720" s="205"/>
      <c r="AH720" s="205"/>
      <c r="AI720" s="205"/>
      <c r="AJ720" s="205"/>
      <c r="AK720" s="205"/>
      <c r="AL720" s="205"/>
      <c r="AM720" s="205"/>
      <c r="AN720" s="205"/>
      <c r="AO720" s="205"/>
    </row>
    <row r="721">
      <c r="A721" s="213"/>
      <c r="B721" s="218"/>
      <c r="C721" s="218"/>
      <c r="D721" s="213"/>
      <c r="E721" s="213"/>
      <c r="F721" s="213"/>
      <c r="G721" s="213"/>
      <c r="H721" s="213"/>
      <c r="I721" s="213"/>
      <c r="J721" s="213"/>
      <c r="K721" s="213"/>
      <c r="L721" s="280"/>
      <c r="M721" s="280"/>
      <c r="N721" s="280"/>
      <c r="O721" s="280"/>
      <c r="P721" s="280"/>
      <c r="Q721" s="280"/>
      <c r="R721" s="213"/>
      <c r="S721" s="213"/>
      <c r="T721" s="213"/>
      <c r="U721" s="213"/>
      <c r="V721" s="213"/>
      <c r="W721" s="213"/>
      <c r="X721" s="213"/>
      <c r="Y721" s="213"/>
      <c r="Z721" s="213"/>
      <c r="AA721" s="231"/>
      <c r="AB721" s="213"/>
      <c r="AC721" s="213"/>
      <c r="AD721" s="205"/>
      <c r="AE721" s="205"/>
      <c r="AF721" s="205"/>
      <c r="AG721" s="205"/>
      <c r="AH721" s="205"/>
      <c r="AI721" s="205"/>
      <c r="AJ721" s="205"/>
      <c r="AK721" s="205"/>
      <c r="AL721" s="205"/>
      <c r="AM721" s="205"/>
      <c r="AN721" s="205"/>
      <c r="AO721" s="205"/>
    </row>
    <row r="722">
      <c r="A722" s="213"/>
      <c r="B722" s="218"/>
      <c r="C722" s="218"/>
      <c r="D722" s="213"/>
      <c r="E722" s="213"/>
      <c r="F722" s="213"/>
      <c r="G722" s="213"/>
      <c r="H722" s="213"/>
      <c r="I722" s="213"/>
      <c r="J722" s="213"/>
      <c r="K722" s="213"/>
      <c r="L722" s="280"/>
      <c r="M722" s="280"/>
      <c r="N722" s="280"/>
      <c r="O722" s="280"/>
      <c r="P722" s="280"/>
      <c r="Q722" s="280"/>
      <c r="R722" s="213"/>
      <c r="S722" s="213"/>
      <c r="T722" s="213"/>
      <c r="U722" s="213"/>
      <c r="V722" s="213"/>
      <c r="W722" s="213"/>
      <c r="X722" s="213"/>
      <c r="Y722" s="213"/>
      <c r="Z722" s="213"/>
      <c r="AA722" s="231"/>
      <c r="AB722" s="213"/>
      <c r="AC722" s="213"/>
      <c r="AD722" s="205"/>
      <c r="AE722" s="205"/>
      <c r="AF722" s="205"/>
      <c r="AG722" s="205"/>
      <c r="AH722" s="205"/>
      <c r="AI722" s="205"/>
      <c r="AJ722" s="205"/>
      <c r="AK722" s="205"/>
      <c r="AL722" s="205"/>
      <c r="AM722" s="205"/>
      <c r="AN722" s="205"/>
      <c r="AO722" s="205"/>
    </row>
    <row r="723">
      <c r="A723" s="213"/>
      <c r="B723" s="218"/>
      <c r="C723" s="218"/>
      <c r="D723" s="213"/>
      <c r="E723" s="213"/>
      <c r="F723" s="213"/>
      <c r="G723" s="213"/>
      <c r="H723" s="213"/>
      <c r="I723" s="213"/>
      <c r="J723" s="213"/>
      <c r="K723" s="213"/>
      <c r="L723" s="280"/>
      <c r="M723" s="280"/>
      <c r="N723" s="280"/>
      <c r="O723" s="280"/>
      <c r="P723" s="280"/>
      <c r="Q723" s="280"/>
      <c r="R723" s="213"/>
      <c r="S723" s="213"/>
      <c r="T723" s="213"/>
      <c r="U723" s="213"/>
      <c r="V723" s="213"/>
      <c r="W723" s="213"/>
      <c r="X723" s="213"/>
      <c r="Y723" s="213"/>
      <c r="Z723" s="213"/>
      <c r="AA723" s="231"/>
      <c r="AB723" s="213"/>
      <c r="AC723" s="213"/>
      <c r="AD723" s="205"/>
      <c r="AE723" s="205"/>
      <c r="AF723" s="205"/>
      <c r="AG723" s="205"/>
      <c r="AH723" s="205"/>
      <c r="AI723" s="205"/>
      <c r="AJ723" s="205"/>
      <c r="AK723" s="205"/>
      <c r="AL723" s="205"/>
      <c r="AM723" s="205"/>
      <c r="AN723" s="205"/>
      <c r="AO723" s="205"/>
    </row>
    <row r="724">
      <c r="A724" s="213"/>
      <c r="B724" s="218"/>
      <c r="C724" s="218"/>
      <c r="D724" s="213"/>
      <c r="E724" s="213"/>
      <c r="F724" s="213"/>
      <c r="G724" s="213"/>
      <c r="H724" s="213"/>
      <c r="I724" s="213"/>
      <c r="J724" s="213"/>
      <c r="K724" s="213"/>
      <c r="L724" s="280"/>
      <c r="M724" s="280"/>
      <c r="N724" s="280"/>
      <c r="O724" s="280"/>
      <c r="P724" s="280"/>
      <c r="Q724" s="280"/>
      <c r="R724" s="213"/>
      <c r="S724" s="213"/>
      <c r="T724" s="213"/>
      <c r="U724" s="213"/>
      <c r="V724" s="213"/>
      <c r="W724" s="213"/>
      <c r="X724" s="213"/>
      <c r="Y724" s="213"/>
      <c r="Z724" s="213"/>
      <c r="AA724" s="231"/>
      <c r="AB724" s="213"/>
      <c r="AC724" s="213"/>
      <c r="AD724" s="205"/>
      <c r="AE724" s="205"/>
      <c r="AF724" s="205"/>
      <c r="AG724" s="205"/>
      <c r="AH724" s="205"/>
      <c r="AI724" s="205"/>
      <c r="AJ724" s="205"/>
      <c r="AK724" s="205"/>
      <c r="AL724" s="205"/>
      <c r="AM724" s="205"/>
      <c r="AN724" s="205"/>
      <c r="AO724" s="205"/>
    </row>
    <row r="725">
      <c r="A725" s="213"/>
      <c r="B725" s="218"/>
      <c r="C725" s="218"/>
      <c r="D725" s="213"/>
      <c r="E725" s="213"/>
      <c r="F725" s="213"/>
      <c r="G725" s="213"/>
      <c r="H725" s="213"/>
      <c r="I725" s="213"/>
      <c r="J725" s="213"/>
      <c r="K725" s="213"/>
      <c r="L725" s="280"/>
      <c r="M725" s="280"/>
      <c r="N725" s="280"/>
      <c r="O725" s="280"/>
      <c r="P725" s="280"/>
      <c r="Q725" s="280"/>
      <c r="R725" s="213"/>
      <c r="S725" s="213"/>
      <c r="T725" s="213"/>
      <c r="U725" s="213"/>
      <c r="V725" s="213"/>
      <c r="W725" s="213"/>
      <c r="X725" s="213"/>
      <c r="Y725" s="213"/>
      <c r="Z725" s="213"/>
      <c r="AA725" s="231"/>
      <c r="AB725" s="213"/>
      <c r="AC725" s="213"/>
      <c r="AD725" s="205"/>
      <c r="AE725" s="205"/>
      <c r="AF725" s="205"/>
      <c r="AG725" s="205"/>
      <c r="AH725" s="205"/>
      <c r="AI725" s="205"/>
      <c r="AJ725" s="205"/>
      <c r="AK725" s="205"/>
      <c r="AL725" s="205"/>
      <c r="AM725" s="205"/>
      <c r="AN725" s="205"/>
      <c r="AO725" s="205"/>
    </row>
    <row r="726">
      <c r="A726" s="213"/>
      <c r="B726" s="218"/>
      <c r="C726" s="218"/>
      <c r="D726" s="213"/>
      <c r="E726" s="213"/>
      <c r="F726" s="213"/>
      <c r="G726" s="213"/>
      <c r="H726" s="213"/>
      <c r="I726" s="213"/>
      <c r="J726" s="213"/>
      <c r="K726" s="213"/>
      <c r="L726" s="280"/>
      <c r="M726" s="280"/>
      <c r="N726" s="280"/>
      <c r="O726" s="280"/>
      <c r="P726" s="280"/>
      <c r="Q726" s="280"/>
      <c r="R726" s="213"/>
      <c r="S726" s="213"/>
      <c r="T726" s="213"/>
      <c r="U726" s="213"/>
      <c r="V726" s="213"/>
      <c r="W726" s="213"/>
      <c r="X726" s="213"/>
      <c r="Y726" s="213"/>
      <c r="Z726" s="213"/>
      <c r="AA726" s="231"/>
      <c r="AB726" s="213"/>
      <c r="AC726" s="213"/>
      <c r="AD726" s="205"/>
      <c r="AE726" s="205"/>
      <c r="AF726" s="205"/>
      <c r="AG726" s="205"/>
      <c r="AH726" s="205"/>
      <c r="AI726" s="205"/>
      <c r="AJ726" s="205"/>
      <c r="AK726" s="205"/>
      <c r="AL726" s="205"/>
      <c r="AM726" s="205"/>
      <c r="AN726" s="205"/>
      <c r="AO726" s="205"/>
    </row>
    <row r="727">
      <c r="A727" s="213"/>
      <c r="B727" s="218"/>
      <c r="C727" s="218"/>
      <c r="D727" s="213"/>
      <c r="E727" s="213"/>
      <c r="F727" s="213"/>
      <c r="G727" s="213"/>
      <c r="H727" s="213"/>
      <c r="I727" s="213"/>
      <c r="J727" s="213"/>
      <c r="K727" s="213"/>
      <c r="L727" s="280"/>
      <c r="M727" s="280"/>
      <c r="N727" s="280"/>
      <c r="O727" s="280"/>
      <c r="P727" s="280"/>
      <c r="Q727" s="280"/>
      <c r="R727" s="213"/>
      <c r="S727" s="213"/>
      <c r="T727" s="213"/>
      <c r="U727" s="213"/>
      <c r="V727" s="213"/>
      <c r="W727" s="213"/>
      <c r="X727" s="213"/>
      <c r="Y727" s="213"/>
      <c r="Z727" s="213"/>
      <c r="AA727" s="231"/>
      <c r="AB727" s="213"/>
      <c r="AC727" s="213"/>
      <c r="AD727" s="205"/>
      <c r="AE727" s="205"/>
      <c r="AF727" s="205"/>
      <c r="AG727" s="205"/>
      <c r="AH727" s="205"/>
      <c r="AI727" s="205"/>
      <c r="AJ727" s="205"/>
      <c r="AK727" s="205"/>
      <c r="AL727" s="205"/>
      <c r="AM727" s="205"/>
      <c r="AN727" s="205"/>
      <c r="AO727" s="205"/>
    </row>
    <row r="728">
      <c r="A728" s="213"/>
      <c r="B728" s="218"/>
      <c r="C728" s="218"/>
      <c r="D728" s="213"/>
      <c r="E728" s="213"/>
      <c r="F728" s="213"/>
      <c r="G728" s="213"/>
      <c r="H728" s="213"/>
      <c r="I728" s="213"/>
      <c r="J728" s="213"/>
      <c r="K728" s="213"/>
      <c r="L728" s="280"/>
      <c r="M728" s="280"/>
      <c r="N728" s="280"/>
      <c r="O728" s="280"/>
      <c r="P728" s="280"/>
      <c r="Q728" s="280"/>
      <c r="R728" s="213"/>
      <c r="S728" s="213"/>
      <c r="T728" s="213"/>
      <c r="U728" s="213"/>
      <c r="V728" s="213"/>
      <c r="W728" s="213"/>
      <c r="X728" s="213"/>
      <c r="Y728" s="213"/>
      <c r="Z728" s="213"/>
      <c r="AA728" s="231"/>
      <c r="AB728" s="213"/>
      <c r="AC728" s="213"/>
      <c r="AD728" s="205"/>
      <c r="AE728" s="205"/>
      <c r="AF728" s="205"/>
      <c r="AG728" s="205"/>
      <c r="AH728" s="205"/>
      <c r="AI728" s="205"/>
      <c r="AJ728" s="205"/>
      <c r="AK728" s="205"/>
      <c r="AL728" s="205"/>
      <c r="AM728" s="205"/>
      <c r="AN728" s="205"/>
      <c r="AO728" s="205"/>
    </row>
    <row r="729">
      <c r="A729" s="213"/>
      <c r="B729" s="218"/>
      <c r="C729" s="218"/>
      <c r="D729" s="213"/>
      <c r="E729" s="213"/>
      <c r="F729" s="213"/>
      <c r="G729" s="213"/>
      <c r="H729" s="213"/>
      <c r="I729" s="213"/>
      <c r="J729" s="213"/>
      <c r="K729" s="213"/>
      <c r="L729" s="280"/>
      <c r="M729" s="280"/>
      <c r="N729" s="280"/>
      <c r="O729" s="280"/>
      <c r="P729" s="280"/>
      <c r="Q729" s="280"/>
      <c r="R729" s="213"/>
      <c r="S729" s="213"/>
      <c r="T729" s="213"/>
      <c r="U729" s="213"/>
      <c r="V729" s="213"/>
      <c r="W729" s="213"/>
      <c r="X729" s="213"/>
      <c r="Y729" s="213"/>
      <c r="Z729" s="213"/>
      <c r="AA729" s="231"/>
      <c r="AB729" s="213"/>
      <c r="AC729" s="213"/>
      <c r="AD729" s="205"/>
      <c r="AE729" s="205"/>
      <c r="AF729" s="205"/>
      <c r="AG729" s="205"/>
      <c r="AH729" s="205"/>
      <c r="AI729" s="205"/>
      <c r="AJ729" s="205"/>
      <c r="AK729" s="205"/>
      <c r="AL729" s="205"/>
      <c r="AM729" s="205"/>
      <c r="AN729" s="205"/>
      <c r="AO729" s="205"/>
    </row>
    <row r="730">
      <c r="A730" s="213"/>
      <c r="B730" s="218"/>
      <c r="C730" s="218"/>
      <c r="D730" s="213"/>
      <c r="E730" s="213"/>
      <c r="F730" s="213"/>
      <c r="G730" s="213"/>
      <c r="H730" s="213"/>
      <c r="I730" s="213"/>
      <c r="J730" s="213"/>
      <c r="K730" s="213"/>
      <c r="L730" s="280"/>
      <c r="M730" s="280"/>
      <c r="N730" s="280"/>
      <c r="O730" s="280"/>
      <c r="P730" s="280"/>
      <c r="Q730" s="280"/>
      <c r="R730" s="213"/>
      <c r="S730" s="213"/>
      <c r="T730" s="213"/>
      <c r="U730" s="213"/>
      <c r="V730" s="213"/>
      <c r="W730" s="213"/>
      <c r="X730" s="213"/>
      <c r="Y730" s="213"/>
      <c r="Z730" s="213"/>
      <c r="AA730" s="231"/>
      <c r="AB730" s="213"/>
      <c r="AC730" s="213"/>
      <c r="AD730" s="205"/>
      <c r="AE730" s="205"/>
      <c r="AF730" s="205"/>
      <c r="AG730" s="205"/>
      <c r="AH730" s="205"/>
      <c r="AI730" s="205"/>
      <c r="AJ730" s="205"/>
      <c r="AK730" s="205"/>
      <c r="AL730" s="205"/>
      <c r="AM730" s="205"/>
      <c r="AN730" s="205"/>
      <c r="AO730" s="205"/>
    </row>
    <row r="731">
      <c r="A731" s="213"/>
      <c r="B731" s="218"/>
      <c r="C731" s="218"/>
      <c r="D731" s="213"/>
      <c r="E731" s="213"/>
      <c r="F731" s="213"/>
      <c r="G731" s="213"/>
      <c r="H731" s="213"/>
      <c r="I731" s="213"/>
      <c r="J731" s="213"/>
      <c r="K731" s="213"/>
      <c r="L731" s="280"/>
      <c r="M731" s="280"/>
      <c r="N731" s="280"/>
      <c r="O731" s="280"/>
      <c r="P731" s="280"/>
      <c r="Q731" s="280"/>
      <c r="R731" s="213"/>
      <c r="S731" s="213"/>
      <c r="T731" s="213"/>
      <c r="U731" s="213"/>
      <c r="V731" s="213"/>
      <c r="W731" s="213"/>
      <c r="X731" s="213"/>
      <c r="Y731" s="213"/>
      <c r="Z731" s="213"/>
      <c r="AA731" s="231"/>
      <c r="AB731" s="213"/>
      <c r="AC731" s="213"/>
      <c r="AD731" s="205"/>
      <c r="AE731" s="205"/>
      <c r="AF731" s="205"/>
      <c r="AG731" s="205"/>
      <c r="AH731" s="205"/>
      <c r="AI731" s="205"/>
      <c r="AJ731" s="205"/>
      <c r="AK731" s="205"/>
      <c r="AL731" s="205"/>
      <c r="AM731" s="205"/>
      <c r="AN731" s="205"/>
      <c r="AO731" s="205"/>
    </row>
    <row r="732">
      <c r="A732" s="213"/>
      <c r="B732" s="218"/>
      <c r="C732" s="218"/>
      <c r="D732" s="213"/>
      <c r="E732" s="213"/>
      <c r="F732" s="213"/>
      <c r="G732" s="213"/>
      <c r="H732" s="213"/>
      <c r="I732" s="213"/>
      <c r="J732" s="213"/>
      <c r="K732" s="213"/>
      <c r="L732" s="280"/>
      <c r="M732" s="280"/>
      <c r="N732" s="280"/>
      <c r="O732" s="280"/>
      <c r="P732" s="280"/>
      <c r="Q732" s="280"/>
      <c r="R732" s="213"/>
      <c r="S732" s="213"/>
      <c r="T732" s="213"/>
      <c r="U732" s="213"/>
      <c r="V732" s="213"/>
      <c r="W732" s="213"/>
      <c r="X732" s="213"/>
      <c r="Y732" s="213"/>
      <c r="Z732" s="213"/>
      <c r="AA732" s="231"/>
      <c r="AB732" s="213"/>
      <c r="AC732" s="213"/>
      <c r="AD732" s="205"/>
      <c r="AE732" s="205"/>
      <c r="AF732" s="205"/>
      <c r="AG732" s="205"/>
      <c r="AH732" s="205"/>
      <c r="AI732" s="205"/>
      <c r="AJ732" s="205"/>
      <c r="AK732" s="205"/>
      <c r="AL732" s="205"/>
      <c r="AM732" s="205"/>
      <c r="AN732" s="205"/>
      <c r="AO732" s="205"/>
    </row>
    <row r="733">
      <c r="A733" s="213"/>
      <c r="B733" s="218"/>
      <c r="C733" s="218"/>
      <c r="D733" s="213"/>
      <c r="E733" s="213"/>
      <c r="F733" s="213"/>
      <c r="G733" s="213"/>
      <c r="H733" s="213"/>
      <c r="I733" s="213"/>
      <c r="J733" s="213"/>
      <c r="K733" s="213"/>
      <c r="L733" s="280"/>
      <c r="M733" s="280"/>
      <c r="N733" s="280"/>
      <c r="O733" s="280"/>
      <c r="P733" s="280"/>
      <c r="Q733" s="280"/>
      <c r="R733" s="213"/>
      <c r="S733" s="213"/>
      <c r="T733" s="213"/>
      <c r="U733" s="213"/>
      <c r="V733" s="213"/>
      <c r="W733" s="213"/>
      <c r="X733" s="213"/>
      <c r="Y733" s="213"/>
      <c r="Z733" s="213"/>
      <c r="AA733" s="231"/>
      <c r="AB733" s="213"/>
      <c r="AC733" s="213"/>
      <c r="AD733" s="205"/>
      <c r="AE733" s="205"/>
      <c r="AF733" s="205"/>
      <c r="AG733" s="205"/>
      <c r="AH733" s="205"/>
      <c r="AI733" s="205"/>
      <c r="AJ733" s="205"/>
      <c r="AK733" s="205"/>
      <c r="AL733" s="205"/>
      <c r="AM733" s="205"/>
      <c r="AN733" s="205"/>
      <c r="AO733" s="205"/>
    </row>
    <row r="734">
      <c r="A734" s="213"/>
      <c r="B734" s="218"/>
      <c r="C734" s="218"/>
      <c r="D734" s="213"/>
      <c r="E734" s="213"/>
      <c r="F734" s="213"/>
      <c r="G734" s="213"/>
      <c r="H734" s="213"/>
      <c r="I734" s="213"/>
      <c r="J734" s="213"/>
      <c r="K734" s="213"/>
      <c r="L734" s="280"/>
      <c r="M734" s="280"/>
      <c r="N734" s="280"/>
      <c r="O734" s="280"/>
      <c r="P734" s="280"/>
      <c r="Q734" s="280"/>
      <c r="R734" s="213"/>
      <c r="S734" s="213"/>
      <c r="T734" s="213"/>
      <c r="U734" s="213"/>
      <c r="V734" s="213"/>
      <c r="W734" s="213"/>
      <c r="X734" s="213"/>
      <c r="Y734" s="213"/>
      <c r="Z734" s="213"/>
      <c r="AA734" s="231"/>
      <c r="AB734" s="213"/>
      <c r="AC734" s="213"/>
      <c r="AD734" s="205"/>
      <c r="AE734" s="205"/>
      <c r="AF734" s="205"/>
      <c r="AG734" s="205"/>
      <c r="AH734" s="205"/>
      <c r="AI734" s="205"/>
      <c r="AJ734" s="205"/>
      <c r="AK734" s="205"/>
      <c r="AL734" s="205"/>
      <c r="AM734" s="205"/>
      <c r="AN734" s="205"/>
      <c r="AO734" s="205"/>
    </row>
    <row r="735">
      <c r="A735" s="213"/>
      <c r="B735" s="218"/>
      <c r="C735" s="218"/>
      <c r="D735" s="213"/>
      <c r="E735" s="213"/>
      <c r="F735" s="213"/>
      <c r="G735" s="213"/>
      <c r="H735" s="213"/>
      <c r="I735" s="213"/>
      <c r="J735" s="213"/>
      <c r="K735" s="213"/>
      <c r="L735" s="280"/>
      <c r="M735" s="280"/>
      <c r="N735" s="280"/>
      <c r="O735" s="280"/>
      <c r="P735" s="280"/>
      <c r="Q735" s="280"/>
      <c r="R735" s="213"/>
      <c r="S735" s="213"/>
      <c r="T735" s="213"/>
      <c r="U735" s="213"/>
      <c r="V735" s="213"/>
      <c r="W735" s="213"/>
      <c r="X735" s="213"/>
      <c r="Y735" s="213"/>
      <c r="Z735" s="213"/>
      <c r="AA735" s="231"/>
      <c r="AB735" s="213"/>
      <c r="AC735" s="213"/>
      <c r="AD735" s="205"/>
      <c r="AE735" s="205"/>
      <c r="AF735" s="205"/>
      <c r="AG735" s="205"/>
      <c r="AH735" s="205"/>
      <c r="AI735" s="205"/>
      <c r="AJ735" s="205"/>
      <c r="AK735" s="205"/>
      <c r="AL735" s="205"/>
      <c r="AM735" s="205"/>
      <c r="AN735" s="205"/>
      <c r="AO735" s="205"/>
    </row>
    <row r="736">
      <c r="A736" s="213"/>
      <c r="B736" s="218"/>
      <c r="C736" s="218"/>
      <c r="D736" s="213"/>
      <c r="E736" s="213"/>
      <c r="F736" s="213"/>
      <c r="G736" s="213"/>
      <c r="H736" s="213"/>
      <c r="I736" s="213"/>
      <c r="J736" s="213"/>
      <c r="K736" s="213"/>
      <c r="L736" s="280"/>
      <c r="M736" s="280"/>
      <c r="N736" s="280"/>
      <c r="O736" s="280"/>
      <c r="P736" s="280"/>
      <c r="Q736" s="280"/>
      <c r="R736" s="213"/>
      <c r="S736" s="213"/>
      <c r="T736" s="213"/>
      <c r="U736" s="213"/>
      <c r="V736" s="213"/>
      <c r="W736" s="213"/>
      <c r="X736" s="213"/>
      <c r="Y736" s="213"/>
      <c r="Z736" s="213"/>
      <c r="AA736" s="231"/>
      <c r="AB736" s="213"/>
      <c r="AC736" s="213"/>
      <c r="AD736" s="205"/>
      <c r="AE736" s="205"/>
      <c r="AF736" s="205"/>
      <c r="AG736" s="205"/>
      <c r="AH736" s="205"/>
      <c r="AI736" s="205"/>
      <c r="AJ736" s="205"/>
      <c r="AK736" s="205"/>
      <c r="AL736" s="205"/>
      <c r="AM736" s="205"/>
      <c r="AN736" s="205"/>
      <c r="AO736" s="205"/>
    </row>
    <row r="737">
      <c r="A737" s="213"/>
      <c r="B737" s="218"/>
      <c r="C737" s="218"/>
      <c r="D737" s="213"/>
      <c r="E737" s="213"/>
      <c r="F737" s="213"/>
      <c r="G737" s="213"/>
      <c r="H737" s="213"/>
      <c r="I737" s="213"/>
      <c r="J737" s="213"/>
      <c r="K737" s="213"/>
      <c r="L737" s="280"/>
      <c r="M737" s="280"/>
      <c r="N737" s="280"/>
      <c r="O737" s="280"/>
      <c r="P737" s="280"/>
      <c r="Q737" s="280"/>
      <c r="R737" s="213"/>
      <c r="S737" s="213"/>
      <c r="T737" s="213"/>
      <c r="U737" s="213"/>
      <c r="V737" s="213"/>
      <c r="W737" s="213"/>
      <c r="X737" s="213"/>
      <c r="Y737" s="213"/>
      <c r="Z737" s="213"/>
      <c r="AA737" s="231"/>
      <c r="AB737" s="213"/>
      <c r="AC737" s="213"/>
      <c r="AD737" s="205"/>
      <c r="AE737" s="205"/>
      <c r="AF737" s="205"/>
      <c r="AG737" s="205"/>
      <c r="AH737" s="205"/>
      <c r="AI737" s="205"/>
      <c r="AJ737" s="205"/>
      <c r="AK737" s="205"/>
      <c r="AL737" s="205"/>
      <c r="AM737" s="205"/>
      <c r="AN737" s="205"/>
      <c r="AO737" s="205"/>
    </row>
    <row r="738">
      <c r="A738" s="213"/>
      <c r="B738" s="218"/>
      <c r="C738" s="218"/>
      <c r="D738" s="213"/>
      <c r="E738" s="213"/>
      <c r="F738" s="213"/>
      <c r="G738" s="213"/>
      <c r="H738" s="213"/>
      <c r="I738" s="213"/>
      <c r="J738" s="213"/>
      <c r="K738" s="213"/>
      <c r="L738" s="280"/>
      <c r="M738" s="280"/>
      <c r="N738" s="280"/>
      <c r="O738" s="280"/>
      <c r="P738" s="280"/>
      <c r="Q738" s="280"/>
      <c r="R738" s="213"/>
      <c r="S738" s="213"/>
      <c r="T738" s="213"/>
      <c r="U738" s="213"/>
      <c r="V738" s="213"/>
      <c r="W738" s="213"/>
      <c r="X738" s="213"/>
      <c r="Y738" s="213"/>
      <c r="Z738" s="213"/>
      <c r="AA738" s="231"/>
      <c r="AB738" s="213"/>
      <c r="AC738" s="213"/>
      <c r="AD738" s="205"/>
      <c r="AE738" s="205"/>
      <c r="AF738" s="205"/>
      <c r="AG738" s="205"/>
      <c r="AH738" s="205"/>
      <c r="AI738" s="205"/>
      <c r="AJ738" s="205"/>
      <c r="AK738" s="205"/>
      <c r="AL738" s="205"/>
      <c r="AM738" s="205"/>
      <c r="AN738" s="205"/>
      <c r="AO738" s="205"/>
    </row>
    <row r="739">
      <c r="A739" s="213"/>
      <c r="B739" s="218"/>
      <c r="C739" s="218"/>
      <c r="D739" s="213"/>
      <c r="E739" s="213"/>
      <c r="F739" s="213"/>
      <c r="G739" s="213"/>
      <c r="H739" s="213"/>
      <c r="I739" s="213"/>
      <c r="J739" s="213"/>
      <c r="K739" s="213"/>
      <c r="L739" s="280"/>
      <c r="M739" s="280"/>
      <c r="N739" s="280"/>
      <c r="O739" s="280"/>
      <c r="P739" s="280"/>
      <c r="Q739" s="280"/>
      <c r="R739" s="213"/>
      <c r="S739" s="213"/>
      <c r="T739" s="213"/>
      <c r="U739" s="213"/>
      <c r="V739" s="213"/>
      <c r="W739" s="213"/>
      <c r="X739" s="213"/>
      <c r="Y739" s="213"/>
      <c r="Z739" s="213"/>
      <c r="AA739" s="231"/>
      <c r="AB739" s="213"/>
      <c r="AC739" s="213"/>
      <c r="AD739" s="205"/>
      <c r="AE739" s="205"/>
      <c r="AF739" s="205"/>
      <c r="AG739" s="205"/>
      <c r="AH739" s="205"/>
      <c r="AI739" s="205"/>
      <c r="AJ739" s="205"/>
      <c r="AK739" s="205"/>
      <c r="AL739" s="205"/>
      <c r="AM739" s="205"/>
      <c r="AN739" s="205"/>
      <c r="AO739" s="205"/>
    </row>
    <row r="740">
      <c r="A740" s="213"/>
      <c r="B740" s="218"/>
      <c r="C740" s="218"/>
      <c r="D740" s="213"/>
      <c r="E740" s="213"/>
      <c r="F740" s="213"/>
      <c r="G740" s="213"/>
      <c r="H740" s="213"/>
      <c r="I740" s="213"/>
      <c r="J740" s="213"/>
      <c r="K740" s="213"/>
      <c r="L740" s="280"/>
      <c r="M740" s="280"/>
      <c r="N740" s="280"/>
      <c r="O740" s="280"/>
      <c r="P740" s="280"/>
      <c r="Q740" s="280"/>
      <c r="R740" s="213"/>
      <c r="S740" s="213"/>
      <c r="T740" s="213"/>
      <c r="U740" s="213"/>
      <c r="V740" s="213"/>
      <c r="W740" s="213"/>
      <c r="X740" s="213"/>
      <c r="Y740" s="213"/>
      <c r="Z740" s="213"/>
      <c r="AA740" s="231"/>
      <c r="AB740" s="213"/>
      <c r="AC740" s="213"/>
      <c r="AD740" s="205"/>
      <c r="AE740" s="205"/>
      <c r="AF740" s="205"/>
      <c r="AG740" s="205"/>
      <c r="AH740" s="205"/>
      <c r="AI740" s="205"/>
      <c r="AJ740" s="205"/>
      <c r="AK740" s="205"/>
      <c r="AL740" s="205"/>
      <c r="AM740" s="205"/>
      <c r="AN740" s="205"/>
      <c r="AO740" s="205"/>
    </row>
    <row r="741">
      <c r="A741" s="213"/>
      <c r="B741" s="218"/>
      <c r="C741" s="218"/>
      <c r="D741" s="213"/>
      <c r="E741" s="213"/>
      <c r="F741" s="213"/>
      <c r="G741" s="213"/>
      <c r="H741" s="213"/>
      <c r="I741" s="213"/>
      <c r="J741" s="213"/>
      <c r="K741" s="213"/>
      <c r="L741" s="280"/>
      <c r="M741" s="280"/>
      <c r="N741" s="280"/>
      <c r="O741" s="280"/>
      <c r="P741" s="280"/>
      <c r="Q741" s="280"/>
      <c r="R741" s="213"/>
      <c r="S741" s="213"/>
      <c r="T741" s="213"/>
      <c r="U741" s="213"/>
      <c r="V741" s="213"/>
      <c r="W741" s="213"/>
      <c r="X741" s="213"/>
      <c r="Y741" s="213"/>
      <c r="Z741" s="213"/>
      <c r="AA741" s="231"/>
      <c r="AB741" s="213"/>
      <c r="AC741" s="213"/>
      <c r="AD741" s="205"/>
      <c r="AE741" s="205"/>
      <c r="AF741" s="205"/>
      <c r="AG741" s="205"/>
      <c r="AH741" s="205"/>
      <c r="AI741" s="205"/>
      <c r="AJ741" s="205"/>
      <c r="AK741" s="205"/>
      <c r="AL741" s="205"/>
      <c r="AM741" s="205"/>
      <c r="AN741" s="205"/>
      <c r="AO741" s="205"/>
    </row>
    <row r="742">
      <c r="A742" s="213"/>
      <c r="B742" s="218"/>
      <c r="C742" s="218"/>
      <c r="D742" s="213"/>
      <c r="E742" s="213"/>
      <c r="F742" s="213"/>
      <c r="G742" s="213"/>
      <c r="H742" s="213"/>
      <c r="I742" s="213"/>
      <c r="J742" s="213"/>
      <c r="K742" s="213"/>
      <c r="L742" s="280"/>
      <c r="M742" s="280"/>
      <c r="N742" s="280"/>
      <c r="O742" s="280"/>
      <c r="P742" s="280"/>
      <c r="Q742" s="280"/>
      <c r="R742" s="213"/>
      <c r="S742" s="213"/>
      <c r="T742" s="213"/>
      <c r="U742" s="213"/>
      <c r="V742" s="213"/>
      <c r="W742" s="213"/>
      <c r="X742" s="213"/>
      <c r="Y742" s="213"/>
      <c r="Z742" s="213"/>
      <c r="AA742" s="231"/>
      <c r="AB742" s="213"/>
      <c r="AC742" s="213"/>
      <c r="AD742" s="205"/>
      <c r="AE742" s="205"/>
      <c r="AF742" s="205"/>
      <c r="AG742" s="205"/>
      <c r="AH742" s="205"/>
      <c r="AI742" s="205"/>
      <c r="AJ742" s="205"/>
      <c r="AK742" s="205"/>
      <c r="AL742" s="205"/>
      <c r="AM742" s="205"/>
      <c r="AN742" s="205"/>
      <c r="AO742" s="205"/>
    </row>
    <row r="743">
      <c r="A743" s="213"/>
      <c r="B743" s="218"/>
      <c r="C743" s="218"/>
      <c r="D743" s="213"/>
      <c r="E743" s="213"/>
      <c r="F743" s="213"/>
      <c r="G743" s="213"/>
      <c r="H743" s="213"/>
      <c r="I743" s="213"/>
      <c r="J743" s="213"/>
      <c r="K743" s="213"/>
      <c r="L743" s="280"/>
      <c r="M743" s="280"/>
      <c r="N743" s="280"/>
      <c r="O743" s="280"/>
      <c r="P743" s="280"/>
      <c r="Q743" s="280"/>
      <c r="R743" s="213"/>
      <c r="S743" s="213"/>
      <c r="T743" s="213"/>
      <c r="U743" s="213"/>
      <c r="V743" s="213"/>
      <c r="W743" s="213"/>
      <c r="X743" s="213"/>
      <c r="Y743" s="213"/>
      <c r="Z743" s="213"/>
      <c r="AA743" s="231"/>
      <c r="AB743" s="213"/>
      <c r="AC743" s="213"/>
      <c r="AD743" s="205"/>
      <c r="AE743" s="205"/>
      <c r="AF743" s="205"/>
      <c r="AG743" s="205"/>
      <c r="AH743" s="205"/>
      <c r="AI743" s="205"/>
      <c r="AJ743" s="205"/>
      <c r="AK743" s="205"/>
      <c r="AL743" s="205"/>
      <c r="AM743" s="205"/>
      <c r="AN743" s="205"/>
      <c r="AO743" s="205"/>
    </row>
    <row r="744">
      <c r="A744" s="213"/>
      <c r="B744" s="218"/>
      <c r="C744" s="218"/>
      <c r="D744" s="213"/>
      <c r="E744" s="213"/>
      <c r="F744" s="213"/>
      <c r="G744" s="213"/>
      <c r="H744" s="213"/>
      <c r="I744" s="213"/>
      <c r="J744" s="213"/>
      <c r="K744" s="213"/>
      <c r="L744" s="280"/>
      <c r="M744" s="280"/>
      <c r="N744" s="280"/>
      <c r="O744" s="280"/>
      <c r="P744" s="280"/>
      <c r="Q744" s="280"/>
      <c r="R744" s="213"/>
      <c r="S744" s="213"/>
      <c r="T744" s="213"/>
      <c r="U744" s="213"/>
      <c r="V744" s="213"/>
      <c r="W744" s="213"/>
      <c r="X744" s="213"/>
      <c r="Y744" s="213"/>
      <c r="Z744" s="213"/>
      <c r="AA744" s="231"/>
      <c r="AB744" s="213"/>
      <c r="AC744" s="213"/>
      <c r="AD744" s="205"/>
      <c r="AE744" s="205"/>
      <c r="AF744" s="205"/>
      <c r="AG744" s="205"/>
      <c r="AH744" s="205"/>
      <c r="AI744" s="205"/>
      <c r="AJ744" s="205"/>
      <c r="AK744" s="205"/>
      <c r="AL744" s="205"/>
      <c r="AM744" s="205"/>
      <c r="AN744" s="205"/>
      <c r="AO744" s="205"/>
    </row>
    <row r="745">
      <c r="A745" s="213"/>
      <c r="B745" s="218"/>
      <c r="C745" s="218"/>
      <c r="D745" s="213"/>
      <c r="E745" s="213"/>
      <c r="F745" s="213"/>
      <c r="G745" s="213"/>
      <c r="H745" s="213"/>
      <c r="I745" s="213"/>
      <c r="J745" s="213"/>
      <c r="K745" s="213"/>
      <c r="L745" s="280"/>
      <c r="M745" s="280"/>
      <c r="N745" s="280"/>
      <c r="O745" s="280"/>
      <c r="P745" s="280"/>
      <c r="Q745" s="280"/>
      <c r="R745" s="213"/>
      <c r="S745" s="213"/>
      <c r="T745" s="213"/>
      <c r="U745" s="213"/>
      <c r="V745" s="213"/>
      <c r="W745" s="213"/>
      <c r="X745" s="213"/>
      <c r="Y745" s="213"/>
      <c r="Z745" s="213"/>
      <c r="AA745" s="231"/>
      <c r="AB745" s="213"/>
      <c r="AC745" s="213"/>
      <c r="AD745" s="205"/>
      <c r="AE745" s="205"/>
      <c r="AF745" s="205"/>
      <c r="AG745" s="205"/>
      <c r="AH745" s="205"/>
      <c r="AI745" s="205"/>
      <c r="AJ745" s="205"/>
      <c r="AK745" s="205"/>
      <c r="AL745" s="205"/>
      <c r="AM745" s="205"/>
      <c r="AN745" s="205"/>
      <c r="AO745" s="205"/>
    </row>
    <row r="746">
      <c r="A746" s="213"/>
      <c r="B746" s="218"/>
      <c r="C746" s="218"/>
      <c r="D746" s="213"/>
      <c r="E746" s="213"/>
      <c r="F746" s="213"/>
      <c r="G746" s="213"/>
      <c r="H746" s="213"/>
      <c r="I746" s="213"/>
      <c r="J746" s="213"/>
      <c r="K746" s="213"/>
      <c r="L746" s="280"/>
      <c r="M746" s="280"/>
      <c r="N746" s="280"/>
      <c r="O746" s="280"/>
      <c r="P746" s="280"/>
      <c r="Q746" s="280"/>
      <c r="R746" s="213"/>
      <c r="S746" s="213"/>
      <c r="T746" s="213"/>
      <c r="U746" s="213"/>
      <c r="V746" s="213"/>
      <c r="W746" s="213"/>
      <c r="X746" s="213"/>
      <c r="Y746" s="213"/>
      <c r="Z746" s="213"/>
      <c r="AA746" s="231"/>
      <c r="AB746" s="213"/>
      <c r="AC746" s="213"/>
      <c r="AD746" s="205"/>
      <c r="AE746" s="205"/>
      <c r="AF746" s="205"/>
      <c r="AG746" s="205"/>
      <c r="AH746" s="205"/>
      <c r="AI746" s="205"/>
      <c r="AJ746" s="205"/>
      <c r="AK746" s="205"/>
      <c r="AL746" s="205"/>
      <c r="AM746" s="205"/>
      <c r="AN746" s="205"/>
      <c r="AO746" s="205"/>
    </row>
    <row r="747">
      <c r="A747" s="213"/>
      <c r="B747" s="218"/>
      <c r="C747" s="218"/>
      <c r="D747" s="213"/>
      <c r="E747" s="213"/>
      <c r="F747" s="213"/>
      <c r="G747" s="213"/>
      <c r="H747" s="213"/>
      <c r="I747" s="213"/>
      <c r="J747" s="213"/>
      <c r="K747" s="213"/>
      <c r="L747" s="280"/>
      <c r="M747" s="280"/>
      <c r="N747" s="280"/>
      <c r="O747" s="280"/>
      <c r="P747" s="280"/>
      <c r="Q747" s="280"/>
      <c r="R747" s="213"/>
      <c r="S747" s="213"/>
      <c r="T747" s="213"/>
      <c r="U747" s="213"/>
      <c r="V747" s="213"/>
      <c r="W747" s="213"/>
      <c r="X747" s="213"/>
      <c r="Y747" s="213"/>
      <c r="Z747" s="213"/>
      <c r="AA747" s="231"/>
      <c r="AB747" s="213"/>
      <c r="AC747" s="213"/>
      <c r="AD747" s="205"/>
      <c r="AE747" s="205"/>
      <c r="AF747" s="205"/>
      <c r="AG747" s="205"/>
      <c r="AH747" s="205"/>
      <c r="AI747" s="205"/>
      <c r="AJ747" s="205"/>
      <c r="AK747" s="205"/>
      <c r="AL747" s="205"/>
      <c r="AM747" s="205"/>
      <c r="AN747" s="205"/>
      <c r="AO747" s="205"/>
    </row>
    <row r="748">
      <c r="A748" s="213"/>
      <c r="B748" s="218"/>
      <c r="C748" s="218"/>
      <c r="D748" s="213"/>
      <c r="E748" s="213"/>
      <c r="F748" s="213"/>
      <c r="G748" s="213"/>
      <c r="H748" s="213"/>
      <c r="I748" s="213"/>
      <c r="J748" s="213"/>
      <c r="K748" s="213"/>
      <c r="L748" s="280"/>
      <c r="M748" s="280"/>
      <c r="N748" s="280"/>
      <c r="O748" s="280"/>
      <c r="P748" s="280"/>
      <c r="Q748" s="280"/>
      <c r="R748" s="213"/>
      <c r="S748" s="213"/>
      <c r="T748" s="213"/>
      <c r="U748" s="213"/>
      <c r="V748" s="213"/>
      <c r="W748" s="213"/>
      <c r="X748" s="213"/>
      <c r="Y748" s="213"/>
      <c r="Z748" s="213"/>
      <c r="AA748" s="231"/>
      <c r="AB748" s="213"/>
      <c r="AC748" s="213"/>
      <c r="AD748" s="205"/>
      <c r="AE748" s="205"/>
      <c r="AF748" s="205"/>
      <c r="AG748" s="205"/>
      <c r="AH748" s="205"/>
      <c r="AI748" s="205"/>
      <c r="AJ748" s="205"/>
      <c r="AK748" s="205"/>
      <c r="AL748" s="205"/>
      <c r="AM748" s="205"/>
      <c r="AN748" s="205"/>
      <c r="AO748" s="205"/>
    </row>
    <row r="749">
      <c r="A749" s="213"/>
      <c r="B749" s="218"/>
      <c r="C749" s="218"/>
      <c r="D749" s="213"/>
      <c r="E749" s="213"/>
      <c r="F749" s="213"/>
      <c r="G749" s="213"/>
      <c r="H749" s="213"/>
      <c r="I749" s="213"/>
      <c r="J749" s="213"/>
      <c r="K749" s="213"/>
      <c r="L749" s="280"/>
      <c r="M749" s="280"/>
      <c r="N749" s="280"/>
      <c r="O749" s="280"/>
      <c r="P749" s="280"/>
      <c r="Q749" s="280"/>
      <c r="R749" s="213"/>
      <c r="S749" s="213"/>
      <c r="T749" s="213"/>
      <c r="U749" s="213"/>
      <c r="V749" s="213"/>
      <c r="W749" s="213"/>
      <c r="X749" s="213"/>
      <c r="Y749" s="213"/>
      <c r="Z749" s="213"/>
      <c r="AA749" s="231"/>
      <c r="AB749" s="213"/>
      <c r="AC749" s="213"/>
      <c r="AD749" s="205"/>
      <c r="AE749" s="205"/>
      <c r="AF749" s="205"/>
      <c r="AG749" s="205"/>
      <c r="AH749" s="205"/>
      <c r="AI749" s="205"/>
      <c r="AJ749" s="205"/>
      <c r="AK749" s="205"/>
      <c r="AL749" s="205"/>
      <c r="AM749" s="205"/>
      <c r="AN749" s="205"/>
      <c r="AO749" s="205"/>
    </row>
    <row r="750">
      <c r="A750" s="213"/>
      <c r="B750" s="218"/>
      <c r="C750" s="218"/>
      <c r="D750" s="213"/>
      <c r="E750" s="213"/>
      <c r="F750" s="213"/>
      <c r="G750" s="213"/>
      <c r="H750" s="213"/>
      <c r="I750" s="213"/>
      <c r="J750" s="213"/>
      <c r="K750" s="213"/>
      <c r="L750" s="280"/>
      <c r="M750" s="280"/>
      <c r="N750" s="280"/>
      <c r="O750" s="280"/>
      <c r="P750" s="280"/>
      <c r="Q750" s="280"/>
      <c r="R750" s="213"/>
      <c r="S750" s="213"/>
      <c r="T750" s="213"/>
      <c r="U750" s="213"/>
      <c r="V750" s="213"/>
      <c r="W750" s="213"/>
      <c r="X750" s="213"/>
      <c r="Y750" s="213"/>
      <c r="Z750" s="213"/>
      <c r="AA750" s="231"/>
      <c r="AB750" s="213"/>
      <c r="AC750" s="213"/>
      <c r="AD750" s="205"/>
      <c r="AE750" s="205"/>
      <c r="AF750" s="205"/>
      <c r="AG750" s="205"/>
      <c r="AH750" s="205"/>
      <c r="AI750" s="205"/>
      <c r="AJ750" s="205"/>
      <c r="AK750" s="205"/>
      <c r="AL750" s="205"/>
      <c r="AM750" s="205"/>
      <c r="AN750" s="205"/>
      <c r="AO750" s="205"/>
    </row>
    <row r="751">
      <c r="A751" s="213"/>
      <c r="B751" s="218"/>
      <c r="C751" s="218"/>
      <c r="D751" s="213"/>
      <c r="E751" s="213"/>
      <c r="F751" s="213"/>
      <c r="G751" s="213"/>
      <c r="H751" s="213"/>
      <c r="I751" s="213"/>
      <c r="J751" s="213"/>
      <c r="K751" s="213"/>
      <c r="L751" s="280"/>
      <c r="M751" s="280"/>
      <c r="N751" s="280"/>
      <c r="O751" s="280"/>
      <c r="P751" s="280"/>
      <c r="Q751" s="280"/>
      <c r="R751" s="213"/>
      <c r="S751" s="213"/>
      <c r="T751" s="213"/>
      <c r="U751" s="213"/>
      <c r="V751" s="213"/>
      <c r="W751" s="213"/>
      <c r="X751" s="213"/>
      <c r="Y751" s="213"/>
      <c r="Z751" s="213"/>
      <c r="AA751" s="231"/>
      <c r="AB751" s="213"/>
      <c r="AC751" s="213"/>
      <c r="AD751" s="205"/>
      <c r="AE751" s="205"/>
      <c r="AF751" s="205"/>
      <c r="AG751" s="205"/>
      <c r="AH751" s="205"/>
      <c r="AI751" s="205"/>
      <c r="AJ751" s="205"/>
      <c r="AK751" s="205"/>
      <c r="AL751" s="205"/>
      <c r="AM751" s="205"/>
      <c r="AN751" s="205"/>
      <c r="AO751" s="205"/>
    </row>
    <row r="752">
      <c r="A752" s="213"/>
      <c r="B752" s="218"/>
      <c r="C752" s="218"/>
      <c r="D752" s="213"/>
      <c r="E752" s="213"/>
      <c r="F752" s="213"/>
      <c r="G752" s="213"/>
      <c r="H752" s="213"/>
      <c r="I752" s="213"/>
      <c r="J752" s="213"/>
      <c r="K752" s="213"/>
      <c r="L752" s="280"/>
      <c r="M752" s="280"/>
      <c r="N752" s="280"/>
      <c r="O752" s="280"/>
      <c r="P752" s="280"/>
      <c r="Q752" s="280"/>
      <c r="R752" s="213"/>
      <c r="S752" s="213"/>
      <c r="T752" s="213"/>
      <c r="U752" s="213"/>
      <c r="V752" s="213"/>
      <c r="W752" s="213"/>
      <c r="X752" s="213"/>
      <c r="Y752" s="213"/>
      <c r="Z752" s="213"/>
      <c r="AA752" s="231"/>
      <c r="AB752" s="213"/>
      <c r="AC752" s="213"/>
      <c r="AD752" s="205"/>
      <c r="AE752" s="205"/>
      <c r="AF752" s="205"/>
      <c r="AG752" s="205"/>
      <c r="AH752" s="205"/>
      <c r="AI752" s="205"/>
      <c r="AJ752" s="205"/>
      <c r="AK752" s="205"/>
      <c r="AL752" s="205"/>
      <c r="AM752" s="205"/>
      <c r="AN752" s="205"/>
      <c r="AO752" s="205"/>
    </row>
    <row r="753">
      <c r="A753" s="213"/>
      <c r="B753" s="218"/>
      <c r="C753" s="218"/>
      <c r="D753" s="213"/>
      <c r="E753" s="213"/>
      <c r="F753" s="213"/>
      <c r="G753" s="213"/>
      <c r="H753" s="213"/>
      <c r="I753" s="213"/>
      <c r="J753" s="213"/>
      <c r="K753" s="213"/>
      <c r="L753" s="280"/>
      <c r="M753" s="280"/>
      <c r="N753" s="280"/>
      <c r="O753" s="280"/>
      <c r="P753" s="280"/>
      <c r="Q753" s="280"/>
      <c r="R753" s="213"/>
      <c r="S753" s="213"/>
      <c r="T753" s="213"/>
      <c r="U753" s="213"/>
      <c r="V753" s="213"/>
      <c r="W753" s="213"/>
      <c r="X753" s="213"/>
      <c r="Y753" s="213"/>
      <c r="Z753" s="213"/>
      <c r="AA753" s="231"/>
      <c r="AB753" s="213"/>
      <c r="AC753" s="213"/>
      <c r="AD753" s="205"/>
      <c r="AE753" s="205"/>
      <c r="AF753" s="205"/>
      <c r="AG753" s="205"/>
      <c r="AH753" s="205"/>
      <c r="AI753" s="205"/>
      <c r="AJ753" s="205"/>
      <c r="AK753" s="205"/>
      <c r="AL753" s="205"/>
      <c r="AM753" s="205"/>
      <c r="AN753" s="205"/>
      <c r="AO753" s="205"/>
    </row>
    <row r="754">
      <c r="A754" s="213"/>
      <c r="B754" s="218"/>
      <c r="C754" s="218"/>
      <c r="D754" s="213"/>
      <c r="E754" s="213"/>
      <c r="F754" s="213"/>
      <c r="G754" s="213"/>
      <c r="H754" s="213"/>
      <c r="I754" s="213"/>
      <c r="J754" s="213"/>
      <c r="K754" s="213"/>
      <c r="L754" s="280"/>
      <c r="M754" s="280"/>
      <c r="N754" s="280"/>
      <c r="O754" s="280"/>
      <c r="P754" s="280"/>
      <c r="Q754" s="280"/>
      <c r="R754" s="213"/>
      <c r="S754" s="213"/>
      <c r="T754" s="213"/>
      <c r="U754" s="213"/>
      <c r="V754" s="213"/>
      <c r="W754" s="213"/>
      <c r="X754" s="213"/>
      <c r="Y754" s="213"/>
      <c r="Z754" s="213"/>
      <c r="AA754" s="231"/>
      <c r="AB754" s="213"/>
      <c r="AC754" s="213"/>
      <c r="AD754" s="205"/>
      <c r="AE754" s="205"/>
      <c r="AF754" s="205"/>
      <c r="AG754" s="205"/>
      <c r="AH754" s="205"/>
      <c r="AI754" s="205"/>
      <c r="AJ754" s="205"/>
      <c r="AK754" s="205"/>
      <c r="AL754" s="205"/>
      <c r="AM754" s="205"/>
      <c r="AN754" s="205"/>
      <c r="AO754" s="205"/>
    </row>
    <row r="755">
      <c r="A755" s="213"/>
      <c r="B755" s="218"/>
      <c r="C755" s="218"/>
      <c r="D755" s="213"/>
      <c r="E755" s="213"/>
      <c r="F755" s="213"/>
      <c r="G755" s="213"/>
      <c r="H755" s="213"/>
      <c r="I755" s="213"/>
      <c r="J755" s="213"/>
      <c r="K755" s="213"/>
      <c r="L755" s="280"/>
      <c r="M755" s="280"/>
      <c r="N755" s="280"/>
      <c r="O755" s="280"/>
      <c r="P755" s="280"/>
      <c r="Q755" s="280"/>
      <c r="R755" s="213"/>
      <c r="S755" s="213"/>
      <c r="T755" s="213"/>
      <c r="U755" s="213"/>
      <c r="V755" s="213"/>
      <c r="W755" s="213"/>
      <c r="X755" s="213"/>
      <c r="Y755" s="213"/>
      <c r="Z755" s="213"/>
      <c r="AA755" s="231"/>
      <c r="AB755" s="213"/>
      <c r="AC755" s="213"/>
      <c r="AD755" s="205"/>
      <c r="AE755" s="205"/>
      <c r="AF755" s="205"/>
      <c r="AG755" s="205"/>
      <c r="AH755" s="205"/>
      <c r="AI755" s="205"/>
      <c r="AJ755" s="205"/>
      <c r="AK755" s="205"/>
      <c r="AL755" s="205"/>
      <c r="AM755" s="205"/>
      <c r="AN755" s="205"/>
      <c r="AO755" s="205"/>
    </row>
    <row r="756">
      <c r="A756" s="213"/>
      <c r="B756" s="218"/>
      <c r="C756" s="218"/>
      <c r="D756" s="213"/>
      <c r="E756" s="213"/>
      <c r="F756" s="213"/>
      <c r="G756" s="213"/>
      <c r="H756" s="213"/>
      <c r="I756" s="213"/>
      <c r="J756" s="213"/>
      <c r="K756" s="213"/>
      <c r="L756" s="280"/>
      <c r="M756" s="280"/>
      <c r="N756" s="280"/>
      <c r="O756" s="280"/>
      <c r="P756" s="280"/>
      <c r="Q756" s="280"/>
      <c r="R756" s="213"/>
      <c r="S756" s="213"/>
      <c r="T756" s="213"/>
      <c r="U756" s="213"/>
      <c r="V756" s="213"/>
      <c r="W756" s="213"/>
      <c r="X756" s="213"/>
      <c r="Y756" s="213"/>
      <c r="Z756" s="213"/>
      <c r="AA756" s="231"/>
      <c r="AB756" s="213"/>
      <c r="AC756" s="213"/>
      <c r="AD756" s="205"/>
      <c r="AE756" s="205"/>
      <c r="AF756" s="205"/>
      <c r="AG756" s="205"/>
      <c r="AH756" s="205"/>
      <c r="AI756" s="205"/>
      <c r="AJ756" s="205"/>
      <c r="AK756" s="205"/>
      <c r="AL756" s="205"/>
      <c r="AM756" s="205"/>
      <c r="AN756" s="205"/>
      <c r="AO756" s="205"/>
    </row>
    <row r="757">
      <c r="A757" s="213"/>
      <c r="B757" s="218"/>
      <c r="C757" s="218"/>
      <c r="D757" s="213"/>
      <c r="E757" s="213"/>
      <c r="F757" s="213"/>
      <c r="G757" s="213"/>
      <c r="H757" s="213"/>
      <c r="I757" s="213"/>
      <c r="J757" s="213"/>
      <c r="K757" s="213"/>
      <c r="L757" s="280"/>
      <c r="M757" s="280"/>
      <c r="N757" s="280"/>
      <c r="O757" s="280"/>
      <c r="P757" s="280"/>
      <c r="Q757" s="280"/>
      <c r="R757" s="213"/>
      <c r="S757" s="213"/>
      <c r="T757" s="213"/>
      <c r="U757" s="213"/>
      <c r="V757" s="213"/>
      <c r="W757" s="213"/>
      <c r="X757" s="213"/>
      <c r="Y757" s="213"/>
      <c r="Z757" s="213"/>
      <c r="AA757" s="231"/>
      <c r="AB757" s="213"/>
      <c r="AC757" s="213"/>
      <c r="AD757" s="205"/>
      <c r="AE757" s="205"/>
      <c r="AF757" s="205"/>
      <c r="AG757" s="205"/>
      <c r="AH757" s="205"/>
      <c r="AI757" s="205"/>
      <c r="AJ757" s="205"/>
      <c r="AK757" s="205"/>
      <c r="AL757" s="205"/>
      <c r="AM757" s="205"/>
      <c r="AN757" s="205"/>
      <c r="AO757" s="205"/>
    </row>
    <row r="758">
      <c r="A758" s="213"/>
      <c r="B758" s="218"/>
      <c r="C758" s="218"/>
      <c r="D758" s="213"/>
      <c r="E758" s="213"/>
      <c r="F758" s="213"/>
      <c r="G758" s="213"/>
      <c r="H758" s="213"/>
      <c r="I758" s="213"/>
      <c r="J758" s="213"/>
      <c r="K758" s="213"/>
      <c r="L758" s="280"/>
      <c r="M758" s="280"/>
      <c r="N758" s="280"/>
      <c r="O758" s="280"/>
      <c r="P758" s="280"/>
      <c r="Q758" s="280"/>
      <c r="R758" s="213"/>
      <c r="S758" s="213"/>
      <c r="T758" s="213"/>
      <c r="U758" s="213"/>
      <c r="V758" s="213"/>
      <c r="W758" s="213"/>
      <c r="X758" s="213"/>
      <c r="Y758" s="213"/>
      <c r="Z758" s="213"/>
      <c r="AA758" s="231"/>
      <c r="AB758" s="213"/>
      <c r="AC758" s="213"/>
      <c r="AD758" s="205"/>
      <c r="AE758" s="205"/>
      <c r="AF758" s="205"/>
      <c r="AG758" s="205"/>
      <c r="AH758" s="205"/>
      <c r="AI758" s="205"/>
      <c r="AJ758" s="205"/>
      <c r="AK758" s="205"/>
      <c r="AL758" s="205"/>
      <c r="AM758" s="205"/>
      <c r="AN758" s="205"/>
      <c r="AO758" s="205"/>
    </row>
    <row r="759">
      <c r="A759" s="213"/>
      <c r="B759" s="218"/>
      <c r="C759" s="218"/>
      <c r="D759" s="213"/>
      <c r="E759" s="213"/>
      <c r="F759" s="213"/>
      <c r="G759" s="213"/>
      <c r="H759" s="213"/>
      <c r="I759" s="213"/>
      <c r="J759" s="213"/>
      <c r="K759" s="213"/>
      <c r="L759" s="280"/>
      <c r="M759" s="280"/>
      <c r="N759" s="280"/>
      <c r="O759" s="280"/>
      <c r="P759" s="280"/>
      <c r="Q759" s="280"/>
      <c r="R759" s="213"/>
      <c r="S759" s="213"/>
      <c r="T759" s="213"/>
      <c r="U759" s="213"/>
      <c r="V759" s="213"/>
      <c r="W759" s="213"/>
      <c r="X759" s="213"/>
      <c r="Y759" s="213"/>
      <c r="Z759" s="213"/>
      <c r="AA759" s="231"/>
      <c r="AB759" s="213"/>
      <c r="AC759" s="213"/>
      <c r="AD759" s="205"/>
      <c r="AE759" s="205"/>
      <c r="AF759" s="205"/>
      <c r="AG759" s="205"/>
      <c r="AH759" s="205"/>
      <c r="AI759" s="205"/>
      <c r="AJ759" s="205"/>
      <c r="AK759" s="205"/>
      <c r="AL759" s="205"/>
      <c r="AM759" s="205"/>
      <c r="AN759" s="205"/>
      <c r="AO759" s="205"/>
    </row>
    <row r="760">
      <c r="A760" s="213"/>
      <c r="B760" s="218"/>
      <c r="C760" s="218"/>
      <c r="D760" s="213"/>
      <c r="E760" s="213"/>
      <c r="F760" s="213"/>
      <c r="G760" s="213"/>
      <c r="H760" s="213"/>
      <c r="I760" s="213"/>
      <c r="J760" s="213"/>
      <c r="K760" s="213"/>
      <c r="L760" s="280"/>
      <c r="M760" s="280"/>
      <c r="N760" s="280"/>
      <c r="O760" s="280"/>
      <c r="P760" s="280"/>
      <c r="Q760" s="280"/>
      <c r="R760" s="213"/>
      <c r="S760" s="213"/>
      <c r="T760" s="213"/>
      <c r="U760" s="213"/>
      <c r="V760" s="213"/>
      <c r="W760" s="213"/>
      <c r="X760" s="213"/>
      <c r="Y760" s="213"/>
      <c r="Z760" s="213"/>
      <c r="AA760" s="231"/>
      <c r="AB760" s="213"/>
      <c r="AC760" s="213"/>
      <c r="AD760" s="205"/>
      <c r="AE760" s="205"/>
      <c r="AF760" s="205"/>
      <c r="AG760" s="205"/>
      <c r="AH760" s="205"/>
      <c r="AI760" s="205"/>
      <c r="AJ760" s="205"/>
      <c r="AK760" s="205"/>
      <c r="AL760" s="205"/>
      <c r="AM760" s="205"/>
      <c r="AN760" s="205"/>
      <c r="AO760" s="205"/>
    </row>
    <row r="761">
      <c r="A761" s="213"/>
      <c r="B761" s="218"/>
      <c r="C761" s="218"/>
      <c r="D761" s="213"/>
      <c r="E761" s="213"/>
      <c r="F761" s="213"/>
      <c r="G761" s="213"/>
      <c r="H761" s="213"/>
      <c r="I761" s="213"/>
      <c r="J761" s="213"/>
      <c r="K761" s="213"/>
      <c r="L761" s="280"/>
      <c r="M761" s="280"/>
      <c r="N761" s="280"/>
      <c r="O761" s="280"/>
      <c r="P761" s="280"/>
      <c r="Q761" s="280"/>
      <c r="R761" s="213"/>
      <c r="S761" s="213"/>
      <c r="T761" s="213"/>
      <c r="U761" s="213"/>
      <c r="V761" s="213"/>
      <c r="W761" s="213"/>
      <c r="X761" s="213"/>
      <c r="Y761" s="213"/>
      <c r="Z761" s="213"/>
      <c r="AA761" s="231"/>
      <c r="AB761" s="213"/>
      <c r="AC761" s="213"/>
      <c r="AD761" s="205"/>
      <c r="AE761" s="205"/>
      <c r="AF761" s="205"/>
      <c r="AG761" s="205"/>
      <c r="AH761" s="205"/>
      <c r="AI761" s="205"/>
      <c r="AJ761" s="205"/>
      <c r="AK761" s="205"/>
      <c r="AL761" s="205"/>
      <c r="AM761" s="205"/>
      <c r="AN761" s="205"/>
      <c r="AO761" s="205"/>
    </row>
    <row r="762">
      <c r="A762" s="213"/>
      <c r="B762" s="218"/>
      <c r="C762" s="218"/>
      <c r="D762" s="213"/>
      <c r="E762" s="213"/>
      <c r="F762" s="213"/>
      <c r="G762" s="213"/>
      <c r="H762" s="213"/>
      <c r="I762" s="213"/>
      <c r="J762" s="213"/>
      <c r="K762" s="213"/>
      <c r="L762" s="280"/>
      <c r="M762" s="280"/>
      <c r="N762" s="280"/>
      <c r="O762" s="280"/>
      <c r="P762" s="280"/>
      <c r="Q762" s="280"/>
      <c r="R762" s="213"/>
      <c r="S762" s="213"/>
      <c r="T762" s="213"/>
      <c r="U762" s="213"/>
      <c r="V762" s="213"/>
      <c r="W762" s="213"/>
      <c r="X762" s="213"/>
      <c r="Y762" s="213"/>
      <c r="Z762" s="213"/>
      <c r="AA762" s="231"/>
      <c r="AB762" s="213"/>
      <c r="AC762" s="213"/>
      <c r="AD762" s="205"/>
      <c r="AE762" s="205"/>
      <c r="AF762" s="205"/>
      <c r="AG762" s="205"/>
      <c r="AH762" s="205"/>
      <c r="AI762" s="205"/>
      <c r="AJ762" s="205"/>
      <c r="AK762" s="205"/>
      <c r="AL762" s="205"/>
      <c r="AM762" s="205"/>
      <c r="AN762" s="205"/>
      <c r="AO762" s="205"/>
    </row>
    <row r="763">
      <c r="A763" s="213"/>
      <c r="B763" s="218"/>
      <c r="C763" s="218"/>
      <c r="D763" s="213"/>
      <c r="E763" s="213"/>
      <c r="F763" s="213"/>
      <c r="G763" s="213"/>
      <c r="H763" s="213"/>
      <c r="I763" s="213"/>
      <c r="J763" s="213"/>
      <c r="K763" s="213"/>
      <c r="L763" s="280"/>
      <c r="M763" s="280"/>
      <c r="N763" s="280"/>
      <c r="O763" s="280"/>
      <c r="P763" s="280"/>
      <c r="Q763" s="280"/>
      <c r="R763" s="213"/>
      <c r="S763" s="213"/>
      <c r="T763" s="213"/>
      <c r="U763" s="213"/>
      <c r="V763" s="213"/>
      <c r="W763" s="213"/>
      <c r="X763" s="213"/>
      <c r="Y763" s="213"/>
      <c r="Z763" s="213"/>
      <c r="AA763" s="231"/>
      <c r="AB763" s="213"/>
      <c r="AC763" s="213"/>
      <c r="AD763" s="205"/>
      <c r="AE763" s="205"/>
      <c r="AF763" s="205"/>
      <c r="AG763" s="205"/>
      <c r="AH763" s="205"/>
      <c r="AI763" s="205"/>
      <c r="AJ763" s="205"/>
      <c r="AK763" s="205"/>
      <c r="AL763" s="205"/>
      <c r="AM763" s="205"/>
      <c r="AN763" s="205"/>
      <c r="AO763" s="205"/>
    </row>
    <row r="764">
      <c r="A764" s="213"/>
      <c r="B764" s="218"/>
      <c r="C764" s="218"/>
      <c r="D764" s="213"/>
      <c r="E764" s="213"/>
      <c r="F764" s="213"/>
      <c r="G764" s="213"/>
      <c r="H764" s="213"/>
      <c r="I764" s="213"/>
      <c r="J764" s="213"/>
      <c r="K764" s="213"/>
      <c r="L764" s="280"/>
      <c r="M764" s="280"/>
      <c r="N764" s="280"/>
      <c r="O764" s="280"/>
      <c r="P764" s="280"/>
      <c r="Q764" s="280"/>
      <c r="R764" s="213"/>
      <c r="S764" s="213"/>
      <c r="T764" s="213"/>
      <c r="U764" s="213"/>
      <c r="V764" s="213"/>
      <c r="W764" s="213"/>
      <c r="X764" s="213"/>
      <c r="Y764" s="213"/>
      <c r="Z764" s="213"/>
      <c r="AA764" s="231"/>
      <c r="AB764" s="213"/>
      <c r="AC764" s="213"/>
      <c r="AD764" s="205"/>
      <c r="AE764" s="205"/>
      <c r="AF764" s="205"/>
      <c r="AG764" s="205"/>
      <c r="AH764" s="205"/>
      <c r="AI764" s="205"/>
      <c r="AJ764" s="205"/>
      <c r="AK764" s="205"/>
      <c r="AL764" s="205"/>
      <c r="AM764" s="205"/>
      <c r="AN764" s="205"/>
      <c r="AO764" s="205"/>
    </row>
    <row r="765">
      <c r="A765" s="213"/>
      <c r="B765" s="218"/>
      <c r="C765" s="218"/>
      <c r="D765" s="213"/>
      <c r="E765" s="213"/>
      <c r="F765" s="213"/>
      <c r="G765" s="213"/>
      <c r="H765" s="213"/>
      <c r="I765" s="213"/>
      <c r="J765" s="213"/>
      <c r="K765" s="213"/>
      <c r="L765" s="280"/>
      <c r="M765" s="280"/>
      <c r="N765" s="280"/>
      <c r="O765" s="280"/>
      <c r="P765" s="280"/>
      <c r="Q765" s="280"/>
      <c r="R765" s="213"/>
      <c r="S765" s="213"/>
      <c r="T765" s="213"/>
      <c r="U765" s="213"/>
      <c r="V765" s="213"/>
      <c r="W765" s="213"/>
      <c r="X765" s="213"/>
      <c r="Y765" s="213"/>
      <c r="Z765" s="213"/>
      <c r="AA765" s="231"/>
      <c r="AB765" s="213"/>
      <c r="AC765" s="213"/>
      <c r="AD765" s="205"/>
      <c r="AE765" s="205"/>
      <c r="AF765" s="205"/>
      <c r="AG765" s="205"/>
      <c r="AH765" s="205"/>
      <c r="AI765" s="205"/>
      <c r="AJ765" s="205"/>
      <c r="AK765" s="205"/>
      <c r="AL765" s="205"/>
      <c r="AM765" s="205"/>
      <c r="AN765" s="205"/>
      <c r="AO765" s="205"/>
    </row>
    <row r="766">
      <c r="A766" s="213"/>
      <c r="B766" s="218"/>
      <c r="C766" s="218"/>
      <c r="D766" s="213"/>
      <c r="E766" s="213"/>
      <c r="F766" s="213"/>
      <c r="G766" s="213"/>
      <c r="H766" s="213"/>
      <c r="I766" s="213"/>
      <c r="J766" s="213"/>
      <c r="K766" s="213"/>
      <c r="L766" s="280"/>
      <c r="M766" s="280"/>
      <c r="N766" s="280"/>
      <c r="O766" s="280"/>
      <c r="P766" s="280"/>
      <c r="Q766" s="280"/>
      <c r="R766" s="213"/>
      <c r="S766" s="213"/>
      <c r="T766" s="213"/>
      <c r="U766" s="213"/>
      <c r="V766" s="213"/>
      <c r="W766" s="213"/>
      <c r="X766" s="213"/>
      <c r="Y766" s="213"/>
      <c r="Z766" s="213"/>
      <c r="AA766" s="231"/>
      <c r="AB766" s="213"/>
      <c r="AC766" s="213"/>
      <c r="AD766" s="205"/>
      <c r="AE766" s="205"/>
      <c r="AF766" s="205"/>
      <c r="AG766" s="205"/>
      <c r="AH766" s="205"/>
      <c r="AI766" s="205"/>
      <c r="AJ766" s="205"/>
      <c r="AK766" s="205"/>
      <c r="AL766" s="205"/>
      <c r="AM766" s="205"/>
      <c r="AN766" s="205"/>
      <c r="AO766" s="205"/>
    </row>
    <row r="767">
      <c r="A767" s="213"/>
      <c r="B767" s="218"/>
      <c r="C767" s="218"/>
      <c r="D767" s="213"/>
      <c r="E767" s="213"/>
      <c r="F767" s="213"/>
      <c r="G767" s="213"/>
      <c r="H767" s="213"/>
      <c r="I767" s="213"/>
      <c r="J767" s="213"/>
      <c r="K767" s="213"/>
      <c r="L767" s="280"/>
      <c r="M767" s="280"/>
      <c r="N767" s="280"/>
      <c r="O767" s="280"/>
      <c r="P767" s="280"/>
      <c r="Q767" s="280"/>
      <c r="R767" s="213"/>
      <c r="S767" s="213"/>
      <c r="T767" s="213"/>
      <c r="U767" s="213"/>
      <c r="V767" s="213"/>
      <c r="W767" s="213"/>
      <c r="X767" s="213"/>
      <c r="Y767" s="213"/>
      <c r="Z767" s="213"/>
      <c r="AA767" s="231"/>
      <c r="AB767" s="213"/>
      <c r="AC767" s="213"/>
      <c r="AD767" s="205"/>
      <c r="AE767" s="205"/>
      <c r="AF767" s="205"/>
      <c r="AG767" s="205"/>
      <c r="AH767" s="205"/>
      <c r="AI767" s="205"/>
      <c r="AJ767" s="205"/>
      <c r="AK767" s="205"/>
      <c r="AL767" s="205"/>
      <c r="AM767" s="205"/>
      <c r="AN767" s="205"/>
      <c r="AO767" s="205"/>
    </row>
    <row r="768">
      <c r="A768" s="213"/>
      <c r="B768" s="218"/>
      <c r="C768" s="218"/>
      <c r="D768" s="213"/>
      <c r="E768" s="213"/>
      <c r="F768" s="213"/>
      <c r="G768" s="213"/>
      <c r="H768" s="213"/>
      <c r="I768" s="213"/>
      <c r="J768" s="213"/>
      <c r="K768" s="213"/>
      <c r="L768" s="280"/>
      <c r="M768" s="280"/>
      <c r="N768" s="280"/>
      <c r="O768" s="280"/>
      <c r="P768" s="280"/>
      <c r="Q768" s="280"/>
      <c r="R768" s="213"/>
      <c r="S768" s="213"/>
      <c r="T768" s="213"/>
      <c r="U768" s="213"/>
      <c r="V768" s="213"/>
      <c r="W768" s="213"/>
      <c r="X768" s="213"/>
      <c r="Y768" s="213"/>
      <c r="Z768" s="213"/>
      <c r="AA768" s="231"/>
      <c r="AB768" s="213"/>
      <c r="AC768" s="213"/>
      <c r="AD768" s="205"/>
      <c r="AE768" s="205"/>
      <c r="AF768" s="205"/>
      <c r="AG768" s="205"/>
      <c r="AH768" s="205"/>
      <c r="AI768" s="205"/>
      <c r="AJ768" s="205"/>
      <c r="AK768" s="205"/>
      <c r="AL768" s="205"/>
      <c r="AM768" s="205"/>
      <c r="AN768" s="205"/>
      <c r="AO768" s="205"/>
    </row>
    <row r="769">
      <c r="A769" s="213"/>
      <c r="B769" s="218"/>
      <c r="C769" s="218"/>
      <c r="D769" s="213"/>
      <c r="E769" s="213"/>
      <c r="F769" s="213"/>
      <c r="G769" s="213"/>
      <c r="H769" s="213"/>
      <c r="I769" s="213"/>
      <c r="J769" s="213"/>
      <c r="K769" s="213"/>
      <c r="L769" s="280"/>
      <c r="M769" s="280"/>
      <c r="N769" s="280"/>
      <c r="O769" s="280"/>
      <c r="P769" s="280"/>
      <c r="Q769" s="280"/>
      <c r="R769" s="213"/>
      <c r="S769" s="213"/>
      <c r="T769" s="213"/>
      <c r="U769" s="213"/>
      <c r="V769" s="213"/>
      <c r="W769" s="213"/>
      <c r="X769" s="213"/>
      <c r="Y769" s="213"/>
      <c r="Z769" s="213"/>
      <c r="AA769" s="231"/>
      <c r="AB769" s="213"/>
      <c r="AC769" s="213"/>
      <c r="AD769" s="205"/>
      <c r="AE769" s="205"/>
      <c r="AF769" s="205"/>
      <c r="AG769" s="205"/>
      <c r="AH769" s="205"/>
      <c r="AI769" s="205"/>
      <c r="AJ769" s="205"/>
      <c r="AK769" s="205"/>
      <c r="AL769" s="205"/>
      <c r="AM769" s="205"/>
      <c r="AN769" s="205"/>
      <c r="AO769" s="205"/>
    </row>
    <row r="770">
      <c r="A770" s="213"/>
      <c r="B770" s="218"/>
      <c r="C770" s="218"/>
      <c r="D770" s="213"/>
      <c r="E770" s="213"/>
      <c r="F770" s="213"/>
      <c r="G770" s="213"/>
      <c r="H770" s="213"/>
      <c r="I770" s="213"/>
      <c r="J770" s="213"/>
      <c r="K770" s="213"/>
      <c r="L770" s="280"/>
      <c r="M770" s="280"/>
      <c r="N770" s="280"/>
      <c r="O770" s="280"/>
      <c r="P770" s="280"/>
      <c r="Q770" s="280"/>
      <c r="R770" s="213"/>
      <c r="S770" s="213"/>
      <c r="T770" s="213"/>
      <c r="U770" s="213"/>
      <c r="V770" s="213"/>
      <c r="W770" s="213"/>
      <c r="X770" s="213"/>
      <c r="Y770" s="213"/>
      <c r="Z770" s="213"/>
      <c r="AA770" s="231"/>
      <c r="AB770" s="213"/>
      <c r="AC770" s="213"/>
      <c r="AD770" s="205"/>
      <c r="AE770" s="205"/>
      <c r="AF770" s="205"/>
      <c r="AG770" s="205"/>
      <c r="AH770" s="205"/>
      <c r="AI770" s="205"/>
      <c r="AJ770" s="205"/>
      <c r="AK770" s="205"/>
      <c r="AL770" s="205"/>
      <c r="AM770" s="205"/>
      <c r="AN770" s="205"/>
      <c r="AO770" s="205"/>
    </row>
    <row r="771">
      <c r="A771" s="213"/>
      <c r="B771" s="218"/>
      <c r="C771" s="218"/>
      <c r="D771" s="213"/>
      <c r="E771" s="213"/>
      <c r="F771" s="213"/>
      <c r="G771" s="213"/>
      <c r="H771" s="213"/>
      <c r="I771" s="213"/>
      <c r="J771" s="213"/>
      <c r="K771" s="213"/>
      <c r="L771" s="280"/>
      <c r="M771" s="280"/>
      <c r="N771" s="280"/>
      <c r="O771" s="280"/>
      <c r="P771" s="280"/>
      <c r="Q771" s="280"/>
      <c r="R771" s="213"/>
      <c r="S771" s="213"/>
      <c r="T771" s="213"/>
      <c r="U771" s="213"/>
      <c r="V771" s="213"/>
      <c r="W771" s="213"/>
      <c r="X771" s="213"/>
      <c r="Y771" s="213"/>
      <c r="Z771" s="213"/>
      <c r="AA771" s="231"/>
      <c r="AB771" s="213"/>
      <c r="AC771" s="213"/>
      <c r="AD771" s="205"/>
      <c r="AE771" s="205"/>
      <c r="AF771" s="205"/>
      <c r="AG771" s="205"/>
      <c r="AH771" s="205"/>
      <c r="AI771" s="205"/>
      <c r="AJ771" s="205"/>
      <c r="AK771" s="205"/>
      <c r="AL771" s="205"/>
      <c r="AM771" s="205"/>
      <c r="AN771" s="205"/>
      <c r="AO771" s="205"/>
    </row>
    <row r="772">
      <c r="A772" s="213"/>
      <c r="B772" s="218"/>
      <c r="C772" s="218"/>
      <c r="D772" s="213"/>
      <c r="E772" s="213"/>
      <c r="F772" s="213"/>
      <c r="G772" s="213"/>
      <c r="H772" s="213"/>
      <c r="I772" s="213"/>
      <c r="J772" s="213"/>
      <c r="K772" s="213"/>
      <c r="L772" s="280"/>
      <c r="M772" s="280"/>
      <c r="N772" s="280"/>
      <c r="O772" s="280"/>
      <c r="P772" s="280"/>
      <c r="Q772" s="280"/>
      <c r="R772" s="213"/>
      <c r="S772" s="213"/>
      <c r="T772" s="213"/>
      <c r="U772" s="213"/>
      <c r="V772" s="213"/>
      <c r="W772" s="213"/>
      <c r="X772" s="213"/>
      <c r="Y772" s="213"/>
      <c r="Z772" s="213"/>
      <c r="AA772" s="231"/>
      <c r="AB772" s="213"/>
      <c r="AC772" s="213"/>
      <c r="AD772" s="205"/>
      <c r="AE772" s="205"/>
      <c r="AF772" s="205"/>
      <c r="AG772" s="205"/>
      <c r="AH772" s="205"/>
      <c r="AI772" s="205"/>
      <c r="AJ772" s="205"/>
      <c r="AK772" s="205"/>
      <c r="AL772" s="205"/>
      <c r="AM772" s="205"/>
      <c r="AN772" s="205"/>
      <c r="AO772" s="205"/>
    </row>
    <row r="773">
      <c r="A773" s="213"/>
      <c r="B773" s="218"/>
      <c r="C773" s="218"/>
      <c r="D773" s="213"/>
      <c r="E773" s="213"/>
      <c r="F773" s="213"/>
      <c r="G773" s="213"/>
      <c r="H773" s="213"/>
      <c r="I773" s="213"/>
      <c r="J773" s="213"/>
      <c r="K773" s="213"/>
      <c r="L773" s="280"/>
      <c r="M773" s="280"/>
      <c r="N773" s="280"/>
      <c r="O773" s="280"/>
      <c r="P773" s="280"/>
      <c r="Q773" s="280"/>
      <c r="R773" s="213"/>
      <c r="S773" s="213"/>
      <c r="T773" s="213"/>
      <c r="U773" s="213"/>
      <c r="V773" s="213"/>
      <c r="W773" s="213"/>
      <c r="X773" s="213"/>
      <c r="Y773" s="213"/>
      <c r="Z773" s="213"/>
      <c r="AA773" s="231"/>
      <c r="AB773" s="213"/>
      <c r="AC773" s="213"/>
      <c r="AD773" s="205"/>
      <c r="AE773" s="205"/>
      <c r="AF773" s="205"/>
      <c r="AG773" s="205"/>
      <c r="AH773" s="205"/>
      <c r="AI773" s="205"/>
      <c r="AJ773" s="205"/>
      <c r="AK773" s="205"/>
      <c r="AL773" s="205"/>
      <c r="AM773" s="205"/>
      <c r="AN773" s="205"/>
      <c r="AO773" s="205"/>
    </row>
    <row r="774">
      <c r="A774" s="213"/>
      <c r="B774" s="218"/>
      <c r="C774" s="218"/>
      <c r="D774" s="213"/>
      <c r="E774" s="213"/>
      <c r="F774" s="213"/>
      <c r="G774" s="213"/>
      <c r="H774" s="213"/>
      <c r="I774" s="213"/>
      <c r="J774" s="213"/>
      <c r="K774" s="213"/>
      <c r="L774" s="280"/>
      <c r="M774" s="280"/>
      <c r="N774" s="280"/>
      <c r="O774" s="280"/>
      <c r="P774" s="280"/>
      <c r="Q774" s="280"/>
      <c r="R774" s="213"/>
      <c r="S774" s="213"/>
      <c r="T774" s="213"/>
      <c r="U774" s="213"/>
      <c r="V774" s="213"/>
      <c r="W774" s="213"/>
      <c r="X774" s="213"/>
      <c r="Y774" s="213"/>
      <c r="Z774" s="213"/>
      <c r="AA774" s="231"/>
      <c r="AB774" s="213"/>
      <c r="AC774" s="213"/>
      <c r="AD774" s="205"/>
      <c r="AE774" s="205"/>
      <c r="AF774" s="205"/>
      <c r="AG774" s="205"/>
      <c r="AH774" s="205"/>
      <c r="AI774" s="205"/>
      <c r="AJ774" s="205"/>
      <c r="AK774" s="205"/>
      <c r="AL774" s="205"/>
      <c r="AM774" s="205"/>
      <c r="AN774" s="205"/>
      <c r="AO774" s="205"/>
    </row>
    <row r="775">
      <c r="A775" s="213"/>
      <c r="B775" s="218"/>
      <c r="C775" s="218"/>
      <c r="D775" s="213"/>
      <c r="E775" s="213"/>
      <c r="F775" s="213"/>
      <c r="G775" s="213"/>
      <c r="H775" s="213"/>
      <c r="I775" s="213"/>
      <c r="J775" s="213"/>
      <c r="K775" s="213"/>
      <c r="L775" s="280"/>
      <c r="M775" s="280"/>
      <c r="N775" s="280"/>
      <c r="O775" s="280"/>
      <c r="P775" s="280"/>
      <c r="Q775" s="280"/>
      <c r="R775" s="213"/>
      <c r="S775" s="213"/>
      <c r="T775" s="213"/>
      <c r="U775" s="213"/>
      <c r="V775" s="213"/>
      <c r="W775" s="213"/>
      <c r="X775" s="213"/>
      <c r="Y775" s="213"/>
      <c r="Z775" s="213"/>
      <c r="AA775" s="231"/>
      <c r="AB775" s="213"/>
      <c r="AC775" s="213"/>
      <c r="AD775" s="205"/>
      <c r="AE775" s="205"/>
      <c r="AF775" s="205"/>
      <c r="AG775" s="205"/>
      <c r="AH775" s="205"/>
      <c r="AI775" s="205"/>
      <c r="AJ775" s="205"/>
      <c r="AK775" s="205"/>
      <c r="AL775" s="205"/>
      <c r="AM775" s="205"/>
      <c r="AN775" s="205"/>
      <c r="AO775" s="205"/>
    </row>
    <row r="776">
      <c r="A776" s="213"/>
      <c r="B776" s="218"/>
      <c r="C776" s="218"/>
      <c r="D776" s="213"/>
      <c r="E776" s="213"/>
      <c r="F776" s="213"/>
      <c r="G776" s="213"/>
      <c r="H776" s="213"/>
      <c r="I776" s="213"/>
      <c r="J776" s="213"/>
      <c r="K776" s="213"/>
      <c r="L776" s="280"/>
      <c r="M776" s="280"/>
      <c r="N776" s="280"/>
      <c r="O776" s="280"/>
      <c r="P776" s="280"/>
      <c r="Q776" s="280"/>
      <c r="R776" s="213"/>
      <c r="S776" s="213"/>
      <c r="T776" s="213"/>
      <c r="U776" s="213"/>
      <c r="V776" s="213"/>
      <c r="W776" s="213"/>
      <c r="X776" s="213"/>
      <c r="Y776" s="213"/>
      <c r="Z776" s="213"/>
      <c r="AA776" s="231"/>
      <c r="AB776" s="213"/>
      <c r="AC776" s="213"/>
      <c r="AD776" s="205"/>
      <c r="AE776" s="205"/>
      <c r="AF776" s="205"/>
      <c r="AG776" s="205"/>
      <c r="AH776" s="205"/>
      <c r="AI776" s="205"/>
      <c r="AJ776" s="205"/>
      <c r="AK776" s="205"/>
      <c r="AL776" s="205"/>
      <c r="AM776" s="205"/>
      <c r="AN776" s="205"/>
      <c r="AO776" s="205"/>
    </row>
    <row r="777">
      <c r="A777" s="213"/>
      <c r="B777" s="218"/>
      <c r="C777" s="218"/>
      <c r="D777" s="213"/>
      <c r="E777" s="213"/>
      <c r="F777" s="213"/>
      <c r="G777" s="213"/>
      <c r="H777" s="213"/>
      <c r="I777" s="213"/>
      <c r="J777" s="213"/>
      <c r="K777" s="213"/>
      <c r="L777" s="280"/>
      <c r="M777" s="280"/>
      <c r="N777" s="280"/>
      <c r="O777" s="280"/>
      <c r="P777" s="280"/>
      <c r="Q777" s="280"/>
      <c r="R777" s="213"/>
      <c r="S777" s="213"/>
      <c r="T777" s="213"/>
      <c r="U777" s="213"/>
      <c r="V777" s="213"/>
      <c r="W777" s="213"/>
      <c r="X777" s="213"/>
      <c r="Y777" s="213"/>
      <c r="Z777" s="213"/>
      <c r="AA777" s="231"/>
      <c r="AB777" s="213"/>
      <c r="AC777" s="213"/>
      <c r="AD777" s="205"/>
      <c r="AE777" s="205"/>
      <c r="AF777" s="205"/>
      <c r="AG777" s="205"/>
      <c r="AH777" s="205"/>
      <c r="AI777" s="205"/>
      <c r="AJ777" s="205"/>
      <c r="AK777" s="205"/>
      <c r="AL777" s="205"/>
      <c r="AM777" s="205"/>
      <c r="AN777" s="205"/>
      <c r="AO777" s="205"/>
    </row>
    <row r="778">
      <c r="A778" s="213"/>
      <c r="B778" s="218"/>
      <c r="C778" s="218"/>
      <c r="D778" s="213"/>
      <c r="E778" s="213"/>
      <c r="F778" s="213"/>
      <c r="G778" s="213"/>
      <c r="H778" s="213"/>
      <c r="I778" s="213"/>
      <c r="J778" s="213"/>
      <c r="K778" s="213"/>
      <c r="L778" s="280"/>
      <c r="M778" s="280"/>
      <c r="N778" s="280"/>
      <c r="O778" s="280"/>
      <c r="P778" s="280"/>
      <c r="Q778" s="280"/>
      <c r="R778" s="213"/>
      <c r="S778" s="213"/>
      <c r="T778" s="213"/>
      <c r="U778" s="213"/>
      <c r="V778" s="213"/>
      <c r="W778" s="213"/>
      <c r="X778" s="213"/>
      <c r="Y778" s="213"/>
      <c r="Z778" s="213"/>
      <c r="AA778" s="231"/>
      <c r="AB778" s="213"/>
      <c r="AC778" s="213"/>
      <c r="AD778" s="205"/>
      <c r="AE778" s="205"/>
      <c r="AF778" s="205"/>
      <c r="AG778" s="205"/>
      <c r="AH778" s="205"/>
      <c r="AI778" s="205"/>
      <c r="AJ778" s="205"/>
      <c r="AK778" s="205"/>
      <c r="AL778" s="205"/>
      <c r="AM778" s="205"/>
      <c r="AN778" s="205"/>
      <c r="AO778" s="205"/>
    </row>
    <row r="779">
      <c r="A779" s="213"/>
      <c r="B779" s="218"/>
      <c r="C779" s="218"/>
      <c r="D779" s="213"/>
      <c r="E779" s="213"/>
      <c r="F779" s="213"/>
      <c r="G779" s="213"/>
      <c r="H779" s="213"/>
      <c r="I779" s="213"/>
      <c r="J779" s="213"/>
      <c r="K779" s="213"/>
      <c r="L779" s="280"/>
      <c r="M779" s="280"/>
      <c r="N779" s="280"/>
      <c r="O779" s="280"/>
      <c r="P779" s="280"/>
      <c r="Q779" s="280"/>
      <c r="R779" s="213"/>
      <c r="S779" s="213"/>
      <c r="T779" s="213"/>
      <c r="U779" s="213"/>
      <c r="V779" s="213"/>
      <c r="W779" s="213"/>
      <c r="X779" s="213"/>
      <c r="Y779" s="213"/>
      <c r="Z779" s="213"/>
      <c r="AA779" s="231"/>
      <c r="AB779" s="213"/>
      <c r="AC779" s="213"/>
      <c r="AD779" s="205"/>
      <c r="AE779" s="205"/>
      <c r="AF779" s="205"/>
      <c r="AG779" s="205"/>
      <c r="AH779" s="205"/>
      <c r="AI779" s="205"/>
      <c r="AJ779" s="205"/>
      <c r="AK779" s="205"/>
      <c r="AL779" s="205"/>
      <c r="AM779" s="205"/>
      <c r="AN779" s="205"/>
      <c r="AO779" s="205"/>
    </row>
    <row r="780">
      <c r="A780" s="213"/>
      <c r="B780" s="218"/>
      <c r="C780" s="218"/>
      <c r="D780" s="213"/>
      <c r="E780" s="213"/>
      <c r="F780" s="213"/>
      <c r="G780" s="213"/>
      <c r="H780" s="213"/>
      <c r="I780" s="213"/>
      <c r="J780" s="213"/>
      <c r="K780" s="213"/>
      <c r="L780" s="280"/>
      <c r="M780" s="280"/>
      <c r="N780" s="280"/>
      <c r="O780" s="280"/>
      <c r="P780" s="280"/>
      <c r="Q780" s="280"/>
      <c r="R780" s="213"/>
      <c r="S780" s="213"/>
      <c r="T780" s="213"/>
      <c r="U780" s="213"/>
      <c r="V780" s="213"/>
      <c r="W780" s="213"/>
      <c r="X780" s="213"/>
      <c r="Y780" s="213"/>
      <c r="Z780" s="213"/>
      <c r="AA780" s="231"/>
      <c r="AB780" s="213"/>
      <c r="AC780" s="213"/>
      <c r="AD780" s="205"/>
      <c r="AE780" s="205"/>
      <c r="AF780" s="205"/>
      <c r="AG780" s="205"/>
      <c r="AH780" s="205"/>
      <c r="AI780" s="205"/>
      <c r="AJ780" s="205"/>
      <c r="AK780" s="205"/>
      <c r="AL780" s="205"/>
      <c r="AM780" s="205"/>
      <c r="AN780" s="205"/>
      <c r="AO780" s="205"/>
    </row>
    <row r="781">
      <c r="A781" s="213"/>
      <c r="B781" s="218"/>
      <c r="C781" s="218"/>
      <c r="D781" s="213"/>
      <c r="E781" s="213"/>
      <c r="F781" s="213"/>
      <c r="G781" s="213"/>
      <c r="H781" s="213"/>
      <c r="I781" s="213"/>
      <c r="J781" s="213"/>
      <c r="K781" s="213"/>
      <c r="L781" s="280"/>
      <c r="M781" s="280"/>
      <c r="N781" s="280"/>
      <c r="O781" s="280"/>
      <c r="P781" s="280"/>
      <c r="Q781" s="280"/>
      <c r="R781" s="213"/>
      <c r="S781" s="213"/>
      <c r="T781" s="213"/>
      <c r="U781" s="213"/>
      <c r="V781" s="213"/>
      <c r="W781" s="213"/>
      <c r="X781" s="213"/>
      <c r="Y781" s="213"/>
      <c r="Z781" s="213"/>
      <c r="AA781" s="231"/>
      <c r="AB781" s="213"/>
      <c r="AC781" s="213"/>
      <c r="AD781" s="205"/>
      <c r="AE781" s="205"/>
      <c r="AF781" s="205"/>
      <c r="AG781" s="205"/>
      <c r="AH781" s="205"/>
      <c r="AI781" s="205"/>
      <c r="AJ781" s="205"/>
      <c r="AK781" s="205"/>
      <c r="AL781" s="205"/>
      <c r="AM781" s="205"/>
      <c r="AN781" s="205"/>
      <c r="AO781" s="205"/>
    </row>
    <row r="782">
      <c r="A782" s="213"/>
      <c r="B782" s="218"/>
      <c r="C782" s="218"/>
      <c r="D782" s="213"/>
      <c r="E782" s="213"/>
      <c r="F782" s="213"/>
      <c r="G782" s="213"/>
      <c r="H782" s="213"/>
      <c r="I782" s="213"/>
      <c r="J782" s="213"/>
      <c r="K782" s="213"/>
      <c r="L782" s="280"/>
      <c r="M782" s="280"/>
      <c r="N782" s="280"/>
      <c r="O782" s="280"/>
      <c r="P782" s="280"/>
      <c r="Q782" s="280"/>
      <c r="R782" s="213"/>
      <c r="S782" s="213"/>
      <c r="T782" s="213"/>
      <c r="U782" s="213"/>
      <c r="V782" s="213"/>
      <c r="W782" s="213"/>
      <c r="X782" s="213"/>
      <c r="Y782" s="213"/>
      <c r="Z782" s="213"/>
      <c r="AA782" s="231"/>
      <c r="AB782" s="213"/>
      <c r="AC782" s="213"/>
      <c r="AD782" s="205"/>
      <c r="AE782" s="205"/>
      <c r="AF782" s="205"/>
      <c r="AG782" s="205"/>
      <c r="AH782" s="205"/>
      <c r="AI782" s="205"/>
      <c r="AJ782" s="205"/>
      <c r="AK782" s="205"/>
      <c r="AL782" s="205"/>
      <c r="AM782" s="205"/>
      <c r="AN782" s="205"/>
      <c r="AO782" s="205"/>
    </row>
    <row r="783">
      <c r="A783" s="213"/>
      <c r="B783" s="218"/>
      <c r="C783" s="218"/>
      <c r="D783" s="213"/>
      <c r="E783" s="213"/>
      <c r="F783" s="213"/>
      <c r="G783" s="213"/>
      <c r="H783" s="213"/>
      <c r="I783" s="213"/>
      <c r="J783" s="213"/>
      <c r="K783" s="213"/>
      <c r="L783" s="280"/>
      <c r="M783" s="280"/>
      <c r="N783" s="280"/>
      <c r="O783" s="280"/>
      <c r="P783" s="280"/>
      <c r="Q783" s="280"/>
      <c r="R783" s="213"/>
      <c r="S783" s="213"/>
      <c r="T783" s="213"/>
      <c r="U783" s="213"/>
      <c r="V783" s="213"/>
      <c r="W783" s="213"/>
      <c r="X783" s="213"/>
      <c r="Y783" s="213"/>
      <c r="Z783" s="213"/>
      <c r="AA783" s="231"/>
      <c r="AB783" s="213"/>
      <c r="AC783" s="213"/>
      <c r="AD783" s="205"/>
      <c r="AE783" s="205"/>
      <c r="AF783" s="205"/>
      <c r="AG783" s="205"/>
      <c r="AH783" s="205"/>
      <c r="AI783" s="205"/>
      <c r="AJ783" s="205"/>
      <c r="AK783" s="205"/>
      <c r="AL783" s="205"/>
      <c r="AM783" s="205"/>
      <c r="AN783" s="205"/>
      <c r="AO783" s="205"/>
    </row>
    <row r="784">
      <c r="A784" s="213"/>
      <c r="B784" s="218"/>
      <c r="C784" s="218"/>
      <c r="D784" s="213"/>
      <c r="E784" s="213"/>
      <c r="F784" s="213"/>
      <c r="G784" s="213"/>
      <c r="H784" s="213"/>
      <c r="I784" s="213"/>
      <c r="J784" s="213"/>
      <c r="K784" s="213"/>
      <c r="L784" s="280"/>
      <c r="M784" s="280"/>
      <c r="N784" s="280"/>
      <c r="O784" s="280"/>
      <c r="P784" s="280"/>
      <c r="Q784" s="280"/>
      <c r="R784" s="213"/>
      <c r="S784" s="213"/>
      <c r="T784" s="213"/>
      <c r="U784" s="213"/>
      <c r="V784" s="213"/>
      <c r="W784" s="213"/>
      <c r="X784" s="213"/>
      <c r="Y784" s="213"/>
      <c r="Z784" s="213"/>
      <c r="AA784" s="231"/>
      <c r="AB784" s="213"/>
      <c r="AC784" s="213"/>
      <c r="AD784" s="205"/>
      <c r="AE784" s="205"/>
      <c r="AF784" s="205"/>
      <c r="AG784" s="205"/>
      <c r="AH784" s="205"/>
      <c r="AI784" s="205"/>
      <c r="AJ784" s="205"/>
      <c r="AK784" s="205"/>
      <c r="AL784" s="205"/>
      <c r="AM784" s="205"/>
      <c r="AN784" s="205"/>
      <c r="AO784" s="205"/>
    </row>
    <row r="785">
      <c r="A785" s="213"/>
      <c r="B785" s="218"/>
      <c r="C785" s="218"/>
      <c r="D785" s="213"/>
      <c r="E785" s="213"/>
      <c r="F785" s="213"/>
      <c r="G785" s="213"/>
      <c r="H785" s="213"/>
      <c r="I785" s="213"/>
      <c r="J785" s="213"/>
      <c r="K785" s="213"/>
      <c r="L785" s="280"/>
      <c r="M785" s="280"/>
      <c r="N785" s="280"/>
      <c r="O785" s="280"/>
      <c r="P785" s="280"/>
      <c r="Q785" s="280"/>
      <c r="R785" s="213"/>
      <c r="S785" s="213"/>
      <c r="T785" s="213"/>
      <c r="U785" s="213"/>
      <c r="V785" s="213"/>
      <c r="W785" s="213"/>
      <c r="X785" s="213"/>
      <c r="Y785" s="213"/>
      <c r="Z785" s="213"/>
      <c r="AA785" s="231"/>
      <c r="AB785" s="213"/>
      <c r="AC785" s="213"/>
      <c r="AD785" s="205"/>
      <c r="AE785" s="205"/>
      <c r="AF785" s="205"/>
      <c r="AG785" s="205"/>
      <c r="AH785" s="205"/>
      <c r="AI785" s="205"/>
      <c r="AJ785" s="205"/>
      <c r="AK785" s="205"/>
      <c r="AL785" s="205"/>
      <c r="AM785" s="205"/>
      <c r="AN785" s="205"/>
      <c r="AO785" s="205"/>
    </row>
    <row r="786">
      <c r="A786" s="213"/>
      <c r="B786" s="218"/>
      <c r="C786" s="218"/>
      <c r="D786" s="213"/>
      <c r="E786" s="213"/>
      <c r="F786" s="213"/>
      <c r="G786" s="213"/>
      <c r="H786" s="213"/>
      <c r="I786" s="213"/>
      <c r="J786" s="213"/>
      <c r="K786" s="213"/>
      <c r="L786" s="280"/>
      <c r="M786" s="280"/>
      <c r="N786" s="280"/>
      <c r="O786" s="280"/>
      <c r="P786" s="280"/>
      <c r="Q786" s="280"/>
      <c r="R786" s="213"/>
      <c r="S786" s="213"/>
      <c r="T786" s="213"/>
      <c r="U786" s="213"/>
      <c r="V786" s="213"/>
      <c r="W786" s="213"/>
      <c r="X786" s="213"/>
      <c r="Y786" s="213"/>
      <c r="Z786" s="213"/>
      <c r="AA786" s="231"/>
      <c r="AB786" s="213"/>
      <c r="AC786" s="213"/>
      <c r="AD786" s="205"/>
      <c r="AE786" s="205"/>
      <c r="AF786" s="205"/>
      <c r="AG786" s="205"/>
      <c r="AH786" s="205"/>
      <c r="AI786" s="205"/>
      <c r="AJ786" s="205"/>
      <c r="AK786" s="205"/>
      <c r="AL786" s="205"/>
      <c r="AM786" s="205"/>
      <c r="AN786" s="205"/>
      <c r="AO786" s="205"/>
    </row>
    <row r="787">
      <c r="A787" s="213"/>
      <c r="B787" s="218"/>
      <c r="C787" s="218"/>
      <c r="D787" s="213"/>
      <c r="E787" s="213"/>
      <c r="F787" s="213"/>
      <c r="G787" s="213"/>
      <c r="H787" s="213"/>
      <c r="I787" s="213"/>
      <c r="J787" s="213"/>
      <c r="K787" s="213"/>
      <c r="L787" s="280"/>
      <c r="M787" s="280"/>
      <c r="N787" s="280"/>
      <c r="O787" s="280"/>
      <c r="P787" s="280"/>
      <c r="Q787" s="280"/>
      <c r="R787" s="213"/>
      <c r="S787" s="213"/>
      <c r="T787" s="213"/>
      <c r="U787" s="213"/>
      <c r="V787" s="213"/>
      <c r="W787" s="213"/>
      <c r="X787" s="213"/>
      <c r="Y787" s="213"/>
      <c r="Z787" s="213"/>
      <c r="AA787" s="231"/>
      <c r="AB787" s="213"/>
      <c r="AC787" s="213"/>
      <c r="AD787" s="205"/>
      <c r="AE787" s="205"/>
      <c r="AF787" s="205"/>
      <c r="AG787" s="205"/>
      <c r="AH787" s="205"/>
      <c r="AI787" s="205"/>
      <c r="AJ787" s="205"/>
      <c r="AK787" s="205"/>
      <c r="AL787" s="205"/>
      <c r="AM787" s="205"/>
      <c r="AN787" s="205"/>
      <c r="AO787" s="205"/>
    </row>
    <row r="788">
      <c r="A788" s="213"/>
      <c r="B788" s="218"/>
      <c r="C788" s="218"/>
      <c r="D788" s="213"/>
      <c r="E788" s="213"/>
      <c r="F788" s="213"/>
      <c r="G788" s="213"/>
      <c r="H788" s="213"/>
      <c r="I788" s="213"/>
      <c r="J788" s="213"/>
      <c r="K788" s="213"/>
      <c r="L788" s="280"/>
      <c r="M788" s="280"/>
      <c r="N788" s="280"/>
      <c r="O788" s="280"/>
      <c r="P788" s="280"/>
      <c r="Q788" s="280"/>
      <c r="R788" s="213"/>
      <c r="S788" s="213"/>
      <c r="T788" s="213"/>
      <c r="U788" s="213"/>
      <c r="V788" s="213"/>
      <c r="W788" s="213"/>
      <c r="X788" s="213"/>
      <c r="Y788" s="213"/>
      <c r="Z788" s="213"/>
      <c r="AA788" s="231"/>
      <c r="AB788" s="213"/>
      <c r="AC788" s="213"/>
      <c r="AD788" s="205"/>
      <c r="AE788" s="205"/>
      <c r="AF788" s="205"/>
      <c r="AG788" s="205"/>
      <c r="AH788" s="205"/>
      <c r="AI788" s="205"/>
      <c r="AJ788" s="205"/>
      <c r="AK788" s="205"/>
      <c r="AL788" s="205"/>
      <c r="AM788" s="205"/>
      <c r="AN788" s="205"/>
      <c r="AO788" s="205"/>
    </row>
    <row r="789">
      <c r="A789" s="213"/>
      <c r="B789" s="218"/>
      <c r="C789" s="218"/>
      <c r="D789" s="213"/>
      <c r="E789" s="213"/>
      <c r="F789" s="213"/>
      <c r="G789" s="213"/>
      <c r="H789" s="213"/>
      <c r="I789" s="213"/>
      <c r="J789" s="213"/>
      <c r="K789" s="213"/>
      <c r="L789" s="280"/>
      <c r="M789" s="280"/>
      <c r="N789" s="280"/>
      <c r="O789" s="280"/>
      <c r="P789" s="280"/>
      <c r="Q789" s="280"/>
      <c r="R789" s="213"/>
      <c r="S789" s="213"/>
      <c r="T789" s="213"/>
      <c r="U789" s="213"/>
      <c r="V789" s="213"/>
      <c r="W789" s="213"/>
      <c r="X789" s="213"/>
      <c r="Y789" s="213"/>
      <c r="Z789" s="213"/>
      <c r="AA789" s="231"/>
      <c r="AB789" s="213"/>
      <c r="AC789" s="213"/>
      <c r="AD789" s="205"/>
      <c r="AE789" s="205"/>
      <c r="AF789" s="205"/>
      <c r="AG789" s="205"/>
      <c r="AH789" s="205"/>
      <c r="AI789" s="205"/>
      <c r="AJ789" s="205"/>
      <c r="AK789" s="205"/>
      <c r="AL789" s="205"/>
      <c r="AM789" s="205"/>
      <c r="AN789" s="205"/>
      <c r="AO789" s="205"/>
    </row>
    <row r="790">
      <c r="A790" s="213"/>
      <c r="B790" s="218"/>
      <c r="C790" s="218"/>
      <c r="D790" s="213"/>
      <c r="E790" s="213"/>
      <c r="F790" s="213"/>
      <c r="G790" s="213"/>
      <c r="H790" s="213"/>
      <c r="I790" s="213"/>
      <c r="J790" s="213"/>
      <c r="K790" s="213"/>
      <c r="L790" s="280"/>
      <c r="M790" s="280"/>
      <c r="N790" s="280"/>
      <c r="O790" s="280"/>
      <c r="P790" s="280"/>
      <c r="Q790" s="280"/>
      <c r="R790" s="213"/>
      <c r="S790" s="213"/>
      <c r="T790" s="213"/>
      <c r="U790" s="213"/>
      <c r="V790" s="213"/>
      <c r="W790" s="213"/>
      <c r="X790" s="213"/>
      <c r="Y790" s="213"/>
      <c r="Z790" s="213"/>
      <c r="AA790" s="231"/>
      <c r="AB790" s="213"/>
      <c r="AC790" s="213"/>
      <c r="AD790" s="205"/>
      <c r="AE790" s="205"/>
      <c r="AF790" s="205"/>
      <c r="AG790" s="205"/>
      <c r="AH790" s="205"/>
      <c r="AI790" s="205"/>
      <c r="AJ790" s="205"/>
      <c r="AK790" s="205"/>
      <c r="AL790" s="205"/>
      <c r="AM790" s="205"/>
      <c r="AN790" s="205"/>
      <c r="AO790" s="205"/>
    </row>
    <row r="791">
      <c r="A791" s="213"/>
      <c r="B791" s="218"/>
      <c r="C791" s="218"/>
      <c r="D791" s="213"/>
      <c r="E791" s="213"/>
      <c r="F791" s="213"/>
      <c r="G791" s="213"/>
      <c r="H791" s="213"/>
      <c r="I791" s="213"/>
      <c r="J791" s="213"/>
      <c r="K791" s="213"/>
      <c r="L791" s="280"/>
      <c r="M791" s="280"/>
      <c r="N791" s="280"/>
      <c r="O791" s="280"/>
      <c r="P791" s="280"/>
      <c r="Q791" s="280"/>
      <c r="R791" s="213"/>
      <c r="S791" s="213"/>
      <c r="T791" s="213"/>
      <c r="U791" s="213"/>
      <c r="V791" s="213"/>
      <c r="W791" s="213"/>
      <c r="X791" s="213"/>
      <c r="Y791" s="213"/>
      <c r="Z791" s="213"/>
      <c r="AA791" s="231"/>
      <c r="AB791" s="213"/>
      <c r="AC791" s="213"/>
      <c r="AD791" s="205"/>
      <c r="AE791" s="205"/>
      <c r="AF791" s="205"/>
      <c r="AG791" s="205"/>
      <c r="AH791" s="205"/>
      <c r="AI791" s="205"/>
      <c r="AJ791" s="205"/>
      <c r="AK791" s="205"/>
      <c r="AL791" s="205"/>
      <c r="AM791" s="205"/>
      <c r="AN791" s="205"/>
      <c r="AO791" s="205"/>
    </row>
    <row r="792">
      <c r="A792" s="213"/>
      <c r="B792" s="218"/>
      <c r="C792" s="218"/>
      <c r="D792" s="213"/>
      <c r="E792" s="213"/>
      <c r="F792" s="213"/>
      <c r="G792" s="213"/>
      <c r="H792" s="213"/>
      <c r="I792" s="213"/>
      <c r="J792" s="213"/>
      <c r="K792" s="213"/>
      <c r="L792" s="280"/>
      <c r="M792" s="280"/>
      <c r="N792" s="280"/>
      <c r="O792" s="280"/>
      <c r="P792" s="280"/>
      <c r="Q792" s="280"/>
      <c r="R792" s="213"/>
      <c r="S792" s="213"/>
      <c r="T792" s="213"/>
      <c r="U792" s="213"/>
      <c r="V792" s="213"/>
      <c r="W792" s="213"/>
      <c r="X792" s="213"/>
      <c r="Y792" s="213"/>
      <c r="Z792" s="213"/>
      <c r="AA792" s="231"/>
      <c r="AB792" s="213"/>
      <c r="AC792" s="213"/>
      <c r="AD792" s="205"/>
      <c r="AE792" s="205"/>
      <c r="AF792" s="205"/>
      <c r="AG792" s="205"/>
      <c r="AH792" s="205"/>
      <c r="AI792" s="205"/>
      <c r="AJ792" s="205"/>
      <c r="AK792" s="205"/>
      <c r="AL792" s="205"/>
      <c r="AM792" s="205"/>
      <c r="AN792" s="205"/>
      <c r="AO792" s="205"/>
    </row>
    <row r="793">
      <c r="A793" s="213"/>
      <c r="B793" s="218"/>
      <c r="C793" s="218"/>
      <c r="D793" s="213"/>
      <c r="E793" s="213"/>
      <c r="F793" s="213"/>
      <c r="G793" s="213"/>
      <c r="H793" s="213"/>
      <c r="I793" s="213"/>
      <c r="J793" s="213"/>
      <c r="K793" s="213"/>
      <c r="L793" s="280"/>
      <c r="M793" s="280"/>
      <c r="N793" s="280"/>
      <c r="O793" s="280"/>
      <c r="P793" s="280"/>
      <c r="Q793" s="280"/>
      <c r="R793" s="213"/>
      <c r="S793" s="213"/>
      <c r="T793" s="213"/>
      <c r="U793" s="213"/>
      <c r="V793" s="213"/>
      <c r="W793" s="213"/>
      <c r="X793" s="213"/>
      <c r="Y793" s="213"/>
      <c r="Z793" s="213"/>
      <c r="AA793" s="231"/>
      <c r="AB793" s="213"/>
      <c r="AC793" s="213"/>
      <c r="AD793" s="205"/>
      <c r="AE793" s="205"/>
      <c r="AF793" s="205"/>
      <c r="AG793" s="205"/>
      <c r="AH793" s="205"/>
      <c r="AI793" s="205"/>
      <c r="AJ793" s="205"/>
      <c r="AK793" s="205"/>
      <c r="AL793" s="205"/>
      <c r="AM793" s="205"/>
      <c r="AN793" s="205"/>
      <c r="AO793" s="205"/>
    </row>
    <row r="794">
      <c r="A794" s="213"/>
      <c r="B794" s="218"/>
      <c r="C794" s="218"/>
      <c r="D794" s="213"/>
      <c r="E794" s="213"/>
      <c r="F794" s="213"/>
      <c r="G794" s="213"/>
      <c r="H794" s="213"/>
      <c r="I794" s="213"/>
      <c r="J794" s="213"/>
      <c r="K794" s="213"/>
      <c r="L794" s="280"/>
      <c r="M794" s="280"/>
      <c r="N794" s="280"/>
      <c r="O794" s="280"/>
      <c r="P794" s="280"/>
      <c r="Q794" s="280"/>
      <c r="R794" s="213"/>
      <c r="S794" s="213"/>
      <c r="T794" s="213"/>
      <c r="U794" s="213"/>
      <c r="V794" s="213"/>
      <c r="W794" s="213"/>
      <c r="X794" s="213"/>
      <c r="Y794" s="213"/>
      <c r="Z794" s="213"/>
      <c r="AA794" s="231"/>
      <c r="AB794" s="213"/>
      <c r="AC794" s="213"/>
      <c r="AD794" s="205"/>
      <c r="AE794" s="205"/>
      <c r="AF794" s="205"/>
      <c r="AG794" s="205"/>
      <c r="AH794" s="205"/>
      <c r="AI794" s="205"/>
      <c r="AJ794" s="205"/>
      <c r="AK794" s="205"/>
      <c r="AL794" s="205"/>
      <c r="AM794" s="205"/>
      <c r="AN794" s="205"/>
      <c r="AO794" s="205"/>
    </row>
    <row r="795">
      <c r="A795" s="213"/>
      <c r="B795" s="218"/>
      <c r="C795" s="218"/>
      <c r="D795" s="213"/>
      <c r="E795" s="213"/>
      <c r="F795" s="213"/>
      <c r="G795" s="213"/>
      <c r="H795" s="213"/>
      <c r="I795" s="213"/>
      <c r="J795" s="213"/>
      <c r="K795" s="213"/>
      <c r="L795" s="280"/>
      <c r="M795" s="280"/>
      <c r="N795" s="280"/>
      <c r="O795" s="280"/>
      <c r="P795" s="280"/>
      <c r="Q795" s="280"/>
      <c r="R795" s="213"/>
      <c r="S795" s="213"/>
      <c r="T795" s="213"/>
      <c r="U795" s="213"/>
      <c r="V795" s="213"/>
      <c r="W795" s="213"/>
      <c r="X795" s="213"/>
      <c r="Y795" s="213"/>
      <c r="Z795" s="213"/>
      <c r="AA795" s="231"/>
      <c r="AB795" s="213"/>
      <c r="AC795" s="213"/>
      <c r="AD795" s="205"/>
      <c r="AE795" s="205"/>
      <c r="AF795" s="205"/>
      <c r="AG795" s="205"/>
      <c r="AH795" s="205"/>
      <c r="AI795" s="205"/>
      <c r="AJ795" s="205"/>
      <c r="AK795" s="205"/>
      <c r="AL795" s="205"/>
      <c r="AM795" s="205"/>
      <c r="AN795" s="205"/>
      <c r="AO795" s="205"/>
    </row>
    <row r="796">
      <c r="A796" s="213"/>
      <c r="B796" s="218"/>
      <c r="C796" s="218"/>
      <c r="D796" s="213"/>
      <c r="E796" s="213"/>
      <c r="F796" s="213"/>
      <c r="G796" s="213"/>
      <c r="H796" s="213"/>
      <c r="I796" s="213"/>
      <c r="J796" s="213"/>
      <c r="K796" s="213"/>
      <c r="L796" s="280"/>
      <c r="M796" s="280"/>
      <c r="N796" s="280"/>
      <c r="O796" s="280"/>
      <c r="P796" s="280"/>
      <c r="Q796" s="280"/>
      <c r="R796" s="213"/>
      <c r="S796" s="213"/>
      <c r="T796" s="213"/>
      <c r="U796" s="213"/>
      <c r="V796" s="213"/>
      <c r="W796" s="213"/>
      <c r="X796" s="213"/>
      <c r="Y796" s="213"/>
      <c r="Z796" s="213"/>
      <c r="AA796" s="231"/>
      <c r="AB796" s="213"/>
      <c r="AC796" s="213"/>
      <c r="AD796" s="205"/>
      <c r="AE796" s="205"/>
      <c r="AF796" s="205"/>
      <c r="AG796" s="205"/>
      <c r="AH796" s="205"/>
      <c r="AI796" s="205"/>
      <c r="AJ796" s="205"/>
      <c r="AK796" s="205"/>
      <c r="AL796" s="205"/>
      <c r="AM796" s="205"/>
      <c r="AN796" s="205"/>
      <c r="AO796" s="205"/>
    </row>
    <row r="797">
      <c r="A797" s="213"/>
      <c r="B797" s="218"/>
      <c r="C797" s="218"/>
      <c r="D797" s="213"/>
      <c r="E797" s="213"/>
      <c r="F797" s="213"/>
      <c r="G797" s="213"/>
      <c r="H797" s="213"/>
      <c r="I797" s="213"/>
      <c r="J797" s="213"/>
      <c r="K797" s="213"/>
      <c r="L797" s="280"/>
      <c r="M797" s="280"/>
      <c r="N797" s="280"/>
      <c r="O797" s="280"/>
      <c r="P797" s="280"/>
      <c r="Q797" s="280"/>
      <c r="R797" s="213"/>
      <c r="S797" s="213"/>
      <c r="T797" s="213"/>
      <c r="U797" s="213"/>
      <c r="V797" s="213"/>
      <c r="W797" s="213"/>
      <c r="X797" s="213"/>
      <c r="Y797" s="213"/>
      <c r="Z797" s="213"/>
      <c r="AA797" s="231"/>
      <c r="AB797" s="213"/>
      <c r="AC797" s="213"/>
      <c r="AD797" s="205"/>
      <c r="AE797" s="205"/>
      <c r="AF797" s="205"/>
      <c r="AG797" s="205"/>
      <c r="AH797" s="205"/>
      <c r="AI797" s="205"/>
      <c r="AJ797" s="205"/>
      <c r="AK797" s="205"/>
      <c r="AL797" s="205"/>
      <c r="AM797" s="205"/>
      <c r="AN797" s="205"/>
      <c r="AO797" s="205"/>
    </row>
    <row r="798">
      <c r="A798" s="213"/>
      <c r="B798" s="218"/>
      <c r="C798" s="218"/>
      <c r="D798" s="213"/>
      <c r="E798" s="213"/>
      <c r="F798" s="213"/>
      <c r="G798" s="213"/>
      <c r="H798" s="213"/>
      <c r="I798" s="213"/>
      <c r="J798" s="213"/>
      <c r="K798" s="213"/>
      <c r="L798" s="280"/>
      <c r="M798" s="280"/>
      <c r="N798" s="280"/>
      <c r="O798" s="280"/>
      <c r="P798" s="280"/>
      <c r="Q798" s="280"/>
      <c r="R798" s="213"/>
      <c r="S798" s="213"/>
      <c r="T798" s="213"/>
      <c r="U798" s="213"/>
      <c r="V798" s="213"/>
      <c r="W798" s="213"/>
      <c r="X798" s="213"/>
      <c r="Y798" s="213"/>
      <c r="Z798" s="213"/>
      <c r="AA798" s="231"/>
      <c r="AB798" s="213"/>
      <c r="AC798" s="213"/>
      <c r="AD798" s="205"/>
      <c r="AE798" s="205"/>
      <c r="AF798" s="205"/>
      <c r="AG798" s="205"/>
      <c r="AH798" s="205"/>
      <c r="AI798" s="205"/>
      <c r="AJ798" s="205"/>
      <c r="AK798" s="205"/>
      <c r="AL798" s="205"/>
      <c r="AM798" s="205"/>
      <c r="AN798" s="205"/>
      <c r="AO798" s="205"/>
    </row>
    <row r="799">
      <c r="A799" s="213"/>
      <c r="B799" s="218"/>
      <c r="C799" s="218"/>
      <c r="D799" s="213"/>
      <c r="E799" s="213"/>
      <c r="F799" s="213"/>
      <c r="G799" s="213"/>
      <c r="H799" s="213"/>
      <c r="I799" s="213"/>
      <c r="J799" s="213"/>
      <c r="K799" s="213"/>
      <c r="L799" s="280"/>
      <c r="M799" s="280"/>
      <c r="N799" s="280"/>
      <c r="O799" s="280"/>
      <c r="P799" s="280"/>
      <c r="Q799" s="280"/>
      <c r="R799" s="213"/>
      <c r="S799" s="213"/>
      <c r="T799" s="213"/>
      <c r="U799" s="213"/>
      <c r="V799" s="213"/>
      <c r="W799" s="213"/>
      <c r="X799" s="213"/>
      <c r="Y799" s="213"/>
      <c r="Z799" s="213"/>
      <c r="AA799" s="231"/>
      <c r="AB799" s="213"/>
      <c r="AC799" s="213"/>
      <c r="AD799" s="205"/>
      <c r="AE799" s="205"/>
      <c r="AF799" s="205"/>
      <c r="AG799" s="205"/>
      <c r="AH799" s="205"/>
      <c r="AI799" s="205"/>
      <c r="AJ799" s="205"/>
      <c r="AK799" s="205"/>
      <c r="AL799" s="205"/>
      <c r="AM799" s="205"/>
      <c r="AN799" s="205"/>
      <c r="AO799" s="205"/>
    </row>
    <row r="800">
      <c r="A800" s="213"/>
      <c r="B800" s="218"/>
      <c r="C800" s="218"/>
      <c r="D800" s="213"/>
      <c r="E800" s="213"/>
      <c r="F800" s="213"/>
      <c r="G800" s="213"/>
      <c r="H800" s="213"/>
      <c r="I800" s="213"/>
      <c r="J800" s="213"/>
      <c r="K800" s="213"/>
      <c r="L800" s="280"/>
      <c r="M800" s="280"/>
      <c r="N800" s="280"/>
      <c r="O800" s="280"/>
      <c r="P800" s="280"/>
      <c r="Q800" s="280"/>
      <c r="R800" s="213"/>
      <c r="S800" s="213"/>
      <c r="T800" s="213"/>
      <c r="U800" s="213"/>
      <c r="V800" s="213"/>
      <c r="W800" s="213"/>
      <c r="X800" s="213"/>
      <c r="Y800" s="213"/>
      <c r="Z800" s="213"/>
      <c r="AA800" s="231"/>
      <c r="AB800" s="213"/>
      <c r="AC800" s="213"/>
      <c r="AD800" s="205"/>
      <c r="AE800" s="205"/>
      <c r="AF800" s="205"/>
      <c r="AG800" s="205"/>
      <c r="AH800" s="205"/>
      <c r="AI800" s="205"/>
      <c r="AJ800" s="205"/>
      <c r="AK800" s="205"/>
      <c r="AL800" s="205"/>
      <c r="AM800" s="205"/>
      <c r="AN800" s="205"/>
      <c r="AO800" s="205"/>
    </row>
    <row r="801">
      <c r="A801" s="213"/>
      <c r="B801" s="218"/>
      <c r="C801" s="218"/>
      <c r="D801" s="213"/>
      <c r="E801" s="213"/>
      <c r="F801" s="213"/>
      <c r="G801" s="213"/>
      <c r="H801" s="213"/>
      <c r="I801" s="213"/>
      <c r="J801" s="213"/>
      <c r="K801" s="213"/>
      <c r="L801" s="280"/>
      <c r="M801" s="280"/>
      <c r="N801" s="280"/>
      <c r="O801" s="280"/>
      <c r="P801" s="280"/>
      <c r="Q801" s="280"/>
      <c r="R801" s="213"/>
      <c r="S801" s="213"/>
      <c r="T801" s="213"/>
      <c r="U801" s="213"/>
      <c r="V801" s="213"/>
      <c r="W801" s="213"/>
      <c r="X801" s="213"/>
      <c r="Y801" s="213"/>
      <c r="Z801" s="213"/>
      <c r="AA801" s="231"/>
      <c r="AB801" s="213"/>
      <c r="AC801" s="213"/>
      <c r="AD801" s="205"/>
      <c r="AE801" s="205"/>
      <c r="AF801" s="205"/>
      <c r="AG801" s="205"/>
      <c r="AH801" s="205"/>
      <c r="AI801" s="205"/>
      <c r="AJ801" s="205"/>
      <c r="AK801" s="205"/>
      <c r="AL801" s="205"/>
      <c r="AM801" s="205"/>
      <c r="AN801" s="205"/>
      <c r="AO801" s="205"/>
    </row>
    <row r="802">
      <c r="A802" s="213"/>
      <c r="B802" s="218"/>
      <c r="C802" s="218"/>
      <c r="D802" s="213"/>
      <c r="E802" s="213"/>
      <c r="F802" s="213"/>
      <c r="G802" s="213"/>
      <c r="H802" s="213"/>
      <c r="I802" s="213"/>
      <c r="J802" s="213"/>
      <c r="K802" s="213"/>
      <c r="L802" s="280"/>
      <c r="M802" s="280"/>
      <c r="N802" s="280"/>
      <c r="O802" s="280"/>
      <c r="P802" s="280"/>
      <c r="Q802" s="280"/>
      <c r="R802" s="213"/>
      <c r="S802" s="213"/>
      <c r="T802" s="213"/>
      <c r="U802" s="213"/>
      <c r="V802" s="213"/>
      <c r="W802" s="213"/>
      <c r="X802" s="213"/>
      <c r="Y802" s="213"/>
      <c r="Z802" s="213"/>
      <c r="AA802" s="231"/>
      <c r="AB802" s="213"/>
      <c r="AC802" s="213"/>
      <c r="AD802" s="205"/>
      <c r="AE802" s="205"/>
      <c r="AF802" s="205"/>
      <c r="AG802" s="205"/>
      <c r="AH802" s="205"/>
      <c r="AI802" s="205"/>
      <c r="AJ802" s="205"/>
      <c r="AK802" s="205"/>
      <c r="AL802" s="205"/>
      <c r="AM802" s="205"/>
      <c r="AN802" s="205"/>
      <c r="AO802" s="205"/>
    </row>
    <row r="803">
      <c r="A803" s="213"/>
      <c r="B803" s="218"/>
      <c r="C803" s="218"/>
      <c r="D803" s="213"/>
      <c r="E803" s="213"/>
      <c r="F803" s="213"/>
      <c r="G803" s="213"/>
      <c r="H803" s="213"/>
      <c r="I803" s="213"/>
      <c r="J803" s="213"/>
      <c r="K803" s="213"/>
      <c r="L803" s="280"/>
      <c r="M803" s="280"/>
      <c r="N803" s="280"/>
      <c r="O803" s="280"/>
      <c r="P803" s="280"/>
      <c r="Q803" s="280"/>
      <c r="R803" s="213"/>
      <c r="S803" s="213"/>
      <c r="T803" s="213"/>
      <c r="U803" s="213"/>
      <c r="V803" s="213"/>
      <c r="W803" s="213"/>
      <c r="X803" s="213"/>
      <c r="Y803" s="213"/>
      <c r="Z803" s="213"/>
      <c r="AA803" s="231"/>
      <c r="AB803" s="213"/>
      <c r="AC803" s="213"/>
      <c r="AD803" s="205"/>
      <c r="AE803" s="205"/>
      <c r="AF803" s="205"/>
      <c r="AG803" s="205"/>
      <c r="AH803" s="205"/>
      <c r="AI803" s="205"/>
      <c r="AJ803" s="205"/>
      <c r="AK803" s="205"/>
      <c r="AL803" s="205"/>
      <c r="AM803" s="205"/>
      <c r="AN803" s="205"/>
      <c r="AO803" s="205"/>
    </row>
    <row r="804">
      <c r="A804" s="213"/>
      <c r="B804" s="218"/>
      <c r="C804" s="218"/>
      <c r="D804" s="213"/>
      <c r="E804" s="213"/>
      <c r="F804" s="213"/>
      <c r="G804" s="213"/>
      <c r="H804" s="213"/>
      <c r="I804" s="213"/>
      <c r="J804" s="213"/>
      <c r="K804" s="213"/>
      <c r="L804" s="280"/>
      <c r="M804" s="280"/>
      <c r="N804" s="280"/>
      <c r="O804" s="280"/>
      <c r="P804" s="280"/>
      <c r="Q804" s="280"/>
      <c r="R804" s="213"/>
      <c r="S804" s="213"/>
      <c r="T804" s="213"/>
      <c r="U804" s="213"/>
      <c r="V804" s="213"/>
      <c r="W804" s="213"/>
      <c r="X804" s="213"/>
      <c r="Y804" s="213"/>
      <c r="Z804" s="213"/>
      <c r="AA804" s="231"/>
      <c r="AB804" s="213"/>
      <c r="AC804" s="213"/>
      <c r="AD804" s="205"/>
      <c r="AE804" s="205"/>
      <c r="AF804" s="205"/>
      <c r="AG804" s="205"/>
      <c r="AH804" s="205"/>
      <c r="AI804" s="205"/>
      <c r="AJ804" s="205"/>
      <c r="AK804" s="205"/>
      <c r="AL804" s="205"/>
      <c r="AM804" s="205"/>
      <c r="AN804" s="205"/>
      <c r="AO804" s="205"/>
    </row>
    <row r="805">
      <c r="A805" s="213"/>
      <c r="B805" s="218"/>
      <c r="C805" s="218"/>
      <c r="D805" s="213"/>
      <c r="E805" s="213"/>
      <c r="F805" s="213"/>
      <c r="G805" s="213"/>
      <c r="H805" s="213"/>
      <c r="I805" s="213"/>
      <c r="J805" s="213"/>
      <c r="K805" s="213"/>
      <c r="L805" s="280"/>
      <c r="M805" s="280"/>
      <c r="N805" s="280"/>
      <c r="O805" s="280"/>
      <c r="P805" s="280"/>
      <c r="Q805" s="280"/>
      <c r="R805" s="213"/>
      <c r="S805" s="213"/>
      <c r="T805" s="213"/>
      <c r="U805" s="213"/>
      <c r="V805" s="213"/>
      <c r="W805" s="213"/>
      <c r="X805" s="213"/>
      <c r="Y805" s="213"/>
      <c r="Z805" s="213"/>
      <c r="AA805" s="231"/>
      <c r="AB805" s="213"/>
      <c r="AC805" s="213"/>
      <c r="AD805" s="205"/>
      <c r="AE805" s="205"/>
      <c r="AF805" s="205"/>
      <c r="AG805" s="205"/>
      <c r="AH805" s="205"/>
      <c r="AI805" s="205"/>
      <c r="AJ805" s="205"/>
      <c r="AK805" s="205"/>
      <c r="AL805" s="205"/>
      <c r="AM805" s="205"/>
      <c r="AN805" s="205"/>
      <c r="AO805" s="205"/>
    </row>
    <row r="806">
      <c r="A806" s="213"/>
      <c r="B806" s="218"/>
      <c r="C806" s="218"/>
      <c r="D806" s="213"/>
      <c r="E806" s="213"/>
      <c r="F806" s="213"/>
      <c r="G806" s="213"/>
      <c r="H806" s="213"/>
      <c r="I806" s="213"/>
      <c r="J806" s="213"/>
      <c r="K806" s="213"/>
      <c r="L806" s="280"/>
      <c r="M806" s="280"/>
      <c r="N806" s="280"/>
      <c r="O806" s="280"/>
      <c r="P806" s="280"/>
      <c r="Q806" s="280"/>
      <c r="R806" s="213"/>
      <c r="S806" s="213"/>
      <c r="T806" s="213"/>
      <c r="U806" s="213"/>
      <c r="V806" s="213"/>
      <c r="W806" s="213"/>
      <c r="X806" s="213"/>
      <c r="Y806" s="213"/>
      <c r="Z806" s="213"/>
      <c r="AA806" s="231"/>
      <c r="AB806" s="213"/>
      <c r="AC806" s="213"/>
      <c r="AD806" s="205"/>
      <c r="AE806" s="205"/>
      <c r="AF806" s="205"/>
      <c r="AG806" s="205"/>
      <c r="AH806" s="205"/>
      <c r="AI806" s="205"/>
      <c r="AJ806" s="205"/>
      <c r="AK806" s="205"/>
      <c r="AL806" s="205"/>
      <c r="AM806" s="205"/>
      <c r="AN806" s="205"/>
      <c r="AO806" s="205"/>
    </row>
    <row r="807">
      <c r="A807" s="213"/>
      <c r="B807" s="218"/>
      <c r="C807" s="218"/>
      <c r="D807" s="213"/>
      <c r="E807" s="213"/>
      <c r="F807" s="213"/>
      <c r="G807" s="213"/>
      <c r="H807" s="213"/>
      <c r="I807" s="213"/>
      <c r="J807" s="213"/>
      <c r="K807" s="213"/>
      <c r="L807" s="280"/>
      <c r="M807" s="280"/>
      <c r="N807" s="280"/>
      <c r="O807" s="280"/>
      <c r="P807" s="280"/>
      <c r="Q807" s="280"/>
      <c r="R807" s="213"/>
      <c r="S807" s="213"/>
      <c r="T807" s="213"/>
      <c r="U807" s="213"/>
      <c r="V807" s="213"/>
      <c r="W807" s="213"/>
      <c r="X807" s="213"/>
      <c r="Y807" s="213"/>
      <c r="Z807" s="213"/>
      <c r="AA807" s="231"/>
      <c r="AB807" s="213"/>
      <c r="AC807" s="213"/>
      <c r="AD807" s="205"/>
      <c r="AE807" s="205"/>
      <c r="AF807" s="205"/>
      <c r="AG807" s="205"/>
      <c r="AH807" s="205"/>
      <c r="AI807" s="205"/>
      <c r="AJ807" s="205"/>
      <c r="AK807" s="205"/>
      <c r="AL807" s="205"/>
      <c r="AM807" s="205"/>
      <c r="AN807" s="205"/>
      <c r="AO807" s="205"/>
    </row>
    <row r="808">
      <c r="A808" s="213"/>
      <c r="B808" s="218"/>
      <c r="C808" s="218"/>
      <c r="D808" s="213"/>
      <c r="E808" s="213"/>
      <c r="F808" s="213"/>
      <c r="G808" s="213"/>
      <c r="H808" s="213"/>
      <c r="I808" s="213"/>
      <c r="J808" s="213"/>
      <c r="K808" s="213"/>
      <c r="L808" s="280"/>
      <c r="M808" s="280"/>
      <c r="N808" s="280"/>
      <c r="O808" s="280"/>
      <c r="P808" s="280"/>
      <c r="Q808" s="280"/>
      <c r="R808" s="213"/>
      <c r="S808" s="213"/>
      <c r="T808" s="213"/>
      <c r="U808" s="213"/>
      <c r="V808" s="213"/>
      <c r="W808" s="213"/>
      <c r="X808" s="213"/>
      <c r="Y808" s="213"/>
      <c r="Z808" s="213"/>
      <c r="AA808" s="231"/>
      <c r="AB808" s="213"/>
      <c r="AC808" s="213"/>
      <c r="AD808" s="205"/>
      <c r="AE808" s="205"/>
      <c r="AF808" s="205"/>
      <c r="AG808" s="205"/>
      <c r="AH808" s="205"/>
      <c r="AI808" s="205"/>
      <c r="AJ808" s="205"/>
      <c r="AK808" s="205"/>
      <c r="AL808" s="205"/>
      <c r="AM808" s="205"/>
      <c r="AN808" s="205"/>
      <c r="AO808" s="205"/>
    </row>
    <row r="809">
      <c r="A809" s="213"/>
      <c r="B809" s="218"/>
      <c r="C809" s="218"/>
      <c r="D809" s="213"/>
      <c r="E809" s="213"/>
      <c r="F809" s="213"/>
      <c r="G809" s="213"/>
      <c r="H809" s="213"/>
      <c r="I809" s="213"/>
      <c r="J809" s="213"/>
      <c r="K809" s="213"/>
      <c r="L809" s="280"/>
      <c r="M809" s="280"/>
      <c r="N809" s="280"/>
      <c r="O809" s="280"/>
      <c r="P809" s="280"/>
      <c r="Q809" s="280"/>
      <c r="R809" s="213"/>
      <c r="S809" s="213"/>
      <c r="T809" s="213"/>
      <c r="U809" s="213"/>
      <c r="V809" s="213"/>
      <c r="W809" s="213"/>
      <c r="X809" s="213"/>
      <c r="Y809" s="213"/>
      <c r="Z809" s="213"/>
      <c r="AA809" s="231"/>
      <c r="AB809" s="213"/>
      <c r="AC809" s="213"/>
      <c r="AD809" s="205"/>
      <c r="AE809" s="205"/>
      <c r="AF809" s="205"/>
      <c r="AG809" s="205"/>
      <c r="AH809" s="205"/>
      <c r="AI809" s="205"/>
      <c r="AJ809" s="205"/>
      <c r="AK809" s="205"/>
      <c r="AL809" s="205"/>
      <c r="AM809" s="205"/>
      <c r="AN809" s="205"/>
      <c r="AO809" s="205"/>
    </row>
    <row r="810">
      <c r="A810" s="213"/>
      <c r="B810" s="218"/>
      <c r="C810" s="218"/>
      <c r="D810" s="213"/>
      <c r="E810" s="213"/>
      <c r="F810" s="213"/>
      <c r="G810" s="213"/>
      <c r="H810" s="213"/>
      <c r="I810" s="213"/>
      <c r="J810" s="213"/>
      <c r="K810" s="213"/>
      <c r="L810" s="280"/>
      <c r="M810" s="280"/>
      <c r="N810" s="280"/>
      <c r="O810" s="280"/>
      <c r="P810" s="280"/>
      <c r="Q810" s="280"/>
      <c r="R810" s="213"/>
      <c r="S810" s="213"/>
      <c r="T810" s="213"/>
      <c r="U810" s="213"/>
      <c r="V810" s="213"/>
      <c r="W810" s="213"/>
      <c r="X810" s="213"/>
      <c r="Y810" s="213"/>
      <c r="Z810" s="213"/>
      <c r="AA810" s="231"/>
      <c r="AB810" s="213"/>
      <c r="AC810" s="213"/>
      <c r="AD810" s="205"/>
      <c r="AE810" s="205"/>
      <c r="AF810" s="205"/>
      <c r="AG810" s="205"/>
      <c r="AH810" s="205"/>
      <c r="AI810" s="205"/>
      <c r="AJ810" s="205"/>
      <c r="AK810" s="205"/>
      <c r="AL810" s="205"/>
      <c r="AM810" s="205"/>
      <c r="AN810" s="205"/>
      <c r="AO810" s="205"/>
    </row>
    <row r="811">
      <c r="A811" s="213"/>
      <c r="B811" s="218"/>
      <c r="C811" s="218"/>
      <c r="D811" s="213"/>
      <c r="E811" s="213"/>
      <c r="F811" s="213"/>
      <c r="G811" s="213"/>
      <c r="H811" s="213"/>
      <c r="I811" s="213"/>
      <c r="J811" s="213"/>
      <c r="K811" s="213"/>
      <c r="L811" s="280"/>
      <c r="M811" s="280"/>
      <c r="N811" s="280"/>
      <c r="O811" s="280"/>
      <c r="P811" s="280"/>
      <c r="Q811" s="280"/>
      <c r="R811" s="213"/>
      <c r="S811" s="213"/>
      <c r="T811" s="213"/>
      <c r="U811" s="213"/>
      <c r="V811" s="213"/>
      <c r="W811" s="213"/>
      <c r="X811" s="213"/>
      <c r="Y811" s="213"/>
      <c r="Z811" s="213"/>
      <c r="AA811" s="231"/>
      <c r="AB811" s="213"/>
      <c r="AC811" s="213"/>
      <c r="AD811" s="205"/>
      <c r="AE811" s="205"/>
      <c r="AF811" s="205"/>
      <c r="AG811" s="205"/>
      <c r="AH811" s="205"/>
      <c r="AI811" s="205"/>
      <c r="AJ811" s="205"/>
      <c r="AK811" s="205"/>
      <c r="AL811" s="205"/>
      <c r="AM811" s="205"/>
      <c r="AN811" s="205"/>
      <c r="AO811" s="205"/>
    </row>
    <row r="812">
      <c r="A812" s="213"/>
      <c r="B812" s="218"/>
      <c r="C812" s="218"/>
      <c r="D812" s="213"/>
      <c r="E812" s="213"/>
      <c r="F812" s="213"/>
      <c r="G812" s="213"/>
      <c r="H812" s="213"/>
      <c r="I812" s="213"/>
      <c r="J812" s="213"/>
      <c r="K812" s="213"/>
      <c r="L812" s="280"/>
      <c r="M812" s="280"/>
      <c r="N812" s="280"/>
      <c r="O812" s="280"/>
      <c r="P812" s="280"/>
      <c r="Q812" s="280"/>
      <c r="R812" s="213"/>
      <c r="S812" s="213"/>
      <c r="T812" s="213"/>
      <c r="U812" s="213"/>
      <c r="V812" s="213"/>
      <c r="W812" s="213"/>
      <c r="X812" s="213"/>
      <c r="Y812" s="213"/>
      <c r="Z812" s="213"/>
      <c r="AA812" s="231"/>
      <c r="AB812" s="213"/>
      <c r="AC812" s="213"/>
      <c r="AD812" s="205"/>
      <c r="AE812" s="205"/>
      <c r="AF812" s="205"/>
      <c r="AG812" s="205"/>
      <c r="AH812" s="205"/>
      <c r="AI812" s="205"/>
      <c r="AJ812" s="205"/>
      <c r="AK812" s="205"/>
      <c r="AL812" s="205"/>
      <c r="AM812" s="205"/>
      <c r="AN812" s="205"/>
      <c r="AO812" s="205"/>
    </row>
    <row r="813">
      <c r="A813" s="213"/>
      <c r="B813" s="218"/>
      <c r="C813" s="218"/>
      <c r="D813" s="213"/>
      <c r="E813" s="213"/>
      <c r="F813" s="213"/>
      <c r="G813" s="213"/>
      <c r="H813" s="213"/>
      <c r="I813" s="213"/>
      <c r="J813" s="213"/>
      <c r="K813" s="213"/>
      <c r="L813" s="280"/>
      <c r="M813" s="280"/>
      <c r="N813" s="280"/>
      <c r="O813" s="280"/>
      <c r="P813" s="280"/>
      <c r="Q813" s="280"/>
      <c r="R813" s="213"/>
      <c r="S813" s="213"/>
      <c r="T813" s="213"/>
      <c r="U813" s="213"/>
      <c r="V813" s="213"/>
      <c r="W813" s="213"/>
      <c r="X813" s="213"/>
      <c r="Y813" s="213"/>
      <c r="Z813" s="213"/>
      <c r="AA813" s="231"/>
      <c r="AB813" s="213"/>
      <c r="AC813" s="213"/>
      <c r="AD813" s="205"/>
      <c r="AE813" s="205"/>
      <c r="AF813" s="205"/>
      <c r="AG813" s="205"/>
      <c r="AH813" s="205"/>
      <c r="AI813" s="205"/>
      <c r="AJ813" s="205"/>
      <c r="AK813" s="205"/>
      <c r="AL813" s="205"/>
      <c r="AM813" s="205"/>
      <c r="AN813" s="205"/>
      <c r="AO813" s="205"/>
    </row>
    <row r="814">
      <c r="A814" s="213"/>
      <c r="B814" s="218"/>
      <c r="C814" s="218"/>
      <c r="D814" s="213"/>
      <c r="E814" s="213"/>
      <c r="F814" s="213"/>
      <c r="G814" s="213"/>
      <c r="H814" s="213"/>
      <c r="I814" s="213"/>
      <c r="J814" s="213"/>
      <c r="K814" s="213"/>
      <c r="L814" s="280"/>
      <c r="M814" s="280"/>
      <c r="N814" s="280"/>
      <c r="O814" s="280"/>
      <c r="P814" s="280"/>
      <c r="Q814" s="280"/>
      <c r="R814" s="213"/>
      <c r="S814" s="213"/>
      <c r="T814" s="213"/>
      <c r="U814" s="213"/>
      <c r="V814" s="213"/>
      <c r="W814" s="213"/>
      <c r="X814" s="213"/>
      <c r="Y814" s="213"/>
      <c r="Z814" s="213"/>
      <c r="AA814" s="231"/>
      <c r="AB814" s="213"/>
      <c r="AC814" s="213"/>
      <c r="AD814" s="205"/>
      <c r="AE814" s="205"/>
      <c r="AF814" s="205"/>
      <c r="AG814" s="205"/>
      <c r="AH814" s="205"/>
      <c r="AI814" s="205"/>
      <c r="AJ814" s="205"/>
      <c r="AK814" s="205"/>
      <c r="AL814" s="205"/>
      <c r="AM814" s="205"/>
      <c r="AN814" s="205"/>
      <c r="AO814" s="205"/>
    </row>
    <row r="815">
      <c r="A815" s="213"/>
      <c r="B815" s="218"/>
      <c r="C815" s="218"/>
      <c r="D815" s="213"/>
      <c r="E815" s="213"/>
      <c r="F815" s="213"/>
      <c r="G815" s="213"/>
      <c r="H815" s="213"/>
      <c r="I815" s="213"/>
      <c r="J815" s="213"/>
      <c r="K815" s="213"/>
      <c r="L815" s="280"/>
      <c r="M815" s="280"/>
      <c r="N815" s="280"/>
      <c r="O815" s="280"/>
      <c r="P815" s="280"/>
      <c r="Q815" s="280"/>
      <c r="R815" s="213"/>
      <c r="S815" s="213"/>
      <c r="T815" s="213"/>
      <c r="U815" s="213"/>
      <c r="V815" s="213"/>
      <c r="W815" s="213"/>
      <c r="X815" s="213"/>
      <c r="Y815" s="213"/>
      <c r="Z815" s="213"/>
      <c r="AA815" s="231"/>
      <c r="AB815" s="213"/>
      <c r="AC815" s="213"/>
      <c r="AD815" s="205"/>
      <c r="AE815" s="205"/>
      <c r="AF815" s="205"/>
      <c r="AG815" s="205"/>
      <c r="AH815" s="205"/>
      <c r="AI815" s="205"/>
      <c r="AJ815" s="205"/>
      <c r="AK815" s="205"/>
      <c r="AL815" s="205"/>
      <c r="AM815" s="205"/>
      <c r="AN815" s="205"/>
      <c r="AO815" s="205"/>
    </row>
    <row r="816">
      <c r="A816" s="213"/>
      <c r="B816" s="218"/>
      <c r="C816" s="218"/>
      <c r="D816" s="213"/>
      <c r="E816" s="213"/>
      <c r="F816" s="213"/>
      <c r="G816" s="213"/>
      <c r="H816" s="213"/>
      <c r="I816" s="213"/>
      <c r="J816" s="213"/>
      <c r="K816" s="213"/>
      <c r="L816" s="280"/>
      <c r="M816" s="280"/>
      <c r="N816" s="280"/>
      <c r="O816" s="280"/>
      <c r="P816" s="280"/>
      <c r="Q816" s="280"/>
      <c r="R816" s="213"/>
      <c r="S816" s="213"/>
      <c r="T816" s="213"/>
      <c r="U816" s="213"/>
      <c r="V816" s="213"/>
      <c r="W816" s="213"/>
      <c r="X816" s="213"/>
      <c r="Y816" s="213"/>
      <c r="Z816" s="213"/>
      <c r="AA816" s="231"/>
      <c r="AB816" s="213"/>
      <c r="AC816" s="213"/>
      <c r="AD816" s="205"/>
      <c r="AE816" s="205"/>
      <c r="AF816" s="205"/>
      <c r="AG816" s="205"/>
      <c r="AH816" s="205"/>
      <c r="AI816" s="205"/>
      <c r="AJ816" s="205"/>
      <c r="AK816" s="205"/>
      <c r="AL816" s="205"/>
      <c r="AM816" s="205"/>
      <c r="AN816" s="205"/>
      <c r="AO816" s="205"/>
    </row>
    <row r="817">
      <c r="A817" s="213"/>
      <c r="B817" s="218"/>
      <c r="C817" s="218"/>
      <c r="D817" s="213"/>
      <c r="E817" s="213"/>
      <c r="F817" s="213"/>
      <c r="G817" s="213"/>
      <c r="H817" s="213"/>
      <c r="I817" s="213"/>
      <c r="J817" s="213"/>
      <c r="K817" s="213"/>
      <c r="L817" s="280"/>
      <c r="M817" s="280"/>
      <c r="N817" s="280"/>
      <c r="O817" s="280"/>
      <c r="P817" s="280"/>
      <c r="Q817" s="280"/>
      <c r="R817" s="213"/>
      <c r="S817" s="213"/>
      <c r="T817" s="213"/>
      <c r="U817" s="213"/>
      <c r="V817" s="213"/>
      <c r="W817" s="213"/>
      <c r="X817" s="213"/>
      <c r="Y817" s="213"/>
      <c r="Z817" s="213"/>
      <c r="AA817" s="231"/>
      <c r="AB817" s="213"/>
      <c r="AC817" s="213"/>
      <c r="AD817" s="205"/>
      <c r="AE817" s="205"/>
      <c r="AF817" s="205"/>
      <c r="AG817" s="205"/>
      <c r="AH817" s="205"/>
      <c r="AI817" s="205"/>
      <c r="AJ817" s="205"/>
      <c r="AK817" s="205"/>
      <c r="AL817" s="205"/>
      <c r="AM817" s="205"/>
      <c r="AN817" s="205"/>
      <c r="AO817" s="205"/>
    </row>
    <row r="818">
      <c r="A818" s="213"/>
      <c r="B818" s="218"/>
      <c r="C818" s="218"/>
      <c r="D818" s="213"/>
      <c r="E818" s="213"/>
      <c r="F818" s="213"/>
      <c r="G818" s="213"/>
      <c r="H818" s="213"/>
      <c r="I818" s="213"/>
      <c r="J818" s="213"/>
      <c r="K818" s="213"/>
      <c r="L818" s="280"/>
      <c r="M818" s="280"/>
      <c r="N818" s="280"/>
      <c r="O818" s="280"/>
      <c r="P818" s="280"/>
      <c r="Q818" s="280"/>
      <c r="R818" s="213"/>
      <c r="S818" s="213"/>
      <c r="T818" s="213"/>
      <c r="U818" s="213"/>
      <c r="V818" s="213"/>
      <c r="W818" s="213"/>
      <c r="X818" s="213"/>
      <c r="Y818" s="213"/>
      <c r="Z818" s="213"/>
      <c r="AA818" s="231"/>
      <c r="AB818" s="213"/>
      <c r="AC818" s="213"/>
      <c r="AD818" s="205"/>
      <c r="AE818" s="205"/>
      <c r="AF818" s="205"/>
      <c r="AG818" s="205"/>
      <c r="AH818" s="205"/>
      <c r="AI818" s="205"/>
      <c r="AJ818" s="205"/>
      <c r="AK818" s="205"/>
      <c r="AL818" s="205"/>
      <c r="AM818" s="205"/>
      <c r="AN818" s="205"/>
      <c r="AO818" s="205"/>
    </row>
    <row r="819">
      <c r="A819" s="213"/>
      <c r="B819" s="218"/>
      <c r="C819" s="218"/>
      <c r="D819" s="213"/>
      <c r="E819" s="213"/>
      <c r="F819" s="213"/>
      <c r="G819" s="213"/>
      <c r="H819" s="213"/>
      <c r="I819" s="213"/>
      <c r="J819" s="213"/>
      <c r="K819" s="213"/>
      <c r="L819" s="280"/>
      <c r="M819" s="280"/>
      <c r="N819" s="280"/>
      <c r="O819" s="280"/>
      <c r="P819" s="280"/>
      <c r="Q819" s="280"/>
      <c r="R819" s="213"/>
      <c r="S819" s="213"/>
      <c r="T819" s="213"/>
      <c r="U819" s="213"/>
      <c r="V819" s="213"/>
      <c r="W819" s="213"/>
      <c r="X819" s="213"/>
      <c r="Y819" s="213"/>
      <c r="Z819" s="213"/>
      <c r="AA819" s="231"/>
      <c r="AB819" s="213"/>
      <c r="AC819" s="213"/>
      <c r="AD819" s="205"/>
      <c r="AE819" s="205"/>
      <c r="AF819" s="205"/>
      <c r="AG819" s="205"/>
      <c r="AH819" s="205"/>
      <c r="AI819" s="205"/>
      <c r="AJ819" s="205"/>
      <c r="AK819" s="205"/>
      <c r="AL819" s="205"/>
      <c r="AM819" s="205"/>
      <c r="AN819" s="205"/>
      <c r="AO819" s="205"/>
    </row>
    <row r="820">
      <c r="A820" s="213"/>
      <c r="B820" s="218"/>
      <c r="C820" s="218"/>
      <c r="D820" s="213"/>
      <c r="E820" s="213"/>
      <c r="F820" s="213"/>
      <c r="G820" s="213"/>
      <c r="H820" s="213"/>
      <c r="I820" s="213"/>
      <c r="J820" s="213"/>
      <c r="K820" s="213"/>
      <c r="L820" s="280"/>
      <c r="M820" s="280"/>
      <c r="N820" s="280"/>
      <c r="O820" s="280"/>
      <c r="P820" s="280"/>
      <c r="Q820" s="280"/>
      <c r="R820" s="213"/>
      <c r="S820" s="213"/>
      <c r="T820" s="213"/>
      <c r="U820" s="213"/>
      <c r="V820" s="213"/>
      <c r="W820" s="213"/>
      <c r="X820" s="213"/>
      <c r="Y820" s="213"/>
      <c r="Z820" s="213"/>
      <c r="AA820" s="231"/>
      <c r="AB820" s="213"/>
      <c r="AC820" s="213"/>
      <c r="AD820" s="205"/>
      <c r="AE820" s="205"/>
      <c r="AF820" s="205"/>
      <c r="AG820" s="205"/>
      <c r="AH820" s="205"/>
      <c r="AI820" s="205"/>
      <c r="AJ820" s="205"/>
      <c r="AK820" s="205"/>
      <c r="AL820" s="205"/>
      <c r="AM820" s="205"/>
      <c r="AN820" s="205"/>
      <c r="AO820" s="205"/>
    </row>
    <row r="821">
      <c r="A821" s="213"/>
      <c r="B821" s="218"/>
      <c r="C821" s="218"/>
      <c r="D821" s="213"/>
      <c r="E821" s="213"/>
      <c r="F821" s="213"/>
      <c r="G821" s="213"/>
      <c r="H821" s="213"/>
      <c r="I821" s="213"/>
      <c r="J821" s="213"/>
      <c r="K821" s="213"/>
      <c r="L821" s="280"/>
      <c r="M821" s="280"/>
      <c r="N821" s="280"/>
      <c r="O821" s="280"/>
      <c r="P821" s="280"/>
      <c r="Q821" s="280"/>
      <c r="R821" s="213"/>
      <c r="S821" s="213"/>
      <c r="T821" s="213"/>
      <c r="U821" s="213"/>
      <c r="V821" s="213"/>
      <c r="W821" s="213"/>
      <c r="X821" s="213"/>
      <c r="Y821" s="213"/>
      <c r="Z821" s="213"/>
      <c r="AA821" s="231"/>
      <c r="AB821" s="213"/>
      <c r="AC821" s="213"/>
      <c r="AD821" s="205"/>
      <c r="AE821" s="205"/>
      <c r="AF821" s="205"/>
      <c r="AG821" s="205"/>
      <c r="AH821" s="205"/>
      <c r="AI821" s="205"/>
      <c r="AJ821" s="205"/>
      <c r="AK821" s="205"/>
      <c r="AL821" s="205"/>
      <c r="AM821" s="205"/>
      <c r="AN821" s="205"/>
      <c r="AO821" s="205"/>
    </row>
    <row r="822">
      <c r="A822" s="213"/>
      <c r="B822" s="218"/>
      <c r="C822" s="218"/>
      <c r="D822" s="213"/>
      <c r="E822" s="213"/>
      <c r="F822" s="213"/>
      <c r="G822" s="213"/>
      <c r="H822" s="213"/>
      <c r="I822" s="213"/>
      <c r="J822" s="213"/>
      <c r="K822" s="213"/>
      <c r="L822" s="280"/>
      <c r="M822" s="280"/>
      <c r="N822" s="280"/>
      <c r="O822" s="280"/>
      <c r="P822" s="280"/>
      <c r="Q822" s="280"/>
      <c r="R822" s="213"/>
      <c r="S822" s="213"/>
      <c r="T822" s="213"/>
      <c r="U822" s="213"/>
      <c r="V822" s="213"/>
      <c r="W822" s="213"/>
      <c r="X822" s="213"/>
      <c r="Y822" s="213"/>
      <c r="Z822" s="213"/>
      <c r="AA822" s="231"/>
      <c r="AB822" s="213"/>
      <c r="AC822" s="213"/>
      <c r="AD822" s="205"/>
      <c r="AE822" s="205"/>
      <c r="AF822" s="205"/>
      <c r="AG822" s="205"/>
      <c r="AH822" s="205"/>
      <c r="AI822" s="205"/>
      <c r="AJ822" s="205"/>
      <c r="AK822" s="205"/>
      <c r="AL822" s="205"/>
      <c r="AM822" s="205"/>
      <c r="AN822" s="205"/>
      <c r="AO822" s="205"/>
    </row>
    <row r="823">
      <c r="A823" s="213"/>
      <c r="B823" s="218"/>
      <c r="C823" s="218"/>
      <c r="D823" s="213"/>
      <c r="E823" s="213"/>
      <c r="F823" s="213"/>
      <c r="G823" s="213"/>
      <c r="H823" s="213"/>
      <c r="I823" s="213"/>
      <c r="J823" s="213"/>
      <c r="K823" s="213"/>
      <c r="L823" s="280"/>
      <c r="M823" s="280"/>
      <c r="N823" s="280"/>
      <c r="O823" s="280"/>
      <c r="P823" s="280"/>
      <c r="Q823" s="280"/>
      <c r="R823" s="213"/>
      <c r="S823" s="213"/>
      <c r="T823" s="213"/>
      <c r="U823" s="213"/>
      <c r="V823" s="213"/>
      <c r="W823" s="213"/>
      <c r="X823" s="213"/>
      <c r="Y823" s="213"/>
      <c r="Z823" s="213"/>
      <c r="AA823" s="231"/>
      <c r="AB823" s="213"/>
      <c r="AC823" s="213"/>
      <c r="AD823" s="205"/>
      <c r="AE823" s="205"/>
      <c r="AF823" s="205"/>
      <c r="AG823" s="205"/>
      <c r="AH823" s="205"/>
      <c r="AI823" s="205"/>
      <c r="AJ823" s="205"/>
      <c r="AK823" s="205"/>
      <c r="AL823" s="205"/>
      <c r="AM823" s="205"/>
      <c r="AN823" s="205"/>
      <c r="AO823" s="205"/>
    </row>
    <row r="824">
      <c r="A824" s="213"/>
      <c r="B824" s="218"/>
      <c r="C824" s="218"/>
      <c r="D824" s="213"/>
      <c r="E824" s="213"/>
      <c r="F824" s="213"/>
      <c r="G824" s="213"/>
      <c r="H824" s="213"/>
      <c r="I824" s="213"/>
      <c r="J824" s="213"/>
      <c r="K824" s="213"/>
      <c r="L824" s="280"/>
      <c r="M824" s="280"/>
      <c r="N824" s="280"/>
      <c r="O824" s="280"/>
      <c r="P824" s="280"/>
      <c r="Q824" s="280"/>
      <c r="R824" s="213"/>
      <c r="S824" s="213"/>
      <c r="T824" s="213"/>
      <c r="U824" s="213"/>
      <c r="V824" s="213"/>
      <c r="W824" s="213"/>
      <c r="X824" s="213"/>
      <c r="Y824" s="213"/>
      <c r="Z824" s="213"/>
      <c r="AA824" s="231"/>
      <c r="AB824" s="213"/>
      <c r="AC824" s="213"/>
      <c r="AD824" s="205"/>
      <c r="AE824" s="205"/>
      <c r="AF824" s="205"/>
      <c r="AG824" s="205"/>
      <c r="AH824" s="205"/>
      <c r="AI824" s="205"/>
      <c r="AJ824" s="205"/>
      <c r="AK824" s="205"/>
      <c r="AL824" s="205"/>
      <c r="AM824" s="205"/>
      <c r="AN824" s="205"/>
      <c r="AO824" s="205"/>
    </row>
    <row r="825">
      <c r="A825" s="213"/>
      <c r="B825" s="218"/>
      <c r="C825" s="218"/>
      <c r="D825" s="213"/>
      <c r="E825" s="213"/>
      <c r="F825" s="213"/>
      <c r="G825" s="213"/>
      <c r="H825" s="213"/>
      <c r="I825" s="213"/>
      <c r="J825" s="213"/>
      <c r="K825" s="213"/>
      <c r="L825" s="280"/>
      <c r="M825" s="280"/>
      <c r="N825" s="280"/>
      <c r="O825" s="280"/>
      <c r="P825" s="280"/>
      <c r="Q825" s="280"/>
      <c r="R825" s="213"/>
      <c r="S825" s="213"/>
      <c r="T825" s="213"/>
      <c r="U825" s="213"/>
      <c r="V825" s="213"/>
      <c r="W825" s="213"/>
      <c r="X825" s="213"/>
      <c r="Y825" s="213"/>
      <c r="Z825" s="213"/>
      <c r="AA825" s="231"/>
      <c r="AB825" s="213"/>
      <c r="AC825" s="213"/>
      <c r="AD825" s="205"/>
      <c r="AE825" s="205"/>
      <c r="AF825" s="205"/>
      <c r="AG825" s="205"/>
      <c r="AH825" s="205"/>
      <c r="AI825" s="205"/>
      <c r="AJ825" s="205"/>
      <c r="AK825" s="205"/>
      <c r="AL825" s="205"/>
      <c r="AM825" s="205"/>
      <c r="AN825" s="205"/>
      <c r="AO825" s="205"/>
    </row>
    <row r="826">
      <c r="A826" s="213"/>
      <c r="B826" s="218"/>
      <c r="C826" s="218"/>
      <c r="D826" s="213"/>
      <c r="E826" s="213"/>
      <c r="F826" s="213"/>
      <c r="G826" s="213"/>
      <c r="H826" s="213"/>
      <c r="I826" s="213"/>
      <c r="J826" s="213"/>
      <c r="K826" s="213"/>
      <c r="L826" s="280"/>
      <c r="M826" s="280"/>
      <c r="N826" s="280"/>
      <c r="O826" s="280"/>
      <c r="P826" s="280"/>
      <c r="Q826" s="280"/>
      <c r="R826" s="213"/>
      <c r="S826" s="213"/>
      <c r="T826" s="213"/>
      <c r="U826" s="213"/>
      <c r="V826" s="213"/>
      <c r="W826" s="213"/>
      <c r="X826" s="213"/>
      <c r="Y826" s="213"/>
      <c r="Z826" s="213"/>
      <c r="AA826" s="231"/>
      <c r="AB826" s="213"/>
      <c r="AC826" s="213"/>
      <c r="AD826" s="205"/>
      <c r="AE826" s="205"/>
      <c r="AF826" s="205"/>
      <c r="AG826" s="205"/>
      <c r="AH826" s="205"/>
      <c r="AI826" s="205"/>
      <c r="AJ826" s="205"/>
      <c r="AK826" s="205"/>
      <c r="AL826" s="205"/>
      <c r="AM826" s="205"/>
      <c r="AN826" s="205"/>
      <c r="AO826" s="205"/>
    </row>
    <row r="827">
      <c r="A827" s="213"/>
      <c r="B827" s="218"/>
      <c r="C827" s="218"/>
      <c r="D827" s="213"/>
      <c r="E827" s="213"/>
      <c r="F827" s="213"/>
      <c r="G827" s="213"/>
      <c r="H827" s="213"/>
      <c r="I827" s="213"/>
      <c r="J827" s="213"/>
      <c r="K827" s="213"/>
      <c r="L827" s="280"/>
      <c r="M827" s="280"/>
      <c r="N827" s="280"/>
      <c r="O827" s="280"/>
      <c r="P827" s="280"/>
      <c r="Q827" s="280"/>
      <c r="R827" s="213"/>
      <c r="S827" s="213"/>
      <c r="T827" s="213"/>
      <c r="U827" s="213"/>
      <c r="V827" s="213"/>
      <c r="W827" s="213"/>
      <c r="X827" s="213"/>
      <c r="Y827" s="213"/>
      <c r="Z827" s="213"/>
      <c r="AA827" s="231"/>
      <c r="AB827" s="213"/>
      <c r="AC827" s="213"/>
      <c r="AD827" s="205"/>
      <c r="AE827" s="205"/>
      <c r="AF827" s="205"/>
      <c r="AG827" s="205"/>
      <c r="AH827" s="205"/>
      <c r="AI827" s="205"/>
      <c r="AJ827" s="205"/>
      <c r="AK827" s="205"/>
      <c r="AL827" s="205"/>
      <c r="AM827" s="205"/>
      <c r="AN827" s="205"/>
      <c r="AO827" s="205"/>
    </row>
    <row r="828">
      <c r="A828" s="213"/>
      <c r="B828" s="218"/>
      <c r="C828" s="218"/>
      <c r="D828" s="213"/>
      <c r="E828" s="213"/>
      <c r="F828" s="213"/>
      <c r="G828" s="213"/>
      <c r="H828" s="213"/>
      <c r="I828" s="213"/>
      <c r="J828" s="213"/>
      <c r="K828" s="213"/>
      <c r="L828" s="280"/>
      <c r="M828" s="280"/>
      <c r="N828" s="280"/>
      <c r="O828" s="280"/>
      <c r="P828" s="280"/>
      <c r="Q828" s="280"/>
      <c r="R828" s="213"/>
      <c r="S828" s="213"/>
      <c r="T828" s="213"/>
      <c r="U828" s="213"/>
      <c r="V828" s="213"/>
      <c r="W828" s="213"/>
      <c r="X828" s="213"/>
      <c r="Y828" s="213"/>
      <c r="Z828" s="213"/>
      <c r="AA828" s="231"/>
      <c r="AB828" s="213"/>
      <c r="AC828" s="213"/>
      <c r="AD828" s="205"/>
      <c r="AE828" s="205"/>
      <c r="AF828" s="205"/>
      <c r="AG828" s="205"/>
      <c r="AH828" s="205"/>
      <c r="AI828" s="205"/>
      <c r="AJ828" s="205"/>
      <c r="AK828" s="205"/>
      <c r="AL828" s="205"/>
      <c r="AM828" s="205"/>
      <c r="AN828" s="205"/>
      <c r="AO828" s="205"/>
    </row>
    <row r="829">
      <c r="A829" s="213"/>
      <c r="B829" s="218"/>
      <c r="C829" s="218"/>
      <c r="D829" s="213"/>
      <c r="E829" s="213"/>
      <c r="F829" s="213"/>
      <c r="G829" s="213"/>
      <c r="H829" s="213"/>
      <c r="I829" s="213"/>
      <c r="J829" s="213"/>
      <c r="K829" s="213"/>
      <c r="L829" s="280"/>
      <c r="M829" s="280"/>
      <c r="N829" s="280"/>
      <c r="O829" s="280"/>
      <c r="P829" s="280"/>
      <c r="Q829" s="280"/>
      <c r="R829" s="213"/>
      <c r="S829" s="213"/>
      <c r="T829" s="213"/>
      <c r="U829" s="213"/>
      <c r="V829" s="213"/>
      <c r="W829" s="213"/>
      <c r="X829" s="213"/>
      <c r="Y829" s="213"/>
      <c r="Z829" s="213"/>
      <c r="AA829" s="231"/>
      <c r="AB829" s="213"/>
      <c r="AC829" s="213"/>
      <c r="AD829" s="205"/>
      <c r="AE829" s="205"/>
      <c r="AF829" s="205"/>
      <c r="AG829" s="205"/>
      <c r="AH829" s="205"/>
      <c r="AI829" s="205"/>
      <c r="AJ829" s="205"/>
      <c r="AK829" s="205"/>
      <c r="AL829" s="205"/>
      <c r="AM829" s="205"/>
      <c r="AN829" s="205"/>
      <c r="AO829" s="205"/>
    </row>
    <row r="830">
      <c r="A830" s="213"/>
      <c r="B830" s="218"/>
      <c r="C830" s="218"/>
      <c r="D830" s="213"/>
      <c r="E830" s="213"/>
      <c r="F830" s="213"/>
      <c r="G830" s="213"/>
      <c r="H830" s="213"/>
      <c r="I830" s="213"/>
      <c r="J830" s="213"/>
      <c r="K830" s="213"/>
      <c r="L830" s="280"/>
      <c r="M830" s="280"/>
      <c r="N830" s="280"/>
      <c r="O830" s="280"/>
      <c r="P830" s="280"/>
      <c r="Q830" s="280"/>
      <c r="R830" s="213"/>
      <c r="S830" s="213"/>
      <c r="T830" s="213"/>
      <c r="U830" s="213"/>
      <c r="V830" s="213"/>
      <c r="W830" s="213"/>
      <c r="X830" s="213"/>
      <c r="Y830" s="213"/>
      <c r="Z830" s="213"/>
      <c r="AA830" s="231"/>
      <c r="AB830" s="213"/>
      <c r="AC830" s="213"/>
      <c r="AD830" s="205"/>
      <c r="AE830" s="205"/>
      <c r="AF830" s="205"/>
      <c r="AG830" s="205"/>
      <c r="AH830" s="205"/>
      <c r="AI830" s="205"/>
      <c r="AJ830" s="205"/>
      <c r="AK830" s="205"/>
      <c r="AL830" s="205"/>
      <c r="AM830" s="205"/>
      <c r="AN830" s="205"/>
      <c r="AO830" s="205"/>
    </row>
    <row r="831">
      <c r="A831" s="213"/>
      <c r="B831" s="218"/>
      <c r="C831" s="218"/>
      <c r="D831" s="213"/>
      <c r="E831" s="213"/>
      <c r="F831" s="213"/>
      <c r="G831" s="213"/>
      <c r="H831" s="213"/>
      <c r="I831" s="213"/>
      <c r="J831" s="213"/>
      <c r="K831" s="213"/>
      <c r="L831" s="280"/>
      <c r="M831" s="280"/>
      <c r="N831" s="280"/>
      <c r="O831" s="280"/>
      <c r="P831" s="280"/>
      <c r="Q831" s="280"/>
      <c r="R831" s="213"/>
      <c r="S831" s="213"/>
      <c r="T831" s="213"/>
      <c r="U831" s="213"/>
      <c r="V831" s="213"/>
      <c r="W831" s="213"/>
      <c r="X831" s="213"/>
      <c r="Y831" s="213"/>
      <c r="Z831" s="213"/>
      <c r="AA831" s="231"/>
      <c r="AB831" s="213"/>
      <c r="AC831" s="213"/>
      <c r="AD831" s="205"/>
      <c r="AE831" s="205"/>
      <c r="AF831" s="205"/>
      <c r="AG831" s="205"/>
      <c r="AH831" s="205"/>
      <c r="AI831" s="205"/>
      <c r="AJ831" s="205"/>
      <c r="AK831" s="205"/>
      <c r="AL831" s="205"/>
      <c r="AM831" s="205"/>
      <c r="AN831" s="205"/>
      <c r="AO831" s="205"/>
    </row>
    <row r="832">
      <c r="A832" s="213"/>
      <c r="B832" s="218"/>
      <c r="C832" s="218"/>
      <c r="D832" s="213"/>
      <c r="E832" s="213"/>
      <c r="F832" s="213"/>
      <c r="G832" s="213"/>
      <c r="H832" s="213"/>
      <c r="I832" s="213"/>
      <c r="J832" s="213"/>
      <c r="K832" s="213"/>
      <c r="L832" s="280"/>
      <c r="M832" s="280"/>
      <c r="N832" s="280"/>
      <c r="O832" s="280"/>
      <c r="P832" s="280"/>
      <c r="Q832" s="280"/>
      <c r="R832" s="213"/>
      <c r="S832" s="213"/>
      <c r="T832" s="213"/>
      <c r="U832" s="213"/>
      <c r="V832" s="213"/>
      <c r="W832" s="213"/>
      <c r="X832" s="213"/>
      <c r="Y832" s="213"/>
      <c r="Z832" s="213"/>
      <c r="AA832" s="231"/>
      <c r="AB832" s="213"/>
      <c r="AC832" s="213"/>
      <c r="AD832" s="205"/>
      <c r="AE832" s="205"/>
      <c r="AF832" s="205"/>
      <c r="AG832" s="205"/>
      <c r="AH832" s="205"/>
      <c r="AI832" s="205"/>
      <c r="AJ832" s="205"/>
      <c r="AK832" s="205"/>
      <c r="AL832" s="205"/>
      <c r="AM832" s="205"/>
      <c r="AN832" s="205"/>
      <c r="AO832" s="205"/>
    </row>
    <row r="833">
      <c r="A833" s="213"/>
      <c r="B833" s="218"/>
      <c r="C833" s="218"/>
      <c r="D833" s="213"/>
      <c r="E833" s="213"/>
      <c r="F833" s="213"/>
      <c r="G833" s="213"/>
      <c r="H833" s="213"/>
      <c r="I833" s="213"/>
      <c r="J833" s="213"/>
      <c r="K833" s="213"/>
      <c r="L833" s="280"/>
      <c r="M833" s="280"/>
      <c r="N833" s="280"/>
      <c r="O833" s="280"/>
      <c r="P833" s="280"/>
      <c r="Q833" s="280"/>
      <c r="R833" s="213"/>
      <c r="S833" s="213"/>
      <c r="T833" s="213"/>
      <c r="U833" s="213"/>
      <c r="V833" s="213"/>
      <c r="W833" s="213"/>
      <c r="X833" s="213"/>
      <c r="Y833" s="213"/>
      <c r="Z833" s="213"/>
      <c r="AA833" s="231"/>
      <c r="AB833" s="213"/>
      <c r="AC833" s="213"/>
      <c r="AD833" s="205"/>
      <c r="AE833" s="205"/>
      <c r="AF833" s="205"/>
      <c r="AG833" s="205"/>
      <c r="AH833" s="205"/>
      <c r="AI833" s="205"/>
      <c r="AJ833" s="205"/>
      <c r="AK833" s="205"/>
      <c r="AL833" s="205"/>
      <c r="AM833" s="205"/>
      <c r="AN833" s="205"/>
      <c r="AO833" s="205"/>
    </row>
    <row r="834">
      <c r="A834" s="213"/>
      <c r="B834" s="218"/>
      <c r="C834" s="218"/>
      <c r="D834" s="213"/>
      <c r="E834" s="213"/>
      <c r="F834" s="213"/>
      <c r="G834" s="213"/>
      <c r="H834" s="213"/>
      <c r="I834" s="213"/>
      <c r="J834" s="213"/>
      <c r="K834" s="213"/>
      <c r="L834" s="280"/>
      <c r="M834" s="280"/>
      <c r="N834" s="280"/>
      <c r="O834" s="280"/>
      <c r="P834" s="280"/>
      <c r="Q834" s="280"/>
      <c r="R834" s="213"/>
      <c r="S834" s="213"/>
      <c r="T834" s="213"/>
      <c r="U834" s="213"/>
      <c r="V834" s="213"/>
      <c r="W834" s="213"/>
      <c r="X834" s="213"/>
      <c r="Y834" s="213"/>
      <c r="Z834" s="213"/>
      <c r="AA834" s="231"/>
      <c r="AB834" s="213"/>
      <c r="AC834" s="213"/>
      <c r="AD834" s="205"/>
      <c r="AE834" s="205"/>
      <c r="AF834" s="205"/>
      <c r="AG834" s="205"/>
      <c r="AH834" s="205"/>
      <c r="AI834" s="205"/>
      <c r="AJ834" s="205"/>
      <c r="AK834" s="205"/>
      <c r="AL834" s="205"/>
      <c r="AM834" s="205"/>
      <c r="AN834" s="205"/>
      <c r="AO834" s="205"/>
    </row>
    <row r="835">
      <c r="A835" s="213"/>
      <c r="B835" s="218"/>
      <c r="C835" s="218"/>
      <c r="D835" s="213"/>
      <c r="E835" s="213"/>
      <c r="F835" s="213"/>
      <c r="G835" s="213"/>
      <c r="H835" s="213"/>
      <c r="I835" s="213"/>
      <c r="J835" s="213"/>
      <c r="K835" s="213"/>
      <c r="L835" s="280"/>
      <c r="M835" s="280"/>
      <c r="N835" s="280"/>
      <c r="O835" s="280"/>
      <c r="P835" s="280"/>
      <c r="Q835" s="280"/>
      <c r="R835" s="213"/>
      <c r="S835" s="213"/>
      <c r="T835" s="213"/>
      <c r="U835" s="213"/>
      <c r="V835" s="213"/>
      <c r="W835" s="213"/>
      <c r="X835" s="213"/>
      <c r="Y835" s="213"/>
      <c r="Z835" s="213"/>
      <c r="AA835" s="231"/>
      <c r="AB835" s="213"/>
      <c r="AC835" s="213"/>
      <c r="AD835" s="205"/>
      <c r="AE835" s="205"/>
      <c r="AF835" s="205"/>
      <c r="AG835" s="205"/>
      <c r="AH835" s="205"/>
      <c r="AI835" s="205"/>
      <c r="AJ835" s="205"/>
      <c r="AK835" s="205"/>
      <c r="AL835" s="205"/>
      <c r="AM835" s="205"/>
      <c r="AN835" s="205"/>
      <c r="AO835" s="205"/>
    </row>
    <row r="836">
      <c r="A836" s="213"/>
      <c r="B836" s="218"/>
      <c r="C836" s="218"/>
      <c r="D836" s="213"/>
      <c r="E836" s="213"/>
      <c r="F836" s="213"/>
      <c r="G836" s="213"/>
      <c r="H836" s="213"/>
      <c r="I836" s="213"/>
      <c r="J836" s="213"/>
      <c r="K836" s="213"/>
      <c r="L836" s="280"/>
      <c r="M836" s="280"/>
      <c r="N836" s="280"/>
      <c r="O836" s="280"/>
      <c r="P836" s="280"/>
      <c r="Q836" s="280"/>
      <c r="R836" s="213"/>
      <c r="S836" s="213"/>
      <c r="T836" s="213"/>
      <c r="U836" s="213"/>
      <c r="V836" s="213"/>
      <c r="W836" s="213"/>
      <c r="X836" s="213"/>
      <c r="Y836" s="213"/>
      <c r="Z836" s="213"/>
      <c r="AA836" s="231"/>
      <c r="AB836" s="213"/>
      <c r="AC836" s="213"/>
      <c r="AD836" s="205"/>
      <c r="AE836" s="205"/>
      <c r="AF836" s="205"/>
      <c r="AG836" s="205"/>
      <c r="AH836" s="205"/>
      <c r="AI836" s="205"/>
      <c r="AJ836" s="205"/>
      <c r="AK836" s="205"/>
      <c r="AL836" s="205"/>
      <c r="AM836" s="205"/>
      <c r="AN836" s="205"/>
      <c r="AO836" s="205"/>
    </row>
    <row r="837">
      <c r="A837" s="213"/>
      <c r="B837" s="218"/>
      <c r="C837" s="218"/>
      <c r="D837" s="213"/>
      <c r="E837" s="213"/>
      <c r="F837" s="213"/>
      <c r="G837" s="213"/>
      <c r="H837" s="213"/>
      <c r="I837" s="213"/>
      <c r="J837" s="213"/>
      <c r="K837" s="213"/>
      <c r="L837" s="280"/>
      <c r="M837" s="280"/>
      <c r="N837" s="280"/>
      <c r="O837" s="280"/>
      <c r="P837" s="280"/>
      <c r="Q837" s="280"/>
      <c r="R837" s="213"/>
      <c r="S837" s="213"/>
      <c r="T837" s="213"/>
      <c r="U837" s="213"/>
      <c r="V837" s="213"/>
      <c r="W837" s="213"/>
      <c r="X837" s="213"/>
      <c r="Y837" s="213"/>
      <c r="Z837" s="213"/>
      <c r="AA837" s="231"/>
      <c r="AB837" s="213"/>
      <c r="AC837" s="213"/>
      <c r="AD837" s="205"/>
      <c r="AE837" s="205"/>
      <c r="AF837" s="205"/>
      <c r="AG837" s="205"/>
      <c r="AH837" s="205"/>
      <c r="AI837" s="205"/>
      <c r="AJ837" s="205"/>
      <c r="AK837" s="205"/>
      <c r="AL837" s="205"/>
      <c r="AM837" s="205"/>
      <c r="AN837" s="205"/>
      <c r="AO837" s="205"/>
    </row>
    <row r="838">
      <c r="A838" s="213"/>
      <c r="B838" s="218"/>
      <c r="C838" s="218"/>
      <c r="D838" s="213"/>
      <c r="E838" s="213"/>
      <c r="F838" s="213"/>
      <c r="G838" s="213"/>
      <c r="H838" s="213"/>
      <c r="I838" s="213"/>
      <c r="J838" s="213"/>
      <c r="K838" s="213"/>
      <c r="L838" s="280"/>
      <c r="M838" s="280"/>
      <c r="N838" s="280"/>
      <c r="O838" s="280"/>
      <c r="P838" s="280"/>
      <c r="Q838" s="280"/>
      <c r="R838" s="213"/>
      <c r="S838" s="213"/>
      <c r="T838" s="213"/>
      <c r="U838" s="213"/>
      <c r="V838" s="213"/>
      <c r="W838" s="213"/>
      <c r="X838" s="213"/>
      <c r="Y838" s="213"/>
      <c r="Z838" s="213"/>
      <c r="AA838" s="231"/>
      <c r="AB838" s="213"/>
      <c r="AC838" s="213"/>
      <c r="AD838" s="205"/>
      <c r="AE838" s="205"/>
      <c r="AF838" s="205"/>
      <c r="AG838" s="205"/>
      <c r="AH838" s="205"/>
      <c r="AI838" s="205"/>
      <c r="AJ838" s="205"/>
      <c r="AK838" s="205"/>
      <c r="AL838" s="205"/>
      <c r="AM838" s="205"/>
      <c r="AN838" s="205"/>
      <c r="AO838" s="205"/>
    </row>
    <row r="839">
      <c r="A839" s="213"/>
      <c r="B839" s="218"/>
      <c r="C839" s="218"/>
      <c r="D839" s="213"/>
      <c r="E839" s="213"/>
      <c r="F839" s="213"/>
      <c r="G839" s="213"/>
      <c r="H839" s="213"/>
      <c r="I839" s="213"/>
      <c r="J839" s="213"/>
      <c r="K839" s="213"/>
      <c r="L839" s="280"/>
      <c r="M839" s="280"/>
      <c r="N839" s="280"/>
      <c r="O839" s="280"/>
      <c r="P839" s="280"/>
      <c r="Q839" s="280"/>
      <c r="R839" s="213"/>
      <c r="S839" s="213"/>
      <c r="T839" s="213"/>
      <c r="U839" s="213"/>
      <c r="V839" s="213"/>
      <c r="W839" s="213"/>
      <c r="X839" s="213"/>
      <c r="Y839" s="213"/>
      <c r="Z839" s="213"/>
      <c r="AA839" s="231"/>
      <c r="AB839" s="213"/>
      <c r="AC839" s="213"/>
      <c r="AD839" s="205"/>
      <c r="AE839" s="205"/>
      <c r="AF839" s="205"/>
      <c r="AG839" s="205"/>
      <c r="AH839" s="205"/>
      <c r="AI839" s="205"/>
      <c r="AJ839" s="205"/>
      <c r="AK839" s="205"/>
      <c r="AL839" s="205"/>
      <c r="AM839" s="205"/>
      <c r="AN839" s="205"/>
      <c r="AO839" s="205"/>
    </row>
    <row r="840">
      <c r="A840" s="213"/>
      <c r="B840" s="218"/>
      <c r="C840" s="218"/>
      <c r="D840" s="213"/>
      <c r="E840" s="213"/>
      <c r="F840" s="213"/>
      <c r="G840" s="213"/>
      <c r="H840" s="213"/>
      <c r="I840" s="213"/>
      <c r="J840" s="213"/>
      <c r="K840" s="213"/>
      <c r="L840" s="280"/>
      <c r="M840" s="280"/>
      <c r="N840" s="280"/>
      <c r="O840" s="280"/>
      <c r="P840" s="280"/>
      <c r="Q840" s="280"/>
      <c r="R840" s="213"/>
      <c r="S840" s="213"/>
      <c r="T840" s="213"/>
      <c r="U840" s="213"/>
      <c r="V840" s="213"/>
      <c r="W840" s="213"/>
      <c r="X840" s="213"/>
      <c r="Y840" s="213"/>
      <c r="Z840" s="213"/>
      <c r="AA840" s="231"/>
      <c r="AB840" s="213"/>
      <c r="AC840" s="213"/>
      <c r="AD840" s="205"/>
      <c r="AE840" s="205"/>
      <c r="AF840" s="205"/>
      <c r="AG840" s="205"/>
      <c r="AH840" s="205"/>
      <c r="AI840" s="205"/>
      <c r="AJ840" s="205"/>
      <c r="AK840" s="205"/>
      <c r="AL840" s="205"/>
      <c r="AM840" s="205"/>
      <c r="AN840" s="205"/>
      <c r="AO840" s="205"/>
    </row>
    <row r="841">
      <c r="A841" s="213"/>
      <c r="B841" s="218"/>
      <c r="C841" s="218"/>
      <c r="D841" s="213"/>
      <c r="E841" s="213"/>
      <c r="F841" s="213"/>
      <c r="G841" s="213"/>
      <c r="H841" s="213"/>
      <c r="I841" s="213"/>
      <c r="J841" s="213"/>
      <c r="K841" s="213"/>
      <c r="L841" s="280"/>
      <c r="M841" s="280"/>
      <c r="N841" s="280"/>
      <c r="O841" s="280"/>
      <c r="P841" s="280"/>
      <c r="Q841" s="280"/>
      <c r="R841" s="213"/>
      <c r="S841" s="213"/>
      <c r="T841" s="213"/>
      <c r="U841" s="213"/>
      <c r="V841" s="213"/>
      <c r="W841" s="213"/>
      <c r="X841" s="213"/>
      <c r="Y841" s="213"/>
      <c r="Z841" s="213"/>
      <c r="AA841" s="231"/>
      <c r="AB841" s="213"/>
      <c r="AC841" s="213"/>
      <c r="AD841" s="205"/>
      <c r="AE841" s="205"/>
      <c r="AF841" s="205"/>
      <c r="AG841" s="205"/>
      <c r="AH841" s="205"/>
      <c r="AI841" s="205"/>
      <c r="AJ841" s="205"/>
      <c r="AK841" s="205"/>
      <c r="AL841" s="205"/>
      <c r="AM841" s="205"/>
      <c r="AN841" s="205"/>
      <c r="AO841" s="205"/>
    </row>
    <row r="842">
      <c r="A842" s="213"/>
      <c r="B842" s="218"/>
      <c r="C842" s="218"/>
      <c r="D842" s="213"/>
      <c r="E842" s="213"/>
      <c r="F842" s="213"/>
      <c r="G842" s="213"/>
      <c r="H842" s="213"/>
      <c r="I842" s="213"/>
      <c r="J842" s="213"/>
      <c r="K842" s="213"/>
      <c r="L842" s="280"/>
      <c r="M842" s="280"/>
      <c r="N842" s="280"/>
      <c r="O842" s="280"/>
      <c r="P842" s="280"/>
      <c r="Q842" s="280"/>
      <c r="R842" s="213"/>
      <c r="S842" s="213"/>
      <c r="T842" s="213"/>
      <c r="U842" s="213"/>
      <c r="V842" s="213"/>
      <c r="W842" s="213"/>
      <c r="X842" s="213"/>
      <c r="Y842" s="213"/>
      <c r="Z842" s="213"/>
      <c r="AA842" s="231"/>
      <c r="AB842" s="213"/>
      <c r="AC842" s="213"/>
      <c r="AD842" s="205"/>
      <c r="AE842" s="205"/>
      <c r="AF842" s="205"/>
      <c r="AG842" s="205"/>
      <c r="AH842" s="205"/>
      <c r="AI842" s="205"/>
      <c r="AJ842" s="205"/>
      <c r="AK842" s="205"/>
      <c r="AL842" s="205"/>
      <c r="AM842" s="205"/>
      <c r="AN842" s="205"/>
      <c r="AO842" s="205"/>
    </row>
    <row r="843">
      <c r="A843" s="213"/>
      <c r="B843" s="218"/>
      <c r="C843" s="218"/>
      <c r="D843" s="213"/>
      <c r="E843" s="213"/>
      <c r="F843" s="213"/>
      <c r="G843" s="213"/>
      <c r="H843" s="213"/>
      <c r="I843" s="213"/>
      <c r="J843" s="213"/>
      <c r="K843" s="213"/>
      <c r="L843" s="280"/>
      <c r="M843" s="280"/>
      <c r="N843" s="280"/>
      <c r="O843" s="280"/>
      <c r="P843" s="280"/>
      <c r="Q843" s="280"/>
      <c r="R843" s="213"/>
      <c r="S843" s="213"/>
      <c r="T843" s="213"/>
      <c r="U843" s="213"/>
      <c r="V843" s="213"/>
      <c r="W843" s="213"/>
      <c r="X843" s="213"/>
      <c r="Y843" s="213"/>
      <c r="Z843" s="213"/>
      <c r="AA843" s="231"/>
      <c r="AB843" s="213"/>
      <c r="AC843" s="213"/>
      <c r="AD843" s="205"/>
      <c r="AE843" s="205"/>
      <c r="AF843" s="205"/>
      <c r="AG843" s="205"/>
      <c r="AH843" s="205"/>
      <c r="AI843" s="205"/>
      <c r="AJ843" s="205"/>
      <c r="AK843" s="205"/>
      <c r="AL843" s="205"/>
      <c r="AM843" s="205"/>
      <c r="AN843" s="205"/>
      <c r="AO843" s="205"/>
    </row>
    <row r="844">
      <c r="A844" s="213"/>
      <c r="B844" s="218"/>
      <c r="C844" s="218"/>
      <c r="D844" s="213"/>
      <c r="E844" s="213"/>
      <c r="F844" s="213"/>
      <c r="G844" s="213"/>
      <c r="H844" s="213"/>
      <c r="I844" s="213"/>
      <c r="J844" s="213"/>
      <c r="K844" s="213"/>
      <c r="L844" s="280"/>
      <c r="M844" s="280"/>
      <c r="N844" s="280"/>
      <c r="O844" s="280"/>
      <c r="P844" s="280"/>
      <c r="Q844" s="280"/>
      <c r="R844" s="213"/>
      <c r="S844" s="213"/>
      <c r="T844" s="213"/>
      <c r="U844" s="213"/>
      <c r="V844" s="213"/>
      <c r="W844" s="213"/>
      <c r="X844" s="213"/>
      <c r="Y844" s="213"/>
      <c r="Z844" s="213"/>
      <c r="AA844" s="231"/>
      <c r="AB844" s="213"/>
      <c r="AC844" s="213"/>
      <c r="AD844" s="205"/>
      <c r="AE844" s="205"/>
      <c r="AF844" s="205"/>
      <c r="AG844" s="205"/>
      <c r="AH844" s="205"/>
      <c r="AI844" s="205"/>
      <c r="AJ844" s="205"/>
      <c r="AK844" s="205"/>
      <c r="AL844" s="205"/>
      <c r="AM844" s="205"/>
      <c r="AN844" s="205"/>
      <c r="AO844" s="205"/>
    </row>
    <row r="845">
      <c r="A845" s="213"/>
      <c r="B845" s="218"/>
      <c r="C845" s="218"/>
      <c r="D845" s="213"/>
      <c r="E845" s="213"/>
      <c r="F845" s="213"/>
      <c r="G845" s="213"/>
      <c r="H845" s="213"/>
      <c r="I845" s="213"/>
      <c r="J845" s="213"/>
      <c r="K845" s="213"/>
      <c r="L845" s="280"/>
      <c r="M845" s="280"/>
      <c r="N845" s="280"/>
      <c r="O845" s="280"/>
      <c r="P845" s="280"/>
      <c r="Q845" s="280"/>
      <c r="R845" s="213"/>
      <c r="S845" s="213"/>
      <c r="T845" s="213"/>
      <c r="U845" s="213"/>
      <c r="V845" s="213"/>
      <c r="W845" s="213"/>
      <c r="X845" s="213"/>
      <c r="Y845" s="213"/>
      <c r="Z845" s="213"/>
      <c r="AA845" s="231"/>
      <c r="AB845" s="213"/>
      <c r="AC845" s="213"/>
      <c r="AD845" s="205"/>
      <c r="AE845" s="205"/>
      <c r="AF845" s="205"/>
      <c r="AG845" s="205"/>
      <c r="AH845" s="205"/>
      <c r="AI845" s="205"/>
      <c r="AJ845" s="205"/>
      <c r="AK845" s="205"/>
      <c r="AL845" s="205"/>
      <c r="AM845" s="205"/>
      <c r="AN845" s="205"/>
      <c r="AO845" s="205"/>
    </row>
    <row r="846">
      <c r="A846" s="213"/>
      <c r="B846" s="218"/>
      <c r="C846" s="218"/>
      <c r="D846" s="213"/>
      <c r="E846" s="213"/>
      <c r="F846" s="213"/>
      <c r="G846" s="213"/>
      <c r="H846" s="213"/>
      <c r="I846" s="213"/>
      <c r="J846" s="213"/>
      <c r="K846" s="213"/>
      <c r="L846" s="280"/>
      <c r="M846" s="280"/>
      <c r="N846" s="280"/>
      <c r="O846" s="280"/>
      <c r="P846" s="280"/>
      <c r="Q846" s="280"/>
      <c r="R846" s="213"/>
      <c r="S846" s="213"/>
      <c r="T846" s="213"/>
      <c r="U846" s="213"/>
      <c r="V846" s="213"/>
      <c r="W846" s="213"/>
      <c r="X846" s="213"/>
      <c r="Y846" s="213"/>
      <c r="Z846" s="213"/>
      <c r="AA846" s="231"/>
      <c r="AB846" s="213"/>
      <c r="AC846" s="213"/>
      <c r="AD846" s="205"/>
      <c r="AE846" s="205"/>
      <c r="AF846" s="205"/>
      <c r="AG846" s="205"/>
      <c r="AH846" s="205"/>
      <c r="AI846" s="205"/>
      <c r="AJ846" s="205"/>
      <c r="AK846" s="205"/>
      <c r="AL846" s="205"/>
      <c r="AM846" s="205"/>
      <c r="AN846" s="205"/>
      <c r="AO846" s="205"/>
    </row>
    <row r="847">
      <c r="A847" s="213"/>
      <c r="B847" s="218"/>
      <c r="C847" s="218"/>
      <c r="D847" s="213"/>
      <c r="E847" s="213"/>
      <c r="F847" s="213"/>
      <c r="G847" s="213"/>
      <c r="H847" s="213"/>
      <c r="I847" s="213"/>
      <c r="J847" s="213"/>
      <c r="K847" s="213"/>
      <c r="L847" s="280"/>
      <c r="M847" s="280"/>
      <c r="N847" s="280"/>
      <c r="O847" s="280"/>
      <c r="P847" s="280"/>
      <c r="Q847" s="280"/>
      <c r="R847" s="213"/>
      <c r="S847" s="213"/>
      <c r="T847" s="213"/>
      <c r="U847" s="213"/>
      <c r="V847" s="213"/>
      <c r="W847" s="213"/>
      <c r="X847" s="213"/>
      <c r="Y847" s="213"/>
      <c r="Z847" s="213"/>
      <c r="AA847" s="231"/>
      <c r="AB847" s="213"/>
      <c r="AC847" s="213"/>
      <c r="AD847" s="205"/>
      <c r="AE847" s="205"/>
      <c r="AF847" s="205"/>
      <c r="AG847" s="205"/>
      <c r="AH847" s="205"/>
      <c r="AI847" s="205"/>
      <c r="AJ847" s="205"/>
      <c r="AK847" s="205"/>
      <c r="AL847" s="205"/>
      <c r="AM847" s="205"/>
      <c r="AN847" s="205"/>
      <c r="AO847" s="205"/>
    </row>
    <row r="848">
      <c r="A848" s="213"/>
      <c r="B848" s="218"/>
      <c r="C848" s="218"/>
      <c r="D848" s="213"/>
      <c r="E848" s="213"/>
      <c r="F848" s="213"/>
      <c r="G848" s="213"/>
      <c r="H848" s="213"/>
      <c r="I848" s="213"/>
      <c r="J848" s="213"/>
      <c r="K848" s="213"/>
      <c r="L848" s="280"/>
      <c r="M848" s="280"/>
      <c r="N848" s="280"/>
      <c r="O848" s="280"/>
      <c r="P848" s="280"/>
      <c r="Q848" s="280"/>
      <c r="R848" s="213"/>
      <c r="S848" s="213"/>
      <c r="T848" s="213"/>
      <c r="U848" s="213"/>
      <c r="V848" s="213"/>
      <c r="W848" s="213"/>
      <c r="X848" s="213"/>
      <c r="Y848" s="213"/>
      <c r="Z848" s="213"/>
      <c r="AA848" s="231"/>
      <c r="AB848" s="213"/>
      <c r="AC848" s="213"/>
      <c r="AD848" s="205"/>
      <c r="AE848" s="205"/>
      <c r="AF848" s="205"/>
      <c r="AG848" s="205"/>
      <c r="AH848" s="205"/>
      <c r="AI848" s="205"/>
      <c r="AJ848" s="205"/>
      <c r="AK848" s="205"/>
      <c r="AL848" s="205"/>
      <c r="AM848" s="205"/>
      <c r="AN848" s="205"/>
      <c r="AO848" s="205"/>
    </row>
    <row r="849">
      <c r="A849" s="213"/>
      <c r="B849" s="218"/>
      <c r="C849" s="218"/>
      <c r="D849" s="213"/>
      <c r="E849" s="213"/>
      <c r="F849" s="213"/>
      <c r="G849" s="213"/>
      <c r="H849" s="213"/>
      <c r="I849" s="213"/>
      <c r="J849" s="213"/>
      <c r="K849" s="213"/>
      <c r="L849" s="280"/>
      <c r="M849" s="280"/>
      <c r="N849" s="280"/>
      <c r="O849" s="280"/>
      <c r="P849" s="280"/>
      <c r="Q849" s="280"/>
      <c r="R849" s="213"/>
      <c r="S849" s="213"/>
      <c r="T849" s="213"/>
      <c r="U849" s="213"/>
      <c r="V849" s="213"/>
      <c r="W849" s="213"/>
      <c r="X849" s="213"/>
      <c r="Y849" s="213"/>
      <c r="Z849" s="213"/>
      <c r="AA849" s="231"/>
      <c r="AB849" s="213"/>
      <c r="AC849" s="213"/>
      <c r="AD849" s="205"/>
      <c r="AE849" s="205"/>
      <c r="AF849" s="205"/>
      <c r="AG849" s="205"/>
      <c r="AH849" s="205"/>
      <c r="AI849" s="205"/>
      <c r="AJ849" s="205"/>
      <c r="AK849" s="205"/>
      <c r="AL849" s="205"/>
      <c r="AM849" s="205"/>
      <c r="AN849" s="205"/>
      <c r="AO849" s="205"/>
    </row>
    <row r="850">
      <c r="A850" s="213"/>
      <c r="B850" s="218"/>
      <c r="C850" s="218"/>
      <c r="D850" s="213"/>
      <c r="E850" s="213"/>
      <c r="F850" s="213"/>
      <c r="G850" s="213"/>
      <c r="H850" s="213"/>
      <c r="I850" s="213"/>
      <c r="J850" s="213"/>
      <c r="K850" s="213"/>
      <c r="L850" s="280"/>
      <c r="M850" s="280"/>
      <c r="N850" s="280"/>
      <c r="O850" s="280"/>
      <c r="P850" s="280"/>
      <c r="Q850" s="280"/>
      <c r="R850" s="213"/>
      <c r="S850" s="213"/>
      <c r="T850" s="213"/>
      <c r="U850" s="213"/>
      <c r="V850" s="213"/>
      <c r="W850" s="213"/>
      <c r="X850" s="213"/>
      <c r="Y850" s="213"/>
      <c r="Z850" s="213"/>
      <c r="AA850" s="231"/>
      <c r="AB850" s="213"/>
      <c r="AC850" s="213"/>
      <c r="AD850" s="205"/>
      <c r="AE850" s="205"/>
      <c r="AF850" s="205"/>
      <c r="AG850" s="205"/>
      <c r="AH850" s="205"/>
      <c r="AI850" s="205"/>
      <c r="AJ850" s="205"/>
      <c r="AK850" s="205"/>
      <c r="AL850" s="205"/>
      <c r="AM850" s="205"/>
      <c r="AN850" s="205"/>
      <c r="AO850" s="205"/>
    </row>
    <row r="851">
      <c r="A851" s="213"/>
      <c r="B851" s="218"/>
      <c r="C851" s="218"/>
      <c r="D851" s="213"/>
      <c r="E851" s="213"/>
      <c r="F851" s="213"/>
      <c r="G851" s="213"/>
      <c r="H851" s="213"/>
      <c r="I851" s="213"/>
      <c r="J851" s="213"/>
      <c r="K851" s="213"/>
      <c r="L851" s="280"/>
      <c r="M851" s="280"/>
      <c r="N851" s="280"/>
      <c r="O851" s="280"/>
      <c r="P851" s="280"/>
      <c r="Q851" s="280"/>
      <c r="R851" s="213"/>
      <c r="S851" s="213"/>
      <c r="T851" s="213"/>
      <c r="U851" s="213"/>
      <c r="V851" s="213"/>
      <c r="W851" s="213"/>
      <c r="X851" s="213"/>
      <c r="Y851" s="213"/>
      <c r="Z851" s="213"/>
      <c r="AA851" s="231"/>
      <c r="AB851" s="213"/>
      <c r="AC851" s="213"/>
      <c r="AD851" s="205"/>
      <c r="AE851" s="205"/>
      <c r="AF851" s="205"/>
      <c r="AG851" s="205"/>
      <c r="AH851" s="205"/>
      <c r="AI851" s="205"/>
      <c r="AJ851" s="205"/>
      <c r="AK851" s="205"/>
      <c r="AL851" s="205"/>
      <c r="AM851" s="205"/>
      <c r="AN851" s="205"/>
      <c r="AO851" s="205"/>
    </row>
    <row r="852">
      <c r="A852" s="213"/>
      <c r="B852" s="218"/>
      <c r="C852" s="218"/>
      <c r="D852" s="213"/>
      <c r="E852" s="213"/>
      <c r="F852" s="213"/>
      <c r="G852" s="213"/>
      <c r="H852" s="213"/>
      <c r="I852" s="213"/>
      <c r="J852" s="213"/>
      <c r="K852" s="213"/>
      <c r="L852" s="280"/>
      <c r="M852" s="280"/>
      <c r="N852" s="280"/>
      <c r="O852" s="280"/>
      <c r="P852" s="280"/>
      <c r="Q852" s="280"/>
      <c r="R852" s="213"/>
      <c r="S852" s="213"/>
      <c r="T852" s="213"/>
      <c r="U852" s="213"/>
      <c r="V852" s="213"/>
      <c r="W852" s="213"/>
      <c r="X852" s="213"/>
      <c r="Y852" s="213"/>
      <c r="Z852" s="213"/>
      <c r="AA852" s="231"/>
      <c r="AB852" s="213"/>
      <c r="AC852" s="213"/>
      <c r="AD852" s="205"/>
      <c r="AE852" s="205"/>
      <c r="AF852" s="205"/>
      <c r="AG852" s="205"/>
      <c r="AH852" s="205"/>
      <c r="AI852" s="205"/>
      <c r="AJ852" s="205"/>
      <c r="AK852" s="205"/>
      <c r="AL852" s="205"/>
      <c r="AM852" s="205"/>
      <c r="AN852" s="205"/>
      <c r="AO852" s="205"/>
    </row>
    <row r="853">
      <c r="A853" s="213"/>
      <c r="B853" s="218"/>
      <c r="C853" s="218"/>
      <c r="D853" s="213"/>
      <c r="E853" s="213"/>
      <c r="F853" s="213"/>
      <c r="G853" s="213"/>
      <c r="H853" s="213"/>
      <c r="I853" s="213"/>
      <c r="J853" s="213"/>
      <c r="K853" s="213"/>
      <c r="L853" s="280"/>
      <c r="M853" s="280"/>
      <c r="N853" s="280"/>
      <c r="O853" s="280"/>
      <c r="P853" s="280"/>
      <c r="Q853" s="280"/>
      <c r="R853" s="213"/>
      <c r="S853" s="213"/>
      <c r="T853" s="213"/>
      <c r="U853" s="213"/>
      <c r="V853" s="213"/>
      <c r="W853" s="213"/>
      <c r="X853" s="213"/>
      <c r="Y853" s="213"/>
      <c r="Z853" s="213"/>
      <c r="AA853" s="231"/>
      <c r="AB853" s="213"/>
      <c r="AC853" s="213"/>
      <c r="AD853" s="205"/>
      <c r="AE853" s="205"/>
      <c r="AF853" s="205"/>
      <c r="AG853" s="205"/>
      <c r="AH853" s="205"/>
      <c r="AI853" s="205"/>
      <c r="AJ853" s="205"/>
      <c r="AK853" s="205"/>
      <c r="AL853" s="205"/>
      <c r="AM853" s="205"/>
      <c r="AN853" s="205"/>
      <c r="AO853" s="205"/>
    </row>
    <row r="854">
      <c r="A854" s="213"/>
      <c r="B854" s="218"/>
      <c r="C854" s="218"/>
      <c r="D854" s="213"/>
      <c r="E854" s="213"/>
      <c r="F854" s="213"/>
      <c r="G854" s="213"/>
      <c r="H854" s="213"/>
      <c r="I854" s="213"/>
      <c r="J854" s="213"/>
      <c r="K854" s="213"/>
      <c r="L854" s="280"/>
      <c r="M854" s="280"/>
      <c r="N854" s="280"/>
      <c r="O854" s="280"/>
      <c r="P854" s="280"/>
      <c r="Q854" s="280"/>
      <c r="R854" s="213"/>
      <c r="S854" s="213"/>
      <c r="T854" s="213"/>
      <c r="U854" s="213"/>
      <c r="V854" s="213"/>
      <c r="W854" s="213"/>
      <c r="X854" s="213"/>
      <c r="Y854" s="213"/>
      <c r="Z854" s="213"/>
      <c r="AA854" s="231"/>
      <c r="AB854" s="213"/>
      <c r="AC854" s="213"/>
      <c r="AD854" s="205"/>
      <c r="AE854" s="205"/>
      <c r="AF854" s="205"/>
      <c r="AG854" s="205"/>
      <c r="AH854" s="205"/>
      <c r="AI854" s="205"/>
      <c r="AJ854" s="205"/>
      <c r="AK854" s="205"/>
      <c r="AL854" s="205"/>
      <c r="AM854" s="205"/>
      <c r="AN854" s="205"/>
      <c r="AO854" s="205"/>
    </row>
    <row r="855">
      <c r="A855" s="213"/>
      <c r="B855" s="218"/>
      <c r="C855" s="218"/>
      <c r="D855" s="213"/>
      <c r="E855" s="213"/>
      <c r="F855" s="213"/>
      <c r="G855" s="213"/>
      <c r="H855" s="213"/>
      <c r="I855" s="213"/>
      <c r="J855" s="213"/>
      <c r="K855" s="213"/>
      <c r="L855" s="280"/>
      <c r="M855" s="280"/>
      <c r="N855" s="280"/>
      <c r="O855" s="280"/>
      <c r="P855" s="280"/>
      <c r="Q855" s="280"/>
      <c r="R855" s="213"/>
      <c r="S855" s="213"/>
      <c r="T855" s="213"/>
      <c r="U855" s="213"/>
      <c r="V855" s="213"/>
      <c r="W855" s="213"/>
      <c r="X855" s="213"/>
      <c r="Y855" s="213"/>
      <c r="Z855" s="213"/>
      <c r="AA855" s="231"/>
      <c r="AB855" s="213"/>
      <c r="AC855" s="213"/>
      <c r="AD855" s="205"/>
      <c r="AE855" s="205"/>
      <c r="AF855" s="205"/>
      <c r="AG855" s="205"/>
      <c r="AH855" s="205"/>
      <c r="AI855" s="205"/>
      <c r="AJ855" s="205"/>
      <c r="AK855" s="205"/>
      <c r="AL855" s="205"/>
      <c r="AM855" s="205"/>
      <c r="AN855" s="205"/>
      <c r="AO855" s="205"/>
    </row>
    <row r="856">
      <c r="A856" s="213"/>
      <c r="B856" s="218"/>
      <c r="C856" s="218"/>
      <c r="D856" s="213"/>
      <c r="E856" s="213"/>
      <c r="F856" s="213"/>
      <c r="G856" s="213"/>
      <c r="H856" s="213"/>
      <c r="I856" s="213"/>
      <c r="J856" s="213"/>
      <c r="K856" s="213"/>
      <c r="L856" s="280"/>
      <c r="M856" s="280"/>
      <c r="N856" s="280"/>
      <c r="O856" s="280"/>
      <c r="P856" s="280"/>
      <c r="Q856" s="280"/>
      <c r="R856" s="213"/>
      <c r="S856" s="213"/>
      <c r="T856" s="213"/>
      <c r="U856" s="213"/>
      <c r="V856" s="213"/>
      <c r="W856" s="213"/>
      <c r="X856" s="213"/>
      <c r="Y856" s="213"/>
      <c r="Z856" s="213"/>
      <c r="AA856" s="231"/>
      <c r="AB856" s="213"/>
      <c r="AC856" s="213"/>
      <c r="AD856" s="205"/>
      <c r="AE856" s="205"/>
      <c r="AF856" s="205"/>
      <c r="AG856" s="205"/>
      <c r="AH856" s="205"/>
      <c r="AI856" s="205"/>
      <c r="AJ856" s="205"/>
      <c r="AK856" s="205"/>
      <c r="AL856" s="205"/>
      <c r="AM856" s="205"/>
      <c r="AN856" s="205"/>
      <c r="AO856" s="205"/>
    </row>
    <row r="857">
      <c r="A857" s="213"/>
      <c r="B857" s="218"/>
      <c r="C857" s="218"/>
      <c r="D857" s="213"/>
      <c r="E857" s="213"/>
      <c r="F857" s="213"/>
      <c r="G857" s="213"/>
      <c r="H857" s="213"/>
      <c r="I857" s="213"/>
      <c r="J857" s="213"/>
      <c r="K857" s="213"/>
      <c r="L857" s="280"/>
      <c r="M857" s="280"/>
      <c r="N857" s="280"/>
      <c r="O857" s="280"/>
      <c r="P857" s="280"/>
      <c r="Q857" s="280"/>
      <c r="R857" s="213"/>
      <c r="S857" s="213"/>
      <c r="T857" s="213"/>
      <c r="U857" s="213"/>
      <c r="V857" s="213"/>
      <c r="W857" s="213"/>
      <c r="X857" s="213"/>
      <c r="Y857" s="213"/>
      <c r="Z857" s="213"/>
      <c r="AA857" s="231"/>
      <c r="AB857" s="213"/>
      <c r="AC857" s="213"/>
      <c r="AD857" s="205"/>
      <c r="AE857" s="205"/>
      <c r="AF857" s="205"/>
      <c r="AG857" s="205"/>
      <c r="AH857" s="205"/>
      <c r="AI857" s="205"/>
      <c r="AJ857" s="205"/>
      <c r="AK857" s="205"/>
      <c r="AL857" s="205"/>
      <c r="AM857" s="205"/>
      <c r="AN857" s="205"/>
      <c r="AO857" s="205"/>
    </row>
    <row r="858">
      <c r="A858" s="213"/>
      <c r="B858" s="218"/>
      <c r="C858" s="218"/>
      <c r="D858" s="213"/>
      <c r="E858" s="213"/>
      <c r="F858" s="213"/>
      <c r="G858" s="213"/>
      <c r="H858" s="213"/>
      <c r="I858" s="213"/>
      <c r="J858" s="213"/>
      <c r="K858" s="213"/>
      <c r="L858" s="280"/>
      <c r="M858" s="280"/>
      <c r="N858" s="280"/>
      <c r="O858" s="280"/>
      <c r="P858" s="280"/>
      <c r="Q858" s="280"/>
      <c r="R858" s="213"/>
      <c r="S858" s="213"/>
      <c r="T858" s="213"/>
      <c r="U858" s="213"/>
      <c r="V858" s="213"/>
      <c r="W858" s="213"/>
      <c r="X858" s="213"/>
      <c r="Y858" s="213"/>
      <c r="Z858" s="213"/>
      <c r="AA858" s="231"/>
      <c r="AB858" s="213"/>
      <c r="AC858" s="213"/>
      <c r="AD858" s="205"/>
      <c r="AE858" s="205"/>
      <c r="AF858" s="205"/>
      <c r="AG858" s="205"/>
      <c r="AH858" s="205"/>
      <c r="AI858" s="205"/>
      <c r="AJ858" s="205"/>
      <c r="AK858" s="205"/>
      <c r="AL858" s="205"/>
      <c r="AM858" s="205"/>
      <c r="AN858" s="205"/>
      <c r="AO858" s="205"/>
    </row>
    <row r="859">
      <c r="A859" s="213"/>
      <c r="B859" s="218"/>
      <c r="C859" s="218"/>
      <c r="D859" s="213"/>
      <c r="E859" s="213"/>
      <c r="F859" s="213"/>
      <c r="G859" s="213"/>
      <c r="H859" s="213"/>
      <c r="I859" s="213"/>
      <c r="J859" s="213"/>
      <c r="K859" s="213"/>
      <c r="L859" s="280"/>
      <c r="M859" s="280"/>
      <c r="N859" s="280"/>
      <c r="O859" s="280"/>
      <c r="P859" s="280"/>
      <c r="Q859" s="280"/>
      <c r="R859" s="213"/>
      <c r="S859" s="213"/>
      <c r="T859" s="213"/>
      <c r="U859" s="213"/>
      <c r="V859" s="213"/>
      <c r="W859" s="213"/>
      <c r="X859" s="213"/>
      <c r="Y859" s="213"/>
      <c r="Z859" s="213"/>
      <c r="AA859" s="231"/>
      <c r="AB859" s="213"/>
      <c r="AC859" s="213"/>
      <c r="AD859" s="205"/>
      <c r="AE859" s="205"/>
      <c r="AF859" s="205"/>
      <c r="AG859" s="205"/>
      <c r="AH859" s="205"/>
      <c r="AI859" s="205"/>
      <c r="AJ859" s="205"/>
      <c r="AK859" s="205"/>
      <c r="AL859" s="205"/>
      <c r="AM859" s="205"/>
      <c r="AN859" s="205"/>
      <c r="AO859" s="205"/>
    </row>
    <row r="860">
      <c r="A860" s="213"/>
      <c r="B860" s="218"/>
      <c r="C860" s="218"/>
      <c r="D860" s="213"/>
      <c r="E860" s="213"/>
      <c r="F860" s="213"/>
      <c r="G860" s="213"/>
      <c r="H860" s="213"/>
      <c r="I860" s="213"/>
      <c r="J860" s="213"/>
      <c r="K860" s="213"/>
      <c r="L860" s="280"/>
      <c r="M860" s="280"/>
      <c r="N860" s="280"/>
      <c r="O860" s="280"/>
      <c r="P860" s="280"/>
      <c r="Q860" s="280"/>
      <c r="R860" s="213"/>
      <c r="S860" s="213"/>
      <c r="T860" s="213"/>
      <c r="U860" s="213"/>
      <c r="V860" s="213"/>
      <c r="W860" s="213"/>
      <c r="X860" s="213"/>
      <c r="Y860" s="213"/>
      <c r="Z860" s="213"/>
      <c r="AA860" s="231"/>
      <c r="AB860" s="213"/>
      <c r="AC860" s="213"/>
      <c r="AD860" s="205"/>
      <c r="AE860" s="205"/>
      <c r="AF860" s="205"/>
      <c r="AG860" s="205"/>
      <c r="AH860" s="205"/>
      <c r="AI860" s="205"/>
      <c r="AJ860" s="205"/>
      <c r="AK860" s="205"/>
      <c r="AL860" s="205"/>
      <c r="AM860" s="205"/>
      <c r="AN860" s="205"/>
      <c r="AO860" s="205"/>
    </row>
    <row r="861">
      <c r="A861" s="213"/>
      <c r="B861" s="218"/>
      <c r="C861" s="218"/>
      <c r="D861" s="213"/>
      <c r="E861" s="213"/>
      <c r="F861" s="213"/>
      <c r="G861" s="213"/>
      <c r="H861" s="213"/>
      <c r="I861" s="213"/>
      <c r="J861" s="213"/>
      <c r="K861" s="213"/>
      <c r="L861" s="280"/>
      <c r="M861" s="280"/>
      <c r="N861" s="280"/>
      <c r="O861" s="280"/>
      <c r="P861" s="280"/>
      <c r="Q861" s="280"/>
      <c r="R861" s="213"/>
      <c r="S861" s="213"/>
      <c r="T861" s="213"/>
      <c r="U861" s="213"/>
      <c r="V861" s="213"/>
      <c r="W861" s="213"/>
      <c r="X861" s="213"/>
      <c r="Y861" s="213"/>
      <c r="Z861" s="213"/>
      <c r="AA861" s="231"/>
      <c r="AB861" s="213"/>
      <c r="AC861" s="213"/>
      <c r="AD861" s="205"/>
      <c r="AE861" s="205"/>
      <c r="AF861" s="205"/>
      <c r="AG861" s="205"/>
      <c r="AH861" s="205"/>
      <c r="AI861" s="205"/>
      <c r="AJ861" s="205"/>
      <c r="AK861" s="205"/>
      <c r="AL861" s="205"/>
      <c r="AM861" s="205"/>
      <c r="AN861" s="205"/>
      <c r="AO861" s="205"/>
    </row>
    <row r="862">
      <c r="A862" s="213"/>
      <c r="B862" s="218"/>
      <c r="C862" s="218"/>
      <c r="D862" s="213"/>
      <c r="E862" s="213"/>
      <c r="F862" s="213"/>
      <c r="G862" s="213"/>
      <c r="H862" s="213"/>
      <c r="I862" s="213"/>
      <c r="J862" s="213"/>
      <c r="K862" s="213"/>
      <c r="L862" s="280"/>
      <c r="M862" s="280"/>
      <c r="N862" s="280"/>
      <c r="O862" s="280"/>
      <c r="P862" s="280"/>
      <c r="Q862" s="280"/>
      <c r="R862" s="213"/>
      <c r="S862" s="213"/>
      <c r="T862" s="213"/>
      <c r="U862" s="213"/>
      <c r="V862" s="213"/>
      <c r="W862" s="213"/>
      <c r="X862" s="213"/>
      <c r="Y862" s="213"/>
      <c r="Z862" s="213"/>
      <c r="AA862" s="231"/>
      <c r="AB862" s="213"/>
      <c r="AC862" s="213"/>
      <c r="AD862" s="205"/>
      <c r="AE862" s="205"/>
      <c r="AF862" s="205"/>
      <c r="AG862" s="205"/>
      <c r="AH862" s="205"/>
      <c r="AI862" s="205"/>
      <c r="AJ862" s="205"/>
      <c r="AK862" s="205"/>
      <c r="AL862" s="205"/>
      <c r="AM862" s="205"/>
      <c r="AN862" s="205"/>
      <c r="AO862" s="205"/>
    </row>
    <row r="863">
      <c r="A863" s="213"/>
      <c r="B863" s="218"/>
      <c r="C863" s="218"/>
      <c r="D863" s="213"/>
      <c r="E863" s="213"/>
      <c r="F863" s="213"/>
      <c r="G863" s="213"/>
      <c r="H863" s="213"/>
      <c r="I863" s="213"/>
      <c r="J863" s="213"/>
      <c r="K863" s="213"/>
      <c r="L863" s="280"/>
      <c r="M863" s="280"/>
      <c r="N863" s="280"/>
      <c r="O863" s="280"/>
      <c r="P863" s="280"/>
      <c r="Q863" s="280"/>
      <c r="R863" s="213"/>
      <c r="S863" s="213"/>
      <c r="T863" s="213"/>
      <c r="U863" s="213"/>
      <c r="V863" s="213"/>
      <c r="W863" s="213"/>
      <c r="X863" s="213"/>
      <c r="Y863" s="213"/>
      <c r="Z863" s="213"/>
      <c r="AA863" s="231"/>
      <c r="AB863" s="213"/>
      <c r="AC863" s="213"/>
      <c r="AD863" s="205"/>
      <c r="AE863" s="205"/>
      <c r="AF863" s="205"/>
      <c r="AG863" s="205"/>
      <c r="AH863" s="205"/>
      <c r="AI863" s="205"/>
      <c r="AJ863" s="205"/>
      <c r="AK863" s="205"/>
      <c r="AL863" s="205"/>
      <c r="AM863" s="205"/>
      <c r="AN863" s="205"/>
      <c r="AO863" s="205"/>
    </row>
    <row r="864">
      <c r="A864" s="213"/>
      <c r="B864" s="218"/>
      <c r="C864" s="218"/>
      <c r="D864" s="213"/>
      <c r="E864" s="213"/>
      <c r="F864" s="213"/>
      <c r="G864" s="213"/>
      <c r="H864" s="213"/>
      <c r="I864" s="213"/>
      <c r="J864" s="213"/>
      <c r="K864" s="213"/>
      <c r="L864" s="280"/>
      <c r="M864" s="280"/>
      <c r="N864" s="280"/>
      <c r="O864" s="280"/>
      <c r="P864" s="280"/>
      <c r="Q864" s="280"/>
      <c r="R864" s="213"/>
      <c r="S864" s="213"/>
      <c r="T864" s="213"/>
      <c r="U864" s="213"/>
      <c r="V864" s="213"/>
      <c r="W864" s="213"/>
      <c r="X864" s="213"/>
      <c r="Y864" s="213"/>
      <c r="Z864" s="213"/>
      <c r="AA864" s="231"/>
      <c r="AB864" s="213"/>
      <c r="AC864" s="213"/>
      <c r="AD864" s="205"/>
      <c r="AE864" s="205"/>
      <c r="AF864" s="205"/>
      <c r="AG864" s="205"/>
      <c r="AH864" s="205"/>
      <c r="AI864" s="205"/>
      <c r="AJ864" s="205"/>
      <c r="AK864" s="205"/>
      <c r="AL864" s="205"/>
      <c r="AM864" s="205"/>
      <c r="AN864" s="205"/>
      <c r="AO864" s="205"/>
    </row>
    <row r="865">
      <c r="A865" s="213"/>
      <c r="B865" s="218"/>
      <c r="C865" s="218"/>
      <c r="D865" s="213"/>
      <c r="E865" s="213"/>
      <c r="F865" s="213"/>
      <c r="G865" s="213"/>
      <c r="H865" s="213"/>
      <c r="I865" s="213"/>
      <c r="J865" s="213"/>
      <c r="K865" s="213"/>
      <c r="L865" s="280"/>
      <c r="M865" s="280"/>
      <c r="N865" s="280"/>
      <c r="O865" s="280"/>
      <c r="P865" s="280"/>
      <c r="Q865" s="280"/>
      <c r="R865" s="213"/>
      <c r="S865" s="213"/>
      <c r="T865" s="213"/>
      <c r="U865" s="213"/>
      <c r="V865" s="213"/>
      <c r="W865" s="213"/>
      <c r="X865" s="213"/>
      <c r="Y865" s="213"/>
      <c r="Z865" s="213"/>
      <c r="AA865" s="231"/>
      <c r="AB865" s="213"/>
      <c r="AC865" s="213"/>
      <c r="AD865" s="205"/>
      <c r="AE865" s="205"/>
      <c r="AF865" s="205"/>
      <c r="AG865" s="205"/>
      <c r="AH865" s="205"/>
      <c r="AI865" s="205"/>
      <c r="AJ865" s="205"/>
      <c r="AK865" s="205"/>
      <c r="AL865" s="205"/>
      <c r="AM865" s="205"/>
      <c r="AN865" s="205"/>
      <c r="AO865" s="205"/>
    </row>
    <row r="866">
      <c r="A866" s="213"/>
      <c r="B866" s="218"/>
      <c r="C866" s="218"/>
      <c r="D866" s="213"/>
      <c r="E866" s="213"/>
      <c r="F866" s="213"/>
      <c r="G866" s="213"/>
      <c r="H866" s="213"/>
      <c r="I866" s="213"/>
      <c r="J866" s="213"/>
      <c r="K866" s="213"/>
      <c r="L866" s="280"/>
      <c r="M866" s="280"/>
      <c r="N866" s="280"/>
      <c r="O866" s="280"/>
      <c r="P866" s="280"/>
      <c r="Q866" s="280"/>
      <c r="R866" s="213"/>
      <c r="S866" s="213"/>
      <c r="T866" s="213"/>
      <c r="U866" s="213"/>
      <c r="V866" s="213"/>
      <c r="W866" s="213"/>
      <c r="X866" s="213"/>
      <c r="Y866" s="213"/>
      <c r="Z866" s="213"/>
      <c r="AA866" s="231"/>
      <c r="AB866" s="213"/>
      <c r="AC866" s="213"/>
      <c r="AD866" s="205"/>
      <c r="AE866" s="205"/>
      <c r="AF866" s="205"/>
      <c r="AG866" s="205"/>
      <c r="AH866" s="205"/>
      <c r="AI866" s="205"/>
      <c r="AJ866" s="205"/>
      <c r="AK866" s="205"/>
      <c r="AL866" s="205"/>
      <c r="AM866" s="205"/>
      <c r="AN866" s="205"/>
      <c r="AO866" s="205"/>
    </row>
    <row r="867">
      <c r="A867" s="213"/>
      <c r="B867" s="218"/>
      <c r="C867" s="218"/>
      <c r="D867" s="213"/>
      <c r="E867" s="213"/>
      <c r="F867" s="213"/>
      <c r="G867" s="213"/>
      <c r="H867" s="213"/>
      <c r="I867" s="213"/>
      <c r="J867" s="213"/>
      <c r="K867" s="213"/>
      <c r="L867" s="280"/>
      <c r="M867" s="280"/>
      <c r="N867" s="280"/>
      <c r="O867" s="280"/>
      <c r="P867" s="280"/>
      <c r="Q867" s="280"/>
      <c r="R867" s="213"/>
      <c r="S867" s="213"/>
      <c r="T867" s="213"/>
      <c r="U867" s="213"/>
      <c r="V867" s="213"/>
      <c r="W867" s="213"/>
      <c r="X867" s="213"/>
      <c r="Y867" s="213"/>
      <c r="Z867" s="213"/>
      <c r="AA867" s="231"/>
      <c r="AB867" s="213"/>
      <c r="AC867" s="213"/>
      <c r="AD867" s="205"/>
      <c r="AE867" s="205"/>
      <c r="AF867" s="205"/>
      <c r="AG867" s="205"/>
      <c r="AH867" s="205"/>
      <c r="AI867" s="205"/>
      <c r="AJ867" s="205"/>
      <c r="AK867" s="205"/>
      <c r="AL867" s="205"/>
      <c r="AM867" s="205"/>
      <c r="AN867" s="205"/>
      <c r="AO867" s="205"/>
    </row>
    <row r="868">
      <c r="A868" s="213"/>
      <c r="B868" s="218"/>
      <c r="C868" s="218"/>
      <c r="D868" s="213"/>
      <c r="E868" s="213"/>
      <c r="F868" s="213"/>
      <c r="G868" s="213"/>
      <c r="H868" s="213"/>
      <c r="I868" s="213"/>
      <c r="J868" s="213"/>
      <c r="K868" s="213"/>
      <c r="L868" s="280"/>
      <c r="M868" s="280"/>
      <c r="N868" s="280"/>
      <c r="O868" s="280"/>
      <c r="P868" s="280"/>
      <c r="Q868" s="280"/>
      <c r="R868" s="213"/>
      <c r="S868" s="213"/>
      <c r="T868" s="213"/>
      <c r="U868" s="213"/>
      <c r="V868" s="213"/>
      <c r="W868" s="213"/>
      <c r="X868" s="213"/>
      <c r="Y868" s="213"/>
      <c r="Z868" s="213"/>
      <c r="AA868" s="231"/>
      <c r="AB868" s="213"/>
      <c r="AC868" s="213"/>
      <c r="AD868" s="205"/>
      <c r="AE868" s="205"/>
      <c r="AF868" s="205"/>
      <c r="AG868" s="205"/>
      <c r="AH868" s="205"/>
      <c r="AI868" s="205"/>
      <c r="AJ868" s="205"/>
      <c r="AK868" s="205"/>
      <c r="AL868" s="205"/>
      <c r="AM868" s="205"/>
      <c r="AN868" s="205"/>
      <c r="AO868" s="205"/>
    </row>
    <row r="869">
      <c r="A869" s="213"/>
      <c r="B869" s="218"/>
      <c r="C869" s="218"/>
      <c r="D869" s="213"/>
      <c r="E869" s="213"/>
      <c r="F869" s="213"/>
      <c r="G869" s="213"/>
      <c r="H869" s="213"/>
      <c r="I869" s="213"/>
      <c r="J869" s="213"/>
      <c r="K869" s="213"/>
      <c r="L869" s="280"/>
      <c r="M869" s="280"/>
      <c r="N869" s="280"/>
      <c r="O869" s="280"/>
      <c r="P869" s="280"/>
      <c r="Q869" s="280"/>
      <c r="R869" s="213"/>
      <c r="S869" s="213"/>
      <c r="T869" s="213"/>
      <c r="U869" s="213"/>
      <c r="V869" s="213"/>
      <c r="W869" s="213"/>
      <c r="X869" s="213"/>
      <c r="Y869" s="213"/>
      <c r="Z869" s="213"/>
      <c r="AA869" s="231"/>
      <c r="AB869" s="213"/>
      <c r="AC869" s="213"/>
      <c r="AD869" s="205"/>
      <c r="AE869" s="205"/>
      <c r="AF869" s="205"/>
      <c r="AG869" s="205"/>
      <c r="AH869" s="205"/>
      <c r="AI869" s="205"/>
      <c r="AJ869" s="205"/>
      <c r="AK869" s="205"/>
      <c r="AL869" s="205"/>
      <c r="AM869" s="205"/>
      <c r="AN869" s="205"/>
      <c r="AO869" s="205"/>
    </row>
    <row r="870">
      <c r="A870" s="213"/>
      <c r="B870" s="218"/>
      <c r="C870" s="218"/>
      <c r="D870" s="213"/>
      <c r="E870" s="213"/>
      <c r="F870" s="213"/>
      <c r="G870" s="213"/>
      <c r="H870" s="213"/>
      <c r="I870" s="213"/>
      <c r="J870" s="213"/>
      <c r="K870" s="213"/>
      <c r="L870" s="280"/>
      <c r="M870" s="280"/>
      <c r="N870" s="280"/>
      <c r="O870" s="280"/>
      <c r="P870" s="280"/>
      <c r="Q870" s="280"/>
      <c r="R870" s="213"/>
      <c r="S870" s="213"/>
      <c r="T870" s="213"/>
      <c r="U870" s="213"/>
      <c r="V870" s="213"/>
      <c r="W870" s="213"/>
      <c r="X870" s="213"/>
      <c r="Y870" s="213"/>
      <c r="Z870" s="213"/>
      <c r="AA870" s="231"/>
      <c r="AB870" s="213"/>
      <c r="AC870" s="213"/>
      <c r="AD870" s="205"/>
      <c r="AE870" s="205"/>
      <c r="AF870" s="205"/>
      <c r="AG870" s="205"/>
      <c r="AH870" s="205"/>
      <c r="AI870" s="205"/>
      <c r="AJ870" s="205"/>
      <c r="AK870" s="205"/>
      <c r="AL870" s="205"/>
      <c r="AM870" s="205"/>
      <c r="AN870" s="205"/>
      <c r="AO870" s="205"/>
    </row>
    <row r="871">
      <c r="A871" s="213"/>
      <c r="B871" s="218"/>
      <c r="C871" s="218"/>
      <c r="D871" s="213"/>
      <c r="E871" s="213"/>
      <c r="F871" s="213"/>
      <c r="G871" s="213"/>
      <c r="H871" s="213"/>
      <c r="I871" s="213"/>
      <c r="J871" s="213"/>
      <c r="K871" s="213"/>
      <c r="L871" s="280"/>
      <c r="M871" s="280"/>
      <c r="N871" s="280"/>
      <c r="O871" s="280"/>
      <c r="P871" s="280"/>
      <c r="Q871" s="280"/>
      <c r="R871" s="213"/>
      <c r="S871" s="213"/>
      <c r="T871" s="213"/>
      <c r="U871" s="213"/>
      <c r="V871" s="213"/>
      <c r="W871" s="213"/>
      <c r="X871" s="213"/>
      <c r="Y871" s="213"/>
      <c r="Z871" s="213"/>
      <c r="AA871" s="231"/>
      <c r="AB871" s="213"/>
      <c r="AC871" s="213"/>
      <c r="AD871" s="205"/>
      <c r="AE871" s="205"/>
      <c r="AF871" s="205"/>
      <c r="AG871" s="205"/>
      <c r="AH871" s="205"/>
      <c r="AI871" s="205"/>
      <c r="AJ871" s="205"/>
      <c r="AK871" s="205"/>
      <c r="AL871" s="205"/>
      <c r="AM871" s="205"/>
      <c r="AN871" s="205"/>
      <c r="AO871" s="205"/>
    </row>
    <row r="872">
      <c r="A872" s="213"/>
      <c r="B872" s="218"/>
      <c r="C872" s="218"/>
      <c r="D872" s="213"/>
      <c r="E872" s="213"/>
      <c r="F872" s="213"/>
      <c r="G872" s="213"/>
      <c r="H872" s="213"/>
      <c r="I872" s="213"/>
      <c r="J872" s="213"/>
      <c r="K872" s="213"/>
      <c r="L872" s="280"/>
      <c r="M872" s="280"/>
      <c r="N872" s="280"/>
      <c r="O872" s="280"/>
      <c r="P872" s="280"/>
      <c r="Q872" s="280"/>
      <c r="R872" s="213"/>
      <c r="S872" s="213"/>
      <c r="T872" s="213"/>
      <c r="U872" s="213"/>
      <c r="V872" s="213"/>
      <c r="W872" s="213"/>
      <c r="X872" s="213"/>
      <c r="Y872" s="213"/>
      <c r="Z872" s="213"/>
      <c r="AA872" s="231"/>
      <c r="AB872" s="213"/>
      <c r="AC872" s="213"/>
      <c r="AD872" s="205"/>
      <c r="AE872" s="205"/>
      <c r="AF872" s="205"/>
      <c r="AG872" s="205"/>
      <c r="AH872" s="205"/>
      <c r="AI872" s="205"/>
      <c r="AJ872" s="205"/>
      <c r="AK872" s="205"/>
      <c r="AL872" s="205"/>
      <c r="AM872" s="205"/>
      <c r="AN872" s="205"/>
      <c r="AO872" s="205"/>
    </row>
    <row r="873">
      <c r="A873" s="213"/>
      <c r="B873" s="218"/>
      <c r="C873" s="218"/>
      <c r="D873" s="213"/>
      <c r="E873" s="213"/>
      <c r="F873" s="213"/>
      <c r="G873" s="213"/>
      <c r="H873" s="213"/>
      <c r="I873" s="213"/>
      <c r="J873" s="213"/>
      <c r="K873" s="213"/>
      <c r="L873" s="280"/>
      <c r="M873" s="280"/>
      <c r="N873" s="280"/>
      <c r="O873" s="280"/>
      <c r="P873" s="280"/>
      <c r="Q873" s="280"/>
      <c r="R873" s="213"/>
      <c r="S873" s="213"/>
      <c r="T873" s="213"/>
      <c r="U873" s="213"/>
      <c r="V873" s="213"/>
      <c r="W873" s="213"/>
      <c r="X873" s="213"/>
      <c r="Y873" s="213"/>
      <c r="Z873" s="213"/>
      <c r="AA873" s="231"/>
      <c r="AB873" s="213"/>
      <c r="AC873" s="213"/>
      <c r="AD873" s="205"/>
      <c r="AE873" s="205"/>
      <c r="AF873" s="205"/>
      <c r="AG873" s="205"/>
      <c r="AH873" s="205"/>
      <c r="AI873" s="205"/>
      <c r="AJ873" s="205"/>
      <c r="AK873" s="205"/>
      <c r="AL873" s="205"/>
      <c r="AM873" s="205"/>
      <c r="AN873" s="205"/>
      <c r="AO873" s="205"/>
    </row>
    <row r="874">
      <c r="A874" s="213"/>
      <c r="B874" s="218"/>
      <c r="C874" s="218"/>
      <c r="D874" s="213"/>
      <c r="E874" s="213"/>
      <c r="F874" s="213"/>
      <c r="G874" s="213"/>
      <c r="H874" s="213"/>
      <c r="I874" s="213"/>
      <c r="J874" s="213"/>
      <c r="K874" s="213"/>
      <c r="L874" s="280"/>
      <c r="M874" s="280"/>
      <c r="N874" s="280"/>
      <c r="O874" s="280"/>
      <c r="P874" s="280"/>
      <c r="Q874" s="280"/>
      <c r="R874" s="213"/>
      <c r="S874" s="213"/>
      <c r="T874" s="213"/>
      <c r="U874" s="213"/>
      <c r="V874" s="213"/>
      <c r="W874" s="213"/>
      <c r="X874" s="213"/>
      <c r="Y874" s="213"/>
      <c r="Z874" s="213"/>
      <c r="AA874" s="231"/>
      <c r="AB874" s="213"/>
      <c r="AC874" s="213"/>
      <c r="AD874" s="205"/>
      <c r="AE874" s="205"/>
      <c r="AF874" s="205"/>
      <c r="AG874" s="205"/>
      <c r="AH874" s="205"/>
      <c r="AI874" s="205"/>
      <c r="AJ874" s="205"/>
      <c r="AK874" s="205"/>
      <c r="AL874" s="205"/>
      <c r="AM874" s="205"/>
      <c r="AN874" s="205"/>
      <c r="AO874" s="205"/>
    </row>
    <row r="875">
      <c r="A875" s="213"/>
      <c r="B875" s="218"/>
      <c r="C875" s="218"/>
      <c r="D875" s="213"/>
      <c r="E875" s="213"/>
      <c r="F875" s="213"/>
      <c r="G875" s="213"/>
      <c r="H875" s="213"/>
      <c r="I875" s="213"/>
      <c r="J875" s="213"/>
      <c r="K875" s="213"/>
      <c r="L875" s="280"/>
      <c r="M875" s="280"/>
      <c r="N875" s="280"/>
      <c r="O875" s="280"/>
      <c r="P875" s="280"/>
      <c r="Q875" s="280"/>
      <c r="R875" s="213"/>
      <c r="S875" s="213"/>
      <c r="T875" s="213"/>
      <c r="U875" s="213"/>
      <c r="V875" s="213"/>
      <c r="W875" s="213"/>
      <c r="X875" s="213"/>
      <c r="Y875" s="213"/>
      <c r="Z875" s="213"/>
      <c r="AA875" s="231"/>
      <c r="AB875" s="213"/>
      <c r="AC875" s="213"/>
      <c r="AD875" s="205"/>
      <c r="AE875" s="205"/>
      <c r="AF875" s="205"/>
      <c r="AG875" s="205"/>
      <c r="AH875" s="205"/>
      <c r="AI875" s="205"/>
      <c r="AJ875" s="205"/>
      <c r="AK875" s="205"/>
      <c r="AL875" s="205"/>
      <c r="AM875" s="205"/>
      <c r="AN875" s="205"/>
      <c r="AO875" s="205"/>
    </row>
    <row r="876">
      <c r="A876" s="213"/>
      <c r="B876" s="218"/>
      <c r="C876" s="218"/>
      <c r="D876" s="213"/>
      <c r="E876" s="213"/>
      <c r="F876" s="213"/>
      <c r="G876" s="213"/>
      <c r="H876" s="213"/>
      <c r="I876" s="213"/>
      <c r="J876" s="213"/>
      <c r="K876" s="213"/>
      <c r="L876" s="280"/>
      <c r="M876" s="280"/>
      <c r="N876" s="280"/>
      <c r="O876" s="280"/>
      <c r="P876" s="280"/>
      <c r="Q876" s="280"/>
      <c r="R876" s="213"/>
      <c r="S876" s="213"/>
      <c r="T876" s="213"/>
      <c r="U876" s="213"/>
      <c r="V876" s="213"/>
      <c r="W876" s="213"/>
      <c r="X876" s="213"/>
      <c r="Y876" s="213"/>
      <c r="Z876" s="213"/>
      <c r="AA876" s="231"/>
      <c r="AB876" s="213"/>
      <c r="AC876" s="213"/>
      <c r="AD876" s="205"/>
      <c r="AE876" s="205"/>
      <c r="AF876" s="205"/>
      <c r="AG876" s="205"/>
      <c r="AH876" s="205"/>
      <c r="AI876" s="205"/>
      <c r="AJ876" s="205"/>
      <c r="AK876" s="205"/>
      <c r="AL876" s="205"/>
      <c r="AM876" s="205"/>
      <c r="AN876" s="205"/>
      <c r="AO876" s="205"/>
    </row>
    <row r="877">
      <c r="A877" s="213"/>
      <c r="B877" s="218"/>
      <c r="C877" s="218"/>
      <c r="D877" s="213"/>
      <c r="E877" s="213"/>
      <c r="F877" s="213"/>
      <c r="G877" s="213"/>
      <c r="H877" s="213"/>
      <c r="I877" s="213"/>
      <c r="J877" s="213"/>
      <c r="K877" s="213"/>
      <c r="L877" s="280"/>
      <c r="M877" s="280"/>
      <c r="N877" s="280"/>
      <c r="O877" s="280"/>
      <c r="P877" s="280"/>
      <c r="Q877" s="280"/>
      <c r="R877" s="213"/>
      <c r="S877" s="213"/>
      <c r="T877" s="213"/>
      <c r="U877" s="213"/>
      <c r="V877" s="213"/>
      <c r="W877" s="213"/>
      <c r="X877" s="213"/>
      <c r="Y877" s="213"/>
      <c r="Z877" s="213"/>
      <c r="AA877" s="231"/>
      <c r="AB877" s="213"/>
      <c r="AC877" s="213"/>
      <c r="AD877" s="205"/>
      <c r="AE877" s="205"/>
      <c r="AF877" s="205"/>
      <c r="AG877" s="205"/>
      <c r="AH877" s="205"/>
      <c r="AI877" s="205"/>
      <c r="AJ877" s="205"/>
      <c r="AK877" s="205"/>
      <c r="AL877" s="205"/>
      <c r="AM877" s="205"/>
      <c r="AN877" s="205"/>
      <c r="AO877" s="205"/>
    </row>
    <row r="878">
      <c r="A878" s="213"/>
      <c r="B878" s="218"/>
      <c r="C878" s="218"/>
      <c r="D878" s="213"/>
      <c r="E878" s="213"/>
      <c r="F878" s="213"/>
      <c r="G878" s="213"/>
      <c r="H878" s="213"/>
      <c r="I878" s="213"/>
      <c r="J878" s="213"/>
      <c r="K878" s="213"/>
      <c r="L878" s="280"/>
      <c r="M878" s="280"/>
      <c r="N878" s="280"/>
      <c r="O878" s="280"/>
      <c r="P878" s="280"/>
      <c r="Q878" s="280"/>
      <c r="R878" s="213"/>
      <c r="S878" s="213"/>
      <c r="T878" s="213"/>
      <c r="U878" s="213"/>
      <c r="V878" s="213"/>
      <c r="W878" s="213"/>
      <c r="X878" s="213"/>
      <c r="Y878" s="213"/>
      <c r="Z878" s="213"/>
      <c r="AA878" s="231"/>
      <c r="AB878" s="213"/>
      <c r="AC878" s="213"/>
      <c r="AD878" s="205"/>
      <c r="AE878" s="205"/>
      <c r="AF878" s="205"/>
      <c r="AG878" s="205"/>
      <c r="AH878" s="205"/>
      <c r="AI878" s="205"/>
      <c r="AJ878" s="205"/>
      <c r="AK878" s="205"/>
      <c r="AL878" s="205"/>
      <c r="AM878" s="205"/>
      <c r="AN878" s="205"/>
      <c r="AO878" s="205"/>
    </row>
    <row r="879">
      <c r="A879" s="213"/>
      <c r="B879" s="218"/>
      <c r="C879" s="218"/>
      <c r="D879" s="213"/>
      <c r="E879" s="213"/>
      <c r="F879" s="213"/>
      <c r="G879" s="213"/>
      <c r="H879" s="213"/>
      <c r="I879" s="213"/>
      <c r="J879" s="213"/>
      <c r="K879" s="213"/>
      <c r="L879" s="280"/>
      <c r="M879" s="280"/>
      <c r="N879" s="280"/>
      <c r="O879" s="280"/>
      <c r="P879" s="280"/>
      <c r="Q879" s="280"/>
      <c r="R879" s="213"/>
      <c r="S879" s="213"/>
      <c r="T879" s="213"/>
      <c r="U879" s="213"/>
      <c r="V879" s="213"/>
      <c r="W879" s="213"/>
      <c r="X879" s="213"/>
      <c r="Y879" s="213"/>
      <c r="Z879" s="213"/>
      <c r="AA879" s="231"/>
      <c r="AB879" s="213"/>
      <c r="AC879" s="213"/>
      <c r="AD879" s="205"/>
      <c r="AE879" s="205"/>
      <c r="AF879" s="205"/>
      <c r="AG879" s="205"/>
      <c r="AH879" s="205"/>
      <c r="AI879" s="205"/>
      <c r="AJ879" s="205"/>
      <c r="AK879" s="205"/>
      <c r="AL879" s="205"/>
      <c r="AM879" s="205"/>
      <c r="AN879" s="205"/>
      <c r="AO879" s="205"/>
    </row>
    <row r="880">
      <c r="A880" s="213"/>
      <c r="B880" s="218"/>
      <c r="C880" s="218"/>
      <c r="D880" s="213"/>
      <c r="E880" s="213"/>
      <c r="F880" s="213"/>
      <c r="G880" s="213"/>
      <c r="H880" s="213"/>
      <c r="I880" s="213"/>
      <c r="J880" s="213"/>
      <c r="K880" s="213"/>
      <c r="L880" s="280"/>
      <c r="M880" s="280"/>
      <c r="N880" s="280"/>
      <c r="O880" s="280"/>
      <c r="P880" s="280"/>
      <c r="Q880" s="280"/>
      <c r="R880" s="213"/>
      <c r="S880" s="213"/>
      <c r="T880" s="213"/>
      <c r="U880" s="213"/>
      <c r="V880" s="213"/>
      <c r="W880" s="213"/>
      <c r="X880" s="213"/>
      <c r="Y880" s="213"/>
      <c r="Z880" s="213"/>
      <c r="AA880" s="231"/>
      <c r="AB880" s="213"/>
      <c r="AC880" s="213"/>
      <c r="AD880" s="205"/>
      <c r="AE880" s="205"/>
      <c r="AF880" s="205"/>
      <c r="AG880" s="205"/>
      <c r="AH880" s="205"/>
      <c r="AI880" s="205"/>
      <c r="AJ880" s="205"/>
      <c r="AK880" s="205"/>
      <c r="AL880" s="205"/>
      <c r="AM880" s="205"/>
      <c r="AN880" s="205"/>
      <c r="AO880" s="205"/>
    </row>
    <row r="881">
      <c r="A881" s="213"/>
      <c r="B881" s="218"/>
      <c r="C881" s="218"/>
      <c r="D881" s="213"/>
      <c r="E881" s="213"/>
      <c r="F881" s="213"/>
      <c r="G881" s="213"/>
      <c r="H881" s="213"/>
      <c r="I881" s="213"/>
      <c r="J881" s="213"/>
      <c r="K881" s="213"/>
      <c r="L881" s="280"/>
      <c r="M881" s="280"/>
      <c r="N881" s="280"/>
      <c r="O881" s="280"/>
      <c r="P881" s="280"/>
      <c r="Q881" s="280"/>
      <c r="R881" s="213"/>
      <c r="S881" s="213"/>
      <c r="T881" s="213"/>
      <c r="U881" s="213"/>
      <c r="V881" s="213"/>
      <c r="W881" s="213"/>
      <c r="X881" s="213"/>
      <c r="Y881" s="213"/>
      <c r="Z881" s="213"/>
      <c r="AA881" s="231"/>
      <c r="AB881" s="213"/>
      <c r="AC881" s="213"/>
      <c r="AD881" s="205"/>
      <c r="AE881" s="205"/>
      <c r="AF881" s="205"/>
      <c r="AG881" s="205"/>
      <c r="AH881" s="205"/>
      <c r="AI881" s="205"/>
      <c r="AJ881" s="205"/>
      <c r="AK881" s="205"/>
      <c r="AL881" s="205"/>
      <c r="AM881" s="205"/>
      <c r="AN881" s="205"/>
      <c r="AO881" s="205"/>
    </row>
    <row r="882">
      <c r="A882" s="213"/>
      <c r="B882" s="218"/>
      <c r="C882" s="218"/>
      <c r="D882" s="213"/>
      <c r="E882" s="213"/>
      <c r="F882" s="213"/>
      <c r="G882" s="213"/>
      <c r="H882" s="213"/>
      <c r="I882" s="213"/>
      <c r="J882" s="213"/>
      <c r="K882" s="213"/>
      <c r="L882" s="280"/>
      <c r="M882" s="280"/>
      <c r="N882" s="280"/>
      <c r="O882" s="280"/>
      <c r="P882" s="280"/>
      <c r="Q882" s="280"/>
      <c r="R882" s="213"/>
      <c r="S882" s="213"/>
      <c r="T882" s="213"/>
      <c r="U882" s="213"/>
      <c r="V882" s="213"/>
      <c r="W882" s="213"/>
      <c r="X882" s="213"/>
      <c r="Y882" s="213"/>
      <c r="Z882" s="213"/>
      <c r="AA882" s="231"/>
      <c r="AB882" s="213"/>
      <c r="AC882" s="213"/>
      <c r="AD882" s="205"/>
      <c r="AE882" s="205"/>
      <c r="AF882" s="205"/>
      <c r="AG882" s="205"/>
      <c r="AH882" s="205"/>
      <c r="AI882" s="205"/>
      <c r="AJ882" s="205"/>
      <c r="AK882" s="205"/>
      <c r="AL882" s="205"/>
      <c r="AM882" s="205"/>
      <c r="AN882" s="205"/>
      <c r="AO882" s="205"/>
    </row>
    <row r="883">
      <c r="A883" s="213"/>
      <c r="B883" s="218"/>
      <c r="C883" s="218"/>
      <c r="D883" s="213"/>
      <c r="E883" s="213"/>
      <c r="F883" s="213"/>
      <c r="G883" s="213"/>
      <c r="H883" s="213"/>
      <c r="I883" s="213"/>
      <c r="J883" s="213"/>
      <c r="K883" s="213"/>
      <c r="L883" s="280"/>
      <c r="M883" s="280"/>
      <c r="N883" s="280"/>
      <c r="O883" s="280"/>
      <c r="P883" s="280"/>
      <c r="Q883" s="280"/>
      <c r="R883" s="213"/>
      <c r="S883" s="213"/>
      <c r="T883" s="213"/>
      <c r="U883" s="213"/>
      <c r="V883" s="213"/>
      <c r="W883" s="213"/>
      <c r="X883" s="213"/>
      <c r="Y883" s="213"/>
      <c r="Z883" s="213"/>
      <c r="AA883" s="231"/>
      <c r="AB883" s="213"/>
      <c r="AC883" s="213"/>
      <c r="AD883" s="205"/>
      <c r="AE883" s="205"/>
      <c r="AF883" s="205"/>
      <c r="AG883" s="205"/>
      <c r="AH883" s="205"/>
      <c r="AI883" s="205"/>
      <c r="AJ883" s="205"/>
      <c r="AK883" s="205"/>
      <c r="AL883" s="205"/>
      <c r="AM883" s="205"/>
      <c r="AN883" s="205"/>
      <c r="AO883" s="205"/>
    </row>
    <row r="884">
      <c r="A884" s="213"/>
      <c r="B884" s="218"/>
      <c r="C884" s="218"/>
      <c r="D884" s="213"/>
      <c r="E884" s="213"/>
      <c r="F884" s="213"/>
      <c r="G884" s="213"/>
      <c r="H884" s="213"/>
      <c r="I884" s="213"/>
      <c r="J884" s="213"/>
      <c r="K884" s="213"/>
      <c r="L884" s="280"/>
      <c r="M884" s="280"/>
      <c r="N884" s="280"/>
      <c r="O884" s="280"/>
      <c r="P884" s="280"/>
      <c r="Q884" s="280"/>
      <c r="R884" s="213"/>
      <c r="S884" s="213"/>
      <c r="T884" s="213"/>
      <c r="U884" s="213"/>
      <c r="V884" s="213"/>
      <c r="W884" s="213"/>
      <c r="X884" s="213"/>
      <c r="Y884" s="213"/>
      <c r="Z884" s="213"/>
      <c r="AA884" s="231"/>
      <c r="AB884" s="213"/>
      <c r="AC884" s="213"/>
      <c r="AD884" s="205"/>
      <c r="AE884" s="205"/>
      <c r="AF884" s="205"/>
      <c r="AG884" s="205"/>
      <c r="AH884" s="205"/>
      <c r="AI884" s="205"/>
      <c r="AJ884" s="205"/>
      <c r="AK884" s="205"/>
      <c r="AL884" s="205"/>
      <c r="AM884" s="205"/>
      <c r="AN884" s="205"/>
      <c r="AO884" s="205"/>
    </row>
    <row r="885">
      <c r="A885" s="213"/>
      <c r="B885" s="218"/>
      <c r="C885" s="218"/>
      <c r="D885" s="213"/>
      <c r="E885" s="213"/>
      <c r="F885" s="213"/>
      <c r="G885" s="213"/>
      <c r="H885" s="213"/>
      <c r="I885" s="213"/>
      <c r="J885" s="213"/>
      <c r="K885" s="213"/>
      <c r="L885" s="280"/>
      <c r="M885" s="280"/>
      <c r="N885" s="280"/>
      <c r="O885" s="280"/>
      <c r="P885" s="280"/>
      <c r="Q885" s="280"/>
      <c r="R885" s="213"/>
      <c r="S885" s="213"/>
      <c r="T885" s="213"/>
      <c r="U885" s="213"/>
      <c r="V885" s="213"/>
      <c r="W885" s="213"/>
      <c r="X885" s="213"/>
      <c r="Y885" s="213"/>
      <c r="Z885" s="213"/>
      <c r="AA885" s="231"/>
      <c r="AB885" s="213"/>
      <c r="AC885" s="213"/>
      <c r="AD885" s="205"/>
      <c r="AE885" s="205"/>
      <c r="AF885" s="205"/>
      <c r="AG885" s="205"/>
      <c r="AH885" s="205"/>
      <c r="AI885" s="205"/>
      <c r="AJ885" s="205"/>
      <c r="AK885" s="205"/>
      <c r="AL885" s="205"/>
      <c r="AM885" s="205"/>
      <c r="AN885" s="205"/>
      <c r="AO885" s="205"/>
    </row>
    <row r="886">
      <c r="A886" s="213"/>
      <c r="B886" s="218"/>
      <c r="C886" s="218"/>
      <c r="D886" s="213"/>
      <c r="E886" s="213"/>
      <c r="F886" s="213"/>
      <c r="G886" s="213"/>
      <c r="H886" s="213"/>
      <c r="I886" s="213"/>
      <c r="J886" s="213"/>
      <c r="K886" s="213"/>
      <c r="L886" s="280"/>
      <c r="M886" s="280"/>
      <c r="N886" s="280"/>
      <c r="O886" s="280"/>
      <c r="P886" s="280"/>
      <c r="Q886" s="280"/>
      <c r="R886" s="213"/>
      <c r="S886" s="213"/>
      <c r="T886" s="213"/>
      <c r="U886" s="213"/>
      <c r="V886" s="213"/>
      <c r="W886" s="213"/>
      <c r="X886" s="213"/>
      <c r="Y886" s="213"/>
      <c r="Z886" s="213"/>
      <c r="AA886" s="231"/>
      <c r="AB886" s="213"/>
      <c r="AC886" s="213"/>
      <c r="AD886" s="205"/>
      <c r="AE886" s="205"/>
      <c r="AF886" s="205"/>
      <c r="AG886" s="205"/>
      <c r="AH886" s="205"/>
      <c r="AI886" s="205"/>
      <c r="AJ886" s="205"/>
      <c r="AK886" s="205"/>
      <c r="AL886" s="205"/>
      <c r="AM886" s="205"/>
      <c r="AN886" s="205"/>
      <c r="AO886" s="205"/>
    </row>
    <row r="887">
      <c r="A887" s="213"/>
      <c r="B887" s="218"/>
      <c r="C887" s="218"/>
      <c r="D887" s="213"/>
      <c r="E887" s="213"/>
      <c r="F887" s="213"/>
      <c r="G887" s="213"/>
      <c r="H887" s="213"/>
      <c r="I887" s="213"/>
      <c r="J887" s="213"/>
      <c r="K887" s="213"/>
      <c r="L887" s="280"/>
      <c r="M887" s="280"/>
      <c r="N887" s="280"/>
      <c r="O887" s="280"/>
      <c r="P887" s="280"/>
      <c r="Q887" s="280"/>
      <c r="R887" s="213"/>
      <c r="S887" s="213"/>
      <c r="T887" s="213"/>
      <c r="U887" s="213"/>
      <c r="V887" s="213"/>
      <c r="W887" s="213"/>
      <c r="X887" s="213"/>
      <c r="Y887" s="213"/>
      <c r="Z887" s="213"/>
      <c r="AA887" s="231"/>
      <c r="AB887" s="213"/>
      <c r="AC887" s="213"/>
      <c r="AD887" s="205"/>
      <c r="AE887" s="205"/>
      <c r="AF887" s="205"/>
      <c r="AG887" s="205"/>
      <c r="AH887" s="205"/>
      <c r="AI887" s="205"/>
      <c r="AJ887" s="205"/>
      <c r="AK887" s="205"/>
      <c r="AL887" s="205"/>
      <c r="AM887" s="205"/>
      <c r="AN887" s="205"/>
      <c r="AO887" s="205"/>
    </row>
    <row r="888">
      <c r="A888" s="213"/>
      <c r="B888" s="218"/>
      <c r="C888" s="218"/>
      <c r="D888" s="213"/>
      <c r="E888" s="213"/>
      <c r="F888" s="213"/>
      <c r="G888" s="213"/>
      <c r="H888" s="213"/>
      <c r="I888" s="213"/>
      <c r="J888" s="213"/>
      <c r="K888" s="213"/>
      <c r="L888" s="280"/>
      <c r="M888" s="280"/>
      <c r="N888" s="280"/>
      <c r="O888" s="280"/>
      <c r="P888" s="280"/>
      <c r="Q888" s="280"/>
      <c r="R888" s="213"/>
      <c r="S888" s="213"/>
      <c r="T888" s="213"/>
      <c r="U888" s="213"/>
      <c r="V888" s="213"/>
      <c r="W888" s="213"/>
      <c r="X888" s="213"/>
      <c r="Y888" s="213"/>
      <c r="Z888" s="213"/>
      <c r="AA888" s="231"/>
      <c r="AB888" s="213"/>
      <c r="AC888" s="213"/>
      <c r="AD888" s="205"/>
      <c r="AE888" s="205"/>
      <c r="AF888" s="205"/>
      <c r="AG888" s="205"/>
      <c r="AH888" s="205"/>
      <c r="AI888" s="205"/>
      <c r="AJ888" s="205"/>
      <c r="AK888" s="205"/>
      <c r="AL888" s="205"/>
      <c r="AM888" s="205"/>
      <c r="AN888" s="205"/>
      <c r="AO888" s="205"/>
    </row>
    <row r="889">
      <c r="A889" s="213"/>
      <c r="B889" s="218"/>
      <c r="C889" s="218"/>
      <c r="D889" s="213"/>
      <c r="E889" s="213"/>
      <c r="F889" s="213"/>
      <c r="G889" s="213"/>
      <c r="H889" s="213"/>
      <c r="I889" s="213"/>
      <c r="J889" s="213"/>
      <c r="K889" s="213"/>
      <c r="L889" s="280"/>
      <c r="M889" s="280"/>
      <c r="N889" s="280"/>
      <c r="O889" s="280"/>
      <c r="P889" s="280"/>
      <c r="Q889" s="280"/>
      <c r="R889" s="213"/>
      <c r="S889" s="213"/>
      <c r="T889" s="213"/>
      <c r="U889" s="213"/>
      <c r="V889" s="213"/>
      <c r="W889" s="213"/>
      <c r="X889" s="213"/>
      <c r="Y889" s="213"/>
      <c r="Z889" s="213"/>
      <c r="AA889" s="231"/>
      <c r="AB889" s="213"/>
      <c r="AC889" s="213"/>
      <c r="AD889" s="205"/>
      <c r="AE889" s="205"/>
      <c r="AF889" s="205"/>
      <c r="AG889" s="205"/>
      <c r="AH889" s="205"/>
      <c r="AI889" s="205"/>
      <c r="AJ889" s="205"/>
      <c r="AK889" s="205"/>
      <c r="AL889" s="205"/>
      <c r="AM889" s="205"/>
      <c r="AN889" s="205"/>
      <c r="AO889" s="205"/>
    </row>
    <row r="890">
      <c r="A890" s="213"/>
      <c r="B890" s="218"/>
      <c r="C890" s="218"/>
      <c r="D890" s="213"/>
      <c r="E890" s="213"/>
      <c r="F890" s="213"/>
      <c r="G890" s="213"/>
      <c r="H890" s="213"/>
      <c r="I890" s="213"/>
      <c r="J890" s="213"/>
      <c r="K890" s="213"/>
      <c r="L890" s="280"/>
      <c r="M890" s="280"/>
      <c r="N890" s="280"/>
      <c r="O890" s="280"/>
      <c r="P890" s="280"/>
      <c r="Q890" s="280"/>
      <c r="R890" s="213"/>
      <c r="S890" s="213"/>
      <c r="T890" s="213"/>
      <c r="U890" s="213"/>
      <c r="V890" s="213"/>
      <c r="W890" s="213"/>
      <c r="X890" s="213"/>
      <c r="Y890" s="213"/>
      <c r="Z890" s="213"/>
      <c r="AA890" s="231"/>
      <c r="AB890" s="213"/>
      <c r="AC890" s="213"/>
      <c r="AD890" s="205"/>
      <c r="AE890" s="205"/>
      <c r="AF890" s="205"/>
      <c r="AG890" s="205"/>
      <c r="AH890" s="205"/>
      <c r="AI890" s="205"/>
      <c r="AJ890" s="205"/>
      <c r="AK890" s="205"/>
      <c r="AL890" s="205"/>
      <c r="AM890" s="205"/>
      <c r="AN890" s="205"/>
      <c r="AO890" s="205"/>
    </row>
    <row r="891">
      <c r="A891" s="213"/>
      <c r="B891" s="218"/>
      <c r="C891" s="218"/>
      <c r="D891" s="213"/>
      <c r="E891" s="213"/>
      <c r="F891" s="213"/>
      <c r="G891" s="213"/>
      <c r="H891" s="213"/>
      <c r="I891" s="213"/>
      <c r="J891" s="213"/>
      <c r="K891" s="213"/>
      <c r="L891" s="280"/>
      <c r="M891" s="280"/>
      <c r="N891" s="280"/>
      <c r="O891" s="280"/>
      <c r="P891" s="280"/>
      <c r="Q891" s="280"/>
      <c r="R891" s="213"/>
      <c r="S891" s="213"/>
      <c r="T891" s="213"/>
      <c r="U891" s="213"/>
      <c r="V891" s="213"/>
      <c r="W891" s="213"/>
      <c r="X891" s="213"/>
      <c r="Y891" s="213"/>
      <c r="Z891" s="213"/>
      <c r="AA891" s="231"/>
      <c r="AB891" s="213"/>
      <c r="AC891" s="213"/>
      <c r="AD891" s="205"/>
      <c r="AE891" s="205"/>
      <c r="AF891" s="205"/>
      <c r="AG891" s="205"/>
      <c r="AH891" s="205"/>
      <c r="AI891" s="205"/>
      <c r="AJ891" s="205"/>
      <c r="AK891" s="205"/>
      <c r="AL891" s="205"/>
      <c r="AM891" s="205"/>
      <c r="AN891" s="205"/>
      <c r="AO891" s="205"/>
    </row>
    <row r="892">
      <c r="A892" s="213"/>
      <c r="B892" s="218"/>
      <c r="C892" s="218"/>
      <c r="D892" s="213"/>
      <c r="E892" s="213"/>
      <c r="F892" s="213"/>
      <c r="G892" s="213"/>
      <c r="H892" s="213"/>
      <c r="I892" s="213"/>
      <c r="J892" s="213"/>
      <c r="K892" s="213"/>
      <c r="L892" s="280"/>
      <c r="M892" s="280"/>
      <c r="N892" s="280"/>
      <c r="O892" s="280"/>
      <c r="P892" s="280"/>
      <c r="Q892" s="280"/>
      <c r="R892" s="213"/>
      <c r="S892" s="213"/>
      <c r="T892" s="213"/>
      <c r="U892" s="213"/>
      <c r="V892" s="213"/>
      <c r="W892" s="213"/>
      <c r="X892" s="213"/>
      <c r="Y892" s="213"/>
      <c r="Z892" s="213"/>
      <c r="AA892" s="231"/>
      <c r="AB892" s="213"/>
      <c r="AC892" s="213"/>
      <c r="AD892" s="205"/>
      <c r="AE892" s="205"/>
      <c r="AF892" s="205"/>
      <c r="AG892" s="205"/>
      <c r="AH892" s="205"/>
      <c r="AI892" s="205"/>
      <c r="AJ892" s="205"/>
      <c r="AK892" s="205"/>
      <c r="AL892" s="205"/>
      <c r="AM892" s="205"/>
      <c r="AN892" s="205"/>
      <c r="AO892" s="205"/>
    </row>
    <row r="893">
      <c r="A893" s="213"/>
      <c r="B893" s="218"/>
      <c r="C893" s="218"/>
      <c r="D893" s="213"/>
      <c r="E893" s="213"/>
      <c r="F893" s="213"/>
      <c r="G893" s="213"/>
      <c r="H893" s="213"/>
      <c r="I893" s="213"/>
      <c r="J893" s="213"/>
      <c r="K893" s="213"/>
      <c r="L893" s="280"/>
      <c r="M893" s="280"/>
      <c r="N893" s="280"/>
      <c r="O893" s="280"/>
      <c r="P893" s="280"/>
      <c r="Q893" s="280"/>
      <c r="R893" s="213"/>
      <c r="S893" s="213"/>
      <c r="T893" s="213"/>
      <c r="U893" s="213"/>
      <c r="V893" s="213"/>
      <c r="W893" s="213"/>
      <c r="X893" s="213"/>
      <c r="Y893" s="213"/>
      <c r="Z893" s="213"/>
      <c r="AA893" s="231"/>
      <c r="AB893" s="213"/>
      <c r="AC893" s="213"/>
      <c r="AD893" s="205"/>
      <c r="AE893" s="205"/>
      <c r="AF893" s="205"/>
      <c r="AG893" s="205"/>
      <c r="AH893" s="205"/>
      <c r="AI893" s="205"/>
      <c r="AJ893" s="205"/>
      <c r="AK893" s="205"/>
      <c r="AL893" s="205"/>
      <c r="AM893" s="205"/>
      <c r="AN893" s="205"/>
      <c r="AO893" s="205"/>
    </row>
    <row r="894">
      <c r="A894" s="213"/>
      <c r="B894" s="218"/>
      <c r="C894" s="218"/>
      <c r="D894" s="213"/>
      <c r="E894" s="213"/>
      <c r="F894" s="213"/>
      <c r="G894" s="213"/>
      <c r="H894" s="213"/>
      <c r="I894" s="213"/>
      <c r="J894" s="213"/>
      <c r="K894" s="213"/>
      <c r="L894" s="280"/>
      <c r="M894" s="280"/>
      <c r="N894" s="280"/>
      <c r="O894" s="280"/>
      <c r="P894" s="280"/>
      <c r="Q894" s="280"/>
      <c r="R894" s="213"/>
      <c r="S894" s="213"/>
      <c r="T894" s="213"/>
      <c r="U894" s="213"/>
      <c r="V894" s="213"/>
      <c r="W894" s="213"/>
      <c r="X894" s="213"/>
      <c r="Y894" s="213"/>
      <c r="Z894" s="213"/>
      <c r="AA894" s="231"/>
      <c r="AB894" s="213"/>
      <c r="AC894" s="213"/>
      <c r="AD894" s="205"/>
      <c r="AE894" s="205"/>
      <c r="AF894" s="205"/>
      <c r="AG894" s="205"/>
      <c r="AH894" s="205"/>
      <c r="AI894" s="205"/>
      <c r="AJ894" s="205"/>
      <c r="AK894" s="205"/>
      <c r="AL894" s="205"/>
      <c r="AM894" s="205"/>
      <c r="AN894" s="205"/>
      <c r="AO894" s="205"/>
    </row>
    <row r="895">
      <c r="A895" s="213"/>
      <c r="B895" s="218"/>
      <c r="C895" s="218"/>
      <c r="D895" s="213"/>
      <c r="E895" s="213"/>
      <c r="F895" s="213"/>
      <c r="G895" s="213"/>
      <c r="H895" s="213"/>
      <c r="I895" s="213"/>
      <c r="J895" s="213"/>
      <c r="K895" s="213"/>
      <c r="L895" s="280"/>
      <c r="M895" s="280"/>
      <c r="N895" s="280"/>
      <c r="O895" s="280"/>
      <c r="P895" s="280"/>
      <c r="Q895" s="280"/>
      <c r="R895" s="213"/>
      <c r="S895" s="213"/>
      <c r="T895" s="213"/>
      <c r="U895" s="213"/>
      <c r="V895" s="213"/>
      <c r="W895" s="213"/>
      <c r="X895" s="213"/>
      <c r="Y895" s="213"/>
      <c r="Z895" s="213"/>
      <c r="AA895" s="231"/>
      <c r="AB895" s="213"/>
      <c r="AC895" s="213"/>
      <c r="AD895" s="205"/>
      <c r="AE895" s="205"/>
      <c r="AF895" s="205"/>
      <c r="AG895" s="205"/>
      <c r="AH895" s="205"/>
      <c r="AI895" s="205"/>
      <c r="AJ895" s="205"/>
      <c r="AK895" s="205"/>
      <c r="AL895" s="205"/>
      <c r="AM895" s="205"/>
      <c r="AN895" s="205"/>
      <c r="AO895" s="205"/>
    </row>
    <row r="896">
      <c r="A896" s="213"/>
      <c r="B896" s="218"/>
      <c r="C896" s="218"/>
      <c r="D896" s="213"/>
      <c r="E896" s="213"/>
      <c r="F896" s="213"/>
      <c r="G896" s="213"/>
      <c r="H896" s="213"/>
      <c r="I896" s="213"/>
      <c r="J896" s="213"/>
      <c r="K896" s="213"/>
      <c r="L896" s="280"/>
      <c r="M896" s="280"/>
      <c r="N896" s="280"/>
      <c r="O896" s="280"/>
      <c r="P896" s="280"/>
      <c r="Q896" s="280"/>
      <c r="R896" s="213"/>
      <c r="S896" s="213"/>
      <c r="T896" s="213"/>
      <c r="U896" s="213"/>
      <c r="V896" s="213"/>
      <c r="W896" s="213"/>
      <c r="X896" s="213"/>
      <c r="Y896" s="213"/>
      <c r="Z896" s="213"/>
      <c r="AA896" s="231"/>
      <c r="AB896" s="213"/>
      <c r="AC896" s="213"/>
      <c r="AD896" s="205"/>
      <c r="AE896" s="205"/>
      <c r="AF896" s="205"/>
      <c r="AG896" s="205"/>
      <c r="AH896" s="205"/>
      <c r="AI896" s="205"/>
      <c r="AJ896" s="205"/>
      <c r="AK896" s="205"/>
      <c r="AL896" s="205"/>
      <c r="AM896" s="205"/>
      <c r="AN896" s="205"/>
      <c r="AO896" s="205"/>
    </row>
    <row r="897">
      <c r="A897" s="213"/>
      <c r="B897" s="218"/>
      <c r="C897" s="218"/>
      <c r="D897" s="213"/>
      <c r="E897" s="213"/>
      <c r="F897" s="213"/>
      <c r="G897" s="213"/>
      <c r="H897" s="213"/>
      <c r="I897" s="213"/>
      <c r="J897" s="213"/>
      <c r="K897" s="213"/>
      <c r="L897" s="280"/>
      <c r="M897" s="280"/>
      <c r="N897" s="280"/>
      <c r="O897" s="280"/>
      <c r="P897" s="280"/>
      <c r="Q897" s="280"/>
      <c r="R897" s="213"/>
      <c r="S897" s="213"/>
      <c r="T897" s="213"/>
      <c r="U897" s="213"/>
      <c r="V897" s="213"/>
      <c r="W897" s="213"/>
      <c r="X897" s="213"/>
      <c r="Y897" s="213"/>
      <c r="Z897" s="213"/>
      <c r="AA897" s="231"/>
      <c r="AB897" s="213"/>
      <c r="AC897" s="213"/>
      <c r="AD897" s="205"/>
      <c r="AE897" s="205"/>
      <c r="AF897" s="205"/>
      <c r="AG897" s="205"/>
      <c r="AH897" s="205"/>
      <c r="AI897" s="205"/>
      <c r="AJ897" s="205"/>
      <c r="AK897" s="205"/>
      <c r="AL897" s="205"/>
      <c r="AM897" s="205"/>
      <c r="AN897" s="205"/>
      <c r="AO897" s="205"/>
    </row>
    <row r="898">
      <c r="A898" s="213"/>
      <c r="B898" s="218"/>
      <c r="C898" s="218"/>
      <c r="D898" s="213"/>
      <c r="E898" s="213"/>
      <c r="F898" s="213"/>
      <c r="G898" s="213"/>
      <c r="H898" s="213"/>
      <c r="I898" s="213"/>
      <c r="J898" s="213"/>
      <c r="K898" s="213"/>
      <c r="L898" s="280"/>
      <c r="M898" s="280"/>
      <c r="N898" s="280"/>
      <c r="O898" s="280"/>
      <c r="P898" s="280"/>
      <c r="Q898" s="280"/>
      <c r="R898" s="213"/>
      <c r="S898" s="213"/>
      <c r="T898" s="213"/>
      <c r="U898" s="213"/>
      <c r="V898" s="213"/>
      <c r="W898" s="213"/>
      <c r="X898" s="213"/>
      <c r="Y898" s="213"/>
      <c r="Z898" s="213"/>
      <c r="AA898" s="231"/>
      <c r="AB898" s="213"/>
      <c r="AC898" s="213"/>
      <c r="AD898" s="205"/>
      <c r="AE898" s="205"/>
      <c r="AF898" s="205"/>
      <c r="AG898" s="205"/>
      <c r="AH898" s="205"/>
      <c r="AI898" s="205"/>
      <c r="AJ898" s="205"/>
      <c r="AK898" s="205"/>
      <c r="AL898" s="205"/>
      <c r="AM898" s="205"/>
      <c r="AN898" s="205"/>
      <c r="AO898" s="205"/>
    </row>
    <row r="899">
      <c r="A899" s="213"/>
      <c r="B899" s="218"/>
      <c r="C899" s="218"/>
      <c r="D899" s="213"/>
      <c r="E899" s="213"/>
      <c r="F899" s="213"/>
      <c r="G899" s="213"/>
      <c r="H899" s="213"/>
      <c r="I899" s="213"/>
      <c r="J899" s="213"/>
      <c r="K899" s="213"/>
      <c r="L899" s="280"/>
      <c r="M899" s="280"/>
      <c r="N899" s="280"/>
      <c r="O899" s="280"/>
      <c r="P899" s="280"/>
      <c r="Q899" s="280"/>
      <c r="R899" s="213"/>
      <c r="S899" s="213"/>
      <c r="T899" s="213"/>
      <c r="U899" s="213"/>
      <c r="V899" s="213"/>
      <c r="W899" s="213"/>
      <c r="X899" s="213"/>
      <c r="Y899" s="213"/>
      <c r="Z899" s="213"/>
      <c r="AA899" s="231"/>
      <c r="AB899" s="213"/>
      <c r="AC899" s="213"/>
      <c r="AD899" s="205"/>
      <c r="AE899" s="205"/>
      <c r="AF899" s="205"/>
      <c r="AG899" s="205"/>
      <c r="AH899" s="205"/>
      <c r="AI899" s="205"/>
      <c r="AJ899" s="205"/>
      <c r="AK899" s="205"/>
      <c r="AL899" s="205"/>
      <c r="AM899" s="205"/>
      <c r="AN899" s="205"/>
      <c r="AO899" s="205"/>
    </row>
    <row r="900">
      <c r="A900" s="213"/>
      <c r="B900" s="218"/>
      <c r="C900" s="218"/>
      <c r="D900" s="213"/>
      <c r="E900" s="213"/>
      <c r="F900" s="213"/>
      <c r="G900" s="213"/>
      <c r="H900" s="213"/>
      <c r="I900" s="213"/>
      <c r="J900" s="213"/>
      <c r="K900" s="213"/>
      <c r="L900" s="280"/>
      <c r="M900" s="280"/>
      <c r="N900" s="280"/>
      <c r="O900" s="280"/>
      <c r="P900" s="280"/>
      <c r="Q900" s="280"/>
      <c r="R900" s="213"/>
      <c r="S900" s="213"/>
      <c r="T900" s="213"/>
      <c r="U900" s="213"/>
      <c r="V900" s="213"/>
      <c r="W900" s="213"/>
      <c r="X900" s="213"/>
      <c r="Y900" s="213"/>
      <c r="Z900" s="213"/>
      <c r="AA900" s="231"/>
      <c r="AB900" s="213"/>
      <c r="AC900" s="213"/>
      <c r="AD900" s="205"/>
      <c r="AE900" s="205"/>
      <c r="AF900" s="205"/>
      <c r="AG900" s="205"/>
      <c r="AH900" s="205"/>
      <c r="AI900" s="205"/>
      <c r="AJ900" s="205"/>
      <c r="AK900" s="205"/>
      <c r="AL900" s="205"/>
      <c r="AM900" s="205"/>
      <c r="AN900" s="205"/>
      <c r="AO900" s="205"/>
    </row>
    <row r="901">
      <c r="A901" s="213"/>
      <c r="B901" s="218"/>
      <c r="C901" s="218"/>
      <c r="D901" s="213"/>
      <c r="E901" s="213"/>
      <c r="F901" s="213"/>
      <c r="G901" s="213"/>
      <c r="H901" s="213"/>
      <c r="I901" s="213"/>
      <c r="J901" s="213"/>
      <c r="K901" s="213"/>
      <c r="L901" s="280"/>
      <c r="M901" s="280"/>
      <c r="N901" s="280"/>
      <c r="O901" s="280"/>
      <c r="P901" s="280"/>
      <c r="Q901" s="280"/>
      <c r="R901" s="213"/>
      <c r="S901" s="213"/>
      <c r="T901" s="213"/>
      <c r="U901" s="213"/>
      <c r="V901" s="213"/>
      <c r="W901" s="213"/>
      <c r="X901" s="213"/>
      <c r="Y901" s="213"/>
      <c r="Z901" s="213"/>
      <c r="AA901" s="231"/>
      <c r="AB901" s="213"/>
      <c r="AC901" s="213"/>
      <c r="AD901" s="205"/>
      <c r="AE901" s="205"/>
      <c r="AF901" s="205"/>
      <c r="AG901" s="205"/>
      <c r="AH901" s="205"/>
      <c r="AI901" s="205"/>
      <c r="AJ901" s="205"/>
      <c r="AK901" s="205"/>
      <c r="AL901" s="205"/>
      <c r="AM901" s="205"/>
      <c r="AN901" s="205"/>
      <c r="AO901" s="205"/>
    </row>
    <row r="902">
      <c r="A902" s="213"/>
      <c r="B902" s="218"/>
      <c r="C902" s="218"/>
      <c r="D902" s="213"/>
      <c r="E902" s="213"/>
      <c r="F902" s="213"/>
      <c r="G902" s="213"/>
      <c r="H902" s="213"/>
      <c r="I902" s="213"/>
      <c r="J902" s="213"/>
      <c r="K902" s="213"/>
      <c r="L902" s="280"/>
      <c r="M902" s="280"/>
      <c r="N902" s="280"/>
      <c r="O902" s="280"/>
      <c r="P902" s="280"/>
      <c r="Q902" s="280"/>
      <c r="R902" s="213"/>
      <c r="S902" s="213"/>
      <c r="T902" s="213"/>
      <c r="U902" s="213"/>
      <c r="V902" s="213"/>
      <c r="W902" s="213"/>
      <c r="X902" s="213"/>
      <c r="Y902" s="213"/>
      <c r="Z902" s="213"/>
      <c r="AA902" s="231"/>
      <c r="AB902" s="213"/>
      <c r="AC902" s="213"/>
      <c r="AD902" s="205"/>
      <c r="AE902" s="205"/>
      <c r="AF902" s="205"/>
      <c r="AG902" s="205"/>
      <c r="AH902" s="205"/>
      <c r="AI902" s="205"/>
      <c r="AJ902" s="205"/>
      <c r="AK902" s="205"/>
      <c r="AL902" s="205"/>
      <c r="AM902" s="205"/>
      <c r="AN902" s="205"/>
      <c r="AO902" s="205"/>
    </row>
    <row r="903">
      <c r="A903" s="213"/>
      <c r="B903" s="218"/>
      <c r="C903" s="218"/>
      <c r="D903" s="213"/>
      <c r="E903" s="213"/>
      <c r="F903" s="213"/>
      <c r="G903" s="213"/>
      <c r="H903" s="213"/>
      <c r="I903" s="213"/>
      <c r="J903" s="213"/>
      <c r="K903" s="213"/>
      <c r="L903" s="280"/>
      <c r="M903" s="280"/>
      <c r="N903" s="280"/>
      <c r="O903" s="280"/>
      <c r="P903" s="280"/>
      <c r="Q903" s="280"/>
      <c r="R903" s="213"/>
      <c r="S903" s="213"/>
      <c r="T903" s="213"/>
      <c r="U903" s="213"/>
      <c r="V903" s="213"/>
      <c r="W903" s="213"/>
      <c r="X903" s="213"/>
      <c r="Y903" s="213"/>
      <c r="Z903" s="213"/>
      <c r="AA903" s="231"/>
      <c r="AB903" s="213"/>
      <c r="AC903" s="213"/>
      <c r="AD903" s="205"/>
      <c r="AE903" s="205"/>
      <c r="AF903" s="205"/>
      <c r="AG903" s="205"/>
      <c r="AH903" s="205"/>
      <c r="AI903" s="205"/>
      <c r="AJ903" s="205"/>
      <c r="AK903" s="205"/>
      <c r="AL903" s="205"/>
      <c r="AM903" s="205"/>
      <c r="AN903" s="205"/>
      <c r="AO903" s="205"/>
    </row>
    <row r="904">
      <c r="A904" s="213"/>
      <c r="B904" s="218"/>
      <c r="C904" s="218"/>
      <c r="D904" s="213"/>
      <c r="E904" s="213"/>
      <c r="F904" s="213"/>
      <c r="G904" s="213"/>
      <c r="H904" s="213"/>
      <c r="I904" s="213"/>
      <c r="J904" s="213"/>
      <c r="K904" s="213"/>
      <c r="L904" s="280"/>
      <c r="M904" s="280"/>
      <c r="N904" s="280"/>
      <c r="O904" s="280"/>
      <c r="P904" s="280"/>
      <c r="Q904" s="280"/>
      <c r="R904" s="213"/>
      <c r="S904" s="213"/>
      <c r="T904" s="213"/>
      <c r="U904" s="213"/>
      <c r="V904" s="213"/>
      <c r="W904" s="213"/>
      <c r="X904" s="213"/>
      <c r="Y904" s="213"/>
      <c r="Z904" s="213"/>
      <c r="AA904" s="231"/>
      <c r="AB904" s="213"/>
      <c r="AC904" s="213"/>
      <c r="AD904" s="205"/>
      <c r="AE904" s="205"/>
      <c r="AF904" s="205"/>
      <c r="AG904" s="205"/>
      <c r="AH904" s="205"/>
      <c r="AI904" s="205"/>
      <c r="AJ904" s="205"/>
      <c r="AK904" s="205"/>
      <c r="AL904" s="205"/>
      <c r="AM904" s="205"/>
      <c r="AN904" s="205"/>
      <c r="AO904" s="205"/>
    </row>
    <row r="905">
      <c r="A905" s="213"/>
      <c r="B905" s="218"/>
      <c r="C905" s="218"/>
      <c r="D905" s="213"/>
      <c r="E905" s="213"/>
      <c r="F905" s="213"/>
      <c r="G905" s="213"/>
      <c r="H905" s="213"/>
      <c r="I905" s="213"/>
      <c r="J905" s="213"/>
      <c r="K905" s="213"/>
      <c r="L905" s="280"/>
      <c r="M905" s="280"/>
      <c r="N905" s="280"/>
      <c r="O905" s="280"/>
      <c r="P905" s="280"/>
      <c r="Q905" s="280"/>
      <c r="R905" s="213"/>
      <c r="S905" s="213"/>
      <c r="T905" s="213"/>
      <c r="U905" s="213"/>
      <c r="V905" s="213"/>
      <c r="W905" s="213"/>
      <c r="X905" s="213"/>
      <c r="Y905" s="213"/>
      <c r="Z905" s="213"/>
      <c r="AA905" s="231"/>
      <c r="AB905" s="213"/>
      <c r="AC905" s="213"/>
      <c r="AD905" s="205"/>
      <c r="AE905" s="205"/>
      <c r="AF905" s="205"/>
      <c r="AG905" s="205"/>
      <c r="AH905" s="205"/>
      <c r="AI905" s="205"/>
      <c r="AJ905" s="205"/>
      <c r="AK905" s="205"/>
      <c r="AL905" s="205"/>
      <c r="AM905" s="205"/>
      <c r="AN905" s="205"/>
      <c r="AO905" s="205"/>
    </row>
    <row r="906">
      <c r="A906" s="213"/>
      <c r="B906" s="218"/>
      <c r="C906" s="218"/>
      <c r="D906" s="213"/>
      <c r="E906" s="213"/>
      <c r="F906" s="213"/>
      <c r="G906" s="213"/>
      <c r="H906" s="213"/>
      <c r="I906" s="213"/>
      <c r="J906" s="213"/>
      <c r="K906" s="213"/>
      <c r="L906" s="280"/>
      <c r="M906" s="280"/>
      <c r="N906" s="280"/>
      <c r="O906" s="280"/>
      <c r="P906" s="280"/>
      <c r="Q906" s="280"/>
      <c r="R906" s="213"/>
      <c r="S906" s="213"/>
      <c r="T906" s="213"/>
      <c r="U906" s="213"/>
      <c r="V906" s="213"/>
      <c r="W906" s="213"/>
      <c r="X906" s="213"/>
      <c r="Y906" s="213"/>
      <c r="Z906" s="213"/>
      <c r="AA906" s="231"/>
      <c r="AB906" s="213"/>
      <c r="AC906" s="213"/>
      <c r="AD906" s="205"/>
      <c r="AE906" s="205"/>
      <c r="AF906" s="205"/>
      <c r="AG906" s="205"/>
      <c r="AH906" s="205"/>
      <c r="AI906" s="205"/>
      <c r="AJ906" s="205"/>
      <c r="AK906" s="205"/>
      <c r="AL906" s="205"/>
      <c r="AM906" s="205"/>
      <c r="AN906" s="205"/>
      <c r="AO906" s="205"/>
    </row>
    <row r="907">
      <c r="A907" s="213"/>
      <c r="B907" s="218"/>
      <c r="C907" s="218"/>
      <c r="D907" s="213"/>
      <c r="E907" s="213"/>
      <c r="F907" s="213"/>
      <c r="G907" s="213"/>
      <c r="H907" s="213"/>
      <c r="I907" s="213"/>
      <c r="J907" s="213"/>
      <c r="K907" s="213"/>
      <c r="L907" s="280"/>
      <c r="M907" s="280"/>
      <c r="N907" s="280"/>
      <c r="O907" s="280"/>
      <c r="P907" s="280"/>
      <c r="Q907" s="280"/>
      <c r="R907" s="213"/>
      <c r="S907" s="213"/>
      <c r="T907" s="213"/>
      <c r="U907" s="213"/>
      <c r="V907" s="213"/>
      <c r="W907" s="213"/>
      <c r="X907" s="213"/>
      <c r="Y907" s="213"/>
      <c r="Z907" s="213"/>
      <c r="AA907" s="231"/>
      <c r="AB907" s="213"/>
      <c r="AC907" s="213"/>
      <c r="AD907" s="205"/>
      <c r="AE907" s="205"/>
      <c r="AF907" s="205"/>
      <c r="AG907" s="205"/>
      <c r="AH907" s="205"/>
      <c r="AI907" s="205"/>
      <c r="AJ907" s="205"/>
      <c r="AK907" s="205"/>
      <c r="AL907" s="205"/>
      <c r="AM907" s="205"/>
      <c r="AN907" s="205"/>
      <c r="AO907" s="205"/>
    </row>
    <row r="908">
      <c r="A908" s="213"/>
      <c r="B908" s="218"/>
      <c r="C908" s="218"/>
      <c r="D908" s="213"/>
      <c r="E908" s="213"/>
      <c r="F908" s="213"/>
      <c r="G908" s="213"/>
      <c r="H908" s="213"/>
      <c r="I908" s="213"/>
      <c r="J908" s="213"/>
      <c r="K908" s="213"/>
      <c r="L908" s="280"/>
      <c r="M908" s="280"/>
      <c r="N908" s="280"/>
      <c r="O908" s="280"/>
      <c r="P908" s="280"/>
      <c r="Q908" s="280"/>
      <c r="R908" s="213"/>
      <c r="S908" s="213"/>
      <c r="T908" s="213"/>
      <c r="U908" s="213"/>
      <c r="V908" s="213"/>
      <c r="W908" s="213"/>
      <c r="X908" s="213"/>
      <c r="Y908" s="213"/>
      <c r="Z908" s="213"/>
      <c r="AA908" s="231"/>
      <c r="AB908" s="213"/>
      <c r="AC908" s="213"/>
      <c r="AD908" s="205"/>
      <c r="AE908" s="205"/>
      <c r="AF908" s="205"/>
      <c r="AG908" s="205"/>
      <c r="AH908" s="205"/>
      <c r="AI908" s="205"/>
      <c r="AJ908" s="205"/>
      <c r="AK908" s="205"/>
      <c r="AL908" s="205"/>
      <c r="AM908" s="205"/>
      <c r="AN908" s="205"/>
      <c r="AO908" s="205"/>
    </row>
    <row r="909">
      <c r="A909" s="213"/>
      <c r="B909" s="218"/>
      <c r="C909" s="218"/>
      <c r="D909" s="213"/>
      <c r="E909" s="213"/>
      <c r="F909" s="213"/>
      <c r="G909" s="213"/>
      <c r="H909" s="213"/>
      <c r="I909" s="213"/>
      <c r="J909" s="213"/>
      <c r="K909" s="213"/>
      <c r="L909" s="280"/>
      <c r="M909" s="280"/>
      <c r="N909" s="280"/>
      <c r="O909" s="280"/>
      <c r="P909" s="280"/>
      <c r="Q909" s="280"/>
      <c r="R909" s="213"/>
      <c r="S909" s="213"/>
      <c r="T909" s="213"/>
      <c r="U909" s="213"/>
      <c r="V909" s="213"/>
      <c r="W909" s="213"/>
      <c r="X909" s="213"/>
      <c r="Y909" s="213"/>
      <c r="Z909" s="213"/>
      <c r="AA909" s="231"/>
      <c r="AB909" s="213"/>
      <c r="AC909" s="213"/>
      <c r="AD909" s="205"/>
      <c r="AE909" s="205"/>
      <c r="AF909" s="205"/>
      <c r="AG909" s="205"/>
      <c r="AH909" s="205"/>
      <c r="AI909" s="205"/>
      <c r="AJ909" s="205"/>
      <c r="AK909" s="205"/>
      <c r="AL909" s="205"/>
      <c r="AM909" s="205"/>
      <c r="AN909" s="205"/>
      <c r="AO909" s="205"/>
    </row>
    <row r="910">
      <c r="A910" s="213"/>
      <c r="B910" s="218"/>
      <c r="C910" s="218"/>
      <c r="D910" s="213"/>
      <c r="E910" s="213"/>
      <c r="F910" s="213"/>
      <c r="G910" s="213"/>
      <c r="H910" s="213"/>
      <c r="I910" s="213"/>
      <c r="J910" s="213"/>
      <c r="K910" s="213"/>
      <c r="L910" s="280"/>
      <c r="M910" s="280"/>
      <c r="N910" s="280"/>
      <c r="O910" s="280"/>
      <c r="P910" s="280"/>
      <c r="Q910" s="280"/>
      <c r="R910" s="213"/>
      <c r="S910" s="213"/>
      <c r="T910" s="213"/>
      <c r="U910" s="213"/>
      <c r="V910" s="213"/>
      <c r="W910" s="213"/>
      <c r="X910" s="213"/>
      <c r="Y910" s="213"/>
      <c r="Z910" s="213"/>
      <c r="AA910" s="231"/>
      <c r="AB910" s="213"/>
      <c r="AC910" s="213"/>
      <c r="AD910" s="205"/>
      <c r="AE910" s="205"/>
      <c r="AF910" s="205"/>
      <c r="AG910" s="205"/>
      <c r="AH910" s="205"/>
      <c r="AI910" s="205"/>
      <c r="AJ910" s="205"/>
      <c r="AK910" s="205"/>
      <c r="AL910" s="205"/>
      <c r="AM910" s="205"/>
      <c r="AN910" s="205"/>
      <c r="AO910" s="205"/>
    </row>
    <row r="911">
      <c r="A911" s="213"/>
      <c r="B911" s="218"/>
      <c r="C911" s="218"/>
      <c r="D911" s="213"/>
      <c r="E911" s="213"/>
      <c r="F911" s="213"/>
      <c r="G911" s="213"/>
      <c r="H911" s="213"/>
      <c r="I911" s="213"/>
      <c r="J911" s="213"/>
      <c r="K911" s="213"/>
      <c r="L911" s="280"/>
      <c r="M911" s="280"/>
      <c r="N911" s="280"/>
      <c r="O911" s="280"/>
      <c r="P911" s="280"/>
      <c r="Q911" s="280"/>
      <c r="R911" s="213"/>
      <c r="S911" s="213"/>
      <c r="T911" s="213"/>
      <c r="U911" s="213"/>
      <c r="V911" s="213"/>
      <c r="W911" s="213"/>
      <c r="X911" s="213"/>
      <c r="Y911" s="213"/>
      <c r="Z911" s="213"/>
      <c r="AA911" s="231"/>
      <c r="AB911" s="213"/>
      <c r="AC911" s="213"/>
      <c r="AD911" s="205"/>
      <c r="AE911" s="205"/>
      <c r="AF911" s="205"/>
      <c r="AG911" s="205"/>
      <c r="AH911" s="205"/>
      <c r="AI911" s="205"/>
      <c r="AJ911" s="205"/>
      <c r="AK911" s="205"/>
      <c r="AL911" s="205"/>
      <c r="AM911" s="205"/>
      <c r="AN911" s="205"/>
      <c r="AO911" s="205"/>
    </row>
    <row r="912">
      <c r="A912" s="213"/>
      <c r="B912" s="218"/>
      <c r="C912" s="218"/>
      <c r="D912" s="213"/>
      <c r="E912" s="213"/>
      <c r="F912" s="213"/>
      <c r="G912" s="213"/>
      <c r="H912" s="213"/>
      <c r="I912" s="213"/>
      <c r="J912" s="213"/>
      <c r="K912" s="213"/>
      <c r="L912" s="280"/>
      <c r="M912" s="280"/>
      <c r="N912" s="280"/>
      <c r="O912" s="280"/>
      <c r="P912" s="280"/>
      <c r="Q912" s="280"/>
      <c r="R912" s="213"/>
      <c r="S912" s="213"/>
      <c r="T912" s="213"/>
      <c r="U912" s="213"/>
      <c r="V912" s="213"/>
      <c r="W912" s="213"/>
      <c r="X912" s="213"/>
      <c r="Y912" s="213"/>
      <c r="Z912" s="213"/>
      <c r="AA912" s="231"/>
      <c r="AB912" s="213"/>
      <c r="AC912" s="213"/>
      <c r="AD912" s="205"/>
      <c r="AE912" s="205"/>
      <c r="AF912" s="205"/>
      <c r="AG912" s="205"/>
      <c r="AH912" s="205"/>
      <c r="AI912" s="205"/>
      <c r="AJ912" s="205"/>
      <c r="AK912" s="205"/>
      <c r="AL912" s="205"/>
      <c r="AM912" s="205"/>
      <c r="AN912" s="205"/>
      <c r="AO912" s="205"/>
    </row>
    <row r="913">
      <c r="A913" s="213"/>
      <c r="B913" s="218"/>
      <c r="C913" s="218"/>
      <c r="D913" s="213"/>
      <c r="E913" s="213"/>
      <c r="F913" s="213"/>
      <c r="G913" s="213"/>
      <c r="H913" s="213"/>
      <c r="I913" s="213"/>
      <c r="J913" s="213"/>
      <c r="K913" s="213"/>
      <c r="L913" s="280"/>
      <c r="M913" s="280"/>
      <c r="N913" s="280"/>
      <c r="O913" s="280"/>
      <c r="P913" s="280"/>
      <c r="Q913" s="280"/>
      <c r="R913" s="213"/>
      <c r="S913" s="213"/>
      <c r="T913" s="213"/>
      <c r="U913" s="213"/>
      <c r="V913" s="213"/>
      <c r="W913" s="213"/>
      <c r="X913" s="213"/>
      <c r="Y913" s="213"/>
      <c r="Z913" s="213"/>
      <c r="AA913" s="231"/>
      <c r="AB913" s="213"/>
      <c r="AC913" s="213"/>
      <c r="AD913" s="205"/>
      <c r="AE913" s="205"/>
      <c r="AF913" s="205"/>
      <c r="AG913" s="205"/>
      <c r="AH913" s="205"/>
      <c r="AI913" s="205"/>
      <c r="AJ913" s="205"/>
      <c r="AK913" s="205"/>
      <c r="AL913" s="205"/>
      <c r="AM913" s="205"/>
      <c r="AN913" s="205"/>
      <c r="AO913" s="205"/>
    </row>
    <row r="914">
      <c r="A914" s="213"/>
      <c r="B914" s="218"/>
      <c r="C914" s="218"/>
      <c r="D914" s="213"/>
      <c r="E914" s="213"/>
      <c r="F914" s="213"/>
      <c r="G914" s="213"/>
      <c r="H914" s="213"/>
      <c r="I914" s="213"/>
      <c r="J914" s="213"/>
      <c r="K914" s="213"/>
      <c r="L914" s="280"/>
      <c r="M914" s="280"/>
      <c r="N914" s="280"/>
      <c r="O914" s="280"/>
      <c r="P914" s="280"/>
      <c r="Q914" s="280"/>
      <c r="R914" s="213"/>
      <c r="S914" s="213"/>
      <c r="T914" s="213"/>
      <c r="U914" s="213"/>
      <c r="V914" s="213"/>
      <c r="W914" s="213"/>
      <c r="X914" s="213"/>
      <c r="Y914" s="213"/>
      <c r="Z914" s="213"/>
      <c r="AA914" s="231"/>
      <c r="AB914" s="213"/>
      <c r="AC914" s="213"/>
      <c r="AD914" s="205"/>
      <c r="AE914" s="205"/>
      <c r="AF914" s="205"/>
      <c r="AG914" s="205"/>
      <c r="AH914" s="205"/>
      <c r="AI914" s="205"/>
      <c r="AJ914" s="205"/>
      <c r="AK914" s="205"/>
      <c r="AL914" s="205"/>
      <c r="AM914" s="205"/>
      <c r="AN914" s="205"/>
      <c r="AO914" s="205"/>
    </row>
    <row r="915">
      <c r="A915" s="213"/>
      <c r="B915" s="218"/>
      <c r="C915" s="218"/>
      <c r="D915" s="213"/>
      <c r="E915" s="213"/>
      <c r="F915" s="213"/>
      <c r="G915" s="213"/>
      <c r="H915" s="213"/>
      <c r="I915" s="213"/>
      <c r="J915" s="213"/>
      <c r="K915" s="213"/>
      <c r="L915" s="280"/>
      <c r="M915" s="280"/>
      <c r="N915" s="280"/>
      <c r="O915" s="280"/>
      <c r="P915" s="280"/>
      <c r="Q915" s="280"/>
      <c r="R915" s="213"/>
      <c r="S915" s="213"/>
      <c r="T915" s="213"/>
      <c r="U915" s="213"/>
      <c r="V915" s="213"/>
      <c r="W915" s="213"/>
      <c r="X915" s="213"/>
      <c r="Y915" s="213"/>
      <c r="Z915" s="213"/>
      <c r="AA915" s="231"/>
      <c r="AB915" s="213"/>
      <c r="AC915" s="213"/>
      <c r="AD915" s="205"/>
      <c r="AE915" s="205"/>
      <c r="AF915" s="205"/>
      <c r="AG915" s="205"/>
      <c r="AH915" s="205"/>
      <c r="AI915" s="205"/>
      <c r="AJ915" s="205"/>
      <c r="AK915" s="205"/>
      <c r="AL915" s="205"/>
      <c r="AM915" s="205"/>
      <c r="AN915" s="205"/>
      <c r="AO915" s="205"/>
    </row>
    <row r="916">
      <c r="A916" s="213"/>
      <c r="B916" s="218"/>
      <c r="C916" s="218"/>
      <c r="D916" s="213"/>
      <c r="E916" s="213"/>
      <c r="F916" s="213"/>
      <c r="G916" s="213"/>
      <c r="H916" s="213"/>
      <c r="I916" s="213"/>
      <c r="J916" s="213"/>
      <c r="K916" s="213"/>
      <c r="L916" s="280"/>
      <c r="M916" s="280"/>
      <c r="N916" s="280"/>
      <c r="O916" s="280"/>
      <c r="P916" s="280"/>
      <c r="Q916" s="280"/>
      <c r="R916" s="213"/>
      <c r="S916" s="213"/>
      <c r="T916" s="213"/>
      <c r="U916" s="213"/>
      <c r="V916" s="213"/>
      <c r="W916" s="213"/>
      <c r="X916" s="213"/>
      <c r="Y916" s="213"/>
      <c r="Z916" s="213"/>
      <c r="AA916" s="231"/>
      <c r="AB916" s="213"/>
      <c r="AC916" s="213"/>
      <c r="AD916" s="205"/>
      <c r="AE916" s="205"/>
      <c r="AF916" s="205"/>
      <c r="AG916" s="205"/>
      <c r="AH916" s="205"/>
      <c r="AI916" s="205"/>
      <c r="AJ916" s="205"/>
      <c r="AK916" s="205"/>
      <c r="AL916" s="205"/>
      <c r="AM916" s="205"/>
      <c r="AN916" s="205"/>
      <c r="AO916" s="205"/>
    </row>
    <row r="917">
      <c r="A917" s="213"/>
      <c r="B917" s="218"/>
      <c r="C917" s="218"/>
      <c r="D917" s="213"/>
      <c r="E917" s="213"/>
      <c r="F917" s="213"/>
      <c r="G917" s="213"/>
      <c r="H917" s="213"/>
      <c r="I917" s="213"/>
      <c r="J917" s="213"/>
      <c r="K917" s="213"/>
      <c r="L917" s="280"/>
      <c r="M917" s="280"/>
      <c r="N917" s="280"/>
      <c r="O917" s="280"/>
      <c r="P917" s="280"/>
      <c r="Q917" s="280"/>
      <c r="R917" s="213"/>
      <c r="S917" s="213"/>
      <c r="T917" s="213"/>
      <c r="U917" s="213"/>
      <c r="V917" s="213"/>
      <c r="W917" s="213"/>
      <c r="X917" s="213"/>
      <c r="Y917" s="213"/>
      <c r="Z917" s="213"/>
      <c r="AA917" s="231"/>
      <c r="AB917" s="213"/>
      <c r="AC917" s="213"/>
      <c r="AD917" s="205"/>
      <c r="AE917" s="205"/>
      <c r="AF917" s="205"/>
      <c r="AG917" s="205"/>
      <c r="AH917" s="205"/>
      <c r="AI917" s="205"/>
      <c r="AJ917" s="205"/>
      <c r="AK917" s="205"/>
      <c r="AL917" s="205"/>
      <c r="AM917" s="205"/>
      <c r="AN917" s="205"/>
      <c r="AO917" s="205"/>
    </row>
    <row r="918">
      <c r="A918" s="213"/>
      <c r="B918" s="218"/>
      <c r="C918" s="218"/>
      <c r="D918" s="213"/>
      <c r="E918" s="213"/>
      <c r="F918" s="213"/>
      <c r="G918" s="213"/>
      <c r="H918" s="213"/>
      <c r="I918" s="213"/>
      <c r="J918" s="213"/>
      <c r="K918" s="213"/>
      <c r="L918" s="280"/>
      <c r="M918" s="280"/>
      <c r="N918" s="280"/>
      <c r="O918" s="280"/>
      <c r="P918" s="280"/>
      <c r="Q918" s="280"/>
      <c r="R918" s="213"/>
      <c r="S918" s="213"/>
      <c r="T918" s="213"/>
      <c r="U918" s="213"/>
      <c r="V918" s="213"/>
      <c r="W918" s="213"/>
      <c r="X918" s="213"/>
      <c r="Y918" s="213"/>
      <c r="Z918" s="213"/>
      <c r="AA918" s="231"/>
      <c r="AB918" s="213"/>
      <c r="AC918" s="213"/>
      <c r="AD918" s="205"/>
      <c r="AE918" s="205"/>
      <c r="AF918" s="205"/>
      <c r="AG918" s="205"/>
      <c r="AH918" s="205"/>
      <c r="AI918" s="205"/>
      <c r="AJ918" s="205"/>
      <c r="AK918" s="205"/>
      <c r="AL918" s="205"/>
      <c r="AM918" s="205"/>
      <c r="AN918" s="205"/>
      <c r="AO918" s="205"/>
    </row>
    <row r="919">
      <c r="A919" s="213"/>
      <c r="B919" s="218"/>
      <c r="C919" s="218"/>
      <c r="D919" s="213"/>
      <c r="E919" s="213"/>
      <c r="F919" s="213"/>
      <c r="G919" s="213"/>
      <c r="H919" s="213"/>
      <c r="I919" s="213"/>
      <c r="J919" s="213"/>
      <c r="K919" s="213"/>
      <c r="L919" s="280"/>
      <c r="M919" s="280"/>
      <c r="N919" s="280"/>
      <c r="O919" s="280"/>
      <c r="P919" s="280"/>
      <c r="Q919" s="280"/>
      <c r="R919" s="213"/>
      <c r="S919" s="213"/>
      <c r="T919" s="213"/>
      <c r="U919" s="213"/>
      <c r="V919" s="213"/>
      <c r="W919" s="213"/>
      <c r="X919" s="213"/>
      <c r="Y919" s="213"/>
      <c r="Z919" s="213"/>
      <c r="AA919" s="231"/>
      <c r="AB919" s="213"/>
      <c r="AC919" s="213"/>
      <c r="AD919" s="205"/>
      <c r="AE919" s="205"/>
      <c r="AF919" s="205"/>
      <c r="AG919" s="205"/>
      <c r="AH919" s="205"/>
      <c r="AI919" s="205"/>
      <c r="AJ919" s="205"/>
      <c r="AK919" s="205"/>
      <c r="AL919" s="205"/>
      <c r="AM919" s="205"/>
      <c r="AN919" s="205"/>
      <c r="AO919" s="205"/>
    </row>
    <row r="920">
      <c r="A920" s="213"/>
      <c r="B920" s="218"/>
      <c r="C920" s="218"/>
      <c r="D920" s="213"/>
      <c r="E920" s="213"/>
      <c r="F920" s="213"/>
      <c r="G920" s="213"/>
      <c r="H920" s="213"/>
      <c r="I920" s="213"/>
      <c r="J920" s="213"/>
      <c r="K920" s="213"/>
      <c r="L920" s="280"/>
      <c r="M920" s="280"/>
      <c r="N920" s="280"/>
      <c r="O920" s="280"/>
      <c r="P920" s="280"/>
      <c r="Q920" s="280"/>
      <c r="R920" s="213"/>
      <c r="S920" s="213"/>
      <c r="T920" s="213"/>
      <c r="U920" s="213"/>
      <c r="V920" s="213"/>
      <c r="W920" s="213"/>
      <c r="X920" s="213"/>
      <c r="Y920" s="213"/>
      <c r="Z920" s="213"/>
      <c r="AA920" s="231"/>
      <c r="AB920" s="213"/>
      <c r="AC920" s="213"/>
      <c r="AD920" s="205"/>
      <c r="AE920" s="205"/>
      <c r="AF920" s="205"/>
      <c r="AG920" s="205"/>
      <c r="AH920" s="205"/>
      <c r="AI920" s="205"/>
      <c r="AJ920" s="205"/>
      <c r="AK920" s="205"/>
      <c r="AL920" s="205"/>
      <c r="AM920" s="205"/>
      <c r="AN920" s="205"/>
      <c r="AO920" s="205"/>
    </row>
    <row r="921">
      <c r="A921" s="213"/>
      <c r="B921" s="218"/>
      <c r="C921" s="218"/>
      <c r="D921" s="213"/>
      <c r="E921" s="213"/>
      <c r="F921" s="213"/>
      <c r="G921" s="213"/>
      <c r="H921" s="213"/>
      <c r="I921" s="213"/>
      <c r="J921" s="213"/>
      <c r="K921" s="213"/>
      <c r="L921" s="280"/>
      <c r="M921" s="280"/>
      <c r="N921" s="280"/>
      <c r="O921" s="280"/>
      <c r="P921" s="280"/>
      <c r="Q921" s="280"/>
      <c r="R921" s="213"/>
      <c r="S921" s="213"/>
      <c r="T921" s="213"/>
      <c r="U921" s="213"/>
      <c r="V921" s="213"/>
      <c r="W921" s="213"/>
      <c r="X921" s="213"/>
      <c r="Y921" s="213"/>
      <c r="Z921" s="213"/>
      <c r="AA921" s="231"/>
      <c r="AB921" s="213"/>
      <c r="AC921" s="213"/>
      <c r="AD921" s="205"/>
      <c r="AE921" s="205"/>
      <c r="AF921" s="205"/>
      <c r="AG921" s="205"/>
      <c r="AH921" s="205"/>
      <c r="AI921" s="205"/>
      <c r="AJ921" s="205"/>
      <c r="AK921" s="205"/>
      <c r="AL921" s="205"/>
      <c r="AM921" s="205"/>
      <c r="AN921" s="205"/>
      <c r="AO921" s="205"/>
    </row>
    <row r="922">
      <c r="A922" s="213"/>
      <c r="B922" s="218"/>
      <c r="C922" s="218"/>
      <c r="D922" s="213"/>
      <c r="E922" s="213"/>
      <c r="F922" s="213"/>
      <c r="G922" s="213"/>
      <c r="H922" s="213"/>
      <c r="I922" s="213"/>
      <c r="J922" s="213"/>
      <c r="K922" s="213"/>
      <c r="L922" s="280"/>
      <c r="M922" s="280"/>
      <c r="N922" s="280"/>
      <c r="O922" s="280"/>
      <c r="P922" s="280"/>
      <c r="Q922" s="280"/>
      <c r="R922" s="213"/>
      <c r="S922" s="213"/>
      <c r="T922" s="213"/>
      <c r="U922" s="213"/>
      <c r="V922" s="213"/>
      <c r="W922" s="213"/>
      <c r="X922" s="213"/>
      <c r="Y922" s="213"/>
      <c r="Z922" s="213"/>
      <c r="AA922" s="231"/>
      <c r="AB922" s="213"/>
      <c r="AC922" s="213"/>
      <c r="AD922" s="205"/>
      <c r="AE922" s="205"/>
      <c r="AF922" s="205"/>
      <c r="AG922" s="205"/>
      <c r="AH922" s="205"/>
      <c r="AI922" s="205"/>
      <c r="AJ922" s="205"/>
      <c r="AK922" s="205"/>
      <c r="AL922" s="205"/>
      <c r="AM922" s="205"/>
      <c r="AN922" s="205"/>
      <c r="AO922" s="205"/>
    </row>
    <row r="923">
      <c r="A923" s="213"/>
      <c r="B923" s="218"/>
      <c r="C923" s="218"/>
      <c r="D923" s="213"/>
      <c r="E923" s="213"/>
      <c r="F923" s="213"/>
      <c r="G923" s="213"/>
      <c r="H923" s="213"/>
      <c r="I923" s="213"/>
      <c r="J923" s="213"/>
      <c r="K923" s="213"/>
      <c r="L923" s="280"/>
      <c r="M923" s="280"/>
      <c r="N923" s="280"/>
      <c r="O923" s="280"/>
      <c r="P923" s="280"/>
      <c r="Q923" s="280"/>
      <c r="R923" s="213"/>
      <c r="S923" s="213"/>
      <c r="T923" s="213"/>
      <c r="U923" s="213"/>
      <c r="V923" s="213"/>
      <c r="W923" s="213"/>
      <c r="X923" s="213"/>
      <c r="Y923" s="213"/>
      <c r="Z923" s="213"/>
      <c r="AA923" s="231"/>
      <c r="AB923" s="213"/>
      <c r="AC923" s="213"/>
      <c r="AD923" s="205"/>
      <c r="AE923" s="205"/>
      <c r="AF923" s="205"/>
      <c r="AG923" s="205"/>
      <c r="AH923" s="205"/>
      <c r="AI923" s="205"/>
      <c r="AJ923" s="205"/>
      <c r="AK923" s="205"/>
      <c r="AL923" s="205"/>
      <c r="AM923" s="205"/>
      <c r="AN923" s="205"/>
      <c r="AO923" s="205"/>
    </row>
    <row r="924">
      <c r="A924" s="213"/>
      <c r="B924" s="218"/>
      <c r="C924" s="218"/>
      <c r="D924" s="213"/>
      <c r="E924" s="213"/>
      <c r="F924" s="213"/>
      <c r="G924" s="213"/>
      <c r="H924" s="213"/>
      <c r="I924" s="213"/>
      <c r="J924" s="213"/>
      <c r="K924" s="213"/>
      <c r="L924" s="280"/>
      <c r="M924" s="280"/>
      <c r="N924" s="280"/>
      <c r="O924" s="280"/>
      <c r="P924" s="280"/>
      <c r="Q924" s="280"/>
      <c r="R924" s="213"/>
      <c r="S924" s="213"/>
      <c r="T924" s="213"/>
      <c r="U924" s="213"/>
      <c r="V924" s="213"/>
      <c r="W924" s="213"/>
      <c r="X924" s="213"/>
      <c r="Y924" s="213"/>
      <c r="Z924" s="213"/>
      <c r="AA924" s="231"/>
      <c r="AB924" s="213"/>
      <c r="AC924" s="213"/>
      <c r="AD924" s="205"/>
      <c r="AE924" s="205"/>
      <c r="AF924" s="205"/>
      <c r="AG924" s="205"/>
      <c r="AH924" s="205"/>
      <c r="AI924" s="205"/>
      <c r="AJ924" s="205"/>
      <c r="AK924" s="205"/>
      <c r="AL924" s="205"/>
      <c r="AM924" s="205"/>
      <c r="AN924" s="205"/>
      <c r="AO924" s="205"/>
    </row>
    <row r="925">
      <c r="A925" s="213"/>
      <c r="B925" s="218"/>
      <c r="C925" s="218"/>
      <c r="D925" s="213"/>
      <c r="E925" s="213"/>
      <c r="F925" s="213"/>
      <c r="G925" s="213"/>
      <c r="H925" s="213"/>
      <c r="I925" s="213"/>
      <c r="J925" s="213"/>
      <c r="K925" s="213"/>
      <c r="L925" s="280"/>
      <c r="M925" s="280"/>
      <c r="N925" s="280"/>
      <c r="O925" s="280"/>
      <c r="P925" s="280"/>
      <c r="Q925" s="280"/>
      <c r="R925" s="213"/>
      <c r="S925" s="213"/>
      <c r="T925" s="213"/>
      <c r="U925" s="213"/>
      <c r="V925" s="213"/>
      <c r="W925" s="213"/>
      <c r="X925" s="213"/>
      <c r="Y925" s="213"/>
      <c r="Z925" s="213"/>
      <c r="AA925" s="231"/>
      <c r="AB925" s="213"/>
      <c r="AC925" s="213"/>
      <c r="AD925" s="205"/>
      <c r="AE925" s="205"/>
      <c r="AF925" s="205"/>
      <c r="AG925" s="205"/>
      <c r="AH925" s="205"/>
      <c r="AI925" s="205"/>
      <c r="AJ925" s="205"/>
      <c r="AK925" s="205"/>
      <c r="AL925" s="205"/>
      <c r="AM925" s="205"/>
      <c r="AN925" s="205"/>
      <c r="AO925" s="205"/>
    </row>
    <row r="926">
      <c r="A926" s="213"/>
      <c r="B926" s="218"/>
      <c r="C926" s="218"/>
      <c r="D926" s="213"/>
      <c r="E926" s="213"/>
      <c r="F926" s="213"/>
      <c r="G926" s="213"/>
      <c r="H926" s="213"/>
      <c r="I926" s="213"/>
      <c r="J926" s="213"/>
      <c r="K926" s="213"/>
      <c r="L926" s="280"/>
      <c r="M926" s="280"/>
      <c r="N926" s="280"/>
      <c r="O926" s="280"/>
      <c r="P926" s="280"/>
      <c r="Q926" s="280"/>
      <c r="R926" s="213"/>
      <c r="S926" s="213"/>
      <c r="T926" s="213"/>
      <c r="U926" s="213"/>
      <c r="V926" s="213"/>
      <c r="W926" s="213"/>
      <c r="X926" s="213"/>
      <c r="Y926" s="213"/>
      <c r="Z926" s="213"/>
      <c r="AA926" s="231"/>
      <c r="AB926" s="213"/>
      <c r="AC926" s="213"/>
      <c r="AD926" s="205"/>
      <c r="AE926" s="205"/>
      <c r="AF926" s="205"/>
      <c r="AG926" s="205"/>
      <c r="AH926" s="205"/>
      <c r="AI926" s="205"/>
      <c r="AJ926" s="205"/>
      <c r="AK926" s="205"/>
      <c r="AL926" s="205"/>
      <c r="AM926" s="205"/>
      <c r="AN926" s="205"/>
      <c r="AO926" s="205"/>
    </row>
    <row r="927">
      <c r="A927" s="213"/>
      <c r="B927" s="218"/>
      <c r="C927" s="218"/>
      <c r="D927" s="213"/>
      <c r="E927" s="213"/>
      <c r="F927" s="213"/>
      <c r="G927" s="213"/>
      <c r="H927" s="213"/>
      <c r="I927" s="213"/>
      <c r="J927" s="213"/>
      <c r="K927" s="213"/>
      <c r="L927" s="280"/>
      <c r="M927" s="280"/>
      <c r="N927" s="280"/>
      <c r="O927" s="280"/>
      <c r="P927" s="280"/>
      <c r="Q927" s="280"/>
      <c r="R927" s="213"/>
      <c r="S927" s="213"/>
      <c r="T927" s="213"/>
      <c r="U927" s="213"/>
      <c r="V927" s="213"/>
      <c r="W927" s="213"/>
      <c r="X927" s="213"/>
      <c r="Y927" s="213"/>
      <c r="Z927" s="213"/>
      <c r="AA927" s="231"/>
      <c r="AB927" s="213"/>
      <c r="AC927" s="213"/>
      <c r="AD927" s="205"/>
      <c r="AE927" s="205"/>
      <c r="AF927" s="205"/>
      <c r="AG927" s="205"/>
      <c r="AH927" s="205"/>
      <c r="AI927" s="205"/>
      <c r="AJ927" s="205"/>
      <c r="AK927" s="205"/>
      <c r="AL927" s="205"/>
      <c r="AM927" s="205"/>
      <c r="AN927" s="205"/>
      <c r="AO927" s="205"/>
    </row>
    <row r="928">
      <c r="A928" s="213"/>
      <c r="B928" s="218"/>
      <c r="C928" s="218"/>
      <c r="D928" s="213"/>
      <c r="E928" s="213"/>
      <c r="F928" s="213"/>
      <c r="G928" s="213"/>
      <c r="H928" s="213"/>
      <c r="I928" s="213"/>
      <c r="J928" s="213"/>
      <c r="K928" s="213"/>
      <c r="L928" s="280"/>
      <c r="M928" s="280"/>
      <c r="N928" s="280"/>
      <c r="O928" s="280"/>
      <c r="P928" s="280"/>
      <c r="Q928" s="280"/>
      <c r="R928" s="213"/>
      <c r="S928" s="213"/>
      <c r="T928" s="213"/>
      <c r="U928" s="213"/>
      <c r="V928" s="213"/>
      <c r="W928" s="213"/>
      <c r="X928" s="213"/>
      <c r="Y928" s="213"/>
      <c r="Z928" s="213"/>
      <c r="AA928" s="231"/>
      <c r="AB928" s="213"/>
      <c r="AC928" s="213"/>
      <c r="AD928" s="205"/>
      <c r="AE928" s="205"/>
      <c r="AF928" s="205"/>
      <c r="AG928" s="205"/>
      <c r="AH928" s="205"/>
      <c r="AI928" s="205"/>
      <c r="AJ928" s="205"/>
      <c r="AK928" s="205"/>
      <c r="AL928" s="205"/>
      <c r="AM928" s="205"/>
      <c r="AN928" s="205"/>
      <c r="AO928" s="205"/>
    </row>
    <row r="929">
      <c r="A929" s="213"/>
      <c r="B929" s="218"/>
      <c r="C929" s="218"/>
      <c r="D929" s="213"/>
      <c r="E929" s="213"/>
      <c r="F929" s="213"/>
      <c r="G929" s="213"/>
      <c r="H929" s="213"/>
      <c r="I929" s="213"/>
      <c r="J929" s="213"/>
      <c r="K929" s="213"/>
      <c r="L929" s="280"/>
      <c r="M929" s="280"/>
      <c r="N929" s="280"/>
      <c r="O929" s="280"/>
      <c r="P929" s="280"/>
      <c r="Q929" s="280"/>
      <c r="R929" s="213"/>
      <c r="S929" s="213"/>
      <c r="T929" s="213"/>
      <c r="U929" s="213"/>
      <c r="V929" s="213"/>
      <c r="W929" s="213"/>
      <c r="X929" s="213"/>
      <c r="Y929" s="213"/>
      <c r="Z929" s="213"/>
      <c r="AA929" s="231"/>
      <c r="AB929" s="213"/>
      <c r="AC929" s="213"/>
      <c r="AD929" s="205"/>
      <c r="AE929" s="205"/>
      <c r="AF929" s="205"/>
      <c r="AG929" s="205"/>
      <c r="AH929" s="205"/>
      <c r="AI929" s="205"/>
      <c r="AJ929" s="205"/>
      <c r="AK929" s="205"/>
      <c r="AL929" s="205"/>
      <c r="AM929" s="205"/>
      <c r="AN929" s="205"/>
      <c r="AO929" s="205"/>
    </row>
    <row r="930">
      <c r="A930" s="213"/>
      <c r="B930" s="218"/>
      <c r="C930" s="218"/>
      <c r="D930" s="213"/>
      <c r="E930" s="213"/>
      <c r="F930" s="213"/>
      <c r="G930" s="213"/>
      <c r="H930" s="213"/>
      <c r="I930" s="213"/>
      <c r="J930" s="213"/>
      <c r="K930" s="213"/>
      <c r="L930" s="280"/>
      <c r="M930" s="280"/>
      <c r="N930" s="280"/>
      <c r="O930" s="280"/>
      <c r="P930" s="280"/>
      <c r="Q930" s="280"/>
      <c r="R930" s="213"/>
      <c r="S930" s="213"/>
      <c r="T930" s="213"/>
      <c r="U930" s="213"/>
      <c r="V930" s="213"/>
      <c r="W930" s="213"/>
      <c r="X930" s="213"/>
      <c r="Y930" s="213"/>
      <c r="Z930" s="213"/>
      <c r="AA930" s="231"/>
      <c r="AB930" s="213"/>
      <c r="AC930" s="213"/>
      <c r="AD930" s="205"/>
      <c r="AE930" s="205"/>
      <c r="AF930" s="205"/>
      <c r="AG930" s="205"/>
      <c r="AH930" s="205"/>
      <c r="AI930" s="205"/>
      <c r="AJ930" s="205"/>
      <c r="AK930" s="205"/>
      <c r="AL930" s="205"/>
      <c r="AM930" s="205"/>
      <c r="AN930" s="205"/>
      <c r="AO930" s="205"/>
    </row>
    <row r="931">
      <c r="A931" s="213"/>
      <c r="B931" s="218"/>
      <c r="C931" s="218"/>
      <c r="D931" s="213"/>
      <c r="E931" s="213"/>
      <c r="F931" s="213"/>
      <c r="G931" s="213"/>
      <c r="H931" s="213"/>
      <c r="I931" s="213"/>
      <c r="J931" s="213"/>
      <c r="K931" s="213"/>
      <c r="L931" s="280"/>
      <c r="M931" s="280"/>
      <c r="N931" s="280"/>
      <c r="O931" s="280"/>
      <c r="P931" s="280"/>
      <c r="Q931" s="280"/>
      <c r="R931" s="213"/>
      <c r="S931" s="213"/>
      <c r="T931" s="213"/>
      <c r="U931" s="213"/>
      <c r="V931" s="213"/>
      <c r="W931" s="213"/>
      <c r="X931" s="213"/>
      <c r="Y931" s="213"/>
      <c r="Z931" s="213"/>
      <c r="AA931" s="231"/>
      <c r="AB931" s="213"/>
      <c r="AC931" s="213"/>
      <c r="AD931" s="205"/>
      <c r="AE931" s="205"/>
      <c r="AF931" s="205"/>
      <c r="AG931" s="205"/>
      <c r="AH931" s="205"/>
      <c r="AI931" s="205"/>
      <c r="AJ931" s="205"/>
      <c r="AK931" s="205"/>
      <c r="AL931" s="205"/>
      <c r="AM931" s="205"/>
      <c r="AN931" s="205"/>
      <c r="AO931" s="205"/>
    </row>
    <row r="932">
      <c r="A932" s="213"/>
      <c r="B932" s="218"/>
      <c r="C932" s="218"/>
      <c r="D932" s="213"/>
      <c r="E932" s="213"/>
      <c r="F932" s="213"/>
      <c r="G932" s="213"/>
      <c r="H932" s="213"/>
      <c r="I932" s="213"/>
      <c r="J932" s="213"/>
      <c r="K932" s="213"/>
      <c r="L932" s="280"/>
      <c r="M932" s="280"/>
      <c r="N932" s="280"/>
      <c r="O932" s="280"/>
      <c r="P932" s="280"/>
      <c r="Q932" s="280"/>
      <c r="R932" s="213"/>
      <c r="S932" s="213"/>
      <c r="T932" s="213"/>
      <c r="U932" s="213"/>
      <c r="V932" s="213"/>
      <c r="W932" s="213"/>
      <c r="X932" s="213"/>
      <c r="Y932" s="213"/>
      <c r="Z932" s="213"/>
      <c r="AA932" s="231"/>
      <c r="AB932" s="213"/>
      <c r="AC932" s="213"/>
      <c r="AD932" s="205"/>
      <c r="AE932" s="205"/>
      <c r="AF932" s="205"/>
      <c r="AG932" s="205"/>
      <c r="AH932" s="205"/>
      <c r="AI932" s="205"/>
      <c r="AJ932" s="205"/>
      <c r="AK932" s="205"/>
      <c r="AL932" s="205"/>
      <c r="AM932" s="205"/>
      <c r="AN932" s="205"/>
      <c r="AO932" s="205"/>
    </row>
    <row r="933">
      <c r="A933" s="213"/>
      <c r="B933" s="218"/>
      <c r="C933" s="218"/>
      <c r="D933" s="213"/>
      <c r="E933" s="213"/>
      <c r="F933" s="213"/>
      <c r="G933" s="213"/>
      <c r="H933" s="213"/>
      <c r="I933" s="213"/>
      <c r="J933" s="213"/>
      <c r="K933" s="213"/>
      <c r="L933" s="280"/>
      <c r="M933" s="280"/>
      <c r="N933" s="280"/>
      <c r="O933" s="280"/>
      <c r="P933" s="280"/>
      <c r="Q933" s="280"/>
      <c r="R933" s="213"/>
      <c r="S933" s="213"/>
      <c r="T933" s="213"/>
      <c r="U933" s="213"/>
      <c r="V933" s="213"/>
      <c r="W933" s="213"/>
      <c r="X933" s="213"/>
      <c r="Y933" s="213"/>
      <c r="Z933" s="213"/>
      <c r="AA933" s="231"/>
      <c r="AB933" s="213"/>
      <c r="AC933" s="213"/>
      <c r="AD933" s="205"/>
      <c r="AE933" s="205"/>
      <c r="AF933" s="205"/>
      <c r="AG933" s="205"/>
      <c r="AH933" s="205"/>
      <c r="AI933" s="205"/>
      <c r="AJ933" s="205"/>
      <c r="AK933" s="205"/>
      <c r="AL933" s="205"/>
      <c r="AM933" s="205"/>
      <c r="AN933" s="205"/>
      <c r="AO933" s="205"/>
    </row>
    <row r="934">
      <c r="A934" s="213"/>
      <c r="B934" s="218"/>
      <c r="C934" s="218"/>
      <c r="D934" s="213"/>
      <c r="E934" s="213"/>
      <c r="F934" s="213"/>
      <c r="G934" s="213"/>
      <c r="H934" s="213"/>
      <c r="I934" s="213"/>
      <c r="J934" s="213"/>
      <c r="K934" s="213"/>
      <c r="L934" s="280"/>
      <c r="M934" s="280"/>
      <c r="N934" s="280"/>
      <c r="O934" s="280"/>
      <c r="P934" s="280"/>
      <c r="Q934" s="280"/>
      <c r="R934" s="213"/>
      <c r="S934" s="213"/>
      <c r="T934" s="213"/>
      <c r="U934" s="213"/>
      <c r="V934" s="213"/>
      <c r="W934" s="213"/>
      <c r="X934" s="213"/>
      <c r="Y934" s="213"/>
      <c r="Z934" s="213"/>
      <c r="AA934" s="231"/>
      <c r="AB934" s="213"/>
      <c r="AC934" s="213"/>
      <c r="AD934" s="205"/>
      <c r="AE934" s="205"/>
      <c r="AF934" s="205"/>
      <c r="AG934" s="205"/>
      <c r="AH934" s="205"/>
      <c r="AI934" s="205"/>
      <c r="AJ934" s="205"/>
      <c r="AK934" s="205"/>
      <c r="AL934" s="205"/>
      <c r="AM934" s="205"/>
      <c r="AN934" s="205"/>
      <c r="AO934" s="205"/>
    </row>
    <row r="935">
      <c r="A935" s="213"/>
      <c r="B935" s="218"/>
      <c r="C935" s="218"/>
      <c r="D935" s="213"/>
      <c r="E935" s="213"/>
      <c r="F935" s="213"/>
      <c r="G935" s="213"/>
      <c r="H935" s="213"/>
      <c r="I935" s="213"/>
      <c r="J935" s="213"/>
      <c r="K935" s="213"/>
      <c r="L935" s="280"/>
      <c r="M935" s="280"/>
      <c r="N935" s="280"/>
      <c r="O935" s="280"/>
      <c r="P935" s="280"/>
      <c r="Q935" s="280"/>
      <c r="R935" s="213"/>
      <c r="S935" s="213"/>
      <c r="T935" s="213"/>
      <c r="U935" s="213"/>
      <c r="V935" s="213"/>
      <c r="W935" s="213"/>
      <c r="X935" s="213"/>
      <c r="Y935" s="213"/>
      <c r="Z935" s="213"/>
      <c r="AA935" s="231"/>
      <c r="AB935" s="213"/>
      <c r="AC935" s="213"/>
      <c r="AD935" s="205"/>
      <c r="AE935" s="205"/>
      <c r="AF935" s="205"/>
      <c r="AG935" s="205"/>
      <c r="AH935" s="205"/>
      <c r="AI935" s="205"/>
      <c r="AJ935" s="205"/>
      <c r="AK935" s="205"/>
      <c r="AL935" s="205"/>
      <c r="AM935" s="205"/>
      <c r="AN935" s="205"/>
      <c r="AO935" s="205"/>
    </row>
    <row r="936">
      <c r="A936" s="213"/>
      <c r="B936" s="218"/>
      <c r="C936" s="218"/>
      <c r="D936" s="213"/>
      <c r="E936" s="213"/>
      <c r="F936" s="213"/>
      <c r="G936" s="213"/>
      <c r="H936" s="213"/>
      <c r="I936" s="213"/>
      <c r="J936" s="213"/>
      <c r="K936" s="213"/>
      <c r="L936" s="280"/>
      <c r="M936" s="280"/>
      <c r="N936" s="280"/>
      <c r="O936" s="280"/>
      <c r="P936" s="280"/>
      <c r="Q936" s="280"/>
      <c r="R936" s="213"/>
      <c r="S936" s="213"/>
      <c r="T936" s="213"/>
      <c r="U936" s="213"/>
      <c r="V936" s="213"/>
      <c r="W936" s="213"/>
      <c r="X936" s="213"/>
      <c r="Y936" s="213"/>
      <c r="Z936" s="213"/>
      <c r="AA936" s="231"/>
      <c r="AB936" s="213"/>
      <c r="AC936" s="213"/>
      <c r="AD936" s="205"/>
      <c r="AE936" s="205"/>
      <c r="AF936" s="205"/>
      <c r="AG936" s="205"/>
      <c r="AH936" s="205"/>
      <c r="AI936" s="205"/>
      <c r="AJ936" s="205"/>
      <c r="AK936" s="205"/>
      <c r="AL936" s="205"/>
      <c r="AM936" s="205"/>
      <c r="AN936" s="205"/>
      <c r="AO936" s="205"/>
    </row>
    <row r="937">
      <c r="A937" s="213"/>
      <c r="B937" s="218"/>
      <c r="C937" s="218"/>
      <c r="D937" s="213"/>
      <c r="E937" s="213"/>
      <c r="F937" s="213"/>
      <c r="G937" s="213"/>
      <c r="H937" s="213"/>
      <c r="I937" s="213"/>
      <c r="J937" s="213"/>
      <c r="K937" s="213"/>
      <c r="L937" s="280"/>
      <c r="M937" s="280"/>
      <c r="N937" s="280"/>
      <c r="O937" s="280"/>
      <c r="P937" s="280"/>
      <c r="Q937" s="280"/>
      <c r="R937" s="213"/>
      <c r="S937" s="213"/>
      <c r="T937" s="213"/>
      <c r="U937" s="213"/>
      <c r="V937" s="213"/>
      <c r="W937" s="213"/>
      <c r="X937" s="213"/>
      <c r="Y937" s="213"/>
      <c r="Z937" s="213"/>
      <c r="AA937" s="231"/>
      <c r="AB937" s="213"/>
      <c r="AC937" s="213"/>
      <c r="AD937" s="205"/>
      <c r="AE937" s="205"/>
      <c r="AF937" s="205"/>
      <c r="AG937" s="205"/>
      <c r="AH937" s="205"/>
      <c r="AI937" s="205"/>
      <c r="AJ937" s="205"/>
      <c r="AK937" s="205"/>
      <c r="AL937" s="205"/>
      <c r="AM937" s="205"/>
      <c r="AN937" s="205"/>
      <c r="AO937" s="205"/>
    </row>
    <row r="938">
      <c r="A938" s="213"/>
      <c r="B938" s="218"/>
      <c r="C938" s="218"/>
      <c r="D938" s="213"/>
      <c r="E938" s="213"/>
      <c r="F938" s="213"/>
      <c r="G938" s="213"/>
      <c r="H938" s="213"/>
      <c r="I938" s="213"/>
      <c r="J938" s="213"/>
      <c r="K938" s="213"/>
      <c r="L938" s="280"/>
      <c r="M938" s="280"/>
      <c r="N938" s="280"/>
      <c r="O938" s="280"/>
      <c r="P938" s="280"/>
      <c r="Q938" s="280"/>
      <c r="R938" s="213"/>
      <c r="S938" s="213"/>
      <c r="T938" s="213"/>
      <c r="U938" s="213"/>
      <c r="V938" s="213"/>
      <c r="W938" s="213"/>
      <c r="X938" s="213"/>
      <c r="Y938" s="213"/>
      <c r="Z938" s="213"/>
      <c r="AA938" s="231"/>
      <c r="AB938" s="213"/>
      <c r="AC938" s="213"/>
      <c r="AD938" s="205"/>
      <c r="AE938" s="205"/>
      <c r="AF938" s="205"/>
      <c r="AG938" s="205"/>
      <c r="AH938" s="205"/>
      <c r="AI938" s="205"/>
      <c r="AJ938" s="205"/>
      <c r="AK938" s="205"/>
      <c r="AL938" s="205"/>
      <c r="AM938" s="205"/>
      <c r="AN938" s="205"/>
      <c r="AO938" s="205"/>
    </row>
    <row r="939">
      <c r="A939" s="213"/>
      <c r="B939" s="218"/>
      <c r="C939" s="218"/>
      <c r="D939" s="213"/>
      <c r="E939" s="213"/>
      <c r="F939" s="213"/>
      <c r="G939" s="213"/>
      <c r="H939" s="213"/>
      <c r="I939" s="213"/>
      <c r="J939" s="213"/>
      <c r="K939" s="213"/>
      <c r="L939" s="280"/>
      <c r="M939" s="280"/>
      <c r="N939" s="280"/>
      <c r="O939" s="280"/>
      <c r="P939" s="280"/>
      <c r="Q939" s="280"/>
      <c r="R939" s="213"/>
      <c r="S939" s="213"/>
      <c r="T939" s="213"/>
      <c r="U939" s="213"/>
      <c r="V939" s="213"/>
      <c r="W939" s="213"/>
      <c r="X939" s="213"/>
      <c r="Y939" s="213"/>
      <c r="Z939" s="213"/>
      <c r="AA939" s="231"/>
      <c r="AB939" s="213"/>
      <c r="AC939" s="213"/>
      <c r="AD939" s="205"/>
      <c r="AE939" s="205"/>
      <c r="AF939" s="205"/>
      <c r="AG939" s="205"/>
      <c r="AH939" s="205"/>
      <c r="AI939" s="205"/>
      <c r="AJ939" s="205"/>
      <c r="AK939" s="205"/>
      <c r="AL939" s="205"/>
      <c r="AM939" s="205"/>
      <c r="AN939" s="205"/>
      <c r="AO939" s="205"/>
    </row>
    <row r="940">
      <c r="A940" s="213"/>
      <c r="B940" s="218"/>
      <c r="C940" s="218"/>
      <c r="D940" s="213"/>
      <c r="E940" s="213"/>
      <c r="F940" s="213"/>
      <c r="G940" s="213"/>
      <c r="H940" s="213"/>
      <c r="I940" s="213"/>
      <c r="J940" s="213"/>
      <c r="K940" s="213"/>
      <c r="L940" s="280"/>
      <c r="M940" s="280"/>
      <c r="N940" s="280"/>
      <c r="O940" s="280"/>
      <c r="P940" s="280"/>
      <c r="Q940" s="280"/>
      <c r="R940" s="213"/>
      <c r="S940" s="213"/>
      <c r="T940" s="213"/>
      <c r="U940" s="213"/>
      <c r="V940" s="213"/>
      <c r="W940" s="213"/>
      <c r="X940" s="213"/>
      <c r="Y940" s="213"/>
      <c r="Z940" s="213"/>
      <c r="AA940" s="231"/>
      <c r="AB940" s="213"/>
      <c r="AC940" s="213"/>
      <c r="AD940" s="205"/>
      <c r="AE940" s="205"/>
      <c r="AF940" s="205"/>
      <c r="AG940" s="205"/>
      <c r="AH940" s="205"/>
      <c r="AI940" s="205"/>
      <c r="AJ940" s="205"/>
      <c r="AK940" s="205"/>
      <c r="AL940" s="205"/>
      <c r="AM940" s="205"/>
      <c r="AN940" s="205"/>
      <c r="AO940" s="205"/>
    </row>
    <row r="941">
      <c r="A941" s="213"/>
      <c r="B941" s="218"/>
      <c r="C941" s="218"/>
      <c r="D941" s="213"/>
      <c r="E941" s="213"/>
      <c r="F941" s="213"/>
      <c r="G941" s="213"/>
      <c r="H941" s="213"/>
      <c r="I941" s="213"/>
      <c r="J941" s="213"/>
      <c r="K941" s="213"/>
      <c r="L941" s="280"/>
      <c r="M941" s="280"/>
      <c r="N941" s="280"/>
      <c r="O941" s="280"/>
      <c r="P941" s="280"/>
      <c r="Q941" s="280"/>
      <c r="R941" s="213"/>
      <c r="S941" s="213"/>
      <c r="T941" s="213"/>
      <c r="U941" s="213"/>
      <c r="V941" s="213"/>
      <c r="W941" s="213"/>
      <c r="X941" s="213"/>
      <c r="Y941" s="213"/>
      <c r="Z941" s="213"/>
      <c r="AA941" s="231"/>
      <c r="AB941" s="213"/>
      <c r="AC941" s="213"/>
      <c r="AD941" s="205"/>
      <c r="AE941" s="205"/>
      <c r="AF941" s="205"/>
      <c r="AG941" s="205"/>
      <c r="AH941" s="205"/>
      <c r="AI941" s="205"/>
      <c r="AJ941" s="205"/>
      <c r="AK941" s="205"/>
      <c r="AL941" s="205"/>
      <c r="AM941" s="205"/>
      <c r="AN941" s="205"/>
      <c r="AO941" s="205"/>
    </row>
    <row r="942">
      <c r="A942" s="213"/>
      <c r="B942" s="218"/>
      <c r="C942" s="218"/>
      <c r="D942" s="213"/>
      <c r="E942" s="213"/>
      <c r="F942" s="213"/>
      <c r="G942" s="213"/>
      <c r="H942" s="213"/>
      <c r="I942" s="213"/>
      <c r="J942" s="213"/>
      <c r="K942" s="213"/>
      <c r="L942" s="280"/>
      <c r="M942" s="280"/>
      <c r="N942" s="280"/>
      <c r="O942" s="280"/>
      <c r="P942" s="280"/>
      <c r="Q942" s="280"/>
      <c r="R942" s="213"/>
      <c r="S942" s="213"/>
      <c r="T942" s="213"/>
      <c r="U942" s="213"/>
      <c r="V942" s="213"/>
      <c r="W942" s="213"/>
      <c r="X942" s="213"/>
      <c r="Y942" s="213"/>
      <c r="Z942" s="213"/>
      <c r="AA942" s="231"/>
      <c r="AB942" s="213"/>
      <c r="AC942" s="213"/>
      <c r="AD942" s="205"/>
      <c r="AE942" s="205"/>
      <c r="AF942" s="205"/>
      <c r="AG942" s="205"/>
      <c r="AH942" s="205"/>
      <c r="AI942" s="205"/>
      <c r="AJ942" s="205"/>
      <c r="AK942" s="205"/>
      <c r="AL942" s="205"/>
      <c r="AM942" s="205"/>
      <c r="AN942" s="205"/>
      <c r="AO942" s="205"/>
    </row>
    <row r="943">
      <c r="A943" s="213"/>
      <c r="B943" s="218"/>
      <c r="C943" s="218"/>
      <c r="D943" s="213"/>
      <c r="E943" s="213"/>
      <c r="F943" s="213"/>
      <c r="G943" s="213"/>
      <c r="H943" s="213"/>
      <c r="I943" s="213"/>
      <c r="J943" s="213"/>
      <c r="K943" s="213"/>
      <c r="L943" s="280"/>
      <c r="M943" s="280"/>
      <c r="N943" s="280"/>
      <c r="O943" s="280"/>
      <c r="P943" s="280"/>
      <c r="Q943" s="280"/>
      <c r="R943" s="213"/>
      <c r="S943" s="213"/>
      <c r="T943" s="213"/>
      <c r="U943" s="213"/>
      <c r="V943" s="213"/>
      <c r="W943" s="213"/>
      <c r="X943" s="213"/>
      <c r="Y943" s="213"/>
      <c r="Z943" s="213"/>
      <c r="AA943" s="231"/>
      <c r="AB943" s="213"/>
      <c r="AC943" s="213"/>
      <c r="AD943" s="205"/>
      <c r="AE943" s="205"/>
      <c r="AF943" s="205"/>
      <c r="AG943" s="205"/>
      <c r="AH943" s="205"/>
      <c r="AI943" s="205"/>
      <c r="AJ943" s="205"/>
      <c r="AK943" s="205"/>
      <c r="AL943" s="205"/>
      <c r="AM943" s="205"/>
      <c r="AN943" s="205"/>
      <c r="AO943" s="205"/>
    </row>
    <row r="944">
      <c r="A944" s="213"/>
      <c r="B944" s="218"/>
      <c r="C944" s="218"/>
      <c r="D944" s="213"/>
      <c r="E944" s="213"/>
      <c r="F944" s="213"/>
      <c r="G944" s="213"/>
      <c r="H944" s="213"/>
      <c r="I944" s="213"/>
      <c r="J944" s="213"/>
      <c r="K944" s="213"/>
      <c r="L944" s="280"/>
      <c r="M944" s="280"/>
      <c r="N944" s="280"/>
      <c r="O944" s="280"/>
      <c r="P944" s="280"/>
      <c r="Q944" s="280"/>
      <c r="R944" s="213"/>
      <c r="S944" s="213"/>
      <c r="T944" s="213"/>
      <c r="U944" s="213"/>
      <c r="V944" s="213"/>
      <c r="W944" s="213"/>
      <c r="X944" s="213"/>
      <c r="Y944" s="213"/>
      <c r="Z944" s="213"/>
      <c r="AA944" s="231"/>
      <c r="AB944" s="213"/>
      <c r="AC944" s="213"/>
      <c r="AD944" s="205"/>
      <c r="AE944" s="205"/>
      <c r="AF944" s="205"/>
      <c r="AG944" s="205"/>
      <c r="AH944" s="205"/>
      <c r="AI944" s="205"/>
      <c r="AJ944" s="205"/>
      <c r="AK944" s="205"/>
      <c r="AL944" s="205"/>
      <c r="AM944" s="205"/>
      <c r="AN944" s="205"/>
      <c r="AO944" s="205"/>
    </row>
    <row r="945">
      <c r="A945" s="213"/>
      <c r="B945" s="218"/>
      <c r="C945" s="218"/>
      <c r="D945" s="213"/>
      <c r="E945" s="213"/>
      <c r="F945" s="213"/>
      <c r="G945" s="213"/>
      <c r="H945" s="213"/>
      <c r="I945" s="213"/>
      <c r="J945" s="213"/>
      <c r="K945" s="213"/>
      <c r="L945" s="280"/>
      <c r="M945" s="280"/>
      <c r="N945" s="280"/>
      <c r="O945" s="280"/>
      <c r="P945" s="280"/>
      <c r="Q945" s="280"/>
      <c r="R945" s="213"/>
      <c r="S945" s="213"/>
      <c r="T945" s="213"/>
      <c r="U945" s="213"/>
      <c r="V945" s="213"/>
      <c r="W945" s="213"/>
      <c r="X945" s="213"/>
      <c r="Y945" s="213"/>
      <c r="Z945" s="213"/>
      <c r="AA945" s="231"/>
      <c r="AB945" s="213"/>
      <c r="AC945" s="213"/>
      <c r="AD945" s="205"/>
      <c r="AE945" s="205"/>
      <c r="AF945" s="205"/>
      <c r="AG945" s="205"/>
      <c r="AH945" s="205"/>
      <c r="AI945" s="205"/>
      <c r="AJ945" s="205"/>
      <c r="AK945" s="205"/>
      <c r="AL945" s="205"/>
      <c r="AM945" s="205"/>
      <c r="AN945" s="205"/>
      <c r="AO945" s="205"/>
    </row>
    <row r="946">
      <c r="A946" s="213"/>
      <c r="B946" s="218"/>
      <c r="C946" s="218"/>
      <c r="D946" s="213"/>
      <c r="E946" s="213"/>
      <c r="F946" s="213"/>
      <c r="G946" s="213"/>
      <c r="H946" s="213"/>
      <c r="I946" s="213"/>
      <c r="J946" s="213"/>
      <c r="K946" s="213"/>
      <c r="L946" s="280"/>
      <c r="M946" s="280"/>
      <c r="N946" s="280"/>
      <c r="O946" s="280"/>
      <c r="P946" s="280"/>
      <c r="Q946" s="280"/>
      <c r="R946" s="213"/>
      <c r="S946" s="213"/>
      <c r="T946" s="213"/>
      <c r="U946" s="213"/>
      <c r="V946" s="213"/>
      <c r="W946" s="213"/>
      <c r="X946" s="213"/>
      <c r="Y946" s="213"/>
      <c r="Z946" s="213"/>
      <c r="AA946" s="231"/>
      <c r="AB946" s="213"/>
      <c r="AC946" s="213"/>
      <c r="AD946" s="205"/>
      <c r="AE946" s="205"/>
      <c r="AF946" s="205"/>
      <c r="AG946" s="205"/>
      <c r="AH946" s="205"/>
      <c r="AI946" s="205"/>
      <c r="AJ946" s="205"/>
      <c r="AK946" s="205"/>
      <c r="AL946" s="205"/>
      <c r="AM946" s="205"/>
      <c r="AN946" s="205"/>
      <c r="AO946" s="205"/>
    </row>
    <row r="947">
      <c r="A947" s="213"/>
      <c r="B947" s="218"/>
      <c r="C947" s="218"/>
      <c r="D947" s="213"/>
      <c r="E947" s="213"/>
      <c r="F947" s="213"/>
      <c r="G947" s="213"/>
      <c r="H947" s="213"/>
      <c r="I947" s="213"/>
      <c r="J947" s="213"/>
      <c r="K947" s="213"/>
      <c r="L947" s="280"/>
      <c r="M947" s="280"/>
      <c r="N947" s="280"/>
      <c r="O947" s="280"/>
      <c r="P947" s="280"/>
      <c r="Q947" s="280"/>
      <c r="R947" s="213"/>
      <c r="S947" s="213"/>
      <c r="T947" s="213"/>
      <c r="U947" s="213"/>
      <c r="V947" s="213"/>
      <c r="W947" s="213"/>
      <c r="X947" s="213"/>
      <c r="Y947" s="213"/>
      <c r="Z947" s="213"/>
      <c r="AA947" s="231"/>
      <c r="AB947" s="213"/>
      <c r="AC947" s="213"/>
      <c r="AD947" s="205"/>
      <c r="AE947" s="205"/>
      <c r="AF947" s="205"/>
      <c r="AG947" s="205"/>
      <c r="AH947" s="205"/>
      <c r="AI947" s="205"/>
      <c r="AJ947" s="205"/>
      <c r="AK947" s="205"/>
      <c r="AL947" s="205"/>
      <c r="AM947" s="205"/>
      <c r="AN947" s="205"/>
      <c r="AO947" s="205"/>
    </row>
    <row r="948">
      <c r="A948" s="213"/>
      <c r="B948" s="218"/>
      <c r="C948" s="218"/>
      <c r="D948" s="213"/>
      <c r="E948" s="213"/>
      <c r="F948" s="213"/>
      <c r="G948" s="213"/>
      <c r="H948" s="213"/>
      <c r="I948" s="213"/>
      <c r="J948" s="213"/>
      <c r="K948" s="213"/>
      <c r="L948" s="280"/>
      <c r="M948" s="280"/>
      <c r="N948" s="280"/>
      <c r="O948" s="280"/>
      <c r="P948" s="280"/>
      <c r="Q948" s="280"/>
      <c r="R948" s="213"/>
      <c r="S948" s="213"/>
      <c r="T948" s="213"/>
      <c r="U948" s="213"/>
      <c r="V948" s="213"/>
      <c r="W948" s="213"/>
      <c r="X948" s="213"/>
      <c r="Y948" s="213"/>
      <c r="Z948" s="213"/>
      <c r="AA948" s="231"/>
      <c r="AB948" s="213"/>
      <c r="AC948" s="213"/>
      <c r="AD948" s="205"/>
      <c r="AE948" s="205"/>
      <c r="AF948" s="205"/>
      <c r="AG948" s="205"/>
      <c r="AH948" s="205"/>
      <c r="AI948" s="205"/>
      <c r="AJ948" s="205"/>
      <c r="AK948" s="205"/>
      <c r="AL948" s="205"/>
      <c r="AM948" s="205"/>
      <c r="AN948" s="205"/>
      <c r="AO948" s="205"/>
    </row>
    <row r="949">
      <c r="A949" s="213"/>
      <c r="B949" s="218"/>
      <c r="C949" s="218"/>
      <c r="D949" s="213"/>
      <c r="E949" s="213"/>
      <c r="F949" s="213"/>
      <c r="G949" s="213"/>
      <c r="H949" s="213"/>
      <c r="I949" s="213"/>
      <c r="J949" s="213"/>
      <c r="K949" s="213"/>
      <c r="L949" s="280"/>
      <c r="M949" s="280"/>
      <c r="N949" s="280"/>
      <c r="O949" s="280"/>
      <c r="P949" s="280"/>
      <c r="Q949" s="280"/>
      <c r="R949" s="213"/>
      <c r="S949" s="213"/>
      <c r="T949" s="213"/>
      <c r="U949" s="213"/>
      <c r="V949" s="213"/>
      <c r="W949" s="213"/>
      <c r="X949" s="213"/>
      <c r="Y949" s="213"/>
      <c r="Z949" s="213"/>
      <c r="AA949" s="231"/>
      <c r="AB949" s="213"/>
      <c r="AC949" s="213"/>
      <c r="AD949" s="205"/>
      <c r="AE949" s="205"/>
      <c r="AF949" s="205"/>
      <c r="AG949" s="205"/>
      <c r="AH949" s="205"/>
      <c r="AI949" s="205"/>
      <c r="AJ949" s="205"/>
      <c r="AK949" s="205"/>
      <c r="AL949" s="205"/>
      <c r="AM949" s="205"/>
      <c r="AN949" s="205"/>
      <c r="AO949" s="205"/>
    </row>
    <row r="950">
      <c r="A950" s="213"/>
      <c r="B950" s="218"/>
      <c r="C950" s="218"/>
      <c r="D950" s="213"/>
      <c r="E950" s="213"/>
      <c r="F950" s="213"/>
      <c r="G950" s="213"/>
      <c r="H950" s="213"/>
      <c r="I950" s="213"/>
      <c r="J950" s="213"/>
      <c r="K950" s="213"/>
      <c r="L950" s="280"/>
      <c r="M950" s="280"/>
      <c r="N950" s="280"/>
      <c r="O950" s="280"/>
      <c r="P950" s="280"/>
      <c r="Q950" s="280"/>
      <c r="R950" s="213"/>
      <c r="S950" s="213"/>
      <c r="T950" s="213"/>
      <c r="U950" s="213"/>
      <c r="V950" s="213"/>
      <c r="W950" s="213"/>
      <c r="X950" s="213"/>
      <c r="Y950" s="213"/>
      <c r="Z950" s="213"/>
      <c r="AA950" s="231"/>
      <c r="AB950" s="213"/>
      <c r="AC950" s="213"/>
      <c r="AD950" s="205"/>
      <c r="AE950" s="205"/>
      <c r="AF950" s="205"/>
      <c r="AG950" s="205"/>
      <c r="AH950" s="205"/>
      <c r="AI950" s="205"/>
      <c r="AJ950" s="205"/>
      <c r="AK950" s="205"/>
      <c r="AL950" s="205"/>
      <c r="AM950" s="205"/>
      <c r="AN950" s="205"/>
      <c r="AO950" s="205"/>
    </row>
    <row r="951">
      <c r="A951" s="213"/>
      <c r="B951" s="218"/>
      <c r="C951" s="218"/>
      <c r="D951" s="213"/>
      <c r="E951" s="213"/>
      <c r="F951" s="213"/>
      <c r="G951" s="213"/>
      <c r="H951" s="213"/>
      <c r="I951" s="213"/>
      <c r="J951" s="213"/>
      <c r="K951" s="213"/>
      <c r="L951" s="280"/>
      <c r="M951" s="280"/>
      <c r="N951" s="280"/>
      <c r="O951" s="280"/>
      <c r="P951" s="280"/>
      <c r="Q951" s="280"/>
      <c r="R951" s="213"/>
      <c r="S951" s="213"/>
      <c r="T951" s="213"/>
      <c r="U951" s="213"/>
      <c r="V951" s="213"/>
      <c r="W951" s="213"/>
      <c r="X951" s="213"/>
      <c r="Y951" s="213"/>
      <c r="Z951" s="213"/>
      <c r="AA951" s="231"/>
      <c r="AB951" s="213"/>
      <c r="AC951" s="213"/>
      <c r="AD951" s="205"/>
      <c r="AE951" s="205"/>
      <c r="AF951" s="205"/>
      <c r="AG951" s="205"/>
      <c r="AH951" s="205"/>
      <c r="AI951" s="205"/>
      <c r="AJ951" s="205"/>
      <c r="AK951" s="205"/>
      <c r="AL951" s="205"/>
      <c r="AM951" s="205"/>
      <c r="AN951" s="205"/>
      <c r="AO951" s="205"/>
    </row>
    <row r="952">
      <c r="A952" s="213"/>
      <c r="B952" s="218"/>
      <c r="C952" s="218"/>
      <c r="D952" s="213"/>
      <c r="E952" s="213"/>
      <c r="F952" s="213"/>
      <c r="G952" s="213"/>
      <c r="H952" s="213"/>
      <c r="I952" s="213"/>
      <c r="J952" s="213"/>
      <c r="K952" s="213"/>
      <c r="L952" s="280"/>
      <c r="M952" s="280"/>
      <c r="N952" s="280"/>
      <c r="O952" s="280"/>
      <c r="P952" s="280"/>
      <c r="Q952" s="280"/>
      <c r="R952" s="213"/>
      <c r="S952" s="213"/>
      <c r="T952" s="213"/>
      <c r="U952" s="213"/>
      <c r="V952" s="213"/>
      <c r="W952" s="213"/>
      <c r="X952" s="213"/>
      <c r="Y952" s="213"/>
      <c r="Z952" s="213"/>
      <c r="AA952" s="231"/>
      <c r="AB952" s="213"/>
      <c r="AC952" s="213"/>
      <c r="AD952" s="205"/>
      <c r="AE952" s="205"/>
      <c r="AF952" s="205"/>
      <c r="AG952" s="205"/>
      <c r="AH952" s="205"/>
      <c r="AI952" s="205"/>
      <c r="AJ952" s="205"/>
      <c r="AK952" s="205"/>
      <c r="AL952" s="205"/>
      <c r="AM952" s="205"/>
      <c r="AN952" s="205"/>
      <c r="AO952" s="205"/>
    </row>
    <row r="953">
      <c r="A953" s="213"/>
      <c r="B953" s="218"/>
      <c r="C953" s="218"/>
      <c r="D953" s="213"/>
      <c r="E953" s="213"/>
      <c r="F953" s="213"/>
      <c r="G953" s="213"/>
      <c r="H953" s="213"/>
      <c r="I953" s="213"/>
      <c r="J953" s="213"/>
      <c r="K953" s="213"/>
      <c r="L953" s="280"/>
      <c r="M953" s="280"/>
      <c r="N953" s="280"/>
      <c r="O953" s="280"/>
      <c r="P953" s="280"/>
      <c r="Q953" s="280"/>
      <c r="R953" s="213"/>
      <c r="S953" s="213"/>
      <c r="T953" s="213"/>
      <c r="U953" s="213"/>
      <c r="V953" s="213"/>
      <c r="W953" s="213"/>
      <c r="X953" s="213"/>
      <c r="Y953" s="213"/>
      <c r="Z953" s="213"/>
      <c r="AA953" s="231"/>
      <c r="AB953" s="213"/>
      <c r="AC953" s="213"/>
      <c r="AD953" s="205"/>
      <c r="AE953" s="205"/>
      <c r="AF953" s="205"/>
      <c r="AG953" s="205"/>
      <c r="AH953" s="205"/>
      <c r="AI953" s="205"/>
      <c r="AJ953" s="205"/>
      <c r="AK953" s="205"/>
      <c r="AL953" s="205"/>
      <c r="AM953" s="205"/>
      <c r="AN953" s="205"/>
      <c r="AO953" s="205"/>
    </row>
    <row r="954">
      <c r="A954" s="213"/>
      <c r="B954" s="218"/>
      <c r="C954" s="218"/>
      <c r="D954" s="213"/>
      <c r="E954" s="213"/>
      <c r="F954" s="213"/>
      <c r="G954" s="213"/>
      <c r="H954" s="213"/>
      <c r="I954" s="213"/>
      <c r="J954" s="213"/>
      <c r="K954" s="213"/>
      <c r="L954" s="280"/>
      <c r="M954" s="280"/>
      <c r="N954" s="280"/>
      <c r="O954" s="280"/>
      <c r="P954" s="280"/>
      <c r="Q954" s="280"/>
      <c r="R954" s="213"/>
      <c r="S954" s="213"/>
      <c r="T954" s="213"/>
      <c r="U954" s="213"/>
      <c r="V954" s="213"/>
      <c r="W954" s="213"/>
      <c r="X954" s="213"/>
      <c r="Y954" s="213"/>
      <c r="Z954" s="213"/>
      <c r="AA954" s="231"/>
      <c r="AB954" s="213"/>
      <c r="AC954" s="213"/>
      <c r="AD954" s="205"/>
      <c r="AE954" s="205"/>
      <c r="AF954" s="205"/>
      <c r="AG954" s="205"/>
      <c r="AH954" s="205"/>
      <c r="AI954" s="205"/>
      <c r="AJ954" s="205"/>
      <c r="AK954" s="205"/>
      <c r="AL954" s="205"/>
      <c r="AM954" s="205"/>
      <c r="AN954" s="205"/>
      <c r="AO954" s="205"/>
    </row>
    <row r="955">
      <c r="A955" s="213"/>
      <c r="B955" s="218"/>
      <c r="C955" s="218"/>
      <c r="D955" s="213"/>
      <c r="E955" s="213"/>
      <c r="F955" s="213"/>
      <c r="G955" s="213"/>
      <c r="H955" s="213"/>
      <c r="I955" s="213"/>
      <c r="J955" s="213"/>
      <c r="K955" s="213"/>
      <c r="L955" s="280"/>
      <c r="M955" s="280"/>
      <c r="N955" s="280"/>
      <c r="O955" s="280"/>
      <c r="P955" s="280"/>
      <c r="Q955" s="280"/>
      <c r="R955" s="213"/>
      <c r="S955" s="213"/>
      <c r="T955" s="213"/>
      <c r="U955" s="213"/>
      <c r="V955" s="213"/>
      <c r="W955" s="213"/>
      <c r="X955" s="213"/>
      <c r="Y955" s="213"/>
      <c r="Z955" s="213"/>
      <c r="AA955" s="231"/>
      <c r="AB955" s="213"/>
      <c r="AC955" s="213"/>
      <c r="AD955" s="205"/>
      <c r="AE955" s="205"/>
      <c r="AF955" s="205"/>
      <c r="AG955" s="205"/>
      <c r="AH955" s="205"/>
      <c r="AI955" s="205"/>
      <c r="AJ955" s="205"/>
      <c r="AK955" s="205"/>
      <c r="AL955" s="205"/>
      <c r="AM955" s="205"/>
      <c r="AN955" s="205"/>
      <c r="AO955" s="205"/>
    </row>
    <row r="956">
      <c r="A956" s="213"/>
      <c r="B956" s="218"/>
      <c r="C956" s="218"/>
      <c r="D956" s="213"/>
      <c r="E956" s="213"/>
      <c r="F956" s="213"/>
      <c r="G956" s="213"/>
      <c r="H956" s="213"/>
      <c r="I956" s="213"/>
      <c r="J956" s="213"/>
      <c r="K956" s="213"/>
      <c r="L956" s="280"/>
      <c r="M956" s="280"/>
      <c r="N956" s="280"/>
      <c r="O956" s="280"/>
      <c r="P956" s="280"/>
      <c r="Q956" s="280"/>
      <c r="R956" s="213"/>
      <c r="S956" s="213"/>
      <c r="T956" s="213"/>
      <c r="U956" s="213"/>
      <c r="V956" s="213"/>
      <c r="W956" s="213"/>
      <c r="X956" s="213"/>
      <c r="Y956" s="213"/>
      <c r="Z956" s="213"/>
      <c r="AA956" s="231"/>
      <c r="AB956" s="213"/>
      <c r="AC956" s="213"/>
      <c r="AD956" s="205"/>
      <c r="AE956" s="205"/>
      <c r="AF956" s="205"/>
      <c r="AG956" s="205"/>
      <c r="AH956" s="205"/>
      <c r="AI956" s="205"/>
      <c r="AJ956" s="205"/>
      <c r="AK956" s="205"/>
      <c r="AL956" s="205"/>
      <c r="AM956" s="205"/>
      <c r="AN956" s="205"/>
      <c r="AO956" s="205"/>
    </row>
    <row r="957">
      <c r="A957" s="213"/>
      <c r="B957" s="218"/>
      <c r="C957" s="218"/>
      <c r="D957" s="213"/>
      <c r="E957" s="213"/>
      <c r="F957" s="213"/>
      <c r="G957" s="213"/>
      <c r="H957" s="213"/>
      <c r="I957" s="213"/>
      <c r="J957" s="213"/>
      <c r="K957" s="213"/>
      <c r="L957" s="280"/>
      <c r="M957" s="280"/>
      <c r="N957" s="280"/>
      <c r="O957" s="280"/>
      <c r="P957" s="280"/>
      <c r="Q957" s="280"/>
      <c r="R957" s="213"/>
      <c r="S957" s="213"/>
      <c r="T957" s="213"/>
      <c r="U957" s="213"/>
      <c r="V957" s="213"/>
      <c r="W957" s="213"/>
      <c r="X957" s="213"/>
      <c r="Y957" s="213"/>
      <c r="Z957" s="213"/>
      <c r="AA957" s="231"/>
      <c r="AB957" s="213"/>
      <c r="AC957" s="213"/>
      <c r="AD957" s="205"/>
      <c r="AE957" s="205"/>
      <c r="AF957" s="205"/>
      <c r="AG957" s="205"/>
      <c r="AH957" s="205"/>
      <c r="AI957" s="205"/>
      <c r="AJ957" s="205"/>
      <c r="AK957" s="205"/>
      <c r="AL957" s="205"/>
      <c r="AM957" s="205"/>
      <c r="AN957" s="205"/>
      <c r="AO957" s="205"/>
    </row>
    <row r="958">
      <c r="A958" s="213"/>
      <c r="B958" s="218"/>
      <c r="C958" s="218"/>
      <c r="D958" s="213"/>
      <c r="E958" s="213"/>
      <c r="F958" s="213"/>
      <c r="G958" s="213"/>
      <c r="H958" s="213"/>
      <c r="I958" s="213"/>
      <c r="J958" s="213"/>
      <c r="K958" s="213"/>
      <c r="L958" s="280"/>
      <c r="M958" s="280"/>
      <c r="N958" s="280"/>
      <c r="O958" s="280"/>
      <c r="P958" s="280"/>
      <c r="Q958" s="280"/>
      <c r="R958" s="213"/>
      <c r="S958" s="213"/>
      <c r="T958" s="213"/>
      <c r="U958" s="213"/>
      <c r="V958" s="213"/>
      <c r="W958" s="213"/>
      <c r="X958" s="213"/>
      <c r="Y958" s="213"/>
      <c r="Z958" s="213"/>
      <c r="AA958" s="231"/>
      <c r="AB958" s="213"/>
      <c r="AC958" s="213"/>
      <c r="AD958" s="205"/>
      <c r="AE958" s="205"/>
      <c r="AF958" s="205"/>
      <c r="AG958" s="205"/>
      <c r="AH958" s="205"/>
      <c r="AI958" s="205"/>
      <c r="AJ958" s="205"/>
      <c r="AK958" s="205"/>
      <c r="AL958" s="205"/>
      <c r="AM958" s="205"/>
      <c r="AN958" s="205"/>
      <c r="AO958" s="205"/>
    </row>
    <row r="959">
      <c r="A959" s="213"/>
      <c r="B959" s="218"/>
      <c r="C959" s="218"/>
      <c r="D959" s="213"/>
      <c r="E959" s="213"/>
      <c r="F959" s="213"/>
      <c r="G959" s="213"/>
      <c r="H959" s="213"/>
      <c r="I959" s="213"/>
      <c r="J959" s="213"/>
      <c r="K959" s="213"/>
      <c r="L959" s="280"/>
      <c r="M959" s="280"/>
      <c r="N959" s="280"/>
      <c r="O959" s="280"/>
      <c r="P959" s="280"/>
      <c r="Q959" s="280"/>
      <c r="R959" s="213"/>
      <c r="S959" s="213"/>
      <c r="T959" s="213"/>
      <c r="U959" s="213"/>
      <c r="V959" s="213"/>
      <c r="W959" s="213"/>
      <c r="X959" s="213"/>
      <c r="Y959" s="213"/>
      <c r="Z959" s="213"/>
      <c r="AA959" s="231"/>
      <c r="AB959" s="213"/>
      <c r="AC959" s="213"/>
      <c r="AD959" s="205"/>
      <c r="AE959" s="205"/>
      <c r="AF959" s="205"/>
      <c r="AG959" s="205"/>
      <c r="AH959" s="205"/>
      <c r="AI959" s="205"/>
      <c r="AJ959" s="205"/>
      <c r="AK959" s="205"/>
      <c r="AL959" s="205"/>
      <c r="AM959" s="205"/>
      <c r="AN959" s="205"/>
      <c r="AO959" s="205"/>
    </row>
    <row r="960">
      <c r="A960" s="213"/>
      <c r="B960" s="218"/>
      <c r="C960" s="218"/>
      <c r="D960" s="213"/>
      <c r="E960" s="213"/>
      <c r="F960" s="213"/>
      <c r="G960" s="213"/>
      <c r="H960" s="213"/>
      <c r="I960" s="213"/>
      <c r="J960" s="213"/>
      <c r="K960" s="213"/>
      <c r="L960" s="280"/>
      <c r="M960" s="280"/>
      <c r="N960" s="280"/>
      <c r="O960" s="280"/>
      <c r="P960" s="280"/>
      <c r="Q960" s="280"/>
      <c r="R960" s="213"/>
      <c r="S960" s="213"/>
      <c r="T960" s="213"/>
      <c r="U960" s="213"/>
      <c r="V960" s="213"/>
      <c r="W960" s="213"/>
      <c r="X960" s="213"/>
      <c r="Y960" s="213"/>
      <c r="Z960" s="213"/>
      <c r="AA960" s="231"/>
      <c r="AB960" s="213"/>
      <c r="AC960" s="213"/>
      <c r="AD960" s="205"/>
      <c r="AE960" s="205"/>
      <c r="AF960" s="205"/>
      <c r="AG960" s="205"/>
      <c r="AH960" s="205"/>
      <c r="AI960" s="205"/>
      <c r="AJ960" s="205"/>
      <c r="AK960" s="205"/>
      <c r="AL960" s="205"/>
      <c r="AM960" s="205"/>
      <c r="AN960" s="205"/>
      <c r="AO960" s="205"/>
    </row>
    <row r="961">
      <c r="A961" s="213"/>
      <c r="B961" s="218"/>
      <c r="C961" s="218"/>
      <c r="D961" s="213"/>
      <c r="E961" s="213"/>
      <c r="F961" s="213"/>
      <c r="G961" s="213"/>
      <c r="H961" s="213"/>
      <c r="I961" s="213"/>
      <c r="J961" s="213"/>
      <c r="K961" s="213"/>
      <c r="L961" s="280"/>
      <c r="M961" s="280"/>
      <c r="N961" s="280"/>
      <c r="O961" s="280"/>
      <c r="P961" s="280"/>
      <c r="Q961" s="280"/>
      <c r="R961" s="213"/>
      <c r="S961" s="213"/>
      <c r="T961" s="213"/>
      <c r="U961" s="213"/>
      <c r="V961" s="213"/>
      <c r="W961" s="213"/>
      <c r="X961" s="213"/>
      <c r="Y961" s="213"/>
      <c r="Z961" s="213"/>
      <c r="AA961" s="231"/>
      <c r="AB961" s="213"/>
      <c r="AC961" s="213"/>
      <c r="AD961" s="205"/>
      <c r="AE961" s="205"/>
      <c r="AF961" s="205"/>
      <c r="AG961" s="205"/>
      <c r="AH961" s="205"/>
      <c r="AI961" s="205"/>
      <c r="AJ961" s="205"/>
      <c r="AK961" s="205"/>
      <c r="AL961" s="205"/>
      <c r="AM961" s="205"/>
      <c r="AN961" s="205"/>
      <c r="AO961" s="205"/>
    </row>
    <row r="962">
      <c r="A962" s="213"/>
      <c r="B962" s="218"/>
      <c r="C962" s="218"/>
      <c r="D962" s="213"/>
      <c r="E962" s="213"/>
      <c r="F962" s="213"/>
      <c r="G962" s="213"/>
      <c r="H962" s="213"/>
      <c r="I962" s="213"/>
      <c r="J962" s="213"/>
      <c r="K962" s="213"/>
      <c r="L962" s="280"/>
      <c r="M962" s="280"/>
      <c r="N962" s="280"/>
      <c r="O962" s="280"/>
      <c r="P962" s="280"/>
      <c r="Q962" s="280"/>
      <c r="R962" s="213"/>
      <c r="S962" s="213"/>
      <c r="T962" s="213"/>
      <c r="U962" s="213"/>
      <c r="V962" s="213"/>
      <c r="W962" s="213"/>
      <c r="X962" s="213"/>
      <c r="Y962" s="213"/>
      <c r="Z962" s="213"/>
      <c r="AA962" s="231"/>
      <c r="AB962" s="213"/>
      <c r="AC962" s="213"/>
      <c r="AD962" s="205"/>
      <c r="AE962" s="205"/>
      <c r="AF962" s="205"/>
      <c r="AG962" s="205"/>
      <c r="AH962" s="205"/>
      <c r="AI962" s="205"/>
      <c r="AJ962" s="205"/>
      <c r="AK962" s="205"/>
      <c r="AL962" s="205"/>
      <c r="AM962" s="205"/>
      <c r="AN962" s="205"/>
      <c r="AO962" s="205"/>
    </row>
    <row r="963">
      <c r="A963" s="213"/>
      <c r="B963" s="218"/>
      <c r="C963" s="218"/>
      <c r="D963" s="213"/>
      <c r="E963" s="213"/>
      <c r="F963" s="213"/>
      <c r="G963" s="213"/>
      <c r="H963" s="213"/>
      <c r="I963" s="213"/>
      <c r="J963" s="213"/>
      <c r="K963" s="213"/>
      <c r="L963" s="280"/>
      <c r="M963" s="280"/>
      <c r="N963" s="280"/>
      <c r="O963" s="280"/>
      <c r="P963" s="280"/>
      <c r="Q963" s="280"/>
      <c r="R963" s="213"/>
      <c r="S963" s="213"/>
      <c r="T963" s="213"/>
      <c r="U963" s="213"/>
      <c r="V963" s="213"/>
      <c r="W963" s="213"/>
      <c r="X963" s="213"/>
      <c r="Y963" s="213"/>
      <c r="Z963" s="213"/>
      <c r="AA963" s="231"/>
      <c r="AB963" s="213"/>
      <c r="AC963" s="213"/>
      <c r="AD963" s="205"/>
      <c r="AE963" s="205"/>
      <c r="AF963" s="205"/>
      <c r="AG963" s="205"/>
      <c r="AH963" s="205"/>
      <c r="AI963" s="205"/>
      <c r="AJ963" s="205"/>
      <c r="AK963" s="205"/>
      <c r="AL963" s="205"/>
      <c r="AM963" s="205"/>
      <c r="AN963" s="205"/>
      <c r="AO963" s="205"/>
    </row>
    <row r="964">
      <c r="A964" s="213"/>
      <c r="B964" s="218"/>
      <c r="C964" s="218"/>
      <c r="D964" s="213"/>
      <c r="E964" s="213"/>
      <c r="F964" s="213"/>
      <c r="G964" s="213"/>
      <c r="H964" s="213"/>
      <c r="I964" s="213"/>
      <c r="J964" s="213"/>
      <c r="K964" s="213"/>
      <c r="L964" s="280"/>
      <c r="M964" s="280"/>
      <c r="N964" s="280"/>
      <c r="O964" s="280"/>
      <c r="P964" s="280"/>
      <c r="Q964" s="280"/>
      <c r="R964" s="213"/>
      <c r="S964" s="213"/>
      <c r="T964" s="213"/>
      <c r="U964" s="213"/>
      <c r="V964" s="213"/>
      <c r="W964" s="213"/>
      <c r="X964" s="213"/>
      <c r="Y964" s="213"/>
      <c r="Z964" s="213"/>
      <c r="AA964" s="231"/>
      <c r="AB964" s="213"/>
      <c r="AC964" s="213"/>
      <c r="AD964" s="205"/>
      <c r="AE964" s="205"/>
      <c r="AF964" s="205"/>
      <c r="AG964" s="205"/>
      <c r="AH964" s="205"/>
      <c r="AI964" s="205"/>
      <c r="AJ964" s="205"/>
      <c r="AK964" s="205"/>
      <c r="AL964" s="205"/>
      <c r="AM964" s="205"/>
      <c r="AN964" s="205"/>
      <c r="AO964" s="205"/>
    </row>
    <row r="965">
      <c r="A965" s="213"/>
      <c r="B965" s="218"/>
      <c r="C965" s="218"/>
      <c r="D965" s="213"/>
      <c r="E965" s="213"/>
      <c r="F965" s="213"/>
      <c r="G965" s="213"/>
      <c r="H965" s="213"/>
      <c r="I965" s="213"/>
      <c r="J965" s="213"/>
      <c r="K965" s="213"/>
      <c r="L965" s="280"/>
      <c r="M965" s="280"/>
      <c r="N965" s="280"/>
      <c r="O965" s="280"/>
      <c r="P965" s="280"/>
      <c r="Q965" s="280"/>
      <c r="R965" s="213"/>
      <c r="S965" s="213"/>
      <c r="T965" s="213"/>
      <c r="U965" s="213"/>
      <c r="V965" s="213"/>
      <c r="W965" s="213"/>
      <c r="X965" s="213"/>
      <c r="Y965" s="213"/>
      <c r="Z965" s="213"/>
      <c r="AA965" s="231"/>
      <c r="AB965" s="213"/>
      <c r="AC965" s="213"/>
      <c r="AD965" s="205"/>
      <c r="AE965" s="205"/>
      <c r="AF965" s="205"/>
      <c r="AG965" s="205"/>
      <c r="AH965" s="205"/>
      <c r="AI965" s="205"/>
      <c r="AJ965" s="205"/>
      <c r="AK965" s="205"/>
      <c r="AL965" s="205"/>
      <c r="AM965" s="205"/>
      <c r="AN965" s="205"/>
      <c r="AO965" s="205"/>
    </row>
    <row r="966">
      <c r="A966" s="213"/>
      <c r="B966" s="218"/>
      <c r="C966" s="218"/>
      <c r="D966" s="213"/>
      <c r="E966" s="213"/>
      <c r="F966" s="213"/>
      <c r="G966" s="213"/>
      <c r="H966" s="213"/>
      <c r="I966" s="213"/>
      <c r="J966" s="213"/>
      <c r="K966" s="213"/>
      <c r="L966" s="280"/>
      <c r="M966" s="280"/>
      <c r="N966" s="280"/>
      <c r="O966" s="280"/>
      <c r="P966" s="280"/>
      <c r="Q966" s="280"/>
      <c r="R966" s="213"/>
      <c r="S966" s="213"/>
      <c r="T966" s="213"/>
      <c r="U966" s="213"/>
      <c r="V966" s="213"/>
      <c r="W966" s="213"/>
      <c r="X966" s="213"/>
      <c r="Y966" s="213"/>
      <c r="Z966" s="213"/>
      <c r="AA966" s="231"/>
      <c r="AB966" s="213"/>
      <c r="AC966" s="213"/>
      <c r="AD966" s="205"/>
      <c r="AE966" s="205"/>
      <c r="AF966" s="205"/>
      <c r="AG966" s="205"/>
      <c r="AH966" s="205"/>
      <c r="AI966" s="205"/>
      <c r="AJ966" s="205"/>
      <c r="AK966" s="205"/>
      <c r="AL966" s="205"/>
      <c r="AM966" s="205"/>
      <c r="AN966" s="205"/>
      <c r="AO966" s="205"/>
    </row>
    <row r="967">
      <c r="A967" s="213"/>
      <c r="B967" s="218"/>
      <c r="C967" s="218"/>
      <c r="D967" s="213"/>
      <c r="E967" s="213"/>
      <c r="F967" s="213"/>
      <c r="G967" s="213"/>
      <c r="H967" s="213"/>
      <c r="I967" s="213"/>
      <c r="J967" s="213"/>
      <c r="K967" s="213"/>
      <c r="L967" s="280"/>
      <c r="M967" s="280"/>
      <c r="N967" s="280"/>
      <c r="O967" s="280"/>
      <c r="P967" s="280"/>
      <c r="Q967" s="280"/>
      <c r="R967" s="213"/>
      <c r="S967" s="213"/>
      <c r="T967" s="213"/>
      <c r="U967" s="213"/>
      <c r="V967" s="213"/>
      <c r="W967" s="213"/>
      <c r="X967" s="213"/>
      <c r="Y967" s="213"/>
      <c r="Z967" s="213"/>
      <c r="AA967" s="231"/>
      <c r="AB967" s="213"/>
      <c r="AC967" s="213"/>
      <c r="AD967" s="205"/>
      <c r="AE967" s="205"/>
      <c r="AF967" s="205"/>
      <c r="AG967" s="205"/>
      <c r="AH967" s="205"/>
      <c r="AI967" s="205"/>
      <c r="AJ967" s="205"/>
      <c r="AK967" s="205"/>
      <c r="AL967" s="205"/>
      <c r="AM967" s="205"/>
      <c r="AN967" s="205"/>
      <c r="AO967" s="205"/>
    </row>
    <row r="968">
      <c r="A968" s="213"/>
      <c r="B968" s="218"/>
      <c r="C968" s="218"/>
      <c r="D968" s="213"/>
      <c r="E968" s="213"/>
      <c r="F968" s="213"/>
      <c r="G968" s="213"/>
      <c r="H968" s="213"/>
      <c r="I968" s="213"/>
      <c r="J968" s="213"/>
      <c r="K968" s="213"/>
      <c r="L968" s="280"/>
      <c r="M968" s="280"/>
      <c r="N968" s="280"/>
      <c r="O968" s="280"/>
      <c r="P968" s="280"/>
      <c r="Q968" s="280"/>
      <c r="R968" s="213"/>
      <c r="S968" s="213"/>
      <c r="T968" s="213"/>
      <c r="U968" s="213"/>
      <c r="V968" s="213"/>
      <c r="W968" s="213"/>
      <c r="X968" s="213"/>
      <c r="Y968" s="213"/>
      <c r="Z968" s="213"/>
      <c r="AA968" s="231"/>
      <c r="AB968" s="213"/>
      <c r="AC968" s="213"/>
      <c r="AD968" s="205"/>
      <c r="AE968" s="205"/>
      <c r="AF968" s="205"/>
      <c r="AG968" s="205"/>
      <c r="AH968" s="205"/>
      <c r="AI968" s="205"/>
      <c r="AJ968" s="205"/>
      <c r="AK968" s="205"/>
      <c r="AL968" s="205"/>
      <c r="AM968" s="205"/>
      <c r="AN968" s="205"/>
      <c r="AO968" s="205"/>
    </row>
    <row r="969">
      <c r="A969" s="213"/>
      <c r="B969" s="218"/>
      <c r="C969" s="218"/>
      <c r="D969" s="213"/>
      <c r="E969" s="213"/>
      <c r="F969" s="213"/>
      <c r="G969" s="213"/>
      <c r="H969" s="213"/>
      <c r="I969" s="213"/>
      <c r="J969" s="213"/>
      <c r="K969" s="213"/>
      <c r="L969" s="280"/>
      <c r="M969" s="280"/>
      <c r="N969" s="280"/>
      <c r="O969" s="280"/>
      <c r="P969" s="280"/>
      <c r="Q969" s="280"/>
      <c r="R969" s="213"/>
      <c r="S969" s="213"/>
      <c r="T969" s="213"/>
      <c r="U969" s="213"/>
      <c r="V969" s="213"/>
      <c r="W969" s="213"/>
      <c r="X969" s="213"/>
      <c r="Y969" s="213"/>
      <c r="Z969" s="213"/>
      <c r="AA969" s="231"/>
      <c r="AB969" s="213"/>
      <c r="AC969" s="213"/>
      <c r="AD969" s="205"/>
      <c r="AE969" s="205"/>
      <c r="AF969" s="205"/>
      <c r="AG969" s="205"/>
      <c r="AH969" s="205"/>
      <c r="AI969" s="205"/>
      <c r="AJ969" s="205"/>
      <c r="AK969" s="205"/>
      <c r="AL969" s="205"/>
      <c r="AM969" s="205"/>
      <c r="AN969" s="205"/>
      <c r="AO969" s="205"/>
    </row>
    <row r="970">
      <c r="A970" s="213"/>
      <c r="B970" s="218"/>
      <c r="C970" s="218"/>
      <c r="D970" s="213"/>
      <c r="E970" s="213"/>
      <c r="F970" s="213"/>
      <c r="G970" s="213"/>
      <c r="H970" s="213"/>
      <c r="I970" s="213"/>
      <c r="J970" s="213"/>
      <c r="K970" s="213"/>
      <c r="L970" s="280"/>
      <c r="M970" s="280"/>
      <c r="N970" s="280"/>
      <c r="O970" s="280"/>
      <c r="P970" s="280"/>
      <c r="Q970" s="280"/>
      <c r="R970" s="213"/>
      <c r="S970" s="213"/>
      <c r="T970" s="213"/>
      <c r="U970" s="213"/>
      <c r="V970" s="213"/>
      <c r="W970" s="213"/>
      <c r="X970" s="213"/>
      <c r="Y970" s="213"/>
      <c r="Z970" s="213"/>
      <c r="AA970" s="231"/>
      <c r="AB970" s="213"/>
      <c r="AC970" s="213"/>
      <c r="AD970" s="205"/>
      <c r="AE970" s="205"/>
      <c r="AF970" s="205"/>
      <c r="AG970" s="205"/>
      <c r="AH970" s="205"/>
      <c r="AI970" s="205"/>
      <c r="AJ970" s="205"/>
      <c r="AK970" s="205"/>
      <c r="AL970" s="205"/>
      <c r="AM970" s="205"/>
      <c r="AN970" s="205"/>
      <c r="AO970" s="205"/>
    </row>
    <row r="971">
      <c r="A971" s="213"/>
      <c r="B971" s="218"/>
      <c r="C971" s="218"/>
      <c r="D971" s="213"/>
      <c r="E971" s="213"/>
      <c r="F971" s="213"/>
      <c r="G971" s="213"/>
      <c r="H971" s="213"/>
      <c r="I971" s="213"/>
      <c r="J971" s="213"/>
      <c r="K971" s="213"/>
      <c r="L971" s="280"/>
      <c r="M971" s="280"/>
      <c r="N971" s="280"/>
      <c r="O971" s="280"/>
      <c r="P971" s="280"/>
      <c r="Q971" s="280"/>
      <c r="R971" s="213"/>
      <c r="S971" s="213"/>
      <c r="T971" s="213"/>
      <c r="U971" s="213"/>
      <c r="V971" s="213"/>
      <c r="W971" s="213"/>
      <c r="X971" s="213"/>
      <c r="Y971" s="213"/>
      <c r="Z971" s="213"/>
      <c r="AA971" s="231"/>
      <c r="AB971" s="213"/>
      <c r="AC971" s="213"/>
      <c r="AD971" s="205"/>
      <c r="AE971" s="205"/>
      <c r="AF971" s="205"/>
      <c r="AG971" s="205"/>
      <c r="AH971" s="205"/>
      <c r="AI971" s="205"/>
      <c r="AJ971" s="205"/>
      <c r="AK971" s="205"/>
      <c r="AL971" s="205"/>
      <c r="AM971" s="205"/>
      <c r="AN971" s="205"/>
      <c r="AO971" s="205"/>
    </row>
    <row r="972">
      <c r="A972" s="213"/>
      <c r="B972" s="218"/>
      <c r="C972" s="218"/>
      <c r="D972" s="213"/>
      <c r="E972" s="213"/>
      <c r="F972" s="213"/>
      <c r="G972" s="213"/>
      <c r="H972" s="213"/>
      <c r="I972" s="213"/>
      <c r="J972" s="213"/>
      <c r="K972" s="213"/>
      <c r="L972" s="280"/>
      <c r="M972" s="280"/>
      <c r="N972" s="280"/>
      <c r="O972" s="280"/>
      <c r="P972" s="280"/>
      <c r="Q972" s="280"/>
      <c r="R972" s="213"/>
      <c r="S972" s="213"/>
      <c r="T972" s="213"/>
      <c r="U972" s="213"/>
      <c r="V972" s="213"/>
      <c r="W972" s="213"/>
      <c r="X972" s="213"/>
      <c r="Y972" s="213"/>
      <c r="Z972" s="213"/>
      <c r="AA972" s="231"/>
      <c r="AB972" s="213"/>
      <c r="AC972" s="213"/>
      <c r="AD972" s="205"/>
      <c r="AE972" s="205"/>
      <c r="AF972" s="205"/>
      <c r="AG972" s="205"/>
      <c r="AH972" s="205"/>
      <c r="AI972" s="205"/>
      <c r="AJ972" s="205"/>
      <c r="AK972" s="205"/>
      <c r="AL972" s="205"/>
      <c r="AM972" s="205"/>
      <c r="AN972" s="205"/>
      <c r="AO972" s="205"/>
    </row>
    <row r="973">
      <c r="A973" s="213"/>
      <c r="B973" s="218"/>
      <c r="C973" s="218"/>
      <c r="D973" s="213"/>
      <c r="E973" s="213"/>
      <c r="F973" s="213"/>
      <c r="G973" s="213"/>
      <c r="H973" s="213"/>
      <c r="I973" s="213"/>
      <c r="J973" s="213"/>
      <c r="K973" s="213"/>
      <c r="L973" s="280"/>
      <c r="M973" s="280"/>
      <c r="N973" s="280"/>
      <c r="O973" s="280"/>
      <c r="P973" s="280"/>
      <c r="Q973" s="280"/>
      <c r="R973" s="213"/>
      <c r="S973" s="213"/>
      <c r="T973" s="213"/>
      <c r="U973" s="213"/>
      <c r="V973" s="213"/>
      <c r="W973" s="213"/>
      <c r="X973" s="213"/>
      <c r="Y973" s="213"/>
      <c r="Z973" s="213"/>
      <c r="AA973" s="231"/>
      <c r="AB973" s="213"/>
      <c r="AC973" s="213"/>
      <c r="AD973" s="205"/>
      <c r="AE973" s="205"/>
      <c r="AF973" s="205"/>
      <c r="AG973" s="205"/>
      <c r="AH973" s="205"/>
      <c r="AI973" s="205"/>
      <c r="AJ973" s="205"/>
      <c r="AK973" s="205"/>
      <c r="AL973" s="205"/>
      <c r="AM973" s="205"/>
      <c r="AN973" s="205"/>
      <c r="AO973" s="205"/>
    </row>
    <row r="974">
      <c r="A974" s="213"/>
      <c r="B974" s="218"/>
      <c r="C974" s="218"/>
      <c r="D974" s="213"/>
      <c r="E974" s="213"/>
      <c r="F974" s="213"/>
      <c r="G974" s="213"/>
      <c r="H974" s="213"/>
      <c r="I974" s="213"/>
      <c r="J974" s="213"/>
      <c r="K974" s="213"/>
      <c r="L974" s="280"/>
      <c r="M974" s="280"/>
      <c r="N974" s="280"/>
      <c r="O974" s="280"/>
      <c r="P974" s="280"/>
      <c r="Q974" s="280"/>
      <c r="R974" s="213"/>
      <c r="S974" s="213"/>
      <c r="T974" s="213"/>
      <c r="U974" s="213"/>
      <c r="V974" s="213"/>
      <c r="W974" s="213"/>
      <c r="X974" s="213"/>
      <c r="Y974" s="213"/>
      <c r="Z974" s="213"/>
      <c r="AA974" s="231"/>
      <c r="AB974" s="213"/>
      <c r="AC974" s="213"/>
      <c r="AD974" s="205"/>
      <c r="AE974" s="205"/>
      <c r="AF974" s="205"/>
      <c r="AG974" s="205"/>
      <c r="AH974" s="205"/>
      <c r="AI974" s="205"/>
      <c r="AJ974" s="205"/>
      <c r="AK974" s="205"/>
      <c r="AL974" s="205"/>
      <c r="AM974" s="205"/>
      <c r="AN974" s="205"/>
      <c r="AO974" s="205"/>
    </row>
    <row r="975">
      <c r="A975" s="213"/>
      <c r="B975" s="218"/>
      <c r="C975" s="218"/>
      <c r="D975" s="213"/>
      <c r="E975" s="213"/>
      <c r="F975" s="213"/>
      <c r="G975" s="213"/>
      <c r="H975" s="213"/>
      <c r="I975" s="213"/>
      <c r="J975" s="213"/>
      <c r="K975" s="213"/>
      <c r="L975" s="280"/>
      <c r="M975" s="280"/>
      <c r="N975" s="280"/>
      <c r="O975" s="280"/>
      <c r="P975" s="280"/>
      <c r="Q975" s="280"/>
      <c r="R975" s="213"/>
      <c r="S975" s="213"/>
      <c r="T975" s="213"/>
      <c r="U975" s="213"/>
      <c r="V975" s="213"/>
      <c r="W975" s="213"/>
      <c r="X975" s="213"/>
      <c r="Y975" s="213"/>
      <c r="Z975" s="213"/>
      <c r="AA975" s="231"/>
      <c r="AB975" s="213"/>
      <c r="AC975" s="213"/>
      <c r="AD975" s="205"/>
      <c r="AE975" s="205"/>
      <c r="AF975" s="205"/>
      <c r="AG975" s="205"/>
      <c r="AH975" s="205"/>
      <c r="AI975" s="205"/>
      <c r="AJ975" s="205"/>
      <c r="AK975" s="205"/>
      <c r="AL975" s="205"/>
      <c r="AM975" s="205"/>
      <c r="AN975" s="205"/>
      <c r="AO975" s="205"/>
    </row>
    <row r="976">
      <c r="A976" s="213"/>
      <c r="B976" s="218"/>
      <c r="C976" s="218"/>
      <c r="D976" s="213"/>
      <c r="E976" s="213"/>
      <c r="F976" s="213"/>
      <c r="G976" s="213"/>
      <c r="H976" s="213"/>
      <c r="I976" s="213"/>
      <c r="J976" s="213"/>
      <c r="K976" s="213"/>
      <c r="L976" s="280"/>
      <c r="M976" s="280"/>
      <c r="N976" s="280"/>
      <c r="O976" s="280"/>
      <c r="P976" s="280"/>
      <c r="Q976" s="280"/>
      <c r="R976" s="213"/>
      <c r="S976" s="213"/>
      <c r="T976" s="213"/>
      <c r="U976" s="213"/>
      <c r="V976" s="213"/>
      <c r="W976" s="213"/>
      <c r="X976" s="213"/>
      <c r="Y976" s="213"/>
      <c r="Z976" s="213"/>
      <c r="AA976" s="231"/>
      <c r="AB976" s="213"/>
      <c r="AC976" s="213"/>
      <c r="AD976" s="205"/>
      <c r="AE976" s="205"/>
      <c r="AF976" s="205"/>
      <c r="AG976" s="205"/>
      <c r="AH976" s="205"/>
      <c r="AI976" s="205"/>
      <c r="AJ976" s="205"/>
      <c r="AK976" s="205"/>
      <c r="AL976" s="205"/>
      <c r="AM976" s="205"/>
      <c r="AN976" s="205"/>
      <c r="AO976" s="205"/>
    </row>
    <row r="977">
      <c r="A977" s="213"/>
      <c r="B977" s="218"/>
      <c r="C977" s="218"/>
      <c r="D977" s="213"/>
      <c r="E977" s="213"/>
      <c r="F977" s="213"/>
      <c r="G977" s="213"/>
      <c r="H977" s="213"/>
      <c r="I977" s="213"/>
      <c r="J977" s="213"/>
      <c r="K977" s="213"/>
      <c r="L977" s="280"/>
      <c r="M977" s="280"/>
      <c r="N977" s="280"/>
      <c r="O977" s="280"/>
      <c r="P977" s="280"/>
      <c r="Q977" s="280"/>
      <c r="R977" s="213"/>
      <c r="S977" s="213"/>
      <c r="T977" s="213"/>
      <c r="U977" s="213"/>
      <c r="V977" s="213"/>
      <c r="W977" s="213"/>
      <c r="X977" s="213"/>
      <c r="Y977" s="213"/>
      <c r="Z977" s="213"/>
      <c r="AA977" s="231"/>
      <c r="AB977" s="213"/>
      <c r="AC977" s="213"/>
      <c r="AD977" s="205"/>
      <c r="AE977" s="205"/>
      <c r="AF977" s="205"/>
      <c r="AG977" s="205"/>
      <c r="AH977" s="205"/>
      <c r="AI977" s="205"/>
      <c r="AJ977" s="205"/>
      <c r="AK977" s="205"/>
      <c r="AL977" s="205"/>
      <c r="AM977" s="205"/>
      <c r="AN977" s="205"/>
      <c r="AO977" s="205"/>
    </row>
    <row r="978">
      <c r="A978" s="213"/>
      <c r="B978" s="218"/>
      <c r="C978" s="218"/>
      <c r="D978" s="213"/>
      <c r="E978" s="213"/>
      <c r="F978" s="213"/>
      <c r="G978" s="213"/>
      <c r="H978" s="213"/>
      <c r="I978" s="213"/>
      <c r="J978" s="213"/>
      <c r="K978" s="213"/>
      <c r="L978" s="280"/>
      <c r="M978" s="280"/>
      <c r="N978" s="280"/>
      <c r="O978" s="280"/>
      <c r="P978" s="280"/>
      <c r="Q978" s="280"/>
      <c r="R978" s="213"/>
      <c r="S978" s="213"/>
      <c r="T978" s="213"/>
      <c r="U978" s="213"/>
      <c r="V978" s="213"/>
      <c r="W978" s="213"/>
      <c r="X978" s="213"/>
      <c r="Y978" s="213"/>
      <c r="Z978" s="213"/>
      <c r="AA978" s="231"/>
      <c r="AB978" s="213"/>
      <c r="AC978" s="213"/>
      <c r="AD978" s="205"/>
      <c r="AE978" s="205"/>
      <c r="AF978" s="205"/>
      <c r="AG978" s="205"/>
      <c r="AH978" s="205"/>
      <c r="AI978" s="205"/>
      <c r="AJ978" s="205"/>
      <c r="AK978" s="205"/>
      <c r="AL978" s="205"/>
      <c r="AM978" s="205"/>
      <c r="AN978" s="205"/>
      <c r="AO978" s="205"/>
    </row>
    <row r="979">
      <c r="A979" s="213"/>
      <c r="B979" s="218"/>
      <c r="C979" s="218"/>
      <c r="D979" s="213"/>
      <c r="E979" s="213"/>
      <c r="F979" s="213"/>
      <c r="G979" s="213"/>
      <c r="H979" s="213"/>
      <c r="I979" s="213"/>
      <c r="J979" s="213"/>
      <c r="K979" s="213"/>
      <c r="L979" s="280"/>
      <c r="M979" s="280"/>
      <c r="N979" s="280"/>
      <c r="O979" s="280"/>
      <c r="P979" s="280"/>
      <c r="Q979" s="280"/>
      <c r="R979" s="213"/>
      <c r="S979" s="213"/>
      <c r="T979" s="213"/>
      <c r="U979" s="213"/>
      <c r="V979" s="213"/>
      <c r="W979" s="213"/>
      <c r="X979" s="213"/>
      <c r="Y979" s="213"/>
      <c r="Z979" s="213"/>
      <c r="AA979" s="231"/>
      <c r="AB979" s="213"/>
      <c r="AC979" s="213"/>
      <c r="AD979" s="205"/>
      <c r="AE979" s="205"/>
      <c r="AF979" s="205"/>
      <c r="AG979" s="205"/>
      <c r="AH979" s="205"/>
      <c r="AI979" s="205"/>
      <c r="AJ979" s="205"/>
      <c r="AK979" s="205"/>
      <c r="AL979" s="205"/>
      <c r="AM979" s="205"/>
      <c r="AN979" s="205"/>
      <c r="AO979" s="205"/>
    </row>
    <row r="980">
      <c r="A980" s="213"/>
      <c r="B980" s="218"/>
      <c r="C980" s="218"/>
      <c r="D980" s="213"/>
      <c r="E980" s="213"/>
      <c r="F980" s="213"/>
      <c r="G980" s="213"/>
      <c r="H980" s="213"/>
      <c r="I980" s="213"/>
      <c r="J980" s="213"/>
      <c r="K980" s="213"/>
      <c r="L980" s="280"/>
      <c r="M980" s="280"/>
      <c r="N980" s="280"/>
      <c r="O980" s="280"/>
      <c r="P980" s="280"/>
      <c r="Q980" s="280"/>
      <c r="R980" s="213"/>
      <c r="S980" s="213"/>
      <c r="T980" s="213"/>
      <c r="U980" s="213"/>
      <c r="V980" s="213"/>
      <c r="W980" s="213"/>
      <c r="X980" s="213"/>
      <c r="Y980" s="213"/>
      <c r="Z980" s="213"/>
      <c r="AA980" s="231"/>
      <c r="AB980" s="213"/>
      <c r="AC980" s="213"/>
      <c r="AD980" s="205"/>
      <c r="AE980" s="205"/>
      <c r="AF980" s="205"/>
      <c r="AG980" s="205"/>
      <c r="AH980" s="205"/>
      <c r="AI980" s="205"/>
      <c r="AJ980" s="205"/>
      <c r="AK980" s="205"/>
      <c r="AL980" s="205"/>
      <c r="AM980" s="205"/>
      <c r="AN980" s="205"/>
      <c r="AO980" s="205"/>
    </row>
    <row r="981">
      <c r="A981" s="213"/>
      <c r="B981" s="218"/>
      <c r="C981" s="218"/>
      <c r="D981" s="213"/>
      <c r="E981" s="213"/>
      <c r="F981" s="213"/>
      <c r="G981" s="213"/>
      <c r="H981" s="213"/>
      <c r="I981" s="213"/>
      <c r="J981" s="213"/>
      <c r="K981" s="213"/>
      <c r="L981" s="280"/>
      <c r="M981" s="280"/>
      <c r="N981" s="280"/>
      <c r="O981" s="280"/>
      <c r="P981" s="280"/>
      <c r="Q981" s="280"/>
      <c r="R981" s="213"/>
      <c r="S981" s="213"/>
      <c r="T981" s="213"/>
      <c r="U981" s="213"/>
      <c r="V981" s="213"/>
      <c r="W981" s="213"/>
      <c r="X981" s="213"/>
      <c r="Y981" s="213"/>
      <c r="Z981" s="213"/>
      <c r="AA981" s="231"/>
      <c r="AB981" s="213"/>
      <c r="AC981" s="213"/>
      <c r="AD981" s="205"/>
      <c r="AE981" s="205"/>
      <c r="AF981" s="205"/>
      <c r="AG981" s="205"/>
      <c r="AH981" s="205"/>
      <c r="AI981" s="205"/>
      <c r="AJ981" s="205"/>
      <c r="AK981" s="205"/>
      <c r="AL981" s="205"/>
      <c r="AM981" s="205"/>
      <c r="AN981" s="205"/>
      <c r="AO981" s="205"/>
    </row>
    <row r="982">
      <c r="A982" s="213"/>
      <c r="B982" s="218"/>
      <c r="C982" s="218"/>
      <c r="D982" s="213"/>
      <c r="E982" s="213"/>
      <c r="F982" s="213"/>
      <c r="G982" s="213"/>
      <c r="H982" s="213"/>
      <c r="I982" s="213"/>
      <c r="J982" s="213"/>
      <c r="K982" s="213"/>
      <c r="L982" s="280"/>
      <c r="M982" s="280"/>
      <c r="N982" s="280"/>
      <c r="O982" s="280"/>
      <c r="P982" s="280"/>
      <c r="Q982" s="280"/>
      <c r="R982" s="213"/>
      <c r="S982" s="213"/>
      <c r="T982" s="213"/>
      <c r="U982" s="213"/>
      <c r="V982" s="213"/>
      <c r="W982" s="213"/>
      <c r="X982" s="213"/>
      <c r="Y982" s="213"/>
      <c r="Z982" s="213"/>
      <c r="AA982" s="231"/>
      <c r="AB982" s="213"/>
      <c r="AC982" s="213"/>
      <c r="AD982" s="205"/>
      <c r="AE982" s="205"/>
      <c r="AF982" s="205"/>
      <c r="AG982" s="205"/>
      <c r="AH982" s="205"/>
      <c r="AI982" s="205"/>
      <c r="AJ982" s="205"/>
      <c r="AK982" s="205"/>
      <c r="AL982" s="205"/>
      <c r="AM982" s="205"/>
      <c r="AN982" s="205"/>
      <c r="AO982" s="205"/>
    </row>
    <row r="983">
      <c r="A983" s="213"/>
      <c r="B983" s="218"/>
      <c r="C983" s="218"/>
      <c r="D983" s="213"/>
      <c r="E983" s="213"/>
      <c r="F983" s="213"/>
      <c r="G983" s="213"/>
      <c r="H983" s="213"/>
      <c r="I983" s="213"/>
      <c r="J983" s="213"/>
      <c r="K983" s="213"/>
      <c r="L983" s="280"/>
      <c r="M983" s="280"/>
      <c r="N983" s="280"/>
      <c r="O983" s="280"/>
      <c r="P983" s="280"/>
      <c r="Q983" s="280"/>
      <c r="R983" s="213"/>
      <c r="S983" s="213"/>
      <c r="T983" s="213"/>
      <c r="U983" s="213"/>
      <c r="V983" s="213"/>
      <c r="W983" s="213"/>
      <c r="X983" s="213"/>
      <c r="Y983" s="213"/>
      <c r="Z983" s="213"/>
      <c r="AA983" s="231"/>
      <c r="AB983" s="213"/>
      <c r="AC983" s="213"/>
      <c r="AD983" s="205"/>
      <c r="AE983" s="205"/>
      <c r="AF983" s="205"/>
      <c r="AG983" s="205"/>
      <c r="AH983" s="205"/>
      <c r="AI983" s="205"/>
      <c r="AJ983" s="205"/>
      <c r="AK983" s="205"/>
      <c r="AL983" s="205"/>
      <c r="AM983" s="205"/>
      <c r="AN983" s="205"/>
      <c r="AO983" s="205"/>
    </row>
    <row r="984">
      <c r="A984" s="213"/>
      <c r="B984" s="218"/>
      <c r="C984" s="218"/>
      <c r="D984" s="213"/>
      <c r="E984" s="213"/>
      <c r="F984" s="213"/>
      <c r="G984" s="213"/>
      <c r="H984" s="213"/>
      <c r="I984" s="213"/>
      <c r="J984" s="213"/>
      <c r="K984" s="213"/>
      <c r="L984" s="280"/>
      <c r="M984" s="280"/>
      <c r="N984" s="280"/>
      <c r="O984" s="280"/>
      <c r="P984" s="280"/>
      <c r="Q984" s="280"/>
      <c r="R984" s="213"/>
      <c r="S984" s="213"/>
      <c r="T984" s="213"/>
      <c r="U984" s="213"/>
      <c r="V984" s="213"/>
      <c r="W984" s="213"/>
      <c r="X984" s="213"/>
      <c r="Y984" s="213"/>
      <c r="Z984" s="213"/>
      <c r="AA984" s="231"/>
      <c r="AB984" s="213"/>
      <c r="AC984" s="213"/>
      <c r="AD984" s="205"/>
      <c r="AE984" s="205"/>
      <c r="AF984" s="205"/>
      <c r="AG984" s="205"/>
      <c r="AH984" s="205"/>
      <c r="AI984" s="205"/>
      <c r="AJ984" s="205"/>
      <c r="AK984" s="205"/>
      <c r="AL984" s="205"/>
      <c r="AM984" s="205"/>
      <c r="AN984" s="205"/>
      <c r="AO984" s="205"/>
    </row>
    <row r="985">
      <c r="A985" s="213"/>
      <c r="B985" s="218"/>
      <c r="C985" s="218"/>
      <c r="D985" s="213"/>
      <c r="E985" s="213"/>
      <c r="F985" s="213"/>
      <c r="G985" s="213"/>
      <c r="H985" s="213"/>
      <c r="I985" s="213"/>
      <c r="J985" s="213"/>
      <c r="K985" s="213"/>
      <c r="L985" s="280"/>
      <c r="M985" s="280"/>
      <c r="N985" s="280"/>
      <c r="O985" s="280"/>
      <c r="P985" s="280"/>
      <c r="Q985" s="280"/>
      <c r="R985" s="213"/>
      <c r="S985" s="213"/>
      <c r="T985" s="213"/>
      <c r="U985" s="213"/>
      <c r="V985" s="213"/>
      <c r="W985" s="213"/>
      <c r="X985" s="213"/>
      <c r="Y985" s="213"/>
      <c r="Z985" s="213"/>
      <c r="AA985" s="231"/>
      <c r="AB985" s="213"/>
      <c r="AC985" s="213"/>
      <c r="AD985" s="205"/>
      <c r="AE985" s="205"/>
      <c r="AF985" s="205"/>
      <c r="AG985" s="205"/>
      <c r="AH985" s="205"/>
      <c r="AI985" s="205"/>
      <c r="AJ985" s="205"/>
      <c r="AK985" s="205"/>
      <c r="AL985" s="205"/>
      <c r="AM985" s="205"/>
      <c r="AN985" s="205"/>
      <c r="AO985" s="205"/>
    </row>
    <row r="986">
      <c r="A986" s="213"/>
      <c r="B986" s="218"/>
      <c r="C986" s="218"/>
      <c r="D986" s="213"/>
      <c r="E986" s="213"/>
      <c r="F986" s="213"/>
      <c r="G986" s="213"/>
      <c r="H986" s="213"/>
      <c r="I986" s="213"/>
      <c r="J986" s="213"/>
      <c r="K986" s="213"/>
      <c r="L986" s="280"/>
      <c r="M986" s="280"/>
      <c r="N986" s="280"/>
      <c r="O986" s="280"/>
      <c r="P986" s="280"/>
      <c r="Q986" s="280"/>
      <c r="R986" s="213"/>
      <c r="S986" s="213"/>
      <c r="T986" s="213"/>
      <c r="U986" s="213"/>
      <c r="V986" s="213"/>
      <c r="W986" s="213"/>
      <c r="X986" s="213"/>
      <c r="Y986" s="213"/>
      <c r="Z986" s="213"/>
      <c r="AA986" s="231"/>
      <c r="AB986" s="213"/>
      <c r="AC986" s="213"/>
      <c r="AD986" s="205"/>
      <c r="AE986" s="205"/>
      <c r="AF986" s="205"/>
      <c r="AG986" s="205"/>
      <c r="AH986" s="205"/>
      <c r="AI986" s="205"/>
      <c r="AJ986" s="205"/>
      <c r="AK986" s="205"/>
      <c r="AL986" s="205"/>
      <c r="AM986" s="205"/>
      <c r="AN986" s="205"/>
      <c r="AO986" s="205"/>
    </row>
    <row r="987">
      <c r="A987" s="213"/>
      <c r="B987" s="218"/>
      <c r="C987" s="218"/>
      <c r="D987" s="213"/>
      <c r="E987" s="213"/>
      <c r="F987" s="213"/>
      <c r="G987" s="213"/>
      <c r="H987" s="213"/>
      <c r="I987" s="213"/>
      <c r="J987" s="213"/>
      <c r="K987" s="213"/>
      <c r="L987" s="280"/>
      <c r="M987" s="280"/>
      <c r="N987" s="280"/>
      <c r="O987" s="280"/>
      <c r="P987" s="280"/>
      <c r="Q987" s="280"/>
      <c r="R987" s="213"/>
      <c r="S987" s="213"/>
      <c r="T987" s="213"/>
      <c r="U987" s="213"/>
      <c r="V987" s="213"/>
      <c r="W987" s="213"/>
      <c r="X987" s="213"/>
      <c r="Y987" s="213"/>
      <c r="Z987" s="213"/>
      <c r="AA987" s="231"/>
      <c r="AB987" s="213"/>
      <c r="AC987" s="213"/>
      <c r="AD987" s="205"/>
      <c r="AE987" s="205"/>
      <c r="AF987" s="205"/>
      <c r="AG987" s="205"/>
      <c r="AH987" s="205"/>
      <c r="AI987" s="205"/>
      <c r="AJ987" s="205"/>
      <c r="AK987" s="205"/>
      <c r="AL987" s="205"/>
      <c r="AM987" s="205"/>
      <c r="AN987" s="205"/>
      <c r="AO987" s="205"/>
    </row>
    <row r="988">
      <c r="A988" s="213"/>
      <c r="B988" s="218"/>
      <c r="C988" s="218"/>
      <c r="D988" s="213"/>
      <c r="E988" s="213"/>
      <c r="F988" s="213"/>
      <c r="G988" s="213"/>
      <c r="H988" s="213"/>
      <c r="I988" s="213"/>
      <c r="J988" s="213"/>
      <c r="K988" s="213"/>
      <c r="L988" s="280"/>
      <c r="M988" s="280"/>
      <c r="N988" s="280"/>
      <c r="O988" s="280"/>
      <c r="P988" s="280"/>
      <c r="Q988" s="280"/>
      <c r="R988" s="213"/>
      <c r="S988" s="213"/>
      <c r="T988" s="213"/>
      <c r="U988" s="213"/>
      <c r="V988" s="213"/>
      <c r="W988" s="213"/>
      <c r="X988" s="213"/>
      <c r="Y988" s="213"/>
      <c r="Z988" s="213"/>
      <c r="AA988" s="231"/>
      <c r="AB988" s="213"/>
      <c r="AC988" s="213"/>
      <c r="AD988" s="205"/>
      <c r="AE988" s="205"/>
      <c r="AF988" s="205"/>
      <c r="AG988" s="205"/>
      <c r="AH988" s="205"/>
      <c r="AI988" s="205"/>
      <c r="AJ988" s="205"/>
      <c r="AK988" s="205"/>
      <c r="AL988" s="205"/>
      <c r="AM988" s="205"/>
      <c r="AN988" s="205"/>
      <c r="AO988" s="205"/>
    </row>
    <row r="989">
      <c r="A989" s="213"/>
      <c r="B989" s="218"/>
      <c r="C989" s="218"/>
      <c r="D989" s="213"/>
      <c r="E989" s="213"/>
      <c r="F989" s="213"/>
      <c r="G989" s="213"/>
      <c r="H989" s="213"/>
      <c r="I989" s="213"/>
      <c r="J989" s="213"/>
      <c r="K989" s="213"/>
      <c r="L989" s="280"/>
      <c r="M989" s="280"/>
      <c r="N989" s="280"/>
      <c r="O989" s="280"/>
      <c r="P989" s="280"/>
      <c r="Q989" s="280"/>
      <c r="R989" s="213"/>
      <c r="S989" s="213"/>
      <c r="T989" s="213"/>
      <c r="U989" s="213"/>
      <c r="V989" s="213"/>
      <c r="W989" s="213"/>
      <c r="X989" s="213"/>
      <c r="Y989" s="213"/>
      <c r="Z989" s="213"/>
      <c r="AA989" s="231"/>
      <c r="AB989" s="213"/>
      <c r="AC989" s="213"/>
      <c r="AD989" s="205"/>
      <c r="AE989" s="205"/>
      <c r="AF989" s="205"/>
      <c r="AG989" s="205"/>
      <c r="AH989" s="205"/>
      <c r="AI989" s="205"/>
      <c r="AJ989" s="205"/>
      <c r="AK989" s="205"/>
      <c r="AL989" s="205"/>
      <c r="AM989" s="205"/>
      <c r="AN989" s="205"/>
      <c r="AO989" s="205"/>
    </row>
    <row r="990">
      <c r="A990" s="213"/>
      <c r="B990" s="218"/>
      <c r="C990" s="218"/>
      <c r="D990" s="213"/>
      <c r="E990" s="213"/>
      <c r="F990" s="213"/>
      <c r="G990" s="213"/>
      <c r="H990" s="213"/>
      <c r="I990" s="213"/>
      <c r="J990" s="213"/>
      <c r="K990" s="213"/>
      <c r="L990" s="280"/>
      <c r="M990" s="280"/>
      <c r="N990" s="280"/>
      <c r="O990" s="280"/>
      <c r="P990" s="280"/>
      <c r="Q990" s="280"/>
      <c r="R990" s="213"/>
      <c r="S990" s="213"/>
      <c r="T990" s="213"/>
      <c r="U990" s="213"/>
      <c r="V990" s="213"/>
      <c r="W990" s="213"/>
      <c r="X990" s="213"/>
      <c r="Y990" s="213"/>
      <c r="Z990" s="213"/>
      <c r="AA990" s="231"/>
      <c r="AB990" s="213"/>
      <c r="AC990" s="213"/>
      <c r="AD990" s="205"/>
      <c r="AE990" s="205"/>
      <c r="AF990" s="205"/>
      <c r="AG990" s="205"/>
      <c r="AH990" s="205"/>
      <c r="AI990" s="205"/>
      <c r="AJ990" s="205"/>
      <c r="AK990" s="205"/>
      <c r="AL990" s="205"/>
      <c r="AM990" s="205"/>
      <c r="AN990" s="205"/>
      <c r="AO990" s="205"/>
    </row>
    <row r="991">
      <c r="A991" s="213"/>
      <c r="B991" s="218"/>
      <c r="C991" s="218"/>
      <c r="D991" s="213"/>
      <c r="E991" s="213"/>
      <c r="F991" s="213"/>
      <c r="G991" s="213"/>
      <c r="H991" s="213"/>
      <c r="I991" s="213"/>
      <c r="J991" s="213"/>
      <c r="K991" s="213"/>
      <c r="L991" s="280"/>
      <c r="M991" s="280"/>
      <c r="N991" s="280"/>
      <c r="O991" s="280"/>
      <c r="P991" s="280"/>
      <c r="Q991" s="280"/>
      <c r="R991" s="213"/>
      <c r="S991" s="213"/>
      <c r="T991" s="213"/>
      <c r="U991" s="213"/>
      <c r="V991" s="213"/>
      <c r="W991" s="213"/>
      <c r="X991" s="213"/>
      <c r="Y991" s="213"/>
      <c r="Z991" s="213"/>
      <c r="AA991" s="231"/>
      <c r="AB991" s="213"/>
      <c r="AC991" s="213"/>
      <c r="AD991" s="205"/>
      <c r="AE991" s="205"/>
      <c r="AF991" s="205"/>
      <c r="AG991" s="205"/>
      <c r="AH991" s="205"/>
      <c r="AI991" s="205"/>
      <c r="AJ991" s="205"/>
      <c r="AK991" s="205"/>
      <c r="AL991" s="205"/>
      <c r="AM991" s="205"/>
      <c r="AN991" s="205"/>
      <c r="AO991" s="205"/>
    </row>
    <row r="992">
      <c r="A992" s="213"/>
      <c r="B992" s="218"/>
      <c r="C992" s="218"/>
      <c r="D992" s="213"/>
      <c r="E992" s="213"/>
      <c r="F992" s="213"/>
      <c r="G992" s="213"/>
      <c r="H992" s="213"/>
      <c r="I992" s="213"/>
      <c r="J992" s="213"/>
      <c r="K992" s="213"/>
      <c r="L992" s="280"/>
      <c r="M992" s="280"/>
      <c r="N992" s="280"/>
      <c r="O992" s="280"/>
      <c r="P992" s="280"/>
      <c r="Q992" s="280"/>
      <c r="R992" s="213"/>
      <c r="S992" s="213"/>
      <c r="T992" s="213"/>
      <c r="U992" s="213"/>
      <c r="V992" s="213"/>
      <c r="W992" s="213"/>
      <c r="X992" s="213"/>
      <c r="Y992" s="213"/>
      <c r="Z992" s="213"/>
      <c r="AA992" s="231"/>
      <c r="AB992" s="213"/>
      <c r="AC992" s="213"/>
      <c r="AD992" s="205"/>
      <c r="AE992" s="205"/>
      <c r="AF992" s="205"/>
      <c r="AG992" s="205"/>
      <c r="AH992" s="205"/>
      <c r="AI992" s="205"/>
      <c r="AJ992" s="205"/>
      <c r="AK992" s="205"/>
      <c r="AL992" s="205"/>
      <c r="AM992" s="205"/>
      <c r="AN992" s="205"/>
      <c r="AO992" s="205"/>
    </row>
    <row r="993">
      <c r="A993" s="213"/>
      <c r="B993" s="218"/>
      <c r="C993" s="218"/>
      <c r="D993" s="213"/>
      <c r="E993" s="213"/>
      <c r="F993" s="213"/>
      <c r="G993" s="213"/>
      <c r="H993" s="213"/>
      <c r="I993" s="213"/>
      <c r="J993" s="213"/>
      <c r="K993" s="213"/>
      <c r="L993" s="280"/>
      <c r="M993" s="280"/>
      <c r="N993" s="280"/>
      <c r="O993" s="280"/>
      <c r="P993" s="280"/>
      <c r="Q993" s="280"/>
      <c r="R993" s="213"/>
      <c r="S993" s="213"/>
      <c r="T993" s="213"/>
      <c r="U993" s="213"/>
      <c r="V993" s="213"/>
      <c r="W993" s="213"/>
      <c r="X993" s="213"/>
      <c r="Y993" s="213"/>
      <c r="Z993" s="213"/>
      <c r="AA993" s="231"/>
      <c r="AB993" s="213"/>
      <c r="AC993" s="213"/>
      <c r="AD993" s="205"/>
      <c r="AE993" s="205"/>
      <c r="AF993" s="205"/>
      <c r="AG993" s="205"/>
      <c r="AH993" s="205"/>
      <c r="AI993" s="205"/>
      <c r="AJ993" s="205"/>
      <c r="AK993" s="205"/>
      <c r="AL993" s="205"/>
      <c r="AM993" s="205"/>
      <c r="AN993" s="205"/>
      <c r="AO993" s="205"/>
    </row>
    <row r="994">
      <c r="A994" s="213"/>
      <c r="B994" s="218"/>
      <c r="C994" s="218"/>
      <c r="D994" s="213"/>
      <c r="E994" s="213"/>
      <c r="F994" s="213"/>
      <c r="G994" s="213"/>
      <c r="H994" s="213"/>
      <c r="I994" s="213"/>
      <c r="J994" s="213"/>
      <c r="K994" s="213"/>
      <c r="L994" s="280"/>
      <c r="M994" s="280"/>
      <c r="N994" s="280"/>
      <c r="O994" s="280"/>
      <c r="P994" s="280"/>
      <c r="Q994" s="280"/>
      <c r="R994" s="213"/>
      <c r="S994" s="213"/>
      <c r="T994" s="213"/>
      <c r="U994" s="213"/>
      <c r="V994" s="213"/>
      <c r="W994" s="213"/>
      <c r="X994" s="213"/>
      <c r="Y994" s="213"/>
      <c r="Z994" s="213"/>
      <c r="AA994" s="231"/>
      <c r="AB994" s="213"/>
      <c r="AC994" s="213"/>
      <c r="AD994" s="205"/>
      <c r="AE994" s="205"/>
      <c r="AF994" s="205"/>
      <c r="AG994" s="205"/>
      <c r="AH994" s="205"/>
      <c r="AI994" s="205"/>
      <c r="AJ994" s="205"/>
      <c r="AK994" s="205"/>
      <c r="AL994" s="205"/>
      <c r="AM994" s="205"/>
      <c r="AN994" s="205"/>
      <c r="AO994" s="205"/>
    </row>
    <row r="995">
      <c r="A995" s="213"/>
      <c r="B995" s="218"/>
      <c r="C995" s="218"/>
      <c r="D995" s="213"/>
      <c r="E995" s="213"/>
      <c r="F995" s="213"/>
      <c r="G995" s="213"/>
      <c r="H995" s="213"/>
      <c r="I995" s="213"/>
      <c r="J995" s="213"/>
      <c r="K995" s="213"/>
      <c r="L995" s="280"/>
      <c r="M995" s="280"/>
      <c r="N995" s="280"/>
      <c r="O995" s="280"/>
      <c r="P995" s="280"/>
      <c r="Q995" s="280"/>
      <c r="R995" s="213"/>
      <c r="S995" s="213"/>
      <c r="T995" s="213"/>
      <c r="U995" s="213"/>
      <c r="V995" s="213"/>
      <c r="W995" s="213"/>
      <c r="X995" s="213"/>
      <c r="Y995" s="213"/>
      <c r="Z995" s="213"/>
      <c r="AA995" s="231"/>
      <c r="AB995" s="213"/>
      <c r="AC995" s="213"/>
      <c r="AD995" s="205"/>
      <c r="AE995" s="205"/>
      <c r="AF995" s="205"/>
      <c r="AG995" s="205"/>
      <c r="AH995" s="205"/>
      <c r="AI995" s="205"/>
      <c r="AJ995" s="205"/>
      <c r="AK995" s="205"/>
      <c r="AL995" s="205"/>
      <c r="AM995" s="205"/>
      <c r="AN995" s="205"/>
      <c r="AO995" s="205"/>
    </row>
    <row r="996">
      <c r="A996" s="213"/>
      <c r="B996" s="218"/>
      <c r="C996" s="218"/>
      <c r="D996" s="213"/>
      <c r="E996" s="213"/>
      <c r="F996" s="213"/>
      <c r="G996" s="213"/>
      <c r="H996" s="213"/>
      <c r="I996" s="213"/>
      <c r="J996" s="213"/>
      <c r="K996" s="213"/>
      <c r="L996" s="280"/>
      <c r="M996" s="280"/>
      <c r="N996" s="280"/>
      <c r="O996" s="280"/>
      <c r="P996" s="280"/>
      <c r="Q996" s="280"/>
      <c r="R996" s="213"/>
      <c r="S996" s="213"/>
      <c r="T996" s="213"/>
      <c r="U996" s="213"/>
      <c r="V996" s="213"/>
      <c r="W996" s="213"/>
      <c r="X996" s="213"/>
      <c r="Y996" s="213"/>
      <c r="Z996" s="213"/>
      <c r="AA996" s="231"/>
      <c r="AB996" s="213"/>
      <c r="AC996" s="213"/>
      <c r="AD996" s="205"/>
      <c r="AE996" s="205"/>
      <c r="AF996" s="205"/>
      <c r="AG996" s="205"/>
      <c r="AH996" s="205"/>
      <c r="AI996" s="205"/>
      <c r="AJ996" s="205"/>
      <c r="AK996" s="205"/>
      <c r="AL996" s="205"/>
      <c r="AM996" s="205"/>
      <c r="AN996" s="205"/>
      <c r="AO996" s="205"/>
    </row>
    <row r="997">
      <c r="A997" s="213"/>
      <c r="B997" s="218"/>
      <c r="C997" s="218"/>
      <c r="D997" s="213"/>
      <c r="E997" s="213"/>
      <c r="F997" s="213"/>
      <c r="G997" s="213"/>
      <c r="H997" s="213"/>
      <c r="I997" s="213"/>
      <c r="J997" s="213"/>
      <c r="K997" s="213"/>
      <c r="L997" s="280"/>
      <c r="M997" s="280"/>
      <c r="N997" s="280"/>
      <c r="O997" s="280"/>
      <c r="P997" s="280"/>
      <c r="Q997" s="280"/>
      <c r="R997" s="213"/>
      <c r="S997" s="213"/>
      <c r="T997" s="213"/>
      <c r="U997" s="213"/>
      <c r="V997" s="213"/>
      <c r="W997" s="213"/>
      <c r="X997" s="213"/>
      <c r="Y997" s="213"/>
      <c r="Z997" s="213"/>
      <c r="AA997" s="231"/>
      <c r="AB997" s="213"/>
      <c r="AC997" s="213"/>
      <c r="AD997" s="205"/>
      <c r="AE997" s="205"/>
      <c r="AF997" s="205"/>
      <c r="AG997" s="205"/>
      <c r="AH997" s="205"/>
      <c r="AI997" s="205"/>
      <c r="AJ997" s="205"/>
      <c r="AK997" s="205"/>
      <c r="AL997" s="205"/>
      <c r="AM997" s="205"/>
      <c r="AN997" s="205"/>
      <c r="AO997" s="205"/>
    </row>
    <row r="998">
      <c r="A998" s="213"/>
      <c r="B998" s="218"/>
      <c r="C998" s="218"/>
      <c r="D998" s="213"/>
      <c r="E998" s="213"/>
      <c r="F998" s="213"/>
      <c r="G998" s="213"/>
      <c r="H998" s="213"/>
      <c r="I998" s="213"/>
      <c r="J998" s="213"/>
      <c r="K998" s="213"/>
      <c r="L998" s="280"/>
      <c r="M998" s="280"/>
      <c r="N998" s="280"/>
      <c r="O998" s="280"/>
      <c r="P998" s="280"/>
      <c r="Q998" s="280"/>
      <c r="R998" s="213"/>
      <c r="S998" s="213"/>
      <c r="T998" s="213"/>
      <c r="U998" s="213"/>
      <c r="V998" s="213"/>
      <c r="W998" s="213"/>
      <c r="X998" s="213"/>
      <c r="Y998" s="213"/>
      <c r="Z998" s="213"/>
      <c r="AA998" s="231"/>
      <c r="AB998" s="213"/>
      <c r="AC998" s="213"/>
      <c r="AD998" s="205"/>
      <c r="AE998" s="205"/>
      <c r="AF998" s="205"/>
      <c r="AG998" s="205"/>
      <c r="AH998" s="205"/>
      <c r="AI998" s="205"/>
      <c r="AJ998" s="205"/>
      <c r="AK998" s="205"/>
      <c r="AL998" s="205"/>
      <c r="AM998" s="205"/>
      <c r="AN998" s="205"/>
      <c r="AO998" s="205"/>
    </row>
    <row r="999">
      <c r="A999" s="213"/>
      <c r="B999" s="218"/>
      <c r="C999" s="218"/>
      <c r="D999" s="213"/>
      <c r="E999" s="213"/>
      <c r="F999" s="213"/>
      <c r="G999" s="213"/>
      <c r="H999" s="213"/>
      <c r="I999" s="213"/>
      <c r="J999" s="213"/>
      <c r="K999" s="213"/>
      <c r="L999" s="280"/>
      <c r="M999" s="280"/>
      <c r="N999" s="280"/>
      <c r="O999" s="280"/>
      <c r="P999" s="280"/>
      <c r="Q999" s="280"/>
      <c r="R999" s="213"/>
      <c r="S999" s="213"/>
      <c r="T999" s="213"/>
      <c r="U999" s="213"/>
      <c r="V999" s="213"/>
      <c r="W999" s="213"/>
      <c r="X999" s="213"/>
      <c r="Y999" s="213"/>
      <c r="Z999" s="213"/>
      <c r="AA999" s="231"/>
      <c r="AB999" s="213"/>
      <c r="AC999" s="213"/>
      <c r="AD999" s="205"/>
      <c r="AE999" s="205"/>
      <c r="AF999" s="205"/>
      <c r="AG999" s="205"/>
      <c r="AH999" s="205"/>
      <c r="AI999" s="205"/>
      <c r="AJ999" s="205"/>
      <c r="AK999" s="205"/>
      <c r="AL999" s="205"/>
      <c r="AM999" s="205"/>
      <c r="AN999" s="205"/>
      <c r="AO999" s="205"/>
    </row>
  </sheetData>
  <hyperlinks>
    <hyperlink r:id="rId1" ref="D2"/>
    <hyperlink r:id="rId2" ref="F2"/>
    <hyperlink r:id="rId3" ref="G2"/>
    <hyperlink r:id="rId4" ref="H2"/>
    <hyperlink r:id="rId5" ref="I2"/>
    <hyperlink r:id="rId6" ref="J2"/>
    <hyperlink r:id="rId7" ref="K2"/>
    <hyperlink r:id="rId8" ref="AB2"/>
    <hyperlink r:id="rId9" ref="D3"/>
    <hyperlink r:id="rId10" ref="F3"/>
    <hyperlink r:id="rId11" ref="G3"/>
    <hyperlink r:id="rId12" ref="H3"/>
    <hyperlink r:id="rId13" ref="K3"/>
    <hyperlink r:id="rId14" ref="AB3"/>
    <hyperlink r:id="rId15" ref="D4"/>
    <hyperlink r:id="rId16" ref="F4"/>
    <hyperlink r:id="rId17" ref="G4"/>
    <hyperlink r:id="rId18" ref="H4"/>
    <hyperlink r:id="rId19" ref="J4"/>
    <hyperlink r:id="rId20" ref="K4"/>
    <hyperlink r:id="rId21" ref="AB4"/>
    <hyperlink r:id="rId22" ref="D5"/>
    <hyperlink r:id="rId23" ref="F5"/>
    <hyperlink r:id="rId24" ref="G5"/>
    <hyperlink r:id="rId25" ref="H5"/>
    <hyperlink r:id="rId26" ref="K5"/>
    <hyperlink r:id="rId27" ref="AB5"/>
    <hyperlink r:id="rId28" ref="D6"/>
    <hyperlink r:id="rId29" ref="F6"/>
    <hyperlink r:id="rId30" ref="G6"/>
    <hyperlink r:id="rId31" ref="H6"/>
    <hyperlink r:id="rId32" ref="J6"/>
    <hyperlink r:id="rId33" ref="AB6"/>
    <hyperlink r:id="rId34" ref="D7"/>
    <hyperlink r:id="rId35" ref="F7"/>
    <hyperlink r:id="rId36" ref="G7"/>
    <hyperlink r:id="rId37" ref="AB7"/>
    <hyperlink r:id="rId38" ref="D8"/>
    <hyperlink r:id="rId39" ref="F8"/>
    <hyperlink r:id="rId40" ref="G8"/>
    <hyperlink r:id="rId41" ref="H8"/>
    <hyperlink r:id="rId42" ref="J8"/>
    <hyperlink r:id="rId43" ref="AB8"/>
    <hyperlink r:id="rId44" ref="D9"/>
    <hyperlink r:id="rId45" ref="F9"/>
    <hyperlink r:id="rId46" ref="G9"/>
    <hyperlink r:id="rId47" ref="AB9"/>
    <hyperlink r:id="rId48" ref="D10"/>
    <hyperlink r:id="rId49" ref="F10"/>
    <hyperlink r:id="rId50" ref="G10"/>
    <hyperlink r:id="rId51" ref="H10"/>
    <hyperlink r:id="rId52" ref="AB10"/>
    <hyperlink r:id="rId53" ref="D11"/>
    <hyperlink r:id="rId54" ref="F11"/>
    <hyperlink r:id="rId55" ref="G11"/>
    <hyperlink r:id="rId56" ref="H11"/>
    <hyperlink r:id="rId57" ref="J11"/>
    <hyperlink r:id="rId58" ref="AB11"/>
    <hyperlink r:id="rId59" ref="D12"/>
    <hyperlink r:id="rId60" ref="F12"/>
    <hyperlink r:id="rId61" ref="G12"/>
    <hyperlink r:id="rId62" ref="H12"/>
    <hyperlink r:id="rId63" ref="J12"/>
    <hyperlink r:id="rId64" ref="AB12"/>
    <hyperlink r:id="rId65" ref="D13"/>
    <hyperlink r:id="rId66" ref="F13"/>
    <hyperlink r:id="rId67" ref="G13"/>
    <hyperlink r:id="rId68" ref="H13"/>
    <hyperlink r:id="rId69" ref="J13"/>
    <hyperlink r:id="rId70" ref="AB13"/>
    <hyperlink r:id="rId71" ref="D14"/>
    <hyperlink r:id="rId72" ref="F14"/>
    <hyperlink r:id="rId73" ref="G14"/>
    <hyperlink r:id="rId74" ref="H14"/>
    <hyperlink r:id="rId75" ref="J14"/>
    <hyperlink r:id="rId76" ref="AB14"/>
    <hyperlink r:id="rId77" ref="D15"/>
    <hyperlink r:id="rId78" ref="F15"/>
    <hyperlink r:id="rId79" ref="G15"/>
    <hyperlink r:id="rId80" ref="H15"/>
    <hyperlink r:id="rId81" ref="AB15"/>
    <hyperlink r:id="rId82" ref="D16"/>
    <hyperlink r:id="rId83" ref="F16"/>
    <hyperlink r:id="rId84" ref="G16"/>
    <hyperlink r:id="rId85" ref="AB16"/>
    <hyperlink r:id="rId86" ref="D17"/>
    <hyperlink r:id="rId87" ref="F17"/>
    <hyperlink r:id="rId88" ref="G17"/>
    <hyperlink r:id="rId89" ref="H17"/>
    <hyperlink r:id="rId90" ref="J17"/>
    <hyperlink r:id="rId91" ref="AB17"/>
    <hyperlink r:id="rId92" ref="D18"/>
    <hyperlink r:id="rId93" ref="F18"/>
    <hyperlink r:id="rId94" ref="G18"/>
    <hyperlink r:id="rId95" ref="J18"/>
    <hyperlink r:id="rId96" ref="AB18"/>
    <hyperlink r:id="rId97" ref="D19"/>
    <hyperlink r:id="rId98" ref="G19"/>
    <hyperlink r:id="rId99" ref="H19"/>
    <hyperlink r:id="rId100" ref="AB19"/>
    <hyperlink r:id="rId101" ref="D20"/>
    <hyperlink r:id="rId102" ref="F20"/>
    <hyperlink r:id="rId103" ref="G20"/>
    <hyperlink r:id="rId104" ref="H20"/>
    <hyperlink r:id="rId105" ref="I20"/>
    <hyperlink r:id="rId106" ref="AB20"/>
    <hyperlink r:id="rId107" ref="D21"/>
    <hyperlink r:id="rId108" ref="F21"/>
    <hyperlink r:id="rId109" ref="G21"/>
    <hyperlink r:id="rId110" ref="H21"/>
    <hyperlink r:id="rId111" ref="AB21"/>
    <hyperlink r:id="rId112" ref="D22"/>
    <hyperlink r:id="rId113" ref="F22"/>
    <hyperlink r:id="rId114" ref="G22"/>
    <hyperlink r:id="rId115" ref="AB22"/>
    <hyperlink r:id="rId116" ref="D23"/>
    <hyperlink r:id="rId117" ref="F23"/>
    <hyperlink r:id="rId118" ref="H23"/>
    <hyperlink r:id="rId119" ref="J23"/>
    <hyperlink r:id="rId120" ref="AB23"/>
    <hyperlink r:id="rId121" ref="D24"/>
    <hyperlink r:id="rId122" ref="F24"/>
    <hyperlink r:id="rId123" ref="G24"/>
    <hyperlink r:id="rId124" ref="I24"/>
    <hyperlink r:id="rId125" ref="AB24"/>
    <hyperlink r:id="rId126" ref="D25"/>
    <hyperlink r:id="rId127" ref="F25"/>
    <hyperlink r:id="rId128" ref="G25"/>
    <hyperlink r:id="rId129" ref="H25"/>
    <hyperlink r:id="rId130" ref="J25"/>
    <hyperlink r:id="rId131" ref="AB25"/>
    <hyperlink r:id="rId132" ref="D26"/>
    <hyperlink r:id="rId133" ref="F26"/>
    <hyperlink r:id="rId134" ref="G26"/>
    <hyperlink r:id="rId135" ref="H26"/>
    <hyperlink r:id="rId136" ref="I26"/>
    <hyperlink r:id="rId137" ref="J26"/>
    <hyperlink r:id="rId138" ref="AB26"/>
    <hyperlink r:id="rId139" ref="D27"/>
    <hyperlink r:id="rId140" ref="F27"/>
    <hyperlink r:id="rId141" ref="G27"/>
    <hyperlink r:id="rId142" ref="H27"/>
    <hyperlink r:id="rId143" ref="J27"/>
    <hyperlink r:id="rId144" ref="AB27"/>
    <hyperlink r:id="rId145" ref="D28"/>
    <hyperlink r:id="rId146" ref="F28"/>
    <hyperlink r:id="rId147" ref="G28"/>
    <hyperlink r:id="rId148" ref="H28"/>
    <hyperlink r:id="rId149" ref="J28"/>
    <hyperlink r:id="rId150" ref="AB28"/>
    <hyperlink r:id="rId151" ref="D29"/>
    <hyperlink r:id="rId152" ref="F29"/>
    <hyperlink r:id="rId153" ref="G29"/>
    <hyperlink r:id="rId154" ref="H29"/>
    <hyperlink r:id="rId155" ref="J29"/>
    <hyperlink r:id="rId156" ref="AB29"/>
    <hyperlink r:id="rId157" ref="D30"/>
    <hyperlink r:id="rId158" ref="F30"/>
    <hyperlink r:id="rId159" ref="G30"/>
    <hyperlink r:id="rId160" ref="J30"/>
    <hyperlink r:id="rId161" ref="AB30"/>
    <hyperlink r:id="rId162" ref="D31"/>
    <hyperlink r:id="rId163" ref="F31"/>
    <hyperlink r:id="rId164" ref="G31"/>
    <hyperlink r:id="rId165" ref="AB31"/>
    <hyperlink r:id="rId166" ref="D32"/>
    <hyperlink r:id="rId167" ref="F32"/>
    <hyperlink r:id="rId168" ref="G32"/>
    <hyperlink r:id="rId169" ref="H32"/>
    <hyperlink r:id="rId170" ref="J32"/>
    <hyperlink r:id="rId171" ref="AB32"/>
    <hyperlink r:id="rId172" ref="D33"/>
    <hyperlink r:id="rId173" ref="F33"/>
    <hyperlink r:id="rId174" ref="G33"/>
    <hyperlink r:id="rId175" ref="H33"/>
    <hyperlink r:id="rId176" ref="J33"/>
    <hyperlink r:id="rId177" ref="AB33"/>
    <hyperlink r:id="rId178" ref="D34"/>
    <hyperlink r:id="rId179" ref="G34"/>
    <hyperlink r:id="rId180" ref="H34"/>
    <hyperlink r:id="rId181" ref="AB34"/>
    <hyperlink r:id="rId182" ref="D35"/>
    <hyperlink r:id="rId183" ref="F35"/>
    <hyperlink r:id="rId184" ref="G35"/>
    <hyperlink r:id="rId185" ref="H35"/>
    <hyperlink r:id="rId186" ref="J35"/>
    <hyperlink r:id="rId187" ref="AB35"/>
    <hyperlink r:id="rId188" ref="D36"/>
    <hyperlink r:id="rId189" ref="F36"/>
    <hyperlink r:id="rId190" ref="G36"/>
    <hyperlink r:id="rId191" ref="H36"/>
    <hyperlink r:id="rId192" ref="J36"/>
    <hyperlink r:id="rId193" ref="AB36"/>
  </hyperlinks>
  <drawing r:id="rId19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4" max="4" width="21.63"/>
  </cols>
  <sheetData>
    <row r="1">
      <c r="A1" s="235" t="s">
        <v>972</v>
      </c>
      <c r="B1" s="80" t="s">
        <v>1425</v>
      </c>
      <c r="C1" s="80" t="s">
        <v>1426</v>
      </c>
      <c r="D1" s="80" t="s">
        <v>167</v>
      </c>
    </row>
    <row r="2">
      <c r="A2" s="236">
        <v>43101.0</v>
      </c>
      <c r="B2" s="237" t="s">
        <v>1474</v>
      </c>
      <c r="C2" s="238">
        <v>316336.0</v>
      </c>
      <c r="D2" s="281" t="str">
        <f>IFERROR(VLOOKUP(B2,Empresas!$1:$99,4,FALSE),"")</f>
        <v/>
      </c>
    </row>
    <row r="3">
      <c r="A3" s="236">
        <v>43466.0</v>
      </c>
      <c r="B3" s="237" t="s">
        <v>1474</v>
      </c>
      <c r="C3" s="238">
        <v>383206.0</v>
      </c>
      <c r="D3" s="281" t="str">
        <f>IFERROR(VLOOKUP(B3,Empresas!$1:$99,4,FALSE),"")</f>
        <v/>
      </c>
    </row>
    <row r="4">
      <c r="A4" s="236">
        <v>43831.0</v>
      </c>
      <c r="B4" s="237" t="s">
        <v>1474</v>
      </c>
      <c r="C4" s="238">
        <v>481680.0</v>
      </c>
      <c r="D4" s="281" t="str">
        <f>IFERROR(VLOOKUP(B4,Empresas!$1:$99,4,FALSE),"")</f>
        <v/>
      </c>
    </row>
    <row r="5">
      <c r="A5" s="236">
        <v>44197.0</v>
      </c>
      <c r="B5" s="237" t="s">
        <v>1474</v>
      </c>
      <c r="C5" s="238">
        <v>603142.0</v>
      </c>
      <c r="D5" s="281" t="str">
        <f>IFERROR(VLOOKUP(B5,Empresas!$1:$99,4,FALSE),"")</f>
        <v/>
      </c>
    </row>
    <row r="6">
      <c r="A6" s="236">
        <v>43101.0</v>
      </c>
      <c r="B6" s="237" t="s">
        <v>1488</v>
      </c>
      <c r="C6" s="238">
        <v>4.5287E7</v>
      </c>
      <c r="D6" s="281" t="str">
        <f>IFERROR(VLOOKUP(B6,Empresas!$1:$99,4,FALSE),"")</f>
        <v/>
      </c>
    </row>
    <row r="7">
      <c r="A7" s="236">
        <v>43466.0</v>
      </c>
      <c r="B7" s="237" t="s">
        <v>1488</v>
      </c>
      <c r="C7" s="238">
        <v>4.614E7</v>
      </c>
      <c r="D7" s="281" t="str">
        <f>IFERROR(VLOOKUP(B7,Empresas!$1:$99,4,FALSE),"")</f>
        <v/>
      </c>
    </row>
    <row r="8">
      <c r="A8" s="236">
        <v>43831.0</v>
      </c>
      <c r="B8" s="237" t="s">
        <v>1488</v>
      </c>
      <c r="C8" s="238">
        <v>5.1288E7</v>
      </c>
      <c r="D8" s="281" t="str">
        <f>IFERROR(VLOOKUP(B8,Empresas!$1:$99,4,FALSE),"")</f>
        <v/>
      </c>
    </row>
    <row r="9">
      <c r="A9" s="236">
        <v>44197.0</v>
      </c>
      <c r="B9" s="237" t="s">
        <v>1488</v>
      </c>
      <c r="C9" s="240">
        <v>5.772E7</v>
      </c>
      <c r="D9" s="281" t="str">
        <f>IFERROR(VLOOKUP(B9,Empresas!$1:$99,4,FALSE),"")</f>
        <v/>
      </c>
    </row>
    <row r="10">
      <c r="A10" s="236">
        <v>43101.0</v>
      </c>
      <c r="B10" s="237" t="s">
        <v>1499</v>
      </c>
      <c r="C10" s="238">
        <v>0.0</v>
      </c>
      <c r="D10" s="281" t="str">
        <f>IFERROR(VLOOKUP(B10,Empresas!$1:$99,4,FALSE),"")</f>
        <v/>
      </c>
    </row>
    <row r="11">
      <c r="A11" s="236">
        <v>43466.0</v>
      </c>
      <c r="B11" s="237" t="s">
        <v>1499</v>
      </c>
      <c r="C11" s="238">
        <v>0.0</v>
      </c>
      <c r="D11" s="281" t="str">
        <f>IFERROR(VLOOKUP(B11,Empresas!$1:$99,4,FALSE),"")</f>
        <v/>
      </c>
    </row>
    <row r="12">
      <c r="A12" s="236">
        <v>43831.0</v>
      </c>
      <c r="B12" s="237" t="s">
        <v>1499</v>
      </c>
      <c r="C12" s="238">
        <v>0.0</v>
      </c>
      <c r="D12" s="281" t="str">
        <f>IFERROR(VLOOKUP(B12,Empresas!$1:$99,4,FALSE),"")</f>
        <v/>
      </c>
    </row>
    <row r="13">
      <c r="A13" s="236">
        <v>44197.0</v>
      </c>
      <c r="B13" s="237" t="s">
        <v>1499</v>
      </c>
      <c r="C13" s="238">
        <v>1189934.0</v>
      </c>
      <c r="D13" s="281" t="str">
        <f>IFERROR(VLOOKUP(B13,Empresas!$1:$99,4,FALSE),"")</f>
        <v/>
      </c>
    </row>
    <row r="14">
      <c r="A14" s="236">
        <v>43101.0</v>
      </c>
      <c r="B14" s="237" t="s">
        <v>1511</v>
      </c>
      <c r="C14" s="238">
        <v>0.0</v>
      </c>
      <c r="D14" s="281" t="str">
        <f>IFERROR(VLOOKUP(B14,Empresas!$1:$99,4,FALSE),"")</f>
        <v/>
      </c>
    </row>
    <row r="15">
      <c r="A15" s="236">
        <v>43466.0</v>
      </c>
      <c r="B15" s="237" t="s">
        <v>1511</v>
      </c>
      <c r="C15" s="238">
        <v>0.0</v>
      </c>
      <c r="D15" s="281" t="str">
        <f>IFERROR(VLOOKUP(B15,Empresas!$1:$99,4,FALSE),"")</f>
        <v/>
      </c>
    </row>
    <row r="16">
      <c r="A16" s="236">
        <v>43831.0</v>
      </c>
      <c r="B16" s="237" t="s">
        <v>1511</v>
      </c>
      <c r="C16" s="238">
        <v>2.19278E8</v>
      </c>
      <c r="D16" s="281" t="str">
        <f>IFERROR(VLOOKUP(B16,Empresas!$1:$99,4,FALSE),"")</f>
        <v/>
      </c>
    </row>
    <row r="17">
      <c r="A17" s="236">
        <v>44197.0</v>
      </c>
      <c r="B17" s="237" t="s">
        <v>1511</v>
      </c>
      <c r="C17" s="238">
        <v>2.61718E8</v>
      </c>
      <c r="D17" s="281" t="str">
        <f>IFERROR(VLOOKUP(B17,Empresas!$1:$99,4,FALSE),"")</f>
        <v/>
      </c>
    </row>
    <row r="18">
      <c r="A18" s="236">
        <v>43101.0</v>
      </c>
      <c r="B18" s="237" t="s">
        <v>1521</v>
      </c>
      <c r="C18" s="238">
        <v>5865475.0</v>
      </c>
      <c r="D18" s="281" t="str">
        <f>IFERROR(VLOOKUP(B18,Empresas!$1:$99,4,FALSE),"")</f>
        <v/>
      </c>
    </row>
    <row r="19">
      <c r="A19" s="236">
        <v>43466.0</v>
      </c>
      <c r="B19" s="237" t="s">
        <v>1521</v>
      </c>
      <c r="C19" s="238">
        <v>1.2707208E7</v>
      </c>
      <c r="D19" s="281" t="str">
        <f>IFERROR(VLOOKUP(B19,Empresas!$1:$99,4,FALSE),"")</f>
        <v/>
      </c>
    </row>
    <row r="20">
      <c r="A20" s="236">
        <v>43831.0</v>
      </c>
      <c r="B20" s="237" t="s">
        <v>1521</v>
      </c>
      <c r="C20" s="238">
        <v>1.6608487E7</v>
      </c>
      <c r="D20" s="281" t="str">
        <f>IFERROR(VLOOKUP(B20,Empresas!$1:$99,4,FALSE),"")</f>
        <v/>
      </c>
    </row>
    <row r="21">
      <c r="A21" s="236">
        <v>44197.0</v>
      </c>
      <c r="B21" s="237" t="s">
        <v>1521</v>
      </c>
      <c r="C21" s="238">
        <v>3.067761E7</v>
      </c>
      <c r="D21" s="281" t="str">
        <f>IFERROR(VLOOKUP(B21,Empresas!$1:$99,4,FALSE),"")</f>
        <v/>
      </c>
    </row>
    <row r="22">
      <c r="A22" s="236">
        <v>43101.0</v>
      </c>
      <c r="B22" s="237" t="s">
        <v>1530</v>
      </c>
      <c r="C22" s="238">
        <v>997982.0</v>
      </c>
      <c r="D22" s="281" t="str">
        <f>IFERROR(VLOOKUP(B22,Empresas!$1:$99,4,FALSE),"")</f>
        <v/>
      </c>
    </row>
    <row r="23">
      <c r="A23" s="236">
        <v>43466.0</v>
      </c>
      <c r="B23" s="237" t="s">
        <v>1530</v>
      </c>
      <c r="C23" s="238">
        <v>1137692.0</v>
      </c>
      <c r="D23" s="281" t="str">
        <f>IFERROR(VLOOKUP(B23,Empresas!$1:$99,4,FALSE),"")</f>
        <v/>
      </c>
    </row>
    <row r="24">
      <c r="A24" s="236">
        <v>43831.0</v>
      </c>
      <c r="B24" s="237" t="s">
        <v>1530</v>
      </c>
      <c r="C24" s="238">
        <v>960033.0</v>
      </c>
      <c r="D24" s="281" t="str">
        <f>IFERROR(VLOOKUP(B24,Empresas!$1:$99,4,FALSE),"")</f>
        <v/>
      </c>
    </row>
    <row r="25">
      <c r="A25" s="236">
        <v>44197.0</v>
      </c>
      <c r="B25" s="237" t="s">
        <v>1530</v>
      </c>
      <c r="C25" s="238">
        <v>1430642.0</v>
      </c>
      <c r="D25" s="281" t="str">
        <f>IFERROR(VLOOKUP(B25,Empresas!$1:$99,4,FALSE),"")</f>
        <v/>
      </c>
    </row>
    <row r="26">
      <c r="A26" s="236">
        <v>43101.0</v>
      </c>
      <c r="B26" s="241" t="s">
        <v>1538</v>
      </c>
      <c r="C26" s="238">
        <v>2.9493419E7</v>
      </c>
      <c r="D26" s="281" t="str">
        <f>IFERROR(VLOOKUP(B26,Empresas!$1:$99,4,FALSE),"")</f>
        <v/>
      </c>
    </row>
    <row r="27">
      <c r="A27" s="236">
        <v>43466.0</v>
      </c>
      <c r="B27" s="241" t="s">
        <v>1538</v>
      </c>
      <c r="C27" s="238">
        <v>4.0738452E7</v>
      </c>
      <c r="D27" s="281" t="str">
        <f>IFERROR(VLOOKUP(B27,Empresas!$1:$99,4,FALSE),"")</f>
        <v/>
      </c>
    </row>
    <row r="28">
      <c r="A28" s="236">
        <v>43831.0</v>
      </c>
      <c r="B28" s="241" t="s">
        <v>1538</v>
      </c>
      <c r="C28" s="238">
        <v>3.9643868E7</v>
      </c>
      <c r="D28" s="281" t="str">
        <f>IFERROR(VLOOKUP(B28,Empresas!$1:$99,4,FALSE),"")</f>
        <v/>
      </c>
    </row>
    <row r="29">
      <c r="A29" s="236">
        <v>44197.0</v>
      </c>
      <c r="B29" s="241" t="s">
        <v>1538</v>
      </c>
      <c r="C29" s="238">
        <v>6.5955243E7</v>
      </c>
      <c r="D29" s="281" t="str">
        <f>IFERROR(VLOOKUP(B29,Empresas!$1:$99,4,FALSE),"")</f>
        <v/>
      </c>
    </row>
    <row r="30">
      <c r="A30" s="236">
        <v>43101.0</v>
      </c>
      <c r="B30" s="242" t="s">
        <v>1548</v>
      </c>
      <c r="C30" s="238">
        <v>0.0</v>
      </c>
      <c r="D30" s="281" t="str">
        <f>IFERROR(VLOOKUP(B30,Empresas!$1:$99,4,FALSE),"")</f>
        <v/>
      </c>
    </row>
    <row r="31">
      <c r="A31" s="236">
        <v>43466.0</v>
      </c>
      <c r="B31" s="242" t="s">
        <v>1548</v>
      </c>
      <c r="C31" s="238">
        <v>145679.0</v>
      </c>
      <c r="D31" s="281" t="str">
        <f>IFERROR(VLOOKUP(B31,Empresas!$1:$99,4,FALSE),"")</f>
        <v/>
      </c>
    </row>
    <row r="32">
      <c r="A32" s="236">
        <v>43831.0</v>
      </c>
      <c r="B32" s="242" t="s">
        <v>1548</v>
      </c>
      <c r="C32" s="238">
        <v>407190.0</v>
      </c>
      <c r="D32" s="281" t="str">
        <f>IFERROR(VLOOKUP(B32,Empresas!$1:$99,4,FALSE),"")</f>
        <v/>
      </c>
    </row>
    <row r="33">
      <c r="A33" s="236">
        <v>44197.0</v>
      </c>
      <c r="B33" s="242" t="s">
        <v>1548</v>
      </c>
      <c r="C33" s="238">
        <v>662046.0</v>
      </c>
      <c r="D33" s="281" t="str">
        <f>IFERROR(VLOOKUP(B33,Empresas!$1:$99,4,FALSE),"")</f>
        <v/>
      </c>
    </row>
    <row r="34">
      <c r="A34" s="236">
        <v>43101.0</v>
      </c>
      <c r="B34" s="243" t="s">
        <v>1556</v>
      </c>
      <c r="C34" s="238">
        <v>2335812.0</v>
      </c>
      <c r="D34" s="281" t="str">
        <f>IFERROR(VLOOKUP(B34,Empresas!$1:$99,4,FALSE),"")</f>
        <v/>
      </c>
    </row>
    <row r="35">
      <c r="A35" s="236">
        <v>43466.0</v>
      </c>
      <c r="B35" s="243" t="s">
        <v>1556</v>
      </c>
      <c r="C35" s="238">
        <v>3898227.0</v>
      </c>
      <c r="D35" s="281" t="str">
        <f>IFERROR(VLOOKUP(B35,Empresas!$1:$99,4,FALSE),"")</f>
        <v/>
      </c>
    </row>
    <row r="36">
      <c r="A36" s="236">
        <v>43831.0</v>
      </c>
      <c r="B36" s="243" t="s">
        <v>1556</v>
      </c>
      <c r="C36" s="238">
        <v>5170389.0</v>
      </c>
      <c r="D36" s="281" t="str">
        <f>IFERROR(VLOOKUP(B36,Empresas!$1:$99,4,FALSE),"")</f>
        <v/>
      </c>
    </row>
    <row r="37">
      <c r="A37" s="236">
        <v>44197.0</v>
      </c>
      <c r="B37" s="243" t="s">
        <v>1556</v>
      </c>
      <c r="C37" s="238">
        <v>1.1283505E7</v>
      </c>
      <c r="D37" s="281" t="str">
        <f>IFERROR(VLOOKUP(B37,Empresas!$1:$99,4,FALSE),"")</f>
        <v/>
      </c>
    </row>
    <row r="38">
      <c r="A38" s="236">
        <v>43101.0</v>
      </c>
      <c r="B38" s="241" t="s">
        <v>1565</v>
      </c>
      <c r="C38" s="238">
        <v>2.40726677E8</v>
      </c>
      <c r="D38" s="281" t="str">
        <f>IFERROR(VLOOKUP(B38,Empresas!$1:$99,4,FALSE),"")</f>
        <v/>
      </c>
    </row>
    <row r="39">
      <c r="A39" s="236">
        <v>43466.0</v>
      </c>
      <c r="B39" s="241" t="s">
        <v>1565</v>
      </c>
      <c r="C39" s="238">
        <v>2.63195632E8</v>
      </c>
      <c r="D39" s="281" t="str">
        <f>IFERROR(VLOOKUP(B39,Empresas!$1:$99,4,FALSE),"")</f>
        <v/>
      </c>
    </row>
    <row r="40">
      <c r="A40" s="236">
        <v>43831.0</v>
      </c>
      <c r="B40" s="241" t="s">
        <v>1565</v>
      </c>
      <c r="C40" s="238">
        <v>2.70141332E8</v>
      </c>
      <c r="D40" s="281" t="str">
        <f>IFERROR(VLOOKUP(B40,Empresas!$1:$99,4,FALSE),"")</f>
        <v/>
      </c>
    </row>
    <row r="41">
      <c r="A41" s="236">
        <v>44197.0</v>
      </c>
      <c r="B41" s="241" t="s">
        <v>1565</v>
      </c>
      <c r="C41" s="238">
        <v>3.42535748E8</v>
      </c>
      <c r="D41" s="281" t="str">
        <f>IFERROR(VLOOKUP(B41,Empresas!$1:$99,4,FALSE),"")</f>
        <v/>
      </c>
    </row>
    <row r="42">
      <c r="A42" s="236">
        <v>43101.0</v>
      </c>
      <c r="B42" s="242" t="s">
        <v>1575</v>
      </c>
      <c r="C42" s="238">
        <v>2441327.0</v>
      </c>
      <c r="D42" s="281" t="str">
        <f>IFERROR(VLOOKUP(B42,Empresas!$1:$99,4,FALSE),"")</f>
        <v/>
      </c>
    </row>
    <row r="43">
      <c r="A43" s="236">
        <v>43466.0</v>
      </c>
      <c r="B43" s="242" t="s">
        <v>1575</v>
      </c>
      <c r="C43" s="238">
        <v>4306827.0</v>
      </c>
      <c r="D43" s="281" t="str">
        <f>IFERROR(VLOOKUP(B43,Empresas!$1:$99,4,FALSE),"")</f>
        <v/>
      </c>
    </row>
    <row r="44">
      <c r="A44" s="236">
        <v>43831.0</v>
      </c>
      <c r="B44" s="242" t="s">
        <v>1575</v>
      </c>
      <c r="C44" s="238">
        <v>6285577.0</v>
      </c>
      <c r="D44" s="281" t="str">
        <f>IFERROR(VLOOKUP(B44,Empresas!$1:$99,4,FALSE),"")</f>
        <v/>
      </c>
    </row>
    <row r="45">
      <c r="A45" s="236">
        <v>44197.0</v>
      </c>
      <c r="B45" s="242" t="s">
        <v>1575</v>
      </c>
      <c r="C45" s="238">
        <v>9892818.0</v>
      </c>
      <c r="D45" s="281" t="str">
        <f>IFERROR(VLOOKUP(B45,Empresas!$1:$99,4,FALSE),"")</f>
        <v/>
      </c>
    </row>
    <row r="46">
      <c r="A46" s="236">
        <v>43101.0</v>
      </c>
      <c r="B46" s="242" t="s">
        <v>1585</v>
      </c>
      <c r="C46" s="238">
        <v>1.9472723E7</v>
      </c>
      <c r="D46" s="281" t="str">
        <f>IFERROR(VLOOKUP(B46,Empresas!$1:$99,4,FALSE),"")</f>
        <v/>
      </c>
    </row>
    <row r="47">
      <c r="A47" s="236">
        <v>43466.0</v>
      </c>
      <c r="B47" s="242" t="s">
        <v>1585</v>
      </c>
      <c r="C47" s="238">
        <v>2.0935693E7</v>
      </c>
      <c r="D47" s="281" t="str">
        <f>IFERROR(VLOOKUP(B47,Empresas!$1:$99,4,FALSE),"")</f>
        <v/>
      </c>
    </row>
    <row r="48">
      <c r="A48" s="236">
        <v>43831.0</v>
      </c>
      <c r="B48" s="242" t="s">
        <v>1585</v>
      </c>
      <c r="C48" s="238">
        <v>8.8300034E7</v>
      </c>
      <c r="D48" s="281" t="str">
        <f>IFERROR(VLOOKUP(B48,Empresas!$1:$99,4,FALSE),"")</f>
        <v/>
      </c>
    </row>
    <row r="49">
      <c r="A49" s="236">
        <v>44197.0</v>
      </c>
      <c r="B49" s="242" t="s">
        <v>1585</v>
      </c>
      <c r="C49" s="238">
        <v>3.8463729E7</v>
      </c>
      <c r="D49" s="281" t="str">
        <f>IFERROR(VLOOKUP(B49,Empresas!$1:$99,4,FALSE),"")</f>
        <v/>
      </c>
    </row>
    <row r="50">
      <c r="A50" s="236">
        <v>43101.0</v>
      </c>
      <c r="B50" s="242" t="s">
        <v>1595</v>
      </c>
      <c r="C50" s="238">
        <v>452846.0</v>
      </c>
      <c r="D50" s="281" t="str">
        <f>IFERROR(VLOOKUP(B50,Empresas!$1:$99,4,FALSE),"")</f>
        <v/>
      </c>
    </row>
    <row r="51">
      <c r="A51" s="236">
        <v>43466.0</v>
      </c>
      <c r="B51" s="242" t="s">
        <v>1595</v>
      </c>
      <c r="C51" s="238">
        <v>729544.0</v>
      </c>
      <c r="D51" s="281" t="str">
        <f>IFERROR(VLOOKUP(B51,Empresas!$1:$99,4,FALSE),"")</f>
        <v/>
      </c>
    </row>
    <row r="52">
      <c r="A52" s="236">
        <v>43831.0</v>
      </c>
      <c r="B52" s="242" t="s">
        <v>1595</v>
      </c>
      <c r="C52" s="238">
        <v>551446.0</v>
      </c>
      <c r="D52" s="281" t="str">
        <f>IFERROR(VLOOKUP(B52,Empresas!$1:$99,4,FALSE),"")</f>
        <v/>
      </c>
    </row>
    <row r="53">
      <c r="A53" s="236">
        <v>44197.0</v>
      </c>
      <c r="B53" s="242" t="s">
        <v>1595</v>
      </c>
      <c r="C53" s="238">
        <v>1851940.0</v>
      </c>
      <c r="D53" s="281" t="str">
        <f>IFERROR(VLOOKUP(B53,Empresas!$1:$99,4,FALSE),"")</f>
        <v/>
      </c>
    </row>
    <row r="54">
      <c r="A54" s="236">
        <v>43101.0</v>
      </c>
      <c r="B54" s="242" t="s">
        <v>1604</v>
      </c>
      <c r="C54" s="238">
        <v>0.0</v>
      </c>
      <c r="D54" s="281" t="str">
        <f>IFERROR(VLOOKUP(B54,Empresas!$1:$99,4,FALSE),"")</f>
        <v/>
      </c>
    </row>
    <row r="55">
      <c r="A55" s="236">
        <v>43466.0</v>
      </c>
      <c r="B55" s="242" t="s">
        <v>1604</v>
      </c>
      <c r="C55" s="238">
        <v>3570039.0</v>
      </c>
      <c r="D55" s="281" t="str">
        <f>IFERROR(VLOOKUP(B55,Empresas!$1:$99,4,FALSE),"")</f>
        <v/>
      </c>
    </row>
    <row r="56">
      <c r="A56" s="236">
        <v>43831.0</v>
      </c>
      <c r="B56" s="242" t="s">
        <v>1604</v>
      </c>
      <c r="C56" s="238">
        <v>1.5784532E7</v>
      </c>
      <c r="D56" s="281" t="str">
        <f>IFERROR(VLOOKUP(B56,Empresas!$1:$99,4,FALSE),"")</f>
        <v/>
      </c>
    </row>
    <row r="57">
      <c r="A57" s="236">
        <v>44197.0</v>
      </c>
      <c r="B57" s="242" t="s">
        <v>1604</v>
      </c>
      <c r="C57" s="238">
        <v>0.0</v>
      </c>
      <c r="D57" s="281" t="str">
        <f>IFERROR(VLOOKUP(B57,Empresas!$1:$99,4,FALSE),"")</f>
        <v/>
      </c>
    </row>
    <row r="58">
      <c r="A58" s="236">
        <v>43101.0</v>
      </c>
      <c r="B58" s="242" t="s">
        <v>1612</v>
      </c>
      <c r="C58" s="238">
        <v>0.0</v>
      </c>
      <c r="D58" s="281" t="str">
        <f>IFERROR(VLOOKUP(B58,Empresas!$1:$99,4,FALSE),"")</f>
        <v/>
      </c>
    </row>
    <row r="59">
      <c r="A59" s="236">
        <v>43466.0</v>
      </c>
      <c r="B59" s="242" t="s">
        <v>1612</v>
      </c>
      <c r="C59" s="238">
        <v>0.0</v>
      </c>
      <c r="D59" s="281" t="str">
        <f>IFERROR(VLOOKUP(B59,Empresas!$1:$99,4,FALSE),"")</f>
        <v/>
      </c>
    </row>
    <row r="60">
      <c r="A60" s="236">
        <v>43831.0</v>
      </c>
      <c r="B60" s="242" t="s">
        <v>1612</v>
      </c>
      <c r="C60" s="238">
        <v>37070.0</v>
      </c>
      <c r="D60" s="281" t="str">
        <f>IFERROR(VLOOKUP(B60,Empresas!$1:$99,4,FALSE),"")</f>
        <v/>
      </c>
    </row>
    <row r="61">
      <c r="A61" s="236">
        <v>44197.0</v>
      </c>
      <c r="B61" s="242" t="s">
        <v>1612</v>
      </c>
      <c r="C61" s="238">
        <v>0.0</v>
      </c>
      <c r="D61" s="281" t="str">
        <f>IFERROR(VLOOKUP(B61,Empresas!$1:$99,4,FALSE),"")</f>
        <v/>
      </c>
    </row>
    <row r="62">
      <c r="A62" s="236">
        <v>43101.0</v>
      </c>
      <c r="B62" s="242" t="s">
        <v>1619</v>
      </c>
      <c r="C62" s="238">
        <v>1813510.0</v>
      </c>
      <c r="D62" s="281" t="str">
        <f>IFERROR(VLOOKUP(B62,Empresas!$1:$99,4,FALSE),"")</f>
        <v/>
      </c>
    </row>
    <row r="63">
      <c r="A63" s="236">
        <v>43466.0</v>
      </c>
      <c r="B63" s="242" t="s">
        <v>1619</v>
      </c>
      <c r="C63" s="238">
        <v>2740247.0</v>
      </c>
      <c r="D63" s="281" t="str">
        <f>IFERROR(VLOOKUP(B63,Empresas!$1:$99,4,FALSE),"")</f>
        <v/>
      </c>
    </row>
    <row r="64">
      <c r="A64" s="236">
        <v>43831.0</v>
      </c>
      <c r="B64" s="242" t="s">
        <v>1619</v>
      </c>
      <c r="C64" s="238">
        <v>2195806.0</v>
      </c>
      <c r="D64" s="281" t="str">
        <f>IFERROR(VLOOKUP(B64,Empresas!$1:$99,4,FALSE),"")</f>
        <v/>
      </c>
    </row>
    <row r="65">
      <c r="A65" s="236">
        <v>44197.0</v>
      </c>
      <c r="B65" s="242" t="s">
        <v>1619</v>
      </c>
      <c r="C65" s="238">
        <v>4434480.0</v>
      </c>
      <c r="D65" s="281" t="str">
        <f>IFERROR(VLOOKUP(B65,Empresas!$1:$99,4,FALSE),"")</f>
        <v/>
      </c>
    </row>
    <row r="66">
      <c r="A66" s="236">
        <v>43101.0</v>
      </c>
      <c r="B66" s="242" t="s">
        <v>1629</v>
      </c>
      <c r="C66" s="238">
        <v>0.0</v>
      </c>
      <c r="D66" s="281" t="str">
        <f>IFERROR(VLOOKUP(B66,Empresas!$1:$99,4,FALSE),"")</f>
        <v/>
      </c>
    </row>
    <row r="67">
      <c r="A67" s="236">
        <v>43466.0</v>
      </c>
      <c r="B67" s="242" t="s">
        <v>1629</v>
      </c>
      <c r="C67" s="238">
        <v>0.0</v>
      </c>
      <c r="D67" s="281" t="str">
        <f>IFERROR(VLOOKUP(B67,Empresas!$1:$99,4,FALSE),"")</f>
        <v/>
      </c>
    </row>
    <row r="68">
      <c r="A68" s="236">
        <v>43831.0</v>
      </c>
      <c r="B68" s="242" t="s">
        <v>1629</v>
      </c>
      <c r="C68" s="238">
        <v>587938.0</v>
      </c>
      <c r="D68" s="281" t="str">
        <f>IFERROR(VLOOKUP(B68,Empresas!$1:$99,4,FALSE),"")</f>
        <v/>
      </c>
    </row>
    <row r="69">
      <c r="A69" s="236">
        <v>44197.0</v>
      </c>
      <c r="B69" s="242" t="s">
        <v>1629</v>
      </c>
      <c r="C69" s="238">
        <v>1061140.0</v>
      </c>
      <c r="D69" s="281" t="str">
        <f>IFERROR(VLOOKUP(B69,Empresas!$1:$99,4,FALSE),"")</f>
        <v/>
      </c>
    </row>
    <row r="70">
      <c r="A70" s="236">
        <v>43101.0</v>
      </c>
      <c r="B70" s="242" t="s">
        <v>1640</v>
      </c>
      <c r="C70" s="238">
        <v>0.0</v>
      </c>
      <c r="D70" s="281" t="str">
        <f>IFERROR(VLOOKUP(B70,Empresas!$1:$99,4,FALSE),"")</f>
        <v/>
      </c>
    </row>
    <row r="71">
      <c r="A71" s="236">
        <v>43466.0</v>
      </c>
      <c r="B71" s="242" t="s">
        <v>1640</v>
      </c>
      <c r="C71" s="238">
        <v>0.0</v>
      </c>
      <c r="D71" s="281" t="str">
        <f>IFERROR(VLOOKUP(B71,Empresas!$1:$99,4,FALSE),"")</f>
        <v/>
      </c>
    </row>
    <row r="72">
      <c r="A72" s="236">
        <v>43831.0</v>
      </c>
      <c r="B72" s="242" t="s">
        <v>1640</v>
      </c>
      <c r="C72" s="238">
        <v>0.0</v>
      </c>
      <c r="D72" s="281" t="str">
        <f>IFERROR(VLOOKUP(B72,Empresas!$1:$99,4,FALSE),"")</f>
        <v/>
      </c>
    </row>
    <row r="73">
      <c r="A73" s="236">
        <v>44197.0</v>
      </c>
      <c r="B73" s="242" t="s">
        <v>1640</v>
      </c>
      <c r="C73" s="238">
        <v>0.0</v>
      </c>
      <c r="D73" s="281" t="str">
        <f>IFERROR(VLOOKUP(B73,Empresas!$1:$99,4,FALSE),"")</f>
        <v/>
      </c>
    </row>
    <row r="74">
      <c r="A74" s="236">
        <v>43101.0</v>
      </c>
      <c r="B74" s="242" t="s">
        <v>1647</v>
      </c>
      <c r="C74" s="238">
        <v>0.0</v>
      </c>
      <c r="D74" s="281" t="str">
        <f>IFERROR(VLOOKUP(B74,Empresas!$1:$99,4,FALSE),"")</f>
        <v/>
      </c>
    </row>
    <row r="75">
      <c r="A75" s="236">
        <v>43466.0</v>
      </c>
      <c r="B75" s="242" t="s">
        <v>1647</v>
      </c>
      <c r="C75" s="238">
        <v>0.0</v>
      </c>
      <c r="D75" s="281" t="str">
        <f>IFERROR(VLOOKUP(B75,Empresas!$1:$99,4,FALSE),"")</f>
        <v/>
      </c>
    </row>
    <row r="76">
      <c r="A76" s="236">
        <v>43831.0</v>
      </c>
      <c r="B76" s="242" t="s">
        <v>1647</v>
      </c>
      <c r="C76" s="238">
        <v>0.0</v>
      </c>
      <c r="D76" s="281" t="str">
        <f>IFERROR(VLOOKUP(B76,Empresas!$1:$99,4,FALSE),"")</f>
        <v/>
      </c>
    </row>
    <row r="77">
      <c r="A77" s="236">
        <v>44197.0</v>
      </c>
      <c r="B77" s="242" t="s">
        <v>1647</v>
      </c>
      <c r="C77" s="238">
        <v>0.0</v>
      </c>
      <c r="D77" s="281" t="str">
        <f>IFERROR(VLOOKUP(B77,Empresas!$1:$99,4,FALSE),"")</f>
        <v/>
      </c>
    </row>
    <row r="78">
      <c r="A78" s="236">
        <v>43101.0</v>
      </c>
      <c r="B78" s="242" t="s">
        <v>1657</v>
      </c>
      <c r="C78" s="238">
        <v>0.0</v>
      </c>
      <c r="D78" s="281" t="str">
        <f>IFERROR(VLOOKUP(B78,Empresas!$1:$99,4,FALSE),"")</f>
        <v/>
      </c>
    </row>
    <row r="79">
      <c r="A79" s="236">
        <v>43466.0</v>
      </c>
      <c r="B79" s="242" t="s">
        <v>1657</v>
      </c>
      <c r="C79" s="238">
        <v>0.0</v>
      </c>
      <c r="D79" s="281" t="str">
        <f>IFERROR(VLOOKUP(B79,Empresas!$1:$99,4,FALSE),"")</f>
        <v/>
      </c>
    </row>
    <row r="80">
      <c r="A80" s="236">
        <v>43831.0</v>
      </c>
      <c r="B80" s="242" t="s">
        <v>1657</v>
      </c>
      <c r="C80" s="238">
        <v>0.0</v>
      </c>
      <c r="D80" s="281" t="str">
        <f>IFERROR(VLOOKUP(B80,Empresas!$1:$99,4,FALSE),"")</f>
        <v/>
      </c>
    </row>
    <row r="81">
      <c r="A81" s="236">
        <v>44197.0</v>
      </c>
      <c r="B81" s="242" t="s">
        <v>1657</v>
      </c>
      <c r="C81" s="238">
        <v>167136.0</v>
      </c>
      <c r="D81" s="281" t="str">
        <f>IFERROR(VLOOKUP(B81,Empresas!$1:$99,4,FALSE),"")</f>
        <v/>
      </c>
    </row>
    <row r="82">
      <c r="A82" s="236">
        <v>43101.0</v>
      </c>
      <c r="B82" s="242" t="s">
        <v>1665</v>
      </c>
      <c r="C82" s="238">
        <v>1662482.0</v>
      </c>
      <c r="D82" s="281" t="str">
        <f>IFERROR(VLOOKUP(B82,Empresas!$1:$99,4,FALSE),"")</f>
        <v/>
      </c>
    </row>
    <row r="83">
      <c r="A83" s="236">
        <v>43466.0</v>
      </c>
      <c r="B83" s="242" t="s">
        <v>1665</v>
      </c>
      <c r="C83" s="238">
        <v>2191668.0</v>
      </c>
      <c r="D83" s="281" t="str">
        <f>IFERROR(VLOOKUP(B83,Empresas!$1:$99,4,FALSE),"")</f>
        <v/>
      </c>
    </row>
    <row r="84">
      <c r="A84" s="236">
        <v>43831.0</v>
      </c>
      <c r="B84" s="242" t="s">
        <v>1665</v>
      </c>
      <c r="C84" s="238">
        <v>2862897.0</v>
      </c>
      <c r="D84" s="281" t="str">
        <f>IFERROR(VLOOKUP(B84,Empresas!$1:$99,4,FALSE),"")</f>
        <v/>
      </c>
    </row>
    <row r="85">
      <c r="A85" s="236">
        <v>44197.0</v>
      </c>
      <c r="B85" s="242" t="s">
        <v>1665</v>
      </c>
      <c r="C85" s="238">
        <v>3290539.0</v>
      </c>
      <c r="D85" s="281" t="str">
        <f>IFERROR(VLOOKUP(B85,Empresas!$1:$99,4,FALSE),"")</f>
        <v/>
      </c>
    </row>
    <row r="86">
      <c r="A86" s="236">
        <v>43101.0</v>
      </c>
      <c r="B86" s="242" t="s">
        <v>1672</v>
      </c>
      <c r="C86" s="238">
        <v>227881.0</v>
      </c>
      <c r="D86" s="281" t="str">
        <f>IFERROR(VLOOKUP(B86,Empresas!$1:$99,4,FALSE),"")</f>
        <v/>
      </c>
    </row>
    <row r="87">
      <c r="A87" s="236">
        <v>43466.0</v>
      </c>
      <c r="B87" s="242" t="s">
        <v>1672</v>
      </c>
      <c r="C87" s="238">
        <v>245947.0</v>
      </c>
      <c r="D87" s="281" t="str">
        <f>IFERROR(VLOOKUP(B87,Empresas!$1:$99,4,FALSE),"")</f>
        <v/>
      </c>
    </row>
    <row r="88">
      <c r="A88" s="236">
        <v>43831.0</v>
      </c>
      <c r="B88" s="242" t="s">
        <v>1672</v>
      </c>
      <c r="C88" s="238">
        <v>270880.0</v>
      </c>
      <c r="D88" s="281" t="str">
        <f>IFERROR(VLOOKUP(B88,Empresas!$1:$99,4,FALSE),"")</f>
        <v/>
      </c>
    </row>
    <row r="89">
      <c r="A89" s="236">
        <v>44197.0</v>
      </c>
      <c r="B89" s="242" t="s">
        <v>1672</v>
      </c>
      <c r="C89" s="238">
        <v>288805.0</v>
      </c>
      <c r="D89" s="281" t="str">
        <f>IFERROR(VLOOKUP(B89,Empresas!$1:$99,4,FALSE),"")</f>
        <v/>
      </c>
    </row>
    <row r="90">
      <c r="A90" s="236">
        <v>43101.0</v>
      </c>
      <c r="B90" s="242" t="s">
        <v>1680</v>
      </c>
      <c r="C90" s="238">
        <v>642208.0</v>
      </c>
      <c r="D90" s="281" t="str">
        <f>IFERROR(VLOOKUP(B90,Empresas!$1:$99,4,FALSE),"")</f>
        <v/>
      </c>
    </row>
    <row r="91">
      <c r="A91" s="236">
        <v>43466.0</v>
      </c>
      <c r="B91" s="242" t="s">
        <v>1680</v>
      </c>
      <c r="C91" s="238">
        <v>641648.0</v>
      </c>
      <c r="D91" s="281" t="str">
        <f>IFERROR(VLOOKUP(B91,Empresas!$1:$99,4,FALSE),"")</f>
        <v/>
      </c>
    </row>
    <row r="92">
      <c r="A92" s="236">
        <v>43831.0</v>
      </c>
      <c r="B92" s="242" t="s">
        <v>1680</v>
      </c>
      <c r="C92" s="238">
        <v>772337.0</v>
      </c>
      <c r="D92" s="281" t="str">
        <f>IFERROR(VLOOKUP(B92,Empresas!$1:$99,4,FALSE),"")</f>
        <v/>
      </c>
    </row>
    <row r="93">
      <c r="A93" s="236">
        <v>44197.0</v>
      </c>
      <c r="B93" s="242" t="s">
        <v>1680</v>
      </c>
      <c r="C93" s="238">
        <v>897420.0</v>
      </c>
      <c r="D93" s="281" t="str">
        <f>IFERROR(VLOOKUP(B93,Empresas!$1:$99,4,FALSE),"")</f>
        <v/>
      </c>
    </row>
    <row r="94">
      <c r="A94" s="236">
        <v>43101.0</v>
      </c>
      <c r="B94" s="242" t="s">
        <v>1688</v>
      </c>
      <c r="C94" s="238">
        <v>2919712.0</v>
      </c>
      <c r="D94" s="281" t="str">
        <f>IFERROR(VLOOKUP(B94,Empresas!$1:$99,4,FALSE),"")</f>
        <v/>
      </c>
    </row>
    <row r="95">
      <c r="A95" s="236">
        <v>43466.0</v>
      </c>
      <c r="B95" s="242" t="s">
        <v>1688</v>
      </c>
      <c r="C95" s="238">
        <v>1145638.0</v>
      </c>
      <c r="D95" s="281" t="str">
        <f>IFERROR(VLOOKUP(B95,Empresas!$1:$99,4,FALSE),"")</f>
        <v/>
      </c>
    </row>
    <row r="96">
      <c r="A96" s="236">
        <v>43831.0</v>
      </c>
      <c r="B96" s="242" t="s">
        <v>1688</v>
      </c>
      <c r="C96" s="238">
        <v>1058802.0</v>
      </c>
      <c r="D96" s="281" t="str">
        <f>IFERROR(VLOOKUP(B96,Empresas!$1:$99,4,FALSE),"")</f>
        <v/>
      </c>
    </row>
    <row r="97">
      <c r="A97" s="236">
        <v>44197.0</v>
      </c>
      <c r="B97" s="242" t="s">
        <v>1688</v>
      </c>
      <c r="C97" s="238">
        <v>912079.0</v>
      </c>
      <c r="D97" s="281" t="str">
        <f>IFERROR(VLOOKUP(B97,Empresas!$1:$99,4,FALSE),"")</f>
        <v/>
      </c>
    </row>
    <row r="98">
      <c r="A98" s="236">
        <v>43101.0</v>
      </c>
      <c r="B98" s="242" t="s">
        <v>1697</v>
      </c>
      <c r="C98" s="238">
        <v>3.2710347E7</v>
      </c>
      <c r="D98" s="281" t="str">
        <f>IFERROR(VLOOKUP(B98,Empresas!$1:$99,4,FALSE),"")</f>
        <v/>
      </c>
    </row>
    <row r="99">
      <c r="A99" s="236">
        <v>43466.0</v>
      </c>
      <c r="B99" s="242" t="s">
        <v>1697</v>
      </c>
      <c r="C99" s="238">
        <v>3.1631024E7</v>
      </c>
      <c r="D99" s="281" t="str">
        <f>IFERROR(VLOOKUP(B99,Empresas!$1:$99,4,FALSE),"")</f>
        <v/>
      </c>
    </row>
    <row r="100">
      <c r="A100" s="236">
        <v>43831.0</v>
      </c>
      <c r="B100" s="242" t="s">
        <v>1697</v>
      </c>
      <c r="C100" s="238">
        <v>2.7609555E7</v>
      </c>
      <c r="D100" s="281" t="str">
        <f>IFERROR(VLOOKUP(B100,Empresas!$1:$99,4,FALSE),"")</f>
        <v/>
      </c>
    </row>
    <row r="101">
      <c r="A101" s="236">
        <v>44197.0</v>
      </c>
      <c r="B101" s="242" t="s">
        <v>1697</v>
      </c>
      <c r="C101" s="238">
        <v>3.1856356E7</v>
      </c>
      <c r="D101" s="281" t="str">
        <f>IFERROR(VLOOKUP(B101,Empresas!$1:$99,4,FALSE),"")</f>
        <v/>
      </c>
    </row>
    <row r="102">
      <c r="A102" s="236">
        <v>43101.0</v>
      </c>
      <c r="B102" s="242" t="s">
        <v>1708</v>
      </c>
      <c r="C102" s="238">
        <v>1.0383277E7</v>
      </c>
      <c r="D102" s="281" t="str">
        <f>IFERROR(VLOOKUP(B102,Empresas!$1:$99,4,FALSE),"")</f>
        <v/>
      </c>
    </row>
    <row r="103">
      <c r="A103" s="236">
        <v>43466.0</v>
      </c>
      <c r="B103" s="242" t="s">
        <v>1708</v>
      </c>
      <c r="C103" s="238">
        <v>1.2598648E7</v>
      </c>
      <c r="D103" s="281" t="str">
        <f>IFERROR(VLOOKUP(B103,Empresas!$1:$99,4,FALSE),"")</f>
        <v/>
      </c>
    </row>
    <row r="104">
      <c r="A104" s="236">
        <v>43831.0</v>
      </c>
      <c r="B104" s="242" t="s">
        <v>1708</v>
      </c>
      <c r="C104" s="238">
        <v>1.1417532E7</v>
      </c>
      <c r="D104" s="281" t="str">
        <f>IFERROR(VLOOKUP(B104,Empresas!$1:$99,4,FALSE),"")</f>
        <v/>
      </c>
    </row>
    <row r="105">
      <c r="A105" s="236">
        <v>44197.0</v>
      </c>
      <c r="B105" s="242" t="s">
        <v>1708</v>
      </c>
      <c r="C105" s="238">
        <v>2.0488296E7</v>
      </c>
      <c r="D105" s="281" t="str">
        <f>IFERROR(VLOOKUP(B105,Empresas!$1:$99,4,FALSE),"")</f>
        <v/>
      </c>
    </row>
    <row r="106">
      <c r="A106" s="236">
        <v>43101.0</v>
      </c>
      <c r="B106" s="242" t="s">
        <v>1718</v>
      </c>
      <c r="C106" s="238">
        <v>0.0</v>
      </c>
      <c r="D106" s="281" t="str">
        <f>IFERROR(VLOOKUP(B106,Empresas!$1:$99,4,FALSE),"")</f>
        <v/>
      </c>
    </row>
    <row r="107">
      <c r="A107" s="236">
        <v>43466.0</v>
      </c>
      <c r="B107" s="242" t="s">
        <v>1718</v>
      </c>
      <c r="C107" s="238">
        <v>4098750.0</v>
      </c>
      <c r="D107" s="281" t="str">
        <f>IFERROR(VLOOKUP(B107,Empresas!$1:$99,4,FALSE),"")</f>
        <v/>
      </c>
    </row>
    <row r="108">
      <c r="A108" s="236">
        <v>43831.0</v>
      </c>
      <c r="B108" s="242" t="s">
        <v>1718</v>
      </c>
      <c r="C108" s="238">
        <v>5401709.0</v>
      </c>
      <c r="D108" s="281" t="str">
        <f>IFERROR(VLOOKUP(B108,Empresas!$1:$99,4,FALSE),"")</f>
        <v/>
      </c>
    </row>
    <row r="109">
      <c r="A109" s="236">
        <v>44197.0</v>
      </c>
      <c r="B109" s="242" t="s">
        <v>1718</v>
      </c>
      <c r="C109" s="238">
        <v>0.0</v>
      </c>
      <c r="D109" s="281" t="str">
        <f>IFERROR(VLOOKUP(B109,Empresas!$1:$99,4,FALSE),"")</f>
        <v/>
      </c>
    </row>
    <row r="110">
      <c r="A110" s="236">
        <v>43101.0</v>
      </c>
      <c r="B110" s="242" t="s">
        <v>1727</v>
      </c>
      <c r="C110" s="238">
        <v>369767.0</v>
      </c>
      <c r="D110" s="281" t="str">
        <f>IFERROR(VLOOKUP(B110,Empresas!$1:$99,4,FALSE),"")</f>
        <v/>
      </c>
    </row>
    <row r="111">
      <c r="A111" s="236">
        <v>43466.0</v>
      </c>
      <c r="B111" s="242" t="s">
        <v>1727</v>
      </c>
      <c r="C111" s="238">
        <v>340615.0</v>
      </c>
      <c r="D111" s="281" t="str">
        <f>IFERROR(VLOOKUP(B111,Empresas!$1:$99,4,FALSE),"")</f>
        <v/>
      </c>
    </row>
    <row r="112">
      <c r="A112" s="236">
        <v>43831.0</v>
      </c>
      <c r="B112" s="242" t="s">
        <v>1727</v>
      </c>
      <c r="C112" s="238">
        <v>327841.0</v>
      </c>
      <c r="D112" s="281" t="str">
        <f>IFERROR(VLOOKUP(B112,Empresas!$1:$99,4,FALSE),"")</f>
        <v/>
      </c>
    </row>
    <row r="113">
      <c r="A113" s="236">
        <v>44197.0</v>
      </c>
      <c r="B113" s="242" t="s">
        <v>1727</v>
      </c>
      <c r="C113" s="238">
        <v>0.0</v>
      </c>
      <c r="D113" s="281" t="str">
        <f>IFERROR(VLOOKUP(B113,Empresas!$1:$99,4,FALSE),"")</f>
        <v/>
      </c>
    </row>
    <row r="114">
      <c r="A114" s="236">
        <v>43101.0</v>
      </c>
      <c r="B114" s="242" t="s">
        <v>1736</v>
      </c>
      <c r="C114" s="238">
        <v>513508.0</v>
      </c>
      <c r="D114" s="281" t="str">
        <f>IFERROR(VLOOKUP(B114,Empresas!$1:$99,4,FALSE),"")</f>
        <v/>
      </c>
    </row>
    <row r="115">
      <c r="A115" s="236">
        <v>43466.0</v>
      </c>
      <c r="B115" s="242" t="s">
        <v>1736</v>
      </c>
      <c r="C115" s="238">
        <v>738618.0</v>
      </c>
      <c r="D115" s="281" t="str">
        <f>IFERROR(VLOOKUP(B115,Empresas!$1:$99,4,FALSE),"")</f>
        <v/>
      </c>
    </row>
    <row r="116">
      <c r="A116" s="236">
        <v>43831.0</v>
      </c>
      <c r="B116" s="242" t="s">
        <v>1736</v>
      </c>
      <c r="C116" s="238">
        <v>742825.0</v>
      </c>
      <c r="D116" s="281" t="str">
        <f>IFERROR(VLOOKUP(B116,Empresas!$1:$99,4,FALSE),"")</f>
        <v/>
      </c>
    </row>
    <row r="117">
      <c r="A117" s="236">
        <v>44197.0</v>
      </c>
      <c r="B117" s="242" t="s">
        <v>1736</v>
      </c>
      <c r="C117" s="238">
        <v>622204.0</v>
      </c>
      <c r="D117" s="281" t="str">
        <f>IFERROR(VLOOKUP(B117,Empresas!$1:$99,4,FALSE),"")</f>
        <v/>
      </c>
    </row>
    <row r="118">
      <c r="A118" s="236">
        <v>43101.0</v>
      </c>
      <c r="B118" s="244" t="s">
        <v>1744</v>
      </c>
      <c r="C118" s="238">
        <v>1662482.0</v>
      </c>
      <c r="D118" s="281" t="str">
        <f>IFERROR(VLOOKUP(B118,Empresas!$1:$99,4,FALSE),"")</f>
        <v/>
      </c>
    </row>
    <row r="119">
      <c r="A119" s="236">
        <v>43466.0</v>
      </c>
      <c r="B119" s="244" t="s">
        <v>1744</v>
      </c>
      <c r="C119" s="238">
        <v>2191668.0</v>
      </c>
      <c r="D119" s="281" t="str">
        <f>IFERROR(VLOOKUP(B119,Empresas!$1:$99,4,FALSE),"")</f>
        <v/>
      </c>
    </row>
    <row r="120">
      <c r="A120" s="236">
        <v>43831.0</v>
      </c>
      <c r="B120" s="244" t="s">
        <v>1744</v>
      </c>
      <c r="C120" s="238">
        <v>2862897.0</v>
      </c>
      <c r="D120" s="281" t="str">
        <f>IFERROR(VLOOKUP(B120,Empresas!$1:$99,4,FALSE),"")</f>
        <v/>
      </c>
    </row>
    <row r="121">
      <c r="A121" s="236">
        <v>44197.0</v>
      </c>
      <c r="B121" s="244" t="s">
        <v>1744</v>
      </c>
      <c r="C121" s="238">
        <v>3290539.0</v>
      </c>
      <c r="D121" s="281" t="str">
        <f>IFERROR(VLOOKUP(B121,Empresas!$1:$99,4,FALSE),"")</f>
        <v/>
      </c>
    </row>
    <row r="122">
      <c r="A122" s="236">
        <v>43101.0</v>
      </c>
      <c r="B122" s="242" t="s">
        <v>1751</v>
      </c>
      <c r="C122" s="238">
        <v>0.0</v>
      </c>
      <c r="D122" s="281" t="str">
        <f>IFERROR(VLOOKUP(B122,Empresas!$1:$99,4,FALSE),"")</f>
        <v/>
      </c>
    </row>
    <row r="123">
      <c r="A123" s="236">
        <v>43466.0</v>
      </c>
      <c r="B123" s="242" t="s">
        <v>1751</v>
      </c>
      <c r="C123" s="238">
        <v>91847.0</v>
      </c>
      <c r="D123" s="281" t="str">
        <f>IFERROR(VLOOKUP(B123,Empresas!$1:$99,4,FALSE),"")</f>
        <v/>
      </c>
    </row>
    <row r="124">
      <c r="A124" s="236">
        <v>43831.0</v>
      </c>
      <c r="B124" s="242" t="s">
        <v>1751</v>
      </c>
      <c r="C124" s="238">
        <v>1617015.0</v>
      </c>
      <c r="D124" s="281" t="str">
        <f>IFERROR(VLOOKUP(B124,Empresas!$1:$99,4,FALSE),"")</f>
        <v/>
      </c>
    </row>
    <row r="125">
      <c r="A125" s="236">
        <v>44197.0</v>
      </c>
      <c r="B125" s="242" t="s">
        <v>1751</v>
      </c>
      <c r="C125" s="238">
        <v>3079977.0</v>
      </c>
      <c r="D125" s="281" t="str">
        <f>IFERROR(VLOOKUP(B125,Empresas!$1:$99,4,FALSE),"")</f>
        <v/>
      </c>
    </row>
    <row r="126">
      <c r="A126" s="236">
        <v>43101.0</v>
      </c>
      <c r="B126" s="242" t="s">
        <v>1760</v>
      </c>
      <c r="C126" s="238">
        <v>0.0</v>
      </c>
      <c r="D126" s="281" t="str">
        <f>IFERROR(VLOOKUP(B126,Empresas!$1:$99,4,FALSE),"")</f>
        <v/>
      </c>
    </row>
    <row r="127">
      <c r="A127" s="236">
        <v>43466.0</v>
      </c>
      <c r="B127" s="242" t="s">
        <v>1760</v>
      </c>
      <c r="C127" s="238">
        <v>0.0</v>
      </c>
      <c r="D127" s="281" t="str">
        <f>IFERROR(VLOOKUP(B127,Empresas!$1:$99,4,FALSE),"")</f>
        <v/>
      </c>
    </row>
    <row r="128">
      <c r="A128" s="236">
        <v>43831.0</v>
      </c>
      <c r="B128" s="242" t="s">
        <v>1760</v>
      </c>
      <c r="C128" s="238">
        <v>0.0</v>
      </c>
      <c r="D128" s="281" t="str">
        <f>IFERROR(VLOOKUP(B128,Empresas!$1:$99,4,FALSE),"")</f>
        <v/>
      </c>
    </row>
    <row r="129">
      <c r="A129" s="236">
        <v>44197.0</v>
      </c>
      <c r="B129" s="242" t="s">
        <v>1760</v>
      </c>
      <c r="C129" s="238">
        <v>0.0</v>
      </c>
      <c r="D129" s="281" t="str">
        <f>IFERROR(VLOOKUP(B129,Empresas!$1:$99,4,FALSE),"")</f>
        <v/>
      </c>
    </row>
    <row r="130">
      <c r="A130" s="236">
        <v>43101.0</v>
      </c>
      <c r="B130" s="241" t="s">
        <v>1769</v>
      </c>
      <c r="C130" s="238">
        <v>0.0</v>
      </c>
      <c r="D130" s="281" t="str">
        <f>IFERROR(VLOOKUP(B130,Empresas!$1:$99,4,FALSE),"")</f>
        <v/>
      </c>
    </row>
    <row r="131">
      <c r="A131" s="236">
        <v>43466.0</v>
      </c>
      <c r="B131" s="241" t="s">
        <v>1769</v>
      </c>
      <c r="C131" s="238">
        <v>0.0</v>
      </c>
      <c r="D131" s="281" t="str">
        <f>IFERROR(VLOOKUP(B131,Empresas!$1:$99,4,FALSE),"")</f>
        <v/>
      </c>
    </row>
    <row r="132">
      <c r="A132" s="236">
        <v>43831.0</v>
      </c>
      <c r="B132" s="241" t="s">
        <v>1769</v>
      </c>
      <c r="C132" s="238">
        <v>3295628.0</v>
      </c>
      <c r="D132" s="281" t="str">
        <f>IFERROR(VLOOKUP(B132,Empresas!$1:$99,4,FALSE),"")</f>
        <v/>
      </c>
    </row>
    <row r="133">
      <c r="A133" s="236">
        <v>44197.0</v>
      </c>
      <c r="B133" s="241" t="s">
        <v>1769</v>
      </c>
      <c r="C133" s="238">
        <v>4401237.0</v>
      </c>
      <c r="D133" s="281" t="str">
        <f>IFERROR(VLOOKUP(B133,Empresas!$1:$99,4,FALSE),"")</f>
        <v/>
      </c>
    </row>
    <row r="134">
      <c r="A134" s="236">
        <v>43101.0</v>
      </c>
      <c r="B134" s="242" t="s">
        <v>1776</v>
      </c>
      <c r="C134" s="238">
        <v>0.0</v>
      </c>
      <c r="D134" s="281" t="str">
        <f>IFERROR(VLOOKUP(B134,Empresas!$1:$99,4,FALSE),"")</f>
        <v/>
      </c>
    </row>
    <row r="135">
      <c r="A135" s="236">
        <v>43466.0</v>
      </c>
      <c r="B135" s="242" t="s">
        <v>1776</v>
      </c>
      <c r="C135" s="238">
        <v>0.0</v>
      </c>
      <c r="D135" s="281" t="str">
        <f>IFERROR(VLOOKUP(B135,Empresas!$1:$99,4,FALSE),"")</f>
        <v/>
      </c>
    </row>
    <row r="136">
      <c r="A136" s="236">
        <v>43831.0</v>
      </c>
      <c r="B136" s="242" t="s">
        <v>1776</v>
      </c>
      <c r="C136" s="238">
        <v>22539.0</v>
      </c>
      <c r="D136" s="281" t="str">
        <f>IFERROR(VLOOKUP(B136,Empresas!$1:$99,4,FALSE),"")</f>
        <v/>
      </c>
    </row>
    <row r="137">
      <c r="A137" s="236">
        <v>44197.0</v>
      </c>
      <c r="B137" s="242" t="s">
        <v>1776</v>
      </c>
      <c r="C137" s="238">
        <v>72426.0</v>
      </c>
      <c r="D137" s="281" t="str">
        <f>IFERROR(VLOOKUP(B137,Empresas!$1:$99,4,FALSE),"")</f>
        <v/>
      </c>
    </row>
    <row r="138">
      <c r="A138" s="236">
        <v>43101.0</v>
      </c>
      <c r="B138" s="244" t="s">
        <v>1785</v>
      </c>
      <c r="C138" s="238">
        <v>0.0</v>
      </c>
      <c r="D138" s="281" t="str">
        <f>IFERROR(VLOOKUP(B138,Empresas!$1:$99,4,FALSE),"")</f>
        <v/>
      </c>
    </row>
    <row r="139">
      <c r="A139" s="236">
        <v>43466.0</v>
      </c>
      <c r="B139" s="244" t="s">
        <v>1785</v>
      </c>
      <c r="C139" s="238">
        <v>0.0</v>
      </c>
      <c r="D139" s="281" t="str">
        <f>IFERROR(VLOOKUP(B139,Empresas!$1:$99,4,FALSE),"")</f>
        <v/>
      </c>
    </row>
    <row r="140">
      <c r="A140" s="236">
        <v>43831.0</v>
      </c>
      <c r="B140" s="244" t="s">
        <v>1785</v>
      </c>
      <c r="C140" s="238">
        <v>0.0</v>
      </c>
      <c r="D140" s="281" t="str">
        <f>IFERROR(VLOOKUP(B140,Empresas!$1:$99,4,FALSE),"")</f>
        <v/>
      </c>
    </row>
    <row r="141">
      <c r="A141" s="236">
        <v>44197.0</v>
      </c>
      <c r="B141" s="244" t="s">
        <v>1785</v>
      </c>
      <c r="C141" s="238">
        <v>0.0</v>
      </c>
      <c r="D141" s="281" t="str">
        <f>IFERROR(VLOOKUP(B141,Empresas!$1:$99,4,FALSE),"")</f>
        <v/>
      </c>
    </row>
    <row r="142">
      <c r="A142" s="236"/>
    </row>
    <row r="143">
      <c r="A143" s="236"/>
    </row>
    <row r="144">
      <c r="A144" s="236"/>
    </row>
    <row r="145">
      <c r="A145" s="236"/>
    </row>
    <row r="146">
      <c r="A146" s="236"/>
    </row>
    <row r="147">
      <c r="A147" s="236"/>
    </row>
    <row r="148">
      <c r="A148" s="236"/>
    </row>
    <row r="149">
      <c r="A149" s="236"/>
    </row>
    <row r="150">
      <c r="A150" s="236"/>
    </row>
    <row r="151">
      <c r="A151" s="236"/>
    </row>
    <row r="152">
      <c r="A152" s="236"/>
    </row>
    <row r="153">
      <c r="A153" s="236"/>
    </row>
    <row r="154">
      <c r="A154" s="236"/>
    </row>
    <row r="155">
      <c r="A155" s="236"/>
    </row>
    <row r="156">
      <c r="A156" s="236"/>
    </row>
    <row r="157">
      <c r="A157" s="236"/>
    </row>
    <row r="158">
      <c r="A158" s="236"/>
    </row>
    <row r="159">
      <c r="A159" s="236"/>
    </row>
    <row r="160">
      <c r="A160" s="236"/>
    </row>
    <row r="161">
      <c r="A161" s="236"/>
    </row>
    <row r="162">
      <c r="A162" s="236"/>
    </row>
    <row r="163">
      <c r="A163" s="236"/>
    </row>
    <row r="164">
      <c r="A164" s="236"/>
    </row>
    <row r="165">
      <c r="A165" s="236"/>
    </row>
    <row r="166">
      <c r="A166" s="236"/>
    </row>
    <row r="167">
      <c r="A167" s="236"/>
    </row>
    <row r="168">
      <c r="A168" s="245"/>
    </row>
    <row r="169">
      <c r="A169" s="245"/>
    </row>
    <row r="170">
      <c r="A170" s="245"/>
    </row>
    <row r="171">
      <c r="A171" s="245"/>
    </row>
    <row r="172">
      <c r="A172" s="245"/>
    </row>
    <row r="173">
      <c r="A173" s="245"/>
    </row>
    <row r="174">
      <c r="A174" s="245"/>
    </row>
    <row r="175">
      <c r="A175" s="245"/>
    </row>
    <row r="176">
      <c r="A176" s="245"/>
    </row>
    <row r="177">
      <c r="A177" s="245"/>
    </row>
    <row r="178">
      <c r="A178" s="245"/>
    </row>
    <row r="179">
      <c r="A179" s="245"/>
    </row>
    <row r="180">
      <c r="A180" s="245"/>
    </row>
    <row r="181">
      <c r="A181" s="245"/>
    </row>
    <row r="182">
      <c r="A182" s="245"/>
    </row>
    <row r="183">
      <c r="A183" s="245"/>
    </row>
    <row r="184">
      <c r="A184" s="245"/>
    </row>
    <row r="185">
      <c r="A185" s="245"/>
    </row>
    <row r="186">
      <c r="A186" s="245"/>
    </row>
    <row r="187">
      <c r="A187" s="245"/>
    </row>
    <row r="188">
      <c r="A188" s="245"/>
    </row>
    <row r="189">
      <c r="A189" s="245"/>
    </row>
    <row r="190">
      <c r="A190" s="245"/>
    </row>
    <row r="191">
      <c r="A191" s="245"/>
    </row>
    <row r="192">
      <c r="A192" s="245"/>
    </row>
    <row r="193">
      <c r="A193" s="245"/>
    </row>
    <row r="194">
      <c r="A194" s="245"/>
    </row>
    <row r="195">
      <c r="A195" s="245"/>
    </row>
    <row r="196">
      <c r="A196" s="245"/>
    </row>
    <row r="197">
      <c r="A197" s="245"/>
    </row>
    <row r="198">
      <c r="A198" s="245"/>
    </row>
    <row r="199">
      <c r="A199" s="245"/>
    </row>
    <row r="200">
      <c r="A200" s="245"/>
    </row>
    <row r="201">
      <c r="A201" s="245"/>
    </row>
    <row r="202">
      <c r="A202" s="245"/>
    </row>
    <row r="203">
      <c r="A203" s="245"/>
    </row>
    <row r="204">
      <c r="A204" s="245"/>
    </row>
    <row r="205">
      <c r="A205" s="245"/>
    </row>
    <row r="206">
      <c r="A206" s="245"/>
    </row>
    <row r="207">
      <c r="A207" s="245"/>
    </row>
    <row r="208">
      <c r="A208" s="245"/>
    </row>
    <row r="209">
      <c r="A209" s="245"/>
    </row>
    <row r="210">
      <c r="A210" s="245"/>
    </row>
    <row r="211">
      <c r="A211" s="245"/>
    </row>
    <row r="212">
      <c r="A212" s="245"/>
    </row>
    <row r="213">
      <c r="A213" s="245"/>
    </row>
    <row r="214">
      <c r="A214" s="245"/>
    </row>
    <row r="215">
      <c r="A215" s="245"/>
    </row>
    <row r="216">
      <c r="A216" s="245"/>
    </row>
    <row r="217">
      <c r="A217" s="245"/>
    </row>
    <row r="218">
      <c r="A218" s="245"/>
    </row>
    <row r="219">
      <c r="A219" s="245"/>
    </row>
    <row r="220">
      <c r="A220" s="245"/>
    </row>
    <row r="221">
      <c r="A221" s="245"/>
    </row>
    <row r="222">
      <c r="A222" s="245"/>
    </row>
    <row r="223">
      <c r="A223" s="245"/>
    </row>
    <row r="224">
      <c r="A224" s="245"/>
    </row>
    <row r="225">
      <c r="A225" s="245"/>
    </row>
    <row r="226">
      <c r="A226" s="245"/>
    </row>
    <row r="227">
      <c r="A227" s="245"/>
    </row>
    <row r="228">
      <c r="A228" s="245"/>
    </row>
    <row r="229">
      <c r="A229" s="245"/>
    </row>
    <row r="230">
      <c r="A230" s="245"/>
    </row>
    <row r="231">
      <c r="A231" s="245"/>
    </row>
    <row r="232">
      <c r="A232" s="245"/>
    </row>
    <row r="233">
      <c r="A233" s="245"/>
    </row>
    <row r="234">
      <c r="A234" s="245"/>
    </row>
    <row r="235">
      <c r="A235" s="245"/>
    </row>
    <row r="236">
      <c r="A236" s="245"/>
    </row>
    <row r="237">
      <c r="A237" s="245"/>
    </row>
    <row r="238">
      <c r="A238" s="245"/>
    </row>
    <row r="239">
      <c r="A239" s="245"/>
    </row>
    <row r="240">
      <c r="A240" s="245"/>
    </row>
    <row r="241">
      <c r="A241" s="245"/>
    </row>
    <row r="242">
      <c r="A242" s="245"/>
    </row>
    <row r="243">
      <c r="A243" s="245"/>
    </row>
    <row r="244">
      <c r="A244" s="245"/>
    </row>
    <row r="245">
      <c r="A245" s="245"/>
    </row>
    <row r="246">
      <c r="A246" s="245"/>
    </row>
    <row r="247">
      <c r="A247" s="245"/>
    </row>
    <row r="248">
      <c r="A248" s="245"/>
    </row>
    <row r="249">
      <c r="A249" s="245"/>
    </row>
    <row r="250">
      <c r="A250" s="245"/>
    </row>
    <row r="251">
      <c r="A251" s="245"/>
    </row>
    <row r="252">
      <c r="A252" s="245"/>
    </row>
    <row r="253">
      <c r="A253" s="245"/>
    </row>
    <row r="254">
      <c r="A254" s="245"/>
    </row>
    <row r="255">
      <c r="A255" s="245"/>
    </row>
    <row r="256">
      <c r="A256" s="245"/>
    </row>
    <row r="257">
      <c r="A257" s="245"/>
    </row>
    <row r="258">
      <c r="A258" s="245"/>
    </row>
    <row r="259">
      <c r="A259" s="245"/>
    </row>
    <row r="260">
      <c r="A260" s="245"/>
    </row>
    <row r="261">
      <c r="A261" s="245"/>
    </row>
    <row r="262">
      <c r="A262" s="245"/>
    </row>
    <row r="263">
      <c r="A263" s="245"/>
    </row>
    <row r="264">
      <c r="A264" s="245"/>
    </row>
    <row r="265">
      <c r="A265" s="245"/>
    </row>
    <row r="266">
      <c r="A266" s="245"/>
    </row>
    <row r="267">
      <c r="A267" s="245"/>
    </row>
    <row r="268">
      <c r="A268" s="245"/>
    </row>
    <row r="269">
      <c r="A269" s="245"/>
    </row>
    <row r="270">
      <c r="A270" s="245"/>
    </row>
    <row r="271">
      <c r="A271" s="245"/>
    </row>
    <row r="272">
      <c r="A272" s="245"/>
    </row>
    <row r="273">
      <c r="A273" s="245"/>
    </row>
    <row r="274">
      <c r="A274" s="245"/>
    </row>
    <row r="275">
      <c r="A275" s="245"/>
    </row>
    <row r="276">
      <c r="A276" s="245"/>
    </row>
    <row r="277">
      <c r="A277" s="245"/>
    </row>
    <row r="278">
      <c r="A278" s="245"/>
    </row>
    <row r="279">
      <c r="A279" s="245"/>
    </row>
    <row r="280">
      <c r="A280" s="245"/>
    </row>
    <row r="281">
      <c r="A281" s="245"/>
    </row>
    <row r="282">
      <c r="A282" s="245"/>
    </row>
    <row r="283">
      <c r="A283" s="245"/>
    </row>
    <row r="284">
      <c r="A284" s="245"/>
    </row>
    <row r="285">
      <c r="A285" s="245"/>
    </row>
    <row r="286">
      <c r="A286" s="245"/>
    </row>
    <row r="287">
      <c r="A287" s="245"/>
    </row>
    <row r="288">
      <c r="A288" s="245"/>
    </row>
    <row r="289">
      <c r="A289" s="245"/>
    </row>
    <row r="290">
      <c r="A290" s="245"/>
    </row>
    <row r="291">
      <c r="A291" s="245"/>
    </row>
    <row r="292">
      <c r="A292" s="245"/>
    </row>
    <row r="293">
      <c r="A293" s="245"/>
    </row>
    <row r="294">
      <c r="A294" s="245"/>
    </row>
    <row r="295">
      <c r="A295" s="245"/>
    </row>
    <row r="296">
      <c r="A296" s="245"/>
    </row>
    <row r="297">
      <c r="A297" s="245"/>
    </row>
    <row r="298">
      <c r="A298" s="245"/>
    </row>
    <row r="299">
      <c r="A299" s="245"/>
    </row>
    <row r="300">
      <c r="A300" s="245"/>
    </row>
    <row r="301">
      <c r="A301" s="245"/>
    </row>
    <row r="302">
      <c r="A302" s="245"/>
    </row>
    <row r="303">
      <c r="A303" s="245"/>
    </row>
    <row r="304">
      <c r="A304" s="245"/>
    </row>
    <row r="305">
      <c r="A305" s="245"/>
    </row>
    <row r="306">
      <c r="A306" s="245"/>
    </row>
    <row r="307">
      <c r="A307" s="245"/>
    </row>
    <row r="308">
      <c r="A308" s="245"/>
    </row>
    <row r="309">
      <c r="A309" s="245"/>
    </row>
    <row r="310">
      <c r="A310" s="245"/>
    </row>
    <row r="311">
      <c r="A311" s="245"/>
    </row>
    <row r="312">
      <c r="A312" s="245"/>
    </row>
    <row r="313">
      <c r="A313" s="245"/>
    </row>
    <row r="314">
      <c r="A314" s="245"/>
    </row>
    <row r="315">
      <c r="A315" s="245"/>
    </row>
    <row r="316">
      <c r="A316" s="245"/>
    </row>
    <row r="317">
      <c r="A317" s="245"/>
    </row>
    <row r="318">
      <c r="A318" s="245"/>
    </row>
    <row r="319">
      <c r="A319" s="245"/>
    </row>
    <row r="320">
      <c r="A320" s="245"/>
    </row>
    <row r="321">
      <c r="A321" s="245"/>
    </row>
    <row r="322">
      <c r="A322" s="245"/>
    </row>
    <row r="323">
      <c r="A323" s="245"/>
    </row>
    <row r="324">
      <c r="A324" s="245"/>
    </row>
    <row r="325">
      <c r="A325" s="245"/>
    </row>
    <row r="326">
      <c r="A326" s="245"/>
    </row>
    <row r="327">
      <c r="A327" s="245"/>
    </row>
    <row r="328">
      <c r="A328" s="245"/>
    </row>
    <row r="329">
      <c r="A329" s="245"/>
    </row>
    <row r="330">
      <c r="A330" s="245"/>
    </row>
    <row r="331">
      <c r="A331" s="245"/>
    </row>
    <row r="332">
      <c r="A332" s="245"/>
    </row>
    <row r="333">
      <c r="A333" s="245"/>
    </row>
    <row r="334">
      <c r="A334" s="245"/>
    </row>
    <row r="335">
      <c r="A335" s="245"/>
    </row>
    <row r="336">
      <c r="A336" s="245"/>
    </row>
    <row r="337">
      <c r="A337" s="245"/>
    </row>
    <row r="338">
      <c r="A338" s="245"/>
    </row>
    <row r="339">
      <c r="A339" s="245"/>
    </row>
    <row r="340">
      <c r="A340" s="245"/>
    </row>
    <row r="341">
      <c r="A341" s="245"/>
    </row>
    <row r="342">
      <c r="A342" s="245"/>
    </row>
    <row r="343">
      <c r="A343" s="245"/>
    </row>
    <row r="344">
      <c r="A344" s="245"/>
    </row>
    <row r="345">
      <c r="A345" s="245"/>
    </row>
    <row r="346">
      <c r="A346" s="245"/>
    </row>
    <row r="347">
      <c r="A347" s="245"/>
    </row>
    <row r="348">
      <c r="A348" s="245"/>
    </row>
    <row r="349">
      <c r="A349" s="245"/>
    </row>
    <row r="350">
      <c r="A350" s="245"/>
    </row>
    <row r="351">
      <c r="A351" s="245"/>
    </row>
    <row r="352">
      <c r="A352" s="245"/>
    </row>
    <row r="353">
      <c r="A353" s="245"/>
    </row>
    <row r="354">
      <c r="A354" s="245"/>
    </row>
    <row r="355">
      <c r="A355" s="245"/>
    </row>
    <row r="356">
      <c r="A356" s="245"/>
    </row>
    <row r="357">
      <c r="A357" s="245"/>
    </row>
    <row r="358">
      <c r="A358" s="245"/>
    </row>
    <row r="359">
      <c r="A359" s="245"/>
    </row>
    <row r="360">
      <c r="A360" s="245"/>
    </row>
    <row r="361">
      <c r="A361" s="245"/>
    </row>
    <row r="362">
      <c r="A362" s="245"/>
    </row>
    <row r="363">
      <c r="A363" s="245"/>
    </row>
    <row r="364">
      <c r="A364" s="245"/>
    </row>
    <row r="365">
      <c r="A365" s="245"/>
    </row>
    <row r="366">
      <c r="A366" s="245"/>
    </row>
    <row r="367">
      <c r="A367" s="245"/>
    </row>
    <row r="368">
      <c r="A368" s="245"/>
    </row>
    <row r="369">
      <c r="A369" s="245"/>
    </row>
    <row r="370">
      <c r="A370" s="245"/>
    </row>
    <row r="371">
      <c r="A371" s="245"/>
    </row>
    <row r="372">
      <c r="A372" s="245"/>
    </row>
    <row r="373">
      <c r="A373" s="245"/>
    </row>
    <row r="374">
      <c r="A374" s="245"/>
    </row>
    <row r="375">
      <c r="A375" s="245"/>
    </row>
    <row r="376">
      <c r="A376" s="245"/>
    </row>
    <row r="377">
      <c r="A377" s="245"/>
    </row>
    <row r="378">
      <c r="A378" s="245"/>
    </row>
    <row r="379">
      <c r="A379" s="245"/>
    </row>
    <row r="380">
      <c r="A380" s="245"/>
    </row>
    <row r="381">
      <c r="A381" s="245"/>
    </row>
    <row r="382">
      <c r="A382" s="245"/>
    </row>
    <row r="383">
      <c r="A383" s="245"/>
    </row>
    <row r="384">
      <c r="A384" s="245"/>
    </row>
    <row r="385">
      <c r="A385" s="245"/>
    </row>
    <row r="386">
      <c r="A386" s="245"/>
    </row>
    <row r="387">
      <c r="A387" s="245"/>
    </row>
    <row r="388">
      <c r="A388" s="245"/>
    </row>
    <row r="389">
      <c r="A389" s="245"/>
    </row>
    <row r="390">
      <c r="A390" s="245"/>
    </row>
    <row r="391">
      <c r="A391" s="245"/>
    </row>
    <row r="392">
      <c r="A392" s="245"/>
    </row>
    <row r="393">
      <c r="A393" s="245"/>
    </row>
    <row r="394">
      <c r="A394" s="245"/>
    </row>
    <row r="395">
      <c r="A395" s="245"/>
    </row>
    <row r="396">
      <c r="A396" s="245"/>
    </row>
    <row r="397">
      <c r="A397" s="245"/>
    </row>
    <row r="398">
      <c r="A398" s="245"/>
    </row>
    <row r="399">
      <c r="A399" s="245"/>
    </row>
    <row r="400">
      <c r="A400" s="245"/>
    </row>
    <row r="401">
      <c r="A401" s="245"/>
    </row>
    <row r="402">
      <c r="A402" s="245"/>
    </row>
    <row r="403">
      <c r="A403" s="245"/>
    </row>
    <row r="404">
      <c r="A404" s="245"/>
    </row>
    <row r="405">
      <c r="A405" s="245"/>
    </row>
    <row r="406">
      <c r="A406" s="245"/>
    </row>
    <row r="407">
      <c r="A407" s="245"/>
    </row>
    <row r="408">
      <c r="A408" s="245"/>
    </row>
    <row r="409">
      <c r="A409" s="245"/>
    </row>
    <row r="410">
      <c r="A410" s="245"/>
    </row>
    <row r="411">
      <c r="A411" s="245"/>
    </row>
    <row r="412">
      <c r="A412" s="245"/>
    </row>
    <row r="413">
      <c r="A413" s="245"/>
    </row>
    <row r="414">
      <c r="A414" s="245"/>
    </row>
    <row r="415">
      <c r="A415" s="245"/>
    </row>
    <row r="416">
      <c r="A416" s="245"/>
    </row>
    <row r="417">
      <c r="A417" s="245"/>
    </row>
    <row r="418">
      <c r="A418" s="245"/>
    </row>
    <row r="419">
      <c r="A419" s="245"/>
    </row>
    <row r="420">
      <c r="A420" s="245"/>
    </row>
    <row r="421">
      <c r="A421" s="245"/>
    </row>
    <row r="422">
      <c r="A422" s="245"/>
    </row>
    <row r="423">
      <c r="A423" s="245"/>
    </row>
    <row r="424">
      <c r="A424" s="245"/>
    </row>
    <row r="425">
      <c r="A425" s="245"/>
    </row>
    <row r="426">
      <c r="A426" s="245"/>
    </row>
    <row r="427">
      <c r="A427" s="245"/>
    </row>
    <row r="428">
      <c r="A428" s="245"/>
    </row>
    <row r="429">
      <c r="A429" s="245"/>
    </row>
    <row r="430">
      <c r="A430" s="245"/>
    </row>
    <row r="431">
      <c r="A431" s="245"/>
    </row>
    <row r="432">
      <c r="A432" s="245"/>
    </row>
    <row r="433">
      <c r="A433" s="245"/>
    </row>
    <row r="434">
      <c r="A434" s="245"/>
    </row>
    <row r="435">
      <c r="A435" s="245"/>
    </row>
    <row r="436">
      <c r="A436" s="245"/>
    </row>
    <row r="437">
      <c r="A437" s="245"/>
    </row>
    <row r="438">
      <c r="A438" s="245"/>
    </row>
    <row r="439">
      <c r="A439" s="245"/>
    </row>
    <row r="440">
      <c r="A440" s="245"/>
    </row>
    <row r="441">
      <c r="A441" s="245"/>
    </row>
    <row r="442">
      <c r="A442" s="245"/>
    </row>
    <row r="443">
      <c r="A443" s="245"/>
    </row>
    <row r="444">
      <c r="A444" s="245"/>
    </row>
    <row r="445">
      <c r="A445" s="245"/>
    </row>
    <row r="446">
      <c r="A446" s="245"/>
    </row>
    <row r="447">
      <c r="A447" s="245"/>
    </row>
    <row r="448">
      <c r="A448" s="245"/>
    </row>
    <row r="449">
      <c r="A449" s="245"/>
    </row>
    <row r="450">
      <c r="A450" s="245"/>
    </row>
    <row r="451">
      <c r="A451" s="245"/>
    </row>
    <row r="452">
      <c r="A452" s="245"/>
    </row>
    <row r="453">
      <c r="A453" s="245"/>
    </row>
    <row r="454">
      <c r="A454" s="245"/>
    </row>
    <row r="455">
      <c r="A455" s="245"/>
    </row>
    <row r="456">
      <c r="A456" s="245"/>
    </row>
    <row r="457">
      <c r="A457" s="245"/>
    </row>
    <row r="458">
      <c r="A458" s="245"/>
    </row>
    <row r="459">
      <c r="A459" s="245"/>
    </row>
    <row r="460">
      <c r="A460" s="245"/>
    </row>
    <row r="461">
      <c r="A461" s="245"/>
    </row>
    <row r="462">
      <c r="A462" s="245"/>
    </row>
    <row r="463">
      <c r="A463" s="245"/>
    </row>
    <row r="464">
      <c r="A464" s="245"/>
    </row>
    <row r="465">
      <c r="A465" s="245"/>
    </row>
    <row r="466">
      <c r="A466" s="245"/>
    </row>
    <row r="467">
      <c r="A467" s="245"/>
    </row>
    <row r="468">
      <c r="A468" s="245"/>
    </row>
    <row r="469">
      <c r="A469" s="245"/>
    </row>
    <row r="470">
      <c r="A470" s="245"/>
    </row>
    <row r="471">
      <c r="A471" s="245"/>
    </row>
    <row r="472">
      <c r="A472" s="245"/>
    </row>
    <row r="473">
      <c r="A473" s="245"/>
    </row>
    <row r="474">
      <c r="A474" s="245"/>
    </row>
    <row r="475">
      <c r="A475" s="245"/>
    </row>
    <row r="476">
      <c r="A476" s="245"/>
    </row>
    <row r="477">
      <c r="A477" s="245"/>
    </row>
    <row r="478">
      <c r="A478" s="245"/>
    </row>
    <row r="479">
      <c r="A479" s="245"/>
    </row>
    <row r="480">
      <c r="A480" s="245"/>
    </row>
    <row r="481">
      <c r="A481" s="245"/>
    </row>
    <row r="482">
      <c r="A482" s="245"/>
    </row>
    <row r="483">
      <c r="A483" s="245"/>
    </row>
    <row r="484">
      <c r="A484" s="245"/>
    </row>
    <row r="485">
      <c r="A485" s="245"/>
    </row>
    <row r="486">
      <c r="A486" s="245"/>
    </row>
    <row r="487">
      <c r="A487" s="245"/>
    </row>
    <row r="488">
      <c r="A488" s="245"/>
    </row>
    <row r="489">
      <c r="A489" s="245"/>
    </row>
    <row r="490">
      <c r="A490" s="245"/>
    </row>
    <row r="491">
      <c r="A491" s="245"/>
    </row>
    <row r="492">
      <c r="A492" s="245"/>
    </row>
    <row r="493">
      <c r="A493" s="245"/>
    </row>
    <row r="494">
      <c r="A494" s="245"/>
    </row>
    <row r="495">
      <c r="A495" s="245"/>
    </row>
    <row r="496">
      <c r="A496" s="245"/>
    </row>
    <row r="497">
      <c r="A497" s="245"/>
    </row>
    <row r="498">
      <c r="A498" s="245"/>
    </row>
    <row r="499">
      <c r="A499" s="245"/>
    </row>
    <row r="500">
      <c r="A500" s="245"/>
    </row>
    <row r="501">
      <c r="A501" s="245"/>
    </row>
    <row r="502">
      <c r="A502" s="245"/>
    </row>
    <row r="503">
      <c r="A503" s="245"/>
    </row>
    <row r="504">
      <c r="A504" s="245"/>
    </row>
    <row r="505">
      <c r="A505" s="245"/>
    </row>
    <row r="506">
      <c r="A506" s="245"/>
    </row>
    <row r="507">
      <c r="A507" s="245"/>
    </row>
    <row r="508">
      <c r="A508" s="245"/>
    </row>
    <row r="509">
      <c r="A509" s="245"/>
    </row>
    <row r="510">
      <c r="A510" s="245"/>
    </row>
    <row r="511">
      <c r="A511" s="245"/>
    </row>
    <row r="512">
      <c r="A512" s="245"/>
    </row>
    <row r="513">
      <c r="A513" s="245"/>
    </row>
    <row r="514">
      <c r="A514" s="245"/>
    </row>
    <row r="515">
      <c r="A515" s="245"/>
    </row>
    <row r="516">
      <c r="A516" s="245"/>
    </row>
    <row r="517">
      <c r="A517" s="245"/>
    </row>
    <row r="518">
      <c r="A518" s="245"/>
    </row>
    <row r="519">
      <c r="A519" s="245"/>
    </row>
    <row r="520">
      <c r="A520" s="245"/>
    </row>
    <row r="521">
      <c r="A521" s="245"/>
    </row>
    <row r="522">
      <c r="A522" s="245"/>
    </row>
    <row r="523">
      <c r="A523" s="245"/>
    </row>
    <row r="524">
      <c r="A524" s="245"/>
    </row>
    <row r="525">
      <c r="A525" s="245"/>
    </row>
    <row r="526">
      <c r="A526" s="245"/>
    </row>
    <row r="527">
      <c r="A527" s="245"/>
    </row>
    <row r="528">
      <c r="A528" s="245"/>
    </row>
    <row r="529">
      <c r="A529" s="245"/>
    </row>
    <row r="530">
      <c r="A530" s="245"/>
    </row>
    <row r="531">
      <c r="A531" s="245"/>
    </row>
    <row r="532">
      <c r="A532" s="245"/>
    </row>
    <row r="533">
      <c r="A533" s="245"/>
    </row>
    <row r="534">
      <c r="A534" s="245"/>
    </row>
    <row r="535">
      <c r="A535" s="245"/>
    </row>
    <row r="536">
      <c r="A536" s="245"/>
    </row>
    <row r="537">
      <c r="A537" s="245"/>
    </row>
    <row r="538">
      <c r="A538" s="245"/>
    </row>
    <row r="539">
      <c r="A539" s="245"/>
    </row>
    <row r="540">
      <c r="A540" s="245"/>
    </row>
    <row r="541">
      <c r="A541" s="245"/>
    </row>
    <row r="542">
      <c r="A542" s="245"/>
    </row>
    <row r="543">
      <c r="A543" s="245"/>
    </row>
    <row r="544">
      <c r="A544" s="245"/>
    </row>
    <row r="545">
      <c r="A545" s="245"/>
    </row>
    <row r="546">
      <c r="A546" s="245"/>
    </row>
    <row r="547">
      <c r="A547" s="245"/>
    </row>
    <row r="548">
      <c r="A548" s="245"/>
    </row>
    <row r="549">
      <c r="A549" s="245"/>
    </row>
    <row r="550">
      <c r="A550" s="245"/>
    </row>
    <row r="551">
      <c r="A551" s="245"/>
    </row>
    <row r="552">
      <c r="A552" s="245"/>
    </row>
    <row r="553">
      <c r="A553" s="245"/>
    </row>
    <row r="554">
      <c r="A554" s="245"/>
    </row>
    <row r="555">
      <c r="A555" s="245"/>
    </row>
    <row r="556">
      <c r="A556" s="245"/>
    </row>
    <row r="557">
      <c r="A557" s="245"/>
    </row>
    <row r="558">
      <c r="A558" s="245"/>
    </row>
    <row r="559">
      <c r="A559" s="245"/>
    </row>
    <row r="560">
      <c r="A560" s="245"/>
    </row>
    <row r="561">
      <c r="A561" s="245"/>
    </row>
    <row r="562">
      <c r="A562" s="245"/>
    </row>
    <row r="563">
      <c r="A563" s="245"/>
    </row>
    <row r="564">
      <c r="A564" s="245"/>
    </row>
    <row r="565">
      <c r="A565" s="245"/>
    </row>
    <row r="566">
      <c r="A566" s="245"/>
    </row>
    <row r="567">
      <c r="A567" s="245"/>
    </row>
    <row r="568">
      <c r="A568" s="245"/>
    </row>
    <row r="569">
      <c r="A569" s="245"/>
    </row>
    <row r="570">
      <c r="A570" s="245"/>
    </row>
    <row r="571">
      <c r="A571" s="245"/>
    </row>
    <row r="572">
      <c r="A572" s="245"/>
    </row>
    <row r="573">
      <c r="A573" s="245"/>
    </row>
    <row r="574">
      <c r="A574" s="245"/>
    </row>
    <row r="575">
      <c r="A575" s="245"/>
    </row>
    <row r="576">
      <c r="A576" s="245"/>
    </row>
    <row r="577">
      <c r="A577" s="245"/>
    </row>
    <row r="578">
      <c r="A578" s="245"/>
    </row>
    <row r="579">
      <c r="A579" s="245"/>
    </row>
    <row r="580">
      <c r="A580" s="245"/>
    </row>
    <row r="581">
      <c r="A581" s="245"/>
    </row>
    <row r="582">
      <c r="A582" s="245"/>
    </row>
    <row r="583">
      <c r="A583" s="245"/>
    </row>
    <row r="584">
      <c r="A584" s="245"/>
    </row>
    <row r="585">
      <c r="A585" s="245"/>
    </row>
    <row r="586">
      <c r="A586" s="245"/>
    </row>
    <row r="587">
      <c r="A587" s="245"/>
    </row>
    <row r="588">
      <c r="A588" s="245"/>
    </row>
    <row r="589">
      <c r="A589" s="245"/>
    </row>
    <row r="590">
      <c r="A590" s="245"/>
    </row>
    <row r="591">
      <c r="A591" s="245"/>
    </row>
    <row r="592">
      <c r="A592" s="245"/>
    </row>
    <row r="593">
      <c r="A593" s="245"/>
    </row>
    <row r="594">
      <c r="A594" s="245"/>
    </row>
    <row r="595">
      <c r="A595" s="245"/>
    </row>
    <row r="596">
      <c r="A596" s="245"/>
    </row>
    <row r="597">
      <c r="A597" s="245"/>
    </row>
    <row r="598">
      <c r="A598" s="245"/>
    </row>
    <row r="599">
      <c r="A599" s="245"/>
    </row>
    <row r="600">
      <c r="A600" s="245"/>
    </row>
    <row r="601">
      <c r="A601" s="245"/>
    </row>
    <row r="602">
      <c r="A602" s="245"/>
    </row>
    <row r="603">
      <c r="A603" s="245"/>
    </row>
    <row r="604">
      <c r="A604" s="245"/>
    </row>
    <row r="605">
      <c r="A605" s="245"/>
    </row>
    <row r="606">
      <c r="A606" s="245"/>
    </row>
    <row r="607">
      <c r="A607" s="245"/>
    </row>
    <row r="608">
      <c r="A608" s="245"/>
    </row>
    <row r="609">
      <c r="A609" s="245"/>
    </row>
    <row r="610">
      <c r="A610" s="245"/>
    </row>
    <row r="611">
      <c r="A611" s="245"/>
    </row>
    <row r="612">
      <c r="A612" s="245"/>
    </row>
    <row r="613">
      <c r="A613" s="245"/>
    </row>
    <row r="614">
      <c r="A614" s="245"/>
    </row>
    <row r="615">
      <c r="A615" s="245"/>
    </row>
    <row r="616">
      <c r="A616" s="245"/>
    </row>
    <row r="617">
      <c r="A617" s="245"/>
    </row>
    <row r="618">
      <c r="A618" s="245"/>
    </row>
    <row r="619">
      <c r="A619" s="245"/>
    </row>
    <row r="620">
      <c r="A620" s="245"/>
    </row>
    <row r="621">
      <c r="A621" s="245"/>
    </row>
    <row r="622">
      <c r="A622" s="245"/>
    </row>
    <row r="623">
      <c r="A623" s="245"/>
    </row>
    <row r="624">
      <c r="A624" s="245"/>
    </row>
    <row r="625">
      <c r="A625" s="245"/>
    </row>
    <row r="626">
      <c r="A626" s="245"/>
    </row>
    <row r="627">
      <c r="A627" s="245"/>
    </row>
    <row r="628">
      <c r="A628" s="245"/>
    </row>
    <row r="629">
      <c r="A629" s="245"/>
    </row>
    <row r="630">
      <c r="A630" s="245"/>
    </row>
    <row r="631">
      <c r="A631" s="245"/>
    </row>
    <row r="632">
      <c r="A632" s="245"/>
    </row>
    <row r="633">
      <c r="A633" s="245"/>
    </row>
    <row r="634">
      <c r="A634" s="245"/>
    </row>
    <row r="635">
      <c r="A635" s="245"/>
    </row>
    <row r="636">
      <c r="A636" s="245"/>
    </row>
    <row r="637">
      <c r="A637" s="245"/>
    </row>
    <row r="638">
      <c r="A638" s="245"/>
    </row>
    <row r="639">
      <c r="A639" s="245"/>
    </row>
    <row r="640">
      <c r="A640" s="245"/>
    </row>
    <row r="641">
      <c r="A641" s="245"/>
    </row>
    <row r="642">
      <c r="A642" s="245"/>
    </row>
    <row r="643">
      <c r="A643" s="245"/>
    </row>
    <row r="644">
      <c r="A644" s="245"/>
    </row>
    <row r="645">
      <c r="A645" s="245"/>
    </row>
    <row r="646">
      <c r="A646" s="245"/>
    </row>
    <row r="647">
      <c r="A647" s="245"/>
    </row>
    <row r="648">
      <c r="A648" s="245"/>
    </row>
    <row r="649">
      <c r="A649" s="245"/>
    </row>
    <row r="650">
      <c r="A650" s="245"/>
    </row>
    <row r="651">
      <c r="A651" s="245"/>
    </row>
    <row r="652">
      <c r="A652" s="245"/>
    </row>
    <row r="653">
      <c r="A653" s="245"/>
    </row>
    <row r="654">
      <c r="A654" s="245"/>
    </row>
    <row r="655">
      <c r="A655" s="245"/>
    </row>
    <row r="656">
      <c r="A656" s="245"/>
    </row>
    <row r="657">
      <c r="A657" s="245"/>
    </row>
    <row r="658">
      <c r="A658" s="245"/>
    </row>
    <row r="659">
      <c r="A659" s="245"/>
    </row>
    <row r="660">
      <c r="A660" s="245"/>
    </row>
    <row r="661">
      <c r="A661" s="245"/>
    </row>
    <row r="662">
      <c r="A662" s="245"/>
    </row>
    <row r="663">
      <c r="A663" s="245"/>
    </row>
    <row r="664">
      <c r="A664" s="245"/>
    </row>
    <row r="665">
      <c r="A665" s="245"/>
    </row>
    <row r="666">
      <c r="A666" s="245"/>
    </row>
    <row r="667">
      <c r="A667" s="245"/>
    </row>
    <row r="668">
      <c r="A668" s="245"/>
    </row>
    <row r="669">
      <c r="A669" s="245"/>
    </row>
    <row r="670">
      <c r="A670" s="245"/>
    </row>
    <row r="671">
      <c r="A671" s="245"/>
    </row>
    <row r="672">
      <c r="A672" s="245"/>
    </row>
    <row r="673">
      <c r="A673" s="245"/>
    </row>
    <row r="674">
      <c r="A674" s="245"/>
    </row>
    <row r="675">
      <c r="A675" s="245"/>
    </row>
    <row r="676">
      <c r="A676" s="245"/>
    </row>
    <row r="677">
      <c r="A677" s="245"/>
    </row>
    <row r="678">
      <c r="A678" s="245"/>
    </row>
    <row r="679">
      <c r="A679" s="245"/>
    </row>
    <row r="680">
      <c r="A680" s="245"/>
    </row>
    <row r="681">
      <c r="A681" s="245"/>
    </row>
    <row r="682">
      <c r="A682" s="245"/>
    </row>
    <row r="683">
      <c r="A683" s="245"/>
    </row>
    <row r="684">
      <c r="A684" s="245"/>
    </row>
    <row r="685">
      <c r="A685" s="245"/>
    </row>
    <row r="686">
      <c r="A686" s="245"/>
    </row>
    <row r="687">
      <c r="A687" s="245"/>
    </row>
    <row r="688">
      <c r="A688" s="245"/>
    </row>
    <row r="689">
      <c r="A689" s="245"/>
    </row>
    <row r="690">
      <c r="A690" s="245"/>
    </row>
    <row r="691">
      <c r="A691" s="245"/>
    </row>
    <row r="692">
      <c r="A692" s="245"/>
    </row>
    <row r="693">
      <c r="A693" s="245"/>
    </row>
    <row r="694">
      <c r="A694" s="245"/>
    </row>
    <row r="695">
      <c r="A695" s="245"/>
    </row>
    <row r="696">
      <c r="A696" s="245"/>
    </row>
    <row r="697">
      <c r="A697" s="245"/>
    </row>
    <row r="698">
      <c r="A698" s="245"/>
    </row>
    <row r="699">
      <c r="A699" s="245"/>
    </row>
    <row r="700">
      <c r="A700" s="245"/>
    </row>
    <row r="701">
      <c r="A701" s="245"/>
    </row>
    <row r="702">
      <c r="A702" s="245"/>
    </row>
    <row r="703">
      <c r="A703" s="245"/>
    </row>
    <row r="704">
      <c r="A704" s="245"/>
    </row>
    <row r="705">
      <c r="A705" s="245"/>
    </row>
    <row r="706">
      <c r="A706" s="245"/>
    </row>
    <row r="707">
      <c r="A707" s="245"/>
    </row>
    <row r="708">
      <c r="A708" s="245"/>
    </row>
    <row r="709">
      <c r="A709" s="245"/>
    </row>
    <row r="710">
      <c r="A710" s="245"/>
    </row>
    <row r="711">
      <c r="A711" s="245"/>
    </row>
    <row r="712">
      <c r="A712" s="245"/>
    </row>
    <row r="713">
      <c r="A713" s="245"/>
    </row>
    <row r="714">
      <c r="A714" s="245"/>
    </row>
    <row r="715">
      <c r="A715" s="245"/>
    </row>
    <row r="716">
      <c r="A716" s="245"/>
    </row>
    <row r="717">
      <c r="A717" s="245"/>
    </row>
    <row r="718">
      <c r="A718" s="245"/>
    </row>
    <row r="719">
      <c r="A719" s="245"/>
    </row>
    <row r="720">
      <c r="A720" s="245"/>
    </row>
    <row r="721">
      <c r="A721" s="245"/>
    </row>
    <row r="722">
      <c r="A722" s="245"/>
    </row>
    <row r="723">
      <c r="A723" s="245"/>
    </row>
    <row r="724">
      <c r="A724" s="245"/>
    </row>
    <row r="725">
      <c r="A725" s="245"/>
    </row>
    <row r="726">
      <c r="A726" s="245"/>
    </row>
    <row r="727">
      <c r="A727" s="245"/>
    </row>
    <row r="728">
      <c r="A728" s="245"/>
    </row>
    <row r="729">
      <c r="A729" s="245"/>
    </row>
    <row r="730">
      <c r="A730" s="245"/>
    </row>
    <row r="731">
      <c r="A731" s="245"/>
    </row>
    <row r="732">
      <c r="A732" s="245"/>
    </row>
    <row r="733">
      <c r="A733" s="245"/>
    </row>
    <row r="734">
      <c r="A734" s="245"/>
    </row>
    <row r="735">
      <c r="A735" s="245"/>
    </row>
    <row r="736">
      <c r="A736" s="245"/>
    </row>
    <row r="737">
      <c r="A737" s="245"/>
    </row>
    <row r="738">
      <c r="A738" s="245"/>
    </row>
    <row r="739">
      <c r="A739" s="245"/>
    </row>
    <row r="740">
      <c r="A740" s="245"/>
    </row>
    <row r="741">
      <c r="A741" s="245"/>
    </row>
    <row r="742">
      <c r="A742" s="245"/>
    </row>
    <row r="743">
      <c r="A743" s="245"/>
    </row>
    <row r="744">
      <c r="A744" s="245"/>
    </row>
    <row r="745">
      <c r="A745" s="245"/>
    </row>
    <row r="746">
      <c r="A746" s="245"/>
    </row>
    <row r="747">
      <c r="A747" s="245"/>
    </row>
    <row r="748">
      <c r="A748" s="245"/>
    </row>
    <row r="749">
      <c r="A749" s="245"/>
    </row>
    <row r="750">
      <c r="A750" s="245"/>
    </row>
    <row r="751">
      <c r="A751" s="245"/>
    </row>
    <row r="752">
      <c r="A752" s="245"/>
    </row>
    <row r="753">
      <c r="A753" s="245"/>
    </row>
    <row r="754">
      <c r="A754" s="245"/>
    </row>
    <row r="755">
      <c r="A755" s="245"/>
    </row>
    <row r="756">
      <c r="A756" s="245"/>
    </row>
    <row r="757">
      <c r="A757" s="245"/>
    </row>
    <row r="758">
      <c r="A758" s="245"/>
    </row>
    <row r="759">
      <c r="A759" s="245"/>
    </row>
    <row r="760">
      <c r="A760" s="245"/>
    </row>
    <row r="761">
      <c r="A761" s="245"/>
    </row>
    <row r="762">
      <c r="A762" s="245"/>
    </row>
    <row r="763">
      <c r="A763" s="245"/>
    </row>
    <row r="764">
      <c r="A764" s="245"/>
    </row>
    <row r="765">
      <c r="A765" s="245"/>
    </row>
    <row r="766">
      <c r="A766" s="245"/>
    </row>
    <row r="767">
      <c r="A767" s="245"/>
    </row>
    <row r="768">
      <c r="A768" s="245"/>
    </row>
    <row r="769">
      <c r="A769" s="245"/>
    </row>
    <row r="770">
      <c r="A770" s="245"/>
    </row>
    <row r="771">
      <c r="A771" s="245"/>
    </row>
    <row r="772">
      <c r="A772" s="245"/>
    </row>
    <row r="773">
      <c r="A773" s="245"/>
    </row>
    <row r="774">
      <c r="A774" s="245"/>
    </row>
    <row r="775">
      <c r="A775" s="245"/>
    </row>
    <row r="776">
      <c r="A776" s="245"/>
    </row>
    <row r="777">
      <c r="A777" s="245"/>
    </row>
    <row r="778">
      <c r="A778" s="245"/>
    </row>
    <row r="779">
      <c r="A779" s="245"/>
    </row>
    <row r="780">
      <c r="A780" s="245"/>
    </row>
    <row r="781">
      <c r="A781" s="245"/>
    </row>
    <row r="782">
      <c r="A782" s="245"/>
    </row>
    <row r="783">
      <c r="A783" s="245"/>
    </row>
    <row r="784">
      <c r="A784" s="245"/>
    </row>
    <row r="785">
      <c r="A785" s="245"/>
    </row>
    <row r="786">
      <c r="A786" s="245"/>
    </row>
    <row r="787">
      <c r="A787" s="245"/>
    </row>
    <row r="788">
      <c r="A788" s="245"/>
    </row>
    <row r="789">
      <c r="A789" s="245"/>
    </row>
    <row r="790">
      <c r="A790" s="245"/>
    </row>
    <row r="791">
      <c r="A791" s="245"/>
    </row>
    <row r="792">
      <c r="A792" s="245"/>
    </row>
    <row r="793">
      <c r="A793" s="245"/>
    </row>
    <row r="794">
      <c r="A794" s="245"/>
    </row>
    <row r="795">
      <c r="A795" s="245"/>
    </row>
    <row r="796">
      <c r="A796" s="245"/>
    </row>
    <row r="797">
      <c r="A797" s="245"/>
    </row>
    <row r="798">
      <c r="A798" s="245"/>
    </row>
    <row r="799">
      <c r="A799" s="245"/>
    </row>
    <row r="800">
      <c r="A800" s="245"/>
    </row>
    <row r="801">
      <c r="A801" s="245"/>
    </row>
    <row r="802">
      <c r="A802" s="245"/>
    </row>
    <row r="803">
      <c r="A803" s="245"/>
    </row>
    <row r="804">
      <c r="A804" s="245"/>
    </row>
    <row r="805">
      <c r="A805" s="245"/>
    </row>
    <row r="806">
      <c r="A806" s="245"/>
    </row>
    <row r="807">
      <c r="A807" s="245"/>
    </row>
    <row r="808">
      <c r="A808" s="245"/>
    </row>
    <row r="809">
      <c r="A809" s="245"/>
    </row>
    <row r="810">
      <c r="A810" s="245"/>
    </row>
    <row r="811">
      <c r="A811" s="245"/>
    </row>
    <row r="812">
      <c r="A812" s="245"/>
    </row>
    <row r="813">
      <c r="A813" s="245"/>
    </row>
    <row r="814">
      <c r="A814" s="245"/>
    </row>
    <row r="815">
      <c r="A815" s="245"/>
    </row>
    <row r="816">
      <c r="A816" s="245"/>
    </row>
    <row r="817">
      <c r="A817" s="245"/>
    </row>
    <row r="818">
      <c r="A818" s="245"/>
    </row>
    <row r="819">
      <c r="A819" s="245"/>
    </row>
    <row r="820">
      <c r="A820" s="245"/>
    </row>
    <row r="821">
      <c r="A821" s="245"/>
    </row>
    <row r="822">
      <c r="A822" s="245"/>
    </row>
    <row r="823">
      <c r="A823" s="245"/>
    </row>
    <row r="824">
      <c r="A824" s="245"/>
    </row>
    <row r="825">
      <c r="A825" s="245"/>
    </row>
    <row r="826">
      <c r="A826" s="245"/>
    </row>
    <row r="827">
      <c r="A827" s="245"/>
    </row>
    <row r="828">
      <c r="A828" s="245"/>
    </row>
    <row r="829">
      <c r="A829" s="245"/>
    </row>
    <row r="830">
      <c r="A830" s="245"/>
    </row>
    <row r="831">
      <c r="A831" s="245"/>
    </row>
    <row r="832">
      <c r="A832" s="245"/>
    </row>
    <row r="833">
      <c r="A833" s="245"/>
    </row>
    <row r="834">
      <c r="A834" s="245"/>
    </row>
    <row r="835">
      <c r="A835" s="245"/>
    </row>
    <row r="836">
      <c r="A836" s="245"/>
    </row>
    <row r="837">
      <c r="A837" s="245"/>
    </row>
    <row r="838">
      <c r="A838" s="245"/>
    </row>
    <row r="839">
      <c r="A839" s="245"/>
    </row>
    <row r="840">
      <c r="A840" s="245"/>
    </row>
    <row r="841">
      <c r="A841" s="245"/>
    </row>
    <row r="842">
      <c r="A842" s="245"/>
    </row>
    <row r="843">
      <c r="A843" s="245"/>
    </row>
    <row r="844">
      <c r="A844" s="245"/>
    </row>
    <row r="845">
      <c r="A845" s="245"/>
    </row>
    <row r="846">
      <c r="A846" s="245"/>
    </row>
    <row r="847">
      <c r="A847" s="245"/>
    </row>
    <row r="848">
      <c r="A848" s="245"/>
    </row>
    <row r="849">
      <c r="A849" s="245"/>
    </row>
    <row r="850">
      <c r="A850" s="245"/>
    </row>
    <row r="851">
      <c r="A851" s="245"/>
    </row>
    <row r="852">
      <c r="A852" s="245"/>
    </row>
    <row r="853">
      <c r="A853" s="245"/>
    </row>
    <row r="854">
      <c r="A854" s="245"/>
    </row>
    <row r="855">
      <c r="A855" s="245"/>
    </row>
    <row r="856">
      <c r="A856" s="245"/>
    </row>
    <row r="857">
      <c r="A857" s="245"/>
    </row>
    <row r="858">
      <c r="A858" s="245"/>
    </row>
    <row r="859">
      <c r="A859" s="245"/>
    </row>
    <row r="860">
      <c r="A860" s="245"/>
    </row>
    <row r="861">
      <c r="A861" s="245"/>
    </row>
    <row r="862">
      <c r="A862" s="245"/>
    </row>
    <row r="863">
      <c r="A863" s="245"/>
    </row>
    <row r="864">
      <c r="A864" s="245"/>
    </row>
    <row r="865">
      <c r="A865" s="245"/>
    </row>
    <row r="866">
      <c r="A866" s="245"/>
    </row>
    <row r="867">
      <c r="A867" s="245"/>
    </row>
    <row r="868">
      <c r="A868" s="245"/>
    </row>
    <row r="869">
      <c r="A869" s="245"/>
    </row>
    <row r="870">
      <c r="A870" s="245"/>
    </row>
    <row r="871">
      <c r="A871" s="245"/>
    </row>
    <row r="872">
      <c r="A872" s="245"/>
    </row>
    <row r="873">
      <c r="A873" s="245"/>
    </row>
    <row r="874">
      <c r="A874" s="245"/>
    </row>
    <row r="875">
      <c r="A875" s="245"/>
    </row>
    <row r="876">
      <c r="A876" s="245"/>
    </row>
    <row r="877">
      <c r="A877" s="245"/>
    </row>
    <row r="878">
      <c r="A878" s="245"/>
    </row>
    <row r="879">
      <c r="A879" s="245"/>
    </row>
    <row r="880">
      <c r="A880" s="245"/>
    </row>
    <row r="881">
      <c r="A881" s="245"/>
    </row>
    <row r="882">
      <c r="A882" s="245"/>
    </row>
    <row r="883">
      <c r="A883" s="245"/>
    </row>
    <row r="884">
      <c r="A884" s="245"/>
    </row>
    <row r="885">
      <c r="A885" s="245"/>
    </row>
    <row r="886">
      <c r="A886" s="245"/>
    </row>
    <row r="887">
      <c r="A887" s="245"/>
    </row>
    <row r="888">
      <c r="A888" s="245"/>
    </row>
    <row r="889">
      <c r="A889" s="245"/>
    </row>
    <row r="890">
      <c r="A890" s="245"/>
    </row>
    <row r="891">
      <c r="A891" s="245"/>
    </row>
    <row r="892">
      <c r="A892" s="245"/>
    </row>
    <row r="893">
      <c r="A893" s="245"/>
    </row>
    <row r="894">
      <c r="A894" s="245"/>
    </row>
    <row r="895">
      <c r="A895" s="245"/>
    </row>
    <row r="896">
      <c r="A896" s="245"/>
    </row>
    <row r="897">
      <c r="A897" s="245"/>
    </row>
    <row r="898">
      <c r="A898" s="245"/>
    </row>
    <row r="899">
      <c r="A899" s="245"/>
    </row>
    <row r="900">
      <c r="A900" s="245"/>
    </row>
    <row r="901">
      <c r="A901" s="245"/>
    </row>
    <row r="902">
      <c r="A902" s="245"/>
    </row>
    <row r="903">
      <c r="A903" s="245"/>
    </row>
    <row r="904">
      <c r="A904" s="245"/>
    </row>
    <row r="905">
      <c r="A905" s="245"/>
    </row>
    <row r="906">
      <c r="A906" s="245"/>
    </row>
    <row r="907">
      <c r="A907" s="245"/>
    </row>
    <row r="908">
      <c r="A908" s="245"/>
    </row>
    <row r="909">
      <c r="A909" s="245"/>
    </row>
    <row r="910">
      <c r="A910" s="245"/>
    </row>
    <row r="911">
      <c r="A911" s="245"/>
    </row>
    <row r="912">
      <c r="A912" s="245"/>
    </row>
    <row r="913">
      <c r="A913" s="245"/>
    </row>
    <row r="914">
      <c r="A914" s="245"/>
    </row>
    <row r="915">
      <c r="A915" s="245"/>
    </row>
    <row r="916">
      <c r="A916" s="245"/>
    </row>
    <row r="917">
      <c r="A917" s="245"/>
    </row>
    <row r="918">
      <c r="A918" s="245"/>
    </row>
    <row r="919">
      <c r="A919" s="245"/>
    </row>
    <row r="920">
      <c r="A920" s="245"/>
    </row>
    <row r="921">
      <c r="A921" s="245"/>
    </row>
    <row r="922">
      <c r="A922" s="245"/>
    </row>
    <row r="923">
      <c r="A923" s="245"/>
    </row>
    <row r="924">
      <c r="A924" s="245"/>
    </row>
    <row r="925">
      <c r="A925" s="245"/>
    </row>
    <row r="926">
      <c r="A926" s="245"/>
    </row>
    <row r="927">
      <c r="A927" s="245"/>
    </row>
    <row r="928">
      <c r="A928" s="245"/>
    </row>
    <row r="929">
      <c r="A929" s="245"/>
    </row>
    <row r="930">
      <c r="A930" s="245"/>
    </row>
    <row r="931">
      <c r="A931" s="245"/>
    </row>
    <row r="932">
      <c r="A932" s="245"/>
    </row>
    <row r="933">
      <c r="A933" s="245"/>
    </row>
    <row r="934">
      <c r="A934" s="245"/>
    </row>
    <row r="935">
      <c r="A935" s="245"/>
    </row>
    <row r="936">
      <c r="A936" s="245"/>
    </row>
    <row r="937">
      <c r="A937" s="245"/>
    </row>
    <row r="938">
      <c r="A938" s="245"/>
    </row>
    <row r="939">
      <c r="A939" s="245"/>
    </row>
    <row r="940">
      <c r="A940" s="245"/>
    </row>
    <row r="941">
      <c r="A941" s="245"/>
    </row>
    <row r="942">
      <c r="A942" s="245"/>
    </row>
    <row r="943">
      <c r="A943" s="245"/>
    </row>
    <row r="944">
      <c r="A944" s="245"/>
    </row>
    <row r="945">
      <c r="A945" s="245"/>
    </row>
    <row r="946">
      <c r="A946" s="245"/>
    </row>
    <row r="947">
      <c r="A947" s="245"/>
    </row>
    <row r="948">
      <c r="A948" s="245"/>
    </row>
    <row r="949">
      <c r="A949" s="245"/>
    </row>
    <row r="950">
      <c r="A950" s="245"/>
    </row>
    <row r="951">
      <c r="A951" s="245"/>
    </row>
    <row r="952">
      <c r="A952" s="245"/>
    </row>
    <row r="953">
      <c r="A953" s="245"/>
    </row>
    <row r="954">
      <c r="A954" s="245"/>
    </row>
    <row r="955">
      <c r="A955" s="245"/>
    </row>
    <row r="956">
      <c r="A956" s="245"/>
    </row>
    <row r="957">
      <c r="A957" s="245"/>
    </row>
    <row r="958">
      <c r="A958" s="245"/>
    </row>
    <row r="959">
      <c r="A959" s="245"/>
    </row>
    <row r="960">
      <c r="A960" s="245"/>
    </row>
    <row r="961">
      <c r="A961" s="245"/>
    </row>
    <row r="962">
      <c r="A962" s="245"/>
    </row>
    <row r="963">
      <c r="A963" s="245"/>
    </row>
    <row r="964">
      <c r="A964" s="245"/>
    </row>
    <row r="965">
      <c r="A965" s="245"/>
    </row>
    <row r="966">
      <c r="A966" s="245"/>
    </row>
    <row r="967">
      <c r="A967" s="245"/>
    </row>
    <row r="968">
      <c r="A968" s="245"/>
    </row>
    <row r="969">
      <c r="A969" s="245"/>
    </row>
    <row r="970">
      <c r="A970" s="245"/>
    </row>
    <row r="971">
      <c r="A971" s="245"/>
    </row>
    <row r="972">
      <c r="A972" s="245"/>
    </row>
    <row r="973">
      <c r="A973" s="245"/>
    </row>
    <row r="974">
      <c r="A974" s="245"/>
    </row>
    <row r="975">
      <c r="A975" s="245"/>
    </row>
    <row r="976">
      <c r="A976" s="245"/>
    </row>
    <row r="977">
      <c r="A977" s="245"/>
    </row>
    <row r="978">
      <c r="A978" s="245"/>
    </row>
    <row r="979">
      <c r="A979" s="245"/>
    </row>
    <row r="980">
      <c r="A980" s="245"/>
    </row>
    <row r="981">
      <c r="A981" s="245"/>
    </row>
    <row r="982">
      <c r="A982" s="245"/>
    </row>
    <row r="983">
      <c r="A983" s="245"/>
    </row>
    <row r="984">
      <c r="A984" s="245"/>
    </row>
    <row r="985">
      <c r="A985" s="245"/>
    </row>
    <row r="986">
      <c r="A986" s="245"/>
    </row>
    <row r="987">
      <c r="A987" s="245"/>
    </row>
    <row r="988">
      <c r="A988" s="245"/>
    </row>
    <row r="989">
      <c r="A989" s="245"/>
    </row>
    <row r="990">
      <c r="A990" s="245"/>
    </row>
    <row r="991">
      <c r="A991" s="245"/>
    </row>
    <row r="992">
      <c r="A992" s="245"/>
    </row>
    <row r="993">
      <c r="A993" s="245"/>
    </row>
    <row r="994">
      <c r="A994" s="245"/>
    </row>
    <row r="995">
      <c r="A995" s="245"/>
    </row>
    <row r="996">
      <c r="A996" s="245"/>
    </row>
    <row r="997">
      <c r="A997" s="24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75"/>
    <col customWidth="1" min="2" max="2" width="7.63"/>
    <col customWidth="1" min="3" max="3" width="10.25"/>
    <col customWidth="1" min="4" max="4" width="25.25"/>
    <col customWidth="1" min="5" max="6" width="18.38"/>
    <col customWidth="1" min="7" max="7" width="17.25"/>
    <col customWidth="1" min="8" max="9" width="16.75"/>
    <col customWidth="1" min="10" max="11" width="18.38"/>
    <col customWidth="1" min="15" max="18" width="16.75"/>
    <col customWidth="1" min="20" max="20" width="15.75"/>
    <col customWidth="1" min="23" max="23" width="26.75"/>
    <col customWidth="1" min="24" max="24" width="77.63"/>
    <col customWidth="1" min="25" max="25" width="23.25"/>
    <col customWidth="1" min="26" max="26" width="18.0"/>
  </cols>
  <sheetData>
    <row r="1" ht="24.75" customHeight="1">
      <c r="A1" s="282" t="s">
        <v>1425</v>
      </c>
      <c r="B1" s="282" t="s">
        <v>1067</v>
      </c>
      <c r="C1" s="282" t="s">
        <v>1068</v>
      </c>
      <c r="D1" s="282" t="s">
        <v>167</v>
      </c>
      <c r="E1" s="282" t="s">
        <v>1069</v>
      </c>
      <c r="F1" s="282" t="s">
        <v>1070</v>
      </c>
      <c r="G1" s="282" t="s">
        <v>1071</v>
      </c>
      <c r="H1" s="282" t="s">
        <v>1072</v>
      </c>
      <c r="I1" s="282" t="s">
        <v>1073</v>
      </c>
      <c r="J1" s="282" t="s">
        <v>1074</v>
      </c>
      <c r="K1" s="282" t="s">
        <v>1075</v>
      </c>
      <c r="L1" s="282" t="s">
        <v>1076</v>
      </c>
      <c r="M1" s="282" t="s">
        <v>1077</v>
      </c>
      <c r="N1" s="282" t="s">
        <v>1078</v>
      </c>
      <c r="O1" s="282" t="s">
        <v>1079</v>
      </c>
      <c r="P1" s="282" t="s">
        <v>1080</v>
      </c>
      <c r="Q1" s="282" t="s">
        <v>1081</v>
      </c>
      <c r="R1" s="282" t="s">
        <v>1082</v>
      </c>
      <c r="S1" s="282" t="s">
        <v>1083</v>
      </c>
      <c r="T1" s="282" t="s">
        <v>1084</v>
      </c>
      <c r="U1" s="282" t="s">
        <v>1085</v>
      </c>
      <c r="V1" s="282" t="s">
        <v>1086</v>
      </c>
      <c r="W1" s="282" t="s">
        <v>1087</v>
      </c>
      <c r="X1" s="282" t="s">
        <v>1088</v>
      </c>
      <c r="Y1" s="282" t="s">
        <v>1089</v>
      </c>
      <c r="Z1" s="282" t="s">
        <v>1090</v>
      </c>
      <c r="AA1" s="283"/>
      <c r="AB1" s="283"/>
      <c r="AC1" s="283"/>
      <c r="AD1" s="283"/>
      <c r="AE1" s="283"/>
      <c r="AF1" s="283"/>
      <c r="AG1" s="283"/>
      <c r="AH1" s="283"/>
      <c r="AI1" s="283"/>
      <c r="AJ1" s="283"/>
      <c r="AK1" s="283"/>
      <c r="AL1" s="283"/>
    </row>
    <row r="2">
      <c r="A2" s="284" t="s">
        <v>1091</v>
      </c>
      <c r="B2" s="285" t="s">
        <v>1092</v>
      </c>
      <c r="C2" s="285" t="s">
        <v>1093</v>
      </c>
      <c r="D2" s="286" t="s">
        <v>1094</v>
      </c>
      <c r="E2" s="287" t="s">
        <v>1095</v>
      </c>
      <c r="F2" s="288" t="s">
        <v>1096</v>
      </c>
      <c r="G2" s="289" t="s">
        <v>1097</v>
      </c>
      <c r="H2" s="289" t="s">
        <v>1098</v>
      </c>
      <c r="I2" s="289" t="s">
        <v>1099</v>
      </c>
      <c r="J2" s="289" t="s">
        <v>1100</v>
      </c>
      <c r="K2" s="289" t="s">
        <v>1101</v>
      </c>
      <c r="L2" s="290" t="str">
        <f t="shared" ref="L2:L77" si="1">SUBSTITUTE(SUBSTITUTE(F2,"https://www.facebook.com/",""),"/","")</f>
        <v>PandoraEspana</v>
      </c>
      <c r="M2" s="290" t="str">
        <f t="shared" ref="M2:M77" si="2">SUBSTITUTE(SUBSTITUTE(G2,"https://www.instagram.com/",""),"/","")</f>
        <v>theofficialpandora</v>
      </c>
      <c r="N2" s="290" t="str">
        <f t="shared" ref="N2:N77" si="3">SUBSTITUTE(SUBSTITUTE(H2,"https://www.linkedin.com/company",""),"/","")</f>
        <v>pandora-a-s</v>
      </c>
      <c r="O2" s="290" t="str">
        <f t="shared" ref="O2:O77" si="4">SUBSTITUTE(SUBSTITUTE(SUBSTITUTE(I2,"https://www.tiktok.com/",""),"/",""),"@","")</f>
        <v>theofficialpandor</v>
      </c>
      <c r="P2" s="290" t="str">
        <f t="shared" ref="P2:P77" si="5">SUBSTITUTE(SUBSTITUTE(J2,"https://twitter.com/",""),"/","")</f>
        <v>PANDORA_Corp</v>
      </c>
      <c r="Q2" s="290" t="str">
        <f t="shared" ref="Q2:Q36" si="6">SUBSTITUTE(SUBSTITUTE(K2,"https://www.youtube.com/@",""),"/","")</f>
        <v>TheOfficialPandora</v>
      </c>
      <c r="R2" s="291" t="s">
        <v>1108</v>
      </c>
      <c r="S2" s="292" t="s">
        <v>1109</v>
      </c>
      <c r="T2" s="293">
        <v>2004.0</v>
      </c>
      <c r="U2" s="294">
        <v>45201.0</v>
      </c>
      <c r="V2" s="295" t="s">
        <v>1110</v>
      </c>
      <c r="W2" s="296" t="s">
        <v>1111</v>
      </c>
      <c r="X2" s="297" t="s">
        <v>1112</v>
      </c>
      <c r="Y2" s="289" t="s">
        <v>1113</v>
      </c>
      <c r="Z2" s="298" t="str">
        <f t="shared" ref="Z2:Z36" si="7">IFERROR(SUBSTITUTE(LEFT(Y2,FIND("/view",Y2)-1),"file/d/","thumbnail?id="),Y2)</f>
        <v>https://drive.google.com/thumbnail?id=1SDRgkPOSliFR4aGfWkiw2neylLmEcZ_6</v>
      </c>
      <c r="AA2" s="283"/>
      <c r="AB2" s="283"/>
      <c r="AC2" s="283"/>
      <c r="AD2" s="283"/>
      <c r="AE2" s="283"/>
      <c r="AF2" s="283"/>
      <c r="AG2" s="283"/>
      <c r="AH2" s="283"/>
      <c r="AI2" s="283"/>
      <c r="AJ2" s="283"/>
      <c r="AK2" s="283"/>
      <c r="AL2" s="283"/>
    </row>
    <row r="3">
      <c r="A3" s="284" t="s">
        <v>1115</v>
      </c>
      <c r="B3" s="285" t="s">
        <v>1116</v>
      </c>
      <c r="C3" s="285" t="s">
        <v>1093</v>
      </c>
      <c r="D3" s="299" t="s">
        <v>1117</v>
      </c>
      <c r="E3" s="287" t="s">
        <v>1118</v>
      </c>
      <c r="F3" s="289" t="s">
        <v>1119</v>
      </c>
      <c r="G3" s="289" t="s">
        <v>1120</v>
      </c>
      <c r="H3" s="289" t="s">
        <v>1121</v>
      </c>
      <c r="I3" s="289" t="s">
        <v>1122</v>
      </c>
      <c r="J3" s="289" t="s">
        <v>1123</v>
      </c>
      <c r="K3" s="289" t="s">
        <v>1124</v>
      </c>
      <c r="L3" s="290" t="str">
        <f t="shared" si="1"/>
        <v>tousjewelry</v>
      </c>
      <c r="M3" s="290" t="str">
        <f t="shared" si="2"/>
        <v>tousjewelry</v>
      </c>
      <c r="N3" s="290" t="str">
        <f t="shared" si="3"/>
        <v>tous</v>
      </c>
      <c r="O3" s="290" t="str">
        <f t="shared" si="4"/>
        <v>tousjewelry</v>
      </c>
      <c r="P3" s="290" t="str">
        <f t="shared" si="5"/>
        <v>tousjewelry</v>
      </c>
      <c r="Q3" s="290" t="str">
        <f t="shared" si="6"/>
        <v>TOUSJEWELRYOFFICIAL</v>
      </c>
      <c r="R3" s="291" t="s">
        <v>1128</v>
      </c>
      <c r="S3" s="292" t="s">
        <v>1129</v>
      </c>
      <c r="T3" s="293">
        <v>2013.0</v>
      </c>
      <c r="U3" s="295" t="s">
        <v>1130</v>
      </c>
      <c r="V3" s="295" t="s">
        <v>1131</v>
      </c>
      <c r="W3" s="300" t="s">
        <v>1132</v>
      </c>
      <c r="X3" s="297" t="s">
        <v>1133</v>
      </c>
      <c r="Y3" s="289" t="s">
        <v>1134</v>
      </c>
      <c r="Z3" s="298" t="str">
        <f t="shared" si="7"/>
        <v>https://drive.google.com/thumbnail?id=1TZYZYG-yA_tiZwEtWmA1y4q9t_9urjBs</v>
      </c>
      <c r="AA3" s="283"/>
      <c r="AB3" s="283"/>
      <c r="AC3" s="283"/>
      <c r="AD3" s="283"/>
      <c r="AE3" s="283"/>
      <c r="AF3" s="283"/>
      <c r="AG3" s="283"/>
      <c r="AH3" s="283"/>
      <c r="AI3" s="283"/>
      <c r="AJ3" s="283"/>
      <c r="AK3" s="283"/>
      <c r="AL3" s="283"/>
    </row>
    <row r="4">
      <c r="A4" s="284" t="s">
        <v>1136</v>
      </c>
      <c r="B4" s="285" t="s">
        <v>1137</v>
      </c>
      <c r="C4" s="285" t="s">
        <v>1093</v>
      </c>
      <c r="D4" s="299" t="s">
        <v>1138</v>
      </c>
      <c r="E4" s="287" t="s">
        <v>1139</v>
      </c>
      <c r="F4" s="289" t="s">
        <v>1140</v>
      </c>
      <c r="G4" s="289" t="s">
        <v>1141</v>
      </c>
      <c r="H4" s="289" t="s">
        <v>1142</v>
      </c>
      <c r="I4" s="289" t="s">
        <v>1143</v>
      </c>
      <c r="J4" s="289" t="s">
        <v>1144</v>
      </c>
      <c r="K4" s="289" t="s">
        <v>1145</v>
      </c>
      <c r="L4" s="290" t="str">
        <f t="shared" si="1"/>
        <v>SWAROVSKI.global</v>
      </c>
      <c r="M4" s="290" t="str">
        <f t="shared" si="2"/>
        <v>swarovski</v>
      </c>
      <c r="N4" s="290" t="str">
        <f t="shared" si="3"/>
        <v>swarovski</v>
      </c>
      <c r="O4" s="290" t="str">
        <f t="shared" si="4"/>
        <v>swarovski</v>
      </c>
      <c r="P4" s="290" t="str">
        <f t="shared" si="5"/>
        <v>swarovski</v>
      </c>
      <c r="Q4" s="290" t="str">
        <f t="shared" si="6"/>
        <v>Swarovski</v>
      </c>
      <c r="R4" s="301" t="s">
        <v>1148</v>
      </c>
      <c r="S4" s="302" t="s">
        <v>1149</v>
      </c>
      <c r="T4" s="293">
        <v>2001.0</v>
      </c>
      <c r="U4" s="295" t="s">
        <v>1150</v>
      </c>
      <c r="V4" s="295" t="s">
        <v>1151</v>
      </c>
      <c r="W4" s="303" t="s">
        <v>1152</v>
      </c>
      <c r="X4" s="297" t="s">
        <v>1153</v>
      </c>
      <c r="Y4" s="289" t="s">
        <v>1154</v>
      </c>
      <c r="Z4" s="298" t="str">
        <f t="shared" si="7"/>
        <v>https://drive.google.com/thumbnail?id=1tl3MFlfoezGfeJl7id5d__OyZMosE7me</v>
      </c>
      <c r="AA4" s="283"/>
      <c r="AB4" s="283"/>
      <c r="AC4" s="283"/>
      <c r="AD4" s="283"/>
      <c r="AE4" s="283"/>
      <c r="AF4" s="283"/>
      <c r="AG4" s="283"/>
      <c r="AH4" s="283"/>
      <c r="AI4" s="283"/>
      <c r="AJ4" s="283"/>
      <c r="AK4" s="283"/>
      <c r="AL4" s="283"/>
    </row>
    <row r="5">
      <c r="A5" s="304" t="s">
        <v>1156</v>
      </c>
      <c r="B5" s="285" t="s">
        <v>1157</v>
      </c>
      <c r="C5" s="285" t="s">
        <v>1093</v>
      </c>
      <c r="D5" s="299" t="s">
        <v>1158</v>
      </c>
      <c r="E5" s="287" t="s">
        <v>1159</v>
      </c>
      <c r="F5" s="289" t="s">
        <v>1160</v>
      </c>
      <c r="G5" s="289" t="s">
        <v>1161</v>
      </c>
      <c r="H5" s="289" t="s">
        <v>1162</v>
      </c>
      <c r="I5" s="289" t="s">
        <v>1163</v>
      </c>
      <c r="J5" s="289" t="s">
        <v>1164</v>
      </c>
      <c r="K5" s="289" t="s">
        <v>1165</v>
      </c>
      <c r="L5" s="290" t="str">
        <f t="shared" si="1"/>
        <v>Bulgari</v>
      </c>
      <c r="M5" s="290" t="str">
        <f t="shared" si="2"/>
        <v>bulgari</v>
      </c>
      <c r="N5" s="290" t="str">
        <f t="shared" si="3"/>
        <v>bulgari</v>
      </c>
      <c r="O5" s="290" t="str">
        <f t="shared" si="4"/>
        <v>bulgari</v>
      </c>
      <c r="P5" s="290" t="str">
        <f t="shared" si="5"/>
        <v>Bulgariofficial</v>
      </c>
      <c r="Q5" s="290" t="str">
        <f t="shared" si="6"/>
        <v>bulgari</v>
      </c>
      <c r="R5" s="303" t="s">
        <v>1168</v>
      </c>
      <c r="S5" s="296" t="s">
        <v>1169</v>
      </c>
      <c r="T5" s="293">
        <v>2020.0</v>
      </c>
      <c r="U5" s="295" t="s">
        <v>1170</v>
      </c>
      <c r="V5" s="295" t="s">
        <v>1171</v>
      </c>
      <c r="W5" s="300" t="s">
        <v>1172</v>
      </c>
      <c r="X5" s="297" t="s">
        <v>1173</v>
      </c>
      <c r="Y5" s="289" t="s">
        <v>1174</v>
      </c>
      <c r="Z5" s="298" t="str">
        <f t="shared" si="7"/>
        <v>https://drive.google.com/thumbnail?id=14-cB57Og5UfdKnk43-0sy8zzujrlPem9</v>
      </c>
      <c r="AA5" s="283"/>
      <c r="AB5" s="283"/>
      <c r="AC5" s="283"/>
      <c r="AD5" s="283"/>
      <c r="AE5" s="283"/>
      <c r="AF5" s="283"/>
      <c r="AG5" s="283"/>
      <c r="AH5" s="283"/>
      <c r="AI5" s="283"/>
      <c r="AJ5" s="283"/>
      <c r="AK5" s="283"/>
      <c r="AL5" s="283"/>
    </row>
    <row r="6">
      <c r="A6" s="284" t="s">
        <v>1176</v>
      </c>
      <c r="B6" s="285" t="s">
        <v>1177</v>
      </c>
      <c r="C6" s="285" t="s">
        <v>1178</v>
      </c>
      <c r="D6" s="299" t="s">
        <v>1179</v>
      </c>
      <c r="E6" s="287" t="s">
        <v>1180</v>
      </c>
      <c r="F6" s="289" t="s">
        <v>1181</v>
      </c>
      <c r="G6" s="289" t="s">
        <v>1182</v>
      </c>
      <c r="H6" s="289" t="s">
        <v>1183</v>
      </c>
      <c r="I6" s="289" t="s">
        <v>1184</v>
      </c>
      <c r="J6" s="289" t="s">
        <v>1185</v>
      </c>
      <c r="K6" s="289" t="s">
        <v>1186</v>
      </c>
      <c r="L6" s="290" t="str">
        <f t="shared" si="1"/>
        <v>Singularu</v>
      </c>
      <c r="M6" s="290" t="str">
        <f t="shared" si="2"/>
        <v>singularu</v>
      </c>
      <c r="N6" s="290" t="str">
        <f t="shared" si="3"/>
        <v>singularu</v>
      </c>
      <c r="O6" s="290" t="str">
        <f t="shared" si="4"/>
        <v>singularu</v>
      </c>
      <c r="P6" s="290" t="str">
        <f t="shared" si="5"/>
        <v>Singularu_es</v>
      </c>
      <c r="Q6" s="290" t="str">
        <f t="shared" si="6"/>
        <v>SingularuOficial</v>
      </c>
      <c r="R6" s="303" t="s">
        <v>1190</v>
      </c>
      <c r="S6" s="303" t="s">
        <v>1191</v>
      </c>
      <c r="T6" s="293">
        <v>2013.0</v>
      </c>
      <c r="U6" s="295" t="s">
        <v>1192</v>
      </c>
      <c r="V6" s="295" t="s">
        <v>1193</v>
      </c>
      <c r="W6" s="300" t="s">
        <v>1194</v>
      </c>
      <c r="X6" s="297" t="s">
        <v>1195</v>
      </c>
      <c r="Y6" s="289" t="s">
        <v>1196</v>
      </c>
      <c r="Z6" s="298" t="str">
        <f t="shared" si="7"/>
        <v>https://drive.google.com/thumbnail?id=1UK4QV6b1XPKxZ4EVAFiQ0QCU0i_0twuF</v>
      </c>
      <c r="AA6" s="283"/>
      <c r="AB6" s="283"/>
      <c r="AC6" s="283"/>
      <c r="AD6" s="283"/>
      <c r="AE6" s="283"/>
      <c r="AF6" s="283"/>
      <c r="AG6" s="283"/>
      <c r="AH6" s="283"/>
      <c r="AI6" s="283"/>
      <c r="AJ6" s="283"/>
      <c r="AK6" s="283"/>
      <c r="AL6" s="283"/>
    </row>
    <row r="7">
      <c r="A7" s="284" t="s">
        <v>1198</v>
      </c>
      <c r="B7" s="285" t="s">
        <v>1199</v>
      </c>
      <c r="C7" s="285" t="s">
        <v>1178</v>
      </c>
      <c r="D7" s="299" t="s">
        <v>1200</v>
      </c>
      <c r="E7" s="287" t="s">
        <v>1201</v>
      </c>
      <c r="F7" s="289" t="s">
        <v>1202</v>
      </c>
      <c r="G7" s="289" t="s">
        <v>1203</v>
      </c>
      <c r="H7" s="289" t="s">
        <v>1204</v>
      </c>
      <c r="I7" s="289" t="s">
        <v>1205</v>
      </c>
      <c r="J7" s="305"/>
      <c r="K7" s="289" t="s">
        <v>1206</v>
      </c>
      <c r="L7" s="290" t="str">
        <f t="shared" si="1"/>
        <v>AristocrazySpain</v>
      </c>
      <c r="M7" s="290" t="str">
        <f t="shared" si="2"/>
        <v>aristocrazy</v>
      </c>
      <c r="N7" s="290" t="str">
        <f t="shared" si="3"/>
        <v>aristocrazy</v>
      </c>
      <c r="O7" s="290" t="str">
        <f t="shared" si="4"/>
        <v>aristocrazyofficial</v>
      </c>
      <c r="P7" s="290" t="str">
        <f t="shared" si="5"/>
        <v/>
      </c>
      <c r="Q7" s="290" t="str">
        <f t="shared" si="6"/>
        <v>AristocrazyChannel</v>
      </c>
      <c r="R7" s="306" t="s">
        <v>1212</v>
      </c>
      <c r="S7" s="307" t="s">
        <v>1213</v>
      </c>
      <c r="T7" s="293">
        <v>2004.0</v>
      </c>
      <c r="U7" s="294">
        <v>45208.0</v>
      </c>
      <c r="V7" s="295" t="s">
        <v>1214</v>
      </c>
      <c r="W7" s="300" t="s">
        <v>1215</v>
      </c>
      <c r="X7" s="297" t="s">
        <v>1216</v>
      </c>
      <c r="Y7" s="289" t="s">
        <v>1217</v>
      </c>
      <c r="Z7" s="298" t="str">
        <f t="shared" si="7"/>
        <v>https://drive.google.com/thumbnail?id=1IyxKmV8qnDPnnGodE47oETG4EFdNa040</v>
      </c>
      <c r="AA7" s="283"/>
      <c r="AB7" s="283"/>
      <c r="AC7" s="283"/>
      <c r="AD7" s="283"/>
      <c r="AE7" s="283"/>
      <c r="AF7" s="283"/>
      <c r="AG7" s="283"/>
      <c r="AH7" s="283"/>
      <c r="AI7" s="283"/>
      <c r="AJ7" s="283"/>
      <c r="AK7" s="283"/>
      <c r="AL7" s="283"/>
    </row>
    <row r="8">
      <c r="A8" s="308" t="s">
        <v>1219</v>
      </c>
      <c r="B8" s="285" t="s">
        <v>1220</v>
      </c>
      <c r="C8" s="285" t="s">
        <v>1178</v>
      </c>
      <c r="D8" s="299" t="s">
        <v>1221</v>
      </c>
      <c r="E8" s="287" t="s">
        <v>1222</v>
      </c>
      <c r="F8" s="289" t="s">
        <v>1223</v>
      </c>
      <c r="G8" s="289" t="s">
        <v>1224</v>
      </c>
      <c r="H8" s="289" t="s">
        <v>1225</v>
      </c>
      <c r="I8" s="289" t="s">
        <v>1226</v>
      </c>
      <c r="J8" s="289" t="s">
        <v>1227</v>
      </c>
      <c r="K8" s="289" t="s">
        <v>1228</v>
      </c>
      <c r="L8" s="290" t="str">
        <f t="shared" si="1"/>
        <v>Joyerias.Sanchez</v>
      </c>
      <c r="M8" s="290" t="str">
        <f t="shared" si="2"/>
        <v>joyeriassanchez</v>
      </c>
      <c r="N8" s="290" t="str">
        <f t="shared" si="3"/>
        <v>joyerías-sánchez</v>
      </c>
      <c r="O8" s="290" t="str">
        <f t="shared" si="4"/>
        <v>joyeriassanchez</v>
      </c>
      <c r="P8" s="290" t="str">
        <f t="shared" si="5"/>
        <v>joyeriasanchez</v>
      </c>
      <c r="Q8" s="290" t="str">
        <f t="shared" si="6"/>
        <v>joyeriasanchez3307</v>
      </c>
      <c r="R8" s="309" t="s">
        <v>1234</v>
      </c>
      <c r="S8" s="17" t="s">
        <v>1235</v>
      </c>
      <c r="T8" s="293">
        <v>2012.0</v>
      </c>
      <c r="U8" s="295" t="s">
        <v>1236</v>
      </c>
      <c r="V8" s="295" t="s">
        <v>1237</v>
      </c>
      <c r="W8" s="300" t="s">
        <v>1238</v>
      </c>
      <c r="X8" s="297" t="s">
        <v>1239</v>
      </c>
      <c r="Y8" s="289" t="s">
        <v>1240</v>
      </c>
      <c r="Z8" s="298" t="str">
        <f t="shared" si="7"/>
        <v>https://drive.google.com/thumbnail?id=1jakZMnCu8MaK7ANPwU9f_KuxkmWdw8H7</v>
      </c>
      <c r="AA8" s="283"/>
      <c r="AB8" s="283"/>
      <c r="AC8" s="283"/>
      <c r="AD8" s="283"/>
      <c r="AE8" s="283"/>
      <c r="AF8" s="283"/>
      <c r="AG8" s="283"/>
      <c r="AH8" s="283"/>
      <c r="AI8" s="283"/>
      <c r="AJ8" s="283"/>
      <c r="AK8" s="283"/>
      <c r="AL8" s="283"/>
    </row>
    <row r="9">
      <c r="A9" s="308" t="s">
        <v>1242</v>
      </c>
      <c r="B9" s="285" t="s">
        <v>1243</v>
      </c>
      <c r="C9" s="285" t="s">
        <v>1178</v>
      </c>
      <c r="D9" s="299" t="s">
        <v>1244</v>
      </c>
      <c r="E9" s="287" t="s">
        <v>1245</v>
      </c>
      <c r="F9" s="289" t="s">
        <v>1246</v>
      </c>
      <c r="G9" s="289" t="s">
        <v>1247</v>
      </c>
      <c r="H9" s="289" t="s">
        <v>1248</v>
      </c>
      <c r="I9" s="289" t="s">
        <v>1249</v>
      </c>
      <c r="J9" s="289" t="s">
        <v>1250</v>
      </c>
      <c r="K9" s="305"/>
      <c r="L9" s="290" t="str">
        <f t="shared" si="1"/>
        <v>joseluisjoyerias</v>
      </c>
      <c r="M9" s="290" t="str">
        <f t="shared" si="2"/>
        <v>joseluisjoyerias</v>
      </c>
      <c r="N9" s="290" t="str">
        <f t="shared" si="3"/>
        <v>jose-luis-joyerias</v>
      </c>
      <c r="O9" s="290" t="str">
        <f t="shared" si="4"/>
        <v>joseluisjoyerias</v>
      </c>
      <c r="P9" s="290" t="str">
        <f t="shared" si="5"/>
        <v>JLUISJOYERIAS</v>
      </c>
      <c r="Q9" s="290" t="str">
        <f t="shared" si="6"/>
        <v/>
      </c>
      <c r="R9" s="309" t="s">
        <v>1254</v>
      </c>
      <c r="S9" s="309" t="s">
        <v>1255</v>
      </c>
      <c r="T9" s="293">
        <v>2018.0</v>
      </c>
      <c r="U9" s="295" t="s">
        <v>1256</v>
      </c>
      <c r="V9" s="295" t="s">
        <v>1131</v>
      </c>
      <c r="W9" s="300" t="s">
        <v>1257</v>
      </c>
      <c r="X9" s="297" t="s">
        <v>1258</v>
      </c>
      <c r="Y9" s="289" t="s">
        <v>1259</v>
      </c>
      <c r="Z9" s="298" t="str">
        <f t="shared" si="7"/>
        <v>https://drive.google.com/thumbnail?id=1Nb3CRJUK0pvZrXFCYbyAmgB8GwsfR_Rb</v>
      </c>
      <c r="AA9" s="283"/>
      <c r="AB9" s="283"/>
      <c r="AC9" s="283"/>
      <c r="AD9" s="283"/>
      <c r="AE9" s="283"/>
      <c r="AF9" s="283"/>
      <c r="AG9" s="283"/>
      <c r="AH9" s="283"/>
      <c r="AI9" s="283"/>
      <c r="AJ9" s="283"/>
      <c r="AK9" s="283"/>
      <c r="AL9" s="283"/>
    </row>
    <row r="10">
      <c r="A10" s="284" t="s">
        <v>1261</v>
      </c>
      <c r="B10" s="285" t="s">
        <v>1262</v>
      </c>
      <c r="C10" s="310" t="s">
        <v>1263</v>
      </c>
      <c r="D10" s="299" t="s">
        <v>1264</v>
      </c>
      <c r="E10" s="287" t="s">
        <v>1265</v>
      </c>
      <c r="F10" s="289" t="s">
        <v>1266</v>
      </c>
      <c r="G10" s="289" t="s">
        <v>1267</v>
      </c>
      <c r="H10" s="289" t="s">
        <v>1268</v>
      </c>
      <c r="I10" s="289" t="s">
        <v>1269</v>
      </c>
      <c r="J10" s="289" t="s">
        <v>1270</v>
      </c>
      <c r="K10" s="289" t="s">
        <v>1271</v>
      </c>
      <c r="L10" s="311" t="str">
        <f t="shared" si="1"/>
        <v>pdpaolajewelry</v>
      </c>
      <c r="M10" s="311" t="str">
        <f t="shared" si="2"/>
        <v>pdpaola_jewelry</v>
      </c>
      <c r="N10" s="290" t="str">
        <f t="shared" si="3"/>
        <v>pdpaola</v>
      </c>
      <c r="O10" s="290" t="str">
        <f t="shared" si="4"/>
        <v>pdpaola_jewelry</v>
      </c>
      <c r="P10" s="290" t="str">
        <f t="shared" si="5"/>
        <v>PDPAOLA_jewelry</v>
      </c>
      <c r="Q10" s="290" t="str">
        <f t="shared" si="6"/>
        <v>PDPAOLAJEWELRY</v>
      </c>
      <c r="R10" s="309" t="s">
        <v>1277</v>
      </c>
      <c r="S10" s="309" t="s">
        <v>1278</v>
      </c>
      <c r="T10" s="293">
        <v>2006.0</v>
      </c>
      <c r="U10" s="295" t="s">
        <v>1279</v>
      </c>
      <c r="V10" s="295" t="s">
        <v>1280</v>
      </c>
      <c r="W10" s="303" t="s">
        <v>1281</v>
      </c>
      <c r="X10" s="297" t="s">
        <v>1282</v>
      </c>
      <c r="Y10" s="289" t="s">
        <v>1283</v>
      </c>
      <c r="Z10" s="298" t="str">
        <f t="shared" si="7"/>
        <v>https://drive.google.com/thumbnail?id=1VeB9i9v8JDJmLLUH_edXHSRu6EsuVu6G</v>
      </c>
      <c r="AA10" s="283"/>
      <c r="AB10" s="283"/>
      <c r="AC10" s="283"/>
      <c r="AD10" s="283"/>
      <c r="AE10" s="283"/>
      <c r="AF10" s="283"/>
      <c r="AG10" s="283"/>
      <c r="AH10" s="283"/>
      <c r="AI10" s="283"/>
      <c r="AJ10" s="283"/>
      <c r="AK10" s="283"/>
      <c r="AL10" s="283"/>
    </row>
    <row r="11">
      <c r="A11" s="308" t="s">
        <v>1285</v>
      </c>
      <c r="B11" s="285" t="s">
        <v>1286</v>
      </c>
      <c r="C11" s="310" t="s">
        <v>1263</v>
      </c>
      <c r="D11" s="299" t="s">
        <v>1287</v>
      </c>
      <c r="E11" s="287" t="s">
        <v>1288</v>
      </c>
      <c r="F11" s="289" t="s">
        <v>1289</v>
      </c>
      <c r="G11" s="289" t="s">
        <v>1290</v>
      </c>
      <c r="H11" s="289" t="s">
        <v>1291</v>
      </c>
      <c r="I11" s="289" t="s">
        <v>1292</v>
      </c>
      <c r="J11" s="289" t="s">
        <v>1293</v>
      </c>
      <c r="K11" s="289" t="s">
        <v>1294</v>
      </c>
      <c r="L11" s="290" t="str">
        <f t="shared" si="1"/>
        <v>sansarushop</v>
      </c>
      <c r="M11" s="290" t="str">
        <f t="shared" si="2"/>
        <v>sansarushop</v>
      </c>
      <c r="N11" s="290" t="str">
        <f t="shared" si="3"/>
        <v>san-saru</v>
      </c>
      <c r="O11" s="290" t="str">
        <f t="shared" si="4"/>
        <v>sansarushop</v>
      </c>
      <c r="P11" s="290" t="str">
        <f t="shared" si="5"/>
        <v>sansarushop</v>
      </c>
      <c r="Q11" s="290" t="str">
        <f t="shared" si="6"/>
        <v>SanSaru</v>
      </c>
      <c r="R11" s="312" t="s">
        <v>1298</v>
      </c>
      <c r="S11" s="313" t="s">
        <v>1299</v>
      </c>
      <c r="T11" s="293">
        <v>1981.0</v>
      </c>
      <c r="U11" s="295" t="s">
        <v>1236</v>
      </c>
      <c r="V11" s="295" t="s">
        <v>1300</v>
      </c>
      <c r="W11" s="300" t="s">
        <v>1301</v>
      </c>
      <c r="X11" s="297" t="s">
        <v>1302</v>
      </c>
      <c r="Y11" s="289" t="s">
        <v>1303</v>
      </c>
      <c r="Z11" s="298" t="str">
        <f t="shared" si="7"/>
        <v>https://drive.google.com/thumbnail?id=1HemIc8JEnMyU1RRyfB04Ko3KUlHfKK1N</v>
      </c>
      <c r="AA11" s="283"/>
      <c r="AB11" s="283"/>
      <c r="AC11" s="283"/>
      <c r="AD11" s="283"/>
      <c r="AE11" s="283"/>
      <c r="AF11" s="283"/>
      <c r="AG11" s="283"/>
      <c r="AH11" s="283"/>
      <c r="AI11" s="283"/>
      <c r="AJ11" s="283"/>
      <c r="AK11" s="283"/>
      <c r="AL11" s="283"/>
    </row>
    <row r="12">
      <c r="A12" s="308" t="s">
        <v>1305</v>
      </c>
      <c r="B12" s="285" t="s">
        <v>1306</v>
      </c>
      <c r="C12" s="310" t="s">
        <v>1263</v>
      </c>
      <c r="D12" s="299" t="s">
        <v>1307</v>
      </c>
      <c r="E12" s="287" t="s">
        <v>1308</v>
      </c>
      <c r="F12" s="289" t="s">
        <v>1309</v>
      </c>
      <c r="G12" s="289" t="s">
        <v>1310</v>
      </c>
      <c r="H12" s="289" t="s">
        <v>1311</v>
      </c>
      <c r="I12" s="305"/>
      <c r="J12" s="289" t="s">
        <v>1312</v>
      </c>
      <c r="K12" s="289" t="s">
        <v>1313</v>
      </c>
      <c r="L12" s="290" t="str">
        <f t="shared" si="1"/>
        <v>JoyeriaSuarez</v>
      </c>
      <c r="M12" s="290" t="str">
        <f t="shared" si="2"/>
        <v>joyeriasuarez</v>
      </c>
      <c r="N12" s="290" t="str">
        <f t="shared" si="3"/>
        <v>joyeriasuarez</v>
      </c>
      <c r="O12" s="290" t="str">
        <f t="shared" si="4"/>
        <v/>
      </c>
      <c r="P12" s="290" t="str">
        <f t="shared" si="5"/>
        <v>joyeriasuarez</v>
      </c>
      <c r="Q12" s="290" t="str">
        <f t="shared" si="6"/>
        <v>JOYERIASUAREZofficial</v>
      </c>
      <c r="R12" s="309" t="s">
        <v>1317</v>
      </c>
      <c r="S12" s="309" t="s">
        <v>1318</v>
      </c>
      <c r="T12" s="293">
        <v>2009.0</v>
      </c>
      <c r="U12" s="295" t="s">
        <v>1319</v>
      </c>
      <c r="V12" s="295" t="s">
        <v>1320</v>
      </c>
      <c r="W12" s="300" t="s">
        <v>1321</v>
      </c>
      <c r="X12" s="297" t="s">
        <v>1322</v>
      </c>
      <c r="Y12" s="289" t="s">
        <v>1323</v>
      </c>
      <c r="Z12" s="298" t="str">
        <f t="shared" si="7"/>
        <v>https://drive.google.com/thumbnail?id=1qmr9Lb9nv4exus3-mQCOQV7_goOgdQfD</v>
      </c>
      <c r="AA12" s="283"/>
      <c r="AB12" s="283"/>
      <c r="AC12" s="283"/>
      <c r="AD12" s="283"/>
      <c r="AE12" s="283"/>
      <c r="AF12" s="283"/>
      <c r="AG12" s="283"/>
      <c r="AH12" s="283"/>
      <c r="AI12" s="283"/>
      <c r="AJ12" s="283"/>
      <c r="AK12" s="283"/>
      <c r="AL12" s="283"/>
    </row>
    <row r="13">
      <c r="A13" s="308" t="s">
        <v>1325</v>
      </c>
      <c r="B13" s="285" t="s">
        <v>1326</v>
      </c>
      <c r="C13" s="310" t="s">
        <v>1263</v>
      </c>
      <c r="D13" s="299" t="s">
        <v>1327</v>
      </c>
      <c r="E13" s="287" t="s">
        <v>1328</v>
      </c>
      <c r="F13" s="289" t="s">
        <v>1329</v>
      </c>
      <c r="G13" s="289" t="s">
        <v>1330</v>
      </c>
      <c r="H13" s="289" t="s">
        <v>1331</v>
      </c>
      <c r="I13" s="289" t="s">
        <v>1332</v>
      </c>
      <c r="J13" s="289" t="s">
        <v>1333</v>
      </c>
      <c r="K13" s="289" t="s">
        <v>1334</v>
      </c>
      <c r="L13" s="290" t="str">
        <f t="shared" si="1"/>
        <v>unode50.global</v>
      </c>
      <c r="M13" s="290" t="str">
        <f t="shared" si="2"/>
        <v>unode50</v>
      </c>
      <c r="N13" s="290" t="str">
        <f t="shared" si="3"/>
        <v>uno-de-50</v>
      </c>
      <c r="O13" s="290" t="str">
        <f t="shared" si="4"/>
        <v>unode50_official</v>
      </c>
      <c r="P13" s="290" t="str">
        <f t="shared" si="5"/>
        <v>Unode50_com</v>
      </c>
      <c r="Q13" s="290" t="str">
        <f t="shared" si="6"/>
        <v>UNOde50</v>
      </c>
      <c r="R13" s="309" t="s">
        <v>1341</v>
      </c>
      <c r="S13" s="309" t="s">
        <v>1342</v>
      </c>
      <c r="T13" s="293">
        <v>1979.0</v>
      </c>
      <c r="U13" s="295" t="s">
        <v>1150</v>
      </c>
      <c r="V13" s="295" t="s">
        <v>1131</v>
      </c>
      <c r="W13" s="300" t="s">
        <v>1343</v>
      </c>
      <c r="X13" s="297" t="s">
        <v>1344</v>
      </c>
      <c r="Y13" s="289" t="s">
        <v>1345</v>
      </c>
      <c r="Z13" s="298" t="str">
        <f t="shared" si="7"/>
        <v>https://drive.google.com/thumbnail?id=1TWQt3HSw1ISWRb4HyI4u2UtRDO7lR6Q8</v>
      </c>
      <c r="AA13" s="283"/>
      <c r="AB13" s="283"/>
      <c r="AC13" s="283"/>
      <c r="AD13" s="283"/>
      <c r="AE13" s="283"/>
      <c r="AF13" s="283"/>
      <c r="AG13" s="283"/>
      <c r="AH13" s="283"/>
      <c r="AI13" s="283"/>
      <c r="AJ13" s="283"/>
      <c r="AK13" s="283"/>
      <c r="AL13" s="283"/>
    </row>
    <row r="14">
      <c r="A14" s="308" t="s">
        <v>1347</v>
      </c>
      <c r="B14" s="285" t="s">
        <v>1348</v>
      </c>
      <c r="C14" s="285" t="s">
        <v>1349</v>
      </c>
      <c r="D14" s="299" t="s">
        <v>1350</v>
      </c>
      <c r="E14" s="287" t="s">
        <v>1351</v>
      </c>
      <c r="F14" s="289" t="s">
        <v>1352</v>
      </c>
      <c r="G14" s="289" t="s">
        <v>1353</v>
      </c>
      <c r="H14" s="289" t="s">
        <v>1354</v>
      </c>
      <c r="I14" s="305"/>
      <c r="J14" s="289" t="s">
        <v>1355</v>
      </c>
      <c r="K14" s="289" t="s">
        <v>1356</v>
      </c>
      <c r="L14" s="290" t="str">
        <f t="shared" si="1"/>
        <v>JoyeriaRabat</v>
      </c>
      <c r="M14" s="290" t="str">
        <f t="shared" si="2"/>
        <v>rabatjewellery</v>
      </c>
      <c r="N14" s="290" t="str">
        <f t="shared" si="3"/>
        <v>rabat-joyas</v>
      </c>
      <c r="O14" s="290" t="str">
        <f t="shared" si="4"/>
        <v/>
      </c>
      <c r="P14" s="290" t="str">
        <f t="shared" si="5"/>
        <v>joyeriarabat</v>
      </c>
      <c r="Q14" s="290" t="str">
        <f t="shared" si="6"/>
        <v>joyeriarabat94</v>
      </c>
      <c r="R14" s="309" t="s">
        <v>1362</v>
      </c>
      <c r="S14" s="313" t="s">
        <v>1363</v>
      </c>
      <c r="T14" s="293">
        <v>2017.0</v>
      </c>
      <c r="U14" s="295" t="s">
        <v>1279</v>
      </c>
      <c r="V14" s="295" t="s">
        <v>1364</v>
      </c>
      <c r="W14" s="300" t="s">
        <v>1238</v>
      </c>
      <c r="X14" s="297" t="s">
        <v>1365</v>
      </c>
      <c r="Y14" s="289" t="s">
        <v>1366</v>
      </c>
      <c r="Z14" s="298" t="str">
        <f t="shared" si="7"/>
        <v>https://drive.google.com/thumbnail?id=1zNhiKSkPk1teTnAm44kFoRw24dwgrDwL</v>
      </c>
      <c r="AA14" s="283"/>
      <c r="AB14" s="283"/>
      <c r="AC14" s="283"/>
      <c r="AD14" s="283"/>
      <c r="AE14" s="283"/>
      <c r="AF14" s="283"/>
      <c r="AG14" s="283"/>
      <c r="AH14" s="283"/>
      <c r="AI14" s="283"/>
      <c r="AJ14" s="283"/>
      <c r="AK14" s="283"/>
      <c r="AL14" s="283"/>
    </row>
    <row r="15">
      <c r="A15" s="314" t="s">
        <v>1368</v>
      </c>
      <c r="B15" s="285" t="s">
        <v>1369</v>
      </c>
      <c r="C15" s="285" t="s">
        <v>1349</v>
      </c>
      <c r="D15" s="299" t="s">
        <v>1370</v>
      </c>
      <c r="E15" s="287" t="s">
        <v>1371</v>
      </c>
      <c r="F15" s="289" t="s">
        <v>1372</v>
      </c>
      <c r="G15" s="289" t="s">
        <v>1373</v>
      </c>
      <c r="H15" s="289" t="s">
        <v>1374</v>
      </c>
      <c r="I15" s="289" t="s">
        <v>1375</v>
      </c>
      <c r="J15" s="289" t="s">
        <v>1376</v>
      </c>
      <c r="K15" s="289" t="s">
        <v>1377</v>
      </c>
      <c r="L15" s="290" t="str">
        <f t="shared" si="1"/>
        <v>piaget</v>
      </c>
      <c r="M15" s="290" t="str">
        <f t="shared" si="2"/>
        <v>piaget</v>
      </c>
      <c r="N15" s="290" t="str">
        <f t="shared" si="3"/>
        <v>piaget</v>
      </c>
      <c r="O15" s="290" t="str">
        <f t="shared" si="4"/>
        <v>piaget</v>
      </c>
      <c r="P15" s="290" t="str">
        <f t="shared" si="5"/>
        <v>Piaget</v>
      </c>
      <c r="Q15" s="290" t="str">
        <f t="shared" si="6"/>
        <v>Piaget</v>
      </c>
      <c r="R15" s="309" t="s">
        <v>1379</v>
      </c>
      <c r="S15" s="315" t="s">
        <v>1380</v>
      </c>
      <c r="T15" s="293">
        <v>2018.0</v>
      </c>
      <c r="U15" s="295" t="s">
        <v>1381</v>
      </c>
      <c r="V15" s="295" t="s">
        <v>1300</v>
      </c>
      <c r="W15" s="300" t="s">
        <v>1382</v>
      </c>
      <c r="X15" s="297" t="s">
        <v>1383</v>
      </c>
      <c r="Y15" s="289" t="s">
        <v>1384</v>
      </c>
      <c r="Z15" s="298" t="str">
        <f t="shared" si="7"/>
        <v>https://drive.google.com/thumbnail?id=1b8pn8-_jj37tBXIBy2ZWCOKt9DerDD8H</v>
      </c>
      <c r="AA15" s="283"/>
      <c r="AB15" s="283"/>
      <c r="AC15" s="283"/>
      <c r="AD15" s="283"/>
      <c r="AE15" s="283"/>
      <c r="AF15" s="283"/>
      <c r="AG15" s="283"/>
      <c r="AH15" s="283"/>
      <c r="AI15" s="283"/>
      <c r="AJ15" s="283"/>
      <c r="AK15" s="283"/>
      <c r="AL15" s="283"/>
    </row>
    <row r="16">
      <c r="A16" s="314" t="s">
        <v>1386</v>
      </c>
      <c r="B16" s="285" t="s">
        <v>1387</v>
      </c>
      <c r="C16" s="285" t="s">
        <v>1349</v>
      </c>
      <c r="D16" s="299" t="s">
        <v>1388</v>
      </c>
      <c r="E16" s="287" t="s">
        <v>1389</v>
      </c>
      <c r="F16" s="289" t="s">
        <v>1390</v>
      </c>
      <c r="G16" s="289" t="s">
        <v>1391</v>
      </c>
      <c r="H16" s="289" t="s">
        <v>1392</v>
      </c>
      <c r="I16" s="289" t="s">
        <v>1393</v>
      </c>
      <c r="J16" s="289" t="s">
        <v>1394</v>
      </c>
      <c r="K16" s="289" t="s">
        <v>1395</v>
      </c>
      <c r="L16" s="290" t="str">
        <f t="shared" si="1"/>
        <v>THOMASSABOFanpage</v>
      </c>
      <c r="M16" s="290" t="str">
        <f t="shared" si="2"/>
        <v>thomassabo</v>
      </c>
      <c r="N16" s="290" t="str">
        <f t="shared" si="3"/>
        <v>thomassabo</v>
      </c>
      <c r="O16" s="290" t="str">
        <f t="shared" si="4"/>
        <v>thomassabo_official</v>
      </c>
      <c r="P16" s="290" t="str">
        <f t="shared" si="5"/>
        <v>THOMASSABO</v>
      </c>
      <c r="Q16" s="290" t="str">
        <f t="shared" si="6"/>
        <v>thomassabo</v>
      </c>
      <c r="R16" s="309" t="s">
        <v>1400</v>
      </c>
      <c r="S16" s="316" t="s">
        <v>1401</v>
      </c>
      <c r="T16" s="293">
        <v>2019.0</v>
      </c>
      <c r="U16" s="294">
        <v>45200.0</v>
      </c>
      <c r="V16" s="295" t="s">
        <v>1402</v>
      </c>
      <c r="W16" s="300" t="s">
        <v>1403</v>
      </c>
      <c r="X16" s="297" t="s">
        <v>1404</v>
      </c>
      <c r="Y16" s="289" t="s">
        <v>1405</v>
      </c>
      <c r="Z16" s="298" t="str">
        <f t="shared" si="7"/>
        <v>https://drive.google.com/thumbnail?id=1fX7mpPw8cilnrw4zs9NcPde8GhMpjp3r</v>
      </c>
      <c r="AA16" s="283"/>
      <c r="AB16" s="283"/>
      <c r="AC16" s="283"/>
      <c r="AD16" s="283"/>
      <c r="AE16" s="283"/>
      <c r="AF16" s="283"/>
      <c r="AG16" s="283"/>
      <c r="AH16" s="283"/>
      <c r="AI16" s="283"/>
      <c r="AJ16" s="283"/>
      <c r="AK16" s="283"/>
      <c r="AL16" s="283"/>
    </row>
    <row r="17">
      <c r="A17" s="308" t="s">
        <v>1407</v>
      </c>
      <c r="B17" s="285" t="s">
        <v>1408</v>
      </c>
      <c r="C17" s="285" t="s">
        <v>1349</v>
      </c>
      <c r="D17" s="299" t="s">
        <v>1409</v>
      </c>
      <c r="E17" s="287" t="s">
        <v>1410</v>
      </c>
      <c r="F17" s="289" t="s">
        <v>1411</v>
      </c>
      <c r="G17" s="289" t="s">
        <v>1412</v>
      </c>
      <c r="H17" s="289" t="s">
        <v>1413</v>
      </c>
      <c r="I17" s="289" t="s">
        <v>1414</v>
      </c>
      <c r="J17" s="305"/>
      <c r="K17" s="289" t="s">
        <v>1415</v>
      </c>
      <c r="L17" s="290" t="str">
        <f t="shared" si="1"/>
        <v>RoselinJoyeros1949</v>
      </c>
      <c r="M17" s="311" t="str">
        <f t="shared" si="2"/>
        <v>roselinjoyeros</v>
      </c>
      <c r="N17" s="290" t="str">
        <f t="shared" si="3"/>
        <v>roselin-s-l</v>
      </c>
      <c r="O17" s="290" t="str">
        <f t="shared" si="4"/>
        <v>roselinjoyeros</v>
      </c>
      <c r="P17" s="290" t="str">
        <f t="shared" si="5"/>
        <v/>
      </c>
      <c r="Q17" s="290" t="str">
        <f t="shared" si="6"/>
        <v>roselinjoyeros</v>
      </c>
      <c r="R17" s="317" t="s">
        <v>1419</v>
      </c>
      <c r="S17" s="317" t="s">
        <v>1420</v>
      </c>
      <c r="T17" s="293">
        <v>1993.0</v>
      </c>
      <c r="U17" s="295" t="s">
        <v>1279</v>
      </c>
      <c r="V17" s="295" t="s">
        <v>1171</v>
      </c>
      <c r="W17" s="300" t="s">
        <v>1421</v>
      </c>
      <c r="X17" s="318" t="s">
        <v>1422</v>
      </c>
      <c r="Y17" s="289" t="s">
        <v>1423</v>
      </c>
      <c r="Z17" s="298" t="str">
        <f t="shared" si="7"/>
        <v>https://drive.google.com/thumbnail?id=1cmNs29KSolf-aI62hu8uyyfu1a_X0pUT</v>
      </c>
      <c r="AA17" s="283"/>
      <c r="AB17" s="283"/>
      <c r="AC17" s="283"/>
      <c r="AD17" s="283"/>
      <c r="AE17" s="283"/>
      <c r="AF17" s="283"/>
      <c r="AG17" s="283"/>
      <c r="AH17" s="283"/>
      <c r="AI17" s="283"/>
      <c r="AJ17" s="283"/>
      <c r="AK17" s="283"/>
      <c r="AL17" s="283"/>
    </row>
    <row r="18">
      <c r="A18" s="308" t="s">
        <v>1427</v>
      </c>
      <c r="B18" s="285" t="s">
        <v>1630</v>
      </c>
      <c r="C18" s="283"/>
      <c r="D18" s="299" t="s">
        <v>1428</v>
      </c>
      <c r="E18" s="287" t="s">
        <v>1794</v>
      </c>
      <c r="F18" s="289" t="s">
        <v>1795</v>
      </c>
      <c r="G18" s="289" t="s">
        <v>1796</v>
      </c>
      <c r="H18" s="289" t="s">
        <v>1797</v>
      </c>
      <c r="I18" s="305"/>
      <c r="J18" s="305"/>
      <c r="K18" s="289" t="s">
        <v>1798</v>
      </c>
      <c r="L18" s="290" t="str">
        <f t="shared" si="1"/>
        <v>TiendasTimeRoad</v>
      </c>
      <c r="M18" s="290" t="str">
        <f t="shared" si="2"/>
        <v>tiendastimeroad</v>
      </c>
      <c r="N18" s="290" t="str">
        <f t="shared" si="3"/>
        <v>time-road</v>
      </c>
      <c r="O18" s="290" t="str">
        <f t="shared" si="4"/>
        <v/>
      </c>
      <c r="P18" s="290" t="str">
        <f t="shared" si="5"/>
        <v/>
      </c>
      <c r="Q18" s="290" t="str">
        <f t="shared" si="6"/>
        <v>timeroad3218</v>
      </c>
      <c r="R18" s="309" t="s">
        <v>1799</v>
      </c>
      <c r="S18" s="312" t="s">
        <v>1800</v>
      </c>
      <c r="T18" s="295"/>
      <c r="U18" s="293">
        <v>0.0</v>
      </c>
      <c r="V18" s="295" t="s">
        <v>1637</v>
      </c>
      <c r="W18" s="300" t="s">
        <v>1801</v>
      </c>
      <c r="X18" s="297" t="s">
        <v>1638</v>
      </c>
      <c r="Y18" s="289" t="s">
        <v>1639</v>
      </c>
      <c r="Z18" s="298" t="str">
        <f t="shared" si="7"/>
        <v>https://www.rec0.com/wp-content/uploads/Logo-IndiCold.jpg</v>
      </c>
      <c r="AA18" s="283"/>
      <c r="AB18" s="283"/>
      <c r="AC18" s="283"/>
      <c r="AD18" s="283"/>
      <c r="AE18" s="283"/>
      <c r="AF18" s="283"/>
      <c r="AG18" s="283"/>
      <c r="AH18" s="283"/>
      <c r="AI18" s="283"/>
      <c r="AJ18" s="283"/>
      <c r="AK18" s="283"/>
      <c r="AL18" s="283"/>
    </row>
    <row r="19">
      <c r="A19" s="308" t="s">
        <v>1429</v>
      </c>
      <c r="B19" s="285" t="s">
        <v>1641</v>
      </c>
      <c r="C19" s="283"/>
      <c r="D19" s="299" t="s">
        <v>1430</v>
      </c>
      <c r="E19" s="319" t="s">
        <v>1802</v>
      </c>
      <c r="F19" s="320" t="s">
        <v>1803</v>
      </c>
      <c r="G19" s="289" t="s">
        <v>1804</v>
      </c>
      <c r="H19" s="289" t="s">
        <v>1805</v>
      </c>
      <c r="I19" s="289" t="s">
        <v>1806</v>
      </c>
      <c r="J19" s="289" t="s">
        <v>1807</v>
      </c>
      <c r="K19" s="289" t="s">
        <v>1808</v>
      </c>
      <c r="L19" s="290" t="str">
        <f t="shared" si="1"/>
        <v>AGATHA</v>
      </c>
      <c r="M19" s="290" t="str">
        <f t="shared" si="2"/>
        <v>agathaparisspain</v>
      </c>
      <c r="N19" s="290" t="str">
        <f t="shared" si="3"/>
        <v>agathaparis</v>
      </c>
      <c r="O19" s="290" t="str">
        <f t="shared" si="4"/>
        <v>agatha.paris</v>
      </c>
      <c r="P19" s="290" t="str">
        <f t="shared" si="5"/>
        <v>AGATHA</v>
      </c>
      <c r="Q19" s="290" t="str">
        <f t="shared" si="6"/>
        <v>AGATHAPARIS1</v>
      </c>
      <c r="R19" s="309" t="s">
        <v>1809</v>
      </c>
      <c r="S19" s="309" t="s">
        <v>1810</v>
      </c>
      <c r="T19" s="295"/>
      <c r="U19" s="293">
        <v>0.0</v>
      </c>
      <c r="V19" s="295" t="s">
        <v>1637</v>
      </c>
      <c r="W19" s="321" t="s">
        <v>1811</v>
      </c>
      <c r="X19" s="297" t="s">
        <v>1638</v>
      </c>
      <c r="Y19" s="289" t="s">
        <v>1639</v>
      </c>
      <c r="Z19" s="298" t="str">
        <f t="shared" si="7"/>
        <v>https://www.rec0.com/wp-content/uploads/Logo-IndiCold.jpg</v>
      </c>
      <c r="AA19" s="283"/>
      <c r="AB19" s="283"/>
      <c r="AC19" s="283"/>
      <c r="AD19" s="283"/>
      <c r="AE19" s="283"/>
      <c r="AF19" s="283"/>
      <c r="AG19" s="283"/>
      <c r="AH19" s="283"/>
      <c r="AI19" s="283"/>
      <c r="AJ19" s="283"/>
      <c r="AK19" s="283"/>
      <c r="AL19" s="283"/>
    </row>
    <row r="20">
      <c r="A20" s="308" t="s">
        <v>1431</v>
      </c>
      <c r="B20" s="285" t="s">
        <v>1648</v>
      </c>
      <c r="C20" s="283"/>
      <c r="D20" s="299" t="s">
        <v>1432</v>
      </c>
      <c r="E20" s="287" t="s">
        <v>1812</v>
      </c>
      <c r="F20" s="289" t="s">
        <v>1813</v>
      </c>
      <c r="G20" s="289" t="s">
        <v>1814</v>
      </c>
      <c r="H20" s="289" t="s">
        <v>1815</v>
      </c>
      <c r="I20" s="305"/>
      <c r="J20" s="305"/>
      <c r="K20" s="289" t="s">
        <v>1816</v>
      </c>
      <c r="L20" s="290" t="str">
        <f t="shared" si="1"/>
        <v>Joyeria.Fina.Garcia</v>
      </c>
      <c r="M20" s="290" t="str">
        <f t="shared" si="2"/>
        <v>finagarcia_joyerias</v>
      </c>
      <c r="N20" s="290" t="str">
        <f t="shared" si="3"/>
        <v>fina-garc%C3%ADa</v>
      </c>
      <c r="O20" s="290" t="str">
        <f t="shared" si="4"/>
        <v/>
      </c>
      <c r="P20" s="290" t="str">
        <f t="shared" si="5"/>
        <v/>
      </c>
      <c r="Q20" s="290" t="str">
        <f t="shared" si="6"/>
        <v>Finagarcia1988</v>
      </c>
      <c r="R20" s="317" t="s">
        <v>1817</v>
      </c>
      <c r="S20" s="322" t="s">
        <v>1818</v>
      </c>
      <c r="T20" s="295"/>
      <c r="U20" s="293">
        <v>0.0</v>
      </c>
      <c r="V20" s="295" t="s">
        <v>1637</v>
      </c>
      <c r="W20" s="300" t="s">
        <v>1819</v>
      </c>
      <c r="X20" s="297" t="s">
        <v>1638</v>
      </c>
      <c r="Y20" s="289" t="s">
        <v>1639</v>
      </c>
      <c r="Z20" s="298" t="str">
        <f t="shared" si="7"/>
        <v>https://www.rec0.com/wp-content/uploads/Logo-IndiCold.jpg</v>
      </c>
      <c r="AA20" s="283"/>
      <c r="AB20" s="283"/>
      <c r="AC20" s="283"/>
      <c r="AD20" s="283"/>
      <c r="AE20" s="283"/>
      <c r="AF20" s="283"/>
      <c r="AG20" s="283"/>
      <c r="AH20" s="283"/>
      <c r="AI20" s="283"/>
      <c r="AJ20" s="283"/>
      <c r="AK20" s="283"/>
      <c r="AL20" s="283"/>
    </row>
    <row r="21">
      <c r="A21" s="308" t="s">
        <v>1433</v>
      </c>
      <c r="B21" s="285" t="s">
        <v>1658</v>
      </c>
      <c r="C21" s="283"/>
      <c r="D21" s="299" t="s">
        <v>1434</v>
      </c>
      <c r="E21" s="287" t="s">
        <v>1820</v>
      </c>
      <c r="F21" s="289" t="s">
        <v>1821</v>
      </c>
      <c r="G21" s="289" t="s">
        <v>1822</v>
      </c>
      <c r="H21" s="305"/>
      <c r="I21" s="289" t="s">
        <v>1823</v>
      </c>
      <c r="J21" s="289" t="s">
        <v>1824</v>
      </c>
      <c r="K21" s="289" t="s">
        <v>1825</v>
      </c>
      <c r="L21" s="290" t="str">
        <f t="shared" si="1"/>
        <v>JOYERIANICOLS</v>
      </c>
      <c r="M21" s="290" t="str">
        <f t="shared" si="2"/>
        <v>joyerianicols</v>
      </c>
      <c r="N21" s="290" t="str">
        <f t="shared" si="3"/>
        <v/>
      </c>
      <c r="O21" s="290" t="str">
        <f t="shared" si="4"/>
        <v>joyeria.nicols</v>
      </c>
      <c r="P21" s="290" t="str">
        <f t="shared" si="5"/>
        <v>joyerianicols</v>
      </c>
      <c r="Q21" s="290" t="str">
        <f t="shared" si="6"/>
        <v>joyerianicols434</v>
      </c>
      <c r="R21" s="317" t="s">
        <v>1826</v>
      </c>
      <c r="S21" s="306" t="s">
        <v>1827</v>
      </c>
      <c r="T21" s="295"/>
      <c r="U21" s="293">
        <v>0.0</v>
      </c>
      <c r="V21" s="295" t="s">
        <v>1637</v>
      </c>
      <c r="W21" s="300" t="s">
        <v>1828</v>
      </c>
      <c r="X21" s="297" t="s">
        <v>1638</v>
      </c>
      <c r="Y21" s="289" t="s">
        <v>1639</v>
      </c>
      <c r="Z21" s="298" t="str">
        <f t="shared" si="7"/>
        <v>https://www.rec0.com/wp-content/uploads/Logo-IndiCold.jpg</v>
      </c>
      <c r="AA21" s="283"/>
      <c r="AB21" s="283"/>
      <c r="AC21" s="283"/>
      <c r="AD21" s="283"/>
      <c r="AE21" s="283"/>
      <c r="AF21" s="283"/>
      <c r="AG21" s="283"/>
      <c r="AH21" s="283"/>
      <c r="AI21" s="283"/>
      <c r="AJ21" s="283"/>
      <c r="AK21" s="283"/>
      <c r="AL21" s="283"/>
    </row>
    <row r="22">
      <c r="A22" s="314" t="s">
        <v>1435</v>
      </c>
      <c r="B22" s="285" t="s">
        <v>1666</v>
      </c>
      <c r="C22" s="283"/>
      <c r="D22" s="299" t="s">
        <v>1436</v>
      </c>
      <c r="E22" s="287" t="s">
        <v>1829</v>
      </c>
      <c r="F22" s="289" t="s">
        <v>1830</v>
      </c>
      <c r="G22" s="289" t="s">
        <v>1831</v>
      </c>
      <c r="H22" s="289" t="s">
        <v>1832</v>
      </c>
      <c r="I22" s="289" t="s">
        <v>1833</v>
      </c>
      <c r="J22" s="305"/>
      <c r="K22" s="289" t="s">
        <v>1834</v>
      </c>
      <c r="L22" s="290" t="str">
        <f t="shared" si="1"/>
        <v>luxenter</v>
      </c>
      <c r="M22" s="290" t="str">
        <f t="shared" si="2"/>
        <v>luxenteroficial</v>
      </c>
      <c r="N22" s="290" t="str">
        <f t="shared" si="3"/>
        <v>luxenter</v>
      </c>
      <c r="O22" s="290" t="str">
        <f t="shared" si="4"/>
        <v>luxenteroficial</v>
      </c>
      <c r="P22" s="290" t="str">
        <f t="shared" si="5"/>
        <v/>
      </c>
      <c r="Q22" s="290" t="str">
        <f t="shared" si="6"/>
        <v>LuxenterMadrid</v>
      </c>
      <c r="R22" s="317" t="s">
        <v>1835</v>
      </c>
      <c r="S22" s="323" t="s">
        <v>1836</v>
      </c>
      <c r="T22" s="295"/>
      <c r="U22" s="293">
        <v>0.0</v>
      </c>
      <c r="V22" s="295" t="s">
        <v>1637</v>
      </c>
      <c r="W22" s="300" t="s">
        <v>1837</v>
      </c>
      <c r="X22" s="297" t="s">
        <v>1638</v>
      </c>
      <c r="Y22" s="289" t="s">
        <v>1639</v>
      </c>
      <c r="Z22" s="298" t="str">
        <f t="shared" si="7"/>
        <v>https://www.rec0.com/wp-content/uploads/Logo-IndiCold.jpg</v>
      </c>
      <c r="AA22" s="283"/>
      <c r="AB22" s="283"/>
      <c r="AC22" s="283"/>
      <c r="AD22" s="283"/>
      <c r="AE22" s="283"/>
      <c r="AF22" s="283"/>
      <c r="AG22" s="283"/>
      <c r="AH22" s="283"/>
      <c r="AI22" s="283"/>
      <c r="AJ22" s="283"/>
      <c r="AK22" s="283"/>
      <c r="AL22" s="283"/>
    </row>
    <row r="23">
      <c r="A23" s="308" t="s">
        <v>1437</v>
      </c>
      <c r="B23" s="285" t="s">
        <v>1673</v>
      </c>
      <c r="C23" s="283"/>
      <c r="D23" s="299" t="s">
        <v>1438</v>
      </c>
      <c r="E23" s="287" t="s">
        <v>1838</v>
      </c>
      <c r="F23" s="289" t="s">
        <v>1839</v>
      </c>
      <c r="G23" s="289" t="s">
        <v>1840</v>
      </c>
      <c r="H23" s="289" t="s">
        <v>1841</v>
      </c>
      <c r="I23" s="305"/>
      <c r="J23" s="289" t="s">
        <v>1842</v>
      </c>
      <c r="K23" s="289" t="s">
        <v>1843</v>
      </c>
      <c r="L23" s="290" t="str">
        <f t="shared" si="1"/>
        <v>OROVIVO.Esp</v>
      </c>
      <c r="M23" s="290" t="str">
        <f t="shared" si="2"/>
        <v>orovivo</v>
      </c>
      <c r="N23" s="290" t="str">
        <f t="shared" si="3"/>
        <v>oro-vivo-group</v>
      </c>
      <c r="O23" s="290" t="str">
        <f t="shared" si="4"/>
        <v/>
      </c>
      <c r="P23" s="290" t="str">
        <f t="shared" si="5"/>
        <v>OroVivoOfficial</v>
      </c>
      <c r="Q23" s="290" t="str">
        <f t="shared" si="6"/>
        <v>orovivo9967</v>
      </c>
      <c r="R23" s="309" t="s">
        <v>1844</v>
      </c>
      <c r="S23" s="309" t="s">
        <v>1845</v>
      </c>
      <c r="T23" s="295"/>
      <c r="U23" s="293">
        <v>0.0</v>
      </c>
      <c r="V23" s="295" t="s">
        <v>1637</v>
      </c>
      <c r="W23" s="300" t="s">
        <v>1846</v>
      </c>
      <c r="X23" s="297" t="s">
        <v>1638</v>
      </c>
      <c r="Y23" s="289" t="s">
        <v>1639</v>
      </c>
      <c r="Z23" s="298" t="str">
        <f t="shared" si="7"/>
        <v>https://www.rec0.com/wp-content/uploads/Logo-IndiCold.jpg</v>
      </c>
      <c r="AA23" s="283"/>
      <c r="AB23" s="283"/>
      <c r="AC23" s="283"/>
      <c r="AD23" s="283"/>
      <c r="AE23" s="283"/>
      <c r="AF23" s="283"/>
      <c r="AG23" s="283"/>
      <c r="AH23" s="283"/>
      <c r="AI23" s="283"/>
      <c r="AJ23" s="283"/>
      <c r="AK23" s="283"/>
      <c r="AL23" s="283"/>
    </row>
    <row r="24">
      <c r="A24" s="314" t="s">
        <v>1439</v>
      </c>
      <c r="B24" s="285" t="s">
        <v>1681</v>
      </c>
      <c r="C24" s="283"/>
      <c r="D24" s="299" t="s">
        <v>1440</v>
      </c>
      <c r="E24" s="287" t="s">
        <v>1847</v>
      </c>
      <c r="F24" s="289" t="s">
        <v>1848</v>
      </c>
      <c r="G24" s="289" t="s">
        <v>1849</v>
      </c>
      <c r="H24" s="289" t="s">
        <v>1850</v>
      </c>
      <c r="I24" s="289" t="s">
        <v>1851</v>
      </c>
      <c r="J24" s="289" t="s">
        <v>1852</v>
      </c>
      <c r="K24" s="289" t="s">
        <v>1853</v>
      </c>
      <c r="L24" s="311" t="str">
        <f t="shared" si="1"/>
        <v>lavanijewels</v>
      </c>
      <c r="M24" s="311" t="str">
        <f t="shared" si="2"/>
        <v>lavani.jewels</v>
      </c>
      <c r="N24" s="290" t="str">
        <f t="shared" si="3"/>
        <v>lavanijewels</v>
      </c>
      <c r="O24" s="311" t="str">
        <f t="shared" si="4"/>
        <v>lavanijewels</v>
      </c>
      <c r="P24" s="290" t="str">
        <f t="shared" si="5"/>
        <v>LavaniJewels</v>
      </c>
      <c r="Q24" s="290" t="str">
        <f t="shared" si="6"/>
        <v>lavanijewels4345</v>
      </c>
      <c r="R24" s="309" t="s">
        <v>1854</v>
      </c>
      <c r="S24" s="315" t="s">
        <v>1855</v>
      </c>
      <c r="T24" s="295"/>
      <c r="U24" s="293">
        <v>0.0</v>
      </c>
      <c r="V24" s="295" t="s">
        <v>1637</v>
      </c>
      <c r="W24" s="324" t="s">
        <v>1856</v>
      </c>
      <c r="X24" s="297" t="s">
        <v>1638</v>
      </c>
      <c r="Y24" s="289" t="s">
        <v>1639</v>
      </c>
      <c r="Z24" s="298" t="str">
        <f t="shared" si="7"/>
        <v>https://www.rec0.com/wp-content/uploads/Logo-IndiCold.jpg</v>
      </c>
      <c r="AA24" s="283"/>
      <c r="AB24" s="283"/>
      <c r="AC24" s="283"/>
      <c r="AD24" s="283"/>
      <c r="AE24" s="283"/>
      <c r="AF24" s="283"/>
      <c r="AG24" s="283"/>
      <c r="AH24" s="283"/>
      <c r="AI24" s="283"/>
      <c r="AJ24" s="283"/>
      <c r="AK24" s="283"/>
      <c r="AL24" s="283"/>
    </row>
    <row r="25">
      <c r="A25" s="308" t="s">
        <v>1441</v>
      </c>
      <c r="B25" s="285" t="s">
        <v>1689</v>
      </c>
      <c r="C25" s="283"/>
      <c r="D25" s="299" t="s">
        <v>1442</v>
      </c>
      <c r="E25" s="287" t="s">
        <v>1857</v>
      </c>
      <c r="F25" s="289" t="s">
        <v>1858</v>
      </c>
      <c r="G25" s="289" t="s">
        <v>1859</v>
      </c>
      <c r="H25" s="289" t="s">
        <v>1860</v>
      </c>
      <c r="I25" s="305"/>
      <c r="J25" s="305"/>
      <c r="K25" s="289" t="s">
        <v>1861</v>
      </c>
      <c r="L25" s="290" t="str">
        <f t="shared" si="1"/>
        <v>mumitjewelry</v>
      </c>
      <c r="M25" s="290" t="str">
        <f t="shared" si="2"/>
        <v>mumit_jewelry</v>
      </c>
      <c r="N25" s="290" t="str">
        <f t="shared" si="3"/>
        <v>mumit</v>
      </c>
      <c r="O25" s="290" t="str">
        <f t="shared" si="4"/>
        <v/>
      </c>
      <c r="P25" s="290" t="str">
        <f t="shared" si="5"/>
        <v/>
      </c>
      <c r="Q25" s="290" t="str">
        <f t="shared" si="6"/>
        <v>mumit6938</v>
      </c>
      <c r="R25" s="309" t="s">
        <v>1862</v>
      </c>
      <c r="S25" s="309" t="s">
        <v>1863</v>
      </c>
      <c r="T25" s="295"/>
      <c r="U25" s="293">
        <v>0.0</v>
      </c>
      <c r="V25" s="295" t="s">
        <v>1637</v>
      </c>
      <c r="W25" s="300" t="s">
        <v>1864</v>
      </c>
      <c r="X25" s="297" t="s">
        <v>1638</v>
      </c>
      <c r="Y25" s="289" t="s">
        <v>1639</v>
      </c>
      <c r="Z25" s="298" t="str">
        <f t="shared" si="7"/>
        <v>https://www.rec0.com/wp-content/uploads/Logo-IndiCold.jpg</v>
      </c>
      <c r="AA25" s="283"/>
      <c r="AB25" s="283"/>
      <c r="AC25" s="283"/>
      <c r="AD25" s="283"/>
      <c r="AE25" s="283"/>
      <c r="AF25" s="283"/>
      <c r="AG25" s="283"/>
      <c r="AH25" s="283"/>
      <c r="AI25" s="283"/>
      <c r="AJ25" s="283"/>
      <c r="AK25" s="283"/>
      <c r="AL25" s="283"/>
    </row>
    <row r="26">
      <c r="A26" s="308" t="s">
        <v>1443</v>
      </c>
      <c r="B26" s="285" t="s">
        <v>1698</v>
      </c>
      <c r="C26" s="283"/>
      <c r="D26" s="299" t="s">
        <v>1444</v>
      </c>
      <c r="E26" s="319" t="s">
        <v>1865</v>
      </c>
      <c r="F26" s="320" t="s">
        <v>1866</v>
      </c>
      <c r="G26" s="289" t="s">
        <v>1867</v>
      </c>
      <c r="H26" s="289" t="s">
        <v>1868</v>
      </c>
      <c r="I26" s="289" t="s">
        <v>1869</v>
      </c>
      <c r="J26" s="305"/>
      <c r="K26" s="289" t="s">
        <v>1870</v>
      </c>
      <c r="L26" s="290" t="str">
        <f t="shared" si="1"/>
        <v>vidaljewelry</v>
      </c>
      <c r="M26" s="290" t="str">
        <f t="shared" si="2"/>
        <v>vidaljewelry</v>
      </c>
      <c r="N26" s="290" t="str">
        <f t="shared" si="3"/>
        <v>vidal&amp;vidal</v>
      </c>
      <c r="O26" s="290" t="str">
        <f t="shared" si="4"/>
        <v>vidaljewelry</v>
      </c>
      <c r="P26" s="290" t="str">
        <f t="shared" si="5"/>
        <v/>
      </c>
      <c r="Q26" s="290" t="str">
        <f t="shared" si="6"/>
        <v>vidaljewelry</v>
      </c>
      <c r="R26" s="317" t="s">
        <v>1871</v>
      </c>
      <c r="S26" s="325" t="s">
        <v>1872</v>
      </c>
      <c r="T26" s="295"/>
      <c r="U26" s="293">
        <v>0.0</v>
      </c>
      <c r="V26" s="295" t="s">
        <v>1637</v>
      </c>
      <c r="W26" s="326" t="s">
        <v>1873</v>
      </c>
      <c r="X26" s="297" t="s">
        <v>1638</v>
      </c>
      <c r="Y26" s="289" t="s">
        <v>1639</v>
      </c>
      <c r="Z26" s="298" t="str">
        <f t="shared" si="7"/>
        <v>https://www.rec0.com/wp-content/uploads/Logo-IndiCold.jpg</v>
      </c>
      <c r="AA26" s="283"/>
      <c r="AB26" s="283"/>
      <c r="AC26" s="283"/>
      <c r="AD26" s="283"/>
      <c r="AE26" s="283"/>
      <c r="AF26" s="283"/>
      <c r="AG26" s="283"/>
      <c r="AH26" s="283"/>
      <c r="AI26" s="283"/>
      <c r="AJ26" s="283"/>
      <c r="AK26" s="283"/>
      <c r="AL26" s="283"/>
    </row>
    <row r="27">
      <c r="A27" s="314" t="s">
        <v>1445</v>
      </c>
      <c r="B27" s="285" t="s">
        <v>1709</v>
      </c>
      <c r="C27" s="283"/>
      <c r="D27" s="299" t="s">
        <v>1446</v>
      </c>
      <c r="E27" s="287" t="s">
        <v>1874</v>
      </c>
      <c r="F27" s="289" t="s">
        <v>1875</v>
      </c>
      <c r="G27" s="289" t="s">
        <v>1876</v>
      </c>
      <c r="H27" s="289" t="s">
        <v>1877</v>
      </c>
      <c r="I27" s="289" t="s">
        <v>1878</v>
      </c>
      <c r="J27" s="305"/>
      <c r="K27" s="289" t="s">
        <v>1879</v>
      </c>
      <c r="L27" s="290" t="str">
        <f t="shared" si="1"/>
        <v>customima</v>
      </c>
      <c r="M27" s="290" t="str">
        <f t="shared" si="2"/>
        <v>customima</v>
      </c>
      <c r="N27" s="290" t="str">
        <f t="shared" si="3"/>
        <v>customima</v>
      </c>
      <c r="O27" s="290" t="str">
        <f t="shared" si="4"/>
        <v>customima</v>
      </c>
      <c r="P27" s="290" t="str">
        <f t="shared" si="5"/>
        <v/>
      </c>
      <c r="Q27" s="290" t="str">
        <f t="shared" si="6"/>
        <v>customima6550</v>
      </c>
      <c r="R27" s="309" t="s">
        <v>1880</v>
      </c>
      <c r="S27" s="315" t="s">
        <v>1881</v>
      </c>
      <c r="T27" s="295"/>
      <c r="U27" s="293">
        <v>0.0</v>
      </c>
      <c r="V27" s="295" t="s">
        <v>1637</v>
      </c>
      <c r="W27" s="300" t="s">
        <v>1882</v>
      </c>
      <c r="X27" s="327" t="s">
        <v>1638</v>
      </c>
      <c r="Y27" s="289" t="s">
        <v>1639</v>
      </c>
      <c r="Z27" s="298" t="str">
        <f t="shared" si="7"/>
        <v>https://www.rec0.com/wp-content/uploads/Logo-IndiCold.jpg</v>
      </c>
      <c r="AA27" s="283"/>
      <c r="AB27" s="283"/>
      <c r="AC27" s="283"/>
      <c r="AD27" s="283"/>
      <c r="AE27" s="283"/>
      <c r="AF27" s="283"/>
      <c r="AG27" s="283"/>
      <c r="AH27" s="283"/>
      <c r="AI27" s="283"/>
      <c r="AJ27" s="283"/>
      <c r="AK27" s="283"/>
      <c r="AL27" s="283"/>
    </row>
    <row r="28">
      <c r="A28" s="314" t="s">
        <v>1447</v>
      </c>
      <c r="B28" s="285" t="s">
        <v>1719</v>
      </c>
      <c r="C28" s="283"/>
      <c r="D28" s="299" t="s">
        <v>1448</v>
      </c>
      <c r="E28" s="287" t="s">
        <v>1883</v>
      </c>
      <c r="F28" s="289" t="s">
        <v>1884</v>
      </c>
      <c r="G28" s="289" t="s">
        <v>1885</v>
      </c>
      <c r="H28" s="305"/>
      <c r="I28" s="289" t="s">
        <v>1886</v>
      </c>
      <c r="J28" s="289" t="s">
        <v>1887</v>
      </c>
      <c r="K28" s="289" t="s">
        <v>1888</v>
      </c>
      <c r="L28" s="290" t="str">
        <f t="shared" si="1"/>
        <v>jorgejuanjoyero</v>
      </c>
      <c r="M28" s="290" t="str">
        <f t="shared" si="2"/>
        <v>jorgejuanjoyeros</v>
      </c>
      <c r="N28" s="290" t="str">
        <f t="shared" si="3"/>
        <v/>
      </c>
      <c r="O28" s="290" t="str">
        <f t="shared" si="4"/>
        <v>jorgejuanjoyeros</v>
      </c>
      <c r="P28" s="290" t="str">
        <f t="shared" si="5"/>
        <v>joyerojorgejuan</v>
      </c>
      <c r="Q28" s="290" t="str">
        <f t="shared" si="6"/>
        <v>JorgeJuanJoyerosMadrid</v>
      </c>
      <c r="R28" s="309" t="s">
        <v>1889</v>
      </c>
      <c r="S28" s="315" t="s">
        <v>1890</v>
      </c>
      <c r="T28" s="295"/>
      <c r="U28" s="293">
        <v>0.0</v>
      </c>
      <c r="V28" s="295" t="s">
        <v>1637</v>
      </c>
      <c r="W28" s="300" t="s">
        <v>1555</v>
      </c>
      <c r="X28" s="327" t="s">
        <v>1638</v>
      </c>
      <c r="Y28" s="289" t="s">
        <v>1639</v>
      </c>
      <c r="Z28" s="298" t="str">
        <f t="shared" si="7"/>
        <v>https://www.rec0.com/wp-content/uploads/Logo-IndiCold.jpg</v>
      </c>
      <c r="AA28" s="283"/>
      <c r="AB28" s="283"/>
      <c r="AC28" s="283"/>
      <c r="AD28" s="283"/>
      <c r="AE28" s="283"/>
      <c r="AF28" s="283"/>
      <c r="AG28" s="283"/>
      <c r="AH28" s="283"/>
      <c r="AI28" s="283"/>
      <c r="AJ28" s="283"/>
      <c r="AK28" s="283"/>
      <c r="AL28" s="283"/>
    </row>
    <row r="29">
      <c r="A29" s="314" t="s">
        <v>1449</v>
      </c>
      <c r="B29" s="285" t="s">
        <v>1728</v>
      </c>
      <c r="C29" s="283"/>
      <c r="D29" s="299" t="s">
        <v>1450</v>
      </c>
      <c r="E29" s="287" t="s">
        <v>1891</v>
      </c>
      <c r="F29" s="289" t="s">
        <v>1892</v>
      </c>
      <c r="G29" s="289" t="s">
        <v>1893</v>
      </c>
      <c r="H29" s="328" t="s">
        <v>1894</v>
      </c>
      <c r="I29" s="289" t="s">
        <v>1895</v>
      </c>
      <c r="J29" s="289" t="s">
        <v>1896</v>
      </c>
      <c r="K29" s="289" t="s">
        <v>1897</v>
      </c>
      <c r="L29" s="311" t="str">
        <f t="shared" si="1"/>
        <v>dimequemequieres.net</v>
      </c>
      <c r="M29" s="290" t="str">
        <f t="shared" si="2"/>
        <v>dimeqmquieres</v>
      </c>
      <c r="N29" s="290" t="str">
        <f t="shared" si="3"/>
        <v>dime-que-me-quieres-jewelry-s-l</v>
      </c>
      <c r="O29" s="290" t="str">
        <f t="shared" si="4"/>
        <v>dimeqmquieres</v>
      </c>
      <c r="P29" s="290" t="str">
        <f t="shared" si="5"/>
        <v>dimeqmquieres</v>
      </c>
      <c r="Q29" s="290" t="str">
        <f t="shared" si="6"/>
        <v>dimeqmquieres</v>
      </c>
      <c r="R29" s="309" t="s">
        <v>1898</v>
      </c>
      <c r="S29" s="316" t="s">
        <v>1899</v>
      </c>
      <c r="T29" s="295"/>
      <c r="U29" s="293">
        <v>0.0</v>
      </c>
      <c r="V29" s="295" t="s">
        <v>1637</v>
      </c>
      <c r="W29" s="300" t="s">
        <v>1900</v>
      </c>
      <c r="X29" s="327" t="s">
        <v>1638</v>
      </c>
      <c r="Y29" s="289" t="s">
        <v>1639</v>
      </c>
      <c r="Z29" s="298" t="str">
        <f t="shared" si="7"/>
        <v>https://www.rec0.com/wp-content/uploads/Logo-IndiCold.jpg</v>
      </c>
      <c r="AA29" s="283"/>
      <c r="AB29" s="283"/>
      <c r="AC29" s="283"/>
      <c r="AD29" s="283"/>
      <c r="AE29" s="283"/>
      <c r="AF29" s="283"/>
      <c r="AG29" s="283"/>
      <c r="AH29" s="283"/>
      <c r="AI29" s="283"/>
      <c r="AJ29" s="283"/>
      <c r="AK29" s="283"/>
      <c r="AL29" s="283"/>
    </row>
    <row r="30">
      <c r="A30" s="308" t="s">
        <v>1451</v>
      </c>
      <c r="B30" s="285" t="s">
        <v>1737</v>
      </c>
      <c r="C30" s="283"/>
      <c r="D30" s="299" t="s">
        <v>1452</v>
      </c>
      <c r="E30" s="287" t="s">
        <v>1901</v>
      </c>
      <c r="F30" s="289" t="s">
        <v>1902</v>
      </c>
      <c r="G30" s="289" t="s">
        <v>1903</v>
      </c>
      <c r="H30" s="289" t="s">
        <v>1904</v>
      </c>
      <c r="I30" s="305"/>
      <c r="J30" s="305"/>
      <c r="K30" s="289" t="s">
        <v>1905</v>
      </c>
      <c r="L30" s="311" t="str">
        <f t="shared" si="1"/>
        <v>aressoOfficial</v>
      </c>
      <c r="M30" s="311" t="str">
        <f t="shared" si="2"/>
        <v>joyeriasigloxxi_official</v>
      </c>
      <c r="N30" s="290" t="str">
        <f t="shared" si="3"/>
        <v>aresso-sigloxxi</v>
      </c>
      <c r="O30" s="290" t="str">
        <f t="shared" si="4"/>
        <v/>
      </c>
      <c r="P30" s="290" t="str">
        <f t="shared" si="5"/>
        <v/>
      </c>
      <c r="Q30" s="290" t="str">
        <f t="shared" si="6"/>
        <v>joyeriasaresso4347</v>
      </c>
      <c r="R30" s="309" t="s">
        <v>1906</v>
      </c>
      <c r="S30" s="309" t="s">
        <v>1907</v>
      </c>
      <c r="T30" s="295"/>
      <c r="U30" s="293">
        <v>0.0</v>
      </c>
      <c r="V30" s="295" t="s">
        <v>1637</v>
      </c>
      <c r="W30" s="324" t="s">
        <v>1908</v>
      </c>
      <c r="X30" s="327" t="s">
        <v>1638</v>
      </c>
      <c r="Y30" s="289" t="s">
        <v>1639</v>
      </c>
      <c r="Z30" s="298" t="str">
        <f t="shared" si="7"/>
        <v>https://www.rec0.com/wp-content/uploads/Logo-IndiCold.jpg</v>
      </c>
      <c r="AA30" s="283"/>
      <c r="AB30" s="283"/>
      <c r="AC30" s="283"/>
      <c r="AD30" s="283"/>
      <c r="AE30" s="283"/>
      <c r="AF30" s="283"/>
      <c r="AG30" s="283"/>
      <c r="AH30" s="283"/>
      <c r="AI30" s="283"/>
      <c r="AJ30" s="283"/>
      <c r="AK30" s="283"/>
      <c r="AL30" s="283"/>
    </row>
    <row r="31">
      <c r="A31" s="308" t="s">
        <v>1453</v>
      </c>
      <c r="B31" s="285" t="s">
        <v>1745</v>
      </c>
      <c r="C31" s="283"/>
      <c r="D31" s="299" t="s">
        <v>1454</v>
      </c>
      <c r="E31" s="287" t="s">
        <v>1909</v>
      </c>
      <c r="F31" s="289" t="s">
        <v>1910</v>
      </c>
      <c r="G31" s="289" t="s">
        <v>1911</v>
      </c>
      <c r="H31" s="305"/>
      <c r="I31" s="305"/>
      <c r="J31" s="289" t="s">
        <v>1912</v>
      </c>
      <c r="K31" s="289" t="s">
        <v>1913</v>
      </c>
      <c r="L31" s="290" t="str">
        <f t="shared" si="1"/>
        <v>joya36</v>
      </c>
      <c r="M31" s="290" t="str">
        <f t="shared" si="2"/>
        <v>joya_36</v>
      </c>
      <c r="N31" s="290" t="str">
        <f t="shared" si="3"/>
        <v/>
      </c>
      <c r="O31" s="290" t="str">
        <f t="shared" si="4"/>
        <v/>
      </c>
      <c r="P31" s="290" t="str">
        <f t="shared" si="5"/>
        <v>Joya36</v>
      </c>
      <c r="Q31" s="290" t="str">
        <f t="shared" si="6"/>
        <v>36joya36</v>
      </c>
      <c r="R31" s="309" t="s">
        <v>1914</v>
      </c>
      <c r="S31" s="312" t="s">
        <v>1915</v>
      </c>
      <c r="T31" s="295"/>
      <c r="U31" s="293">
        <v>0.0</v>
      </c>
      <c r="V31" s="295" t="s">
        <v>1637</v>
      </c>
      <c r="W31" s="300" t="s">
        <v>1916</v>
      </c>
      <c r="X31" s="327" t="s">
        <v>1638</v>
      </c>
      <c r="Y31" s="289" t="s">
        <v>1639</v>
      </c>
      <c r="Z31" s="298" t="str">
        <f t="shared" si="7"/>
        <v>https://www.rec0.com/wp-content/uploads/Logo-IndiCold.jpg</v>
      </c>
      <c r="AA31" s="283"/>
      <c r="AB31" s="283"/>
      <c r="AC31" s="283"/>
      <c r="AD31" s="283"/>
      <c r="AE31" s="283"/>
      <c r="AF31" s="283"/>
      <c r="AG31" s="283"/>
      <c r="AH31" s="283"/>
      <c r="AI31" s="283"/>
      <c r="AJ31" s="283"/>
      <c r="AK31" s="283"/>
      <c r="AL31" s="283"/>
    </row>
    <row r="32">
      <c r="A32" s="308" t="s">
        <v>1455</v>
      </c>
      <c r="B32" s="285" t="s">
        <v>1752</v>
      </c>
      <c r="C32" s="283"/>
      <c r="D32" s="299" t="s">
        <v>1456</v>
      </c>
      <c r="E32" s="287" t="s">
        <v>1917</v>
      </c>
      <c r="F32" s="289" t="s">
        <v>1918</v>
      </c>
      <c r="G32" s="289" t="s">
        <v>1919</v>
      </c>
      <c r="H32" s="289" t="s">
        <v>1920</v>
      </c>
      <c r="I32" s="305"/>
      <c r="J32" s="289" t="s">
        <v>1921</v>
      </c>
      <c r="K32" s="289" t="s">
        <v>1922</v>
      </c>
      <c r="L32" s="290" t="str">
        <f t="shared" si="1"/>
        <v>joyeriamiguel</v>
      </c>
      <c r="M32" s="290" t="str">
        <f t="shared" si="2"/>
        <v>joyeriamiguel</v>
      </c>
      <c r="N32" s="290" t="str">
        <f t="shared" si="3"/>
        <v>joyer-a-miguel</v>
      </c>
      <c r="O32" s="290" t="str">
        <f t="shared" si="4"/>
        <v/>
      </c>
      <c r="P32" s="290" t="str">
        <f t="shared" si="5"/>
        <v>joyeriamiguel</v>
      </c>
      <c r="Q32" s="290" t="str">
        <f t="shared" si="6"/>
        <v>JoyeriaMiguelRelojeria</v>
      </c>
      <c r="R32" s="309" t="s">
        <v>1923</v>
      </c>
      <c r="S32" s="312" t="s">
        <v>1924</v>
      </c>
      <c r="T32" s="295"/>
      <c r="U32" s="293">
        <v>0.0</v>
      </c>
      <c r="V32" s="295" t="s">
        <v>1637</v>
      </c>
      <c r="W32" s="300" t="s">
        <v>1925</v>
      </c>
      <c r="X32" s="327" t="s">
        <v>1638</v>
      </c>
      <c r="Y32" s="289" t="s">
        <v>1639</v>
      </c>
      <c r="Z32" s="298" t="str">
        <f t="shared" si="7"/>
        <v>https://www.rec0.com/wp-content/uploads/Logo-IndiCold.jpg</v>
      </c>
      <c r="AA32" s="283"/>
      <c r="AB32" s="283"/>
      <c r="AC32" s="283"/>
      <c r="AD32" s="283"/>
      <c r="AE32" s="283"/>
      <c r="AF32" s="283"/>
      <c r="AG32" s="283"/>
      <c r="AH32" s="283"/>
      <c r="AI32" s="283"/>
      <c r="AJ32" s="283"/>
      <c r="AK32" s="283"/>
      <c r="AL32" s="283"/>
    </row>
    <row r="33">
      <c r="A33" s="308" t="s">
        <v>1457</v>
      </c>
      <c r="B33" s="285" t="s">
        <v>1761</v>
      </c>
      <c r="C33" s="283"/>
      <c r="D33" s="299" t="s">
        <v>1458</v>
      </c>
      <c r="E33" s="287" t="s">
        <v>1926</v>
      </c>
      <c r="F33" s="289" t="s">
        <v>1927</v>
      </c>
      <c r="G33" s="289" t="s">
        <v>1928</v>
      </c>
      <c r="H33" s="305"/>
      <c r="I33" s="305"/>
      <c r="J33" s="289" t="s">
        <v>1929</v>
      </c>
      <c r="K33" s="305"/>
      <c r="L33" s="290" t="str">
        <f t="shared" si="1"/>
        <v>joieriacanovas</v>
      </c>
      <c r="M33" s="290" t="str">
        <f t="shared" si="2"/>
        <v>joyeriacanovas</v>
      </c>
      <c r="N33" s="290" t="str">
        <f t="shared" si="3"/>
        <v/>
      </c>
      <c r="O33" s="290" t="str">
        <f t="shared" si="4"/>
        <v/>
      </c>
      <c r="P33" s="290" t="str">
        <f t="shared" si="5"/>
        <v>joieriacanovas</v>
      </c>
      <c r="Q33" s="290" t="str">
        <f t="shared" si="6"/>
        <v/>
      </c>
      <c r="R33" s="309" t="s">
        <v>1930</v>
      </c>
      <c r="S33" s="316" t="s">
        <v>1931</v>
      </c>
      <c r="T33" s="295"/>
      <c r="U33" s="293">
        <v>0.0</v>
      </c>
      <c r="V33" s="295" t="s">
        <v>1637</v>
      </c>
      <c r="W33" s="300" t="s">
        <v>1925</v>
      </c>
      <c r="X33" s="327" t="s">
        <v>1638</v>
      </c>
      <c r="Y33" s="289" t="s">
        <v>1639</v>
      </c>
      <c r="Z33" s="298" t="str">
        <f t="shared" si="7"/>
        <v>https://www.rec0.com/wp-content/uploads/Logo-IndiCold.jpg</v>
      </c>
      <c r="AA33" s="283"/>
      <c r="AB33" s="283"/>
      <c r="AC33" s="283"/>
      <c r="AD33" s="283"/>
      <c r="AE33" s="283"/>
      <c r="AF33" s="283"/>
      <c r="AG33" s="283"/>
      <c r="AH33" s="283"/>
      <c r="AI33" s="283"/>
      <c r="AJ33" s="283"/>
      <c r="AK33" s="283"/>
      <c r="AL33" s="283"/>
    </row>
    <row r="34">
      <c r="A34" s="308" t="s">
        <v>1459</v>
      </c>
      <c r="B34" s="285" t="s">
        <v>1770</v>
      </c>
      <c r="C34" s="283"/>
      <c r="D34" s="299" t="s">
        <v>1460</v>
      </c>
      <c r="E34" s="287" t="s">
        <v>1932</v>
      </c>
      <c r="F34" s="289" t="s">
        <v>1933</v>
      </c>
      <c r="G34" s="289" t="s">
        <v>1934</v>
      </c>
      <c r="H34" s="305"/>
      <c r="I34" s="305"/>
      <c r="J34" s="305"/>
      <c r="K34" s="305"/>
      <c r="L34" s="290" t="str">
        <f t="shared" si="1"/>
        <v>perodrijoyeros</v>
      </c>
      <c r="M34" s="290" t="str">
        <f t="shared" si="2"/>
        <v>perodrijoyeros</v>
      </c>
      <c r="N34" s="290" t="str">
        <f t="shared" si="3"/>
        <v/>
      </c>
      <c r="O34" s="290" t="str">
        <f t="shared" si="4"/>
        <v/>
      </c>
      <c r="P34" s="290" t="str">
        <f t="shared" si="5"/>
        <v/>
      </c>
      <c r="Q34" s="290" t="str">
        <f t="shared" si="6"/>
        <v/>
      </c>
      <c r="R34" s="309" t="s">
        <v>1935</v>
      </c>
      <c r="S34" s="312" t="s">
        <v>1936</v>
      </c>
      <c r="T34" s="295"/>
      <c r="U34" s="293">
        <v>0.0</v>
      </c>
      <c r="V34" s="295" t="s">
        <v>1637</v>
      </c>
      <c r="W34" s="300" t="s">
        <v>1238</v>
      </c>
      <c r="X34" s="327" t="s">
        <v>1638</v>
      </c>
      <c r="Y34" s="289" t="s">
        <v>1639</v>
      </c>
      <c r="Z34" s="298" t="str">
        <f t="shared" si="7"/>
        <v>https://www.rec0.com/wp-content/uploads/Logo-IndiCold.jpg</v>
      </c>
      <c r="AA34" s="283"/>
      <c r="AB34" s="283"/>
      <c r="AC34" s="283"/>
      <c r="AD34" s="283"/>
      <c r="AE34" s="283"/>
      <c r="AF34" s="283"/>
      <c r="AG34" s="283"/>
      <c r="AH34" s="283"/>
      <c r="AI34" s="283"/>
      <c r="AJ34" s="283"/>
      <c r="AK34" s="283"/>
      <c r="AL34" s="283"/>
    </row>
    <row r="35">
      <c r="A35" s="308" t="s">
        <v>1461</v>
      </c>
      <c r="B35" s="285" t="s">
        <v>1777</v>
      </c>
      <c r="C35" s="283"/>
      <c r="D35" s="299" t="s">
        <v>1462</v>
      </c>
      <c r="E35" s="287" t="s">
        <v>1937</v>
      </c>
      <c r="F35" s="289" t="s">
        <v>1938</v>
      </c>
      <c r="G35" s="289" t="s">
        <v>1939</v>
      </c>
      <c r="H35" s="305"/>
      <c r="I35" s="305"/>
      <c r="J35" s="305"/>
      <c r="K35" s="305"/>
      <c r="L35" s="290" t="str">
        <f t="shared" si="1"/>
        <v>joyeriasenra</v>
      </c>
      <c r="M35" s="290" t="str">
        <f t="shared" si="2"/>
        <v>joyeriasenra</v>
      </c>
      <c r="N35" s="290" t="str">
        <f t="shared" si="3"/>
        <v/>
      </c>
      <c r="O35" s="290" t="str">
        <f t="shared" si="4"/>
        <v/>
      </c>
      <c r="P35" s="290" t="str">
        <f t="shared" si="5"/>
        <v/>
      </c>
      <c r="Q35" s="290" t="str">
        <f t="shared" si="6"/>
        <v/>
      </c>
      <c r="R35" s="317" t="s">
        <v>1940</v>
      </c>
      <c r="S35" s="306" t="s">
        <v>1941</v>
      </c>
      <c r="T35" s="295"/>
      <c r="U35" s="293">
        <v>0.0</v>
      </c>
      <c r="V35" s="295" t="s">
        <v>1637</v>
      </c>
      <c r="W35" s="300" t="s">
        <v>1925</v>
      </c>
      <c r="X35" s="327" t="s">
        <v>1638</v>
      </c>
      <c r="Y35" s="289" t="s">
        <v>1639</v>
      </c>
      <c r="Z35" s="298" t="str">
        <f t="shared" si="7"/>
        <v>https://www.rec0.com/wp-content/uploads/Logo-IndiCold.jpg</v>
      </c>
      <c r="AA35" s="283"/>
      <c r="AB35" s="283"/>
      <c r="AC35" s="283"/>
      <c r="AD35" s="283"/>
      <c r="AE35" s="283"/>
      <c r="AF35" s="283"/>
      <c r="AG35" s="283"/>
      <c r="AH35" s="283"/>
      <c r="AI35" s="283"/>
      <c r="AJ35" s="283"/>
      <c r="AK35" s="283"/>
      <c r="AL35" s="283"/>
    </row>
    <row r="36">
      <c r="A36" s="308" t="s">
        <v>1463</v>
      </c>
      <c r="B36" s="285" t="s">
        <v>1786</v>
      </c>
      <c r="C36" s="283"/>
      <c r="D36" s="299" t="s">
        <v>1464</v>
      </c>
      <c r="E36" s="287" t="s">
        <v>1942</v>
      </c>
      <c r="F36" s="289" t="s">
        <v>1943</v>
      </c>
      <c r="G36" s="289" t="s">
        <v>1944</v>
      </c>
      <c r="H36" s="289" t="s">
        <v>1945</v>
      </c>
      <c r="I36" s="305"/>
      <c r="J36" s="289" t="s">
        <v>1946</v>
      </c>
      <c r="K36" s="289" t="s">
        <v>1947</v>
      </c>
      <c r="L36" s="290" t="str">
        <f t="shared" si="1"/>
        <v>joyeriayanes</v>
      </c>
      <c r="M36" s="290" t="str">
        <f t="shared" si="2"/>
        <v>joyeriayanes</v>
      </c>
      <c r="N36" s="290" t="str">
        <f t="shared" si="3"/>
        <v>joyeria-yanes</v>
      </c>
      <c r="O36" s="290" t="str">
        <f t="shared" si="4"/>
        <v/>
      </c>
      <c r="P36" s="290" t="str">
        <f t="shared" si="5"/>
        <v>joyeriayanes</v>
      </c>
      <c r="Q36" s="290" t="str">
        <f t="shared" si="6"/>
        <v>joyeriayanes9246</v>
      </c>
      <c r="R36" s="309" t="s">
        <v>1948</v>
      </c>
      <c r="S36" s="313" t="s">
        <v>1949</v>
      </c>
      <c r="T36" s="295"/>
      <c r="U36" s="293">
        <v>0.0</v>
      </c>
      <c r="V36" s="295" t="s">
        <v>1637</v>
      </c>
      <c r="W36" s="300" t="s">
        <v>1950</v>
      </c>
      <c r="X36" s="327" t="s">
        <v>1638</v>
      </c>
      <c r="Y36" s="289" t="s">
        <v>1639</v>
      </c>
      <c r="Z36" s="298" t="str">
        <f t="shared" si="7"/>
        <v>https://www.rec0.com/wp-content/uploads/Logo-IndiCold.jpg</v>
      </c>
      <c r="AA36" s="283"/>
      <c r="AB36" s="283"/>
      <c r="AC36" s="283"/>
      <c r="AD36" s="283"/>
      <c r="AE36" s="283"/>
      <c r="AF36" s="283"/>
      <c r="AG36" s="283"/>
      <c r="AH36" s="283"/>
      <c r="AI36" s="283"/>
      <c r="AJ36" s="283"/>
      <c r="AK36" s="283"/>
      <c r="AL36" s="283"/>
    </row>
    <row r="37">
      <c r="A37" s="316"/>
      <c r="B37" s="283"/>
      <c r="C37" s="283"/>
      <c r="D37" s="316"/>
      <c r="E37" s="316"/>
      <c r="F37" s="316"/>
      <c r="G37" s="316"/>
      <c r="H37" s="316"/>
      <c r="I37" s="316"/>
      <c r="J37" s="316"/>
      <c r="K37" s="316"/>
      <c r="L37" s="290" t="str">
        <f t="shared" si="1"/>
        <v/>
      </c>
      <c r="M37" s="290" t="str">
        <f t="shared" si="2"/>
        <v/>
      </c>
      <c r="N37" s="290" t="str">
        <f t="shared" si="3"/>
        <v/>
      </c>
      <c r="O37" s="290" t="str">
        <f t="shared" si="4"/>
        <v/>
      </c>
      <c r="P37" s="290" t="str">
        <f t="shared" si="5"/>
        <v/>
      </c>
      <c r="Q37" s="290"/>
      <c r="R37" s="316"/>
      <c r="S37" s="316"/>
      <c r="T37" s="316"/>
      <c r="U37" s="324"/>
      <c r="V37" s="316"/>
      <c r="W37" s="316"/>
      <c r="X37" s="283"/>
      <c r="Y37" s="316"/>
      <c r="Z37" s="316"/>
      <c r="AA37" s="283"/>
      <c r="AB37" s="283"/>
      <c r="AC37" s="283"/>
      <c r="AD37" s="283"/>
      <c r="AE37" s="283"/>
      <c r="AF37" s="283"/>
      <c r="AG37" s="283"/>
      <c r="AH37" s="283"/>
      <c r="AI37" s="283"/>
      <c r="AJ37" s="283"/>
      <c r="AK37" s="283"/>
      <c r="AL37" s="283"/>
    </row>
    <row r="38">
      <c r="A38" s="316"/>
      <c r="B38" s="283"/>
      <c r="C38" s="283"/>
      <c r="D38" s="316"/>
      <c r="E38" s="316"/>
      <c r="F38" s="316"/>
      <c r="G38" s="316"/>
      <c r="H38" s="316"/>
      <c r="I38" s="316"/>
      <c r="J38" s="316"/>
      <c r="K38" s="316"/>
      <c r="L38" s="290" t="str">
        <f t="shared" si="1"/>
        <v/>
      </c>
      <c r="M38" s="290" t="str">
        <f t="shared" si="2"/>
        <v/>
      </c>
      <c r="N38" s="290" t="str">
        <f t="shared" si="3"/>
        <v/>
      </c>
      <c r="O38" s="290" t="str">
        <f t="shared" si="4"/>
        <v/>
      </c>
      <c r="P38" s="290" t="str">
        <f t="shared" si="5"/>
        <v/>
      </c>
      <c r="Q38" s="290"/>
      <c r="R38" s="316"/>
      <c r="S38" s="316"/>
      <c r="T38" s="316"/>
      <c r="U38" s="324"/>
      <c r="V38" s="316"/>
      <c r="W38" s="316"/>
      <c r="X38" s="283"/>
      <c r="Y38" s="316"/>
      <c r="Z38" s="316"/>
      <c r="AA38" s="283"/>
      <c r="AB38" s="283"/>
      <c r="AC38" s="283"/>
      <c r="AD38" s="283"/>
      <c r="AE38" s="283"/>
      <c r="AF38" s="283"/>
      <c r="AG38" s="283"/>
      <c r="AH38" s="283"/>
      <c r="AI38" s="283"/>
      <c r="AJ38" s="283"/>
      <c r="AK38" s="283"/>
      <c r="AL38" s="283"/>
    </row>
    <row r="39">
      <c r="A39" s="316"/>
      <c r="B39" s="283"/>
      <c r="C39" s="283"/>
      <c r="D39" s="316"/>
      <c r="E39" s="316"/>
      <c r="F39" s="316"/>
      <c r="G39" s="316"/>
      <c r="H39" s="316"/>
      <c r="I39" s="316"/>
      <c r="J39" s="316"/>
      <c r="K39" s="316"/>
      <c r="L39" s="290" t="str">
        <f t="shared" si="1"/>
        <v/>
      </c>
      <c r="M39" s="290" t="str">
        <f t="shared" si="2"/>
        <v/>
      </c>
      <c r="N39" s="290" t="str">
        <f t="shared" si="3"/>
        <v/>
      </c>
      <c r="O39" s="290" t="str">
        <f t="shared" si="4"/>
        <v/>
      </c>
      <c r="P39" s="290" t="str">
        <f t="shared" si="5"/>
        <v/>
      </c>
      <c r="Q39" s="290"/>
      <c r="R39" s="316"/>
      <c r="S39" s="316"/>
      <c r="T39" s="316"/>
      <c r="U39" s="316"/>
      <c r="V39" s="316"/>
      <c r="W39" s="316"/>
      <c r="X39" s="283"/>
      <c r="Y39" s="316"/>
      <c r="Z39" s="316"/>
      <c r="AA39" s="283"/>
      <c r="AB39" s="283"/>
      <c r="AC39" s="283"/>
      <c r="AD39" s="283"/>
      <c r="AE39" s="283"/>
      <c r="AF39" s="283"/>
      <c r="AG39" s="283"/>
      <c r="AH39" s="283"/>
      <c r="AI39" s="283"/>
      <c r="AJ39" s="283"/>
      <c r="AK39" s="283"/>
      <c r="AL39" s="283"/>
    </row>
    <row r="40">
      <c r="A40" s="316"/>
      <c r="B40" s="283"/>
      <c r="C40" s="283"/>
      <c r="D40" s="316"/>
      <c r="E40" s="316"/>
      <c r="F40" s="316"/>
      <c r="G40" s="316"/>
      <c r="H40" s="316"/>
      <c r="I40" s="316"/>
      <c r="J40" s="316"/>
      <c r="K40" s="316"/>
      <c r="L40" s="290" t="str">
        <f t="shared" si="1"/>
        <v/>
      </c>
      <c r="M40" s="290" t="str">
        <f t="shared" si="2"/>
        <v/>
      </c>
      <c r="N40" s="290" t="str">
        <f t="shared" si="3"/>
        <v/>
      </c>
      <c r="O40" s="290" t="str">
        <f t="shared" si="4"/>
        <v/>
      </c>
      <c r="P40" s="290" t="str">
        <f t="shared" si="5"/>
        <v/>
      </c>
      <c r="Q40" s="290"/>
      <c r="R40" s="316"/>
      <c r="S40" s="316"/>
      <c r="T40" s="316"/>
      <c r="U40" s="316"/>
      <c r="V40" s="316"/>
      <c r="W40" s="316"/>
      <c r="X40" s="283"/>
      <c r="Y40" s="316"/>
      <c r="Z40" s="316"/>
      <c r="AA40" s="283"/>
      <c r="AB40" s="283"/>
      <c r="AC40" s="283"/>
      <c r="AD40" s="283"/>
      <c r="AE40" s="283"/>
      <c r="AF40" s="283"/>
      <c r="AG40" s="283"/>
      <c r="AH40" s="283"/>
      <c r="AI40" s="283"/>
      <c r="AJ40" s="283"/>
      <c r="AK40" s="283"/>
      <c r="AL40" s="283"/>
    </row>
    <row r="41">
      <c r="A41" s="316"/>
      <c r="B41" s="283"/>
      <c r="C41" s="283"/>
      <c r="D41" s="316"/>
      <c r="E41" s="316"/>
      <c r="F41" s="316"/>
      <c r="G41" s="316"/>
      <c r="H41" s="316"/>
      <c r="I41" s="316"/>
      <c r="J41" s="316"/>
      <c r="K41" s="316"/>
      <c r="L41" s="290" t="str">
        <f t="shared" si="1"/>
        <v/>
      </c>
      <c r="M41" s="290" t="str">
        <f t="shared" si="2"/>
        <v/>
      </c>
      <c r="N41" s="290" t="str">
        <f t="shared" si="3"/>
        <v/>
      </c>
      <c r="O41" s="290" t="str">
        <f t="shared" si="4"/>
        <v/>
      </c>
      <c r="P41" s="290" t="str">
        <f t="shared" si="5"/>
        <v/>
      </c>
      <c r="Q41" s="290"/>
      <c r="R41" s="316"/>
      <c r="S41" s="316"/>
      <c r="T41" s="316"/>
      <c r="U41" s="316"/>
      <c r="V41" s="316"/>
      <c r="W41" s="316"/>
      <c r="X41" s="283"/>
      <c r="Y41" s="316"/>
      <c r="Z41" s="316"/>
      <c r="AA41" s="283"/>
      <c r="AB41" s="283"/>
      <c r="AC41" s="283"/>
      <c r="AD41" s="283"/>
      <c r="AE41" s="283"/>
      <c r="AF41" s="283"/>
      <c r="AG41" s="283"/>
      <c r="AH41" s="283"/>
      <c r="AI41" s="283"/>
      <c r="AJ41" s="283"/>
      <c r="AK41" s="283"/>
      <c r="AL41" s="283"/>
    </row>
    <row r="42">
      <c r="A42" s="316"/>
      <c r="B42" s="283"/>
      <c r="C42" s="283"/>
      <c r="D42" s="316"/>
      <c r="E42" s="316"/>
      <c r="F42" s="316"/>
      <c r="G42" s="316"/>
      <c r="H42" s="316"/>
      <c r="I42" s="316"/>
      <c r="J42" s="316"/>
      <c r="K42" s="316"/>
      <c r="L42" s="290" t="str">
        <f t="shared" si="1"/>
        <v/>
      </c>
      <c r="M42" s="290" t="str">
        <f t="shared" si="2"/>
        <v/>
      </c>
      <c r="N42" s="290" t="str">
        <f t="shared" si="3"/>
        <v/>
      </c>
      <c r="O42" s="290" t="str">
        <f t="shared" si="4"/>
        <v/>
      </c>
      <c r="P42" s="290" t="str">
        <f t="shared" si="5"/>
        <v/>
      </c>
      <c r="Q42" s="290"/>
      <c r="R42" s="316"/>
      <c r="S42" s="316"/>
      <c r="T42" s="316"/>
      <c r="U42" s="316"/>
      <c r="V42" s="316"/>
      <c r="W42" s="316"/>
      <c r="X42" s="283"/>
      <c r="Y42" s="316"/>
      <c r="Z42" s="316"/>
      <c r="AA42" s="283"/>
      <c r="AB42" s="283"/>
      <c r="AC42" s="283"/>
      <c r="AD42" s="283"/>
      <c r="AE42" s="283"/>
      <c r="AF42" s="283"/>
      <c r="AG42" s="283"/>
      <c r="AH42" s="283"/>
      <c r="AI42" s="283"/>
      <c r="AJ42" s="283"/>
      <c r="AK42" s="283"/>
      <c r="AL42" s="283"/>
    </row>
    <row r="43">
      <c r="A43" s="316"/>
      <c r="B43" s="283"/>
      <c r="C43" s="283"/>
      <c r="D43" s="316"/>
      <c r="E43" s="316"/>
      <c r="F43" s="316"/>
      <c r="G43" s="316"/>
      <c r="H43" s="316"/>
      <c r="I43" s="316"/>
      <c r="J43" s="316"/>
      <c r="K43" s="316"/>
      <c r="L43" s="290" t="str">
        <f t="shared" si="1"/>
        <v/>
      </c>
      <c r="M43" s="290" t="str">
        <f t="shared" si="2"/>
        <v/>
      </c>
      <c r="N43" s="290" t="str">
        <f t="shared" si="3"/>
        <v/>
      </c>
      <c r="O43" s="290" t="str">
        <f t="shared" si="4"/>
        <v/>
      </c>
      <c r="P43" s="290" t="str">
        <f t="shared" si="5"/>
        <v/>
      </c>
      <c r="Q43" s="290"/>
      <c r="R43" s="316"/>
      <c r="S43" s="316"/>
      <c r="T43" s="316"/>
      <c r="U43" s="316"/>
      <c r="V43" s="316"/>
      <c r="W43" s="316"/>
      <c r="X43" s="300"/>
      <c r="Y43" s="316"/>
      <c r="Z43" s="316"/>
      <c r="AA43" s="283"/>
      <c r="AB43" s="283"/>
      <c r="AC43" s="283"/>
      <c r="AD43" s="283"/>
      <c r="AE43" s="283"/>
      <c r="AF43" s="283"/>
      <c r="AG43" s="283"/>
      <c r="AH43" s="283"/>
      <c r="AI43" s="283"/>
      <c r="AJ43" s="283"/>
      <c r="AK43" s="283"/>
      <c r="AL43" s="283"/>
    </row>
    <row r="44">
      <c r="A44" s="316"/>
      <c r="B44" s="283"/>
      <c r="C44" s="283"/>
      <c r="D44" s="316"/>
      <c r="E44" s="316"/>
      <c r="F44" s="316"/>
      <c r="G44" s="316"/>
      <c r="H44" s="316"/>
      <c r="I44" s="316"/>
      <c r="J44" s="316"/>
      <c r="K44" s="316"/>
      <c r="L44" s="290" t="str">
        <f t="shared" si="1"/>
        <v/>
      </c>
      <c r="M44" s="290" t="str">
        <f t="shared" si="2"/>
        <v/>
      </c>
      <c r="N44" s="290" t="str">
        <f t="shared" si="3"/>
        <v/>
      </c>
      <c r="O44" s="290" t="str">
        <f t="shared" si="4"/>
        <v/>
      </c>
      <c r="P44" s="290" t="str">
        <f t="shared" si="5"/>
        <v/>
      </c>
      <c r="Q44" s="290"/>
      <c r="R44" s="316"/>
      <c r="S44" s="316"/>
      <c r="T44" s="316"/>
      <c r="U44" s="316"/>
      <c r="V44" s="316"/>
      <c r="W44" s="316"/>
      <c r="X44" s="283"/>
      <c r="Y44" s="316"/>
      <c r="Z44" s="316"/>
      <c r="AA44" s="283"/>
      <c r="AB44" s="283"/>
      <c r="AC44" s="283"/>
      <c r="AD44" s="283"/>
      <c r="AE44" s="283"/>
      <c r="AF44" s="283"/>
      <c r="AG44" s="283"/>
      <c r="AH44" s="283"/>
      <c r="AI44" s="283"/>
      <c r="AJ44" s="283"/>
      <c r="AK44" s="283"/>
      <c r="AL44" s="283"/>
    </row>
    <row r="45">
      <c r="A45" s="316"/>
      <c r="B45" s="283"/>
      <c r="C45" s="283"/>
      <c r="D45" s="316"/>
      <c r="E45" s="316"/>
      <c r="F45" s="316"/>
      <c r="G45" s="316"/>
      <c r="H45" s="316"/>
      <c r="I45" s="316"/>
      <c r="J45" s="316"/>
      <c r="K45" s="316"/>
      <c r="L45" s="290" t="str">
        <f t="shared" si="1"/>
        <v/>
      </c>
      <c r="M45" s="290" t="str">
        <f t="shared" si="2"/>
        <v/>
      </c>
      <c r="N45" s="290" t="str">
        <f t="shared" si="3"/>
        <v/>
      </c>
      <c r="O45" s="290" t="str">
        <f t="shared" si="4"/>
        <v/>
      </c>
      <c r="P45" s="290" t="str">
        <f t="shared" si="5"/>
        <v/>
      </c>
      <c r="Q45" s="290"/>
      <c r="R45" s="316"/>
      <c r="S45" s="316"/>
      <c r="T45" s="316"/>
      <c r="U45" s="316"/>
      <c r="V45" s="316"/>
      <c r="W45" s="316"/>
      <c r="X45" s="305"/>
      <c r="Y45" s="316"/>
      <c r="Z45" s="316"/>
      <c r="AA45" s="283"/>
      <c r="AB45" s="283"/>
      <c r="AC45" s="283"/>
      <c r="AD45" s="283"/>
      <c r="AE45" s="283"/>
      <c r="AF45" s="283"/>
      <c r="AG45" s="283"/>
      <c r="AH45" s="283"/>
      <c r="AI45" s="283"/>
      <c r="AJ45" s="283"/>
      <c r="AK45" s="283"/>
      <c r="AL45" s="283"/>
    </row>
    <row r="46">
      <c r="A46" s="316"/>
      <c r="B46" s="283"/>
      <c r="C46" s="283"/>
      <c r="D46" s="316"/>
      <c r="E46" s="316"/>
      <c r="F46" s="316"/>
      <c r="G46" s="316"/>
      <c r="H46" s="316"/>
      <c r="I46" s="316"/>
      <c r="J46" s="316"/>
      <c r="K46" s="316"/>
      <c r="L46" s="290" t="str">
        <f t="shared" si="1"/>
        <v/>
      </c>
      <c r="M46" s="290" t="str">
        <f t="shared" si="2"/>
        <v/>
      </c>
      <c r="N46" s="290" t="str">
        <f t="shared" si="3"/>
        <v/>
      </c>
      <c r="O46" s="290" t="str">
        <f t="shared" si="4"/>
        <v/>
      </c>
      <c r="P46" s="290" t="str">
        <f t="shared" si="5"/>
        <v/>
      </c>
      <c r="Q46" s="290"/>
      <c r="R46" s="316"/>
      <c r="S46" s="316"/>
      <c r="T46" s="316"/>
      <c r="U46" s="316"/>
      <c r="V46" s="316"/>
      <c r="W46" s="316"/>
      <c r="X46" s="283"/>
      <c r="Y46" s="316"/>
      <c r="Z46" s="316"/>
      <c r="AA46" s="283"/>
      <c r="AB46" s="283"/>
      <c r="AC46" s="283"/>
      <c r="AD46" s="283"/>
      <c r="AE46" s="283"/>
      <c r="AF46" s="283"/>
      <c r="AG46" s="283"/>
      <c r="AH46" s="283"/>
      <c r="AI46" s="283"/>
      <c r="AJ46" s="283"/>
      <c r="AK46" s="283"/>
      <c r="AL46" s="283"/>
    </row>
    <row r="47">
      <c r="A47" s="316"/>
      <c r="B47" s="283"/>
      <c r="C47" s="283"/>
      <c r="D47" s="316"/>
      <c r="E47" s="316"/>
      <c r="F47" s="316"/>
      <c r="G47" s="316"/>
      <c r="H47" s="316"/>
      <c r="I47" s="316"/>
      <c r="J47" s="316"/>
      <c r="K47" s="316"/>
      <c r="L47" s="290" t="str">
        <f t="shared" si="1"/>
        <v/>
      </c>
      <c r="M47" s="290" t="str">
        <f t="shared" si="2"/>
        <v/>
      </c>
      <c r="N47" s="290" t="str">
        <f t="shared" si="3"/>
        <v/>
      </c>
      <c r="O47" s="290" t="str">
        <f t="shared" si="4"/>
        <v/>
      </c>
      <c r="P47" s="290" t="str">
        <f t="shared" si="5"/>
        <v/>
      </c>
      <c r="Q47" s="290"/>
      <c r="R47" s="316"/>
      <c r="S47" s="316"/>
      <c r="T47" s="316"/>
      <c r="U47" s="316"/>
      <c r="V47" s="316"/>
      <c r="W47" s="316"/>
      <c r="X47" s="305"/>
      <c r="Y47" s="316"/>
      <c r="Z47" s="316"/>
      <c r="AA47" s="283"/>
      <c r="AB47" s="283"/>
      <c r="AC47" s="283"/>
      <c r="AD47" s="283"/>
      <c r="AE47" s="283"/>
      <c r="AF47" s="283"/>
      <c r="AG47" s="283"/>
      <c r="AH47" s="283"/>
      <c r="AI47" s="283"/>
      <c r="AJ47" s="283"/>
      <c r="AK47" s="283"/>
      <c r="AL47" s="283"/>
    </row>
    <row r="48">
      <c r="A48" s="316"/>
      <c r="B48" s="283"/>
      <c r="C48" s="283"/>
      <c r="D48" s="316"/>
      <c r="E48" s="316"/>
      <c r="F48" s="316"/>
      <c r="G48" s="316"/>
      <c r="H48" s="316"/>
      <c r="I48" s="316"/>
      <c r="J48" s="316"/>
      <c r="K48" s="316"/>
      <c r="L48" s="290" t="str">
        <f t="shared" si="1"/>
        <v/>
      </c>
      <c r="M48" s="290" t="str">
        <f t="shared" si="2"/>
        <v/>
      </c>
      <c r="N48" s="290" t="str">
        <f t="shared" si="3"/>
        <v/>
      </c>
      <c r="O48" s="290" t="str">
        <f t="shared" si="4"/>
        <v/>
      </c>
      <c r="P48" s="290" t="str">
        <f t="shared" si="5"/>
        <v/>
      </c>
      <c r="Q48" s="290"/>
      <c r="R48" s="316"/>
      <c r="S48" s="316"/>
      <c r="T48" s="316"/>
      <c r="U48" s="316"/>
      <c r="V48" s="316"/>
      <c r="W48" s="316"/>
      <c r="X48" s="283"/>
      <c r="Y48" s="316"/>
      <c r="Z48" s="316"/>
      <c r="AA48" s="283"/>
      <c r="AB48" s="283"/>
      <c r="AC48" s="283"/>
      <c r="AD48" s="283"/>
      <c r="AE48" s="283"/>
      <c r="AF48" s="283"/>
      <c r="AG48" s="283"/>
      <c r="AH48" s="283"/>
      <c r="AI48" s="283"/>
      <c r="AJ48" s="283"/>
      <c r="AK48" s="283"/>
      <c r="AL48" s="283"/>
    </row>
    <row r="49">
      <c r="A49" s="316"/>
      <c r="B49" s="283"/>
      <c r="C49" s="283"/>
      <c r="D49" s="316"/>
      <c r="E49" s="316"/>
      <c r="F49" s="316"/>
      <c r="G49" s="316"/>
      <c r="H49" s="316"/>
      <c r="I49" s="316"/>
      <c r="J49" s="316"/>
      <c r="K49" s="316"/>
      <c r="L49" s="290" t="str">
        <f t="shared" si="1"/>
        <v/>
      </c>
      <c r="M49" s="290" t="str">
        <f t="shared" si="2"/>
        <v/>
      </c>
      <c r="N49" s="290" t="str">
        <f t="shared" si="3"/>
        <v/>
      </c>
      <c r="O49" s="290" t="str">
        <f t="shared" si="4"/>
        <v/>
      </c>
      <c r="P49" s="290" t="str">
        <f t="shared" si="5"/>
        <v/>
      </c>
      <c r="Q49" s="290"/>
      <c r="R49" s="316"/>
      <c r="S49" s="316"/>
      <c r="T49" s="316"/>
      <c r="U49" s="316"/>
      <c r="V49" s="316"/>
      <c r="W49" s="316"/>
      <c r="X49" s="283"/>
      <c r="Y49" s="316"/>
      <c r="Z49" s="316"/>
      <c r="AA49" s="283"/>
      <c r="AB49" s="283"/>
      <c r="AC49" s="283"/>
      <c r="AD49" s="283"/>
      <c r="AE49" s="283"/>
      <c r="AF49" s="283"/>
      <c r="AG49" s="283"/>
      <c r="AH49" s="283"/>
      <c r="AI49" s="283"/>
      <c r="AJ49" s="283"/>
      <c r="AK49" s="283"/>
      <c r="AL49" s="283"/>
    </row>
    <row r="50">
      <c r="A50" s="316"/>
      <c r="B50" s="283"/>
      <c r="C50" s="283"/>
      <c r="D50" s="316"/>
      <c r="E50" s="316"/>
      <c r="F50" s="316"/>
      <c r="G50" s="316"/>
      <c r="H50" s="316"/>
      <c r="I50" s="316"/>
      <c r="J50" s="316"/>
      <c r="K50" s="316"/>
      <c r="L50" s="290" t="str">
        <f t="shared" si="1"/>
        <v/>
      </c>
      <c r="M50" s="290" t="str">
        <f t="shared" si="2"/>
        <v/>
      </c>
      <c r="N50" s="290" t="str">
        <f t="shared" si="3"/>
        <v/>
      </c>
      <c r="O50" s="290" t="str">
        <f t="shared" si="4"/>
        <v/>
      </c>
      <c r="P50" s="290" t="str">
        <f t="shared" si="5"/>
        <v/>
      </c>
      <c r="Q50" s="290"/>
      <c r="R50" s="316"/>
      <c r="S50" s="316"/>
      <c r="T50" s="316"/>
      <c r="U50" s="316"/>
      <c r="V50" s="316"/>
      <c r="W50" s="316"/>
      <c r="X50" s="283"/>
      <c r="Y50" s="316"/>
      <c r="Z50" s="316"/>
      <c r="AA50" s="283"/>
      <c r="AB50" s="283"/>
      <c r="AC50" s="283"/>
      <c r="AD50" s="283"/>
      <c r="AE50" s="283"/>
      <c r="AF50" s="283"/>
      <c r="AG50" s="283"/>
      <c r="AH50" s="283"/>
      <c r="AI50" s="283"/>
      <c r="AJ50" s="283"/>
      <c r="AK50" s="283"/>
      <c r="AL50" s="283"/>
    </row>
    <row r="51">
      <c r="A51" s="316"/>
      <c r="B51" s="283"/>
      <c r="C51" s="283"/>
      <c r="D51" s="316"/>
      <c r="E51" s="316"/>
      <c r="F51" s="316"/>
      <c r="G51" s="316"/>
      <c r="H51" s="316"/>
      <c r="I51" s="316"/>
      <c r="J51" s="316"/>
      <c r="K51" s="316"/>
      <c r="L51" s="290" t="str">
        <f t="shared" si="1"/>
        <v/>
      </c>
      <c r="M51" s="290" t="str">
        <f t="shared" si="2"/>
        <v/>
      </c>
      <c r="N51" s="290" t="str">
        <f t="shared" si="3"/>
        <v/>
      </c>
      <c r="O51" s="290" t="str">
        <f t="shared" si="4"/>
        <v/>
      </c>
      <c r="P51" s="290" t="str">
        <f t="shared" si="5"/>
        <v/>
      </c>
      <c r="Q51" s="290"/>
      <c r="R51" s="316"/>
      <c r="S51" s="316"/>
      <c r="T51" s="316"/>
      <c r="U51" s="316"/>
      <c r="V51" s="316"/>
      <c r="W51" s="316"/>
      <c r="X51" s="283"/>
      <c r="Y51" s="316"/>
      <c r="Z51" s="316"/>
      <c r="AA51" s="283"/>
      <c r="AB51" s="283"/>
      <c r="AC51" s="283"/>
      <c r="AD51" s="283"/>
      <c r="AE51" s="283"/>
      <c r="AF51" s="283"/>
      <c r="AG51" s="283"/>
      <c r="AH51" s="283"/>
      <c r="AI51" s="283"/>
      <c r="AJ51" s="283"/>
      <c r="AK51" s="283"/>
      <c r="AL51" s="283"/>
    </row>
    <row r="52">
      <c r="A52" s="316"/>
      <c r="B52" s="283"/>
      <c r="C52" s="283"/>
      <c r="D52" s="316"/>
      <c r="E52" s="316"/>
      <c r="F52" s="316"/>
      <c r="G52" s="316"/>
      <c r="H52" s="316"/>
      <c r="I52" s="316"/>
      <c r="J52" s="316"/>
      <c r="K52" s="316"/>
      <c r="L52" s="290" t="str">
        <f t="shared" si="1"/>
        <v/>
      </c>
      <c r="M52" s="290" t="str">
        <f t="shared" si="2"/>
        <v/>
      </c>
      <c r="N52" s="290" t="str">
        <f t="shared" si="3"/>
        <v/>
      </c>
      <c r="O52" s="290" t="str">
        <f t="shared" si="4"/>
        <v/>
      </c>
      <c r="P52" s="290" t="str">
        <f t="shared" si="5"/>
        <v/>
      </c>
      <c r="Q52" s="290"/>
      <c r="R52" s="316"/>
      <c r="S52" s="316"/>
      <c r="T52" s="316"/>
      <c r="U52" s="316"/>
      <c r="V52" s="316"/>
      <c r="W52" s="316"/>
      <c r="X52" s="283"/>
      <c r="Y52" s="316"/>
      <c r="Z52" s="316"/>
      <c r="AA52" s="283"/>
      <c r="AB52" s="283"/>
      <c r="AC52" s="283"/>
      <c r="AD52" s="283"/>
      <c r="AE52" s="283"/>
      <c r="AF52" s="283"/>
      <c r="AG52" s="283"/>
      <c r="AH52" s="283"/>
      <c r="AI52" s="283"/>
      <c r="AJ52" s="283"/>
      <c r="AK52" s="283"/>
      <c r="AL52" s="283"/>
    </row>
    <row r="53">
      <c r="A53" s="316"/>
      <c r="B53" s="283"/>
      <c r="C53" s="283"/>
      <c r="D53" s="316"/>
      <c r="E53" s="316"/>
      <c r="F53" s="316"/>
      <c r="G53" s="316"/>
      <c r="H53" s="316"/>
      <c r="I53" s="316"/>
      <c r="J53" s="316"/>
      <c r="K53" s="316"/>
      <c r="L53" s="290" t="str">
        <f t="shared" si="1"/>
        <v/>
      </c>
      <c r="M53" s="290" t="str">
        <f t="shared" si="2"/>
        <v/>
      </c>
      <c r="N53" s="290" t="str">
        <f t="shared" si="3"/>
        <v/>
      </c>
      <c r="O53" s="290" t="str">
        <f t="shared" si="4"/>
        <v/>
      </c>
      <c r="P53" s="290" t="str">
        <f t="shared" si="5"/>
        <v/>
      </c>
      <c r="Q53" s="290"/>
      <c r="R53" s="316"/>
      <c r="S53" s="316"/>
      <c r="T53" s="316"/>
      <c r="U53" s="316"/>
      <c r="V53" s="316"/>
      <c r="W53" s="316"/>
      <c r="X53" s="283"/>
      <c r="Y53" s="316"/>
      <c r="Z53" s="316"/>
      <c r="AA53" s="283"/>
      <c r="AB53" s="283"/>
      <c r="AC53" s="283"/>
      <c r="AD53" s="283"/>
      <c r="AE53" s="283"/>
      <c r="AF53" s="283"/>
      <c r="AG53" s="283"/>
      <c r="AH53" s="283"/>
      <c r="AI53" s="283"/>
      <c r="AJ53" s="283"/>
      <c r="AK53" s="283"/>
      <c r="AL53" s="283"/>
    </row>
    <row r="54">
      <c r="A54" s="316"/>
      <c r="B54" s="283"/>
      <c r="C54" s="283"/>
      <c r="D54" s="316"/>
      <c r="E54" s="316"/>
      <c r="F54" s="316"/>
      <c r="G54" s="316"/>
      <c r="H54" s="316"/>
      <c r="I54" s="316"/>
      <c r="J54" s="316"/>
      <c r="K54" s="316"/>
      <c r="L54" s="290" t="str">
        <f t="shared" si="1"/>
        <v/>
      </c>
      <c r="M54" s="290" t="str">
        <f t="shared" si="2"/>
        <v/>
      </c>
      <c r="N54" s="290" t="str">
        <f t="shared" si="3"/>
        <v/>
      </c>
      <c r="O54" s="290" t="str">
        <f t="shared" si="4"/>
        <v/>
      </c>
      <c r="P54" s="290" t="str">
        <f t="shared" si="5"/>
        <v/>
      </c>
      <c r="Q54" s="290"/>
      <c r="R54" s="316"/>
      <c r="S54" s="316"/>
      <c r="T54" s="316"/>
      <c r="U54" s="316"/>
      <c r="V54" s="316"/>
      <c r="W54" s="316"/>
      <c r="X54" s="283"/>
      <c r="Y54" s="316"/>
      <c r="Z54" s="316"/>
      <c r="AA54" s="283"/>
      <c r="AB54" s="283"/>
      <c r="AC54" s="283"/>
      <c r="AD54" s="283"/>
      <c r="AE54" s="283"/>
      <c r="AF54" s="283"/>
      <c r="AG54" s="283"/>
      <c r="AH54" s="283"/>
      <c r="AI54" s="283"/>
      <c r="AJ54" s="283"/>
      <c r="AK54" s="283"/>
      <c r="AL54" s="283"/>
    </row>
    <row r="55">
      <c r="A55" s="316"/>
      <c r="B55" s="283"/>
      <c r="C55" s="283"/>
      <c r="D55" s="316"/>
      <c r="E55" s="316"/>
      <c r="F55" s="316"/>
      <c r="G55" s="316"/>
      <c r="H55" s="316"/>
      <c r="I55" s="316"/>
      <c r="J55" s="316"/>
      <c r="K55" s="316"/>
      <c r="L55" s="290" t="str">
        <f t="shared" si="1"/>
        <v/>
      </c>
      <c r="M55" s="290" t="str">
        <f t="shared" si="2"/>
        <v/>
      </c>
      <c r="N55" s="290" t="str">
        <f t="shared" si="3"/>
        <v/>
      </c>
      <c r="O55" s="290" t="str">
        <f t="shared" si="4"/>
        <v/>
      </c>
      <c r="P55" s="290" t="str">
        <f t="shared" si="5"/>
        <v/>
      </c>
      <c r="Q55" s="290"/>
      <c r="R55" s="316"/>
      <c r="S55" s="316"/>
      <c r="T55" s="316"/>
      <c r="U55" s="316"/>
      <c r="V55" s="316"/>
      <c r="W55" s="316"/>
      <c r="X55" s="283"/>
      <c r="Y55" s="316"/>
      <c r="Z55" s="316"/>
      <c r="AA55" s="283"/>
      <c r="AB55" s="283"/>
      <c r="AC55" s="283"/>
      <c r="AD55" s="283"/>
      <c r="AE55" s="283"/>
      <c r="AF55" s="283"/>
      <c r="AG55" s="283"/>
      <c r="AH55" s="283"/>
      <c r="AI55" s="283"/>
      <c r="AJ55" s="283"/>
      <c r="AK55" s="283"/>
      <c r="AL55" s="283"/>
    </row>
    <row r="56">
      <c r="A56" s="316"/>
      <c r="B56" s="283"/>
      <c r="C56" s="283"/>
      <c r="D56" s="316"/>
      <c r="E56" s="316"/>
      <c r="F56" s="316"/>
      <c r="G56" s="316"/>
      <c r="H56" s="316"/>
      <c r="I56" s="316"/>
      <c r="J56" s="316"/>
      <c r="K56" s="316"/>
      <c r="L56" s="290" t="str">
        <f t="shared" si="1"/>
        <v/>
      </c>
      <c r="M56" s="290" t="str">
        <f t="shared" si="2"/>
        <v/>
      </c>
      <c r="N56" s="290" t="str">
        <f t="shared" si="3"/>
        <v/>
      </c>
      <c r="O56" s="290" t="str">
        <f t="shared" si="4"/>
        <v/>
      </c>
      <c r="P56" s="290" t="str">
        <f t="shared" si="5"/>
        <v/>
      </c>
      <c r="Q56" s="290"/>
      <c r="R56" s="316"/>
      <c r="S56" s="316"/>
      <c r="T56" s="316"/>
      <c r="U56" s="316"/>
      <c r="V56" s="316"/>
      <c r="W56" s="316"/>
      <c r="X56" s="283"/>
      <c r="Y56" s="316"/>
      <c r="Z56" s="316"/>
      <c r="AA56" s="283"/>
      <c r="AB56" s="283"/>
      <c r="AC56" s="283"/>
      <c r="AD56" s="283"/>
      <c r="AE56" s="283"/>
      <c r="AF56" s="283"/>
      <c r="AG56" s="283"/>
      <c r="AH56" s="283"/>
      <c r="AI56" s="283"/>
      <c r="AJ56" s="283"/>
      <c r="AK56" s="283"/>
      <c r="AL56" s="283"/>
    </row>
    <row r="57">
      <c r="A57" s="316"/>
      <c r="B57" s="283"/>
      <c r="C57" s="283"/>
      <c r="D57" s="316"/>
      <c r="E57" s="316"/>
      <c r="F57" s="316"/>
      <c r="G57" s="316"/>
      <c r="H57" s="316"/>
      <c r="I57" s="316"/>
      <c r="J57" s="316"/>
      <c r="K57" s="316"/>
      <c r="L57" s="290" t="str">
        <f t="shared" si="1"/>
        <v/>
      </c>
      <c r="M57" s="290" t="str">
        <f t="shared" si="2"/>
        <v/>
      </c>
      <c r="N57" s="290" t="str">
        <f t="shared" si="3"/>
        <v/>
      </c>
      <c r="O57" s="290" t="str">
        <f t="shared" si="4"/>
        <v/>
      </c>
      <c r="P57" s="290" t="str">
        <f t="shared" si="5"/>
        <v/>
      </c>
      <c r="Q57" s="290"/>
      <c r="R57" s="316"/>
      <c r="S57" s="316"/>
      <c r="T57" s="316"/>
      <c r="U57" s="316"/>
      <c r="V57" s="316"/>
      <c r="W57" s="316"/>
      <c r="X57" s="283"/>
      <c r="Y57" s="316"/>
      <c r="Z57" s="316"/>
      <c r="AA57" s="283"/>
      <c r="AB57" s="283"/>
      <c r="AC57" s="283"/>
      <c r="AD57" s="283"/>
      <c r="AE57" s="283"/>
      <c r="AF57" s="283"/>
      <c r="AG57" s="283"/>
      <c r="AH57" s="283"/>
      <c r="AI57" s="283"/>
      <c r="AJ57" s="283"/>
      <c r="AK57" s="283"/>
      <c r="AL57" s="283"/>
    </row>
    <row r="58">
      <c r="A58" s="316"/>
      <c r="B58" s="283"/>
      <c r="C58" s="283"/>
      <c r="D58" s="316"/>
      <c r="E58" s="316"/>
      <c r="F58" s="316"/>
      <c r="G58" s="316"/>
      <c r="H58" s="316"/>
      <c r="I58" s="316"/>
      <c r="J58" s="316"/>
      <c r="K58" s="316"/>
      <c r="L58" s="290" t="str">
        <f t="shared" si="1"/>
        <v/>
      </c>
      <c r="M58" s="290" t="str">
        <f t="shared" si="2"/>
        <v/>
      </c>
      <c r="N58" s="290" t="str">
        <f t="shared" si="3"/>
        <v/>
      </c>
      <c r="O58" s="290" t="str">
        <f t="shared" si="4"/>
        <v/>
      </c>
      <c r="P58" s="290" t="str">
        <f t="shared" si="5"/>
        <v/>
      </c>
      <c r="Q58" s="290"/>
      <c r="R58" s="316"/>
      <c r="S58" s="316"/>
      <c r="T58" s="316"/>
      <c r="U58" s="316"/>
      <c r="V58" s="316"/>
      <c r="W58" s="316"/>
      <c r="X58" s="283"/>
      <c r="Y58" s="316"/>
      <c r="Z58" s="316"/>
      <c r="AA58" s="283"/>
      <c r="AB58" s="283"/>
      <c r="AC58" s="283"/>
      <c r="AD58" s="283"/>
      <c r="AE58" s="283"/>
      <c r="AF58" s="283"/>
      <c r="AG58" s="283"/>
      <c r="AH58" s="283"/>
      <c r="AI58" s="283"/>
      <c r="AJ58" s="283"/>
      <c r="AK58" s="283"/>
      <c r="AL58" s="283"/>
    </row>
    <row r="59">
      <c r="A59" s="316"/>
      <c r="B59" s="283"/>
      <c r="C59" s="283"/>
      <c r="D59" s="316"/>
      <c r="E59" s="316"/>
      <c r="F59" s="316"/>
      <c r="G59" s="316"/>
      <c r="H59" s="316"/>
      <c r="I59" s="316"/>
      <c r="J59" s="316"/>
      <c r="K59" s="316"/>
      <c r="L59" s="290" t="str">
        <f t="shared" si="1"/>
        <v/>
      </c>
      <c r="M59" s="290" t="str">
        <f t="shared" si="2"/>
        <v/>
      </c>
      <c r="N59" s="290" t="str">
        <f t="shared" si="3"/>
        <v/>
      </c>
      <c r="O59" s="290" t="str">
        <f t="shared" si="4"/>
        <v/>
      </c>
      <c r="P59" s="290" t="str">
        <f t="shared" si="5"/>
        <v/>
      </c>
      <c r="Q59" s="290"/>
      <c r="R59" s="316"/>
      <c r="S59" s="316"/>
      <c r="T59" s="316"/>
      <c r="U59" s="316"/>
      <c r="V59" s="316"/>
      <c r="W59" s="316"/>
      <c r="X59" s="283"/>
      <c r="Y59" s="316"/>
      <c r="Z59" s="316"/>
      <c r="AA59" s="283"/>
      <c r="AB59" s="283"/>
      <c r="AC59" s="283"/>
      <c r="AD59" s="283"/>
      <c r="AE59" s="283"/>
      <c r="AF59" s="283"/>
      <c r="AG59" s="283"/>
      <c r="AH59" s="283"/>
      <c r="AI59" s="283"/>
      <c r="AJ59" s="283"/>
      <c r="AK59" s="283"/>
      <c r="AL59" s="283"/>
    </row>
    <row r="60">
      <c r="A60" s="316"/>
      <c r="B60" s="283"/>
      <c r="C60" s="283"/>
      <c r="D60" s="316"/>
      <c r="E60" s="316"/>
      <c r="F60" s="316"/>
      <c r="G60" s="316"/>
      <c r="H60" s="316"/>
      <c r="I60" s="316"/>
      <c r="J60" s="316"/>
      <c r="K60" s="316"/>
      <c r="L60" s="290" t="str">
        <f t="shared" si="1"/>
        <v/>
      </c>
      <c r="M60" s="290" t="str">
        <f t="shared" si="2"/>
        <v/>
      </c>
      <c r="N60" s="290" t="str">
        <f t="shared" si="3"/>
        <v/>
      </c>
      <c r="O60" s="290" t="str">
        <f t="shared" si="4"/>
        <v/>
      </c>
      <c r="P60" s="290" t="str">
        <f t="shared" si="5"/>
        <v/>
      </c>
      <c r="Q60" s="290"/>
      <c r="R60" s="316"/>
      <c r="S60" s="316"/>
      <c r="T60" s="316"/>
      <c r="U60" s="316"/>
      <c r="V60" s="316"/>
      <c r="W60" s="316"/>
      <c r="X60" s="283"/>
      <c r="Y60" s="316"/>
      <c r="Z60" s="316"/>
      <c r="AA60" s="283"/>
      <c r="AB60" s="283"/>
      <c r="AC60" s="283"/>
      <c r="AD60" s="283"/>
      <c r="AE60" s="283"/>
      <c r="AF60" s="283"/>
      <c r="AG60" s="283"/>
      <c r="AH60" s="283"/>
      <c r="AI60" s="283"/>
      <c r="AJ60" s="283"/>
      <c r="AK60" s="283"/>
      <c r="AL60" s="283"/>
    </row>
    <row r="61">
      <c r="A61" s="316"/>
      <c r="B61" s="283"/>
      <c r="C61" s="283"/>
      <c r="D61" s="316"/>
      <c r="E61" s="316"/>
      <c r="F61" s="316"/>
      <c r="G61" s="316"/>
      <c r="H61" s="316"/>
      <c r="I61" s="316"/>
      <c r="J61" s="316"/>
      <c r="K61" s="316"/>
      <c r="L61" s="290" t="str">
        <f t="shared" si="1"/>
        <v/>
      </c>
      <c r="M61" s="290" t="str">
        <f t="shared" si="2"/>
        <v/>
      </c>
      <c r="N61" s="290" t="str">
        <f t="shared" si="3"/>
        <v/>
      </c>
      <c r="O61" s="290" t="str">
        <f t="shared" si="4"/>
        <v/>
      </c>
      <c r="P61" s="290" t="str">
        <f t="shared" si="5"/>
        <v/>
      </c>
      <c r="Q61" s="290"/>
      <c r="R61" s="316"/>
      <c r="S61" s="316"/>
      <c r="T61" s="316"/>
      <c r="U61" s="316"/>
      <c r="V61" s="316"/>
      <c r="W61" s="316"/>
      <c r="X61" s="283"/>
      <c r="Y61" s="316"/>
      <c r="Z61" s="316"/>
      <c r="AA61" s="283"/>
      <c r="AB61" s="283"/>
      <c r="AC61" s="283"/>
      <c r="AD61" s="283"/>
      <c r="AE61" s="283"/>
      <c r="AF61" s="283"/>
      <c r="AG61" s="283"/>
      <c r="AH61" s="283"/>
      <c r="AI61" s="283"/>
      <c r="AJ61" s="283"/>
      <c r="AK61" s="283"/>
      <c r="AL61" s="283"/>
    </row>
    <row r="62">
      <c r="A62" s="316"/>
      <c r="B62" s="283"/>
      <c r="C62" s="283"/>
      <c r="D62" s="316"/>
      <c r="E62" s="316"/>
      <c r="F62" s="316"/>
      <c r="G62" s="316"/>
      <c r="H62" s="316"/>
      <c r="I62" s="316"/>
      <c r="J62" s="316"/>
      <c r="K62" s="316"/>
      <c r="L62" s="290" t="str">
        <f t="shared" si="1"/>
        <v/>
      </c>
      <c r="M62" s="290" t="str">
        <f t="shared" si="2"/>
        <v/>
      </c>
      <c r="N62" s="290" t="str">
        <f t="shared" si="3"/>
        <v/>
      </c>
      <c r="O62" s="290" t="str">
        <f t="shared" si="4"/>
        <v/>
      </c>
      <c r="P62" s="290" t="str">
        <f t="shared" si="5"/>
        <v/>
      </c>
      <c r="Q62" s="290"/>
      <c r="R62" s="316"/>
      <c r="S62" s="316"/>
      <c r="T62" s="316"/>
      <c r="U62" s="316"/>
      <c r="V62" s="316"/>
      <c r="W62" s="316"/>
      <c r="X62" s="283"/>
      <c r="Y62" s="316"/>
      <c r="Z62" s="316"/>
      <c r="AA62" s="283"/>
      <c r="AB62" s="283"/>
      <c r="AC62" s="283"/>
      <c r="AD62" s="283"/>
      <c r="AE62" s="283"/>
      <c r="AF62" s="283"/>
      <c r="AG62" s="283"/>
      <c r="AH62" s="283"/>
      <c r="AI62" s="283"/>
      <c r="AJ62" s="283"/>
      <c r="AK62" s="283"/>
      <c r="AL62" s="283"/>
    </row>
    <row r="63">
      <c r="A63" s="316"/>
      <c r="B63" s="283"/>
      <c r="C63" s="283"/>
      <c r="D63" s="316"/>
      <c r="E63" s="316"/>
      <c r="F63" s="316"/>
      <c r="G63" s="316"/>
      <c r="H63" s="316"/>
      <c r="I63" s="316"/>
      <c r="J63" s="316"/>
      <c r="K63" s="316"/>
      <c r="L63" s="290" t="str">
        <f t="shared" si="1"/>
        <v/>
      </c>
      <c r="M63" s="290" t="str">
        <f t="shared" si="2"/>
        <v/>
      </c>
      <c r="N63" s="290" t="str">
        <f t="shared" si="3"/>
        <v/>
      </c>
      <c r="O63" s="290" t="str">
        <f t="shared" si="4"/>
        <v/>
      </c>
      <c r="P63" s="290" t="str">
        <f t="shared" si="5"/>
        <v/>
      </c>
      <c r="Q63" s="290"/>
      <c r="R63" s="316"/>
      <c r="S63" s="316"/>
      <c r="T63" s="316"/>
      <c r="U63" s="316"/>
      <c r="V63" s="316"/>
      <c r="W63" s="316"/>
      <c r="X63" s="283"/>
      <c r="Y63" s="316"/>
      <c r="Z63" s="316"/>
      <c r="AA63" s="283"/>
      <c r="AB63" s="283"/>
      <c r="AC63" s="283"/>
      <c r="AD63" s="283"/>
      <c r="AE63" s="283"/>
      <c r="AF63" s="283"/>
      <c r="AG63" s="283"/>
      <c r="AH63" s="283"/>
      <c r="AI63" s="283"/>
      <c r="AJ63" s="283"/>
      <c r="AK63" s="283"/>
      <c r="AL63" s="283"/>
    </row>
    <row r="64">
      <c r="A64" s="316"/>
      <c r="B64" s="283"/>
      <c r="C64" s="283"/>
      <c r="D64" s="316"/>
      <c r="E64" s="316"/>
      <c r="F64" s="316"/>
      <c r="G64" s="316"/>
      <c r="H64" s="316"/>
      <c r="I64" s="316"/>
      <c r="J64" s="316"/>
      <c r="K64" s="316"/>
      <c r="L64" s="290" t="str">
        <f t="shared" si="1"/>
        <v/>
      </c>
      <c r="M64" s="290" t="str">
        <f t="shared" si="2"/>
        <v/>
      </c>
      <c r="N64" s="290" t="str">
        <f t="shared" si="3"/>
        <v/>
      </c>
      <c r="O64" s="290" t="str">
        <f t="shared" si="4"/>
        <v/>
      </c>
      <c r="P64" s="290" t="str">
        <f t="shared" si="5"/>
        <v/>
      </c>
      <c r="Q64" s="290"/>
      <c r="R64" s="316"/>
      <c r="S64" s="316"/>
      <c r="T64" s="316"/>
      <c r="U64" s="316"/>
      <c r="V64" s="316"/>
      <c r="W64" s="316"/>
      <c r="X64" s="283"/>
      <c r="Y64" s="316"/>
      <c r="Z64" s="316"/>
      <c r="AA64" s="283"/>
      <c r="AB64" s="283"/>
      <c r="AC64" s="283"/>
      <c r="AD64" s="283"/>
      <c r="AE64" s="283"/>
      <c r="AF64" s="283"/>
      <c r="AG64" s="283"/>
      <c r="AH64" s="283"/>
      <c r="AI64" s="283"/>
      <c r="AJ64" s="283"/>
      <c r="AK64" s="283"/>
      <c r="AL64" s="283"/>
    </row>
    <row r="65">
      <c r="A65" s="316"/>
      <c r="B65" s="283"/>
      <c r="C65" s="283"/>
      <c r="D65" s="316"/>
      <c r="E65" s="316"/>
      <c r="F65" s="316"/>
      <c r="G65" s="316"/>
      <c r="H65" s="316"/>
      <c r="I65" s="316"/>
      <c r="J65" s="316"/>
      <c r="K65" s="316"/>
      <c r="L65" s="290" t="str">
        <f t="shared" si="1"/>
        <v/>
      </c>
      <c r="M65" s="290" t="str">
        <f t="shared" si="2"/>
        <v/>
      </c>
      <c r="N65" s="290" t="str">
        <f t="shared" si="3"/>
        <v/>
      </c>
      <c r="O65" s="290" t="str">
        <f t="shared" si="4"/>
        <v/>
      </c>
      <c r="P65" s="290" t="str">
        <f t="shared" si="5"/>
        <v/>
      </c>
      <c r="Q65" s="290"/>
      <c r="R65" s="316"/>
      <c r="S65" s="316"/>
      <c r="T65" s="316"/>
      <c r="U65" s="316"/>
      <c r="V65" s="316"/>
      <c r="W65" s="316"/>
      <c r="X65" s="283"/>
      <c r="Y65" s="316"/>
      <c r="Z65" s="316"/>
      <c r="AA65" s="283"/>
      <c r="AB65" s="283"/>
      <c r="AC65" s="283"/>
      <c r="AD65" s="283"/>
      <c r="AE65" s="283"/>
      <c r="AF65" s="283"/>
      <c r="AG65" s="283"/>
      <c r="AH65" s="283"/>
      <c r="AI65" s="283"/>
      <c r="AJ65" s="283"/>
      <c r="AK65" s="283"/>
      <c r="AL65" s="283"/>
    </row>
    <row r="66">
      <c r="A66" s="316"/>
      <c r="B66" s="283"/>
      <c r="C66" s="283"/>
      <c r="D66" s="316"/>
      <c r="E66" s="316"/>
      <c r="F66" s="316"/>
      <c r="G66" s="316"/>
      <c r="H66" s="316"/>
      <c r="I66" s="316"/>
      <c r="J66" s="316"/>
      <c r="K66" s="316"/>
      <c r="L66" s="290" t="str">
        <f t="shared" si="1"/>
        <v/>
      </c>
      <c r="M66" s="290" t="str">
        <f t="shared" si="2"/>
        <v/>
      </c>
      <c r="N66" s="290" t="str">
        <f t="shared" si="3"/>
        <v/>
      </c>
      <c r="O66" s="290" t="str">
        <f t="shared" si="4"/>
        <v/>
      </c>
      <c r="P66" s="290" t="str">
        <f t="shared" si="5"/>
        <v/>
      </c>
      <c r="Q66" s="290"/>
      <c r="R66" s="316"/>
      <c r="S66" s="316"/>
      <c r="T66" s="316"/>
      <c r="U66" s="316"/>
      <c r="V66" s="316"/>
      <c r="W66" s="316"/>
      <c r="X66" s="283"/>
      <c r="Y66" s="316"/>
      <c r="Z66" s="316"/>
      <c r="AA66" s="283"/>
      <c r="AB66" s="283"/>
      <c r="AC66" s="283"/>
      <c r="AD66" s="283"/>
      <c r="AE66" s="283"/>
      <c r="AF66" s="283"/>
      <c r="AG66" s="283"/>
      <c r="AH66" s="283"/>
      <c r="AI66" s="283"/>
      <c r="AJ66" s="283"/>
      <c r="AK66" s="283"/>
      <c r="AL66" s="283"/>
    </row>
    <row r="67">
      <c r="A67" s="316"/>
      <c r="B67" s="283"/>
      <c r="C67" s="283"/>
      <c r="D67" s="316"/>
      <c r="E67" s="316"/>
      <c r="F67" s="316"/>
      <c r="G67" s="316"/>
      <c r="H67" s="316"/>
      <c r="I67" s="316"/>
      <c r="J67" s="316"/>
      <c r="K67" s="316"/>
      <c r="L67" s="290" t="str">
        <f t="shared" si="1"/>
        <v/>
      </c>
      <c r="M67" s="290" t="str">
        <f t="shared" si="2"/>
        <v/>
      </c>
      <c r="N67" s="290" t="str">
        <f t="shared" si="3"/>
        <v/>
      </c>
      <c r="O67" s="290" t="str">
        <f t="shared" si="4"/>
        <v/>
      </c>
      <c r="P67" s="290" t="str">
        <f t="shared" si="5"/>
        <v/>
      </c>
      <c r="Q67" s="290"/>
      <c r="R67" s="316"/>
      <c r="S67" s="316"/>
      <c r="T67" s="316"/>
      <c r="U67" s="316"/>
      <c r="V67" s="316"/>
      <c r="W67" s="316"/>
      <c r="X67" s="283"/>
      <c r="Y67" s="316"/>
      <c r="Z67" s="316"/>
      <c r="AA67" s="283"/>
      <c r="AB67" s="283"/>
      <c r="AC67" s="283"/>
      <c r="AD67" s="283"/>
      <c r="AE67" s="283"/>
      <c r="AF67" s="283"/>
      <c r="AG67" s="283"/>
      <c r="AH67" s="283"/>
      <c r="AI67" s="283"/>
      <c r="AJ67" s="283"/>
      <c r="AK67" s="283"/>
      <c r="AL67" s="283"/>
    </row>
    <row r="68">
      <c r="A68" s="316"/>
      <c r="B68" s="283"/>
      <c r="C68" s="283"/>
      <c r="D68" s="316"/>
      <c r="E68" s="316"/>
      <c r="F68" s="316"/>
      <c r="G68" s="316"/>
      <c r="H68" s="316"/>
      <c r="I68" s="316"/>
      <c r="J68" s="316"/>
      <c r="K68" s="316"/>
      <c r="L68" s="290" t="str">
        <f t="shared" si="1"/>
        <v/>
      </c>
      <c r="M68" s="290" t="str">
        <f t="shared" si="2"/>
        <v/>
      </c>
      <c r="N68" s="290" t="str">
        <f t="shared" si="3"/>
        <v/>
      </c>
      <c r="O68" s="290" t="str">
        <f t="shared" si="4"/>
        <v/>
      </c>
      <c r="P68" s="290" t="str">
        <f t="shared" si="5"/>
        <v/>
      </c>
      <c r="Q68" s="290"/>
      <c r="R68" s="316"/>
      <c r="S68" s="316"/>
      <c r="T68" s="316"/>
      <c r="U68" s="316"/>
      <c r="V68" s="316"/>
      <c r="W68" s="316"/>
      <c r="X68" s="283"/>
      <c r="Y68" s="316"/>
      <c r="Z68" s="316"/>
      <c r="AA68" s="283"/>
      <c r="AB68" s="283"/>
      <c r="AC68" s="283"/>
      <c r="AD68" s="283"/>
      <c r="AE68" s="283"/>
      <c r="AF68" s="283"/>
      <c r="AG68" s="283"/>
      <c r="AH68" s="283"/>
      <c r="AI68" s="283"/>
      <c r="AJ68" s="283"/>
      <c r="AK68" s="283"/>
      <c r="AL68" s="283"/>
    </row>
    <row r="69">
      <c r="A69" s="316"/>
      <c r="B69" s="283"/>
      <c r="C69" s="283"/>
      <c r="D69" s="316"/>
      <c r="E69" s="316"/>
      <c r="F69" s="316"/>
      <c r="G69" s="316"/>
      <c r="H69" s="316"/>
      <c r="I69" s="316"/>
      <c r="J69" s="316"/>
      <c r="K69" s="316"/>
      <c r="L69" s="290" t="str">
        <f t="shared" si="1"/>
        <v/>
      </c>
      <c r="M69" s="290" t="str">
        <f t="shared" si="2"/>
        <v/>
      </c>
      <c r="N69" s="290" t="str">
        <f t="shared" si="3"/>
        <v/>
      </c>
      <c r="O69" s="290" t="str">
        <f t="shared" si="4"/>
        <v/>
      </c>
      <c r="P69" s="290" t="str">
        <f t="shared" si="5"/>
        <v/>
      </c>
      <c r="Q69" s="290"/>
      <c r="R69" s="316"/>
      <c r="S69" s="316"/>
      <c r="T69" s="316"/>
      <c r="U69" s="316"/>
      <c r="V69" s="316"/>
      <c r="W69" s="316"/>
      <c r="X69" s="283"/>
      <c r="Y69" s="316"/>
      <c r="Z69" s="316"/>
      <c r="AA69" s="283"/>
      <c r="AB69" s="283"/>
      <c r="AC69" s="283"/>
      <c r="AD69" s="283"/>
      <c r="AE69" s="283"/>
      <c r="AF69" s="283"/>
      <c r="AG69" s="283"/>
      <c r="AH69" s="283"/>
      <c r="AI69" s="283"/>
      <c r="AJ69" s="283"/>
      <c r="AK69" s="283"/>
      <c r="AL69" s="283"/>
    </row>
    <row r="70">
      <c r="A70" s="316"/>
      <c r="B70" s="283"/>
      <c r="C70" s="283"/>
      <c r="D70" s="316"/>
      <c r="E70" s="316"/>
      <c r="F70" s="316"/>
      <c r="G70" s="316"/>
      <c r="H70" s="316"/>
      <c r="I70" s="316"/>
      <c r="J70" s="316"/>
      <c r="K70" s="316"/>
      <c r="L70" s="290" t="str">
        <f t="shared" si="1"/>
        <v/>
      </c>
      <c r="M70" s="290" t="str">
        <f t="shared" si="2"/>
        <v/>
      </c>
      <c r="N70" s="290" t="str">
        <f t="shared" si="3"/>
        <v/>
      </c>
      <c r="O70" s="290" t="str">
        <f t="shared" si="4"/>
        <v/>
      </c>
      <c r="P70" s="290" t="str">
        <f t="shared" si="5"/>
        <v/>
      </c>
      <c r="Q70" s="290"/>
      <c r="R70" s="316"/>
      <c r="S70" s="316"/>
      <c r="T70" s="316"/>
      <c r="U70" s="316"/>
      <c r="V70" s="316"/>
      <c r="W70" s="316"/>
      <c r="X70" s="283"/>
      <c r="Y70" s="316"/>
      <c r="Z70" s="316"/>
      <c r="AA70" s="283"/>
      <c r="AB70" s="283"/>
      <c r="AC70" s="283"/>
      <c r="AD70" s="283"/>
      <c r="AE70" s="283"/>
      <c r="AF70" s="283"/>
      <c r="AG70" s="283"/>
      <c r="AH70" s="283"/>
      <c r="AI70" s="283"/>
      <c r="AJ70" s="283"/>
      <c r="AK70" s="283"/>
      <c r="AL70" s="283"/>
    </row>
    <row r="71">
      <c r="A71" s="316"/>
      <c r="B71" s="283"/>
      <c r="C71" s="283"/>
      <c r="D71" s="316"/>
      <c r="E71" s="316"/>
      <c r="F71" s="316"/>
      <c r="G71" s="316"/>
      <c r="H71" s="316"/>
      <c r="I71" s="316"/>
      <c r="J71" s="316"/>
      <c r="K71" s="316"/>
      <c r="L71" s="290" t="str">
        <f t="shared" si="1"/>
        <v/>
      </c>
      <c r="M71" s="290" t="str">
        <f t="shared" si="2"/>
        <v/>
      </c>
      <c r="N71" s="290" t="str">
        <f t="shared" si="3"/>
        <v/>
      </c>
      <c r="O71" s="290" t="str">
        <f t="shared" si="4"/>
        <v/>
      </c>
      <c r="P71" s="290" t="str">
        <f t="shared" si="5"/>
        <v/>
      </c>
      <c r="Q71" s="290"/>
      <c r="R71" s="316"/>
      <c r="S71" s="316"/>
      <c r="T71" s="316"/>
      <c r="U71" s="316"/>
      <c r="V71" s="316"/>
      <c r="W71" s="316"/>
      <c r="X71" s="283"/>
      <c r="Y71" s="316"/>
      <c r="Z71" s="316"/>
      <c r="AA71" s="283"/>
      <c r="AB71" s="283"/>
      <c r="AC71" s="283"/>
      <c r="AD71" s="283"/>
      <c r="AE71" s="283"/>
      <c r="AF71" s="283"/>
      <c r="AG71" s="283"/>
      <c r="AH71" s="283"/>
      <c r="AI71" s="283"/>
      <c r="AJ71" s="283"/>
      <c r="AK71" s="283"/>
      <c r="AL71" s="283"/>
    </row>
    <row r="72">
      <c r="A72" s="316"/>
      <c r="B72" s="283"/>
      <c r="C72" s="283"/>
      <c r="D72" s="316"/>
      <c r="E72" s="316"/>
      <c r="F72" s="316"/>
      <c r="G72" s="316"/>
      <c r="H72" s="316"/>
      <c r="I72" s="316"/>
      <c r="J72" s="316"/>
      <c r="K72" s="316"/>
      <c r="L72" s="290" t="str">
        <f t="shared" si="1"/>
        <v/>
      </c>
      <c r="M72" s="290" t="str">
        <f t="shared" si="2"/>
        <v/>
      </c>
      <c r="N72" s="290" t="str">
        <f t="shared" si="3"/>
        <v/>
      </c>
      <c r="O72" s="290" t="str">
        <f t="shared" si="4"/>
        <v/>
      </c>
      <c r="P72" s="290" t="str">
        <f t="shared" si="5"/>
        <v/>
      </c>
      <c r="Q72" s="290"/>
      <c r="R72" s="316"/>
      <c r="S72" s="316"/>
      <c r="T72" s="316"/>
      <c r="U72" s="316"/>
      <c r="V72" s="316"/>
      <c r="W72" s="316"/>
      <c r="X72" s="283"/>
      <c r="Y72" s="316"/>
      <c r="Z72" s="316"/>
      <c r="AA72" s="283"/>
      <c r="AB72" s="283"/>
      <c r="AC72" s="283"/>
      <c r="AD72" s="283"/>
      <c r="AE72" s="283"/>
      <c r="AF72" s="283"/>
      <c r="AG72" s="283"/>
      <c r="AH72" s="283"/>
      <c r="AI72" s="283"/>
      <c r="AJ72" s="283"/>
      <c r="AK72" s="283"/>
      <c r="AL72" s="283"/>
    </row>
    <row r="73">
      <c r="A73" s="316"/>
      <c r="B73" s="283"/>
      <c r="C73" s="283"/>
      <c r="D73" s="316"/>
      <c r="E73" s="316"/>
      <c r="F73" s="316"/>
      <c r="G73" s="316"/>
      <c r="H73" s="316"/>
      <c r="I73" s="316"/>
      <c r="J73" s="316"/>
      <c r="K73" s="316"/>
      <c r="L73" s="290" t="str">
        <f t="shared" si="1"/>
        <v/>
      </c>
      <c r="M73" s="290" t="str">
        <f t="shared" si="2"/>
        <v/>
      </c>
      <c r="N73" s="290" t="str">
        <f t="shared" si="3"/>
        <v/>
      </c>
      <c r="O73" s="290" t="str">
        <f t="shared" si="4"/>
        <v/>
      </c>
      <c r="P73" s="290" t="str">
        <f t="shared" si="5"/>
        <v/>
      </c>
      <c r="Q73" s="290"/>
      <c r="R73" s="316"/>
      <c r="S73" s="316"/>
      <c r="T73" s="316"/>
      <c r="U73" s="316"/>
      <c r="V73" s="316"/>
      <c r="W73" s="316"/>
      <c r="X73" s="283"/>
      <c r="Y73" s="316"/>
      <c r="Z73" s="316"/>
      <c r="AA73" s="283"/>
      <c r="AB73" s="283"/>
      <c r="AC73" s="283"/>
      <c r="AD73" s="283"/>
      <c r="AE73" s="283"/>
      <c r="AF73" s="283"/>
      <c r="AG73" s="283"/>
      <c r="AH73" s="283"/>
      <c r="AI73" s="283"/>
      <c r="AJ73" s="283"/>
      <c r="AK73" s="283"/>
      <c r="AL73" s="283"/>
    </row>
    <row r="74">
      <c r="A74" s="316"/>
      <c r="B74" s="283"/>
      <c r="C74" s="283"/>
      <c r="D74" s="316"/>
      <c r="E74" s="316"/>
      <c r="F74" s="316"/>
      <c r="G74" s="316"/>
      <c r="H74" s="316"/>
      <c r="I74" s="316"/>
      <c r="J74" s="316"/>
      <c r="K74" s="316"/>
      <c r="L74" s="290" t="str">
        <f t="shared" si="1"/>
        <v/>
      </c>
      <c r="M74" s="290" t="str">
        <f t="shared" si="2"/>
        <v/>
      </c>
      <c r="N74" s="290" t="str">
        <f t="shared" si="3"/>
        <v/>
      </c>
      <c r="O74" s="290" t="str">
        <f t="shared" si="4"/>
        <v/>
      </c>
      <c r="P74" s="290" t="str">
        <f t="shared" si="5"/>
        <v/>
      </c>
      <c r="Q74" s="290"/>
      <c r="R74" s="316"/>
      <c r="S74" s="316"/>
      <c r="T74" s="316"/>
      <c r="U74" s="316"/>
      <c r="V74" s="316"/>
      <c r="W74" s="316"/>
      <c r="X74" s="283"/>
      <c r="Y74" s="316"/>
      <c r="Z74" s="316"/>
      <c r="AA74" s="283"/>
      <c r="AB74" s="283"/>
      <c r="AC74" s="283"/>
      <c r="AD74" s="283"/>
      <c r="AE74" s="283"/>
      <c r="AF74" s="283"/>
      <c r="AG74" s="283"/>
      <c r="AH74" s="283"/>
      <c r="AI74" s="283"/>
      <c r="AJ74" s="283"/>
      <c r="AK74" s="283"/>
      <c r="AL74" s="283"/>
    </row>
    <row r="75">
      <c r="A75" s="316"/>
      <c r="B75" s="283"/>
      <c r="C75" s="283"/>
      <c r="D75" s="316"/>
      <c r="E75" s="316"/>
      <c r="F75" s="316"/>
      <c r="G75" s="316"/>
      <c r="H75" s="316"/>
      <c r="I75" s="316"/>
      <c r="J75" s="316"/>
      <c r="K75" s="316"/>
      <c r="L75" s="290" t="str">
        <f t="shared" si="1"/>
        <v/>
      </c>
      <c r="M75" s="290" t="str">
        <f t="shared" si="2"/>
        <v/>
      </c>
      <c r="N75" s="290" t="str">
        <f t="shared" si="3"/>
        <v/>
      </c>
      <c r="O75" s="290" t="str">
        <f t="shared" si="4"/>
        <v/>
      </c>
      <c r="P75" s="290" t="str">
        <f t="shared" si="5"/>
        <v/>
      </c>
      <c r="Q75" s="290"/>
      <c r="R75" s="316"/>
      <c r="S75" s="316"/>
      <c r="T75" s="316"/>
      <c r="U75" s="316"/>
      <c r="V75" s="316"/>
      <c r="W75" s="316"/>
      <c r="X75" s="283"/>
      <c r="Y75" s="316"/>
      <c r="Z75" s="316"/>
      <c r="AA75" s="283"/>
      <c r="AB75" s="283"/>
      <c r="AC75" s="283"/>
      <c r="AD75" s="283"/>
      <c r="AE75" s="283"/>
      <c r="AF75" s="283"/>
      <c r="AG75" s="283"/>
      <c r="AH75" s="283"/>
      <c r="AI75" s="283"/>
      <c r="AJ75" s="283"/>
      <c r="AK75" s="283"/>
      <c r="AL75" s="283"/>
    </row>
    <row r="76">
      <c r="A76" s="316"/>
      <c r="B76" s="283"/>
      <c r="C76" s="283"/>
      <c r="D76" s="316"/>
      <c r="E76" s="316"/>
      <c r="F76" s="316"/>
      <c r="G76" s="316"/>
      <c r="H76" s="316"/>
      <c r="I76" s="316"/>
      <c r="J76" s="316"/>
      <c r="K76" s="316"/>
      <c r="L76" s="290" t="str">
        <f t="shared" si="1"/>
        <v/>
      </c>
      <c r="M76" s="290" t="str">
        <f t="shared" si="2"/>
        <v/>
      </c>
      <c r="N76" s="290" t="str">
        <f t="shared" si="3"/>
        <v/>
      </c>
      <c r="O76" s="290" t="str">
        <f t="shared" si="4"/>
        <v/>
      </c>
      <c r="P76" s="290" t="str">
        <f t="shared" si="5"/>
        <v/>
      </c>
      <c r="Q76" s="290"/>
      <c r="R76" s="316"/>
      <c r="S76" s="316"/>
      <c r="T76" s="316"/>
      <c r="U76" s="316"/>
      <c r="V76" s="316"/>
      <c r="W76" s="316"/>
      <c r="X76" s="283"/>
      <c r="Y76" s="316"/>
      <c r="Z76" s="316"/>
      <c r="AA76" s="283"/>
      <c r="AB76" s="283"/>
      <c r="AC76" s="283"/>
      <c r="AD76" s="283"/>
      <c r="AE76" s="283"/>
      <c r="AF76" s="283"/>
      <c r="AG76" s="283"/>
      <c r="AH76" s="283"/>
      <c r="AI76" s="283"/>
      <c r="AJ76" s="283"/>
      <c r="AK76" s="283"/>
      <c r="AL76" s="283"/>
    </row>
    <row r="77">
      <c r="A77" s="316"/>
      <c r="B77" s="283"/>
      <c r="C77" s="283"/>
      <c r="D77" s="316"/>
      <c r="E77" s="316"/>
      <c r="F77" s="316"/>
      <c r="G77" s="316"/>
      <c r="H77" s="316"/>
      <c r="I77" s="316"/>
      <c r="J77" s="316"/>
      <c r="K77" s="316"/>
      <c r="L77" s="290" t="str">
        <f t="shared" si="1"/>
        <v/>
      </c>
      <c r="M77" s="290" t="str">
        <f t="shared" si="2"/>
        <v/>
      </c>
      <c r="N77" s="290" t="str">
        <f t="shared" si="3"/>
        <v/>
      </c>
      <c r="O77" s="290" t="str">
        <f t="shared" si="4"/>
        <v/>
      </c>
      <c r="P77" s="290" t="str">
        <f t="shared" si="5"/>
        <v/>
      </c>
      <c r="Q77" s="290"/>
      <c r="R77" s="316"/>
      <c r="S77" s="316"/>
      <c r="T77" s="316"/>
      <c r="U77" s="316"/>
      <c r="V77" s="316"/>
      <c r="W77" s="316"/>
      <c r="X77" s="283"/>
      <c r="Y77" s="316"/>
      <c r="Z77" s="316"/>
      <c r="AA77" s="283"/>
      <c r="AB77" s="283"/>
      <c r="AC77" s="283"/>
      <c r="AD77" s="283"/>
      <c r="AE77" s="283"/>
      <c r="AF77" s="283"/>
      <c r="AG77" s="283"/>
      <c r="AH77" s="283"/>
      <c r="AI77" s="283"/>
      <c r="AJ77" s="283"/>
      <c r="AK77" s="283"/>
      <c r="AL77" s="283"/>
    </row>
    <row r="78">
      <c r="A78" s="316"/>
      <c r="B78" s="283"/>
      <c r="C78" s="283"/>
      <c r="D78" s="316"/>
      <c r="E78" s="316"/>
      <c r="F78" s="316"/>
      <c r="G78" s="316"/>
      <c r="H78" s="316"/>
      <c r="I78" s="316"/>
      <c r="J78" s="316"/>
      <c r="K78" s="316"/>
      <c r="L78" s="329"/>
      <c r="M78" s="329"/>
      <c r="N78" s="329"/>
      <c r="O78" s="329"/>
      <c r="P78" s="329"/>
      <c r="Q78" s="329"/>
      <c r="R78" s="316"/>
      <c r="S78" s="316"/>
      <c r="T78" s="316"/>
      <c r="U78" s="316"/>
      <c r="V78" s="316"/>
      <c r="W78" s="316"/>
      <c r="X78" s="283"/>
      <c r="Y78" s="316"/>
      <c r="Z78" s="316"/>
      <c r="AA78" s="283"/>
      <c r="AB78" s="283"/>
      <c r="AC78" s="283"/>
      <c r="AD78" s="283"/>
      <c r="AE78" s="283"/>
      <c r="AF78" s="283"/>
      <c r="AG78" s="283"/>
      <c r="AH78" s="283"/>
      <c r="AI78" s="283"/>
      <c r="AJ78" s="283"/>
      <c r="AK78" s="283"/>
      <c r="AL78" s="283"/>
    </row>
    <row r="79">
      <c r="A79" s="316"/>
      <c r="B79" s="283"/>
      <c r="C79" s="283"/>
      <c r="D79" s="316"/>
      <c r="E79" s="316"/>
      <c r="F79" s="316"/>
      <c r="G79" s="316"/>
      <c r="H79" s="316"/>
      <c r="I79" s="316"/>
      <c r="J79" s="316"/>
      <c r="K79" s="316"/>
      <c r="L79" s="329"/>
      <c r="M79" s="329"/>
      <c r="N79" s="329"/>
      <c r="O79" s="329"/>
      <c r="P79" s="329"/>
      <c r="Q79" s="329"/>
      <c r="R79" s="316"/>
      <c r="S79" s="316"/>
      <c r="T79" s="316"/>
      <c r="U79" s="316"/>
      <c r="V79" s="316"/>
      <c r="W79" s="316"/>
      <c r="X79" s="283"/>
      <c r="Y79" s="316"/>
      <c r="Z79" s="316"/>
      <c r="AA79" s="283"/>
      <c r="AB79" s="283"/>
      <c r="AC79" s="283"/>
      <c r="AD79" s="283"/>
      <c r="AE79" s="283"/>
      <c r="AF79" s="283"/>
      <c r="AG79" s="283"/>
      <c r="AH79" s="283"/>
      <c r="AI79" s="283"/>
      <c r="AJ79" s="283"/>
      <c r="AK79" s="283"/>
      <c r="AL79" s="283"/>
    </row>
    <row r="80">
      <c r="A80" s="316"/>
      <c r="B80" s="283"/>
      <c r="C80" s="283"/>
      <c r="D80" s="316"/>
      <c r="E80" s="316"/>
      <c r="F80" s="316"/>
      <c r="G80" s="316"/>
      <c r="H80" s="316"/>
      <c r="I80" s="316"/>
      <c r="J80" s="316"/>
      <c r="K80" s="316"/>
      <c r="L80" s="329"/>
      <c r="M80" s="329"/>
      <c r="N80" s="329"/>
      <c r="O80" s="329"/>
      <c r="P80" s="329"/>
      <c r="Q80" s="329"/>
      <c r="R80" s="316"/>
      <c r="S80" s="316"/>
      <c r="T80" s="316"/>
      <c r="U80" s="316"/>
      <c r="V80" s="316"/>
      <c r="W80" s="316"/>
      <c r="X80" s="283"/>
      <c r="Y80" s="316"/>
      <c r="Z80" s="316"/>
      <c r="AA80" s="283"/>
      <c r="AB80" s="283"/>
      <c r="AC80" s="283"/>
      <c r="AD80" s="283"/>
      <c r="AE80" s="283"/>
      <c r="AF80" s="283"/>
      <c r="AG80" s="283"/>
      <c r="AH80" s="283"/>
      <c r="AI80" s="283"/>
      <c r="AJ80" s="283"/>
      <c r="AK80" s="283"/>
      <c r="AL80" s="283"/>
    </row>
    <row r="81">
      <c r="A81" s="316"/>
      <c r="B81" s="283"/>
      <c r="C81" s="283"/>
      <c r="D81" s="316"/>
      <c r="E81" s="316"/>
      <c r="F81" s="316"/>
      <c r="G81" s="316"/>
      <c r="H81" s="316"/>
      <c r="I81" s="316"/>
      <c r="J81" s="316"/>
      <c r="K81" s="316"/>
      <c r="L81" s="329"/>
      <c r="M81" s="329"/>
      <c r="N81" s="329"/>
      <c r="O81" s="329"/>
      <c r="P81" s="329"/>
      <c r="Q81" s="329"/>
      <c r="R81" s="316"/>
      <c r="S81" s="316"/>
      <c r="T81" s="316"/>
      <c r="U81" s="316"/>
      <c r="V81" s="316"/>
      <c r="W81" s="316"/>
      <c r="X81" s="283"/>
      <c r="Y81" s="316"/>
      <c r="Z81" s="316"/>
      <c r="AA81" s="283"/>
      <c r="AB81" s="283"/>
      <c r="AC81" s="283"/>
      <c r="AD81" s="283"/>
      <c r="AE81" s="283"/>
      <c r="AF81" s="283"/>
      <c r="AG81" s="283"/>
      <c r="AH81" s="283"/>
      <c r="AI81" s="283"/>
      <c r="AJ81" s="283"/>
      <c r="AK81" s="283"/>
      <c r="AL81" s="283"/>
    </row>
    <row r="82">
      <c r="A82" s="316"/>
      <c r="B82" s="283"/>
      <c r="C82" s="283"/>
      <c r="D82" s="316"/>
      <c r="E82" s="316"/>
      <c r="F82" s="316"/>
      <c r="G82" s="316"/>
      <c r="H82" s="316"/>
      <c r="I82" s="316"/>
      <c r="J82" s="316"/>
      <c r="K82" s="316"/>
      <c r="L82" s="329"/>
      <c r="M82" s="329"/>
      <c r="N82" s="329"/>
      <c r="O82" s="329"/>
      <c r="P82" s="329"/>
      <c r="Q82" s="329"/>
      <c r="R82" s="316"/>
      <c r="S82" s="316"/>
      <c r="T82" s="316"/>
      <c r="U82" s="316"/>
      <c r="V82" s="316"/>
      <c r="W82" s="316"/>
      <c r="X82" s="283"/>
      <c r="Y82" s="316"/>
      <c r="Z82" s="316"/>
      <c r="AA82" s="283"/>
      <c r="AB82" s="283"/>
      <c r="AC82" s="283"/>
      <c r="AD82" s="283"/>
      <c r="AE82" s="283"/>
      <c r="AF82" s="283"/>
      <c r="AG82" s="283"/>
      <c r="AH82" s="283"/>
      <c r="AI82" s="283"/>
      <c r="AJ82" s="283"/>
      <c r="AK82" s="283"/>
      <c r="AL82" s="283"/>
    </row>
    <row r="83">
      <c r="A83" s="316"/>
      <c r="B83" s="283"/>
      <c r="C83" s="283"/>
      <c r="D83" s="316"/>
      <c r="E83" s="316"/>
      <c r="F83" s="316"/>
      <c r="G83" s="316"/>
      <c r="H83" s="316"/>
      <c r="I83" s="316"/>
      <c r="J83" s="316"/>
      <c r="K83" s="316"/>
      <c r="L83" s="329"/>
      <c r="M83" s="329"/>
      <c r="N83" s="329"/>
      <c r="O83" s="329"/>
      <c r="P83" s="329"/>
      <c r="Q83" s="329"/>
      <c r="R83" s="316"/>
      <c r="S83" s="316"/>
      <c r="T83" s="316"/>
      <c r="U83" s="316"/>
      <c r="V83" s="316"/>
      <c r="W83" s="316"/>
      <c r="X83" s="283"/>
      <c r="Y83" s="316"/>
      <c r="Z83" s="316"/>
      <c r="AA83" s="283"/>
      <c r="AB83" s="283"/>
      <c r="AC83" s="283"/>
      <c r="AD83" s="283"/>
      <c r="AE83" s="283"/>
      <c r="AF83" s="283"/>
      <c r="AG83" s="283"/>
      <c r="AH83" s="283"/>
      <c r="AI83" s="283"/>
      <c r="AJ83" s="283"/>
      <c r="AK83" s="283"/>
      <c r="AL83" s="283"/>
    </row>
    <row r="84">
      <c r="A84" s="316"/>
      <c r="B84" s="283"/>
      <c r="C84" s="283"/>
      <c r="D84" s="316"/>
      <c r="E84" s="316"/>
      <c r="F84" s="316"/>
      <c r="G84" s="316"/>
      <c r="H84" s="316"/>
      <c r="I84" s="316"/>
      <c r="J84" s="316"/>
      <c r="K84" s="316"/>
      <c r="L84" s="329"/>
      <c r="M84" s="329"/>
      <c r="N84" s="329"/>
      <c r="O84" s="329"/>
      <c r="P84" s="329"/>
      <c r="Q84" s="329"/>
      <c r="R84" s="316"/>
      <c r="S84" s="316"/>
      <c r="T84" s="316"/>
      <c r="U84" s="316"/>
      <c r="V84" s="316"/>
      <c r="W84" s="316"/>
      <c r="X84" s="283"/>
      <c r="Y84" s="316"/>
      <c r="Z84" s="316"/>
      <c r="AA84" s="283"/>
      <c r="AB84" s="283"/>
      <c r="AC84" s="283"/>
      <c r="AD84" s="283"/>
      <c r="AE84" s="283"/>
      <c r="AF84" s="283"/>
      <c r="AG84" s="283"/>
      <c r="AH84" s="283"/>
      <c r="AI84" s="283"/>
      <c r="AJ84" s="283"/>
      <c r="AK84" s="283"/>
      <c r="AL84" s="283"/>
    </row>
    <row r="85">
      <c r="A85" s="316"/>
      <c r="B85" s="283"/>
      <c r="C85" s="283"/>
      <c r="D85" s="316"/>
      <c r="E85" s="316"/>
      <c r="F85" s="316"/>
      <c r="G85" s="316"/>
      <c r="H85" s="316"/>
      <c r="I85" s="316"/>
      <c r="J85" s="316"/>
      <c r="K85" s="316"/>
      <c r="L85" s="329"/>
      <c r="M85" s="329"/>
      <c r="N85" s="329"/>
      <c r="O85" s="329"/>
      <c r="P85" s="329"/>
      <c r="Q85" s="329"/>
      <c r="R85" s="316"/>
      <c r="S85" s="316"/>
      <c r="T85" s="316"/>
      <c r="U85" s="316"/>
      <c r="V85" s="316"/>
      <c r="W85" s="316"/>
      <c r="X85" s="283"/>
      <c r="Y85" s="316"/>
      <c r="Z85" s="316"/>
      <c r="AA85" s="283"/>
      <c r="AB85" s="283"/>
      <c r="AC85" s="283"/>
      <c r="AD85" s="283"/>
      <c r="AE85" s="283"/>
      <c r="AF85" s="283"/>
      <c r="AG85" s="283"/>
      <c r="AH85" s="283"/>
      <c r="AI85" s="283"/>
      <c r="AJ85" s="283"/>
      <c r="AK85" s="283"/>
      <c r="AL85" s="283"/>
    </row>
    <row r="86">
      <c r="A86" s="316"/>
      <c r="B86" s="283"/>
      <c r="C86" s="283"/>
      <c r="D86" s="316"/>
      <c r="E86" s="316"/>
      <c r="F86" s="316"/>
      <c r="G86" s="316"/>
      <c r="H86" s="316"/>
      <c r="I86" s="316"/>
      <c r="J86" s="316"/>
      <c r="K86" s="316"/>
      <c r="L86" s="329"/>
      <c r="M86" s="329"/>
      <c r="N86" s="329"/>
      <c r="O86" s="329"/>
      <c r="P86" s="329"/>
      <c r="Q86" s="329"/>
      <c r="R86" s="316"/>
      <c r="S86" s="316"/>
      <c r="T86" s="316"/>
      <c r="U86" s="316"/>
      <c r="V86" s="316"/>
      <c r="W86" s="316"/>
      <c r="X86" s="283"/>
      <c r="Y86" s="316"/>
      <c r="Z86" s="316"/>
      <c r="AA86" s="283"/>
      <c r="AB86" s="283"/>
      <c r="AC86" s="283"/>
      <c r="AD86" s="283"/>
      <c r="AE86" s="283"/>
      <c r="AF86" s="283"/>
      <c r="AG86" s="283"/>
      <c r="AH86" s="283"/>
      <c r="AI86" s="283"/>
      <c r="AJ86" s="283"/>
      <c r="AK86" s="283"/>
      <c r="AL86" s="283"/>
    </row>
    <row r="87">
      <c r="A87" s="316"/>
      <c r="B87" s="283"/>
      <c r="C87" s="283"/>
      <c r="D87" s="316"/>
      <c r="E87" s="316"/>
      <c r="F87" s="316"/>
      <c r="G87" s="316"/>
      <c r="H87" s="316"/>
      <c r="I87" s="316"/>
      <c r="J87" s="316"/>
      <c r="K87" s="316"/>
      <c r="L87" s="329"/>
      <c r="M87" s="329"/>
      <c r="N87" s="329"/>
      <c r="O87" s="329"/>
      <c r="P87" s="329"/>
      <c r="Q87" s="329"/>
      <c r="R87" s="316"/>
      <c r="S87" s="316"/>
      <c r="T87" s="316"/>
      <c r="U87" s="316"/>
      <c r="V87" s="316"/>
      <c r="W87" s="316"/>
      <c r="X87" s="283"/>
      <c r="Y87" s="316"/>
      <c r="Z87" s="316"/>
      <c r="AA87" s="283"/>
      <c r="AB87" s="283"/>
      <c r="AC87" s="283"/>
      <c r="AD87" s="283"/>
      <c r="AE87" s="283"/>
      <c r="AF87" s="283"/>
      <c r="AG87" s="283"/>
      <c r="AH87" s="283"/>
      <c r="AI87" s="283"/>
      <c r="AJ87" s="283"/>
      <c r="AK87" s="283"/>
      <c r="AL87" s="283"/>
    </row>
    <row r="88">
      <c r="A88" s="316"/>
      <c r="B88" s="283"/>
      <c r="C88" s="283"/>
      <c r="D88" s="316"/>
      <c r="E88" s="316"/>
      <c r="F88" s="316"/>
      <c r="G88" s="316"/>
      <c r="H88" s="316"/>
      <c r="I88" s="316"/>
      <c r="J88" s="316"/>
      <c r="K88" s="316"/>
      <c r="L88" s="329"/>
      <c r="M88" s="329"/>
      <c r="N88" s="329"/>
      <c r="O88" s="329"/>
      <c r="P88" s="329"/>
      <c r="Q88" s="329"/>
      <c r="R88" s="316"/>
      <c r="S88" s="316"/>
      <c r="T88" s="316"/>
      <c r="U88" s="316"/>
      <c r="V88" s="316"/>
      <c r="W88" s="316"/>
      <c r="X88" s="283"/>
      <c r="Y88" s="316"/>
      <c r="Z88" s="316"/>
      <c r="AA88" s="283"/>
      <c r="AB88" s="283"/>
      <c r="AC88" s="283"/>
      <c r="AD88" s="283"/>
      <c r="AE88" s="283"/>
      <c r="AF88" s="283"/>
      <c r="AG88" s="283"/>
      <c r="AH88" s="283"/>
      <c r="AI88" s="283"/>
      <c r="AJ88" s="283"/>
      <c r="AK88" s="283"/>
      <c r="AL88" s="283"/>
    </row>
    <row r="89">
      <c r="A89" s="316"/>
      <c r="B89" s="283"/>
      <c r="C89" s="283"/>
      <c r="D89" s="316"/>
      <c r="E89" s="316"/>
      <c r="F89" s="316"/>
      <c r="G89" s="316"/>
      <c r="H89" s="316"/>
      <c r="I89" s="316"/>
      <c r="J89" s="316"/>
      <c r="K89" s="316"/>
      <c r="L89" s="329"/>
      <c r="M89" s="329"/>
      <c r="N89" s="329"/>
      <c r="O89" s="329"/>
      <c r="P89" s="329"/>
      <c r="Q89" s="329"/>
      <c r="R89" s="316"/>
      <c r="S89" s="316"/>
      <c r="T89" s="316"/>
      <c r="U89" s="316"/>
      <c r="V89" s="316"/>
      <c r="W89" s="316"/>
      <c r="X89" s="283"/>
      <c r="Y89" s="316"/>
      <c r="Z89" s="316"/>
      <c r="AA89" s="283"/>
      <c r="AB89" s="283"/>
      <c r="AC89" s="283"/>
      <c r="AD89" s="283"/>
      <c r="AE89" s="283"/>
      <c r="AF89" s="283"/>
      <c r="AG89" s="283"/>
      <c r="AH89" s="283"/>
      <c r="AI89" s="283"/>
      <c r="AJ89" s="283"/>
      <c r="AK89" s="283"/>
      <c r="AL89" s="283"/>
    </row>
    <row r="90">
      <c r="A90" s="316"/>
      <c r="B90" s="283"/>
      <c r="C90" s="283"/>
      <c r="D90" s="316"/>
      <c r="E90" s="316"/>
      <c r="F90" s="316"/>
      <c r="G90" s="316"/>
      <c r="H90" s="316"/>
      <c r="I90" s="316"/>
      <c r="J90" s="316"/>
      <c r="K90" s="316"/>
      <c r="L90" s="329"/>
      <c r="M90" s="329"/>
      <c r="N90" s="329"/>
      <c r="O90" s="329"/>
      <c r="P90" s="329"/>
      <c r="Q90" s="329"/>
      <c r="R90" s="316"/>
      <c r="S90" s="316"/>
      <c r="T90" s="316"/>
      <c r="U90" s="316"/>
      <c r="V90" s="316"/>
      <c r="W90" s="316"/>
      <c r="X90" s="283"/>
      <c r="Y90" s="316"/>
      <c r="Z90" s="316"/>
      <c r="AA90" s="283"/>
      <c r="AB90" s="283"/>
      <c r="AC90" s="283"/>
      <c r="AD90" s="283"/>
      <c r="AE90" s="283"/>
      <c r="AF90" s="283"/>
      <c r="AG90" s="283"/>
      <c r="AH90" s="283"/>
      <c r="AI90" s="283"/>
      <c r="AJ90" s="283"/>
      <c r="AK90" s="283"/>
      <c r="AL90" s="283"/>
    </row>
    <row r="91">
      <c r="A91" s="316"/>
      <c r="B91" s="283"/>
      <c r="C91" s="283"/>
      <c r="D91" s="316"/>
      <c r="E91" s="316"/>
      <c r="F91" s="316"/>
      <c r="G91" s="316"/>
      <c r="H91" s="316"/>
      <c r="I91" s="316"/>
      <c r="J91" s="316"/>
      <c r="K91" s="316"/>
      <c r="L91" s="329"/>
      <c r="M91" s="329"/>
      <c r="N91" s="329"/>
      <c r="O91" s="329"/>
      <c r="P91" s="329"/>
      <c r="Q91" s="329"/>
      <c r="R91" s="316"/>
      <c r="S91" s="316"/>
      <c r="T91" s="316"/>
      <c r="U91" s="316"/>
      <c r="V91" s="316"/>
      <c r="W91" s="316"/>
      <c r="X91" s="283"/>
      <c r="Y91" s="316"/>
      <c r="Z91" s="316"/>
      <c r="AA91" s="283"/>
      <c r="AB91" s="283"/>
      <c r="AC91" s="283"/>
      <c r="AD91" s="283"/>
      <c r="AE91" s="283"/>
      <c r="AF91" s="283"/>
      <c r="AG91" s="283"/>
      <c r="AH91" s="283"/>
      <c r="AI91" s="283"/>
      <c r="AJ91" s="283"/>
      <c r="AK91" s="283"/>
      <c r="AL91" s="283"/>
    </row>
    <row r="92">
      <c r="A92" s="316"/>
      <c r="B92" s="283"/>
      <c r="C92" s="283"/>
      <c r="D92" s="316"/>
      <c r="E92" s="316"/>
      <c r="F92" s="316"/>
      <c r="G92" s="316"/>
      <c r="H92" s="316"/>
      <c r="I92" s="316"/>
      <c r="J92" s="316"/>
      <c r="K92" s="316"/>
      <c r="L92" s="329"/>
      <c r="M92" s="329"/>
      <c r="N92" s="329"/>
      <c r="O92" s="329"/>
      <c r="P92" s="329"/>
      <c r="Q92" s="329"/>
      <c r="R92" s="316"/>
      <c r="S92" s="316"/>
      <c r="T92" s="316"/>
      <c r="U92" s="316"/>
      <c r="V92" s="316"/>
      <c r="W92" s="316"/>
      <c r="X92" s="283"/>
      <c r="Y92" s="316"/>
      <c r="Z92" s="316"/>
      <c r="AA92" s="283"/>
      <c r="AB92" s="283"/>
      <c r="AC92" s="283"/>
      <c r="AD92" s="283"/>
      <c r="AE92" s="283"/>
      <c r="AF92" s="283"/>
      <c r="AG92" s="283"/>
      <c r="AH92" s="283"/>
      <c r="AI92" s="283"/>
      <c r="AJ92" s="283"/>
      <c r="AK92" s="283"/>
      <c r="AL92" s="283"/>
    </row>
    <row r="93">
      <c r="A93" s="316"/>
      <c r="B93" s="283"/>
      <c r="C93" s="283"/>
      <c r="D93" s="316"/>
      <c r="E93" s="316"/>
      <c r="F93" s="316"/>
      <c r="G93" s="316"/>
      <c r="H93" s="316"/>
      <c r="I93" s="316"/>
      <c r="J93" s="316"/>
      <c r="K93" s="316"/>
      <c r="L93" s="329"/>
      <c r="M93" s="329"/>
      <c r="N93" s="329"/>
      <c r="O93" s="329"/>
      <c r="P93" s="329"/>
      <c r="Q93" s="329"/>
      <c r="R93" s="316"/>
      <c r="S93" s="316"/>
      <c r="T93" s="316"/>
      <c r="U93" s="316"/>
      <c r="V93" s="316"/>
      <c r="W93" s="316"/>
      <c r="X93" s="283"/>
      <c r="Y93" s="316"/>
      <c r="Z93" s="316"/>
      <c r="AA93" s="283"/>
      <c r="AB93" s="283"/>
      <c r="AC93" s="283"/>
      <c r="AD93" s="283"/>
      <c r="AE93" s="283"/>
      <c r="AF93" s="283"/>
      <c r="AG93" s="283"/>
      <c r="AH93" s="283"/>
      <c r="AI93" s="283"/>
      <c r="AJ93" s="283"/>
      <c r="AK93" s="283"/>
      <c r="AL93" s="283"/>
    </row>
    <row r="94">
      <c r="A94" s="316"/>
      <c r="B94" s="283"/>
      <c r="C94" s="283"/>
      <c r="D94" s="316"/>
      <c r="E94" s="316"/>
      <c r="F94" s="316"/>
      <c r="G94" s="316"/>
      <c r="H94" s="316"/>
      <c r="I94" s="316"/>
      <c r="J94" s="316"/>
      <c r="K94" s="316"/>
      <c r="L94" s="329"/>
      <c r="M94" s="329"/>
      <c r="N94" s="329"/>
      <c r="O94" s="329"/>
      <c r="P94" s="329"/>
      <c r="Q94" s="329"/>
      <c r="R94" s="316"/>
      <c r="S94" s="316"/>
      <c r="T94" s="316"/>
      <c r="U94" s="316"/>
      <c r="V94" s="316"/>
      <c r="W94" s="316"/>
      <c r="X94" s="283"/>
      <c r="Y94" s="316"/>
      <c r="Z94" s="316"/>
      <c r="AA94" s="283"/>
      <c r="AB94" s="283"/>
      <c r="AC94" s="283"/>
      <c r="AD94" s="283"/>
      <c r="AE94" s="283"/>
      <c r="AF94" s="283"/>
      <c r="AG94" s="283"/>
      <c r="AH94" s="283"/>
      <c r="AI94" s="283"/>
      <c r="AJ94" s="283"/>
      <c r="AK94" s="283"/>
      <c r="AL94" s="283"/>
    </row>
    <row r="95">
      <c r="A95" s="316"/>
      <c r="B95" s="283"/>
      <c r="C95" s="283"/>
      <c r="D95" s="316"/>
      <c r="E95" s="316"/>
      <c r="F95" s="316"/>
      <c r="G95" s="316"/>
      <c r="H95" s="316"/>
      <c r="I95" s="316"/>
      <c r="J95" s="316"/>
      <c r="K95" s="316"/>
      <c r="L95" s="329"/>
      <c r="M95" s="329"/>
      <c r="N95" s="329"/>
      <c r="O95" s="329"/>
      <c r="P95" s="329"/>
      <c r="Q95" s="329"/>
      <c r="R95" s="316"/>
      <c r="S95" s="316"/>
      <c r="T95" s="316"/>
      <c r="U95" s="316"/>
      <c r="V95" s="316"/>
      <c r="W95" s="316"/>
      <c r="X95" s="283"/>
      <c r="Y95" s="316"/>
      <c r="Z95" s="316"/>
      <c r="AA95" s="283"/>
      <c r="AB95" s="283"/>
      <c r="AC95" s="283"/>
      <c r="AD95" s="283"/>
      <c r="AE95" s="283"/>
      <c r="AF95" s="283"/>
      <c r="AG95" s="283"/>
      <c r="AH95" s="283"/>
      <c r="AI95" s="283"/>
      <c r="AJ95" s="283"/>
      <c r="AK95" s="283"/>
      <c r="AL95" s="283"/>
    </row>
    <row r="96">
      <c r="A96" s="316"/>
      <c r="B96" s="283"/>
      <c r="C96" s="283"/>
      <c r="D96" s="316"/>
      <c r="E96" s="316"/>
      <c r="F96" s="316"/>
      <c r="G96" s="316"/>
      <c r="H96" s="316"/>
      <c r="I96" s="316"/>
      <c r="J96" s="316"/>
      <c r="K96" s="316"/>
      <c r="L96" s="329"/>
      <c r="M96" s="329"/>
      <c r="N96" s="329"/>
      <c r="O96" s="329"/>
      <c r="P96" s="329"/>
      <c r="Q96" s="329"/>
      <c r="R96" s="316"/>
      <c r="S96" s="316"/>
      <c r="T96" s="316"/>
      <c r="U96" s="316"/>
      <c r="V96" s="316"/>
      <c r="W96" s="316"/>
      <c r="X96" s="283"/>
      <c r="Y96" s="316"/>
      <c r="Z96" s="316"/>
      <c r="AA96" s="283"/>
      <c r="AB96" s="283"/>
      <c r="AC96" s="283"/>
      <c r="AD96" s="283"/>
      <c r="AE96" s="283"/>
      <c r="AF96" s="283"/>
      <c r="AG96" s="283"/>
      <c r="AH96" s="283"/>
      <c r="AI96" s="283"/>
      <c r="AJ96" s="283"/>
      <c r="AK96" s="283"/>
      <c r="AL96" s="283"/>
    </row>
    <row r="97">
      <c r="A97" s="316"/>
      <c r="B97" s="283"/>
      <c r="C97" s="283"/>
      <c r="D97" s="316"/>
      <c r="E97" s="316"/>
      <c r="F97" s="316"/>
      <c r="G97" s="316"/>
      <c r="H97" s="316"/>
      <c r="I97" s="316"/>
      <c r="J97" s="316"/>
      <c r="K97" s="316"/>
      <c r="L97" s="329"/>
      <c r="M97" s="329"/>
      <c r="N97" s="329"/>
      <c r="O97" s="329"/>
      <c r="P97" s="329"/>
      <c r="Q97" s="329"/>
      <c r="R97" s="316"/>
      <c r="S97" s="316"/>
      <c r="T97" s="316"/>
      <c r="U97" s="316"/>
      <c r="V97" s="316"/>
      <c r="W97" s="316"/>
      <c r="X97" s="283"/>
      <c r="Y97" s="316"/>
      <c r="Z97" s="316"/>
      <c r="AA97" s="283"/>
      <c r="AB97" s="283"/>
      <c r="AC97" s="283"/>
      <c r="AD97" s="283"/>
      <c r="AE97" s="283"/>
      <c r="AF97" s="283"/>
      <c r="AG97" s="283"/>
      <c r="AH97" s="283"/>
      <c r="AI97" s="283"/>
      <c r="AJ97" s="283"/>
      <c r="AK97" s="283"/>
      <c r="AL97" s="283"/>
    </row>
    <row r="98">
      <c r="A98" s="316"/>
      <c r="B98" s="283"/>
      <c r="C98" s="283"/>
      <c r="D98" s="316"/>
      <c r="E98" s="316"/>
      <c r="F98" s="316"/>
      <c r="G98" s="316"/>
      <c r="H98" s="316"/>
      <c r="I98" s="316"/>
      <c r="J98" s="316"/>
      <c r="K98" s="316"/>
      <c r="L98" s="329"/>
      <c r="M98" s="329"/>
      <c r="N98" s="329"/>
      <c r="O98" s="329"/>
      <c r="P98" s="329"/>
      <c r="Q98" s="329"/>
      <c r="R98" s="316"/>
      <c r="S98" s="316"/>
      <c r="T98" s="316"/>
      <c r="U98" s="316"/>
      <c r="V98" s="316"/>
      <c r="W98" s="316"/>
      <c r="X98" s="283"/>
      <c r="Y98" s="316"/>
      <c r="Z98" s="316"/>
      <c r="AA98" s="283"/>
      <c r="AB98" s="283"/>
      <c r="AC98" s="283"/>
      <c r="AD98" s="283"/>
      <c r="AE98" s="283"/>
      <c r="AF98" s="283"/>
      <c r="AG98" s="283"/>
      <c r="AH98" s="283"/>
      <c r="AI98" s="283"/>
      <c r="AJ98" s="283"/>
      <c r="AK98" s="283"/>
      <c r="AL98" s="283"/>
    </row>
    <row r="99">
      <c r="A99" s="316"/>
      <c r="B99" s="283"/>
      <c r="C99" s="283"/>
      <c r="D99" s="316"/>
      <c r="E99" s="316"/>
      <c r="F99" s="316"/>
      <c r="G99" s="316"/>
      <c r="H99" s="316"/>
      <c r="I99" s="316"/>
      <c r="J99" s="316"/>
      <c r="K99" s="316"/>
      <c r="L99" s="329"/>
      <c r="M99" s="329"/>
      <c r="N99" s="329"/>
      <c r="O99" s="329"/>
      <c r="P99" s="329"/>
      <c r="Q99" s="329"/>
      <c r="R99" s="316"/>
      <c r="S99" s="316"/>
      <c r="T99" s="316"/>
      <c r="U99" s="316"/>
      <c r="V99" s="316"/>
      <c r="W99" s="316"/>
      <c r="X99" s="283"/>
      <c r="Y99" s="316"/>
      <c r="Z99" s="316"/>
      <c r="AA99" s="283"/>
      <c r="AB99" s="283"/>
      <c r="AC99" s="283"/>
      <c r="AD99" s="283"/>
      <c r="AE99" s="283"/>
      <c r="AF99" s="283"/>
      <c r="AG99" s="283"/>
      <c r="AH99" s="283"/>
      <c r="AI99" s="283"/>
      <c r="AJ99" s="283"/>
      <c r="AK99" s="283"/>
      <c r="AL99" s="283"/>
    </row>
    <row r="100">
      <c r="A100" s="316"/>
      <c r="B100" s="283"/>
      <c r="C100" s="283"/>
      <c r="D100" s="316"/>
      <c r="E100" s="316"/>
      <c r="F100" s="316"/>
      <c r="G100" s="316"/>
      <c r="H100" s="316"/>
      <c r="I100" s="316"/>
      <c r="J100" s="316"/>
      <c r="K100" s="316"/>
      <c r="L100" s="329"/>
      <c r="M100" s="329"/>
      <c r="N100" s="329"/>
      <c r="O100" s="329"/>
      <c r="P100" s="329"/>
      <c r="Q100" s="329"/>
      <c r="R100" s="316"/>
      <c r="S100" s="316"/>
      <c r="T100" s="316"/>
      <c r="U100" s="316"/>
      <c r="V100" s="316"/>
      <c r="W100" s="316"/>
      <c r="X100" s="283"/>
      <c r="Y100" s="316"/>
      <c r="Z100" s="316"/>
      <c r="AA100" s="283"/>
      <c r="AB100" s="283"/>
      <c r="AC100" s="283"/>
      <c r="AD100" s="283"/>
      <c r="AE100" s="283"/>
      <c r="AF100" s="283"/>
      <c r="AG100" s="283"/>
      <c r="AH100" s="283"/>
      <c r="AI100" s="283"/>
      <c r="AJ100" s="283"/>
      <c r="AK100" s="283"/>
      <c r="AL100" s="283"/>
    </row>
    <row r="101">
      <c r="A101" s="316"/>
      <c r="B101" s="283"/>
      <c r="C101" s="283"/>
      <c r="D101" s="316"/>
      <c r="E101" s="316"/>
      <c r="F101" s="316"/>
      <c r="G101" s="316"/>
      <c r="H101" s="316"/>
      <c r="I101" s="316"/>
      <c r="J101" s="316"/>
      <c r="K101" s="316"/>
      <c r="L101" s="329"/>
      <c r="M101" s="329"/>
      <c r="N101" s="329"/>
      <c r="O101" s="329"/>
      <c r="P101" s="329"/>
      <c r="Q101" s="329"/>
      <c r="R101" s="316"/>
      <c r="S101" s="316"/>
      <c r="T101" s="316"/>
      <c r="U101" s="316"/>
      <c r="V101" s="316"/>
      <c r="W101" s="316"/>
      <c r="X101" s="283"/>
      <c r="Y101" s="316"/>
      <c r="Z101" s="316"/>
      <c r="AA101" s="283"/>
      <c r="AB101" s="283"/>
      <c r="AC101" s="283"/>
      <c r="AD101" s="283"/>
      <c r="AE101" s="283"/>
      <c r="AF101" s="283"/>
      <c r="AG101" s="283"/>
      <c r="AH101" s="283"/>
      <c r="AI101" s="283"/>
      <c r="AJ101" s="283"/>
      <c r="AK101" s="283"/>
      <c r="AL101" s="283"/>
    </row>
    <row r="102">
      <c r="A102" s="316"/>
      <c r="B102" s="283"/>
      <c r="C102" s="283"/>
      <c r="D102" s="316"/>
      <c r="E102" s="316"/>
      <c r="F102" s="316"/>
      <c r="G102" s="316"/>
      <c r="H102" s="316"/>
      <c r="I102" s="316"/>
      <c r="J102" s="316"/>
      <c r="K102" s="316"/>
      <c r="L102" s="329"/>
      <c r="M102" s="329"/>
      <c r="N102" s="329"/>
      <c r="O102" s="329"/>
      <c r="P102" s="329"/>
      <c r="Q102" s="329"/>
      <c r="R102" s="316"/>
      <c r="S102" s="316"/>
      <c r="T102" s="316"/>
      <c r="U102" s="316"/>
      <c r="V102" s="316"/>
      <c r="W102" s="316"/>
      <c r="X102" s="283"/>
      <c r="Y102" s="316"/>
      <c r="Z102" s="316"/>
      <c r="AA102" s="283"/>
      <c r="AB102" s="283"/>
      <c r="AC102" s="283"/>
      <c r="AD102" s="283"/>
      <c r="AE102" s="283"/>
      <c r="AF102" s="283"/>
      <c r="AG102" s="283"/>
      <c r="AH102" s="283"/>
      <c r="AI102" s="283"/>
      <c r="AJ102" s="283"/>
      <c r="AK102" s="283"/>
      <c r="AL102" s="283"/>
    </row>
    <row r="103">
      <c r="A103" s="316"/>
      <c r="B103" s="283"/>
      <c r="C103" s="283"/>
      <c r="D103" s="316"/>
      <c r="E103" s="316"/>
      <c r="F103" s="316"/>
      <c r="G103" s="316"/>
      <c r="H103" s="316"/>
      <c r="I103" s="316"/>
      <c r="J103" s="316"/>
      <c r="K103" s="316"/>
      <c r="L103" s="329"/>
      <c r="M103" s="329"/>
      <c r="N103" s="329"/>
      <c r="O103" s="329"/>
      <c r="P103" s="329"/>
      <c r="Q103" s="329"/>
      <c r="R103" s="316"/>
      <c r="S103" s="316"/>
      <c r="T103" s="316"/>
      <c r="U103" s="316"/>
      <c r="V103" s="316"/>
      <c r="W103" s="316"/>
      <c r="X103" s="283"/>
      <c r="Y103" s="316"/>
      <c r="Z103" s="316"/>
      <c r="AA103" s="283"/>
      <c r="AB103" s="283"/>
      <c r="AC103" s="283"/>
      <c r="AD103" s="283"/>
      <c r="AE103" s="283"/>
      <c r="AF103" s="283"/>
      <c r="AG103" s="283"/>
      <c r="AH103" s="283"/>
      <c r="AI103" s="283"/>
      <c r="AJ103" s="283"/>
      <c r="AK103" s="283"/>
      <c r="AL103" s="283"/>
    </row>
    <row r="104">
      <c r="A104" s="316"/>
      <c r="B104" s="283"/>
      <c r="C104" s="283"/>
      <c r="D104" s="316"/>
      <c r="E104" s="316"/>
      <c r="F104" s="316"/>
      <c r="G104" s="316"/>
      <c r="H104" s="316"/>
      <c r="I104" s="316"/>
      <c r="J104" s="316"/>
      <c r="K104" s="316"/>
      <c r="L104" s="329"/>
      <c r="M104" s="329"/>
      <c r="N104" s="329"/>
      <c r="O104" s="329"/>
      <c r="P104" s="329"/>
      <c r="Q104" s="329"/>
      <c r="R104" s="316"/>
      <c r="S104" s="316"/>
      <c r="T104" s="316"/>
      <c r="U104" s="316"/>
      <c r="V104" s="316"/>
      <c r="W104" s="316"/>
      <c r="X104" s="283"/>
      <c r="Y104" s="316"/>
      <c r="Z104" s="316"/>
      <c r="AA104" s="283"/>
      <c r="AB104" s="283"/>
      <c r="AC104" s="283"/>
      <c r="AD104" s="283"/>
      <c r="AE104" s="283"/>
      <c r="AF104" s="283"/>
      <c r="AG104" s="283"/>
      <c r="AH104" s="283"/>
      <c r="AI104" s="283"/>
      <c r="AJ104" s="283"/>
      <c r="AK104" s="283"/>
      <c r="AL104" s="283"/>
    </row>
    <row r="105">
      <c r="A105" s="316"/>
      <c r="B105" s="283"/>
      <c r="C105" s="283"/>
      <c r="D105" s="316"/>
      <c r="E105" s="316"/>
      <c r="F105" s="316"/>
      <c r="G105" s="316"/>
      <c r="H105" s="316"/>
      <c r="I105" s="316"/>
      <c r="J105" s="316"/>
      <c r="K105" s="316"/>
      <c r="L105" s="329"/>
      <c r="M105" s="329"/>
      <c r="N105" s="329"/>
      <c r="O105" s="329"/>
      <c r="P105" s="329"/>
      <c r="Q105" s="329"/>
      <c r="R105" s="316"/>
      <c r="S105" s="316"/>
      <c r="T105" s="316"/>
      <c r="U105" s="316"/>
      <c r="V105" s="316"/>
      <c r="W105" s="316"/>
      <c r="X105" s="283"/>
      <c r="Y105" s="316"/>
      <c r="Z105" s="316"/>
      <c r="AA105" s="283"/>
      <c r="AB105" s="283"/>
      <c r="AC105" s="283"/>
      <c r="AD105" s="283"/>
      <c r="AE105" s="283"/>
      <c r="AF105" s="283"/>
      <c r="AG105" s="283"/>
      <c r="AH105" s="283"/>
      <c r="AI105" s="283"/>
      <c r="AJ105" s="283"/>
      <c r="AK105" s="283"/>
      <c r="AL105" s="283"/>
    </row>
    <row r="106">
      <c r="A106" s="316"/>
      <c r="B106" s="283"/>
      <c r="C106" s="283"/>
      <c r="D106" s="316"/>
      <c r="E106" s="316"/>
      <c r="F106" s="316"/>
      <c r="G106" s="316"/>
      <c r="H106" s="316"/>
      <c r="I106" s="316"/>
      <c r="J106" s="316"/>
      <c r="K106" s="316"/>
      <c r="L106" s="329"/>
      <c r="M106" s="329"/>
      <c r="N106" s="329"/>
      <c r="O106" s="329"/>
      <c r="P106" s="329"/>
      <c r="Q106" s="329"/>
      <c r="R106" s="316"/>
      <c r="S106" s="316"/>
      <c r="T106" s="316"/>
      <c r="U106" s="316"/>
      <c r="V106" s="316"/>
      <c r="W106" s="316"/>
      <c r="X106" s="283"/>
      <c r="Y106" s="316"/>
      <c r="Z106" s="316"/>
      <c r="AA106" s="283"/>
      <c r="AB106" s="283"/>
      <c r="AC106" s="283"/>
      <c r="AD106" s="283"/>
      <c r="AE106" s="283"/>
      <c r="AF106" s="283"/>
      <c r="AG106" s="283"/>
      <c r="AH106" s="283"/>
      <c r="AI106" s="283"/>
      <c r="AJ106" s="283"/>
      <c r="AK106" s="283"/>
      <c r="AL106" s="283"/>
    </row>
    <row r="107">
      <c r="A107" s="316"/>
      <c r="B107" s="283"/>
      <c r="C107" s="283"/>
      <c r="D107" s="316"/>
      <c r="E107" s="316"/>
      <c r="F107" s="316"/>
      <c r="G107" s="316"/>
      <c r="H107" s="316"/>
      <c r="I107" s="316"/>
      <c r="J107" s="316"/>
      <c r="K107" s="316"/>
      <c r="L107" s="329"/>
      <c r="M107" s="329"/>
      <c r="N107" s="329"/>
      <c r="O107" s="329"/>
      <c r="P107" s="329"/>
      <c r="Q107" s="329"/>
      <c r="R107" s="316"/>
      <c r="S107" s="316"/>
      <c r="T107" s="316"/>
      <c r="U107" s="316"/>
      <c r="V107" s="316"/>
      <c r="W107" s="316"/>
      <c r="X107" s="283"/>
      <c r="Y107" s="316"/>
      <c r="Z107" s="316"/>
      <c r="AA107" s="283"/>
      <c r="AB107" s="283"/>
      <c r="AC107" s="283"/>
      <c r="AD107" s="283"/>
      <c r="AE107" s="283"/>
      <c r="AF107" s="283"/>
      <c r="AG107" s="283"/>
      <c r="AH107" s="283"/>
      <c r="AI107" s="283"/>
      <c r="AJ107" s="283"/>
      <c r="AK107" s="283"/>
      <c r="AL107" s="283"/>
    </row>
    <row r="108">
      <c r="A108" s="316"/>
      <c r="B108" s="283"/>
      <c r="C108" s="283"/>
      <c r="D108" s="316"/>
      <c r="E108" s="316"/>
      <c r="F108" s="316"/>
      <c r="G108" s="316"/>
      <c r="H108" s="316"/>
      <c r="I108" s="316"/>
      <c r="J108" s="316"/>
      <c r="K108" s="316"/>
      <c r="L108" s="329"/>
      <c r="M108" s="329"/>
      <c r="N108" s="329"/>
      <c r="O108" s="329"/>
      <c r="P108" s="329"/>
      <c r="Q108" s="329"/>
      <c r="R108" s="316"/>
      <c r="S108" s="316"/>
      <c r="T108" s="316"/>
      <c r="U108" s="316"/>
      <c r="V108" s="316"/>
      <c r="W108" s="316"/>
      <c r="X108" s="283"/>
      <c r="Y108" s="316"/>
      <c r="Z108" s="316"/>
      <c r="AA108" s="283"/>
      <c r="AB108" s="283"/>
      <c r="AC108" s="283"/>
      <c r="AD108" s="283"/>
      <c r="AE108" s="283"/>
      <c r="AF108" s="283"/>
      <c r="AG108" s="283"/>
      <c r="AH108" s="283"/>
      <c r="AI108" s="283"/>
      <c r="AJ108" s="283"/>
      <c r="AK108" s="283"/>
      <c r="AL108" s="283"/>
    </row>
    <row r="109">
      <c r="A109" s="316"/>
      <c r="B109" s="283"/>
      <c r="C109" s="283"/>
      <c r="D109" s="316"/>
      <c r="E109" s="316"/>
      <c r="F109" s="316"/>
      <c r="G109" s="316"/>
      <c r="H109" s="316"/>
      <c r="I109" s="316"/>
      <c r="J109" s="316"/>
      <c r="K109" s="316"/>
      <c r="L109" s="329"/>
      <c r="M109" s="329"/>
      <c r="N109" s="329"/>
      <c r="O109" s="329"/>
      <c r="P109" s="329"/>
      <c r="Q109" s="329"/>
      <c r="R109" s="316"/>
      <c r="S109" s="316"/>
      <c r="T109" s="316"/>
      <c r="U109" s="316"/>
      <c r="V109" s="316"/>
      <c r="W109" s="316"/>
      <c r="X109" s="283"/>
      <c r="Y109" s="316"/>
      <c r="Z109" s="316"/>
      <c r="AA109" s="283"/>
      <c r="AB109" s="283"/>
      <c r="AC109" s="283"/>
      <c r="AD109" s="283"/>
      <c r="AE109" s="283"/>
      <c r="AF109" s="283"/>
      <c r="AG109" s="283"/>
      <c r="AH109" s="283"/>
      <c r="AI109" s="283"/>
      <c r="AJ109" s="283"/>
      <c r="AK109" s="283"/>
      <c r="AL109" s="283"/>
    </row>
    <row r="110">
      <c r="A110" s="316"/>
      <c r="B110" s="283"/>
      <c r="C110" s="283"/>
      <c r="D110" s="316"/>
      <c r="E110" s="316"/>
      <c r="F110" s="316"/>
      <c r="G110" s="316"/>
      <c r="H110" s="316"/>
      <c r="I110" s="316"/>
      <c r="J110" s="316"/>
      <c r="K110" s="316"/>
      <c r="L110" s="329"/>
      <c r="M110" s="329"/>
      <c r="N110" s="329"/>
      <c r="O110" s="329"/>
      <c r="P110" s="329"/>
      <c r="Q110" s="329"/>
      <c r="R110" s="316"/>
      <c r="S110" s="316"/>
      <c r="T110" s="316"/>
      <c r="U110" s="316"/>
      <c r="V110" s="316"/>
      <c r="W110" s="316"/>
      <c r="X110" s="283"/>
      <c r="Y110" s="316"/>
      <c r="Z110" s="316"/>
      <c r="AA110" s="283"/>
      <c r="AB110" s="283"/>
      <c r="AC110" s="283"/>
      <c r="AD110" s="283"/>
      <c r="AE110" s="283"/>
      <c r="AF110" s="283"/>
      <c r="AG110" s="283"/>
      <c r="AH110" s="283"/>
      <c r="AI110" s="283"/>
      <c r="AJ110" s="283"/>
      <c r="AK110" s="283"/>
      <c r="AL110" s="283"/>
    </row>
    <row r="111">
      <c r="A111" s="316"/>
      <c r="B111" s="283"/>
      <c r="C111" s="283"/>
      <c r="D111" s="316"/>
      <c r="E111" s="316"/>
      <c r="F111" s="316"/>
      <c r="G111" s="316"/>
      <c r="H111" s="316"/>
      <c r="I111" s="316"/>
      <c r="J111" s="316"/>
      <c r="K111" s="316"/>
      <c r="L111" s="329"/>
      <c r="M111" s="329"/>
      <c r="N111" s="329"/>
      <c r="O111" s="329"/>
      <c r="P111" s="329"/>
      <c r="Q111" s="329"/>
      <c r="R111" s="316"/>
      <c r="S111" s="316"/>
      <c r="T111" s="316"/>
      <c r="U111" s="316"/>
      <c r="V111" s="316"/>
      <c r="W111" s="316"/>
      <c r="X111" s="283"/>
      <c r="Y111" s="316"/>
      <c r="Z111" s="316"/>
      <c r="AA111" s="283"/>
      <c r="AB111" s="283"/>
      <c r="AC111" s="283"/>
      <c r="AD111" s="283"/>
      <c r="AE111" s="283"/>
      <c r="AF111" s="283"/>
      <c r="AG111" s="283"/>
      <c r="AH111" s="283"/>
      <c r="AI111" s="283"/>
      <c r="AJ111" s="283"/>
      <c r="AK111" s="283"/>
      <c r="AL111" s="283"/>
    </row>
    <row r="112">
      <c r="A112" s="316"/>
      <c r="B112" s="283"/>
      <c r="C112" s="283"/>
      <c r="D112" s="316"/>
      <c r="E112" s="316"/>
      <c r="F112" s="316"/>
      <c r="G112" s="316"/>
      <c r="H112" s="316"/>
      <c r="I112" s="316"/>
      <c r="J112" s="316"/>
      <c r="K112" s="316"/>
      <c r="L112" s="329"/>
      <c r="M112" s="329"/>
      <c r="N112" s="329"/>
      <c r="O112" s="329"/>
      <c r="P112" s="329"/>
      <c r="Q112" s="329"/>
      <c r="R112" s="316"/>
      <c r="S112" s="316"/>
      <c r="T112" s="316"/>
      <c r="U112" s="316"/>
      <c r="V112" s="316"/>
      <c r="W112" s="316"/>
      <c r="X112" s="283"/>
      <c r="Y112" s="316"/>
      <c r="Z112" s="316"/>
      <c r="AA112" s="283"/>
      <c r="AB112" s="283"/>
      <c r="AC112" s="283"/>
      <c r="AD112" s="283"/>
      <c r="AE112" s="283"/>
      <c r="AF112" s="283"/>
      <c r="AG112" s="283"/>
      <c r="AH112" s="283"/>
      <c r="AI112" s="283"/>
      <c r="AJ112" s="283"/>
      <c r="AK112" s="283"/>
      <c r="AL112" s="283"/>
    </row>
    <row r="113">
      <c r="A113" s="316"/>
      <c r="B113" s="283"/>
      <c r="C113" s="283"/>
      <c r="D113" s="316"/>
      <c r="E113" s="316"/>
      <c r="F113" s="316"/>
      <c r="G113" s="316"/>
      <c r="H113" s="316"/>
      <c r="I113" s="316"/>
      <c r="J113" s="316"/>
      <c r="K113" s="316"/>
      <c r="L113" s="329"/>
      <c r="M113" s="329"/>
      <c r="N113" s="329"/>
      <c r="O113" s="329"/>
      <c r="P113" s="329"/>
      <c r="Q113" s="329"/>
      <c r="R113" s="316"/>
      <c r="S113" s="316"/>
      <c r="T113" s="316"/>
      <c r="U113" s="316"/>
      <c r="V113" s="316"/>
      <c r="W113" s="316"/>
      <c r="X113" s="283"/>
      <c r="Y113" s="316"/>
      <c r="Z113" s="316"/>
      <c r="AA113" s="283"/>
      <c r="AB113" s="283"/>
      <c r="AC113" s="283"/>
      <c r="AD113" s="283"/>
      <c r="AE113" s="283"/>
      <c r="AF113" s="283"/>
      <c r="AG113" s="283"/>
      <c r="AH113" s="283"/>
      <c r="AI113" s="283"/>
      <c r="AJ113" s="283"/>
      <c r="AK113" s="283"/>
      <c r="AL113" s="283"/>
    </row>
    <row r="114">
      <c r="A114" s="316"/>
      <c r="B114" s="283"/>
      <c r="C114" s="283"/>
      <c r="D114" s="316"/>
      <c r="E114" s="316"/>
      <c r="F114" s="316"/>
      <c r="G114" s="316"/>
      <c r="H114" s="316"/>
      <c r="I114" s="316"/>
      <c r="J114" s="316"/>
      <c r="K114" s="316"/>
      <c r="L114" s="329"/>
      <c r="M114" s="329"/>
      <c r="N114" s="329"/>
      <c r="O114" s="329"/>
      <c r="P114" s="329"/>
      <c r="Q114" s="329"/>
      <c r="R114" s="316"/>
      <c r="S114" s="316"/>
      <c r="T114" s="316"/>
      <c r="U114" s="316"/>
      <c r="V114" s="316"/>
      <c r="W114" s="316"/>
      <c r="X114" s="283"/>
      <c r="Y114" s="316"/>
      <c r="Z114" s="316"/>
      <c r="AA114" s="283"/>
      <c r="AB114" s="283"/>
      <c r="AC114" s="283"/>
      <c r="AD114" s="283"/>
      <c r="AE114" s="283"/>
      <c r="AF114" s="283"/>
      <c r="AG114" s="283"/>
      <c r="AH114" s="283"/>
      <c r="AI114" s="283"/>
      <c r="AJ114" s="283"/>
      <c r="AK114" s="283"/>
      <c r="AL114" s="283"/>
    </row>
    <row r="115">
      <c r="A115" s="316"/>
      <c r="B115" s="283"/>
      <c r="C115" s="283"/>
      <c r="D115" s="316"/>
      <c r="E115" s="316"/>
      <c r="F115" s="316"/>
      <c r="G115" s="316"/>
      <c r="H115" s="316"/>
      <c r="I115" s="316"/>
      <c r="J115" s="316"/>
      <c r="K115" s="316"/>
      <c r="L115" s="329"/>
      <c r="M115" s="329"/>
      <c r="N115" s="329"/>
      <c r="O115" s="329"/>
      <c r="P115" s="329"/>
      <c r="Q115" s="329"/>
      <c r="R115" s="316"/>
      <c r="S115" s="316"/>
      <c r="T115" s="316"/>
      <c r="U115" s="316"/>
      <c r="V115" s="316"/>
      <c r="W115" s="316"/>
      <c r="X115" s="283"/>
      <c r="Y115" s="316"/>
      <c r="Z115" s="316"/>
      <c r="AA115" s="283"/>
      <c r="AB115" s="283"/>
      <c r="AC115" s="283"/>
      <c r="AD115" s="283"/>
      <c r="AE115" s="283"/>
      <c r="AF115" s="283"/>
      <c r="AG115" s="283"/>
      <c r="AH115" s="283"/>
      <c r="AI115" s="283"/>
      <c r="AJ115" s="283"/>
      <c r="AK115" s="283"/>
      <c r="AL115" s="283"/>
    </row>
    <row r="116">
      <c r="A116" s="316"/>
      <c r="B116" s="283"/>
      <c r="C116" s="283"/>
      <c r="D116" s="316"/>
      <c r="E116" s="316"/>
      <c r="F116" s="316"/>
      <c r="G116" s="316"/>
      <c r="H116" s="316"/>
      <c r="I116" s="316"/>
      <c r="J116" s="316"/>
      <c r="K116" s="316"/>
      <c r="L116" s="329"/>
      <c r="M116" s="329"/>
      <c r="N116" s="329"/>
      <c r="O116" s="329"/>
      <c r="P116" s="329"/>
      <c r="Q116" s="329"/>
      <c r="R116" s="316"/>
      <c r="S116" s="316"/>
      <c r="T116" s="316"/>
      <c r="U116" s="316"/>
      <c r="V116" s="316"/>
      <c r="W116" s="316"/>
      <c r="X116" s="283"/>
      <c r="Y116" s="316"/>
      <c r="Z116" s="316"/>
      <c r="AA116" s="283"/>
      <c r="AB116" s="283"/>
      <c r="AC116" s="283"/>
      <c r="AD116" s="283"/>
      <c r="AE116" s="283"/>
      <c r="AF116" s="283"/>
      <c r="AG116" s="283"/>
      <c r="AH116" s="283"/>
      <c r="AI116" s="283"/>
      <c r="AJ116" s="283"/>
      <c r="AK116" s="283"/>
      <c r="AL116" s="283"/>
    </row>
    <row r="117">
      <c r="A117" s="316"/>
      <c r="B117" s="283"/>
      <c r="C117" s="283"/>
      <c r="D117" s="316"/>
      <c r="E117" s="316"/>
      <c r="F117" s="316"/>
      <c r="G117" s="316"/>
      <c r="H117" s="316"/>
      <c r="I117" s="316"/>
      <c r="J117" s="316"/>
      <c r="K117" s="316"/>
      <c r="L117" s="329"/>
      <c r="M117" s="329"/>
      <c r="N117" s="329"/>
      <c r="O117" s="329"/>
      <c r="P117" s="329"/>
      <c r="Q117" s="329"/>
      <c r="R117" s="316"/>
      <c r="S117" s="316"/>
      <c r="T117" s="316"/>
      <c r="U117" s="316"/>
      <c r="V117" s="316"/>
      <c r="W117" s="316"/>
      <c r="X117" s="283"/>
      <c r="Y117" s="316"/>
      <c r="Z117" s="316"/>
      <c r="AA117" s="283"/>
      <c r="AB117" s="283"/>
      <c r="AC117" s="283"/>
      <c r="AD117" s="283"/>
      <c r="AE117" s="283"/>
      <c r="AF117" s="283"/>
      <c r="AG117" s="283"/>
      <c r="AH117" s="283"/>
      <c r="AI117" s="283"/>
      <c r="AJ117" s="283"/>
      <c r="AK117" s="283"/>
      <c r="AL117" s="283"/>
    </row>
    <row r="118">
      <c r="A118" s="316"/>
      <c r="B118" s="283"/>
      <c r="C118" s="283"/>
      <c r="D118" s="316"/>
      <c r="E118" s="316"/>
      <c r="F118" s="316"/>
      <c r="G118" s="316"/>
      <c r="H118" s="316"/>
      <c r="I118" s="316"/>
      <c r="J118" s="316"/>
      <c r="K118" s="316"/>
      <c r="L118" s="329"/>
      <c r="M118" s="329"/>
      <c r="N118" s="329"/>
      <c r="O118" s="329"/>
      <c r="P118" s="329"/>
      <c r="Q118" s="329"/>
      <c r="R118" s="316"/>
      <c r="S118" s="316"/>
      <c r="T118" s="316"/>
      <c r="U118" s="316"/>
      <c r="V118" s="316"/>
      <c r="W118" s="316"/>
      <c r="X118" s="283"/>
      <c r="Y118" s="316"/>
      <c r="Z118" s="316"/>
      <c r="AA118" s="283"/>
      <c r="AB118" s="283"/>
      <c r="AC118" s="283"/>
      <c r="AD118" s="283"/>
      <c r="AE118" s="283"/>
      <c r="AF118" s="283"/>
      <c r="AG118" s="283"/>
      <c r="AH118" s="283"/>
      <c r="AI118" s="283"/>
      <c r="AJ118" s="283"/>
      <c r="AK118" s="283"/>
      <c r="AL118" s="283"/>
    </row>
    <row r="119">
      <c r="A119" s="316"/>
      <c r="B119" s="283"/>
      <c r="C119" s="283"/>
      <c r="D119" s="316"/>
      <c r="E119" s="316"/>
      <c r="F119" s="316"/>
      <c r="G119" s="316"/>
      <c r="H119" s="316"/>
      <c r="I119" s="316"/>
      <c r="J119" s="316"/>
      <c r="K119" s="316"/>
      <c r="L119" s="329"/>
      <c r="M119" s="329"/>
      <c r="N119" s="329"/>
      <c r="O119" s="329"/>
      <c r="P119" s="329"/>
      <c r="Q119" s="329"/>
      <c r="R119" s="316"/>
      <c r="S119" s="316"/>
      <c r="T119" s="316"/>
      <c r="U119" s="316"/>
      <c r="V119" s="316"/>
      <c r="W119" s="316"/>
      <c r="X119" s="283"/>
      <c r="Y119" s="316"/>
      <c r="Z119" s="316"/>
      <c r="AA119" s="283"/>
      <c r="AB119" s="283"/>
      <c r="AC119" s="283"/>
      <c r="AD119" s="283"/>
      <c r="AE119" s="283"/>
      <c r="AF119" s="283"/>
      <c r="AG119" s="283"/>
      <c r="AH119" s="283"/>
      <c r="AI119" s="283"/>
      <c r="AJ119" s="283"/>
      <c r="AK119" s="283"/>
      <c r="AL119" s="283"/>
    </row>
    <row r="120">
      <c r="A120" s="316"/>
      <c r="B120" s="283"/>
      <c r="C120" s="283"/>
      <c r="D120" s="316"/>
      <c r="E120" s="316"/>
      <c r="F120" s="316"/>
      <c r="G120" s="316"/>
      <c r="H120" s="316"/>
      <c r="I120" s="316"/>
      <c r="J120" s="316"/>
      <c r="K120" s="316"/>
      <c r="L120" s="329"/>
      <c r="M120" s="329"/>
      <c r="N120" s="329"/>
      <c r="O120" s="329"/>
      <c r="P120" s="329"/>
      <c r="Q120" s="329"/>
      <c r="R120" s="316"/>
      <c r="S120" s="316"/>
      <c r="T120" s="316"/>
      <c r="U120" s="316"/>
      <c r="V120" s="316"/>
      <c r="W120" s="316"/>
      <c r="X120" s="283"/>
      <c r="Y120" s="316"/>
      <c r="Z120" s="316"/>
      <c r="AA120" s="283"/>
      <c r="AB120" s="283"/>
      <c r="AC120" s="283"/>
      <c r="AD120" s="283"/>
      <c r="AE120" s="283"/>
      <c r="AF120" s="283"/>
      <c r="AG120" s="283"/>
      <c r="AH120" s="283"/>
      <c r="AI120" s="283"/>
      <c r="AJ120" s="283"/>
      <c r="AK120" s="283"/>
      <c r="AL120" s="283"/>
    </row>
    <row r="121">
      <c r="A121" s="316"/>
      <c r="B121" s="283"/>
      <c r="C121" s="283"/>
      <c r="D121" s="316"/>
      <c r="E121" s="316"/>
      <c r="F121" s="316"/>
      <c r="G121" s="316"/>
      <c r="H121" s="316"/>
      <c r="I121" s="316"/>
      <c r="J121" s="316"/>
      <c r="K121" s="316"/>
      <c r="L121" s="329"/>
      <c r="M121" s="329"/>
      <c r="N121" s="329"/>
      <c r="O121" s="329"/>
      <c r="P121" s="329"/>
      <c r="Q121" s="329"/>
      <c r="R121" s="316"/>
      <c r="S121" s="316"/>
      <c r="T121" s="316"/>
      <c r="U121" s="316"/>
      <c r="V121" s="316"/>
      <c r="W121" s="316"/>
      <c r="X121" s="283"/>
      <c r="Y121" s="316"/>
      <c r="Z121" s="316"/>
      <c r="AA121" s="283"/>
      <c r="AB121" s="283"/>
      <c r="AC121" s="283"/>
      <c r="AD121" s="283"/>
      <c r="AE121" s="283"/>
      <c r="AF121" s="283"/>
      <c r="AG121" s="283"/>
      <c r="AH121" s="283"/>
      <c r="AI121" s="283"/>
      <c r="AJ121" s="283"/>
      <c r="AK121" s="283"/>
      <c r="AL121" s="283"/>
    </row>
    <row r="122">
      <c r="A122" s="316"/>
      <c r="B122" s="283"/>
      <c r="C122" s="283"/>
      <c r="D122" s="316"/>
      <c r="E122" s="316"/>
      <c r="F122" s="316"/>
      <c r="G122" s="316"/>
      <c r="H122" s="316"/>
      <c r="I122" s="316"/>
      <c r="J122" s="316"/>
      <c r="K122" s="316"/>
      <c r="L122" s="329"/>
      <c r="M122" s="329"/>
      <c r="N122" s="329"/>
      <c r="O122" s="329"/>
      <c r="P122" s="329"/>
      <c r="Q122" s="329"/>
      <c r="R122" s="316"/>
      <c r="S122" s="316"/>
      <c r="T122" s="316"/>
      <c r="U122" s="316"/>
      <c r="V122" s="316"/>
      <c r="W122" s="316"/>
      <c r="X122" s="283"/>
      <c r="Y122" s="316"/>
      <c r="Z122" s="316"/>
      <c r="AA122" s="283"/>
      <c r="AB122" s="283"/>
      <c r="AC122" s="283"/>
      <c r="AD122" s="283"/>
      <c r="AE122" s="283"/>
      <c r="AF122" s="283"/>
      <c r="AG122" s="283"/>
      <c r="AH122" s="283"/>
      <c r="AI122" s="283"/>
      <c r="AJ122" s="283"/>
      <c r="AK122" s="283"/>
      <c r="AL122" s="283"/>
    </row>
    <row r="123">
      <c r="A123" s="316"/>
      <c r="B123" s="283"/>
      <c r="C123" s="283"/>
      <c r="D123" s="316"/>
      <c r="E123" s="316"/>
      <c r="F123" s="316"/>
      <c r="G123" s="316"/>
      <c r="H123" s="316"/>
      <c r="I123" s="316"/>
      <c r="J123" s="316"/>
      <c r="K123" s="316"/>
      <c r="L123" s="329"/>
      <c r="M123" s="329"/>
      <c r="N123" s="329"/>
      <c r="O123" s="329"/>
      <c r="P123" s="329"/>
      <c r="Q123" s="329"/>
      <c r="R123" s="316"/>
      <c r="S123" s="316"/>
      <c r="T123" s="316"/>
      <c r="U123" s="316"/>
      <c r="V123" s="316"/>
      <c r="W123" s="316"/>
      <c r="X123" s="283"/>
      <c r="Y123" s="316"/>
      <c r="Z123" s="316"/>
      <c r="AA123" s="283"/>
      <c r="AB123" s="283"/>
      <c r="AC123" s="283"/>
      <c r="AD123" s="283"/>
      <c r="AE123" s="283"/>
      <c r="AF123" s="283"/>
      <c r="AG123" s="283"/>
      <c r="AH123" s="283"/>
      <c r="AI123" s="283"/>
      <c r="AJ123" s="283"/>
      <c r="AK123" s="283"/>
      <c r="AL123" s="283"/>
    </row>
    <row r="124">
      <c r="A124" s="316"/>
      <c r="B124" s="283"/>
      <c r="C124" s="283"/>
      <c r="D124" s="316"/>
      <c r="E124" s="316"/>
      <c r="F124" s="316"/>
      <c r="G124" s="316"/>
      <c r="H124" s="316"/>
      <c r="I124" s="316"/>
      <c r="J124" s="316"/>
      <c r="K124" s="316"/>
      <c r="L124" s="329"/>
      <c r="M124" s="329"/>
      <c r="N124" s="329"/>
      <c r="O124" s="329"/>
      <c r="P124" s="329"/>
      <c r="Q124" s="329"/>
      <c r="R124" s="316"/>
      <c r="S124" s="316"/>
      <c r="T124" s="316"/>
      <c r="U124" s="316"/>
      <c r="V124" s="316"/>
      <c r="W124" s="316"/>
      <c r="X124" s="283"/>
      <c r="Y124" s="316"/>
      <c r="Z124" s="316"/>
      <c r="AA124" s="283"/>
      <c r="AB124" s="283"/>
      <c r="AC124" s="283"/>
      <c r="AD124" s="283"/>
      <c r="AE124" s="283"/>
      <c r="AF124" s="283"/>
      <c r="AG124" s="283"/>
      <c r="AH124" s="283"/>
      <c r="AI124" s="283"/>
      <c r="AJ124" s="283"/>
      <c r="AK124" s="283"/>
      <c r="AL124" s="283"/>
    </row>
    <row r="125">
      <c r="A125" s="316"/>
      <c r="B125" s="283"/>
      <c r="C125" s="283"/>
      <c r="D125" s="316"/>
      <c r="E125" s="316"/>
      <c r="F125" s="316"/>
      <c r="G125" s="316"/>
      <c r="H125" s="316"/>
      <c r="I125" s="316"/>
      <c r="J125" s="316"/>
      <c r="K125" s="316"/>
      <c r="L125" s="329"/>
      <c r="M125" s="329"/>
      <c r="N125" s="329"/>
      <c r="O125" s="329"/>
      <c r="P125" s="329"/>
      <c r="Q125" s="329"/>
      <c r="R125" s="316"/>
      <c r="S125" s="316"/>
      <c r="T125" s="316"/>
      <c r="U125" s="316"/>
      <c r="V125" s="316"/>
      <c r="W125" s="316"/>
      <c r="X125" s="283"/>
      <c r="Y125" s="316"/>
      <c r="Z125" s="316"/>
      <c r="AA125" s="283"/>
      <c r="AB125" s="283"/>
      <c r="AC125" s="283"/>
      <c r="AD125" s="283"/>
      <c r="AE125" s="283"/>
      <c r="AF125" s="283"/>
      <c r="AG125" s="283"/>
      <c r="AH125" s="283"/>
      <c r="AI125" s="283"/>
      <c r="AJ125" s="283"/>
      <c r="AK125" s="283"/>
      <c r="AL125" s="283"/>
    </row>
    <row r="126">
      <c r="A126" s="316"/>
      <c r="B126" s="283"/>
      <c r="C126" s="283"/>
      <c r="D126" s="316"/>
      <c r="E126" s="316"/>
      <c r="F126" s="316"/>
      <c r="G126" s="316"/>
      <c r="H126" s="316"/>
      <c r="I126" s="316"/>
      <c r="J126" s="316"/>
      <c r="K126" s="316"/>
      <c r="L126" s="329"/>
      <c r="M126" s="329"/>
      <c r="N126" s="329"/>
      <c r="O126" s="329"/>
      <c r="P126" s="329"/>
      <c r="Q126" s="329"/>
      <c r="R126" s="316"/>
      <c r="S126" s="316"/>
      <c r="T126" s="316"/>
      <c r="U126" s="316"/>
      <c r="V126" s="316"/>
      <c r="W126" s="316"/>
      <c r="X126" s="283"/>
      <c r="Y126" s="316"/>
      <c r="Z126" s="316"/>
      <c r="AA126" s="283"/>
      <c r="AB126" s="283"/>
      <c r="AC126" s="283"/>
      <c r="AD126" s="283"/>
      <c r="AE126" s="283"/>
      <c r="AF126" s="283"/>
      <c r="AG126" s="283"/>
      <c r="AH126" s="283"/>
      <c r="AI126" s="283"/>
      <c r="AJ126" s="283"/>
      <c r="AK126" s="283"/>
      <c r="AL126" s="283"/>
    </row>
    <row r="127">
      <c r="A127" s="316"/>
      <c r="B127" s="283"/>
      <c r="C127" s="283"/>
      <c r="D127" s="316"/>
      <c r="E127" s="316"/>
      <c r="F127" s="316"/>
      <c r="G127" s="316"/>
      <c r="H127" s="316"/>
      <c r="I127" s="316"/>
      <c r="J127" s="316"/>
      <c r="K127" s="316"/>
      <c r="L127" s="329"/>
      <c r="M127" s="329"/>
      <c r="N127" s="329"/>
      <c r="O127" s="329"/>
      <c r="P127" s="329"/>
      <c r="Q127" s="329"/>
      <c r="R127" s="316"/>
      <c r="S127" s="316"/>
      <c r="T127" s="316"/>
      <c r="U127" s="316"/>
      <c r="V127" s="316"/>
      <c r="W127" s="316"/>
      <c r="X127" s="283"/>
      <c r="Y127" s="316"/>
      <c r="Z127" s="316"/>
      <c r="AA127" s="283"/>
      <c r="AB127" s="283"/>
      <c r="AC127" s="283"/>
      <c r="AD127" s="283"/>
      <c r="AE127" s="283"/>
      <c r="AF127" s="283"/>
      <c r="AG127" s="283"/>
      <c r="AH127" s="283"/>
      <c r="AI127" s="283"/>
      <c r="AJ127" s="283"/>
      <c r="AK127" s="283"/>
      <c r="AL127" s="283"/>
    </row>
    <row r="128">
      <c r="A128" s="316"/>
      <c r="B128" s="283"/>
      <c r="C128" s="283"/>
      <c r="D128" s="316"/>
      <c r="E128" s="316"/>
      <c r="F128" s="316"/>
      <c r="G128" s="316"/>
      <c r="H128" s="316"/>
      <c r="I128" s="316"/>
      <c r="J128" s="316"/>
      <c r="K128" s="316"/>
      <c r="L128" s="329"/>
      <c r="M128" s="329"/>
      <c r="N128" s="329"/>
      <c r="O128" s="329"/>
      <c r="P128" s="329"/>
      <c r="Q128" s="329"/>
      <c r="R128" s="316"/>
      <c r="S128" s="316"/>
      <c r="T128" s="316"/>
      <c r="U128" s="316"/>
      <c r="V128" s="316"/>
      <c r="W128" s="316"/>
      <c r="X128" s="283"/>
      <c r="Y128" s="316"/>
      <c r="Z128" s="316"/>
      <c r="AA128" s="283"/>
      <c r="AB128" s="283"/>
      <c r="AC128" s="283"/>
      <c r="AD128" s="283"/>
      <c r="AE128" s="283"/>
      <c r="AF128" s="283"/>
      <c r="AG128" s="283"/>
      <c r="AH128" s="283"/>
      <c r="AI128" s="283"/>
      <c r="AJ128" s="283"/>
      <c r="AK128" s="283"/>
      <c r="AL128" s="283"/>
    </row>
    <row r="129">
      <c r="A129" s="316"/>
      <c r="B129" s="283"/>
      <c r="C129" s="283"/>
      <c r="D129" s="316"/>
      <c r="E129" s="316"/>
      <c r="F129" s="316"/>
      <c r="G129" s="316"/>
      <c r="H129" s="316"/>
      <c r="I129" s="316"/>
      <c r="J129" s="316"/>
      <c r="K129" s="316"/>
      <c r="L129" s="329"/>
      <c r="M129" s="329"/>
      <c r="N129" s="329"/>
      <c r="O129" s="329"/>
      <c r="P129" s="329"/>
      <c r="Q129" s="329"/>
      <c r="R129" s="316"/>
      <c r="S129" s="316"/>
      <c r="T129" s="316"/>
      <c r="U129" s="316"/>
      <c r="V129" s="316"/>
      <c r="W129" s="316"/>
      <c r="X129" s="283"/>
      <c r="Y129" s="316"/>
      <c r="Z129" s="316"/>
      <c r="AA129" s="283"/>
      <c r="AB129" s="283"/>
      <c r="AC129" s="283"/>
      <c r="AD129" s="283"/>
      <c r="AE129" s="283"/>
      <c r="AF129" s="283"/>
      <c r="AG129" s="283"/>
      <c r="AH129" s="283"/>
      <c r="AI129" s="283"/>
      <c r="AJ129" s="283"/>
      <c r="AK129" s="283"/>
      <c r="AL129" s="283"/>
    </row>
    <row r="130">
      <c r="A130" s="316"/>
      <c r="B130" s="283"/>
      <c r="C130" s="283"/>
      <c r="D130" s="316"/>
      <c r="E130" s="316"/>
      <c r="F130" s="316"/>
      <c r="G130" s="316"/>
      <c r="H130" s="316"/>
      <c r="I130" s="316"/>
      <c r="J130" s="316"/>
      <c r="K130" s="316"/>
      <c r="L130" s="329"/>
      <c r="M130" s="329"/>
      <c r="N130" s="329"/>
      <c r="O130" s="329"/>
      <c r="P130" s="329"/>
      <c r="Q130" s="329"/>
      <c r="R130" s="316"/>
      <c r="S130" s="316"/>
      <c r="T130" s="316"/>
      <c r="U130" s="316"/>
      <c r="V130" s="316"/>
      <c r="W130" s="316"/>
      <c r="X130" s="283"/>
      <c r="Y130" s="316"/>
      <c r="Z130" s="316"/>
      <c r="AA130" s="283"/>
      <c r="AB130" s="283"/>
      <c r="AC130" s="283"/>
      <c r="AD130" s="283"/>
      <c r="AE130" s="283"/>
      <c r="AF130" s="283"/>
      <c r="AG130" s="283"/>
      <c r="AH130" s="283"/>
      <c r="AI130" s="283"/>
      <c r="AJ130" s="283"/>
      <c r="AK130" s="283"/>
      <c r="AL130" s="283"/>
    </row>
    <row r="131">
      <c r="A131" s="316"/>
      <c r="B131" s="283"/>
      <c r="C131" s="283"/>
      <c r="D131" s="316"/>
      <c r="E131" s="316"/>
      <c r="F131" s="316"/>
      <c r="G131" s="316"/>
      <c r="H131" s="316"/>
      <c r="I131" s="316"/>
      <c r="J131" s="316"/>
      <c r="K131" s="316"/>
      <c r="L131" s="329"/>
      <c r="M131" s="329"/>
      <c r="N131" s="329"/>
      <c r="O131" s="329"/>
      <c r="P131" s="329"/>
      <c r="Q131" s="329"/>
      <c r="R131" s="316"/>
      <c r="S131" s="316"/>
      <c r="T131" s="316"/>
      <c r="U131" s="316"/>
      <c r="V131" s="316"/>
      <c r="W131" s="316"/>
      <c r="X131" s="283"/>
      <c r="Y131" s="316"/>
      <c r="Z131" s="316"/>
      <c r="AA131" s="283"/>
      <c r="AB131" s="283"/>
      <c r="AC131" s="283"/>
      <c r="AD131" s="283"/>
      <c r="AE131" s="283"/>
      <c r="AF131" s="283"/>
      <c r="AG131" s="283"/>
      <c r="AH131" s="283"/>
      <c r="AI131" s="283"/>
      <c r="AJ131" s="283"/>
      <c r="AK131" s="283"/>
      <c r="AL131" s="283"/>
    </row>
    <row r="132">
      <c r="A132" s="316"/>
      <c r="B132" s="283"/>
      <c r="C132" s="283"/>
      <c r="D132" s="316"/>
      <c r="E132" s="316"/>
      <c r="F132" s="316"/>
      <c r="G132" s="316"/>
      <c r="H132" s="316"/>
      <c r="I132" s="316"/>
      <c r="J132" s="316"/>
      <c r="K132" s="316"/>
      <c r="L132" s="329"/>
      <c r="M132" s="329"/>
      <c r="N132" s="329"/>
      <c r="O132" s="329"/>
      <c r="P132" s="329"/>
      <c r="Q132" s="329"/>
      <c r="R132" s="316"/>
      <c r="S132" s="316"/>
      <c r="T132" s="316"/>
      <c r="U132" s="316"/>
      <c r="V132" s="316"/>
      <c r="W132" s="316"/>
      <c r="X132" s="283"/>
      <c r="Y132" s="316"/>
      <c r="Z132" s="316"/>
      <c r="AA132" s="283"/>
      <c r="AB132" s="283"/>
      <c r="AC132" s="283"/>
      <c r="AD132" s="283"/>
      <c r="AE132" s="283"/>
      <c r="AF132" s="283"/>
      <c r="AG132" s="283"/>
      <c r="AH132" s="283"/>
      <c r="AI132" s="283"/>
      <c r="AJ132" s="283"/>
      <c r="AK132" s="283"/>
      <c r="AL132" s="283"/>
    </row>
    <row r="133">
      <c r="A133" s="316"/>
      <c r="B133" s="283"/>
      <c r="C133" s="283"/>
      <c r="D133" s="316"/>
      <c r="E133" s="316"/>
      <c r="F133" s="316"/>
      <c r="G133" s="316"/>
      <c r="H133" s="316"/>
      <c r="I133" s="316"/>
      <c r="J133" s="316"/>
      <c r="K133" s="316"/>
      <c r="L133" s="329"/>
      <c r="M133" s="329"/>
      <c r="N133" s="329"/>
      <c r="O133" s="329"/>
      <c r="P133" s="329"/>
      <c r="Q133" s="329"/>
      <c r="R133" s="316"/>
      <c r="S133" s="316"/>
      <c r="T133" s="316"/>
      <c r="U133" s="316"/>
      <c r="V133" s="316"/>
      <c r="W133" s="316"/>
      <c r="X133" s="283"/>
      <c r="Y133" s="316"/>
      <c r="Z133" s="316"/>
      <c r="AA133" s="283"/>
      <c r="AB133" s="283"/>
      <c r="AC133" s="283"/>
      <c r="AD133" s="283"/>
      <c r="AE133" s="283"/>
      <c r="AF133" s="283"/>
      <c r="AG133" s="283"/>
      <c r="AH133" s="283"/>
      <c r="AI133" s="283"/>
      <c r="AJ133" s="283"/>
      <c r="AK133" s="283"/>
      <c r="AL133" s="283"/>
    </row>
    <row r="134">
      <c r="A134" s="316"/>
      <c r="B134" s="283"/>
      <c r="C134" s="283"/>
      <c r="D134" s="316"/>
      <c r="E134" s="316"/>
      <c r="F134" s="316"/>
      <c r="G134" s="316"/>
      <c r="H134" s="316"/>
      <c r="I134" s="316"/>
      <c r="J134" s="316"/>
      <c r="K134" s="316"/>
      <c r="L134" s="329"/>
      <c r="M134" s="329"/>
      <c r="N134" s="329"/>
      <c r="O134" s="329"/>
      <c r="P134" s="329"/>
      <c r="Q134" s="329"/>
      <c r="R134" s="316"/>
      <c r="S134" s="316"/>
      <c r="T134" s="316"/>
      <c r="U134" s="316"/>
      <c r="V134" s="316"/>
      <c r="W134" s="316"/>
      <c r="X134" s="283"/>
      <c r="Y134" s="316"/>
      <c r="Z134" s="316"/>
      <c r="AA134" s="283"/>
      <c r="AB134" s="283"/>
      <c r="AC134" s="283"/>
      <c r="AD134" s="283"/>
      <c r="AE134" s="283"/>
      <c r="AF134" s="283"/>
      <c r="AG134" s="283"/>
      <c r="AH134" s="283"/>
      <c r="AI134" s="283"/>
      <c r="AJ134" s="283"/>
      <c r="AK134" s="283"/>
      <c r="AL134" s="283"/>
    </row>
    <row r="135">
      <c r="A135" s="316"/>
      <c r="B135" s="283"/>
      <c r="C135" s="283"/>
      <c r="D135" s="316"/>
      <c r="E135" s="316"/>
      <c r="F135" s="316"/>
      <c r="G135" s="316"/>
      <c r="H135" s="316"/>
      <c r="I135" s="316"/>
      <c r="J135" s="316"/>
      <c r="K135" s="316"/>
      <c r="L135" s="329"/>
      <c r="M135" s="329"/>
      <c r="N135" s="329"/>
      <c r="O135" s="329"/>
      <c r="P135" s="329"/>
      <c r="Q135" s="329"/>
      <c r="R135" s="316"/>
      <c r="S135" s="316"/>
      <c r="T135" s="316"/>
      <c r="U135" s="316"/>
      <c r="V135" s="316"/>
      <c r="W135" s="316"/>
      <c r="X135" s="283"/>
      <c r="Y135" s="316"/>
      <c r="Z135" s="316"/>
      <c r="AA135" s="283"/>
      <c r="AB135" s="283"/>
      <c r="AC135" s="283"/>
      <c r="AD135" s="283"/>
      <c r="AE135" s="283"/>
      <c r="AF135" s="283"/>
      <c r="AG135" s="283"/>
      <c r="AH135" s="283"/>
      <c r="AI135" s="283"/>
      <c r="AJ135" s="283"/>
      <c r="AK135" s="283"/>
      <c r="AL135" s="283"/>
    </row>
    <row r="136">
      <c r="A136" s="316"/>
      <c r="B136" s="283"/>
      <c r="C136" s="283"/>
      <c r="D136" s="316"/>
      <c r="E136" s="316"/>
      <c r="F136" s="316"/>
      <c r="G136" s="316"/>
      <c r="H136" s="316"/>
      <c r="I136" s="316"/>
      <c r="J136" s="316"/>
      <c r="K136" s="316"/>
      <c r="L136" s="329"/>
      <c r="M136" s="329"/>
      <c r="N136" s="329"/>
      <c r="O136" s="329"/>
      <c r="P136" s="329"/>
      <c r="Q136" s="329"/>
      <c r="R136" s="316"/>
      <c r="S136" s="316"/>
      <c r="T136" s="316"/>
      <c r="U136" s="316"/>
      <c r="V136" s="316"/>
      <c r="W136" s="316"/>
      <c r="X136" s="283"/>
      <c r="Y136" s="316"/>
      <c r="Z136" s="316"/>
      <c r="AA136" s="283"/>
      <c r="AB136" s="283"/>
      <c r="AC136" s="283"/>
      <c r="AD136" s="283"/>
      <c r="AE136" s="283"/>
      <c r="AF136" s="283"/>
      <c r="AG136" s="283"/>
      <c r="AH136" s="283"/>
      <c r="AI136" s="283"/>
      <c r="AJ136" s="283"/>
      <c r="AK136" s="283"/>
      <c r="AL136" s="283"/>
    </row>
    <row r="137">
      <c r="A137" s="316"/>
      <c r="B137" s="283"/>
      <c r="C137" s="283"/>
      <c r="D137" s="316"/>
      <c r="E137" s="316"/>
      <c r="F137" s="316"/>
      <c r="G137" s="316"/>
      <c r="H137" s="316"/>
      <c r="I137" s="316"/>
      <c r="J137" s="316"/>
      <c r="K137" s="316"/>
      <c r="L137" s="329"/>
      <c r="M137" s="329"/>
      <c r="N137" s="329"/>
      <c r="O137" s="329"/>
      <c r="P137" s="329"/>
      <c r="Q137" s="329"/>
      <c r="R137" s="316"/>
      <c r="S137" s="316"/>
      <c r="T137" s="316"/>
      <c r="U137" s="316"/>
      <c r="V137" s="316"/>
      <c r="W137" s="316"/>
      <c r="X137" s="283"/>
      <c r="Y137" s="316"/>
      <c r="Z137" s="316"/>
      <c r="AA137" s="283"/>
      <c r="AB137" s="283"/>
      <c r="AC137" s="283"/>
      <c r="AD137" s="283"/>
      <c r="AE137" s="283"/>
      <c r="AF137" s="283"/>
      <c r="AG137" s="283"/>
      <c r="AH137" s="283"/>
      <c r="AI137" s="283"/>
      <c r="AJ137" s="283"/>
      <c r="AK137" s="283"/>
      <c r="AL137" s="283"/>
    </row>
    <row r="138">
      <c r="A138" s="316"/>
      <c r="B138" s="283"/>
      <c r="C138" s="283"/>
      <c r="D138" s="316"/>
      <c r="E138" s="316"/>
      <c r="F138" s="316"/>
      <c r="G138" s="316"/>
      <c r="H138" s="316"/>
      <c r="I138" s="316"/>
      <c r="J138" s="316"/>
      <c r="K138" s="316"/>
      <c r="L138" s="329"/>
      <c r="M138" s="329"/>
      <c r="N138" s="329"/>
      <c r="O138" s="329"/>
      <c r="P138" s="329"/>
      <c r="Q138" s="329"/>
      <c r="R138" s="316"/>
      <c r="S138" s="316"/>
      <c r="T138" s="316"/>
      <c r="U138" s="316"/>
      <c r="V138" s="316"/>
      <c r="W138" s="316"/>
      <c r="X138" s="283"/>
      <c r="Y138" s="316"/>
      <c r="Z138" s="316"/>
      <c r="AA138" s="283"/>
      <c r="AB138" s="283"/>
      <c r="AC138" s="283"/>
      <c r="AD138" s="283"/>
      <c r="AE138" s="283"/>
      <c r="AF138" s="283"/>
      <c r="AG138" s="283"/>
      <c r="AH138" s="283"/>
      <c r="AI138" s="283"/>
      <c r="AJ138" s="283"/>
      <c r="AK138" s="283"/>
      <c r="AL138" s="283"/>
    </row>
    <row r="139">
      <c r="A139" s="316"/>
      <c r="B139" s="283"/>
      <c r="C139" s="283"/>
      <c r="D139" s="316"/>
      <c r="E139" s="316"/>
      <c r="F139" s="316"/>
      <c r="G139" s="316"/>
      <c r="H139" s="316"/>
      <c r="I139" s="316"/>
      <c r="J139" s="316"/>
      <c r="K139" s="316"/>
      <c r="L139" s="329"/>
      <c r="M139" s="329"/>
      <c r="N139" s="329"/>
      <c r="O139" s="329"/>
      <c r="P139" s="329"/>
      <c r="Q139" s="329"/>
      <c r="R139" s="316"/>
      <c r="S139" s="316"/>
      <c r="T139" s="316"/>
      <c r="U139" s="316"/>
      <c r="V139" s="316"/>
      <c r="W139" s="316"/>
      <c r="X139" s="283"/>
      <c r="Y139" s="316"/>
      <c r="Z139" s="316"/>
      <c r="AA139" s="283"/>
      <c r="AB139" s="283"/>
      <c r="AC139" s="283"/>
      <c r="AD139" s="283"/>
      <c r="AE139" s="283"/>
      <c r="AF139" s="283"/>
      <c r="AG139" s="283"/>
      <c r="AH139" s="283"/>
      <c r="AI139" s="283"/>
      <c r="AJ139" s="283"/>
      <c r="AK139" s="283"/>
      <c r="AL139" s="283"/>
    </row>
    <row r="140">
      <c r="A140" s="316"/>
      <c r="B140" s="283"/>
      <c r="C140" s="283"/>
      <c r="D140" s="316"/>
      <c r="E140" s="316"/>
      <c r="F140" s="316"/>
      <c r="G140" s="316"/>
      <c r="H140" s="316"/>
      <c r="I140" s="316"/>
      <c r="J140" s="316"/>
      <c r="K140" s="316"/>
      <c r="L140" s="329"/>
      <c r="M140" s="329"/>
      <c r="N140" s="329"/>
      <c r="O140" s="329"/>
      <c r="P140" s="329"/>
      <c r="Q140" s="329"/>
      <c r="R140" s="316"/>
      <c r="S140" s="316"/>
      <c r="T140" s="316"/>
      <c r="U140" s="316"/>
      <c r="V140" s="316"/>
      <c r="W140" s="316"/>
      <c r="X140" s="283"/>
      <c r="Y140" s="316"/>
      <c r="Z140" s="316"/>
      <c r="AA140" s="283"/>
      <c r="AB140" s="283"/>
      <c r="AC140" s="283"/>
      <c r="AD140" s="283"/>
      <c r="AE140" s="283"/>
      <c r="AF140" s="283"/>
      <c r="AG140" s="283"/>
      <c r="AH140" s="283"/>
      <c r="AI140" s="283"/>
      <c r="AJ140" s="283"/>
      <c r="AK140" s="283"/>
      <c r="AL140" s="283"/>
    </row>
    <row r="141">
      <c r="A141" s="316"/>
      <c r="B141" s="283"/>
      <c r="C141" s="283"/>
      <c r="D141" s="316"/>
      <c r="E141" s="316"/>
      <c r="F141" s="316"/>
      <c r="G141" s="316"/>
      <c r="H141" s="316"/>
      <c r="I141" s="316"/>
      <c r="J141" s="316"/>
      <c r="K141" s="316"/>
      <c r="L141" s="329"/>
      <c r="M141" s="329"/>
      <c r="N141" s="329"/>
      <c r="O141" s="329"/>
      <c r="P141" s="329"/>
      <c r="Q141" s="329"/>
      <c r="R141" s="316"/>
      <c r="S141" s="316"/>
      <c r="T141" s="316"/>
      <c r="U141" s="316"/>
      <c r="V141" s="316"/>
      <c r="W141" s="316"/>
      <c r="X141" s="283"/>
      <c r="Y141" s="316"/>
      <c r="Z141" s="316"/>
      <c r="AA141" s="283"/>
      <c r="AB141" s="283"/>
      <c r="AC141" s="283"/>
      <c r="AD141" s="283"/>
      <c r="AE141" s="283"/>
      <c r="AF141" s="283"/>
      <c r="AG141" s="283"/>
      <c r="AH141" s="283"/>
      <c r="AI141" s="283"/>
      <c r="AJ141" s="283"/>
      <c r="AK141" s="283"/>
      <c r="AL141" s="283"/>
    </row>
    <row r="142">
      <c r="A142" s="316"/>
      <c r="B142" s="283"/>
      <c r="C142" s="283"/>
      <c r="D142" s="316"/>
      <c r="E142" s="316"/>
      <c r="F142" s="316"/>
      <c r="G142" s="316"/>
      <c r="H142" s="316"/>
      <c r="I142" s="316"/>
      <c r="J142" s="316"/>
      <c r="K142" s="316"/>
      <c r="L142" s="329"/>
      <c r="M142" s="329"/>
      <c r="N142" s="329"/>
      <c r="O142" s="329"/>
      <c r="P142" s="329"/>
      <c r="Q142" s="329"/>
      <c r="R142" s="316"/>
      <c r="S142" s="316"/>
      <c r="T142" s="316"/>
      <c r="U142" s="316"/>
      <c r="V142" s="316"/>
      <c r="W142" s="316"/>
      <c r="X142" s="283"/>
      <c r="Y142" s="316"/>
      <c r="Z142" s="316"/>
      <c r="AA142" s="283"/>
      <c r="AB142" s="283"/>
      <c r="AC142" s="283"/>
      <c r="AD142" s="283"/>
      <c r="AE142" s="283"/>
      <c r="AF142" s="283"/>
      <c r="AG142" s="283"/>
      <c r="AH142" s="283"/>
      <c r="AI142" s="283"/>
      <c r="AJ142" s="283"/>
      <c r="AK142" s="283"/>
      <c r="AL142" s="283"/>
    </row>
    <row r="143">
      <c r="A143" s="316"/>
      <c r="B143" s="283"/>
      <c r="C143" s="283"/>
      <c r="D143" s="316"/>
      <c r="E143" s="316"/>
      <c r="F143" s="316"/>
      <c r="G143" s="316"/>
      <c r="H143" s="316"/>
      <c r="I143" s="316"/>
      <c r="J143" s="316"/>
      <c r="K143" s="316"/>
      <c r="L143" s="329"/>
      <c r="M143" s="329"/>
      <c r="N143" s="329"/>
      <c r="O143" s="329"/>
      <c r="P143" s="329"/>
      <c r="Q143" s="329"/>
      <c r="R143" s="316"/>
      <c r="S143" s="316"/>
      <c r="T143" s="316"/>
      <c r="U143" s="316"/>
      <c r="V143" s="316"/>
      <c r="W143" s="316"/>
      <c r="X143" s="283"/>
      <c r="Y143" s="316"/>
      <c r="Z143" s="316"/>
      <c r="AA143" s="283"/>
      <c r="AB143" s="283"/>
      <c r="AC143" s="283"/>
      <c r="AD143" s="283"/>
      <c r="AE143" s="283"/>
      <c r="AF143" s="283"/>
      <c r="AG143" s="283"/>
      <c r="AH143" s="283"/>
      <c r="AI143" s="283"/>
      <c r="AJ143" s="283"/>
      <c r="AK143" s="283"/>
      <c r="AL143" s="283"/>
    </row>
    <row r="144">
      <c r="A144" s="316"/>
      <c r="B144" s="283"/>
      <c r="C144" s="283"/>
      <c r="D144" s="316"/>
      <c r="E144" s="316"/>
      <c r="F144" s="316"/>
      <c r="G144" s="316"/>
      <c r="H144" s="316"/>
      <c r="I144" s="316"/>
      <c r="J144" s="316"/>
      <c r="K144" s="316"/>
      <c r="L144" s="329"/>
      <c r="M144" s="329"/>
      <c r="N144" s="329"/>
      <c r="O144" s="329"/>
      <c r="P144" s="329"/>
      <c r="Q144" s="329"/>
      <c r="R144" s="316"/>
      <c r="S144" s="316"/>
      <c r="T144" s="316"/>
      <c r="U144" s="316"/>
      <c r="V144" s="316"/>
      <c r="W144" s="316"/>
      <c r="X144" s="283"/>
      <c r="Y144" s="316"/>
      <c r="Z144" s="316"/>
      <c r="AA144" s="283"/>
      <c r="AB144" s="283"/>
      <c r="AC144" s="283"/>
      <c r="AD144" s="283"/>
      <c r="AE144" s="283"/>
      <c r="AF144" s="283"/>
      <c r="AG144" s="283"/>
      <c r="AH144" s="283"/>
      <c r="AI144" s="283"/>
      <c r="AJ144" s="283"/>
      <c r="AK144" s="283"/>
      <c r="AL144" s="283"/>
    </row>
    <row r="145">
      <c r="A145" s="316"/>
      <c r="B145" s="283"/>
      <c r="C145" s="283"/>
      <c r="D145" s="316"/>
      <c r="E145" s="316"/>
      <c r="F145" s="316"/>
      <c r="G145" s="316"/>
      <c r="H145" s="316"/>
      <c r="I145" s="316"/>
      <c r="J145" s="316"/>
      <c r="K145" s="316"/>
      <c r="L145" s="329"/>
      <c r="M145" s="329"/>
      <c r="N145" s="329"/>
      <c r="O145" s="329"/>
      <c r="P145" s="329"/>
      <c r="Q145" s="329"/>
      <c r="R145" s="316"/>
      <c r="S145" s="316"/>
      <c r="T145" s="316"/>
      <c r="U145" s="316"/>
      <c r="V145" s="316"/>
      <c r="W145" s="316"/>
      <c r="X145" s="283"/>
      <c r="Y145" s="316"/>
      <c r="Z145" s="316"/>
      <c r="AA145" s="283"/>
      <c r="AB145" s="283"/>
      <c r="AC145" s="283"/>
      <c r="AD145" s="283"/>
      <c r="AE145" s="283"/>
      <c r="AF145" s="283"/>
      <c r="AG145" s="283"/>
      <c r="AH145" s="283"/>
      <c r="AI145" s="283"/>
      <c r="AJ145" s="283"/>
      <c r="AK145" s="283"/>
      <c r="AL145" s="283"/>
    </row>
    <row r="146">
      <c r="A146" s="316"/>
      <c r="B146" s="283"/>
      <c r="C146" s="283"/>
      <c r="D146" s="316"/>
      <c r="E146" s="316"/>
      <c r="F146" s="316"/>
      <c r="G146" s="316"/>
      <c r="H146" s="316"/>
      <c r="I146" s="316"/>
      <c r="J146" s="316"/>
      <c r="K146" s="316"/>
      <c r="L146" s="329"/>
      <c r="M146" s="329"/>
      <c r="N146" s="329"/>
      <c r="O146" s="329"/>
      <c r="P146" s="329"/>
      <c r="Q146" s="329"/>
      <c r="R146" s="316"/>
      <c r="S146" s="316"/>
      <c r="T146" s="316"/>
      <c r="U146" s="316"/>
      <c r="V146" s="316"/>
      <c r="W146" s="316"/>
      <c r="X146" s="283"/>
      <c r="Y146" s="316"/>
      <c r="Z146" s="316"/>
      <c r="AA146" s="283"/>
      <c r="AB146" s="283"/>
      <c r="AC146" s="283"/>
      <c r="AD146" s="283"/>
      <c r="AE146" s="283"/>
      <c r="AF146" s="283"/>
      <c r="AG146" s="283"/>
      <c r="AH146" s="283"/>
      <c r="AI146" s="283"/>
      <c r="AJ146" s="283"/>
      <c r="AK146" s="283"/>
      <c r="AL146" s="283"/>
    </row>
    <row r="147">
      <c r="A147" s="316"/>
      <c r="B147" s="283"/>
      <c r="C147" s="283"/>
      <c r="D147" s="316"/>
      <c r="E147" s="316"/>
      <c r="F147" s="316"/>
      <c r="G147" s="316"/>
      <c r="H147" s="316"/>
      <c r="I147" s="316"/>
      <c r="J147" s="316"/>
      <c r="K147" s="316"/>
      <c r="L147" s="329"/>
      <c r="M147" s="329"/>
      <c r="N147" s="329"/>
      <c r="O147" s="329"/>
      <c r="P147" s="329"/>
      <c r="Q147" s="329"/>
      <c r="R147" s="316"/>
      <c r="S147" s="316"/>
      <c r="T147" s="316"/>
      <c r="U147" s="316"/>
      <c r="V147" s="316"/>
      <c r="W147" s="316"/>
      <c r="X147" s="283"/>
      <c r="Y147" s="316"/>
      <c r="Z147" s="316"/>
      <c r="AA147" s="283"/>
      <c r="AB147" s="283"/>
      <c r="AC147" s="283"/>
      <c r="AD147" s="283"/>
      <c r="AE147" s="283"/>
      <c r="AF147" s="283"/>
      <c r="AG147" s="283"/>
      <c r="AH147" s="283"/>
      <c r="AI147" s="283"/>
      <c r="AJ147" s="283"/>
      <c r="AK147" s="283"/>
      <c r="AL147" s="283"/>
    </row>
    <row r="148">
      <c r="A148" s="316"/>
      <c r="B148" s="283"/>
      <c r="C148" s="283"/>
      <c r="D148" s="316"/>
      <c r="E148" s="316"/>
      <c r="F148" s="316"/>
      <c r="G148" s="316"/>
      <c r="H148" s="316"/>
      <c r="I148" s="316"/>
      <c r="J148" s="316"/>
      <c r="K148" s="316"/>
      <c r="L148" s="329"/>
      <c r="M148" s="329"/>
      <c r="N148" s="329"/>
      <c r="O148" s="329"/>
      <c r="P148" s="329"/>
      <c r="Q148" s="329"/>
      <c r="R148" s="316"/>
      <c r="S148" s="316"/>
      <c r="T148" s="316"/>
      <c r="U148" s="316"/>
      <c r="V148" s="316"/>
      <c r="W148" s="316"/>
      <c r="X148" s="283"/>
      <c r="Y148" s="316"/>
      <c r="Z148" s="316"/>
      <c r="AA148" s="283"/>
      <c r="AB148" s="283"/>
      <c r="AC148" s="283"/>
      <c r="AD148" s="283"/>
      <c r="AE148" s="283"/>
      <c r="AF148" s="283"/>
      <c r="AG148" s="283"/>
      <c r="AH148" s="283"/>
      <c r="AI148" s="283"/>
      <c r="AJ148" s="283"/>
      <c r="AK148" s="283"/>
      <c r="AL148" s="283"/>
    </row>
    <row r="149">
      <c r="A149" s="316"/>
      <c r="B149" s="283"/>
      <c r="C149" s="283"/>
      <c r="D149" s="316"/>
      <c r="E149" s="316"/>
      <c r="F149" s="316"/>
      <c r="G149" s="316"/>
      <c r="H149" s="316"/>
      <c r="I149" s="316"/>
      <c r="J149" s="316"/>
      <c r="K149" s="316"/>
      <c r="L149" s="329"/>
      <c r="M149" s="329"/>
      <c r="N149" s="329"/>
      <c r="O149" s="329"/>
      <c r="P149" s="329"/>
      <c r="Q149" s="329"/>
      <c r="R149" s="316"/>
      <c r="S149" s="316"/>
      <c r="T149" s="316"/>
      <c r="U149" s="316"/>
      <c r="V149" s="316"/>
      <c r="W149" s="316"/>
      <c r="X149" s="283"/>
      <c r="Y149" s="316"/>
      <c r="Z149" s="316"/>
      <c r="AA149" s="283"/>
      <c r="AB149" s="283"/>
      <c r="AC149" s="283"/>
      <c r="AD149" s="283"/>
      <c r="AE149" s="283"/>
      <c r="AF149" s="283"/>
      <c r="AG149" s="283"/>
      <c r="AH149" s="283"/>
      <c r="AI149" s="283"/>
      <c r="AJ149" s="283"/>
      <c r="AK149" s="283"/>
      <c r="AL149" s="283"/>
    </row>
    <row r="150">
      <c r="A150" s="316"/>
      <c r="B150" s="283"/>
      <c r="C150" s="283"/>
      <c r="D150" s="316"/>
      <c r="E150" s="316"/>
      <c r="F150" s="316"/>
      <c r="G150" s="316"/>
      <c r="H150" s="316"/>
      <c r="I150" s="316"/>
      <c r="J150" s="316"/>
      <c r="K150" s="316"/>
      <c r="L150" s="329"/>
      <c r="M150" s="329"/>
      <c r="N150" s="329"/>
      <c r="O150" s="329"/>
      <c r="P150" s="329"/>
      <c r="Q150" s="329"/>
      <c r="R150" s="316"/>
      <c r="S150" s="316"/>
      <c r="T150" s="316"/>
      <c r="U150" s="316"/>
      <c r="V150" s="316"/>
      <c r="W150" s="316"/>
      <c r="X150" s="283"/>
      <c r="Y150" s="316"/>
      <c r="Z150" s="316"/>
      <c r="AA150" s="283"/>
      <c r="AB150" s="283"/>
      <c r="AC150" s="283"/>
      <c r="AD150" s="283"/>
      <c r="AE150" s="283"/>
      <c r="AF150" s="283"/>
      <c r="AG150" s="283"/>
      <c r="AH150" s="283"/>
      <c r="AI150" s="283"/>
      <c r="AJ150" s="283"/>
      <c r="AK150" s="283"/>
      <c r="AL150" s="283"/>
    </row>
    <row r="151">
      <c r="A151" s="316"/>
      <c r="B151" s="283"/>
      <c r="C151" s="283"/>
      <c r="D151" s="316"/>
      <c r="E151" s="316"/>
      <c r="F151" s="316"/>
      <c r="G151" s="316"/>
      <c r="H151" s="316"/>
      <c r="I151" s="316"/>
      <c r="J151" s="316"/>
      <c r="K151" s="316"/>
      <c r="L151" s="329"/>
      <c r="M151" s="329"/>
      <c r="N151" s="329"/>
      <c r="O151" s="329"/>
      <c r="P151" s="329"/>
      <c r="Q151" s="329"/>
      <c r="R151" s="316"/>
      <c r="S151" s="316"/>
      <c r="T151" s="316"/>
      <c r="U151" s="316"/>
      <c r="V151" s="316"/>
      <c r="W151" s="316"/>
      <c r="X151" s="283"/>
      <c r="Y151" s="316"/>
      <c r="Z151" s="316"/>
      <c r="AA151" s="283"/>
      <c r="AB151" s="283"/>
      <c r="AC151" s="283"/>
      <c r="AD151" s="283"/>
      <c r="AE151" s="283"/>
      <c r="AF151" s="283"/>
      <c r="AG151" s="283"/>
      <c r="AH151" s="283"/>
      <c r="AI151" s="283"/>
      <c r="AJ151" s="283"/>
      <c r="AK151" s="283"/>
      <c r="AL151" s="283"/>
    </row>
    <row r="152">
      <c r="A152" s="316"/>
      <c r="B152" s="283"/>
      <c r="C152" s="283"/>
      <c r="D152" s="316"/>
      <c r="E152" s="316"/>
      <c r="F152" s="316"/>
      <c r="G152" s="316"/>
      <c r="H152" s="316"/>
      <c r="I152" s="316"/>
      <c r="J152" s="316"/>
      <c r="K152" s="316"/>
      <c r="L152" s="329"/>
      <c r="M152" s="329"/>
      <c r="N152" s="329"/>
      <c r="O152" s="329"/>
      <c r="P152" s="329"/>
      <c r="Q152" s="329"/>
      <c r="R152" s="316"/>
      <c r="S152" s="316"/>
      <c r="T152" s="316"/>
      <c r="U152" s="316"/>
      <c r="V152" s="316"/>
      <c r="W152" s="316"/>
      <c r="X152" s="283"/>
      <c r="Y152" s="316"/>
      <c r="Z152" s="316"/>
      <c r="AA152" s="283"/>
      <c r="AB152" s="283"/>
      <c r="AC152" s="283"/>
      <c r="AD152" s="283"/>
      <c r="AE152" s="283"/>
      <c r="AF152" s="283"/>
      <c r="AG152" s="283"/>
      <c r="AH152" s="283"/>
      <c r="AI152" s="283"/>
      <c r="AJ152" s="283"/>
      <c r="AK152" s="283"/>
      <c r="AL152" s="283"/>
    </row>
    <row r="153">
      <c r="A153" s="316"/>
      <c r="B153" s="283"/>
      <c r="C153" s="283"/>
      <c r="D153" s="316"/>
      <c r="E153" s="316"/>
      <c r="F153" s="316"/>
      <c r="G153" s="316"/>
      <c r="H153" s="316"/>
      <c r="I153" s="316"/>
      <c r="J153" s="316"/>
      <c r="K153" s="316"/>
      <c r="L153" s="329"/>
      <c r="M153" s="329"/>
      <c r="N153" s="329"/>
      <c r="O153" s="329"/>
      <c r="P153" s="329"/>
      <c r="Q153" s="329"/>
      <c r="R153" s="316"/>
      <c r="S153" s="316"/>
      <c r="T153" s="316"/>
      <c r="U153" s="316"/>
      <c r="V153" s="316"/>
      <c r="W153" s="316"/>
      <c r="X153" s="283"/>
      <c r="Y153" s="316"/>
      <c r="Z153" s="316"/>
      <c r="AA153" s="283"/>
      <c r="AB153" s="283"/>
      <c r="AC153" s="283"/>
      <c r="AD153" s="283"/>
      <c r="AE153" s="283"/>
      <c r="AF153" s="283"/>
      <c r="AG153" s="283"/>
      <c r="AH153" s="283"/>
      <c r="AI153" s="283"/>
      <c r="AJ153" s="283"/>
      <c r="AK153" s="283"/>
      <c r="AL153" s="283"/>
    </row>
    <row r="154">
      <c r="A154" s="316"/>
      <c r="B154" s="283"/>
      <c r="C154" s="283"/>
      <c r="D154" s="316"/>
      <c r="E154" s="316"/>
      <c r="F154" s="316"/>
      <c r="G154" s="316"/>
      <c r="H154" s="316"/>
      <c r="I154" s="316"/>
      <c r="J154" s="316"/>
      <c r="K154" s="316"/>
      <c r="L154" s="329"/>
      <c r="M154" s="329"/>
      <c r="N154" s="329"/>
      <c r="O154" s="329"/>
      <c r="P154" s="329"/>
      <c r="Q154" s="329"/>
      <c r="R154" s="316"/>
      <c r="S154" s="316"/>
      <c r="T154" s="316"/>
      <c r="U154" s="316"/>
      <c r="V154" s="316"/>
      <c r="W154" s="316"/>
      <c r="X154" s="283"/>
      <c r="Y154" s="316"/>
      <c r="Z154" s="316"/>
      <c r="AA154" s="283"/>
      <c r="AB154" s="283"/>
      <c r="AC154" s="283"/>
      <c r="AD154" s="283"/>
      <c r="AE154" s="283"/>
      <c r="AF154" s="283"/>
      <c r="AG154" s="283"/>
      <c r="AH154" s="283"/>
      <c r="AI154" s="283"/>
      <c r="AJ154" s="283"/>
      <c r="AK154" s="283"/>
      <c r="AL154" s="283"/>
    </row>
    <row r="155">
      <c r="A155" s="316"/>
      <c r="B155" s="283"/>
      <c r="C155" s="283"/>
      <c r="D155" s="316"/>
      <c r="E155" s="316"/>
      <c r="F155" s="316"/>
      <c r="G155" s="316"/>
      <c r="H155" s="316"/>
      <c r="I155" s="316"/>
      <c r="J155" s="316"/>
      <c r="K155" s="316"/>
      <c r="L155" s="329"/>
      <c r="M155" s="329"/>
      <c r="N155" s="329"/>
      <c r="O155" s="329"/>
      <c r="P155" s="329"/>
      <c r="Q155" s="329"/>
      <c r="R155" s="316"/>
      <c r="S155" s="316"/>
      <c r="T155" s="316"/>
      <c r="U155" s="316"/>
      <c r="V155" s="316"/>
      <c r="W155" s="316"/>
      <c r="X155" s="283"/>
      <c r="Y155" s="316"/>
      <c r="Z155" s="316"/>
      <c r="AA155" s="283"/>
      <c r="AB155" s="283"/>
      <c r="AC155" s="283"/>
      <c r="AD155" s="283"/>
      <c r="AE155" s="283"/>
      <c r="AF155" s="283"/>
      <c r="AG155" s="283"/>
      <c r="AH155" s="283"/>
      <c r="AI155" s="283"/>
      <c r="AJ155" s="283"/>
      <c r="AK155" s="283"/>
      <c r="AL155" s="283"/>
    </row>
    <row r="156">
      <c r="A156" s="316"/>
      <c r="B156" s="283"/>
      <c r="C156" s="283"/>
      <c r="D156" s="316"/>
      <c r="E156" s="316"/>
      <c r="F156" s="316"/>
      <c r="G156" s="316"/>
      <c r="H156" s="316"/>
      <c r="I156" s="316"/>
      <c r="J156" s="316"/>
      <c r="K156" s="316"/>
      <c r="L156" s="329"/>
      <c r="M156" s="329"/>
      <c r="N156" s="329"/>
      <c r="O156" s="329"/>
      <c r="P156" s="329"/>
      <c r="Q156" s="329"/>
      <c r="R156" s="316"/>
      <c r="S156" s="316"/>
      <c r="T156" s="316"/>
      <c r="U156" s="316"/>
      <c r="V156" s="316"/>
      <c r="W156" s="316"/>
      <c r="X156" s="283"/>
      <c r="Y156" s="316"/>
      <c r="Z156" s="316"/>
      <c r="AA156" s="283"/>
      <c r="AB156" s="283"/>
      <c r="AC156" s="283"/>
      <c r="AD156" s="283"/>
      <c r="AE156" s="283"/>
      <c r="AF156" s="283"/>
      <c r="AG156" s="283"/>
      <c r="AH156" s="283"/>
      <c r="AI156" s="283"/>
      <c r="AJ156" s="283"/>
      <c r="AK156" s="283"/>
      <c r="AL156" s="283"/>
    </row>
    <row r="157">
      <c r="A157" s="316"/>
      <c r="B157" s="283"/>
      <c r="C157" s="283"/>
      <c r="D157" s="316"/>
      <c r="E157" s="316"/>
      <c r="F157" s="316"/>
      <c r="G157" s="316"/>
      <c r="H157" s="316"/>
      <c r="I157" s="316"/>
      <c r="J157" s="316"/>
      <c r="K157" s="316"/>
      <c r="L157" s="329"/>
      <c r="M157" s="329"/>
      <c r="N157" s="329"/>
      <c r="O157" s="329"/>
      <c r="P157" s="329"/>
      <c r="Q157" s="329"/>
      <c r="R157" s="316"/>
      <c r="S157" s="316"/>
      <c r="T157" s="316"/>
      <c r="U157" s="316"/>
      <c r="V157" s="316"/>
      <c r="W157" s="316"/>
      <c r="X157" s="283"/>
      <c r="Y157" s="316"/>
      <c r="Z157" s="316"/>
      <c r="AA157" s="283"/>
      <c r="AB157" s="283"/>
      <c r="AC157" s="283"/>
      <c r="AD157" s="283"/>
      <c r="AE157" s="283"/>
      <c r="AF157" s="283"/>
      <c r="AG157" s="283"/>
      <c r="AH157" s="283"/>
      <c r="AI157" s="283"/>
      <c r="AJ157" s="283"/>
      <c r="AK157" s="283"/>
      <c r="AL157" s="283"/>
    </row>
    <row r="158">
      <c r="A158" s="316"/>
      <c r="B158" s="283"/>
      <c r="C158" s="283"/>
      <c r="D158" s="316"/>
      <c r="E158" s="316"/>
      <c r="F158" s="316"/>
      <c r="G158" s="316"/>
      <c r="H158" s="316"/>
      <c r="I158" s="316"/>
      <c r="J158" s="316"/>
      <c r="K158" s="316"/>
      <c r="L158" s="329"/>
      <c r="M158" s="329"/>
      <c r="N158" s="329"/>
      <c r="O158" s="329"/>
      <c r="P158" s="329"/>
      <c r="Q158" s="329"/>
      <c r="R158" s="316"/>
      <c r="S158" s="316"/>
      <c r="T158" s="316"/>
      <c r="U158" s="316"/>
      <c r="V158" s="316"/>
      <c r="W158" s="316"/>
      <c r="X158" s="283"/>
      <c r="Y158" s="316"/>
      <c r="Z158" s="316"/>
      <c r="AA158" s="283"/>
      <c r="AB158" s="283"/>
      <c r="AC158" s="283"/>
      <c r="AD158" s="283"/>
      <c r="AE158" s="283"/>
      <c r="AF158" s="283"/>
      <c r="AG158" s="283"/>
      <c r="AH158" s="283"/>
      <c r="AI158" s="283"/>
      <c r="AJ158" s="283"/>
      <c r="AK158" s="283"/>
      <c r="AL158" s="283"/>
    </row>
    <row r="159">
      <c r="A159" s="316"/>
      <c r="B159" s="283"/>
      <c r="C159" s="283"/>
      <c r="D159" s="316"/>
      <c r="E159" s="316"/>
      <c r="F159" s="316"/>
      <c r="G159" s="316"/>
      <c r="H159" s="316"/>
      <c r="I159" s="316"/>
      <c r="J159" s="316"/>
      <c r="K159" s="316"/>
      <c r="L159" s="329"/>
      <c r="M159" s="329"/>
      <c r="N159" s="329"/>
      <c r="O159" s="329"/>
      <c r="P159" s="329"/>
      <c r="Q159" s="329"/>
      <c r="R159" s="316"/>
      <c r="S159" s="316"/>
      <c r="T159" s="316"/>
      <c r="U159" s="316"/>
      <c r="V159" s="316"/>
      <c r="W159" s="316"/>
      <c r="X159" s="283"/>
      <c r="Y159" s="316"/>
      <c r="Z159" s="316"/>
      <c r="AA159" s="283"/>
      <c r="AB159" s="283"/>
      <c r="AC159" s="283"/>
      <c r="AD159" s="283"/>
      <c r="AE159" s="283"/>
      <c r="AF159" s="283"/>
      <c r="AG159" s="283"/>
      <c r="AH159" s="283"/>
      <c r="AI159" s="283"/>
      <c r="AJ159" s="283"/>
      <c r="AK159" s="283"/>
      <c r="AL159" s="283"/>
    </row>
    <row r="160">
      <c r="A160" s="316"/>
      <c r="B160" s="283"/>
      <c r="C160" s="283"/>
      <c r="D160" s="316"/>
      <c r="E160" s="316"/>
      <c r="F160" s="316"/>
      <c r="G160" s="316"/>
      <c r="H160" s="316"/>
      <c r="I160" s="316"/>
      <c r="J160" s="316"/>
      <c r="K160" s="316"/>
      <c r="L160" s="329"/>
      <c r="M160" s="329"/>
      <c r="N160" s="329"/>
      <c r="O160" s="329"/>
      <c r="P160" s="329"/>
      <c r="Q160" s="329"/>
      <c r="R160" s="316"/>
      <c r="S160" s="316"/>
      <c r="T160" s="316"/>
      <c r="U160" s="316"/>
      <c r="V160" s="316"/>
      <c r="W160" s="316"/>
      <c r="X160" s="283"/>
      <c r="Y160" s="316"/>
      <c r="Z160" s="316"/>
      <c r="AA160" s="283"/>
      <c r="AB160" s="283"/>
      <c r="AC160" s="283"/>
      <c r="AD160" s="283"/>
      <c r="AE160" s="283"/>
      <c r="AF160" s="283"/>
      <c r="AG160" s="283"/>
      <c r="AH160" s="283"/>
      <c r="AI160" s="283"/>
      <c r="AJ160" s="283"/>
      <c r="AK160" s="283"/>
      <c r="AL160" s="283"/>
    </row>
    <row r="161">
      <c r="A161" s="316"/>
      <c r="B161" s="283"/>
      <c r="C161" s="283"/>
      <c r="D161" s="316"/>
      <c r="E161" s="316"/>
      <c r="F161" s="316"/>
      <c r="G161" s="316"/>
      <c r="H161" s="316"/>
      <c r="I161" s="316"/>
      <c r="J161" s="316"/>
      <c r="K161" s="316"/>
      <c r="L161" s="329"/>
      <c r="M161" s="329"/>
      <c r="N161" s="329"/>
      <c r="O161" s="329"/>
      <c r="P161" s="329"/>
      <c r="Q161" s="329"/>
      <c r="R161" s="316"/>
      <c r="S161" s="316"/>
      <c r="T161" s="316"/>
      <c r="U161" s="316"/>
      <c r="V161" s="316"/>
      <c r="W161" s="316"/>
      <c r="X161" s="283"/>
      <c r="Y161" s="316"/>
      <c r="Z161" s="316"/>
      <c r="AA161" s="283"/>
      <c r="AB161" s="283"/>
      <c r="AC161" s="283"/>
      <c r="AD161" s="283"/>
      <c r="AE161" s="283"/>
      <c r="AF161" s="283"/>
      <c r="AG161" s="283"/>
      <c r="AH161" s="283"/>
      <c r="AI161" s="283"/>
      <c r="AJ161" s="283"/>
      <c r="AK161" s="283"/>
      <c r="AL161" s="283"/>
    </row>
    <row r="162">
      <c r="A162" s="316"/>
      <c r="B162" s="283"/>
      <c r="C162" s="283"/>
      <c r="D162" s="316"/>
      <c r="E162" s="316"/>
      <c r="F162" s="316"/>
      <c r="G162" s="316"/>
      <c r="H162" s="316"/>
      <c r="I162" s="316"/>
      <c r="J162" s="316"/>
      <c r="K162" s="316"/>
      <c r="L162" s="329"/>
      <c r="M162" s="329"/>
      <c r="N162" s="329"/>
      <c r="O162" s="329"/>
      <c r="P162" s="329"/>
      <c r="Q162" s="329"/>
      <c r="R162" s="316"/>
      <c r="S162" s="316"/>
      <c r="T162" s="316"/>
      <c r="U162" s="316"/>
      <c r="V162" s="316"/>
      <c r="W162" s="316"/>
      <c r="X162" s="283"/>
      <c r="Y162" s="316"/>
      <c r="Z162" s="316"/>
      <c r="AA162" s="283"/>
      <c r="AB162" s="283"/>
      <c r="AC162" s="283"/>
      <c r="AD162" s="283"/>
      <c r="AE162" s="283"/>
      <c r="AF162" s="283"/>
      <c r="AG162" s="283"/>
      <c r="AH162" s="283"/>
      <c r="AI162" s="283"/>
      <c r="AJ162" s="283"/>
      <c r="AK162" s="283"/>
      <c r="AL162" s="283"/>
    </row>
    <row r="163">
      <c r="A163" s="316"/>
      <c r="B163" s="283"/>
      <c r="C163" s="283"/>
      <c r="D163" s="316"/>
      <c r="E163" s="316"/>
      <c r="F163" s="316"/>
      <c r="G163" s="316"/>
      <c r="H163" s="316"/>
      <c r="I163" s="316"/>
      <c r="J163" s="316"/>
      <c r="K163" s="316"/>
      <c r="L163" s="329"/>
      <c r="M163" s="329"/>
      <c r="N163" s="329"/>
      <c r="O163" s="329"/>
      <c r="P163" s="329"/>
      <c r="Q163" s="329"/>
      <c r="R163" s="316"/>
      <c r="S163" s="316"/>
      <c r="T163" s="316"/>
      <c r="U163" s="316"/>
      <c r="V163" s="316"/>
      <c r="W163" s="316"/>
      <c r="X163" s="283"/>
      <c r="Y163" s="316"/>
      <c r="Z163" s="316"/>
      <c r="AA163" s="283"/>
      <c r="AB163" s="283"/>
      <c r="AC163" s="283"/>
      <c r="AD163" s="283"/>
      <c r="AE163" s="283"/>
      <c r="AF163" s="283"/>
      <c r="AG163" s="283"/>
      <c r="AH163" s="283"/>
      <c r="AI163" s="283"/>
      <c r="AJ163" s="283"/>
      <c r="AK163" s="283"/>
      <c r="AL163" s="283"/>
    </row>
    <row r="164">
      <c r="A164" s="316"/>
      <c r="B164" s="283"/>
      <c r="C164" s="283"/>
      <c r="D164" s="316"/>
      <c r="E164" s="316"/>
      <c r="F164" s="316"/>
      <c r="G164" s="316"/>
      <c r="H164" s="316"/>
      <c r="I164" s="316"/>
      <c r="J164" s="316"/>
      <c r="K164" s="316"/>
      <c r="L164" s="329"/>
      <c r="M164" s="329"/>
      <c r="N164" s="329"/>
      <c r="O164" s="329"/>
      <c r="P164" s="329"/>
      <c r="Q164" s="329"/>
      <c r="R164" s="316"/>
      <c r="S164" s="316"/>
      <c r="T164" s="316"/>
      <c r="U164" s="316"/>
      <c r="V164" s="316"/>
      <c r="W164" s="316"/>
      <c r="X164" s="283"/>
      <c r="Y164" s="316"/>
      <c r="Z164" s="316"/>
      <c r="AA164" s="283"/>
      <c r="AB164" s="283"/>
      <c r="AC164" s="283"/>
      <c r="AD164" s="283"/>
      <c r="AE164" s="283"/>
      <c r="AF164" s="283"/>
      <c r="AG164" s="283"/>
      <c r="AH164" s="283"/>
      <c r="AI164" s="283"/>
      <c r="AJ164" s="283"/>
      <c r="AK164" s="283"/>
      <c r="AL164" s="283"/>
    </row>
    <row r="165">
      <c r="A165" s="316"/>
      <c r="B165" s="283"/>
      <c r="C165" s="283"/>
      <c r="D165" s="316"/>
      <c r="E165" s="316"/>
      <c r="F165" s="316"/>
      <c r="G165" s="316"/>
      <c r="H165" s="316"/>
      <c r="I165" s="316"/>
      <c r="J165" s="316"/>
      <c r="K165" s="316"/>
      <c r="L165" s="329"/>
      <c r="M165" s="329"/>
      <c r="N165" s="329"/>
      <c r="O165" s="329"/>
      <c r="P165" s="329"/>
      <c r="Q165" s="329"/>
      <c r="R165" s="316"/>
      <c r="S165" s="316"/>
      <c r="T165" s="316"/>
      <c r="U165" s="316"/>
      <c r="V165" s="316"/>
      <c r="W165" s="316"/>
      <c r="X165" s="283"/>
      <c r="Y165" s="316"/>
      <c r="Z165" s="316"/>
      <c r="AA165" s="283"/>
      <c r="AB165" s="283"/>
      <c r="AC165" s="283"/>
      <c r="AD165" s="283"/>
      <c r="AE165" s="283"/>
      <c r="AF165" s="283"/>
      <c r="AG165" s="283"/>
      <c r="AH165" s="283"/>
      <c r="AI165" s="283"/>
      <c r="AJ165" s="283"/>
      <c r="AK165" s="283"/>
      <c r="AL165" s="283"/>
    </row>
    <row r="166">
      <c r="A166" s="316"/>
      <c r="B166" s="283"/>
      <c r="C166" s="283"/>
      <c r="D166" s="316"/>
      <c r="E166" s="316"/>
      <c r="F166" s="316"/>
      <c r="G166" s="316"/>
      <c r="H166" s="316"/>
      <c r="I166" s="316"/>
      <c r="J166" s="316"/>
      <c r="K166" s="316"/>
      <c r="L166" s="329"/>
      <c r="M166" s="329"/>
      <c r="N166" s="329"/>
      <c r="O166" s="329"/>
      <c r="P166" s="329"/>
      <c r="Q166" s="329"/>
      <c r="R166" s="316"/>
      <c r="S166" s="316"/>
      <c r="T166" s="316"/>
      <c r="U166" s="316"/>
      <c r="V166" s="316"/>
      <c r="W166" s="316"/>
      <c r="X166" s="283"/>
      <c r="Y166" s="316"/>
      <c r="Z166" s="316"/>
      <c r="AA166" s="283"/>
      <c r="AB166" s="283"/>
      <c r="AC166" s="283"/>
      <c r="AD166" s="283"/>
      <c r="AE166" s="283"/>
      <c r="AF166" s="283"/>
      <c r="AG166" s="283"/>
      <c r="AH166" s="283"/>
      <c r="AI166" s="283"/>
      <c r="AJ166" s="283"/>
      <c r="AK166" s="283"/>
      <c r="AL166" s="283"/>
    </row>
    <row r="167">
      <c r="A167" s="316"/>
      <c r="B167" s="283"/>
      <c r="C167" s="283"/>
      <c r="D167" s="316"/>
      <c r="E167" s="316"/>
      <c r="F167" s="316"/>
      <c r="G167" s="316"/>
      <c r="H167" s="316"/>
      <c r="I167" s="316"/>
      <c r="J167" s="316"/>
      <c r="K167" s="316"/>
      <c r="L167" s="329"/>
      <c r="M167" s="329"/>
      <c r="N167" s="329"/>
      <c r="O167" s="329"/>
      <c r="P167" s="329"/>
      <c r="Q167" s="329"/>
      <c r="R167" s="316"/>
      <c r="S167" s="316"/>
      <c r="T167" s="316"/>
      <c r="U167" s="316"/>
      <c r="V167" s="316"/>
      <c r="W167" s="316"/>
      <c r="X167" s="283"/>
      <c r="Y167" s="316"/>
      <c r="Z167" s="316"/>
      <c r="AA167" s="283"/>
      <c r="AB167" s="283"/>
      <c r="AC167" s="283"/>
      <c r="AD167" s="283"/>
      <c r="AE167" s="283"/>
      <c r="AF167" s="283"/>
      <c r="AG167" s="283"/>
      <c r="AH167" s="283"/>
      <c r="AI167" s="283"/>
      <c r="AJ167" s="283"/>
      <c r="AK167" s="283"/>
      <c r="AL167" s="283"/>
    </row>
    <row r="168">
      <c r="A168" s="316"/>
      <c r="B168" s="283"/>
      <c r="C168" s="283"/>
      <c r="D168" s="316"/>
      <c r="E168" s="316"/>
      <c r="F168" s="316"/>
      <c r="G168" s="316"/>
      <c r="H168" s="316"/>
      <c r="I168" s="316"/>
      <c r="J168" s="316"/>
      <c r="K168" s="316"/>
      <c r="L168" s="329"/>
      <c r="M168" s="329"/>
      <c r="N168" s="329"/>
      <c r="O168" s="329"/>
      <c r="P168" s="329"/>
      <c r="Q168" s="329"/>
      <c r="R168" s="316"/>
      <c r="S168" s="316"/>
      <c r="T168" s="316"/>
      <c r="U168" s="316"/>
      <c r="V168" s="316"/>
      <c r="W168" s="316"/>
      <c r="X168" s="283"/>
      <c r="Y168" s="316"/>
      <c r="Z168" s="316"/>
      <c r="AA168" s="283"/>
      <c r="AB168" s="283"/>
      <c r="AC168" s="283"/>
      <c r="AD168" s="283"/>
      <c r="AE168" s="283"/>
      <c r="AF168" s="283"/>
      <c r="AG168" s="283"/>
      <c r="AH168" s="283"/>
      <c r="AI168" s="283"/>
      <c r="AJ168" s="283"/>
      <c r="AK168" s="283"/>
      <c r="AL168" s="283"/>
    </row>
    <row r="169">
      <c r="A169" s="316"/>
      <c r="B169" s="283"/>
      <c r="C169" s="283"/>
      <c r="D169" s="316"/>
      <c r="E169" s="316"/>
      <c r="F169" s="316"/>
      <c r="G169" s="316"/>
      <c r="H169" s="316"/>
      <c r="I169" s="316"/>
      <c r="J169" s="316"/>
      <c r="K169" s="316"/>
      <c r="L169" s="329"/>
      <c r="M169" s="329"/>
      <c r="N169" s="329"/>
      <c r="O169" s="329"/>
      <c r="P169" s="329"/>
      <c r="Q169" s="329"/>
      <c r="R169" s="316"/>
      <c r="S169" s="316"/>
      <c r="T169" s="316"/>
      <c r="U169" s="316"/>
      <c r="V169" s="316"/>
      <c r="W169" s="316"/>
      <c r="X169" s="283"/>
      <c r="Y169" s="316"/>
      <c r="Z169" s="316"/>
      <c r="AA169" s="283"/>
      <c r="AB169" s="283"/>
      <c r="AC169" s="283"/>
      <c r="AD169" s="283"/>
      <c r="AE169" s="283"/>
      <c r="AF169" s="283"/>
      <c r="AG169" s="283"/>
      <c r="AH169" s="283"/>
      <c r="AI169" s="283"/>
      <c r="AJ169" s="283"/>
      <c r="AK169" s="283"/>
      <c r="AL169" s="283"/>
    </row>
    <row r="170">
      <c r="A170" s="316"/>
      <c r="B170" s="283"/>
      <c r="C170" s="283"/>
      <c r="D170" s="316"/>
      <c r="E170" s="316"/>
      <c r="F170" s="316"/>
      <c r="G170" s="316"/>
      <c r="H170" s="316"/>
      <c r="I170" s="316"/>
      <c r="J170" s="316"/>
      <c r="K170" s="316"/>
      <c r="L170" s="329"/>
      <c r="M170" s="329"/>
      <c r="N170" s="329"/>
      <c r="O170" s="329"/>
      <c r="P170" s="329"/>
      <c r="Q170" s="329"/>
      <c r="R170" s="316"/>
      <c r="S170" s="316"/>
      <c r="T170" s="316"/>
      <c r="U170" s="316"/>
      <c r="V170" s="316"/>
      <c r="W170" s="316"/>
      <c r="X170" s="283"/>
      <c r="Y170" s="316"/>
      <c r="Z170" s="316"/>
      <c r="AA170" s="283"/>
      <c r="AB170" s="283"/>
      <c r="AC170" s="283"/>
      <c r="AD170" s="283"/>
      <c r="AE170" s="283"/>
      <c r="AF170" s="283"/>
      <c r="AG170" s="283"/>
      <c r="AH170" s="283"/>
      <c r="AI170" s="283"/>
      <c r="AJ170" s="283"/>
      <c r="AK170" s="283"/>
      <c r="AL170" s="283"/>
    </row>
    <row r="171">
      <c r="A171" s="316"/>
      <c r="B171" s="283"/>
      <c r="C171" s="283"/>
      <c r="D171" s="316"/>
      <c r="E171" s="316"/>
      <c r="F171" s="316"/>
      <c r="G171" s="316"/>
      <c r="H171" s="316"/>
      <c r="I171" s="316"/>
      <c r="J171" s="316"/>
      <c r="K171" s="316"/>
      <c r="L171" s="329"/>
      <c r="M171" s="329"/>
      <c r="N171" s="329"/>
      <c r="O171" s="329"/>
      <c r="P171" s="329"/>
      <c r="Q171" s="329"/>
      <c r="R171" s="316"/>
      <c r="S171" s="316"/>
      <c r="T171" s="316"/>
      <c r="U171" s="316"/>
      <c r="V171" s="316"/>
      <c r="W171" s="316"/>
      <c r="X171" s="283"/>
      <c r="Y171" s="316"/>
      <c r="Z171" s="316"/>
      <c r="AA171" s="283"/>
      <c r="AB171" s="283"/>
      <c r="AC171" s="283"/>
      <c r="AD171" s="283"/>
      <c r="AE171" s="283"/>
      <c r="AF171" s="283"/>
      <c r="AG171" s="283"/>
      <c r="AH171" s="283"/>
      <c r="AI171" s="283"/>
      <c r="AJ171" s="283"/>
      <c r="AK171" s="283"/>
      <c r="AL171" s="283"/>
    </row>
    <row r="172">
      <c r="A172" s="316"/>
      <c r="B172" s="283"/>
      <c r="C172" s="283"/>
      <c r="D172" s="316"/>
      <c r="E172" s="316"/>
      <c r="F172" s="316"/>
      <c r="G172" s="316"/>
      <c r="H172" s="316"/>
      <c r="I172" s="316"/>
      <c r="J172" s="316"/>
      <c r="K172" s="316"/>
      <c r="L172" s="329"/>
      <c r="M172" s="329"/>
      <c r="N172" s="329"/>
      <c r="O172" s="329"/>
      <c r="P172" s="329"/>
      <c r="Q172" s="329"/>
      <c r="R172" s="316"/>
      <c r="S172" s="316"/>
      <c r="T172" s="316"/>
      <c r="U172" s="316"/>
      <c r="V172" s="316"/>
      <c r="W172" s="316"/>
      <c r="X172" s="283"/>
      <c r="Y172" s="316"/>
      <c r="Z172" s="316"/>
      <c r="AA172" s="283"/>
      <c r="AB172" s="283"/>
      <c r="AC172" s="283"/>
      <c r="AD172" s="283"/>
      <c r="AE172" s="283"/>
      <c r="AF172" s="283"/>
      <c r="AG172" s="283"/>
      <c r="AH172" s="283"/>
      <c r="AI172" s="283"/>
      <c r="AJ172" s="283"/>
      <c r="AK172" s="283"/>
      <c r="AL172" s="283"/>
    </row>
    <row r="173">
      <c r="A173" s="316"/>
      <c r="B173" s="283"/>
      <c r="C173" s="283"/>
      <c r="D173" s="316"/>
      <c r="E173" s="316"/>
      <c r="F173" s="316"/>
      <c r="G173" s="316"/>
      <c r="H173" s="316"/>
      <c r="I173" s="316"/>
      <c r="J173" s="316"/>
      <c r="K173" s="316"/>
      <c r="L173" s="329"/>
      <c r="M173" s="329"/>
      <c r="N173" s="329"/>
      <c r="O173" s="329"/>
      <c r="P173" s="329"/>
      <c r="Q173" s="329"/>
      <c r="R173" s="316"/>
      <c r="S173" s="316"/>
      <c r="T173" s="316"/>
      <c r="U173" s="316"/>
      <c r="V173" s="316"/>
      <c r="W173" s="316"/>
      <c r="X173" s="283"/>
      <c r="Y173" s="316"/>
      <c r="Z173" s="316"/>
      <c r="AA173" s="283"/>
      <c r="AB173" s="283"/>
      <c r="AC173" s="283"/>
      <c r="AD173" s="283"/>
      <c r="AE173" s="283"/>
      <c r="AF173" s="283"/>
      <c r="AG173" s="283"/>
      <c r="AH173" s="283"/>
      <c r="AI173" s="283"/>
      <c r="AJ173" s="283"/>
      <c r="AK173" s="283"/>
      <c r="AL173" s="283"/>
    </row>
    <row r="174">
      <c r="A174" s="316"/>
      <c r="B174" s="283"/>
      <c r="C174" s="283"/>
      <c r="D174" s="316"/>
      <c r="E174" s="316"/>
      <c r="F174" s="316"/>
      <c r="G174" s="316"/>
      <c r="H174" s="316"/>
      <c r="I174" s="316"/>
      <c r="J174" s="316"/>
      <c r="K174" s="316"/>
      <c r="L174" s="329"/>
      <c r="M174" s="329"/>
      <c r="N174" s="329"/>
      <c r="O174" s="329"/>
      <c r="P174" s="329"/>
      <c r="Q174" s="329"/>
      <c r="R174" s="316"/>
      <c r="S174" s="316"/>
      <c r="T174" s="316"/>
      <c r="U174" s="316"/>
      <c r="V174" s="316"/>
      <c r="W174" s="316"/>
      <c r="X174" s="283"/>
      <c r="Y174" s="316"/>
      <c r="Z174" s="316"/>
      <c r="AA174" s="283"/>
      <c r="AB174" s="283"/>
      <c r="AC174" s="283"/>
      <c r="AD174" s="283"/>
      <c r="AE174" s="283"/>
      <c r="AF174" s="283"/>
      <c r="AG174" s="283"/>
      <c r="AH174" s="283"/>
      <c r="AI174" s="283"/>
      <c r="AJ174" s="283"/>
      <c r="AK174" s="283"/>
      <c r="AL174" s="283"/>
    </row>
    <row r="175">
      <c r="A175" s="316"/>
      <c r="B175" s="283"/>
      <c r="C175" s="283"/>
      <c r="D175" s="316"/>
      <c r="E175" s="316"/>
      <c r="F175" s="316"/>
      <c r="G175" s="316"/>
      <c r="H175" s="316"/>
      <c r="I175" s="316"/>
      <c r="J175" s="316"/>
      <c r="K175" s="316"/>
      <c r="L175" s="329"/>
      <c r="M175" s="329"/>
      <c r="N175" s="329"/>
      <c r="O175" s="329"/>
      <c r="P175" s="329"/>
      <c r="Q175" s="329"/>
      <c r="R175" s="316"/>
      <c r="S175" s="316"/>
      <c r="T175" s="316"/>
      <c r="U175" s="316"/>
      <c r="V175" s="316"/>
      <c r="W175" s="316"/>
      <c r="X175" s="283"/>
      <c r="Y175" s="316"/>
      <c r="Z175" s="316"/>
      <c r="AA175" s="283"/>
      <c r="AB175" s="283"/>
      <c r="AC175" s="283"/>
      <c r="AD175" s="283"/>
      <c r="AE175" s="283"/>
      <c r="AF175" s="283"/>
      <c r="AG175" s="283"/>
      <c r="AH175" s="283"/>
      <c r="AI175" s="283"/>
      <c r="AJ175" s="283"/>
      <c r="AK175" s="283"/>
      <c r="AL175" s="283"/>
    </row>
    <row r="176">
      <c r="A176" s="316"/>
      <c r="B176" s="283"/>
      <c r="C176" s="283"/>
      <c r="D176" s="316"/>
      <c r="E176" s="316"/>
      <c r="F176" s="316"/>
      <c r="G176" s="316"/>
      <c r="H176" s="316"/>
      <c r="I176" s="316"/>
      <c r="J176" s="316"/>
      <c r="K176" s="316"/>
      <c r="L176" s="329"/>
      <c r="M176" s="329"/>
      <c r="N176" s="329"/>
      <c r="O176" s="329"/>
      <c r="P176" s="329"/>
      <c r="Q176" s="329"/>
      <c r="R176" s="316"/>
      <c r="S176" s="316"/>
      <c r="T176" s="316"/>
      <c r="U176" s="316"/>
      <c r="V176" s="316"/>
      <c r="W176" s="316"/>
      <c r="X176" s="283"/>
      <c r="Y176" s="316"/>
      <c r="Z176" s="316"/>
      <c r="AA176" s="283"/>
      <c r="AB176" s="283"/>
      <c r="AC176" s="283"/>
      <c r="AD176" s="283"/>
      <c r="AE176" s="283"/>
      <c r="AF176" s="283"/>
      <c r="AG176" s="283"/>
      <c r="AH176" s="283"/>
      <c r="AI176" s="283"/>
      <c r="AJ176" s="283"/>
      <c r="AK176" s="283"/>
      <c r="AL176" s="283"/>
    </row>
    <row r="177">
      <c r="A177" s="316"/>
      <c r="B177" s="283"/>
      <c r="C177" s="283"/>
      <c r="D177" s="316"/>
      <c r="E177" s="316"/>
      <c r="F177" s="316"/>
      <c r="G177" s="316"/>
      <c r="H177" s="316"/>
      <c r="I177" s="316"/>
      <c r="J177" s="316"/>
      <c r="K177" s="316"/>
      <c r="L177" s="329"/>
      <c r="M177" s="329"/>
      <c r="N177" s="329"/>
      <c r="O177" s="329"/>
      <c r="P177" s="329"/>
      <c r="Q177" s="329"/>
      <c r="R177" s="316"/>
      <c r="S177" s="316"/>
      <c r="T177" s="316"/>
      <c r="U177" s="316"/>
      <c r="V177" s="316"/>
      <c r="W177" s="316"/>
      <c r="X177" s="283"/>
      <c r="Y177" s="316"/>
      <c r="Z177" s="316"/>
      <c r="AA177" s="283"/>
      <c r="AB177" s="283"/>
      <c r="AC177" s="283"/>
      <c r="AD177" s="283"/>
      <c r="AE177" s="283"/>
      <c r="AF177" s="283"/>
      <c r="AG177" s="283"/>
      <c r="AH177" s="283"/>
      <c r="AI177" s="283"/>
      <c r="AJ177" s="283"/>
      <c r="AK177" s="283"/>
      <c r="AL177" s="283"/>
    </row>
    <row r="178">
      <c r="A178" s="316"/>
      <c r="B178" s="283"/>
      <c r="C178" s="283"/>
      <c r="D178" s="316"/>
      <c r="E178" s="316"/>
      <c r="F178" s="316"/>
      <c r="G178" s="316"/>
      <c r="H178" s="316"/>
      <c r="I178" s="316"/>
      <c r="J178" s="316"/>
      <c r="K178" s="316"/>
      <c r="L178" s="329"/>
      <c r="M178" s="329"/>
      <c r="N178" s="329"/>
      <c r="O178" s="329"/>
      <c r="P178" s="329"/>
      <c r="Q178" s="329"/>
      <c r="R178" s="316"/>
      <c r="S178" s="316"/>
      <c r="T178" s="316"/>
      <c r="U178" s="316"/>
      <c r="V178" s="316"/>
      <c r="W178" s="316"/>
      <c r="X178" s="283"/>
      <c r="Y178" s="316"/>
      <c r="Z178" s="316"/>
      <c r="AA178" s="283"/>
      <c r="AB178" s="283"/>
      <c r="AC178" s="283"/>
      <c r="AD178" s="283"/>
      <c r="AE178" s="283"/>
      <c r="AF178" s="283"/>
      <c r="AG178" s="283"/>
      <c r="AH178" s="283"/>
      <c r="AI178" s="283"/>
      <c r="AJ178" s="283"/>
      <c r="AK178" s="283"/>
      <c r="AL178" s="283"/>
    </row>
    <row r="179">
      <c r="A179" s="316"/>
      <c r="B179" s="283"/>
      <c r="C179" s="283"/>
      <c r="D179" s="316"/>
      <c r="E179" s="316"/>
      <c r="F179" s="316"/>
      <c r="G179" s="316"/>
      <c r="H179" s="316"/>
      <c r="I179" s="316"/>
      <c r="J179" s="316"/>
      <c r="K179" s="316"/>
      <c r="L179" s="329"/>
      <c r="M179" s="329"/>
      <c r="N179" s="329"/>
      <c r="O179" s="329"/>
      <c r="P179" s="329"/>
      <c r="Q179" s="329"/>
      <c r="R179" s="316"/>
      <c r="S179" s="316"/>
      <c r="T179" s="316"/>
      <c r="U179" s="316"/>
      <c r="V179" s="316"/>
      <c r="W179" s="316"/>
      <c r="X179" s="283"/>
      <c r="Y179" s="316"/>
      <c r="Z179" s="316"/>
      <c r="AA179" s="283"/>
      <c r="AB179" s="283"/>
      <c r="AC179" s="283"/>
      <c r="AD179" s="283"/>
      <c r="AE179" s="283"/>
      <c r="AF179" s="283"/>
      <c r="AG179" s="283"/>
      <c r="AH179" s="283"/>
      <c r="AI179" s="283"/>
      <c r="AJ179" s="283"/>
      <c r="AK179" s="283"/>
      <c r="AL179" s="283"/>
    </row>
    <row r="180">
      <c r="A180" s="316"/>
      <c r="B180" s="283"/>
      <c r="C180" s="283"/>
      <c r="D180" s="316"/>
      <c r="E180" s="316"/>
      <c r="F180" s="316"/>
      <c r="G180" s="316"/>
      <c r="H180" s="316"/>
      <c r="I180" s="316"/>
      <c r="J180" s="316"/>
      <c r="K180" s="316"/>
      <c r="L180" s="329"/>
      <c r="M180" s="329"/>
      <c r="N180" s="329"/>
      <c r="O180" s="329"/>
      <c r="P180" s="329"/>
      <c r="Q180" s="329"/>
      <c r="R180" s="316"/>
      <c r="S180" s="316"/>
      <c r="T180" s="316"/>
      <c r="U180" s="316"/>
      <c r="V180" s="316"/>
      <c r="W180" s="316"/>
      <c r="X180" s="283"/>
      <c r="Y180" s="316"/>
      <c r="Z180" s="316"/>
      <c r="AA180" s="283"/>
      <c r="AB180" s="283"/>
      <c r="AC180" s="283"/>
      <c r="AD180" s="283"/>
      <c r="AE180" s="283"/>
      <c r="AF180" s="283"/>
      <c r="AG180" s="283"/>
      <c r="AH180" s="283"/>
      <c r="AI180" s="283"/>
      <c r="AJ180" s="283"/>
      <c r="AK180" s="283"/>
      <c r="AL180" s="283"/>
    </row>
    <row r="181">
      <c r="A181" s="316"/>
      <c r="B181" s="283"/>
      <c r="C181" s="283"/>
      <c r="D181" s="316"/>
      <c r="E181" s="316"/>
      <c r="F181" s="316"/>
      <c r="G181" s="316"/>
      <c r="H181" s="316"/>
      <c r="I181" s="316"/>
      <c r="J181" s="316"/>
      <c r="K181" s="316"/>
      <c r="L181" s="329"/>
      <c r="M181" s="329"/>
      <c r="N181" s="329"/>
      <c r="O181" s="329"/>
      <c r="P181" s="329"/>
      <c r="Q181" s="329"/>
      <c r="R181" s="316"/>
      <c r="S181" s="316"/>
      <c r="T181" s="316"/>
      <c r="U181" s="316"/>
      <c r="V181" s="316"/>
      <c r="W181" s="316"/>
      <c r="X181" s="283"/>
      <c r="Y181" s="316"/>
      <c r="Z181" s="316"/>
      <c r="AA181" s="283"/>
      <c r="AB181" s="283"/>
      <c r="AC181" s="283"/>
      <c r="AD181" s="283"/>
      <c r="AE181" s="283"/>
      <c r="AF181" s="283"/>
      <c r="AG181" s="283"/>
      <c r="AH181" s="283"/>
      <c r="AI181" s="283"/>
      <c r="AJ181" s="283"/>
      <c r="AK181" s="283"/>
      <c r="AL181" s="283"/>
    </row>
    <row r="182">
      <c r="A182" s="316"/>
      <c r="B182" s="283"/>
      <c r="C182" s="283"/>
      <c r="D182" s="316"/>
      <c r="E182" s="316"/>
      <c r="F182" s="316"/>
      <c r="G182" s="316"/>
      <c r="H182" s="316"/>
      <c r="I182" s="316"/>
      <c r="J182" s="316"/>
      <c r="K182" s="316"/>
      <c r="L182" s="329"/>
      <c r="M182" s="329"/>
      <c r="N182" s="329"/>
      <c r="O182" s="329"/>
      <c r="P182" s="329"/>
      <c r="Q182" s="329"/>
      <c r="R182" s="316"/>
      <c r="S182" s="316"/>
      <c r="T182" s="316"/>
      <c r="U182" s="316"/>
      <c r="V182" s="316"/>
      <c r="W182" s="316"/>
      <c r="X182" s="283"/>
      <c r="Y182" s="316"/>
      <c r="Z182" s="316"/>
      <c r="AA182" s="283"/>
      <c r="AB182" s="283"/>
      <c r="AC182" s="283"/>
      <c r="AD182" s="283"/>
      <c r="AE182" s="283"/>
      <c r="AF182" s="283"/>
      <c r="AG182" s="283"/>
      <c r="AH182" s="283"/>
      <c r="AI182" s="283"/>
      <c r="AJ182" s="283"/>
      <c r="AK182" s="283"/>
      <c r="AL182" s="283"/>
    </row>
    <row r="183">
      <c r="A183" s="316"/>
      <c r="B183" s="283"/>
      <c r="C183" s="283"/>
      <c r="D183" s="316"/>
      <c r="E183" s="316"/>
      <c r="F183" s="316"/>
      <c r="G183" s="316"/>
      <c r="H183" s="316"/>
      <c r="I183" s="316"/>
      <c r="J183" s="316"/>
      <c r="K183" s="316"/>
      <c r="L183" s="329"/>
      <c r="M183" s="329"/>
      <c r="N183" s="329"/>
      <c r="O183" s="329"/>
      <c r="P183" s="329"/>
      <c r="Q183" s="329"/>
      <c r="R183" s="316"/>
      <c r="S183" s="316"/>
      <c r="T183" s="316"/>
      <c r="U183" s="316"/>
      <c r="V183" s="316"/>
      <c r="W183" s="316"/>
      <c r="X183" s="283"/>
      <c r="Y183" s="316"/>
      <c r="Z183" s="316"/>
      <c r="AA183" s="283"/>
      <c r="AB183" s="283"/>
      <c r="AC183" s="283"/>
      <c r="AD183" s="283"/>
      <c r="AE183" s="283"/>
      <c r="AF183" s="283"/>
      <c r="AG183" s="283"/>
      <c r="AH183" s="283"/>
      <c r="AI183" s="283"/>
      <c r="AJ183" s="283"/>
      <c r="AK183" s="283"/>
      <c r="AL183" s="283"/>
    </row>
    <row r="184">
      <c r="A184" s="316"/>
      <c r="B184" s="283"/>
      <c r="C184" s="283"/>
      <c r="D184" s="316"/>
      <c r="E184" s="316"/>
      <c r="F184" s="316"/>
      <c r="G184" s="316"/>
      <c r="H184" s="316"/>
      <c r="I184" s="316"/>
      <c r="J184" s="316"/>
      <c r="K184" s="316"/>
      <c r="L184" s="329"/>
      <c r="M184" s="329"/>
      <c r="N184" s="329"/>
      <c r="O184" s="329"/>
      <c r="P184" s="329"/>
      <c r="Q184" s="329"/>
      <c r="R184" s="316"/>
      <c r="S184" s="316"/>
      <c r="T184" s="316"/>
      <c r="U184" s="316"/>
      <c r="V184" s="316"/>
      <c r="W184" s="316"/>
      <c r="X184" s="283"/>
      <c r="Y184" s="316"/>
      <c r="Z184" s="316"/>
      <c r="AA184" s="283"/>
      <c r="AB184" s="283"/>
      <c r="AC184" s="283"/>
      <c r="AD184" s="283"/>
      <c r="AE184" s="283"/>
      <c r="AF184" s="283"/>
      <c r="AG184" s="283"/>
      <c r="AH184" s="283"/>
      <c r="AI184" s="283"/>
      <c r="AJ184" s="283"/>
      <c r="AK184" s="283"/>
      <c r="AL184" s="283"/>
    </row>
    <row r="185">
      <c r="A185" s="316"/>
      <c r="B185" s="283"/>
      <c r="C185" s="283"/>
      <c r="D185" s="316"/>
      <c r="E185" s="316"/>
      <c r="F185" s="316"/>
      <c r="G185" s="316"/>
      <c r="H185" s="316"/>
      <c r="I185" s="316"/>
      <c r="J185" s="316"/>
      <c r="K185" s="316"/>
      <c r="L185" s="329"/>
      <c r="M185" s="329"/>
      <c r="N185" s="329"/>
      <c r="O185" s="329"/>
      <c r="P185" s="329"/>
      <c r="Q185" s="329"/>
      <c r="R185" s="316"/>
      <c r="S185" s="316"/>
      <c r="T185" s="316"/>
      <c r="U185" s="316"/>
      <c r="V185" s="316"/>
      <c r="W185" s="316"/>
      <c r="X185" s="283"/>
      <c r="Y185" s="316"/>
      <c r="Z185" s="316"/>
      <c r="AA185" s="283"/>
      <c r="AB185" s="283"/>
      <c r="AC185" s="283"/>
      <c r="AD185" s="283"/>
      <c r="AE185" s="283"/>
      <c r="AF185" s="283"/>
      <c r="AG185" s="283"/>
      <c r="AH185" s="283"/>
      <c r="AI185" s="283"/>
      <c r="AJ185" s="283"/>
      <c r="AK185" s="283"/>
      <c r="AL185" s="283"/>
    </row>
    <row r="186">
      <c r="A186" s="316"/>
      <c r="B186" s="283"/>
      <c r="C186" s="283"/>
      <c r="D186" s="316"/>
      <c r="E186" s="316"/>
      <c r="F186" s="316"/>
      <c r="G186" s="316"/>
      <c r="H186" s="316"/>
      <c r="I186" s="316"/>
      <c r="J186" s="316"/>
      <c r="K186" s="316"/>
      <c r="L186" s="329"/>
      <c r="M186" s="329"/>
      <c r="N186" s="329"/>
      <c r="O186" s="329"/>
      <c r="P186" s="329"/>
      <c r="Q186" s="329"/>
      <c r="R186" s="316"/>
      <c r="S186" s="316"/>
      <c r="T186" s="316"/>
      <c r="U186" s="316"/>
      <c r="V186" s="316"/>
      <c r="W186" s="316"/>
      <c r="X186" s="283"/>
      <c r="Y186" s="316"/>
      <c r="Z186" s="316"/>
      <c r="AA186" s="283"/>
      <c r="AB186" s="283"/>
      <c r="AC186" s="283"/>
      <c r="AD186" s="283"/>
      <c r="AE186" s="283"/>
      <c r="AF186" s="283"/>
      <c r="AG186" s="283"/>
      <c r="AH186" s="283"/>
      <c r="AI186" s="283"/>
      <c r="AJ186" s="283"/>
      <c r="AK186" s="283"/>
      <c r="AL186" s="283"/>
    </row>
    <row r="187">
      <c r="A187" s="316"/>
      <c r="B187" s="283"/>
      <c r="C187" s="283"/>
      <c r="D187" s="316"/>
      <c r="E187" s="316"/>
      <c r="F187" s="316"/>
      <c r="G187" s="316"/>
      <c r="H187" s="316"/>
      <c r="I187" s="316"/>
      <c r="J187" s="316"/>
      <c r="K187" s="316"/>
      <c r="L187" s="329"/>
      <c r="M187" s="329"/>
      <c r="N187" s="329"/>
      <c r="O187" s="329"/>
      <c r="P187" s="329"/>
      <c r="Q187" s="329"/>
      <c r="R187" s="316"/>
      <c r="S187" s="316"/>
      <c r="T187" s="316"/>
      <c r="U187" s="316"/>
      <c r="V187" s="316"/>
      <c r="W187" s="316"/>
      <c r="X187" s="283"/>
      <c r="Y187" s="316"/>
      <c r="Z187" s="316"/>
      <c r="AA187" s="283"/>
      <c r="AB187" s="283"/>
      <c r="AC187" s="283"/>
      <c r="AD187" s="283"/>
      <c r="AE187" s="283"/>
      <c r="AF187" s="283"/>
      <c r="AG187" s="283"/>
      <c r="AH187" s="283"/>
      <c r="AI187" s="283"/>
      <c r="AJ187" s="283"/>
      <c r="AK187" s="283"/>
      <c r="AL187" s="283"/>
    </row>
    <row r="188">
      <c r="A188" s="316"/>
      <c r="B188" s="283"/>
      <c r="C188" s="283"/>
      <c r="D188" s="316"/>
      <c r="E188" s="316"/>
      <c r="F188" s="316"/>
      <c r="G188" s="316"/>
      <c r="H188" s="316"/>
      <c r="I188" s="316"/>
      <c r="J188" s="316"/>
      <c r="K188" s="316"/>
      <c r="L188" s="329"/>
      <c r="M188" s="329"/>
      <c r="N188" s="329"/>
      <c r="O188" s="329"/>
      <c r="P188" s="329"/>
      <c r="Q188" s="329"/>
      <c r="R188" s="316"/>
      <c r="S188" s="316"/>
      <c r="T188" s="316"/>
      <c r="U188" s="316"/>
      <c r="V188" s="316"/>
      <c r="W188" s="316"/>
      <c r="X188" s="283"/>
      <c r="Y188" s="316"/>
      <c r="Z188" s="316"/>
      <c r="AA188" s="283"/>
      <c r="AB188" s="283"/>
      <c r="AC188" s="283"/>
      <c r="AD188" s="283"/>
      <c r="AE188" s="283"/>
      <c r="AF188" s="283"/>
      <c r="AG188" s="283"/>
      <c r="AH188" s="283"/>
      <c r="AI188" s="283"/>
      <c r="AJ188" s="283"/>
      <c r="AK188" s="283"/>
      <c r="AL188" s="283"/>
    </row>
    <row r="189">
      <c r="A189" s="316"/>
      <c r="B189" s="283"/>
      <c r="C189" s="283"/>
      <c r="D189" s="316"/>
      <c r="E189" s="316"/>
      <c r="F189" s="316"/>
      <c r="G189" s="316"/>
      <c r="H189" s="316"/>
      <c r="I189" s="316"/>
      <c r="J189" s="316"/>
      <c r="K189" s="316"/>
      <c r="L189" s="329"/>
      <c r="M189" s="329"/>
      <c r="N189" s="329"/>
      <c r="O189" s="329"/>
      <c r="P189" s="329"/>
      <c r="Q189" s="329"/>
      <c r="R189" s="316"/>
      <c r="S189" s="316"/>
      <c r="T189" s="316"/>
      <c r="U189" s="316"/>
      <c r="V189" s="316"/>
      <c r="W189" s="316"/>
      <c r="X189" s="283"/>
      <c r="Y189" s="316"/>
      <c r="Z189" s="316"/>
      <c r="AA189" s="283"/>
      <c r="AB189" s="283"/>
      <c r="AC189" s="283"/>
      <c r="AD189" s="283"/>
      <c r="AE189" s="283"/>
      <c r="AF189" s="283"/>
      <c r="AG189" s="283"/>
      <c r="AH189" s="283"/>
      <c r="AI189" s="283"/>
      <c r="AJ189" s="283"/>
      <c r="AK189" s="283"/>
      <c r="AL189" s="283"/>
    </row>
    <row r="190">
      <c r="A190" s="316"/>
      <c r="B190" s="283"/>
      <c r="C190" s="283"/>
      <c r="D190" s="316"/>
      <c r="E190" s="316"/>
      <c r="F190" s="316"/>
      <c r="G190" s="316"/>
      <c r="H190" s="316"/>
      <c r="I190" s="316"/>
      <c r="J190" s="316"/>
      <c r="K190" s="316"/>
      <c r="L190" s="329"/>
      <c r="M190" s="329"/>
      <c r="N190" s="329"/>
      <c r="O190" s="329"/>
      <c r="P190" s="329"/>
      <c r="Q190" s="329"/>
      <c r="R190" s="316"/>
      <c r="S190" s="316"/>
      <c r="T190" s="316"/>
      <c r="U190" s="316"/>
      <c r="V190" s="316"/>
      <c r="W190" s="316"/>
      <c r="X190" s="283"/>
      <c r="Y190" s="316"/>
      <c r="Z190" s="316"/>
      <c r="AA190" s="283"/>
      <c r="AB190" s="283"/>
      <c r="AC190" s="283"/>
      <c r="AD190" s="283"/>
      <c r="AE190" s="283"/>
      <c r="AF190" s="283"/>
      <c r="AG190" s="283"/>
      <c r="AH190" s="283"/>
      <c r="AI190" s="283"/>
      <c r="AJ190" s="283"/>
      <c r="AK190" s="283"/>
      <c r="AL190" s="283"/>
    </row>
    <row r="191">
      <c r="A191" s="316"/>
      <c r="B191" s="283"/>
      <c r="C191" s="283"/>
      <c r="D191" s="316"/>
      <c r="E191" s="316"/>
      <c r="F191" s="316"/>
      <c r="G191" s="316"/>
      <c r="H191" s="316"/>
      <c r="I191" s="316"/>
      <c r="J191" s="316"/>
      <c r="K191" s="316"/>
      <c r="L191" s="329"/>
      <c r="M191" s="329"/>
      <c r="N191" s="329"/>
      <c r="O191" s="329"/>
      <c r="P191" s="329"/>
      <c r="Q191" s="329"/>
      <c r="R191" s="316"/>
      <c r="S191" s="316"/>
      <c r="T191" s="316"/>
      <c r="U191" s="316"/>
      <c r="V191" s="316"/>
      <c r="W191" s="316"/>
      <c r="X191" s="283"/>
      <c r="Y191" s="316"/>
      <c r="Z191" s="316"/>
      <c r="AA191" s="283"/>
      <c r="AB191" s="283"/>
      <c r="AC191" s="283"/>
      <c r="AD191" s="283"/>
      <c r="AE191" s="283"/>
      <c r="AF191" s="283"/>
      <c r="AG191" s="283"/>
      <c r="AH191" s="283"/>
      <c r="AI191" s="283"/>
      <c r="AJ191" s="283"/>
      <c r="AK191" s="283"/>
      <c r="AL191" s="283"/>
    </row>
    <row r="192">
      <c r="A192" s="316"/>
      <c r="B192" s="283"/>
      <c r="C192" s="283"/>
      <c r="D192" s="316"/>
      <c r="E192" s="316"/>
      <c r="F192" s="316"/>
      <c r="G192" s="316"/>
      <c r="H192" s="316"/>
      <c r="I192" s="316"/>
      <c r="J192" s="316"/>
      <c r="K192" s="316"/>
      <c r="L192" s="329"/>
      <c r="M192" s="329"/>
      <c r="N192" s="329"/>
      <c r="O192" s="329"/>
      <c r="P192" s="329"/>
      <c r="Q192" s="329"/>
      <c r="R192" s="316"/>
      <c r="S192" s="316"/>
      <c r="T192" s="316"/>
      <c r="U192" s="316"/>
      <c r="V192" s="316"/>
      <c r="W192" s="316"/>
      <c r="X192" s="283"/>
      <c r="Y192" s="316"/>
      <c r="Z192" s="316"/>
      <c r="AA192" s="283"/>
      <c r="AB192" s="283"/>
      <c r="AC192" s="283"/>
      <c r="AD192" s="283"/>
      <c r="AE192" s="283"/>
      <c r="AF192" s="283"/>
      <c r="AG192" s="283"/>
      <c r="AH192" s="283"/>
      <c r="AI192" s="283"/>
      <c r="AJ192" s="283"/>
      <c r="AK192" s="283"/>
      <c r="AL192" s="283"/>
    </row>
    <row r="193">
      <c r="A193" s="316"/>
      <c r="B193" s="283"/>
      <c r="C193" s="283"/>
      <c r="D193" s="316"/>
      <c r="E193" s="316"/>
      <c r="F193" s="316"/>
      <c r="G193" s="316"/>
      <c r="H193" s="316"/>
      <c r="I193" s="316"/>
      <c r="J193" s="316"/>
      <c r="K193" s="316"/>
      <c r="L193" s="329"/>
      <c r="M193" s="329"/>
      <c r="N193" s="329"/>
      <c r="O193" s="329"/>
      <c r="P193" s="329"/>
      <c r="Q193" s="329"/>
      <c r="R193" s="316"/>
      <c r="S193" s="316"/>
      <c r="T193" s="316"/>
      <c r="U193" s="316"/>
      <c r="V193" s="316"/>
      <c r="W193" s="316"/>
      <c r="X193" s="283"/>
      <c r="Y193" s="316"/>
      <c r="Z193" s="316"/>
      <c r="AA193" s="283"/>
      <c r="AB193" s="283"/>
      <c r="AC193" s="283"/>
      <c r="AD193" s="283"/>
      <c r="AE193" s="283"/>
      <c r="AF193" s="283"/>
      <c r="AG193" s="283"/>
      <c r="AH193" s="283"/>
      <c r="AI193" s="283"/>
      <c r="AJ193" s="283"/>
      <c r="AK193" s="283"/>
      <c r="AL193" s="283"/>
    </row>
    <row r="194">
      <c r="A194" s="316"/>
      <c r="B194" s="283"/>
      <c r="C194" s="283"/>
      <c r="D194" s="316"/>
      <c r="E194" s="316"/>
      <c r="F194" s="316"/>
      <c r="G194" s="316"/>
      <c r="H194" s="316"/>
      <c r="I194" s="316"/>
      <c r="J194" s="316"/>
      <c r="K194" s="316"/>
      <c r="L194" s="329"/>
      <c r="M194" s="329"/>
      <c r="N194" s="329"/>
      <c r="O194" s="329"/>
      <c r="P194" s="329"/>
      <c r="Q194" s="329"/>
      <c r="R194" s="316"/>
      <c r="S194" s="316"/>
      <c r="T194" s="316"/>
      <c r="U194" s="316"/>
      <c r="V194" s="316"/>
      <c r="W194" s="316"/>
      <c r="X194" s="283"/>
      <c r="Y194" s="316"/>
      <c r="Z194" s="316"/>
      <c r="AA194" s="283"/>
      <c r="AB194" s="283"/>
      <c r="AC194" s="283"/>
      <c r="AD194" s="283"/>
      <c r="AE194" s="283"/>
      <c r="AF194" s="283"/>
      <c r="AG194" s="283"/>
      <c r="AH194" s="283"/>
      <c r="AI194" s="283"/>
      <c r="AJ194" s="283"/>
      <c r="AK194" s="283"/>
      <c r="AL194" s="283"/>
    </row>
    <row r="195">
      <c r="A195" s="316"/>
      <c r="B195" s="283"/>
      <c r="C195" s="283"/>
      <c r="D195" s="316"/>
      <c r="E195" s="316"/>
      <c r="F195" s="316"/>
      <c r="G195" s="316"/>
      <c r="H195" s="316"/>
      <c r="I195" s="316"/>
      <c r="J195" s="316"/>
      <c r="K195" s="316"/>
      <c r="L195" s="329"/>
      <c r="M195" s="329"/>
      <c r="N195" s="329"/>
      <c r="O195" s="329"/>
      <c r="P195" s="329"/>
      <c r="Q195" s="329"/>
      <c r="R195" s="316"/>
      <c r="S195" s="316"/>
      <c r="T195" s="316"/>
      <c r="U195" s="316"/>
      <c r="V195" s="316"/>
      <c r="W195" s="316"/>
      <c r="X195" s="283"/>
      <c r="Y195" s="316"/>
      <c r="Z195" s="316"/>
      <c r="AA195" s="283"/>
      <c r="AB195" s="283"/>
      <c r="AC195" s="283"/>
      <c r="AD195" s="283"/>
      <c r="AE195" s="283"/>
      <c r="AF195" s="283"/>
      <c r="AG195" s="283"/>
      <c r="AH195" s="283"/>
      <c r="AI195" s="283"/>
      <c r="AJ195" s="283"/>
      <c r="AK195" s="283"/>
      <c r="AL195" s="283"/>
    </row>
    <row r="196">
      <c r="A196" s="316"/>
      <c r="B196" s="283"/>
      <c r="C196" s="283"/>
      <c r="D196" s="316"/>
      <c r="E196" s="316"/>
      <c r="F196" s="316"/>
      <c r="G196" s="316"/>
      <c r="H196" s="316"/>
      <c r="I196" s="316"/>
      <c r="J196" s="316"/>
      <c r="K196" s="316"/>
      <c r="L196" s="329"/>
      <c r="M196" s="329"/>
      <c r="N196" s="329"/>
      <c r="O196" s="329"/>
      <c r="P196" s="329"/>
      <c r="Q196" s="329"/>
      <c r="R196" s="316"/>
      <c r="S196" s="316"/>
      <c r="T196" s="316"/>
      <c r="U196" s="316"/>
      <c r="V196" s="316"/>
      <c r="W196" s="316"/>
      <c r="X196" s="283"/>
      <c r="Y196" s="316"/>
      <c r="Z196" s="316"/>
      <c r="AA196" s="283"/>
      <c r="AB196" s="283"/>
      <c r="AC196" s="283"/>
      <c r="AD196" s="283"/>
      <c r="AE196" s="283"/>
      <c r="AF196" s="283"/>
      <c r="AG196" s="283"/>
      <c r="AH196" s="283"/>
      <c r="AI196" s="283"/>
      <c r="AJ196" s="283"/>
      <c r="AK196" s="283"/>
      <c r="AL196" s="283"/>
    </row>
    <row r="197">
      <c r="A197" s="316"/>
      <c r="B197" s="283"/>
      <c r="C197" s="283"/>
      <c r="D197" s="316"/>
      <c r="E197" s="316"/>
      <c r="F197" s="316"/>
      <c r="G197" s="316"/>
      <c r="H197" s="316"/>
      <c r="I197" s="316"/>
      <c r="J197" s="316"/>
      <c r="K197" s="316"/>
      <c r="L197" s="329"/>
      <c r="M197" s="329"/>
      <c r="N197" s="329"/>
      <c r="O197" s="329"/>
      <c r="P197" s="329"/>
      <c r="Q197" s="329"/>
      <c r="R197" s="316"/>
      <c r="S197" s="316"/>
      <c r="T197" s="316"/>
      <c r="U197" s="316"/>
      <c r="V197" s="316"/>
      <c r="W197" s="316"/>
      <c r="X197" s="283"/>
      <c r="Y197" s="316"/>
      <c r="Z197" s="316"/>
      <c r="AA197" s="283"/>
      <c r="AB197" s="283"/>
      <c r="AC197" s="283"/>
      <c r="AD197" s="283"/>
      <c r="AE197" s="283"/>
      <c r="AF197" s="283"/>
      <c r="AG197" s="283"/>
      <c r="AH197" s="283"/>
      <c r="AI197" s="283"/>
      <c r="AJ197" s="283"/>
      <c r="AK197" s="283"/>
      <c r="AL197" s="283"/>
    </row>
    <row r="198">
      <c r="A198" s="316"/>
      <c r="B198" s="283"/>
      <c r="C198" s="283"/>
      <c r="D198" s="316"/>
      <c r="E198" s="316"/>
      <c r="F198" s="316"/>
      <c r="G198" s="316"/>
      <c r="H198" s="316"/>
      <c r="I198" s="316"/>
      <c r="J198" s="316"/>
      <c r="K198" s="316"/>
      <c r="L198" s="329"/>
      <c r="M198" s="329"/>
      <c r="N198" s="329"/>
      <c r="O198" s="329"/>
      <c r="P198" s="329"/>
      <c r="Q198" s="329"/>
      <c r="R198" s="316"/>
      <c r="S198" s="316"/>
      <c r="T198" s="316"/>
      <c r="U198" s="316"/>
      <c r="V198" s="316"/>
      <c r="W198" s="316"/>
      <c r="X198" s="283"/>
      <c r="Y198" s="316"/>
      <c r="Z198" s="316"/>
      <c r="AA198" s="283"/>
      <c r="AB198" s="283"/>
      <c r="AC198" s="283"/>
      <c r="AD198" s="283"/>
      <c r="AE198" s="283"/>
      <c r="AF198" s="283"/>
      <c r="AG198" s="283"/>
      <c r="AH198" s="283"/>
      <c r="AI198" s="283"/>
      <c r="AJ198" s="283"/>
      <c r="AK198" s="283"/>
      <c r="AL198" s="283"/>
    </row>
    <row r="199">
      <c r="A199" s="316"/>
      <c r="B199" s="283"/>
      <c r="C199" s="283"/>
      <c r="D199" s="316"/>
      <c r="E199" s="316"/>
      <c r="F199" s="316"/>
      <c r="G199" s="316"/>
      <c r="H199" s="316"/>
      <c r="I199" s="316"/>
      <c r="J199" s="316"/>
      <c r="K199" s="316"/>
      <c r="L199" s="329"/>
      <c r="M199" s="329"/>
      <c r="N199" s="329"/>
      <c r="O199" s="329"/>
      <c r="P199" s="329"/>
      <c r="Q199" s="329"/>
      <c r="R199" s="316"/>
      <c r="S199" s="316"/>
      <c r="T199" s="316"/>
      <c r="U199" s="316"/>
      <c r="V199" s="316"/>
      <c r="W199" s="316"/>
      <c r="X199" s="283"/>
      <c r="Y199" s="316"/>
      <c r="Z199" s="316"/>
      <c r="AA199" s="283"/>
      <c r="AB199" s="283"/>
      <c r="AC199" s="283"/>
      <c r="AD199" s="283"/>
      <c r="AE199" s="283"/>
      <c r="AF199" s="283"/>
      <c r="AG199" s="283"/>
      <c r="AH199" s="283"/>
      <c r="AI199" s="283"/>
      <c r="AJ199" s="283"/>
      <c r="AK199" s="283"/>
      <c r="AL199" s="283"/>
    </row>
    <row r="200">
      <c r="A200" s="316"/>
      <c r="B200" s="283"/>
      <c r="C200" s="283"/>
      <c r="D200" s="316"/>
      <c r="E200" s="316"/>
      <c r="F200" s="316"/>
      <c r="G200" s="316"/>
      <c r="H200" s="316"/>
      <c r="I200" s="316"/>
      <c r="J200" s="316"/>
      <c r="K200" s="316"/>
      <c r="L200" s="329"/>
      <c r="M200" s="329"/>
      <c r="N200" s="329"/>
      <c r="O200" s="329"/>
      <c r="P200" s="329"/>
      <c r="Q200" s="329"/>
      <c r="R200" s="316"/>
      <c r="S200" s="316"/>
      <c r="T200" s="316"/>
      <c r="U200" s="316"/>
      <c r="V200" s="316"/>
      <c r="W200" s="316"/>
      <c r="X200" s="283"/>
      <c r="Y200" s="316"/>
      <c r="Z200" s="316"/>
      <c r="AA200" s="283"/>
      <c r="AB200" s="283"/>
      <c r="AC200" s="283"/>
      <c r="AD200" s="283"/>
      <c r="AE200" s="283"/>
      <c r="AF200" s="283"/>
      <c r="AG200" s="283"/>
      <c r="AH200" s="283"/>
      <c r="AI200" s="283"/>
      <c r="AJ200" s="283"/>
      <c r="AK200" s="283"/>
      <c r="AL200" s="283"/>
    </row>
    <row r="201">
      <c r="A201" s="316"/>
      <c r="B201" s="283"/>
      <c r="C201" s="283"/>
      <c r="D201" s="316"/>
      <c r="E201" s="316"/>
      <c r="F201" s="316"/>
      <c r="G201" s="316"/>
      <c r="H201" s="316"/>
      <c r="I201" s="316"/>
      <c r="J201" s="316"/>
      <c r="K201" s="316"/>
      <c r="L201" s="329"/>
      <c r="M201" s="329"/>
      <c r="N201" s="329"/>
      <c r="O201" s="329"/>
      <c r="P201" s="329"/>
      <c r="Q201" s="329"/>
      <c r="R201" s="316"/>
      <c r="S201" s="316"/>
      <c r="T201" s="316"/>
      <c r="U201" s="316"/>
      <c r="V201" s="316"/>
      <c r="W201" s="316"/>
      <c r="X201" s="283"/>
      <c r="Y201" s="316"/>
      <c r="Z201" s="316"/>
      <c r="AA201" s="283"/>
      <c r="AB201" s="283"/>
      <c r="AC201" s="283"/>
      <c r="AD201" s="283"/>
      <c r="AE201" s="283"/>
      <c r="AF201" s="283"/>
      <c r="AG201" s="283"/>
      <c r="AH201" s="283"/>
      <c r="AI201" s="283"/>
      <c r="AJ201" s="283"/>
      <c r="AK201" s="283"/>
      <c r="AL201" s="283"/>
    </row>
    <row r="202">
      <c r="A202" s="316"/>
      <c r="B202" s="283"/>
      <c r="C202" s="283"/>
      <c r="D202" s="316"/>
      <c r="E202" s="316"/>
      <c r="F202" s="316"/>
      <c r="G202" s="316"/>
      <c r="H202" s="316"/>
      <c r="I202" s="316"/>
      <c r="J202" s="316"/>
      <c r="K202" s="316"/>
      <c r="L202" s="329"/>
      <c r="M202" s="329"/>
      <c r="N202" s="329"/>
      <c r="O202" s="329"/>
      <c r="P202" s="329"/>
      <c r="Q202" s="329"/>
      <c r="R202" s="316"/>
      <c r="S202" s="316"/>
      <c r="T202" s="316"/>
      <c r="U202" s="316"/>
      <c r="V202" s="316"/>
      <c r="W202" s="316"/>
      <c r="X202" s="283"/>
      <c r="Y202" s="316"/>
      <c r="Z202" s="316"/>
      <c r="AA202" s="283"/>
      <c r="AB202" s="283"/>
      <c r="AC202" s="283"/>
      <c r="AD202" s="283"/>
      <c r="AE202" s="283"/>
      <c r="AF202" s="283"/>
      <c r="AG202" s="283"/>
      <c r="AH202" s="283"/>
      <c r="AI202" s="283"/>
      <c r="AJ202" s="283"/>
      <c r="AK202" s="283"/>
      <c r="AL202" s="283"/>
    </row>
    <row r="203">
      <c r="A203" s="316"/>
      <c r="B203" s="283"/>
      <c r="C203" s="283"/>
      <c r="D203" s="316"/>
      <c r="E203" s="316"/>
      <c r="F203" s="316"/>
      <c r="G203" s="316"/>
      <c r="H203" s="316"/>
      <c r="I203" s="316"/>
      <c r="J203" s="316"/>
      <c r="K203" s="316"/>
      <c r="L203" s="329"/>
      <c r="M203" s="329"/>
      <c r="N203" s="329"/>
      <c r="O203" s="329"/>
      <c r="P203" s="329"/>
      <c r="Q203" s="329"/>
      <c r="R203" s="316"/>
      <c r="S203" s="316"/>
      <c r="T203" s="316"/>
      <c r="U203" s="316"/>
      <c r="V203" s="316"/>
      <c r="W203" s="316"/>
      <c r="X203" s="283"/>
      <c r="Y203" s="316"/>
      <c r="Z203" s="316"/>
      <c r="AA203" s="283"/>
      <c r="AB203" s="283"/>
      <c r="AC203" s="283"/>
      <c r="AD203" s="283"/>
      <c r="AE203" s="283"/>
      <c r="AF203" s="283"/>
      <c r="AG203" s="283"/>
      <c r="AH203" s="283"/>
      <c r="AI203" s="283"/>
      <c r="AJ203" s="283"/>
      <c r="AK203" s="283"/>
      <c r="AL203" s="283"/>
    </row>
    <row r="204">
      <c r="A204" s="316"/>
      <c r="B204" s="283"/>
      <c r="C204" s="283"/>
      <c r="D204" s="316"/>
      <c r="E204" s="316"/>
      <c r="F204" s="316"/>
      <c r="G204" s="316"/>
      <c r="H204" s="316"/>
      <c r="I204" s="316"/>
      <c r="J204" s="316"/>
      <c r="K204" s="316"/>
      <c r="L204" s="329"/>
      <c r="M204" s="329"/>
      <c r="N204" s="329"/>
      <c r="O204" s="329"/>
      <c r="P204" s="329"/>
      <c r="Q204" s="329"/>
      <c r="R204" s="316"/>
      <c r="S204" s="316"/>
      <c r="T204" s="316"/>
      <c r="U204" s="316"/>
      <c r="V204" s="316"/>
      <c r="W204" s="316"/>
      <c r="X204" s="283"/>
      <c r="Y204" s="316"/>
      <c r="Z204" s="316"/>
      <c r="AA204" s="283"/>
      <c r="AB204" s="283"/>
      <c r="AC204" s="283"/>
      <c r="AD204" s="283"/>
      <c r="AE204" s="283"/>
      <c r="AF204" s="283"/>
      <c r="AG204" s="283"/>
      <c r="AH204" s="283"/>
      <c r="AI204" s="283"/>
      <c r="AJ204" s="283"/>
      <c r="AK204" s="283"/>
      <c r="AL204" s="283"/>
    </row>
    <row r="205">
      <c r="A205" s="316"/>
      <c r="B205" s="283"/>
      <c r="C205" s="283"/>
      <c r="D205" s="316"/>
      <c r="E205" s="316"/>
      <c r="F205" s="316"/>
      <c r="G205" s="316"/>
      <c r="H205" s="316"/>
      <c r="I205" s="316"/>
      <c r="J205" s="316"/>
      <c r="K205" s="316"/>
      <c r="L205" s="329"/>
      <c r="M205" s="329"/>
      <c r="N205" s="329"/>
      <c r="O205" s="329"/>
      <c r="P205" s="329"/>
      <c r="Q205" s="329"/>
      <c r="R205" s="316"/>
      <c r="S205" s="316"/>
      <c r="T205" s="316"/>
      <c r="U205" s="316"/>
      <c r="V205" s="316"/>
      <c r="W205" s="316"/>
      <c r="X205" s="283"/>
      <c r="Y205" s="316"/>
      <c r="Z205" s="316"/>
      <c r="AA205" s="283"/>
      <c r="AB205" s="283"/>
      <c r="AC205" s="283"/>
      <c r="AD205" s="283"/>
      <c r="AE205" s="283"/>
      <c r="AF205" s="283"/>
      <c r="AG205" s="283"/>
      <c r="AH205" s="283"/>
      <c r="AI205" s="283"/>
      <c r="AJ205" s="283"/>
      <c r="AK205" s="283"/>
      <c r="AL205" s="283"/>
    </row>
    <row r="206">
      <c r="A206" s="316"/>
      <c r="B206" s="283"/>
      <c r="C206" s="283"/>
      <c r="D206" s="316"/>
      <c r="E206" s="316"/>
      <c r="F206" s="316"/>
      <c r="G206" s="316"/>
      <c r="H206" s="316"/>
      <c r="I206" s="316"/>
      <c r="J206" s="316"/>
      <c r="K206" s="316"/>
      <c r="L206" s="329"/>
      <c r="M206" s="329"/>
      <c r="N206" s="329"/>
      <c r="O206" s="329"/>
      <c r="P206" s="329"/>
      <c r="Q206" s="329"/>
      <c r="R206" s="316"/>
      <c r="S206" s="316"/>
      <c r="T206" s="316"/>
      <c r="U206" s="316"/>
      <c r="V206" s="316"/>
      <c r="W206" s="316"/>
      <c r="X206" s="283"/>
      <c r="Y206" s="316"/>
      <c r="Z206" s="316"/>
      <c r="AA206" s="283"/>
      <c r="AB206" s="283"/>
      <c r="AC206" s="283"/>
      <c r="AD206" s="283"/>
      <c r="AE206" s="283"/>
      <c r="AF206" s="283"/>
      <c r="AG206" s="283"/>
      <c r="AH206" s="283"/>
      <c r="AI206" s="283"/>
      <c r="AJ206" s="283"/>
      <c r="AK206" s="283"/>
      <c r="AL206" s="283"/>
    </row>
    <row r="207">
      <c r="A207" s="316"/>
      <c r="B207" s="283"/>
      <c r="C207" s="283"/>
      <c r="D207" s="316"/>
      <c r="E207" s="316"/>
      <c r="F207" s="316"/>
      <c r="G207" s="316"/>
      <c r="H207" s="316"/>
      <c r="I207" s="316"/>
      <c r="J207" s="316"/>
      <c r="K207" s="316"/>
      <c r="L207" s="329"/>
      <c r="M207" s="329"/>
      <c r="N207" s="329"/>
      <c r="O207" s="329"/>
      <c r="P207" s="329"/>
      <c r="Q207" s="329"/>
      <c r="R207" s="316"/>
      <c r="S207" s="316"/>
      <c r="T207" s="316"/>
      <c r="U207" s="316"/>
      <c r="V207" s="316"/>
      <c r="W207" s="316"/>
      <c r="X207" s="283"/>
      <c r="Y207" s="316"/>
      <c r="Z207" s="316"/>
      <c r="AA207" s="283"/>
      <c r="AB207" s="283"/>
      <c r="AC207" s="283"/>
      <c r="AD207" s="283"/>
      <c r="AE207" s="283"/>
      <c r="AF207" s="283"/>
      <c r="AG207" s="283"/>
      <c r="AH207" s="283"/>
      <c r="AI207" s="283"/>
      <c r="AJ207" s="283"/>
      <c r="AK207" s="283"/>
      <c r="AL207" s="283"/>
    </row>
    <row r="208">
      <c r="A208" s="316"/>
      <c r="B208" s="283"/>
      <c r="C208" s="283"/>
      <c r="D208" s="316"/>
      <c r="E208" s="316"/>
      <c r="F208" s="316"/>
      <c r="G208" s="316"/>
      <c r="H208" s="316"/>
      <c r="I208" s="316"/>
      <c r="J208" s="316"/>
      <c r="K208" s="316"/>
      <c r="L208" s="329"/>
      <c r="M208" s="329"/>
      <c r="N208" s="329"/>
      <c r="O208" s="329"/>
      <c r="P208" s="329"/>
      <c r="Q208" s="329"/>
      <c r="R208" s="316"/>
      <c r="S208" s="316"/>
      <c r="T208" s="316"/>
      <c r="U208" s="316"/>
      <c r="V208" s="316"/>
      <c r="W208" s="316"/>
      <c r="X208" s="283"/>
      <c r="Y208" s="316"/>
      <c r="Z208" s="316"/>
      <c r="AA208" s="283"/>
      <c r="AB208" s="283"/>
      <c r="AC208" s="283"/>
      <c r="AD208" s="283"/>
      <c r="AE208" s="283"/>
      <c r="AF208" s="283"/>
      <c r="AG208" s="283"/>
      <c r="AH208" s="283"/>
      <c r="AI208" s="283"/>
      <c r="AJ208" s="283"/>
      <c r="AK208" s="283"/>
      <c r="AL208" s="283"/>
    </row>
    <row r="209">
      <c r="A209" s="316"/>
      <c r="B209" s="283"/>
      <c r="C209" s="283"/>
      <c r="D209" s="316"/>
      <c r="E209" s="316"/>
      <c r="F209" s="316"/>
      <c r="G209" s="316"/>
      <c r="H209" s="316"/>
      <c r="I209" s="316"/>
      <c r="J209" s="316"/>
      <c r="K209" s="316"/>
      <c r="L209" s="329"/>
      <c r="M209" s="329"/>
      <c r="N209" s="329"/>
      <c r="O209" s="329"/>
      <c r="P209" s="329"/>
      <c r="Q209" s="329"/>
      <c r="R209" s="316"/>
      <c r="S209" s="316"/>
      <c r="T209" s="316"/>
      <c r="U209" s="316"/>
      <c r="V209" s="316"/>
      <c r="W209" s="316"/>
      <c r="X209" s="283"/>
      <c r="Y209" s="316"/>
      <c r="Z209" s="316"/>
      <c r="AA209" s="283"/>
      <c r="AB209" s="283"/>
      <c r="AC209" s="283"/>
      <c r="AD209" s="283"/>
      <c r="AE209" s="283"/>
      <c r="AF209" s="283"/>
      <c r="AG209" s="283"/>
      <c r="AH209" s="283"/>
      <c r="AI209" s="283"/>
      <c r="AJ209" s="283"/>
      <c r="AK209" s="283"/>
      <c r="AL209" s="283"/>
    </row>
    <row r="210">
      <c r="A210" s="316"/>
      <c r="B210" s="283"/>
      <c r="C210" s="283"/>
      <c r="D210" s="316"/>
      <c r="E210" s="316"/>
      <c r="F210" s="316"/>
      <c r="G210" s="316"/>
      <c r="H210" s="316"/>
      <c r="I210" s="316"/>
      <c r="J210" s="316"/>
      <c r="K210" s="316"/>
      <c r="L210" s="329"/>
      <c r="M210" s="329"/>
      <c r="N210" s="329"/>
      <c r="O210" s="329"/>
      <c r="P210" s="329"/>
      <c r="Q210" s="329"/>
      <c r="R210" s="316"/>
      <c r="S210" s="316"/>
      <c r="T210" s="316"/>
      <c r="U210" s="316"/>
      <c r="V210" s="316"/>
      <c r="W210" s="316"/>
      <c r="X210" s="283"/>
      <c r="Y210" s="316"/>
      <c r="Z210" s="316"/>
      <c r="AA210" s="283"/>
      <c r="AB210" s="283"/>
      <c r="AC210" s="283"/>
      <c r="AD210" s="283"/>
      <c r="AE210" s="283"/>
      <c r="AF210" s="283"/>
      <c r="AG210" s="283"/>
      <c r="AH210" s="283"/>
      <c r="AI210" s="283"/>
      <c r="AJ210" s="283"/>
      <c r="AK210" s="283"/>
      <c r="AL210" s="283"/>
    </row>
    <row r="211">
      <c r="A211" s="316"/>
      <c r="B211" s="283"/>
      <c r="C211" s="283"/>
      <c r="D211" s="316"/>
      <c r="E211" s="316"/>
      <c r="F211" s="316"/>
      <c r="G211" s="316"/>
      <c r="H211" s="316"/>
      <c r="I211" s="316"/>
      <c r="J211" s="316"/>
      <c r="K211" s="316"/>
      <c r="L211" s="329"/>
      <c r="M211" s="329"/>
      <c r="N211" s="329"/>
      <c r="O211" s="329"/>
      <c r="P211" s="329"/>
      <c r="Q211" s="329"/>
      <c r="R211" s="316"/>
      <c r="S211" s="316"/>
      <c r="T211" s="316"/>
      <c r="U211" s="316"/>
      <c r="V211" s="316"/>
      <c r="W211" s="316"/>
      <c r="X211" s="283"/>
      <c r="Y211" s="316"/>
      <c r="Z211" s="316"/>
      <c r="AA211" s="283"/>
      <c r="AB211" s="283"/>
      <c r="AC211" s="283"/>
      <c r="AD211" s="283"/>
      <c r="AE211" s="283"/>
      <c r="AF211" s="283"/>
      <c r="AG211" s="283"/>
      <c r="AH211" s="283"/>
      <c r="AI211" s="283"/>
      <c r="AJ211" s="283"/>
      <c r="AK211" s="283"/>
      <c r="AL211" s="283"/>
    </row>
    <row r="212">
      <c r="A212" s="316"/>
      <c r="B212" s="283"/>
      <c r="C212" s="283"/>
      <c r="D212" s="316"/>
      <c r="E212" s="316"/>
      <c r="F212" s="316"/>
      <c r="G212" s="316"/>
      <c r="H212" s="316"/>
      <c r="I212" s="316"/>
      <c r="J212" s="316"/>
      <c r="K212" s="316"/>
      <c r="L212" s="329"/>
      <c r="M212" s="329"/>
      <c r="N212" s="329"/>
      <c r="O212" s="329"/>
      <c r="P212" s="329"/>
      <c r="Q212" s="329"/>
      <c r="R212" s="316"/>
      <c r="S212" s="316"/>
      <c r="T212" s="316"/>
      <c r="U212" s="316"/>
      <c r="V212" s="316"/>
      <c r="W212" s="316"/>
      <c r="X212" s="283"/>
      <c r="Y212" s="316"/>
      <c r="Z212" s="316"/>
      <c r="AA212" s="283"/>
      <c r="AB212" s="283"/>
      <c r="AC212" s="283"/>
      <c r="AD212" s="283"/>
      <c r="AE212" s="283"/>
      <c r="AF212" s="283"/>
      <c r="AG212" s="283"/>
      <c r="AH212" s="283"/>
      <c r="AI212" s="283"/>
      <c r="AJ212" s="283"/>
      <c r="AK212" s="283"/>
      <c r="AL212" s="283"/>
    </row>
    <row r="213">
      <c r="A213" s="316"/>
      <c r="B213" s="283"/>
      <c r="C213" s="283"/>
      <c r="D213" s="316"/>
      <c r="E213" s="316"/>
      <c r="F213" s="316"/>
      <c r="G213" s="316"/>
      <c r="H213" s="316"/>
      <c r="I213" s="316"/>
      <c r="J213" s="316"/>
      <c r="K213" s="316"/>
      <c r="L213" s="329"/>
      <c r="M213" s="329"/>
      <c r="N213" s="329"/>
      <c r="O213" s="329"/>
      <c r="P213" s="329"/>
      <c r="Q213" s="329"/>
      <c r="R213" s="316"/>
      <c r="S213" s="316"/>
      <c r="T213" s="316"/>
      <c r="U213" s="316"/>
      <c r="V213" s="316"/>
      <c r="W213" s="316"/>
      <c r="X213" s="283"/>
      <c r="Y213" s="316"/>
      <c r="Z213" s="316"/>
      <c r="AA213" s="283"/>
      <c r="AB213" s="283"/>
      <c r="AC213" s="283"/>
      <c r="AD213" s="283"/>
      <c r="AE213" s="283"/>
      <c r="AF213" s="283"/>
      <c r="AG213" s="283"/>
      <c r="AH213" s="283"/>
      <c r="AI213" s="283"/>
      <c r="AJ213" s="283"/>
      <c r="AK213" s="283"/>
      <c r="AL213" s="283"/>
    </row>
    <row r="214">
      <c r="A214" s="316"/>
      <c r="B214" s="283"/>
      <c r="C214" s="283"/>
      <c r="D214" s="316"/>
      <c r="E214" s="316"/>
      <c r="F214" s="316"/>
      <c r="G214" s="316"/>
      <c r="H214" s="316"/>
      <c r="I214" s="316"/>
      <c r="J214" s="316"/>
      <c r="K214" s="316"/>
      <c r="L214" s="329"/>
      <c r="M214" s="329"/>
      <c r="N214" s="329"/>
      <c r="O214" s="329"/>
      <c r="P214" s="329"/>
      <c r="Q214" s="329"/>
      <c r="R214" s="316"/>
      <c r="S214" s="316"/>
      <c r="T214" s="316"/>
      <c r="U214" s="316"/>
      <c r="V214" s="316"/>
      <c r="W214" s="316"/>
      <c r="X214" s="283"/>
      <c r="Y214" s="316"/>
      <c r="Z214" s="316"/>
      <c r="AA214" s="283"/>
      <c r="AB214" s="283"/>
      <c r="AC214" s="283"/>
      <c r="AD214" s="283"/>
      <c r="AE214" s="283"/>
      <c r="AF214" s="283"/>
      <c r="AG214" s="283"/>
      <c r="AH214" s="283"/>
      <c r="AI214" s="283"/>
      <c r="AJ214" s="283"/>
      <c r="AK214" s="283"/>
      <c r="AL214" s="283"/>
    </row>
    <row r="215">
      <c r="A215" s="316"/>
      <c r="B215" s="283"/>
      <c r="C215" s="283"/>
      <c r="D215" s="316"/>
      <c r="E215" s="316"/>
      <c r="F215" s="316"/>
      <c r="G215" s="316"/>
      <c r="H215" s="316"/>
      <c r="I215" s="316"/>
      <c r="J215" s="316"/>
      <c r="K215" s="316"/>
      <c r="L215" s="329"/>
      <c r="M215" s="329"/>
      <c r="N215" s="329"/>
      <c r="O215" s="329"/>
      <c r="P215" s="329"/>
      <c r="Q215" s="329"/>
      <c r="R215" s="316"/>
      <c r="S215" s="316"/>
      <c r="T215" s="316"/>
      <c r="U215" s="316"/>
      <c r="V215" s="316"/>
      <c r="W215" s="316"/>
      <c r="X215" s="283"/>
      <c r="Y215" s="316"/>
      <c r="Z215" s="316"/>
      <c r="AA215" s="283"/>
      <c r="AB215" s="283"/>
      <c r="AC215" s="283"/>
      <c r="AD215" s="283"/>
      <c r="AE215" s="283"/>
      <c r="AF215" s="283"/>
      <c r="AG215" s="283"/>
      <c r="AH215" s="283"/>
      <c r="AI215" s="283"/>
      <c r="AJ215" s="283"/>
      <c r="AK215" s="283"/>
      <c r="AL215" s="283"/>
    </row>
    <row r="216">
      <c r="A216" s="316"/>
      <c r="B216" s="283"/>
      <c r="C216" s="283"/>
      <c r="D216" s="316"/>
      <c r="E216" s="316"/>
      <c r="F216" s="316"/>
      <c r="G216" s="316"/>
      <c r="H216" s="316"/>
      <c r="I216" s="316"/>
      <c r="J216" s="316"/>
      <c r="K216" s="316"/>
      <c r="L216" s="329"/>
      <c r="M216" s="329"/>
      <c r="N216" s="329"/>
      <c r="O216" s="329"/>
      <c r="P216" s="329"/>
      <c r="Q216" s="329"/>
      <c r="R216" s="316"/>
      <c r="S216" s="316"/>
      <c r="T216" s="316"/>
      <c r="U216" s="316"/>
      <c r="V216" s="316"/>
      <c r="W216" s="316"/>
      <c r="X216" s="283"/>
      <c r="Y216" s="316"/>
      <c r="Z216" s="316"/>
      <c r="AA216" s="283"/>
      <c r="AB216" s="283"/>
      <c r="AC216" s="283"/>
      <c r="AD216" s="283"/>
      <c r="AE216" s="283"/>
      <c r="AF216" s="283"/>
      <c r="AG216" s="283"/>
      <c r="AH216" s="283"/>
      <c r="AI216" s="283"/>
      <c r="AJ216" s="283"/>
      <c r="AK216" s="283"/>
      <c r="AL216" s="283"/>
    </row>
    <row r="217">
      <c r="A217" s="316"/>
      <c r="B217" s="283"/>
      <c r="C217" s="283"/>
      <c r="D217" s="316"/>
      <c r="E217" s="316"/>
      <c r="F217" s="316"/>
      <c r="G217" s="316"/>
      <c r="H217" s="316"/>
      <c r="I217" s="316"/>
      <c r="J217" s="316"/>
      <c r="K217" s="316"/>
      <c r="L217" s="329"/>
      <c r="M217" s="329"/>
      <c r="N217" s="329"/>
      <c r="O217" s="329"/>
      <c r="P217" s="329"/>
      <c r="Q217" s="329"/>
      <c r="R217" s="316"/>
      <c r="S217" s="316"/>
      <c r="T217" s="316"/>
      <c r="U217" s="316"/>
      <c r="V217" s="316"/>
      <c r="W217" s="316"/>
      <c r="X217" s="283"/>
      <c r="Y217" s="316"/>
      <c r="Z217" s="316"/>
      <c r="AA217" s="283"/>
      <c r="AB217" s="283"/>
      <c r="AC217" s="283"/>
      <c r="AD217" s="283"/>
      <c r="AE217" s="283"/>
      <c r="AF217" s="283"/>
      <c r="AG217" s="283"/>
      <c r="AH217" s="283"/>
      <c r="AI217" s="283"/>
      <c r="AJ217" s="283"/>
      <c r="AK217" s="283"/>
      <c r="AL217" s="283"/>
    </row>
    <row r="218">
      <c r="A218" s="316"/>
      <c r="B218" s="283"/>
      <c r="C218" s="283"/>
      <c r="D218" s="316"/>
      <c r="E218" s="316"/>
      <c r="F218" s="316"/>
      <c r="G218" s="316"/>
      <c r="H218" s="316"/>
      <c r="I218" s="316"/>
      <c r="J218" s="316"/>
      <c r="K218" s="316"/>
      <c r="L218" s="329"/>
      <c r="M218" s="329"/>
      <c r="N218" s="329"/>
      <c r="O218" s="329"/>
      <c r="P218" s="329"/>
      <c r="Q218" s="329"/>
      <c r="R218" s="316"/>
      <c r="S218" s="316"/>
      <c r="T218" s="316"/>
      <c r="U218" s="316"/>
      <c r="V218" s="316"/>
      <c r="W218" s="316"/>
      <c r="X218" s="283"/>
      <c r="Y218" s="316"/>
      <c r="Z218" s="316"/>
      <c r="AA218" s="283"/>
      <c r="AB218" s="283"/>
      <c r="AC218" s="283"/>
      <c r="AD218" s="283"/>
      <c r="AE218" s="283"/>
      <c r="AF218" s="283"/>
      <c r="AG218" s="283"/>
      <c r="AH218" s="283"/>
      <c r="AI218" s="283"/>
      <c r="AJ218" s="283"/>
      <c r="AK218" s="283"/>
      <c r="AL218" s="283"/>
    </row>
    <row r="219">
      <c r="A219" s="316"/>
      <c r="B219" s="283"/>
      <c r="C219" s="283"/>
      <c r="D219" s="316"/>
      <c r="E219" s="316"/>
      <c r="F219" s="316"/>
      <c r="G219" s="316"/>
      <c r="H219" s="316"/>
      <c r="I219" s="316"/>
      <c r="J219" s="316"/>
      <c r="K219" s="316"/>
      <c r="L219" s="329"/>
      <c r="M219" s="329"/>
      <c r="N219" s="329"/>
      <c r="O219" s="329"/>
      <c r="P219" s="329"/>
      <c r="Q219" s="329"/>
      <c r="R219" s="316"/>
      <c r="S219" s="316"/>
      <c r="T219" s="316"/>
      <c r="U219" s="316"/>
      <c r="V219" s="316"/>
      <c r="W219" s="316"/>
      <c r="X219" s="283"/>
      <c r="Y219" s="316"/>
      <c r="Z219" s="316"/>
      <c r="AA219" s="283"/>
      <c r="AB219" s="283"/>
      <c r="AC219" s="283"/>
      <c r="AD219" s="283"/>
      <c r="AE219" s="283"/>
      <c r="AF219" s="283"/>
      <c r="AG219" s="283"/>
      <c r="AH219" s="283"/>
      <c r="AI219" s="283"/>
      <c r="AJ219" s="283"/>
      <c r="AK219" s="283"/>
      <c r="AL219" s="283"/>
    </row>
    <row r="220">
      <c r="A220" s="316"/>
      <c r="B220" s="283"/>
      <c r="C220" s="283"/>
      <c r="D220" s="316"/>
      <c r="E220" s="316"/>
      <c r="F220" s="316"/>
      <c r="G220" s="316"/>
      <c r="H220" s="316"/>
      <c r="I220" s="316"/>
      <c r="J220" s="316"/>
      <c r="K220" s="316"/>
      <c r="L220" s="329"/>
      <c r="M220" s="329"/>
      <c r="N220" s="329"/>
      <c r="O220" s="329"/>
      <c r="P220" s="329"/>
      <c r="Q220" s="329"/>
      <c r="R220" s="316"/>
      <c r="S220" s="316"/>
      <c r="T220" s="316"/>
      <c r="U220" s="316"/>
      <c r="V220" s="316"/>
      <c r="W220" s="316"/>
      <c r="X220" s="283"/>
      <c r="Y220" s="316"/>
      <c r="Z220" s="316"/>
      <c r="AA220" s="283"/>
      <c r="AB220" s="283"/>
      <c r="AC220" s="283"/>
      <c r="AD220" s="283"/>
      <c r="AE220" s="283"/>
      <c r="AF220" s="283"/>
      <c r="AG220" s="283"/>
      <c r="AH220" s="283"/>
      <c r="AI220" s="283"/>
      <c r="AJ220" s="283"/>
      <c r="AK220" s="283"/>
      <c r="AL220" s="283"/>
    </row>
    <row r="221">
      <c r="A221" s="316"/>
      <c r="B221" s="283"/>
      <c r="C221" s="283"/>
      <c r="D221" s="316"/>
      <c r="E221" s="316"/>
      <c r="F221" s="316"/>
      <c r="G221" s="316"/>
      <c r="H221" s="316"/>
      <c r="I221" s="316"/>
      <c r="J221" s="316"/>
      <c r="K221" s="316"/>
      <c r="L221" s="329"/>
      <c r="M221" s="329"/>
      <c r="N221" s="329"/>
      <c r="O221" s="329"/>
      <c r="P221" s="329"/>
      <c r="Q221" s="329"/>
      <c r="R221" s="316"/>
      <c r="S221" s="316"/>
      <c r="T221" s="316"/>
      <c r="U221" s="316"/>
      <c r="V221" s="316"/>
      <c r="W221" s="316"/>
      <c r="X221" s="283"/>
      <c r="Y221" s="316"/>
      <c r="Z221" s="316"/>
      <c r="AA221" s="283"/>
      <c r="AB221" s="283"/>
      <c r="AC221" s="283"/>
      <c r="AD221" s="283"/>
      <c r="AE221" s="283"/>
      <c r="AF221" s="283"/>
      <c r="AG221" s="283"/>
      <c r="AH221" s="283"/>
      <c r="AI221" s="283"/>
      <c r="AJ221" s="283"/>
      <c r="AK221" s="283"/>
      <c r="AL221" s="283"/>
    </row>
    <row r="222">
      <c r="A222" s="316"/>
      <c r="B222" s="283"/>
      <c r="C222" s="283"/>
      <c r="D222" s="316"/>
      <c r="E222" s="316"/>
      <c r="F222" s="316"/>
      <c r="G222" s="316"/>
      <c r="H222" s="316"/>
      <c r="I222" s="316"/>
      <c r="J222" s="316"/>
      <c r="K222" s="316"/>
      <c r="L222" s="329"/>
      <c r="M222" s="329"/>
      <c r="N222" s="329"/>
      <c r="O222" s="329"/>
      <c r="P222" s="329"/>
      <c r="Q222" s="329"/>
      <c r="R222" s="316"/>
      <c r="S222" s="316"/>
      <c r="T222" s="316"/>
      <c r="U222" s="316"/>
      <c r="V222" s="316"/>
      <c r="W222" s="316"/>
      <c r="X222" s="283"/>
      <c r="Y222" s="316"/>
      <c r="Z222" s="316"/>
      <c r="AA222" s="283"/>
      <c r="AB222" s="283"/>
      <c r="AC222" s="283"/>
      <c r="AD222" s="283"/>
      <c r="AE222" s="283"/>
      <c r="AF222" s="283"/>
      <c r="AG222" s="283"/>
      <c r="AH222" s="283"/>
      <c r="AI222" s="283"/>
      <c r="AJ222" s="283"/>
      <c r="AK222" s="283"/>
      <c r="AL222" s="283"/>
    </row>
    <row r="223">
      <c r="A223" s="316"/>
      <c r="B223" s="283"/>
      <c r="C223" s="283"/>
      <c r="D223" s="316"/>
      <c r="E223" s="316"/>
      <c r="F223" s="316"/>
      <c r="G223" s="316"/>
      <c r="H223" s="316"/>
      <c r="I223" s="316"/>
      <c r="J223" s="316"/>
      <c r="K223" s="316"/>
      <c r="L223" s="329"/>
      <c r="M223" s="329"/>
      <c r="N223" s="329"/>
      <c r="O223" s="329"/>
      <c r="P223" s="329"/>
      <c r="Q223" s="329"/>
      <c r="R223" s="316"/>
      <c r="S223" s="316"/>
      <c r="T223" s="316"/>
      <c r="U223" s="316"/>
      <c r="V223" s="316"/>
      <c r="W223" s="316"/>
      <c r="X223" s="283"/>
      <c r="Y223" s="316"/>
      <c r="Z223" s="316"/>
      <c r="AA223" s="283"/>
      <c r="AB223" s="283"/>
      <c r="AC223" s="283"/>
      <c r="AD223" s="283"/>
      <c r="AE223" s="283"/>
      <c r="AF223" s="283"/>
      <c r="AG223" s="283"/>
      <c r="AH223" s="283"/>
      <c r="AI223" s="283"/>
      <c r="AJ223" s="283"/>
      <c r="AK223" s="283"/>
      <c r="AL223" s="283"/>
    </row>
    <row r="224">
      <c r="A224" s="316"/>
      <c r="B224" s="283"/>
      <c r="C224" s="283"/>
      <c r="D224" s="316"/>
      <c r="E224" s="316"/>
      <c r="F224" s="316"/>
      <c r="G224" s="316"/>
      <c r="H224" s="316"/>
      <c r="I224" s="316"/>
      <c r="J224" s="316"/>
      <c r="K224" s="316"/>
      <c r="L224" s="329"/>
      <c r="M224" s="329"/>
      <c r="N224" s="329"/>
      <c r="O224" s="329"/>
      <c r="P224" s="329"/>
      <c r="Q224" s="329"/>
      <c r="R224" s="316"/>
      <c r="S224" s="316"/>
      <c r="T224" s="316"/>
      <c r="U224" s="316"/>
      <c r="V224" s="316"/>
      <c r="W224" s="316"/>
      <c r="X224" s="283"/>
      <c r="Y224" s="316"/>
      <c r="Z224" s="316"/>
      <c r="AA224" s="283"/>
      <c r="AB224" s="283"/>
      <c r="AC224" s="283"/>
      <c r="AD224" s="283"/>
      <c r="AE224" s="283"/>
      <c r="AF224" s="283"/>
      <c r="AG224" s="283"/>
      <c r="AH224" s="283"/>
      <c r="AI224" s="283"/>
      <c r="AJ224" s="283"/>
      <c r="AK224" s="283"/>
      <c r="AL224" s="283"/>
    </row>
    <row r="225">
      <c r="A225" s="316"/>
      <c r="B225" s="283"/>
      <c r="C225" s="283"/>
      <c r="D225" s="316"/>
      <c r="E225" s="316"/>
      <c r="F225" s="316"/>
      <c r="G225" s="316"/>
      <c r="H225" s="316"/>
      <c r="I225" s="316"/>
      <c r="J225" s="316"/>
      <c r="K225" s="316"/>
      <c r="L225" s="329"/>
      <c r="M225" s="329"/>
      <c r="N225" s="329"/>
      <c r="O225" s="329"/>
      <c r="P225" s="329"/>
      <c r="Q225" s="329"/>
      <c r="R225" s="316"/>
      <c r="S225" s="316"/>
      <c r="T225" s="316"/>
      <c r="U225" s="316"/>
      <c r="V225" s="316"/>
      <c r="W225" s="316"/>
      <c r="X225" s="283"/>
      <c r="Y225" s="316"/>
      <c r="Z225" s="316"/>
      <c r="AA225" s="283"/>
      <c r="AB225" s="283"/>
      <c r="AC225" s="283"/>
      <c r="AD225" s="283"/>
      <c r="AE225" s="283"/>
      <c r="AF225" s="283"/>
      <c r="AG225" s="283"/>
      <c r="AH225" s="283"/>
      <c r="AI225" s="283"/>
      <c r="AJ225" s="283"/>
      <c r="AK225" s="283"/>
      <c r="AL225" s="283"/>
    </row>
    <row r="226">
      <c r="A226" s="316"/>
      <c r="B226" s="283"/>
      <c r="C226" s="283"/>
      <c r="D226" s="316"/>
      <c r="E226" s="316"/>
      <c r="F226" s="316"/>
      <c r="G226" s="316"/>
      <c r="H226" s="316"/>
      <c r="I226" s="316"/>
      <c r="J226" s="316"/>
      <c r="K226" s="316"/>
      <c r="L226" s="329"/>
      <c r="M226" s="329"/>
      <c r="N226" s="329"/>
      <c r="O226" s="329"/>
      <c r="P226" s="329"/>
      <c r="Q226" s="329"/>
      <c r="R226" s="316"/>
      <c r="S226" s="316"/>
      <c r="T226" s="316"/>
      <c r="U226" s="316"/>
      <c r="V226" s="316"/>
      <c r="W226" s="316"/>
      <c r="X226" s="283"/>
      <c r="Y226" s="316"/>
      <c r="Z226" s="316"/>
      <c r="AA226" s="283"/>
      <c r="AB226" s="283"/>
      <c r="AC226" s="283"/>
      <c r="AD226" s="283"/>
      <c r="AE226" s="283"/>
      <c r="AF226" s="283"/>
      <c r="AG226" s="283"/>
      <c r="AH226" s="283"/>
      <c r="AI226" s="283"/>
      <c r="AJ226" s="283"/>
      <c r="AK226" s="283"/>
      <c r="AL226" s="283"/>
    </row>
    <row r="227">
      <c r="A227" s="316"/>
      <c r="B227" s="283"/>
      <c r="C227" s="283"/>
      <c r="D227" s="316"/>
      <c r="E227" s="316"/>
      <c r="F227" s="316"/>
      <c r="G227" s="316"/>
      <c r="H227" s="316"/>
      <c r="I227" s="316"/>
      <c r="J227" s="316"/>
      <c r="K227" s="316"/>
      <c r="L227" s="329"/>
      <c r="M227" s="329"/>
      <c r="N227" s="329"/>
      <c r="O227" s="329"/>
      <c r="P227" s="329"/>
      <c r="Q227" s="329"/>
      <c r="R227" s="316"/>
      <c r="S227" s="316"/>
      <c r="T227" s="316"/>
      <c r="U227" s="316"/>
      <c r="V227" s="316"/>
      <c r="W227" s="316"/>
      <c r="X227" s="283"/>
      <c r="Y227" s="316"/>
      <c r="Z227" s="316"/>
      <c r="AA227" s="283"/>
      <c r="AB227" s="283"/>
      <c r="AC227" s="283"/>
      <c r="AD227" s="283"/>
      <c r="AE227" s="283"/>
      <c r="AF227" s="283"/>
      <c r="AG227" s="283"/>
      <c r="AH227" s="283"/>
      <c r="AI227" s="283"/>
      <c r="AJ227" s="283"/>
      <c r="AK227" s="283"/>
      <c r="AL227" s="283"/>
    </row>
    <row r="228">
      <c r="A228" s="316"/>
      <c r="B228" s="283"/>
      <c r="C228" s="283"/>
      <c r="D228" s="316"/>
      <c r="E228" s="316"/>
      <c r="F228" s="316"/>
      <c r="G228" s="316"/>
      <c r="H228" s="316"/>
      <c r="I228" s="316"/>
      <c r="J228" s="316"/>
      <c r="K228" s="316"/>
      <c r="L228" s="329"/>
      <c r="M228" s="329"/>
      <c r="N228" s="329"/>
      <c r="O228" s="329"/>
      <c r="P228" s="329"/>
      <c r="Q228" s="329"/>
      <c r="R228" s="316"/>
      <c r="S228" s="316"/>
      <c r="T228" s="316"/>
      <c r="U228" s="316"/>
      <c r="V228" s="316"/>
      <c r="W228" s="316"/>
      <c r="X228" s="283"/>
      <c r="Y228" s="316"/>
      <c r="Z228" s="316"/>
      <c r="AA228" s="283"/>
      <c r="AB228" s="283"/>
      <c r="AC228" s="283"/>
      <c r="AD228" s="283"/>
      <c r="AE228" s="283"/>
      <c r="AF228" s="283"/>
      <c r="AG228" s="283"/>
      <c r="AH228" s="283"/>
      <c r="AI228" s="283"/>
      <c r="AJ228" s="283"/>
      <c r="AK228" s="283"/>
      <c r="AL228" s="283"/>
    </row>
    <row r="229">
      <c r="A229" s="316"/>
      <c r="B229" s="283"/>
      <c r="C229" s="283"/>
      <c r="D229" s="316"/>
      <c r="E229" s="316"/>
      <c r="F229" s="316"/>
      <c r="G229" s="316"/>
      <c r="H229" s="316"/>
      <c r="I229" s="316"/>
      <c r="J229" s="316"/>
      <c r="K229" s="316"/>
      <c r="L229" s="329"/>
      <c r="M229" s="329"/>
      <c r="N229" s="329"/>
      <c r="O229" s="329"/>
      <c r="P229" s="329"/>
      <c r="Q229" s="329"/>
      <c r="R229" s="316"/>
      <c r="S229" s="316"/>
      <c r="T229" s="316"/>
      <c r="U229" s="316"/>
      <c r="V229" s="316"/>
      <c r="W229" s="316"/>
      <c r="X229" s="283"/>
      <c r="Y229" s="316"/>
      <c r="Z229" s="316"/>
      <c r="AA229" s="283"/>
      <c r="AB229" s="283"/>
      <c r="AC229" s="283"/>
      <c r="AD229" s="283"/>
      <c r="AE229" s="283"/>
      <c r="AF229" s="283"/>
      <c r="AG229" s="283"/>
      <c r="AH229" s="283"/>
      <c r="AI229" s="283"/>
      <c r="AJ229" s="283"/>
      <c r="AK229" s="283"/>
      <c r="AL229" s="283"/>
    </row>
    <row r="230">
      <c r="A230" s="316"/>
      <c r="B230" s="283"/>
      <c r="C230" s="283"/>
      <c r="D230" s="316"/>
      <c r="E230" s="316"/>
      <c r="F230" s="316"/>
      <c r="G230" s="316"/>
      <c r="H230" s="316"/>
      <c r="I230" s="316"/>
      <c r="J230" s="316"/>
      <c r="K230" s="316"/>
      <c r="L230" s="329"/>
      <c r="M230" s="329"/>
      <c r="N230" s="329"/>
      <c r="O230" s="329"/>
      <c r="P230" s="329"/>
      <c r="Q230" s="329"/>
      <c r="R230" s="316"/>
      <c r="S230" s="316"/>
      <c r="T230" s="316"/>
      <c r="U230" s="316"/>
      <c r="V230" s="316"/>
      <c r="W230" s="316"/>
      <c r="X230" s="283"/>
      <c r="Y230" s="316"/>
      <c r="Z230" s="316"/>
      <c r="AA230" s="283"/>
      <c r="AB230" s="283"/>
      <c r="AC230" s="283"/>
      <c r="AD230" s="283"/>
      <c r="AE230" s="283"/>
      <c r="AF230" s="283"/>
      <c r="AG230" s="283"/>
      <c r="AH230" s="283"/>
      <c r="AI230" s="283"/>
      <c r="AJ230" s="283"/>
      <c r="AK230" s="283"/>
      <c r="AL230" s="283"/>
    </row>
    <row r="231">
      <c r="A231" s="316"/>
      <c r="B231" s="283"/>
      <c r="C231" s="283"/>
      <c r="D231" s="316"/>
      <c r="E231" s="316"/>
      <c r="F231" s="316"/>
      <c r="G231" s="316"/>
      <c r="H231" s="316"/>
      <c r="I231" s="316"/>
      <c r="J231" s="316"/>
      <c r="K231" s="316"/>
      <c r="L231" s="329"/>
      <c r="M231" s="329"/>
      <c r="N231" s="329"/>
      <c r="O231" s="329"/>
      <c r="P231" s="329"/>
      <c r="Q231" s="329"/>
      <c r="R231" s="316"/>
      <c r="S231" s="316"/>
      <c r="T231" s="316"/>
      <c r="U231" s="316"/>
      <c r="V231" s="316"/>
      <c r="W231" s="316"/>
      <c r="X231" s="283"/>
      <c r="Y231" s="316"/>
      <c r="Z231" s="316"/>
      <c r="AA231" s="283"/>
      <c r="AB231" s="283"/>
      <c r="AC231" s="283"/>
      <c r="AD231" s="283"/>
      <c r="AE231" s="283"/>
      <c r="AF231" s="283"/>
      <c r="AG231" s="283"/>
      <c r="AH231" s="283"/>
      <c r="AI231" s="283"/>
      <c r="AJ231" s="283"/>
      <c r="AK231" s="283"/>
      <c r="AL231" s="283"/>
    </row>
    <row r="232">
      <c r="A232" s="316"/>
      <c r="B232" s="283"/>
      <c r="C232" s="283"/>
      <c r="D232" s="316"/>
      <c r="E232" s="316"/>
      <c r="F232" s="316"/>
      <c r="G232" s="316"/>
      <c r="H232" s="316"/>
      <c r="I232" s="316"/>
      <c r="J232" s="316"/>
      <c r="K232" s="316"/>
      <c r="L232" s="329"/>
      <c r="M232" s="329"/>
      <c r="N232" s="329"/>
      <c r="O232" s="329"/>
      <c r="P232" s="329"/>
      <c r="Q232" s="329"/>
      <c r="R232" s="316"/>
      <c r="S232" s="316"/>
      <c r="T232" s="316"/>
      <c r="U232" s="316"/>
      <c r="V232" s="316"/>
      <c r="W232" s="316"/>
      <c r="X232" s="283"/>
      <c r="Y232" s="316"/>
      <c r="Z232" s="316"/>
      <c r="AA232" s="283"/>
      <c r="AB232" s="283"/>
      <c r="AC232" s="283"/>
      <c r="AD232" s="283"/>
      <c r="AE232" s="283"/>
      <c r="AF232" s="283"/>
      <c r="AG232" s="283"/>
      <c r="AH232" s="283"/>
      <c r="AI232" s="283"/>
      <c r="AJ232" s="283"/>
      <c r="AK232" s="283"/>
      <c r="AL232" s="283"/>
    </row>
    <row r="233">
      <c r="A233" s="316"/>
      <c r="B233" s="283"/>
      <c r="C233" s="283"/>
      <c r="D233" s="316"/>
      <c r="E233" s="316"/>
      <c r="F233" s="316"/>
      <c r="G233" s="316"/>
      <c r="H233" s="316"/>
      <c r="I233" s="316"/>
      <c r="J233" s="316"/>
      <c r="K233" s="316"/>
      <c r="L233" s="329"/>
      <c r="M233" s="329"/>
      <c r="N233" s="329"/>
      <c r="O233" s="329"/>
      <c r="P233" s="329"/>
      <c r="Q233" s="329"/>
      <c r="R233" s="316"/>
      <c r="S233" s="316"/>
      <c r="T233" s="316"/>
      <c r="U233" s="316"/>
      <c r="V233" s="316"/>
      <c r="W233" s="316"/>
      <c r="X233" s="283"/>
      <c r="Y233" s="316"/>
      <c r="Z233" s="316"/>
      <c r="AA233" s="283"/>
      <c r="AB233" s="283"/>
      <c r="AC233" s="283"/>
      <c r="AD233" s="283"/>
      <c r="AE233" s="283"/>
      <c r="AF233" s="283"/>
      <c r="AG233" s="283"/>
      <c r="AH233" s="283"/>
      <c r="AI233" s="283"/>
      <c r="AJ233" s="283"/>
      <c r="AK233" s="283"/>
      <c r="AL233" s="283"/>
    </row>
    <row r="234">
      <c r="A234" s="316"/>
      <c r="B234" s="283"/>
      <c r="C234" s="283"/>
      <c r="D234" s="316"/>
      <c r="E234" s="316"/>
      <c r="F234" s="316"/>
      <c r="G234" s="316"/>
      <c r="H234" s="316"/>
      <c r="I234" s="316"/>
      <c r="J234" s="316"/>
      <c r="K234" s="316"/>
      <c r="L234" s="329"/>
      <c r="M234" s="329"/>
      <c r="N234" s="329"/>
      <c r="O234" s="329"/>
      <c r="P234" s="329"/>
      <c r="Q234" s="329"/>
      <c r="R234" s="316"/>
      <c r="S234" s="316"/>
      <c r="T234" s="316"/>
      <c r="U234" s="316"/>
      <c r="V234" s="316"/>
      <c r="W234" s="316"/>
      <c r="X234" s="283"/>
      <c r="Y234" s="316"/>
      <c r="Z234" s="316"/>
      <c r="AA234" s="283"/>
      <c r="AB234" s="283"/>
      <c r="AC234" s="283"/>
      <c r="AD234" s="283"/>
      <c r="AE234" s="283"/>
      <c r="AF234" s="283"/>
      <c r="AG234" s="283"/>
      <c r="AH234" s="283"/>
      <c r="AI234" s="283"/>
      <c r="AJ234" s="283"/>
      <c r="AK234" s="283"/>
      <c r="AL234" s="283"/>
    </row>
    <row r="235">
      <c r="A235" s="316"/>
      <c r="B235" s="283"/>
      <c r="C235" s="283"/>
      <c r="D235" s="316"/>
      <c r="E235" s="316"/>
      <c r="F235" s="316"/>
      <c r="G235" s="316"/>
      <c r="H235" s="316"/>
      <c r="I235" s="316"/>
      <c r="J235" s="316"/>
      <c r="K235" s="316"/>
      <c r="L235" s="329"/>
      <c r="M235" s="329"/>
      <c r="N235" s="329"/>
      <c r="O235" s="329"/>
      <c r="P235" s="329"/>
      <c r="Q235" s="329"/>
      <c r="R235" s="316"/>
      <c r="S235" s="316"/>
      <c r="T235" s="316"/>
      <c r="U235" s="316"/>
      <c r="V235" s="316"/>
      <c r="W235" s="316"/>
      <c r="X235" s="283"/>
      <c r="Y235" s="316"/>
      <c r="Z235" s="316"/>
      <c r="AA235" s="283"/>
      <c r="AB235" s="283"/>
      <c r="AC235" s="283"/>
      <c r="AD235" s="283"/>
      <c r="AE235" s="283"/>
      <c r="AF235" s="283"/>
      <c r="AG235" s="283"/>
      <c r="AH235" s="283"/>
      <c r="AI235" s="283"/>
      <c r="AJ235" s="283"/>
      <c r="AK235" s="283"/>
      <c r="AL235" s="283"/>
    </row>
    <row r="236">
      <c r="A236" s="316"/>
      <c r="B236" s="283"/>
      <c r="C236" s="283"/>
      <c r="D236" s="316"/>
      <c r="E236" s="316"/>
      <c r="F236" s="316"/>
      <c r="G236" s="316"/>
      <c r="H236" s="316"/>
      <c r="I236" s="316"/>
      <c r="J236" s="316"/>
      <c r="K236" s="316"/>
      <c r="L236" s="329"/>
      <c r="M236" s="329"/>
      <c r="N236" s="329"/>
      <c r="O236" s="329"/>
      <c r="P236" s="329"/>
      <c r="Q236" s="329"/>
      <c r="R236" s="316"/>
      <c r="S236" s="316"/>
      <c r="T236" s="316"/>
      <c r="U236" s="316"/>
      <c r="V236" s="316"/>
      <c r="W236" s="316"/>
      <c r="X236" s="283"/>
      <c r="Y236" s="316"/>
      <c r="Z236" s="316"/>
      <c r="AA236" s="283"/>
      <c r="AB236" s="283"/>
      <c r="AC236" s="283"/>
      <c r="AD236" s="283"/>
      <c r="AE236" s="283"/>
      <c r="AF236" s="283"/>
      <c r="AG236" s="283"/>
      <c r="AH236" s="283"/>
      <c r="AI236" s="283"/>
      <c r="AJ236" s="283"/>
      <c r="AK236" s="283"/>
      <c r="AL236" s="283"/>
    </row>
    <row r="237">
      <c r="A237" s="316"/>
      <c r="B237" s="283"/>
      <c r="C237" s="283"/>
      <c r="D237" s="316"/>
      <c r="E237" s="316"/>
      <c r="F237" s="316"/>
      <c r="G237" s="316"/>
      <c r="H237" s="316"/>
      <c r="I237" s="316"/>
      <c r="J237" s="316"/>
      <c r="K237" s="316"/>
      <c r="L237" s="329"/>
      <c r="M237" s="329"/>
      <c r="N237" s="329"/>
      <c r="O237" s="329"/>
      <c r="P237" s="329"/>
      <c r="Q237" s="329"/>
      <c r="R237" s="316"/>
      <c r="S237" s="316"/>
      <c r="T237" s="316"/>
      <c r="U237" s="316"/>
      <c r="V237" s="316"/>
      <c r="W237" s="316"/>
      <c r="X237" s="283"/>
      <c r="Y237" s="316"/>
      <c r="Z237" s="316"/>
      <c r="AA237" s="283"/>
      <c r="AB237" s="283"/>
      <c r="AC237" s="283"/>
      <c r="AD237" s="283"/>
      <c r="AE237" s="283"/>
      <c r="AF237" s="283"/>
      <c r="AG237" s="283"/>
      <c r="AH237" s="283"/>
      <c r="AI237" s="283"/>
      <c r="AJ237" s="283"/>
      <c r="AK237" s="283"/>
      <c r="AL237" s="283"/>
    </row>
    <row r="238">
      <c r="A238" s="316"/>
      <c r="B238" s="283"/>
      <c r="C238" s="283"/>
      <c r="D238" s="316"/>
      <c r="E238" s="316"/>
      <c r="F238" s="316"/>
      <c r="G238" s="316"/>
      <c r="H238" s="316"/>
      <c r="I238" s="316"/>
      <c r="J238" s="316"/>
      <c r="K238" s="316"/>
      <c r="L238" s="329"/>
      <c r="M238" s="329"/>
      <c r="N238" s="329"/>
      <c r="O238" s="329"/>
      <c r="P238" s="329"/>
      <c r="Q238" s="329"/>
      <c r="R238" s="316"/>
      <c r="S238" s="316"/>
      <c r="T238" s="316"/>
      <c r="U238" s="316"/>
      <c r="V238" s="316"/>
      <c r="W238" s="316"/>
      <c r="X238" s="283"/>
      <c r="Y238" s="316"/>
      <c r="Z238" s="316"/>
      <c r="AA238" s="283"/>
      <c r="AB238" s="283"/>
      <c r="AC238" s="283"/>
      <c r="AD238" s="283"/>
      <c r="AE238" s="283"/>
      <c r="AF238" s="283"/>
      <c r="AG238" s="283"/>
      <c r="AH238" s="283"/>
      <c r="AI238" s="283"/>
      <c r="AJ238" s="283"/>
      <c r="AK238" s="283"/>
      <c r="AL238" s="283"/>
    </row>
    <row r="239">
      <c r="A239" s="316"/>
      <c r="B239" s="283"/>
      <c r="C239" s="283"/>
      <c r="D239" s="316"/>
      <c r="E239" s="316"/>
      <c r="F239" s="316"/>
      <c r="G239" s="316"/>
      <c r="H239" s="316"/>
      <c r="I239" s="316"/>
      <c r="J239" s="316"/>
      <c r="K239" s="316"/>
      <c r="L239" s="329"/>
      <c r="M239" s="329"/>
      <c r="N239" s="329"/>
      <c r="O239" s="329"/>
      <c r="P239" s="329"/>
      <c r="Q239" s="329"/>
      <c r="R239" s="316"/>
      <c r="S239" s="316"/>
      <c r="T239" s="316"/>
      <c r="U239" s="316"/>
      <c r="V239" s="316"/>
      <c r="W239" s="316"/>
      <c r="X239" s="283"/>
      <c r="Y239" s="316"/>
      <c r="Z239" s="316"/>
      <c r="AA239" s="283"/>
      <c r="AB239" s="283"/>
      <c r="AC239" s="283"/>
      <c r="AD239" s="283"/>
      <c r="AE239" s="283"/>
      <c r="AF239" s="283"/>
      <c r="AG239" s="283"/>
      <c r="AH239" s="283"/>
      <c r="AI239" s="283"/>
      <c r="AJ239" s="283"/>
      <c r="AK239" s="283"/>
      <c r="AL239" s="283"/>
    </row>
    <row r="240">
      <c r="A240" s="316"/>
      <c r="B240" s="283"/>
      <c r="C240" s="283"/>
      <c r="D240" s="316"/>
      <c r="E240" s="316"/>
      <c r="F240" s="316"/>
      <c r="G240" s="316"/>
      <c r="H240" s="316"/>
      <c r="I240" s="316"/>
      <c r="J240" s="316"/>
      <c r="K240" s="316"/>
      <c r="L240" s="329"/>
      <c r="M240" s="329"/>
      <c r="N240" s="329"/>
      <c r="O240" s="329"/>
      <c r="P240" s="329"/>
      <c r="Q240" s="329"/>
      <c r="R240" s="316"/>
      <c r="S240" s="316"/>
      <c r="T240" s="316"/>
      <c r="U240" s="316"/>
      <c r="V240" s="316"/>
      <c r="W240" s="316"/>
      <c r="X240" s="283"/>
      <c r="Y240" s="316"/>
      <c r="Z240" s="316"/>
      <c r="AA240" s="283"/>
      <c r="AB240" s="283"/>
      <c r="AC240" s="283"/>
      <c r="AD240" s="283"/>
      <c r="AE240" s="283"/>
      <c r="AF240" s="283"/>
      <c r="AG240" s="283"/>
      <c r="AH240" s="283"/>
      <c r="AI240" s="283"/>
      <c r="AJ240" s="283"/>
      <c r="AK240" s="283"/>
      <c r="AL240" s="283"/>
    </row>
    <row r="241">
      <c r="A241" s="316"/>
      <c r="B241" s="283"/>
      <c r="C241" s="283"/>
      <c r="D241" s="316"/>
      <c r="E241" s="316"/>
      <c r="F241" s="316"/>
      <c r="G241" s="316"/>
      <c r="H241" s="316"/>
      <c r="I241" s="316"/>
      <c r="J241" s="316"/>
      <c r="K241" s="316"/>
      <c r="L241" s="329"/>
      <c r="M241" s="329"/>
      <c r="N241" s="329"/>
      <c r="O241" s="329"/>
      <c r="P241" s="329"/>
      <c r="Q241" s="329"/>
      <c r="R241" s="316"/>
      <c r="S241" s="316"/>
      <c r="T241" s="316"/>
      <c r="U241" s="316"/>
      <c r="V241" s="316"/>
      <c r="W241" s="316"/>
      <c r="X241" s="283"/>
      <c r="Y241" s="316"/>
      <c r="Z241" s="316"/>
      <c r="AA241" s="283"/>
      <c r="AB241" s="283"/>
      <c r="AC241" s="283"/>
      <c r="AD241" s="283"/>
      <c r="AE241" s="283"/>
      <c r="AF241" s="283"/>
      <c r="AG241" s="283"/>
      <c r="AH241" s="283"/>
      <c r="AI241" s="283"/>
      <c r="AJ241" s="283"/>
      <c r="AK241" s="283"/>
      <c r="AL241" s="283"/>
    </row>
    <row r="242">
      <c r="A242" s="316"/>
      <c r="B242" s="283"/>
      <c r="C242" s="283"/>
      <c r="D242" s="316"/>
      <c r="E242" s="316"/>
      <c r="F242" s="316"/>
      <c r="G242" s="316"/>
      <c r="H242" s="316"/>
      <c r="I242" s="316"/>
      <c r="J242" s="316"/>
      <c r="K242" s="316"/>
      <c r="L242" s="329"/>
      <c r="M242" s="329"/>
      <c r="N242" s="329"/>
      <c r="O242" s="329"/>
      <c r="P242" s="329"/>
      <c r="Q242" s="329"/>
      <c r="R242" s="316"/>
      <c r="S242" s="316"/>
      <c r="T242" s="316"/>
      <c r="U242" s="316"/>
      <c r="V242" s="316"/>
      <c r="W242" s="316"/>
      <c r="X242" s="283"/>
      <c r="Y242" s="316"/>
      <c r="Z242" s="316"/>
      <c r="AA242" s="283"/>
      <c r="AB242" s="283"/>
      <c r="AC242" s="283"/>
      <c r="AD242" s="283"/>
      <c r="AE242" s="283"/>
      <c r="AF242" s="283"/>
      <c r="AG242" s="283"/>
      <c r="AH242" s="283"/>
      <c r="AI242" s="283"/>
      <c r="AJ242" s="283"/>
      <c r="AK242" s="283"/>
      <c r="AL242" s="283"/>
    </row>
    <row r="243">
      <c r="A243" s="316"/>
      <c r="B243" s="283"/>
      <c r="C243" s="283"/>
      <c r="D243" s="316"/>
      <c r="E243" s="316"/>
      <c r="F243" s="316"/>
      <c r="G243" s="316"/>
      <c r="H243" s="316"/>
      <c r="I243" s="316"/>
      <c r="J243" s="316"/>
      <c r="K243" s="316"/>
      <c r="L243" s="329"/>
      <c r="M243" s="329"/>
      <c r="N243" s="329"/>
      <c r="O243" s="329"/>
      <c r="P243" s="329"/>
      <c r="Q243" s="329"/>
      <c r="R243" s="316"/>
      <c r="S243" s="316"/>
      <c r="T243" s="316"/>
      <c r="U243" s="316"/>
      <c r="V243" s="316"/>
      <c r="W243" s="316"/>
      <c r="X243" s="283"/>
      <c r="Y243" s="316"/>
      <c r="Z243" s="316"/>
      <c r="AA243" s="283"/>
      <c r="AB243" s="283"/>
      <c r="AC243" s="283"/>
      <c r="AD243" s="283"/>
      <c r="AE243" s="283"/>
      <c r="AF243" s="283"/>
      <c r="AG243" s="283"/>
      <c r="AH243" s="283"/>
      <c r="AI243" s="283"/>
      <c r="AJ243" s="283"/>
      <c r="AK243" s="283"/>
      <c r="AL243" s="283"/>
    </row>
    <row r="244">
      <c r="A244" s="316"/>
      <c r="B244" s="283"/>
      <c r="C244" s="283"/>
      <c r="D244" s="316"/>
      <c r="E244" s="316"/>
      <c r="F244" s="316"/>
      <c r="G244" s="316"/>
      <c r="H244" s="316"/>
      <c r="I244" s="316"/>
      <c r="J244" s="316"/>
      <c r="K244" s="316"/>
      <c r="L244" s="329"/>
      <c r="M244" s="329"/>
      <c r="N244" s="329"/>
      <c r="O244" s="329"/>
      <c r="P244" s="329"/>
      <c r="Q244" s="329"/>
      <c r="R244" s="316"/>
      <c r="S244" s="316"/>
      <c r="T244" s="316"/>
      <c r="U244" s="316"/>
      <c r="V244" s="316"/>
      <c r="W244" s="316"/>
      <c r="X244" s="283"/>
      <c r="Y244" s="316"/>
      <c r="Z244" s="316"/>
      <c r="AA244" s="283"/>
      <c r="AB244" s="283"/>
      <c r="AC244" s="283"/>
      <c r="AD244" s="283"/>
      <c r="AE244" s="283"/>
      <c r="AF244" s="283"/>
      <c r="AG244" s="283"/>
      <c r="AH244" s="283"/>
      <c r="AI244" s="283"/>
      <c r="AJ244" s="283"/>
      <c r="AK244" s="283"/>
      <c r="AL244" s="283"/>
    </row>
    <row r="245">
      <c r="A245" s="316"/>
      <c r="B245" s="283"/>
      <c r="C245" s="283"/>
      <c r="D245" s="316"/>
      <c r="E245" s="316"/>
      <c r="F245" s="316"/>
      <c r="G245" s="316"/>
      <c r="H245" s="316"/>
      <c r="I245" s="316"/>
      <c r="J245" s="316"/>
      <c r="K245" s="316"/>
      <c r="L245" s="329"/>
      <c r="M245" s="329"/>
      <c r="N245" s="329"/>
      <c r="O245" s="329"/>
      <c r="P245" s="329"/>
      <c r="Q245" s="329"/>
      <c r="R245" s="316"/>
      <c r="S245" s="316"/>
      <c r="T245" s="316"/>
      <c r="U245" s="316"/>
      <c r="V245" s="316"/>
      <c r="W245" s="316"/>
      <c r="X245" s="283"/>
      <c r="Y245" s="316"/>
      <c r="Z245" s="316"/>
      <c r="AA245" s="283"/>
      <c r="AB245" s="283"/>
      <c r="AC245" s="283"/>
      <c r="AD245" s="283"/>
      <c r="AE245" s="283"/>
      <c r="AF245" s="283"/>
      <c r="AG245" s="283"/>
      <c r="AH245" s="283"/>
      <c r="AI245" s="283"/>
      <c r="AJ245" s="283"/>
      <c r="AK245" s="283"/>
      <c r="AL245" s="283"/>
    </row>
    <row r="246">
      <c r="A246" s="316"/>
      <c r="B246" s="283"/>
      <c r="C246" s="283"/>
      <c r="D246" s="316"/>
      <c r="E246" s="316"/>
      <c r="F246" s="316"/>
      <c r="G246" s="316"/>
      <c r="H246" s="316"/>
      <c r="I246" s="316"/>
      <c r="J246" s="316"/>
      <c r="K246" s="316"/>
      <c r="L246" s="329"/>
      <c r="M246" s="329"/>
      <c r="N246" s="329"/>
      <c r="O246" s="329"/>
      <c r="P246" s="329"/>
      <c r="Q246" s="329"/>
      <c r="R246" s="316"/>
      <c r="S246" s="316"/>
      <c r="T246" s="316"/>
      <c r="U246" s="316"/>
      <c r="V246" s="316"/>
      <c r="W246" s="316"/>
      <c r="X246" s="283"/>
      <c r="Y246" s="316"/>
      <c r="Z246" s="316"/>
      <c r="AA246" s="283"/>
      <c r="AB246" s="283"/>
      <c r="AC246" s="283"/>
      <c r="AD246" s="283"/>
      <c r="AE246" s="283"/>
      <c r="AF246" s="283"/>
      <c r="AG246" s="283"/>
      <c r="AH246" s="283"/>
      <c r="AI246" s="283"/>
      <c r="AJ246" s="283"/>
      <c r="AK246" s="283"/>
      <c r="AL246" s="283"/>
    </row>
    <row r="247">
      <c r="A247" s="316"/>
      <c r="B247" s="283"/>
      <c r="C247" s="283"/>
      <c r="D247" s="316"/>
      <c r="E247" s="316"/>
      <c r="F247" s="316"/>
      <c r="G247" s="316"/>
      <c r="H247" s="316"/>
      <c r="I247" s="316"/>
      <c r="J247" s="316"/>
      <c r="K247" s="316"/>
      <c r="L247" s="329"/>
      <c r="M247" s="329"/>
      <c r="N247" s="329"/>
      <c r="O247" s="329"/>
      <c r="P247" s="329"/>
      <c r="Q247" s="329"/>
      <c r="R247" s="316"/>
      <c r="S247" s="316"/>
      <c r="T247" s="316"/>
      <c r="U247" s="316"/>
      <c r="V247" s="316"/>
      <c r="W247" s="316"/>
      <c r="X247" s="283"/>
      <c r="Y247" s="316"/>
      <c r="Z247" s="316"/>
      <c r="AA247" s="283"/>
      <c r="AB247" s="283"/>
      <c r="AC247" s="283"/>
      <c r="AD247" s="283"/>
      <c r="AE247" s="283"/>
      <c r="AF247" s="283"/>
      <c r="AG247" s="283"/>
      <c r="AH247" s="283"/>
      <c r="AI247" s="283"/>
      <c r="AJ247" s="283"/>
      <c r="AK247" s="283"/>
      <c r="AL247" s="283"/>
    </row>
    <row r="248">
      <c r="A248" s="316"/>
      <c r="B248" s="283"/>
      <c r="C248" s="283"/>
      <c r="D248" s="316"/>
      <c r="E248" s="316"/>
      <c r="F248" s="316"/>
      <c r="G248" s="316"/>
      <c r="H248" s="316"/>
      <c r="I248" s="316"/>
      <c r="J248" s="316"/>
      <c r="K248" s="316"/>
      <c r="L248" s="329"/>
      <c r="M248" s="329"/>
      <c r="N248" s="329"/>
      <c r="O248" s="329"/>
      <c r="P248" s="329"/>
      <c r="Q248" s="329"/>
      <c r="R248" s="316"/>
      <c r="S248" s="316"/>
      <c r="T248" s="316"/>
      <c r="U248" s="316"/>
      <c r="V248" s="316"/>
      <c r="W248" s="316"/>
      <c r="X248" s="283"/>
      <c r="Y248" s="316"/>
      <c r="Z248" s="316"/>
      <c r="AA248" s="283"/>
      <c r="AB248" s="283"/>
      <c r="AC248" s="283"/>
      <c r="AD248" s="283"/>
      <c r="AE248" s="283"/>
      <c r="AF248" s="283"/>
      <c r="AG248" s="283"/>
      <c r="AH248" s="283"/>
      <c r="AI248" s="283"/>
      <c r="AJ248" s="283"/>
      <c r="AK248" s="283"/>
      <c r="AL248" s="283"/>
    </row>
    <row r="249">
      <c r="A249" s="316"/>
      <c r="B249" s="283"/>
      <c r="C249" s="283"/>
      <c r="D249" s="316"/>
      <c r="E249" s="316"/>
      <c r="F249" s="316"/>
      <c r="G249" s="316"/>
      <c r="H249" s="316"/>
      <c r="I249" s="316"/>
      <c r="J249" s="316"/>
      <c r="K249" s="316"/>
      <c r="L249" s="329"/>
      <c r="M249" s="329"/>
      <c r="N249" s="329"/>
      <c r="O249" s="329"/>
      <c r="P249" s="329"/>
      <c r="Q249" s="329"/>
      <c r="R249" s="316"/>
      <c r="S249" s="316"/>
      <c r="T249" s="316"/>
      <c r="U249" s="316"/>
      <c r="V249" s="316"/>
      <c r="W249" s="316"/>
      <c r="X249" s="283"/>
      <c r="Y249" s="316"/>
      <c r="Z249" s="316"/>
      <c r="AA249" s="283"/>
      <c r="AB249" s="283"/>
      <c r="AC249" s="283"/>
      <c r="AD249" s="283"/>
      <c r="AE249" s="283"/>
      <c r="AF249" s="283"/>
      <c r="AG249" s="283"/>
      <c r="AH249" s="283"/>
      <c r="AI249" s="283"/>
      <c r="AJ249" s="283"/>
      <c r="AK249" s="283"/>
      <c r="AL249" s="283"/>
    </row>
    <row r="250">
      <c r="A250" s="316"/>
      <c r="B250" s="283"/>
      <c r="C250" s="283"/>
      <c r="D250" s="316"/>
      <c r="E250" s="316"/>
      <c r="F250" s="316"/>
      <c r="G250" s="316"/>
      <c r="H250" s="316"/>
      <c r="I250" s="316"/>
      <c r="J250" s="316"/>
      <c r="K250" s="316"/>
      <c r="L250" s="329"/>
      <c r="M250" s="329"/>
      <c r="N250" s="329"/>
      <c r="O250" s="329"/>
      <c r="P250" s="329"/>
      <c r="Q250" s="329"/>
      <c r="R250" s="316"/>
      <c r="S250" s="316"/>
      <c r="T250" s="316"/>
      <c r="U250" s="316"/>
      <c r="V250" s="316"/>
      <c r="W250" s="316"/>
      <c r="X250" s="283"/>
      <c r="Y250" s="316"/>
      <c r="Z250" s="316"/>
      <c r="AA250" s="283"/>
      <c r="AB250" s="283"/>
      <c r="AC250" s="283"/>
      <c r="AD250" s="283"/>
      <c r="AE250" s="283"/>
      <c r="AF250" s="283"/>
      <c r="AG250" s="283"/>
      <c r="AH250" s="283"/>
      <c r="AI250" s="283"/>
      <c r="AJ250" s="283"/>
      <c r="AK250" s="283"/>
      <c r="AL250" s="283"/>
    </row>
    <row r="251">
      <c r="A251" s="316"/>
      <c r="B251" s="283"/>
      <c r="C251" s="283"/>
      <c r="D251" s="316"/>
      <c r="E251" s="316"/>
      <c r="F251" s="316"/>
      <c r="G251" s="316"/>
      <c r="H251" s="316"/>
      <c r="I251" s="316"/>
      <c r="J251" s="316"/>
      <c r="K251" s="316"/>
      <c r="L251" s="329"/>
      <c r="M251" s="329"/>
      <c r="N251" s="329"/>
      <c r="O251" s="329"/>
      <c r="P251" s="329"/>
      <c r="Q251" s="329"/>
      <c r="R251" s="316"/>
      <c r="S251" s="316"/>
      <c r="T251" s="316"/>
      <c r="U251" s="316"/>
      <c r="V251" s="316"/>
      <c r="W251" s="316"/>
      <c r="X251" s="283"/>
      <c r="Y251" s="316"/>
      <c r="Z251" s="316"/>
      <c r="AA251" s="283"/>
      <c r="AB251" s="283"/>
      <c r="AC251" s="283"/>
      <c r="AD251" s="283"/>
      <c r="AE251" s="283"/>
      <c r="AF251" s="283"/>
      <c r="AG251" s="283"/>
      <c r="AH251" s="283"/>
      <c r="AI251" s="283"/>
      <c r="AJ251" s="283"/>
      <c r="AK251" s="283"/>
      <c r="AL251" s="283"/>
    </row>
    <row r="252">
      <c r="A252" s="316"/>
      <c r="B252" s="283"/>
      <c r="C252" s="283"/>
      <c r="D252" s="316"/>
      <c r="E252" s="316"/>
      <c r="F252" s="316"/>
      <c r="G252" s="316"/>
      <c r="H252" s="316"/>
      <c r="I252" s="316"/>
      <c r="J252" s="316"/>
      <c r="K252" s="316"/>
      <c r="L252" s="329"/>
      <c r="M252" s="329"/>
      <c r="N252" s="329"/>
      <c r="O252" s="329"/>
      <c r="P252" s="329"/>
      <c r="Q252" s="329"/>
      <c r="R252" s="316"/>
      <c r="S252" s="316"/>
      <c r="T252" s="316"/>
      <c r="U252" s="316"/>
      <c r="V252" s="316"/>
      <c r="W252" s="316"/>
      <c r="X252" s="283"/>
      <c r="Y252" s="316"/>
      <c r="Z252" s="316"/>
      <c r="AA252" s="283"/>
      <c r="AB252" s="283"/>
      <c r="AC252" s="283"/>
      <c r="AD252" s="283"/>
      <c r="AE252" s="283"/>
      <c r="AF252" s="283"/>
      <c r="AG252" s="283"/>
      <c r="AH252" s="283"/>
      <c r="AI252" s="283"/>
      <c r="AJ252" s="283"/>
      <c r="AK252" s="283"/>
      <c r="AL252" s="283"/>
    </row>
    <row r="253">
      <c r="A253" s="316"/>
      <c r="B253" s="283"/>
      <c r="C253" s="283"/>
      <c r="D253" s="316"/>
      <c r="E253" s="316"/>
      <c r="F253" s="316"/>
      <c r="G253" s="316"/>
      <c r="H253" s="316"/>
      <c r="I253" s="316"/>
      <c r="J253" s="316"/>
      <c r="K253" s="316"/>
      <c r="L253" s="329"/>
      <c r="M253" s="329"/>
      <c r="N253" s="329"/>
      <c r="O253" s="329"/>
      <c r="P253" s="329"/>
      <c r="Q253" s="329"/>
      <c r="R253" s="316"/>
      <c r="S253" s="316"/>
      <c r="T253" s="316"/>
      <c r="U253" s="316"/>
      <c r="V253" s="316"/>
      <c r="W253" s="316"/>
      <c r="X253" s="283"/>
      <c r="Y253" s="316"/>
      <c r="Z253" s="316"/>
      <c r="AA253" s="283"/>
      <c r="AB253" s="283"/>
      <c r="AC253" s="283"/>
      <c r="AD253" s="283"/>
      <c r="AE253" s="283"/>
      <c r="AF253" s="283"/>
      <c r="AG253" s="283"/>
      <c r="AH253" s="283"/>
      <c r="AI253" s="283"/>
      <c r="AJ253" s="283"/>
      <c r="AK253" s="283"/>
      <c r="AL253" s="283"/>
    </row>
    <row r="254">
      <c r="A254" s="316"/>
      <c r="B254" s="283"/>
      <c r="C254" s="283"/>
      <c r="D254" s="316"/>
      <c r="E254" s="316"/>
      <c r="F254" s="316"/>
      <c r="G254" s="316"/>
      <c r="H254" s="316"/>
      <c r="I254" s="316"/>
      <c r="J254" s="316"/>
      <c r="K254" s="316"/>
      <c r="L254" s="329"/>
      <c r="M254" s="329"/>
      <c r="N254" s="329"/>
      <c r="O254" s="329"/>
      <c r="P254" s="329"/>
      <c r="Q254" s="329"/>
      <c r="R254" s="316"/>
      <c r="S254" s="316"/>
      <c r="T254" s="316"/>
      <c r="U254" s="316"/>
      <c r="V254" s="316"/>
      <c r="W254" s="316"/>
      <c r="X254" s="283"/>
      <c r="Y254" s="316"/>
      <c r="Z254" s="316"/>
      <c r="AA254" s="283"/>
      <c r="AB254" s="283"/>
      <c r="AC254" s="283"/>
      <c r="AD254" s="283"/>
      <c r="AE254" s="283"/>
      <c r="AF254" s="283"/>
      <c r="AG254" s="283"/>
      <c r="AH254" s="283"/>
      <c r="AI254" s="283"/>
      <c r="AJ254" s="283"/>
      <c r="AK254" s="283"/>
      <c r="AL254" s="283"/>
    </row>
    <row r="255">
      <c r="A255" s="316"/>
      <c r="B255" s="283"/>
      <c r="C255" s="283"/>
      <c r="D255" s="316"/>
      <c r="E255" s="316"/>
      <c r="F255" s="316"/>
      <c r="G255" s="316"/>
      <c r="H255" s="316"/>
      <c r="I255" s="316"/>
      <c r="J255" s="316"/>
      <c r="K255" s="316"/>
      <c r="L255" s="329"/>
      <c r="M255" s="329"/>
      <c r="N255" s="329"/>
      <c r="O255" s="329"/>
      <c r="P255" s="329"/>
      <c r="Q255" s="329"/>
      <c r="R255" s="316"/>
      <c r="S255" s="316"/>
      <c r="T255" s="316"/>
      <c r="U255" s="316"/>
      <c r="V255" s="316"/>
      <c r="W255" s="316"/>
      <c r="X255" s="283"/>
      <c r="Y255" s="316"/>
      <c r="Z255" s="316"/>
      <c r="AA255" s="283"/>
      <c r="AB255" s="283"/>
      <c r="AC255" s="283"/>
      <c r="AD255" s="283"/>
      <c r="AE255" s="283"/>
      <c r="AF255" s="283"/>
      <c r="AG255" s="283"/>
      <c r="AH255" s="283"/>
      <c r="AI255" s="283"/>
      <c r="AJ255" s="283"/>
      <c r="AK255" s="283"/>
      <c r="AL255" s="283"/>
    </row>
    <row r="256">
      <c r="A256" s="316"/>
      <c r="B256" s="283"/>
      <c r="C256" s="283"/>
      <c r="D256" s="316"/>
      <c r="E256" s="316"/>
      <c r="F256" s="316"/>
      <c r="G256" s="316"/>
      <c r="H256" s="316"/>
      <c r="I256" s="316"/>
      <c r="J256" s="316"/>
      <c r="K256" s="316"/>
      <c r="L256" s="329"/>
      <c r="M256" s="329"/>
      <c r="N256" s="329"/>
      <c r="O256" s="329"/>
      <c r="P256" s="329"/>
      <c r="Q256" s="329"/>
      <c r="R256" s="316"/>
      <c r="S256" s="316"/>
      <c r="T256" s="316"/>
      <c r="U256" s="316"/>
      <c r="V256" s="316"/>
      <c r="W256" s="316"/>
      <c r="X256" s="283"/>
      <c r="Y256" s="316"/>
      <c r="Z256" s="316"/>
      <c r="AA256" s="283"/>
      <c r="AB256" s="283"/>
      <c r="AC256" s="283"/>
      <c r="AD256" s="283"/>
      <c r="AE256" s="283"/>
      <c r="AF256" s="283"/>
      <c r="AG256" s="283"/>
      <c r="AH256" s="283"/>
      <c r="AI256" s="283"/>
      <c r="AJ256" s="283"/>
      <c r="AK256" s="283"/>
      <c r="AL256" s="283"/>
    </row>
    <row r="257">
      <c r="A257" s="316"/>
      <c r="B257" s="283"/>
      <c r="C257" s="283"/>
      <c r="D257" s="316"/>
      <c r="E257" s="316"/>
      <c r="F257" s="316"/>
      <c r="G257" s="316"/>
      <c r="H257" s="316"/>
      <c r="I257" s="316"/>
      <c r="J257" s="316"/>
      <c r="K257" s="316"/>
      <c r="L257" s="329"/>
      <c r="M257" s="329"/>
      <c r="N257" s="329"/>
      <c r="O257" s="329"/>
      <c r="P257" s="329"/>
      <c r="Q257" s="329"/>
      <c r="R257" s="316"/>
      <c r="S257" s="316"/>
      <c r="T257" s="316"/>
      <c r="U257" s="316"/>
      <c r="V257" s="316"/>
      <c r="W257" s="316"/>
      <c r="X257" s="283"/>
      <c r="Y257" s="316"/>
      <c r="Z257" s="316"/>
      <c r="AA257" s="283"/>
      <c r="AB257" s="283"/>
      <c r="AC257" s="283"/>
      <c r="AD257" s="283"/>
      <c r="AE257" s="283"/>
      <c r="AF257" s="283"/>
      <c r="AG257" s="283"/>
      <c r="AH257" s="283"/>
      <c r="AI257" s="283"/>
      <c r="AJ257" s="283"/>
      <c r="AK257" s="283"/>
      <c r="AL257" s="283"/>
    </row>
    <row r="258">
      <c r="A258" s="316"/>
      <c r="B258" s="283"/>
      <c r="C258" s="283"/>
      <c r="D258" s="316"/>
      <c r="E258" s="316"/>
      <c r="F258" s="316"/>
      <c r="G258" s="316"/>
      <c r="H258" s="316"/>
      <c r="I258" s="316"/>
      <c r="J258" s="316"/>
      <c r="K258" s="316"/>
      <c r="L258" s="329"/>
      <c r="M258" s="329"/>
      <c r="N258" s="329"/>
      <c r="O258" s="329"/>
      <c r="P258" s="329"/>
      <c r="Q258" s="329"/>
      <c r="R258" s="316"/>
      <c r="S258" s="316"/>
      <c r="T258" s="316"/>
      <c r="U258" s="316"/>
      <c r="V258" s="316"/>
      <c r="W258" s="316"/>
      <c r="X258" s="283"/>
      <c r="Y258" s="316"/>
      <c r="Z258" s="316"/>
      <c r="AA258" s="283"/>
      <c r="AB258" s="283"/>
      <c r="AC258" s="283"/>
      <c r="AD258" s="283"/>
      <c r="AE258" s="283"/>
      <c r="AF258" s="283"/>
      <c r="AG258" s="283"/>
      <c r="AH258" s="283"/>
      <c r="AI258" s="283"/>
      <c r="AJ258" s="283"/>
      <c r="AK258" s="283"/>
      <c r="AL258" s="283"/>
    </row>
    <row r="259">
      <c r="A259" s="316"/>
      <c r="B259" s="283"/>
      <c r="C259" s="283"/>
      <c r="D259" s="316"/>
      <c r="E259" s="316"/>
      <c r="F259" s="316"/>
      <c r="G259" s="316"/>
      <c r="H259" s="316"/>
      <c r="I259" s="316"/>
      <c r="J259" s="316"/>
      <c r="K259" s="316"/>
      <c r="L259" s="329"/>
      <c r="M259" s="329"/>
      <c r="N259" s="329"/>
      <c r="O259" s="329"/>
      <c r="P259" s="329"/>
      <c r="Q259" s="329"/>
      <c r="R259" s="316"/>
      <c r="S259" s="316"/>
      <c r="T259" s="316"/>
      <c r="U259" s="316"/>
      <c r="V259" s="316"/>
      <c r="W259" s="316"/>
      <c r="X259" s="283"/>
      <c r="Y259" s="316"/>
      <c r="Z259" s="316"/>
      <c r="AA259" s="283"/>
      <c r="AB259" s="283"/>
      <c r="AC259" s="283"/>
      <c r="AD259" s="283"/>
      <c r="AE259" s="283"/>
      <c r="AF259" s="283"/>
      <c r="AG259" s="283"/>
      <c r="AH259" s="283"/>
      <c r="AI259" s="283"/>
      <c r="AJ259" s="283"/>
      <c r="AK259" s="283"/>
      <c r="AL259" s="283"/>
    </row>
    <row r="260">
      <c r="A260" s="316"/>
      <c r="B260" s="283"/>
      <c r="C260" s="283"/>
      <c r="D260" s="316"/>
      <c r="E260" s="316"/>
      <c r="F260" s="316"/>
      <c r="G260" s="316"/>
      <c r="H260" s="316"/>
      <c r="I260" s="316"/>
      <c r="J260" s="316"/>
      <c r="K260" s="316"/>
      <c r="L260" s="329"/>
      <c r="M260" s="329"/>
      <c r="N260" s="329"/>
      <c r="O260" s="329"/>
      <c r="P260" s="329"/>
      <c r="Q260" s="329"/>
      <c r="R260" s="316"/>
      <c r="S260" s="316"/>
      <c r="T260" s="316"/>
      <c r="U260" s="316"/>
      <c r="V260" s="316"/>
      <c r="W260" s="316"/>
      <c r="X260" s="283"/>
      <c r="Y260" s="316"/>
      <c r="Z260" s="316"/>
      <c r="AA260" s="283"/>
      <c r="AB260" s="283"/>
      <c r="AC260" s="283"/>
      <c r="AD260" s="283"/>
      <c r="AE260" s="283"/>
      <c r="AF260" s="283"/>
      <c r="AG260" s="283"/>
      <c r="AH260" s="283"/>
      <c r="AI260" s="283"/>
      <c r="AJ260" s="283"/>
      <c r="AK260" s="283"/>
      <c r="AL260" s="283"/>
    </row>
    <row r="261">
      <c r="A261" s="316"/>
      <c r="B261" s="283"/>
      <c r="C261" s="283"/>
      <c r="D261" s="316"/>
      <c r="E261" s="316"/>
      <c r="F261" s="316"/>
      <c r="G261" s="316"/>
      <c r="H261" s="316"/>
      <c r="I261" s="316"/>
      <c r="J261" s="316"/>
      <c r="K261" s="316"/>
      <c r="L261" s="329"/>
      <c r="M261" s="329"/>
      <c r="N261" s="329"/>
      <c r="O261" s="329"/>
      <c r="P261" s="329"/>
      <c r="Q261" s="329"/>
      <c r="R261" s="316"/>
      <c r="S261" s="316"/>
      <c r="T261" s="316"/>
      <c r="U261" s="316"/>
      <c r="V261" s="316"/>
      <c r="W261" s="316"/>
      <c r="X261" s="283"/>
      <c r="Y261" s="316"/>
      <c r="Z261" s="316"/>
      <c r="AA261" s="283"/>
      <c r="AB261" s="283"/>
      <c r="AC261" s="283"/>
      <c r="AD261" s="283"/>
      <c r="AE261" s="283"/>
      <c r="AF261" s="283"/>
      <c r="AG261" s="283"/>
      <c r="AH261" s="283"/>
      <c r="AI261" s="283"/>
      <c r="AJ261" s="283"/>
      <c r="AK261" s="283"/>
      <c r="AL261" s="283"/>
    </row>
    <row r="262">
      <c r="A262" s="316"/>
      <c r="B262" s="283"/>
      <c r="C262" s="283"/>
      <c r="D262" s="316"/>
      <c r="E262" s="316"/>
      <c r="F262" s="316"/>
      <c r="G262" s="316"/>
      <c r="H262" s="316"/>
      <c r="I262" s="316"/>
      <c r="J262" s="316"/>
      <c r="K262" s="316"/>
      <c r="L262" s="329"/>
      <c r="M262" s="329"/>
      <c r="N262" s="329"/>
      <c r="O262" s="329"/>
      <c r="P262" s="329"/>
      <c r="Q262" s="329"/>
      <c r="R262" s="316"/>
      <c r="S262" s="316"/>
      <c r="T262" s="316"/>
      <c r="U262" s="316"/>
      <c r="V262" s="316"/>
      <c r="W262" s="316"/>
      <c r="X262" s="283"/>
      <c r="Y262" s="316"/>
      <c r="Z262" s="316"/>
      <c r="AA262" s="283"/>
      <c r="AB262" s="283"/>
      <c r="AC262" s="283"/>
      <c r="AD262" s="283"/>
      <c r="AE262" s="283"/>
      <c r="AF262" s="283"/>
      <c r="AG262" s="283"/>
      <c r="AH262" s="283"/>
      <c r="AI262" s="283"/>
      <c r="AJ262" s="283"/>
      <c r="AK262" s="283"/>
      <c r="AL262" s="283"/>
    </row>
    <row r="263">
      <c r="A263" s="316"/>
      <c r="B263" s="283"/>
      <c r="C263" s="283"/>
      <c r="D263" s="316"/>
      <c r="E263" s="316"/>
      <c r="F263" s="316"/>
      <c r="G263" s="316"/>
      <c r="H263" s="316"/>
      <c r="I263" s="316"/>
      <c r="J263" s="316"/>
      <c r="K263" s="316"/>
      <c r="L263" s="329"/>
      <c r="M263" s="329"/>
      <c r="N263" s="329"/>
      <c r="O263" s="329"/>
      <c r="P263" s="329"/>
      <c r="Q263" s="329"/>
      <c r="R263" s="316"/>
      <c r="S263" s="316"/>
      <c r="T263" s="316"/>
      <c r="U263" s="316"/>
      <c r="V263" s="316"/>
      <c r="W263" s="316"/>
      <c r="X263" s="283"/>
      <c r="Y263" s="316"/>
      <c r="Z263" s="316"/>
      <c r="AA263" s="283"/>
      <c r="AB263" s="283"/>
      <c r="AC263" s="283"/>
      <c r="AD263" s="283"/>
      <c r="AE263" s="283"/>
      <c r="AF263" s="283"/>
      <c r="AG263" s="283"/>
      <c r="AH263" s="283"/>
      <c r="AI263" s="283"/>
      <c r="AJ263" s="283"/>
      <c r="AK263" s="283"/>
      <c r="AL263" s="283"/>
    </row>
    <row r="264">
      <c r="A264" s="316"/>
      <c r="B264" s="283"/>
      <c r="C264" s="283"/>
      <c r="D264" s="316"/>
      <c r="E264" s="316"/>
      <c r="F264" s="316"/>
      <c r="G264" s="316"/>
      <c r="H264" s="316"/>
      <c r="I264" s="316"/>
      <c r="J264" s="316"/>
      <c r="K264" s="316"/>
      <c r="L264" s="329"/>
      <c r="M264" s="329"/>
      <c r="N264" s="329"/>
      <c r="O264" s="329"/>
      <c r="P264" s="329"/>
      <c r="Q264" s="329"/>
      <c r="R264" s="316"/>
      <c r="S264" s="316"/>
      <c r="T264" s="316"/>
      <c r="U264" s="316"/>
      <c r="V264" s="316"/>
      <c r="W264" s="316"/>
      <c r="X264" s="283"/>
      <c r="Y264" s="316"/>
      <c r="Z264" s="316"/>
      <c r="AA264" s="283"/>
      <c r="AB264" s="283"/>
      <c r="AC264" s="283"/>
      <c r="AD264" s="283"/>
      <c r="AE264" s="283"/>
      <c r="AF264" s="283"/>
      <c r="AG264" s="283"/>
      <c r="AH264" s="283"/>
      <c r="AI264" s="283"/>
      <c r="AJ264" s="283"/>
      <c r="AK264" s="283"/>
      <c r="AL264" s="283"/>
    </row>
    <row r="265">
      <c r="A265" s="316"/>
      <c r="B265" s="283"/>
      <c r="C265" s="283"/>
      <c r="D265" s="316"/>
      <c r="E265" s="316"/>
      <c r="F265" s="316"/>
      <c r="G265" s="316"/>
      <c r="H265" s="316"/>
      <c r="I265" s="316"/>
      <c r="J265" s="316"/>
      <c r="K265" s="316"/>
      <c r="L265" s="329"/>
      <c r="M265" s="329"/>
      <c r="N265" s="329"/>
      <c r="O265" s="329"/>
      <c r="P265" s="329"/>
      <c r="Q265" s="329"/>
      <c r="R265" s="316"/>
      <c r="S265" s="316"/>
      <c r="T265" s="316"/>
      <c r="U265" s="316"/>
      <c r="V265" s="316"/>
      <c r="W265" s="316"/>
      <c r="X265" s="283"/>
      <c r="Y265" s="316"/>
      <c r="Z265" s="316"/>
      <c r="AA265" s="283"/>
      <c r="AB265" s="283"/>
      <c r="AC265" s="283"/>
      <c r="AD265" s="283"/>
      <c r="AE265" s="283"/>
      <c r="AF265" s="283"/>
      <c r="AG265" s="283"/>
      <c r="AH265" s="283"/>
      <c r="AI265" s="283"/>
      <c r="AJ265" s="283"/>
      <c r="AK265" s="283"/>
      <c r="AL265" s="283"/>
    </row>
    <row r="266">
      <c r="A266" s="316"/>
      <c r="B266" s="283"/>
      <c r="C266" s="283"/>
      <c r="D266" s="316"/>
      <c r="E266" s="316"/>
      <c r="F266" s="316"/>
      <c r="G266" s="316"/>
      <c r="H266" s="316"/>
      <c r="I266" s="316"/>
      <c r="J266" s="316"/>
      <c r="K266" s="316"/>
      <c r="L266" s="329"/>
      <c r="M266" s="329"/>
      <c r="N266" s="329"/>
      <c r="O266" s="329"/>
      <c r="P266" s="329"/>
      <c r="Q266" s="329"/>
      <c r="R266" s="316"/>
      <c r="S266" s="316"/>
      <c r="T266" s="316"/>
      <c r="U266" s="316"/>
      <c r="V266" s="316"/>
      <c r="W266" s="316"/>
      <c r="X266" s="283"/>
      <c r="Y266" s="316"/>
      <c r="Z266" s="316"/>
      <c r="AA266" s="283"/>
      <c r="AB266" s="283"/>
      <c r="AC266" s="283"/>
      <c r="AD266" s="283"/>
      <c r="AE266" s="283"/>
      <c r="AF266" s="283"/>
      <c r="AG266" s="283"/>
      <c r="AH266" s="283"/>
      <c r="AI266" s="283"/>
      <c r="AJ266" s="283"/>
      <c r="AK266" s="283"/>
      <c r="AL266" s="283"/>
    </row>
    <row r="267">
      <c r="A267" s="316"/>
      <c r="B267" s="283"/>
      <c r="C267" s="283"/>
      <c r="D267" s="316"/>
      <c r="E267" s="316"/>
      <c r="F267" s="316"/>
      <c r="G267" s="316"/>
      <c r="H267" s="316"/>
      <c r="I267" s="316"/>
      <c r="J267" s="316"/>
      <c r="K267" s="316"/>
      <c r="L267" s="329"/>
      <c r="M267" s="329"/>
      <c r="N267" s="329"/>
      <c r="O267" s="329"/>
      <c r="P267" s="329"/>
      <c r="Q267" s="329"/>
      <c r="R267" s="316"/>
      <c r="S267" s="316"/>
      <c r="T267" s="316"/>
      <c r="U267" s="316"/>
      <c r="V267" s="316"/>
      <c r="W267" s="316"/>
      <c r="X267" s="283"/>
      <c r="Y267" s="316"/>
      <c r="Z267" s="316"/>
      <c r="AA267" s="283"/>
      <c r="AB267" s="283"/>
      <c r="AC267" s="283"/>
      <c r="AD267" s="283"/>
      <c r="AE267" s="283"/>
      <c r="AF267" s="283"/>
      <c r="AG267" s="283"/>
      <c r="AH267" s="283"/>
      <c r="AI267" s="283"/>
      <c r="AJ267" s="283"/>
      <c r="AK267" s="283"/>
      <c r="AL267" s="283"/>
    </row>
    <row r="268">
      <c r="A268" s="316"/>
      <c r="B268" s="283"/>
      <c r="C268" s="283"/>
      <c r="D268" s="316"/>
      <c r="E268" s="316"/>
      <c r="F268" s="316"/>
      <c r="G268" s="316"/>
      <c r="H268" s="316"/>
      <c r="I268" s="316"/>
      <c r="J268" s="316"/>
      <c r="K268" s="316"/>
      <c r="L268" s="329"/>
      <c r="M268" s="329"/>
      <c r="N268" s="329"/>
      <c r="O268" s="329"/>
      <c r="P268" s="329"/>
      <c r="Q268" s="329"/>
      <c r="R268" s="316"/>
      <c r="S268" s="316"/>
      <c r="T268" s="316"/>
      <c r="U268" s="316"/>
      <c r="V268" s="316"/>
      <c r="W268" s="316"/>
      <c r="X268" s="283"/>
      <c r="Y268" s="316"/>
      <c r="Z268" s="316"/>
      <c r="AA268" s="283"/>
      <c r="AB268" s="283"/>
      <c r="AC268" s="283"/>
      <c r="AD268" s="283"/>
      <c r="AE268" s="283"/>
      <c r="AF268" s="283"/>
      <c r="AG268" s="283"/>
      <c r="AH268" s="283"/>
      <c r="AI268" s="283"/>
      <c r="AJ268" s="283"/>
      <c r="AK268" s="283"/>
      <c r="AL268" s="283"/>
    </row>
    <row r="269">
      <c r="A269" s="316"/>
      <c r="B269" s="283"/>
      <c r="C269" s="283"/>
      <c r="D269" s="316"/>
      <c r="E269" s="316"/>
      <c r="F269" s="316"/>
      <c r="G269" s="316"/>
      <c r="H269" s="316"/>
      <c r="I269" s="316"/>
      <c r="J269" s="316"/>
      <c r="K269" s="316"/>
      <c r="L269" s="329"/>
      <c r="M269" s="329"/>
      <c r="N269" s="329"/>
      <c r="O269" s="329"/>
      <c r="P269" s="329"/>
      <c r="Q269" s="329"/>
      <c r="R269" s="316"/>
      <c r="S269" s="316"/>
      <c r="T269" s="316"/>
      <c r="U269" s="316"/>
      <c r="V269" s="316"/>
      <c r="W269" s="316"/>
      <c r="X269" s="283"/>
      <c r="Y269" s="316"/>
      <c r="Z269" s="316"/>
      <c r="AA269" s="283"/>
      <c r="AB269" s="283"/>
      <c r="AC269" s="283"/>
      <c r="AD269" s="283"/>
      <c r="AE269" s="283"/>
      <c r="AF269" s="283"/>
      <c r="AG269" s="283"/>
      <c r="AH269" s="283"/>
      <c r="AI269" s="283"/>
      <c r="AJ269" s="283"/>
      <c r="AK269" s="283"/>
      <c r="AL269" s="283"/>
    </row>
    <row r="270">
      <c r="A270" s="316"/>
      <c r="B270" s="283"/>
      <c r="C270" s="283"/>
      <c r="D270" s="316"/>
      <c r="E270" s="316"/>
      <c r="F270" s="316"/>
      <c r="G270" s="316"/>
      <c r="H270" s="316"/>
      <c r="I270" s="316"/>
      <c r="J270" s="316"/>
      <c r="K270" s="316"/>
      <c r="L270" s="329"/>
      <c r="M270" s="329"/>
      <c r="N270" s="329"/>
      <c r="O270" s="329"/>
      <c r="P270" s="329"/>
      <c r="Q270" s="329"/>
      <c r="R270" s="316"/>
      <c r="S270" s="316"/>
      <c r="T270" s="316"/>
      <c r="U270" s="316"/>
      <c r="V270" s="316"/>
      <c r="W270" s="316"/>
      <c r="X270" s="283"/>
      <c r="Y270" s="316"/>
      <c r="Z270" s="316"/>
      <c r="AA270" s="283"/>
      <c r="AB270" s="283"/>
      <c r="AC270" s="283"/>
      <c r="AD270" s="283"/>
      <c r="AE270" s="283"/>
      <c r="AF270" s="283"/>
      <c r="AG270" s="283"/>
      <c r="AH270" s="283"/>
      <c r="AI270" s="283"/>
      <c r="AJ270" s="283"/>
      <c r="AK270" s="283"/>
      <c r="AL270" s="283"/>
    </row>
    <row r="271">
      <c r="A271" s="316"/>
      <c r="B271" s="283"/>
      <c r="C271" s="283"/>
      <c r="D271" s="316"/>
      <c r="E271" s="316"/>
      <c r="F271" s="316"/>
      <c r="G271" s="316"/>
      <c r="H271" s="316"/>
      <c r="I271" s="316"/>
      <c r="J271" s="316"/>
      <c r="K271" s="316"/>
      <c r="L271" s="329"/>
      <c r="M271" s="329"/>
      <c r="N271" s="329"/>
      <c r="O271" s="329"/>
      <c r="P271" s="329"/>
      <c r="Q271" s="329"/>
      <c r="R271" s="316"/>
      <c r="S271" s="316"/>
      <c r="T271" s="316"/>
      <c r="U271" s="316"/>
      <c r="V271" s="316"/>
      <c r="W271" s="316"/>
      <c r="X271" s="283"/>
      <c r="Y271" s="316"/>
      <c r="Z271" s="316"/>
      <c r="AA271" s="283"/>
      <c r="AB271" s="283"/>
      <c r="AC271" s="283"/>
      <c r="AD271" s="283"/>
      <c r="AE271" s="283"/>
      <c r="AF271" s="283"/>
      <c r="AG271" s="283"/>
      <c r="AH271" s="283"/>
      <c r="AI271" s="283"/>
      <c r="AJ271" s="283"/>
      <c r="AK271" s="283"/>
      <c r="AL271" s="283"/>
    </row>
    <row r="272">
      <c r="A272" s="316"/>
      <c r="B272" s="283"/>
      <c r="C272" s="283"/>
      <c r="D272" s="316"/>
      <c r="E272" s="316"/>
      <c r="F272" s="316"/>
      <c r="G272" s="316"/>
      <c r="H272" s="316"/>
      <c r="I272" s="316"/>
      <c r="J272" s="316"/>
      <c r="K272" s="316"/>
      <c r="L272" s="329"/>
      <c r="M272" s="329"/>
      <c r="N272" s="329"/>
      <c r="O272" s="329"/>
      <c r="P272" s="329"/>
      <c r="Q272" s="329"/>
      <c r="R272" s="316"/>
      <c r="S272" s="316"/>
      <c r="T272" s="316"/>
      <c r="U272" s="316"/>
      <c r="V272" s="316"/>
      <c r="W272" s="316"/>
      <c r="X272" s="283"/>
      <c r="Y272" s="316"/>
      <c r="Z272" s="316"/>
      <c r="AA272" s="283"/>
      <c r="AB272" s="283"/>
      <c r="AC272" s="283"/>
      <c r="AD272" s="283"/>
      <c r="AE272" s="283"/>
      <c r="AF272" s="283"/>
      <c r="AG272" s="283"/>
      <c r="AH272" s="283"/>
      <c r="AI272" s="283"/>
      <c r="AJ272" s="283"/>
      <c r="AK272" s="283"/>
      <c r="AL272" s="283"/>
    </row>
    <row r="273">
      <c r="A273" s="316"/>
      <c r="B273" s="283"/>
      <c r="C273" s="283"/>
      <c r="D273" s="316"/>
      <c r="E273" s="316"/>
      <c r="F273" s="316"/>
      <c r="G273" s="316"/>
      <c r="H273" s="316"/>
      <c r="I273" s="316"/>
      <c r="J273" s="316"/>
      <c r="K273" s="316"/>
      <c r="L273" s="329"/>
      <c r="M273" s="329"/>
      <c r="N273" s="329"/>
      <c r="O273" s="329"/>
      <c r="P273" s="329"/>
      <c r="Q273" s="329"/>
      <c r="R273" s="316"/>
      <c r="S273" s="316"/>
      <c r="T273" s="316"/>
      <c r="U273" s="316"/>
      <c r="V273" s="316"/>
      <c r="W273" s="316"/>
      <c r="X273" s="283"/>
      <c r="Y273" s="316"/>
      <c r="Z273" s="316"/>
      <c r="AA273" s="283"/>
      <c r="AB273" s="283"/>
      <c r="AC273" s="283"/>
      <c r="AD273" s="283"/>
      <c r="AE273" s="283"/>
      <c r="AF273" s="283"/>
      <c r="AG273" s="283"/>
      <c r="AH273" s="283"/>
      <c r="AI273" s="283"/>
      <c r="AJ273" s="283"/>
      <c r="AK273" s="283"/>
      <c r="AL273" s="283"/>
    </row>
    <row r="274">
      <c r="A274" s="316"/>
      <c r="B274" s="283"/>
      <c r="C274" s="283"/>
      <c r="D274" s="316"/>
      <c r="E274" s="316"/>
      <c r="F274" s="316"/>
      <c r="G274" s="316"/>
      <c r="H274" s="316"/>
      <c r="I274" s="316"/>
      <c r="J274" s="316"/>
      <c r="K274" s="316"/>
      <c r="L274" s="329"/>
      <c r="M274" s="329"/>
      <c r="N274" s="329"/>
      <c r="O274" s="329"/>
      <c r="P274" s="329"/>
      <c r="Q274" s="329"/>
      <c r="R274" s="316"/>
      <c r="S274" s="316"/>
      <c r="T274" s="316"/>
      <c r="U274" s="316"/>
      <c r="V274" s="316"/>
      <c r="W274" s="316"/>
      <c r="X274" s="283"/>
      <c r="Y274" s="316"/>
      <c r="Z274" s="316"/>
      <c r="AA274" s="283"/>
      <c r="AB274" s="283"/>
      <c r="AC274" s="283"/>
      <c r="AD274" s="283"/>
      <c r="AE274" s="283"/>
      <c r="AF274" s="283"/>
      <c r="AG274" s="283"/>
      <c r="AH274" s="283"/>
      <c r="AI274" s="283"/>
      <c r="AJ274" s="283"/>
      <c r="AK274" s="283"/>
      <c r="AL274" s="283"/>
    </row>
    <row r="275">
      <c r="A275" s="316"/>
      <c r="B275" s="283"/>
      <c r="C275" s="283"/>
      <c r="D275" s="316"/>
      <c r="E275" s="316"/>
      <c r="F275" s="316"/>
      <c r="G275" s="316"/>
      <c r="H275" s="316"/>
      <c r="I275" s="316"/>
      <c r="J275" s="316"/>
      <c r="K275" s="316"/>
      <c r="L275" s="329"/>
      <c r="M275" s="329"/>
      <c r="N275" s="329"/>
      <c r="O275" s="329"/>
      <c r="P275" s="329"/>
      <c r="Q275" s="329"/>
      <c r="R275" s="316"/>
      <c r="S275" s="316"/>
      <c r="T275" s="316"/>
      <c r="U275" s="316"/>
      <c r="V275" s="316"/>
      <c r="W275" s="316"/>
      <c r="X275" s="283"/>
      <c r="Y275" s="316"/>
      <c r="Z275" s="316"/>
      <c r="AA275" s="283"/>
      <c r="AB275" s="283"/>
      <c r="AC275" s="283"/>
      <c r="AD275" s="283"/>
      <c r="AE275" s="283"/>
      <c r="AF275" s="283"/>
      <c r="AG275" s="283"/>
      <c r="AH275" s="283"/>
      <c r="AI275" s="283"/>
      <c r="AJ275" s="283"/>
      <c r="AK275" s="283"/>
      <c r="AL275" s="283"/>
    </row>
    <row r="276">
      <c r="A276" s="316"/>
      <c r="B276" s="283"/>
      <c r="C276" s="283"/>
      <c r="D276" s="316"/>
      <c r="E276" s="316"/>
      <c r="F276" s="316"/>
      <c r="G276" s="316"/>
      <c r="H276" s="316"/>
      <c r="I276" s="316"/>
      <c r="J276" s="316"/>
      <c r="K276" s="316"/>
      <c r="L276" s="329"/>
      <c r="M276" s="329"/>
      <c r="N276" s="329"/>
      <c r="O276" s="329"/>
      <c r="P276" s="329"/>
      <c r="Q276" s="329"/>
      <c r="R276" s="316"/>
      <c r="S276" s="316"/>
      <c r="T276" s="316"/>
      <c r="U276" s="316"/>
      <c r="V276" s="316"/>
      <c r="W276" s="316"/>
      <c r="X276" s="283"/>
      <c r="Y276" s="316"/>
      <c r="Z276" s="316"/>
      <c r="AA276" s="283"/>
      <c r="AB276" s="283"/>
      <c r="AC276" s="283"/>
      <c r="AD276" s="283"/>
      <c r="AE276" s="283"/>
      <c r="AF276" s="283"/>
      <c r="AG276" s="283"/>
      <c r="AH276" s="283"/>
      <c r="AI276" s="283"/>
      <c r="AJ276" s="283"/>
      <c r="AK276" s="283"/>
      <c r="AL276" s="283"/>
    </row>
    <row r="277">
      <c r="A277" s="316"/>
      <c r="B277" s="283"/>
      <c r="C277" s="283"/>
      <c r="D277" s="316"/>
      <c r="E277" s="316"/>
      <c r="F277" s="316"/>
      <c r="G277" s="316"/>
      <c r="H277" s="316"/>
      <c r="I277" s="316"/>
      <c r="J277" s="316"/>
      <c r="K277" s="316"/>
      <c r="L277" s="329"/>
      <c r="M277" s="329"/>
      <c r="N277" s="329"/>
      <c r="O277" s="329"/>
      <c r="P277" s="329"/>
      <c r="Q277" s="329"/>
      <c r="R277" s="316"/>
      <c r="S277" s="316"/>
      <c r="T277" s="316"/>
      <c r="U277" s="316"/>
      <c r="V277" s="316"/>
      <c r="W277" s="316"/>
      <c r="X277" s="283"/>
      <c r="Y277" s="316"/>
      <c r="Z277" s="316"/>
      <c r="AA277" s="283"/>
      <c r="AB277" s="283"/>
      <c r="AC277" s="283"/>
      <c r="AD277" s="283"/>
      <c r="AE277" s="283"/>
      <c r="AF277" s="283"/>
      <c r="AG277" s="283"/>
      <c r="AH277" s="283"/>
      <c r="AI277" s="283"/>
      <c r="AJ277" s="283"/>
      <c r="AK277" s="283"/>
      <c r="AL277" s="283"/>
    </row>
    <row r="278">
      <c r="A278" s="316"/>
      <c r="B278" s="283"/>
      <c r="C278" s="283"/>
      <c r="D278" s="316"/>
      <c r="E278" s="316"/>
      <c r="F278" s="316"/>
      <c r="G278" s="316"/>
      <c r="H278" s="316"/>
      <c r="I278" s="316"/>
      <c r="J278" s="316"/>
      <c r="K278" s="316"/>
      <c r="L278" s="329"/>
      <c r="M278" s="329"/>
      <c r="N278" s="329"/>
      <c r="O278" s="329"/>
      <c r="P278" s="329"/>
      <c r="Q278" s="329"/>
      <c r="R278" s="316"/>
      <c r="S278" s="316"/>
      <c r="T278" s="316"/>
      <c r="U278" s="316"/>
      <c r="V278" s="316"/>
      <c r="W278" s="316"/>
      <c r="X278" s="283"/>
      <c r="Y278" s="316"/>
      <c r="Z278" s="316"/>
      <c r="AA278" s="283"/>
      <c r="AB278" s="283"/>
      <c r="AC278" s="283"/>
      <c r="AD278" s="283"/>
      <c r="AE278" s="283"/>
      <c r="AF278" s="283"/>
      <c r="AG278" s="283"/>
      <c r="AH278" s="283"/>
      <c r="AI278" s="283"/>
      <c r="AJ278" s="283"/>
      <c r="AK278" s="283"/>
      <c r="AL278" s="283"/>
    </row>
    <row r="279">
      <c r="A279" s="316"/>
      <c r="B279" s="283"/>
      <c r="C279" s="283"/>
      <c r="D279" s="316"/>
      <c r="E279" s="316"/>
      <c r="F279" s="316"/>
      <c r="G279" s="316"/>
      <c r="H279" s="316"/>
      <c r="I279" s="316"/>
      <c r="J279" s="316"/>
      <c r="K279" s="316"/>
      <c r="L279" s="329"/>
      <c r="M279" s="329"/>
      <c r="N279" s="329"/>
      <c r="O279" s="329"/>
      <c r="P279" s="329"/>
      <c r="Q279" s="329"/>
      <c r="R279" s="316"/>
      <c r="S279" s="316"/>
      <c r="T279" s="316"/>
      <c r="U279" s="316"/>
      <c r="V279" s="316"/>
      <c r="W279" s="316"/>
      <c r="X279" s="283"/>
      <c r="Y279" s="316"/>
      <c r="Z279" s="316"/>
      <c r="AA279" s="283"/>
      <c r="AB279" s="283"/>
      <c r="AC279" s="283"/>
      <c r="AD279" s="283"/>
      <c r="AE279" s="283"/>
      <c r="AF279" s="283"/>
      <c r="AG279" s="283"/>
      <c r="AH279" s="283"/>
      <c r="AI279" s="283"/>
      <c r="AJ279" s="283"/>
      <c r="AK279" s="283"/>
      <c r="AL279" s="283"/>
    </row>
    <row r="280">
      <c r="A280" s="316"/>
      <c r="B280" s="283"/>
      <c r="C280" s="283"/>
      <c r="D280" s="316"/>
      <c r="E280" s="316"/>
      <c r="F280" s="316"/>
      <c r="G280" s="316"/>
      <c r="H280" s="316"/>
      <c r="I280" s="316"/>
      <c r="J280" s="316"/>
      <c r="K280" s="316"/>
      <c r="L280" s="329"/>
      <c r="M280" s="329"/>
      <c r="N280" s="329"/>
      <c r="O280" s="329"/>
      <c r="P280" s="329"/>
      <c r="Q280" s="329"/>
      <c r="R280" s="316"/>
      <c r="S280" s="316"/>
      <c r="T280" s="316"/>
      <c r="U280" s="316"/>
      <c r="V280" s="316"/>
      <c r="W280" s="316"/>
      <c r="X280" s="283"/>
      <c r="Y280" s="316"/>
      <c r="Z280" s="316"/>
      <c r="AA280" s="283"/>
      <c r="AB280" s="283"/>
      <c r="AC280" s="283"/>
      <c r="AD280" s="283"/>
      <c r="AE280" s="283"/>
      <c r="AF280" s="283"/>
      <c r="AG280" s="283"/>
      <c r="AH280" s="283"/>
      <c r="AI280" s="283"/>
      <c r="AJ280" s="283"/>
      <c r="AK280" s="283"/>
      <c r="AL280" s="283"/>
    </row>
    <row r="281">
      <c r="A281" s="316"/>
      <c r="B281" s="283"/>
      <c r="C281" s="283"/>
      <c r="D281" s="316"/>
      <c r="E281" s="316"/>
      <c r="F281" s="316"/>
      <c r="G281" s="316"/>
      <c r="H281" s="316"/>
      <c r="I281" s="316"/>
      <c r="J281" s="316"/>
      <c r="K281" s="316"/>
      <c r="L281" s="329"/>
      <c r="M281" s="329"/>
      <c r="N281" s="329"/>
      <c r="O281" s="329"/>
      <c r="P281" s="329"/>
      <c r="Q281" s="329"/>
      <c r="R281" s="316"/>
      <c r="S281" s="316"/>
      <c r="T281" s="316"/>
      <c r="U281" s="316"/>
      <c r="V281" s="316"/>
      <c r="W281" s="316"/>
      <c r="X281" s="283"/>
      <c r="Y281" s="316"/>
      <c r="Z281" s="316"/>
      <c r="AA281" s="283"/>
      <c r="AB281" s="283"/>
      <c r="AC281" s="283"/>
      <c r="AD281" s="283"/>
      <c r="AE281" s="283"/>
      <c r="AF281" s="283"/>
      <c r="AG281" s="283"/>
      <c r="AH281" s="283"/>
      <c r="AI281" s="283"/>
      <c r="AJ281" s="283"/>
      <c r="AK281" s="283"/>
      <c r="AL281" s="283"/>
    </row>
    <row r="282">
      <c r="A282" s="316"/>
      <c r="B282" s="283"/>
      <c r="C282" s="283"/>
      <c r="D282" s="316"/>
      <c r="E282" s="316"/>
      <c r="F282" s="316"/>
      <c r="G282" s="316"/>
      <c r="H282" s="316"/>
      <c r="I282" s="316"/>
      <c r="J282" s="316"/>
      <c r="K282" s="316"/>
      <c r="L282" s="329"/>
      <c r="M282" s="329"/>
      <c r="N282" s="329"/>
      <c r="O282" s="329"/>
      <c r="P282" s="329"/>
      <c r="Q282" s="329"/>
      <c r="R282" s="316"/>
      <c r="S282" s="316"/>
      <c r="T282" s="316"/>
      <c r="U282" s="316"/>
      <c r="V282" s="316"/>
      <c r="W282" s="316"/>
      <c r="X282" s="283"/>
      <c r="Y282" s="316"/>
      <c r="Z282" s="316"/>
      <c r="AA282" s="283"/>
      <c r="AB282" s="283"/>
      <c r="AC282" s="283"/>
      <c r="AD282" s="283"/>
      <c r="AE282" s="283"/>
      <c r="AF282" s="283"/>
      <c r="AG282" s="283"/>
      <c r="AH282" s="283"/>
      <c r="AI282" s="283"/>
      <c r="AJ282" s="283"/>
      <c r="AK282" s="283"/>
      <c r="AL282" s="283"/>
    </row>
    <row r="283">
      <c r="A283" s="316"/>
      <c r="B283" s="283"/>
      <c r="C283" s="283"/>
      <c r="D283" s="316"/>
      <c r="E283" s="316"/>
      <c r="F283" s="316"/>
      <c r="G283" s="316"/>
      <c r="H283" s="316"/>
      <c r="I283" s="316"/>
      <c r="J283" s="316"/>
      <c r="K283" s="316"/>
      <c r="L283" s="329"/>
      <c r="M283" s="329"/>
      <c r="N283" s="329"/>
      <c r="O283" s="329"/>
      <c r="P283" s="329"/>
      <c r="Q283" s="329"/>
      <c r="R283" s="316"/>
      <c r="S283" s="316"/>
      <c r="T283" s="316"/>
      <c r="U283" s="316"/>
      <c r="V283" s="316"/>
      <c r="W283" s="316"/>
      <c r="X283" s="283"/>
      <c r="Y283" s="316"/>
      <c r="Z283" s="316"/>
      <c r="AA283" s="283"/>
      <c r="AB283" s="283"/>
      <c r="AC283" s="283"/>
      <c r="AD283" s="283"/>
      <c r="AE283" s="283"/>
      <c r="AF283" s="283"/>
      <c r="AG283" s="283"/>
      <c r="AH283" s="283"/>
      <c r="AI283" s="283"/>
      <c r="AJ283" s="283"/>
      <c r="AK283" s="283"/>
      <c r="AL283" s="283"/>
    </row>
    <row r="284">
      <c r="A284" s="316"/>
      <c r="B284" s="283"/>
      <c r="C284" s="283"/>
      <c r="D284" s="316"/>
      <c r="E284" s="316"/>
      <c r="F284" s="316"/>
      <c r="G284" s="316"/>
      <c r="H284" s="316"/>
      <c r="I284" s="316"/>
      <c r="J284" s="316"/>
      <c r="K284" s="316"/>
      <c r="L284" s="329"/>
      <c r="M284" s="329"/>
      <c r="N284" s="329"/>
      <c r="O284" s="329"/>
      <c r="P284" s="329"/>
      <c r="Q284" s="329"/>
      <c r="R284" s="316"/>
      <c r="S284" s="316"/>
      <c r="T284" s="316"/>
      <c r="U284" s="316"/>
      <c r="V284" s="316"/>
      <c r="W284" s="316"/>
      <c r="X284" s="283"/>
      <c r="Y284" s="316"/>
      <c r="Z284" s="316"/>
      <c r="AA284" s="283"/>
      <c r="AB284" s="283"/>
      <c r="AC284" s="283"/>
      <c r="AD284" s="283"/>
      <c r="AE284" s="283"/>
      <c r="AF284" s="283"/>
      <c r="AG284" s="283"/>
      <c r="AH284" s="283"/>
      <c r="AI284" s="283"/>
      <c r="AJ284" s="283"/>
      <c r="AK284" s="283"/>
      <c r="AL284" s="283"/>
    </row>
    <row r="285">
      <c r="A285" s="316"/>
      <c r="B285" s="283"/>
      <c r="C285" s="283"/>
      <c r="D285" s="316"/>
      <c r="E285" s="316"/>
      <c r="F285" s="316"/>
      <c r="G285" s="316"/>
      <c r="H285" s="316"/>
      <c r="I285" s="316"/>
      <c r="J285" s="316"/>
      <c r="K285" s="316"/>
      <c r="L285" s="329"/>
      <c r="M285" s="329"/>
      <c r="N285" s="329"/>
      <c r="O285" s="329"/>
      <c r="P285" s="329"/>
      <c r="Q285" s="329"/>
      <c r="R285" s="316"/>
      <c r="S285" s="316"/>
      <c r="T285" s="316"/>
      <c r="U285" s="316"/>
      <c r="V285" s="316"/>
      <c r="W285" s="316"/>
      <c r="X285" s="283"/>
      <c r="Y285" s="316"/>
      <c r="Z285" s="316"/>
      <c r="AA285" s="283"/>
      <c r="AB285" s="283"/>
      <c r="AC285" s="283"/>
      <c r="AD285" s="283"/>
      <c r="AE285" s="283"/>
      <c r="AF285" s="283"/>
      <c r="AG285" s="283"/>
      <c r="AH285" s="283"/>
      <c r="AI285" s="283"/>
      <c r="AJ285" s="283"/>
      <c r="AK285" s="283"/>
      <c r="AL285" s="283"/>
    </row>
    <row r="286">
      <c r="A286" s="316"/>
      <c r="B286" s="283"/>
      <c r="C286" s="283"/>
      <c r="D286" s="316"/>
      <c r="E286" s="316"/>
      <c r="F286" s="316"/>
      <c r="G286" s="316"/>
      <c r="H286" s="316"/>
      <c r="I286" s="316"/>
      <c r="J286" s="316"/>
      <c r="K286" s="316"/>
      <c r="L286" s="329"/>
      <c r="M286" s="329"/>
      <c r="N286" s="329"/>
      <c r="O286" s="329"/>
      <c r="P286" s="329"/>
      <c r="Q286" s="329"/>
      <c r="R286" s="316"/>
      <c r="S286" s="316"/>
      <c r="T286" s="316"/>
      <c r="U286" s="316"/>
      <c r="V286" s="316"/>
      <c r="W286" s="316"/>
      <c r="X286" s="283"/>
      <c r="Y286" s="316"/>
      <c r="Z286" s="316"/>
      <c r="AA286" s="283"/>
      <c r="AB286" s="283"/>
      <c r="AC286" s="283"/>
      <c r="AD286" s="283"/>
      <c r="AE286" s="283"/>
      <c r="AF286" s="283"/>
      <c r="AG286" s="283"/>
      <c r="AH286" s="283"/>
      <c r="AI286" s="283"/>
      <c r="AJ286" s="283"/>
      <c r="AK286" s="283"/>
      <c r="AL286" s="283"/>
    </row>
    <row r="287">
      <c r="A287" s="316"/>
      <c r="B287" s="283"/>
      <c r="C287" s="283"/>
      <c r="D287" s="316"/>
      <c r="E287" s="316"/>
      <c r="F287" s="316"/>
      <c r="G287" s="316"/>
      <c r="H287" s="316"/>
      <c r="I287" s="316"/>
      <c r="J287" s="316"/>
      <c r="K287" s="316"/>
      <c r="L287" s="329"/>
      <c r="M287" s="329"/>
      <c r="N287" s="329"/>
      <c r="O287" s="329"/>
      <c r="P287" s="329"/>
      <c r="Q287" s="329"/>
      <c r="R287" s="316"/>
      <c r="S287" s="316"/>
      <c r="T287" s="316"/>
      <c r="U287" s="316"/>
      <c r="V287" s="316"/>
      <c r="W287" s="316"/>
      <c r="X287" s="283"/>
      <c r="Y287" s="316"/>
      <c r="Z287" s="316"/>
      <c r="AA287" s="283"/>
      <c r="AB287" s="283"/>
      <c r="AC287" s="283"/>
      <c r="AD287" s="283"/>
      <c r="AE287" s="283"/>
      <c r="AF287" s="283"/>
      <c r="AG287" s="283"/>
      <c r="AH287" s="283"/>
      <c r="AI287" s="283"/>
      <c r="AJ287" s="283"/>
      <c r="AK287" s="283"/>
      <c r="AL287" s="283"/>
    </row>
    <row r="288">
      <c r="A288" s="316"/>
      <c r="B288" s="283"/>
      <c r="C288" s="283"/>
      <c r="D288" s="316"/>
      <c r="E288" s="316"/>
      <c r="F288" s="316"/>
      <c r="G288" s="316"/>
      <c r="H288" s="316"/>
      <c r="I288" s="316"/>
      <c r="J288" s="316"/>
      <c r="K288" s="316"/>
      <c r="L288" s="329"/>
      <c r="M288" s="329"/>
      <c r="N288" s="329"/>
      <c r="O288" s="329"/>
      <c r="P288" s="329"/>
      <c r="Q288" s="329"/>
      <c r="R288" s="316"/>
      <c r="S288" s="316"/>
      <c r="T288" s="316"/>
      <c r="U288" s="316"/>
      <c r="V288" s="316"/>
      <c r="W288" s="316"/>
      <c r="X288" s="283"/>
      <c r="Y288" s="316"/>
      <c r="Z288" s="316"/>
      <c r="AA288" s="283"/>
      <c r="AB288" s="283"/>
      <c r="AC288" s="283"/>
      <c r="AD288" s="283"/>
      <c r="AE288" s="283"/>
      <c r="AF288" s="283"/>
      <c r="AG288" s="283"/>
      <c r="AH288" s="283"/>
      <c r="AI288" s="283"/>
      <c r="AJ288" s="283"/>
      <c r="AK288" s="283"/>
      <c r="AL288" s="283"/>
    </row>
    <row r="289">
      <c r="A289" s="316"/>
      <c r="B289" s="283"/>
      <c r="C289" s="283"/>
      <c r="D289" s="316"/>
      <c r="E289" s="316"/>
      <c r="F289" s="316"/>
      <c r="G289" s="316"/>
      <c r="H289" s="316"/>
      <c r="I289" s="316"/>
      <c r="J289" s="316"/>
      <c r="K289" s="316"/>
      <c r="L289" s="329"/>
      <c r="M289" s="329"/>
      <c r="N289" s="329"/>
      <c r="O289" s="329"/>
      <c r="P289" s="329"/>
      <c r="Q289" s="329"/>
      <c r="R289" s="316"/>
      <c r="S289" s="316"/>
      <c r="T289" s="316"/>
      <c r="U289" s="316"/>
      <c r="V289" s="316"/>
      <c r="W289" s="316"/>
      <c r="X289" s="283"/>
      <c r="Y289" s="316"/>
      <c r="Z289" s="316"/>
      <c r="AA289" s="283"/>
      <c r="AB289" s="283"/>
      <c r="AC289" s="283"/>
      <c r="AD289" s="283"/>
      <c r="AE289" s="283"/>
      <c r="AF289" s="283"/>
      <c r="AG289" s="283"/>
      <c r="AH289" s="283"/>
      <c r="AI289" s="283"/>
      <c r="AJ289" s="283"/>
      <c r="AK289" s="283"/>
      <c r="AL289" s="283"/>
    </row>
    <row r="290">
      <c r="A290" s="316"/>
      <c r="B290" s="283"/>
      <c r="C290" s="283"/>
      <c r="D290" s="316"/>
      <c r="E290" s="316"/>
      <c r="F290" s="316"/>
      <c r="G290" s="316"/>
      <c r="H290" s="316"/>
      <c r="I290" s="316"/>
      <c r="J290" s="316"/>
      <c r="K290" s="316"/>
      <c r="L290" s="329"/>
      <c r="M290" s="329"/>
      <c r="N290" s="329"/>
      <c r="O290" s="329"/>
      <c r="P290" s="329"/>
      <c r="Q290" s="329"/>
      <c r="R290" s="316"/>
      <c r="S290" s="316"/>
      <c r="T290" s="316"/>
      <c r="U290" s="316"/>
      <c r="V290" s="316"/>
      <c r="W290" s="316"/>
      <c r="X290" s="283"/>
      <c r="Y290" s="316"/>
      <c r="Z290" s="316"/>
      <c r="AA290" s="283"/>
      <c r="AB290" s="283"/>
      <c r="AC290" s="283"/>
      <c r="AD290" s="283"/>
      <c r="AE290" s="283"/>
      <c r="AF290" s="283"/>
      <c r="AG290" s="283"/>
      <c r="AH290" s="283"/>
      <c r="AI290" s="283"/>
      <c r="AJ290" s="283"/>
      <c r="AK290" s="283"/>
      <c r="AL290" s="283"/>
    </row>
    <row r="291">
      <c r="A291" s="316"/>
      <c r="B291" s="283"/>
      <c r="C291" s="283"/>
      <c r="D291" s="316"/>
      <c r="E291" s="316"/>
      <c r="F291" s="316"/>
      <c r="G291" s="316"/>
      <c r="H291" s="316"/>
      <c r="I291" s="316"/>
      <c r="J291" s="316"/>
      <c r="K291" s="316"/>
      <c r="L291" s="329"/>
      <c r="M291" s="329"/>
      <c r="N291" s="329"/>
      <c r="O291" s="329"/>
      <c r="P291" s="329"/>
      <c r="Q291" s="329"/>
      <c r="R291" s="316"/>
      <c r="S291" s="316"/>
      <c r="T291" s="316"/>
      <c r="U291" s="316"/>
      <c r="V291" s="316"/>
      <c r="W291" s="316"/>
      <c r="X291" s="283"/>
      <c r="Y291" s="316"/>
      <c r="Z291" s="316"/>
      <c r="AA291" s="283"/>
      <c r="AB291" s="283"/>
      <c r="AC291" s="283"/>
      <c r="AD291" s="283"/>
      <c r="AE291" s="283"/>
      <c r="AF291" s="283"/>
      <c r="AG291" s="283"/>
      <c r="AH291" s="283"/>
      <c r="AI291" s="283"/>
      <c r="AJ291" s="283"/>
      <c r="AK291" s="283"/>
      <c r="AL291" s="283"/>
    </row>
    <row r="292">
      <c r="A292" s="316"/>
      <c r="B292" s="283"/>
      <c r="C292" s="283"/>
      <c r="D292" s="316"/>
      <c r="E292" s="316"/>
      <c r="F292" s="316"/>
      <c r="G292" s="316"/>
      <c r="H292" s="316"/>
      <c r="I292" s="316"/>
      <c r="J292" s="316"/>
      <c r="K292" s="316"/>
      <c r="L292" s="329"/>
      <c r="M292" s="329"/>
      <c r="N292" s="329"/>
      <c r="O292" s="329"/>
      <c r="P292" s="329"/>
      <c r="Q292" s="329"/>
      <c r="R292" s="316"/>
      <c r="S292" s="316"/>
      <c r="T292" s="316"/>
      <c r="U292" s="316"/>
      <c r="V292" s="316"/>
      <c r="W292" s="316"/>
      <c r="X292" s="283"/>
      <c r="Y292" s="316"/>
      <c r="Z292" s="316"/>
      <c r="AA292" s="283"/>
      <c r="AB292" s="283"/>
      <c r="AC292" s="283"/>
      <c r="AD292" s="283"/>
      <c r="AE292" s="283"/>
      <c r="AF292" s="283"/>
      <c r="AG292" s="283"/>
      <c r="AH292" s="283"/>
      <c r="AI292" s="283"/>
      <c r="AJ292" s="283"/>
      <c r="AK292" s="283"/>
      <c r="AL292" s="283"/>
    </row>
    <row r="293">
      <c r="A293" s="316"/>
      <c r="B293" s="283"/>
      <c r="C293" s="283"/>
      <c r="D293" s="316"/>
      <c r="E293" s="316"/>
      <c r="F293" s="316"/>
      <c r="G293" s="316"/>
      <c r="H293" s="316"/>
      <c r="I293" s="316"/>
      <c r="J293" s="316"/>
      <c r="K293" s="316"/>
      <c r="L293" s="329"/>
      <c r="M293" s="329"/>
      <c r="N293" s="329"/>
      <c r="O293" s="329"/>
      <c r="P293" s="329"/>
      <c r="Q293" s="329"/>
      <c r="R293" s="316"/>
      <c r="S293" s="316"/>
      <c r="T293" s="316"/>
      <c r="U293" s="316"/>
      <c r="V293" s="316"/>
      <c r="W293" s="316"/>
      <c r="X293" s="283"/>
      <c r="Y293" s="316"/>
      <c r="Z293" s="316"/>
      <c r="AA293" s="283"/>
      <c r="AB293" s="283"/>
      <c r="AC293" s="283"/>
      <c r="AD293" s="283"/>
      <c r="AE293" s="283"/>
      <c r="AF293" s="283"/>
      <c r="AG293" s="283"/>
      <c r="AH293" s="283"/>
      <c r="AI293" s="283"/>
      <c r="AJ293" s="283"/>
      <c r="AK293" s="283"/>
      <c r="AL293" s="283"/>
    </row>
    <row r="294">
      <c r="A294" s="316"/>
      <c r="B294" s="283"/>
      <c r="C294" s="283"/>
      <c r="D294" s="316"/>
      <c r="E294" s="316"/>
      <c r="F294" s="316"/>
      <c r="G294" s="316"/>
      <c r="H294" s="316"/>
      <c r="I294" s="316"/>
      <c r="J294" s="316"/>
      <c r="K294" s="316"/>
      <c r="L294" s="329"/>
      <c r="M294" s="329"/>
      <c r="N294" s="329"/>
      <c r="O294" s="329"/>
      <c r="P294" s="329"/>
      <c r="Q294" s="329"/>
      <c r="R294" s="316"/>
      <c r="S294" s="316"/>
      <c r="T294" s="316"/>
      <c r="U294" s="316"/>
      <c r="V294" s="316"/>
      <c r="W294" s="316"/>
      <c r="X294" s="283"/>
      <c r="Y294" s="316"/>
      <c r="Z294" s="316"/>
      <c r="AA294" s="283"/>
      <c r="AB294" s="283"/>
      <c r="AC294" s="283"/>
      <c r="AD294" s="283"/>
      <c r="AE294" s="283"/>
      <c r="AF294" s="283"/>
      <c r="AG294" s="283"/>
      <c r="AH294" s="283"/>
      <c r="AI294" s="283"/>
      <c r="AJ294" s="283"/>
      <c r="AK294" s="283"/>
      <c r="AL294" s="283"/>
    </row>
    <row r="295">
      <c r="A295" s="316"/>
      <c r="B295" s="283"/>
      <c r="C295" s="283"/>
      <c r="D295" s="316"/>
      <c r="E295" s="316"/>
      <c r="F295" s="316"/>
      <c r="G295" s="316"/>
      <c r="H295" s="316"/>
      <c r="I295" s="316"/>
      <c r="J295" s="316"/>
      <c r="K295" s="316"/>
      <c r="L295" s="329"/>
      <c r="M295" s="329"/>
      <c r="N295" s="329"/>
      <c r="O295" s="329"/>
      <c r="P295" s="329"/>
      <c r="Q295" s="329"/>
      <c r="R295" s="316"/>
      <c r="S295" s="316"/>
      <c r="T295" s="316"/>
      <c r="U295" s="316"/>
      <c r="V295" s="316"/>
      <c r="W295" s="316"/>
      <c r="X295" s="283"/>
      <c r="Y295" s="316"/>
      <c r="Z295" s="316"/>
      <c r="AA295" s="283"/>
      <c r="AB295" s="283"/>
      <c r="AC295" s="283"/>
      <c r="AD295" s="283"/>
      <c r="AE295" s="283"/>
      <c r="AF295" s="283"/>
      <c r="AG295" s="283"/>
      <c r="AH295" s="283"/>
      <c r="AI295" s="283"/>
      <c r="AJ295" s="283"/>
      <c r="AK295" s="283"/>
      <c r="AL295" s="283"/>
    </row>
    <row r="296">
      <c r="A296" s="316"/>
      <c r="B296" s="283"/>
      <c r="C296" s="283"/>
      <c r="D296" s="316"/>
      <c r="E296" s="316"/>
      <c r="F296" s="316"/>
      <c r="G296" s="316"/>
      <c r="H296" s="316"/>
      <c r="I296" s="316"/>
      <c r="J296" s="316"/>
      <c r="K296" s="316"/>
      <c r="L296" s="329"/>
      <c r="M296" s="329"/>
      <c r="N296" s="329"/>
      <c r="O296" s="329"/>
      <c r="P296" s="329"/>
      <c r="Q296" s="329"/>
      <c r="R296" s="316"/>
      <c r="S296" s="316"/>
      <c r="T296" s="316"/>
      <c r="U296" s="316"/>
      <c r="V296" s="316"/>
      <c r="W296" s="316"/>
      <c r="X296" s="283"/>
      <c r="Y296" s="316"/>
      <c r="Z296" s="316"/>
      <c r="AA296" s="283"/>
      <c r="AB296" s="283"/>
      <c r="AC296" s="283"/>
      <c r="AD296" s="283"/>
      <c r="AE296" s="283"/>
      <c r="AF296" s="283"/>
      <c r="AG296" s="283"/>
      <c r="AH296" s="283"/>
      <c r="AI296" s="283"/>
      <c r="AJ296" s="283"/>
      <c r="AK296" s="283"/>
      <c r="AL296" s="283"/>
    </row>
    <row r="297">
      <c r="A297" s="316"/>
      <c r="B297" s="283"/>
      <c r="C297" s="283"/>
      <c r="D297" s="316"/>
      <c r="E297" s="316"/>
      <c r="F297" s="316"/>
      <c r="G297" s="316"/>
      <c r="H297" s="316"/>
      <c r="I297" s="316"/>
      <c r="J297" s="316"/>
      <c r="K297" s="316"/>
      <c r="L297" s="329"/>
      <c r="M297" s="329"/>
      <c r="N297" s="329"/>
      <c r="O297" s="329"/>
      <c r="P297" s="329"/>
      <c r="Q297" s="329"/>
      <c r="R297" s="316"/>
      <c r="S297" s="316"/>
      <c r="T297" s="316"/>
      <c r="U297" s="316"/>
      <c r="V297" s="316"/>
      <c r="W297" s="316"/>
      <c r="X297" s="283"/>
      <c r="Y297" s="316"/>
      <c r="Z297" s="316"/>
      <c r="AA297" s="283"/>
      <c r="AB297" s="283"/>
      <c r="AC297" s="283"/>
      <c r="AD297" s="283"/>
      <c r="AE297" s="283"/>
      <c r="AF297" s="283"/>
      <c r="AG297" s="283"/>
      <c r="AH297" s="283"/>
      <c r="AI297" s="283"/>
      <c r="AJ297" s="283"/>
      <c r="AK297" s="283"/>
      <c r="AL297" s="283"/>
    </row>
    <row r="298">
      <c r="A298" s="316"/>
      <c r="B298" s="283"/>
      <c r="C298" s="283"/>
      <c r="D298" s="316"/>
      <c r="E298" s="316"/>
      <c r="F298" s="316"/>
      <c r="G298" s="316"/>
      <c r="H298" s="316"/>
      <c r="I298" s="316"/>
      <c r="J298" s="316"/>
      <c r="K298" s="316"/>
      <c r="L298" s="329"/>
      <c r="M298" s="329"/>
      <c r="N298" s="329"/>
      <c r="O298" s="329"/>
      <c r="P298" s="329"/>
      <c r="Q298" s="329"/>
      <c r="R298" s="316"/>
      <c r="S298" s="316"/>
      <c r="T298" s="316"/>
      <c r="U298" s="316"/>
      <c r="V298" s="316"/>
      <c r="W298" s="316"/>
      <c r="X298" s="283"/>
      <c r="Y298" s="316"/>
      <c r="Z298" s="316"/>
      <c r="AA298" s="283"/>
      <c r="AB298" s="283"/>
      <c r="AC298" s="283"/>
      <c r="AD298" s="283"/>
      <c r="AE298" s="283"/>
      <c r="AF298" s="283"/>
      <c r="AG298" s="283"/>
      <c r="AH298" s="283"/>
      <c r="AI298" s="283"/>
      <c r="AJ298" s="283"/>
      <c r="AK298" s="283"/>
      <c r="AL298" s="283"/>
    </row>
    <row r="299">
      <c r="A299" s="316"/>
      <c r="B299" s="283"/>
      <c r="C299" s="283"/>
      <c r="D299" s="316"/>
      <c r="E299" s="316"/>
      <c r="F299" s="316"/>
      <c r="G299" s="316"/>
      <c r="H299" s="316"/>
      <c r="I299" s="316"/>
      <c r="J299" s="316"/>
      <c r="K299" s="316"/>
      <c r="L299" s="329"/>
      <c r="M299" s="329"/>
      <c r="N299" s="329"/>
      <c r="O299" s="329"/>
      <c r="P299" s="329"/>
      <c r="Q299" s="329"/>
      <c r="R299" s="316"/>
      <c r="S299" s="316"/>
      <c r="T299" s="316"/>
      <c r="U299" s="316"/>
      <c r="V299" s="316"/>
      <c r="W299" s="316"/>
      <c r="X299" s="283"/>
      <c r="Y299" s="316"/>
      <c r="Z299" s="316"/>
      <c r="AA299" s="283"/>
      <c r="AB299" s="283"/>
      <c r="AC299" s="283"/>
      <c r="AD299" s="283"/>
      <c r="AE299" s="283"/>
      <c r="AF299" s="283"/>
      <c r="AG299" s="283"/>
      <c r="AH299" s="283"/>
      <c r="AI299" s="283"/>
      <c r="AJ299" s="283"/>
      <c r="AK299" s="283"/>
      <c r="AL299" s="283"/>
    </row>
    <row r="300">
      <c r="A300" s="316"/>
      <c r="B300" s="283"/>
      <c r="C300" s="283"/>
      <c r="D300" s="316"/>
      <c r="E300" s="316"/>
      <c r="F300" s="316"/>
      <c r="G300" s="316"/>
      <c r="H300" s="316"/>
      <c r="I300" s="316"/>
      <c r="J300" s="316"/>
      <c r="K300" s="316"/>
      <c r="L300" s="329"/>
      <c r="M300" s="329"/>
      <c r="N300" s="329"/>
      <c r="O300" s="329"/>
      <c r="P300" s="329"/>
      <c r="Q300" s="329"/>
      <c r="R300" s="316"/>
      <c r="S300" s="316"/>
      <c r="T300" s="316"/>
      <c r="U300" s="316"/>
      <c r="V300" s="316"/>
      <c r="W300" s="316"/>
      <c r="X300" s="283"/>
      <c r="Y300" s="316"/>
      <c r="Z300" s="316"/>
      <c r="AA300" s="283"/>
      <c r="AB300" s="283"/>
      <c r="AC300" s="283"/>
      <c r="AD300" s="283"/>
      <c r="AE300" s="283"/>
      <c r="AF300" s="283"/>
      <c r="AG300" s="283"/>
      <c r="AH300" s="283"/>
      <c r="AI300" s="283"/>
      <c r="AJ300" s="283"/>
      <c r="AK300" s="283"/>
      <c r="AL300" s="283"/>
    </row>
    <row r="301">
      <c r="A301" s="316"/>
      <c r="B301" s="283"/>
      <c r="C301" s="283"/>
      <c r="D301" s="316"/>
      <c r="E301" s="316"/>
      <c r="F301" s="316"/>
      <c r="G301" s="316"/>
      <c r="H301" s="316"/>
      <c r="I301" s="316"/>
      <c r="J301" s="316"/>
      <c r="K301" s="316"/>
      <c r="L301" s="329"/>
      <c r="M301" s="329"/>
      <c r="N301" s="329"/>
      <c r="O301" s="329"/>
      <c r="P301" s="329"/>
      <c r="Q301" s="329"/>
      <c r="R301" s="316"/>
      <c r="S301" s="316"/>
      <c r="T301" s="316"/>
      <c r="U301" s="316"/>
      <c r="V301" s="316"/>
      <c r="W301" s="316"/>
      <c r="X301" s="283"/>
      <c r="Y301" s="316"/>
      <c r="Z301" s="316"/>
      <c r="AA301" s="283"/>
      <c r="AB301" s="283"/>
      <c r="AC301" s="283"/>
      <c r="AD301" s="283"/>
      <c r="AE301" s="283"/>
      <c r="AF301" s="283"/>
      <c r="AG301" s="283"/>
      <c r="AH301" s="283"/>
      <c r="AI301" s="283"/>
      <c r="AJ301" s="283"/>
      <c r="AK301" s="283"/>
      <c r="AL301" s="283"/>
    </row>
    <row r="302">
      <c r="A302" s="316"/>
      <c r="B302" s="283"/>
      <c r="C302" s="283"/>
      <c r="D302" s="316"/>
      <c r="E302" s="316"/>
      <c r="F302" s="316"/>
      <c r="G302" s="316"/>
      <c r="H302" s="316"/>
      <c r="I302" s="316"/>
      <c r="J302" s="316"/>
      <c r="K302" s="316"/>
      <c r="L302" s="329"/>
      <c r="M302" s="329"/>
      <c r="N302" s="329"/>
      <c r="O302" s="329"/>
      <c r="P302" s="329"/>
      <c r="Q302" s="329"/>
      <c r="R302" s="316"/>
      <c r="S302" s="316"/>
      <c r="T302" s="316"/>
      <c r="U302" s="316"/>
      <c r="V302" s="316"/>
      <c r="W302" s="316"/>
      <c r="X302" s="283"/>
      <c r="Y302" s="316"/>
      <c r="Z302" s="316"/>
      <c r="AA302" s="283"/>
      <c r="AB302" s="283"/>
      <c r="AC302" s="283"/>
      <c r="AD302" s="283"/>
      <c r="AE302" s="283"/>
      <c r="AF302" s="283"/>
      <c r="AG302" s="283"/>
      <c r="AH302" s="283"/>
      <c r="AI302" s="283"/>
      <c r="AJ302" s="283"/>
      <c r="AK302" s="283"/>
      <c r="AL302" s="283"/>
    </row>
    <row r="303">
      <c r="A303" s="316"/>
      <c r="B303" s="283"/>
      <c r="C303" s="283"/>
      <c r="D303" s="316"/>
      <c r="E303" s="316"/>
      <c r="F303" s="316"/>
      <c r="G303" s="316"/>
      <c r="H303" s="316"/>
      <c r="I303" s="316"/>
      <c r="J303" s="316"/>
      <c r="K303" s="316"/>
      <c r="L303" s="329"/>
      <c r="M303" s="329"/>
      <c r="N303" s="329"/>
      <c r="O303" s="329"/>
      <c r="P303" s="329"/>
      <c r="Q303" s="329"/>
      <c r="R303" s="316"/>
      <c r="S303" s="316"/>
      <c r="T303" s="316"/>
      <c r="U303" s="316"/>
      <c r="V303" s="316"/>
      <c r="W303" s="316"/>
      <c r="X303" s="283"/>
      <c r="Y303" s="316"/>
      <c r="Z303" s="316"/>
      <c r="AA303" s="283"/>
      <c r="AB303" s="283"/>
      <c r="AC303" s="283"/>
      <c r="AD303" s="283"/>
      <c r="AE303" s="283"/>
      <c r="AF303" s="283"/>
      <c r="AG303" s="283"/>
      <c r="AH303" s="283"/>
      <c r="AI303" s="283"/>
      <c r="AJ303" s="283"/>
      <c r="AK303" s="283"/>
      <c r="AL303" s="283"/>
    </row>
    <row r="304">
      <c r="A304" s="316"/>
      <c r="B304" s="283"/>
      <c r="C304" s="283"/>
      <c r="D304" s="316"/>
      <c r="E304" s="316"/>
      <c r="F304" s="316"/>
      <c r="G304" s="316"/>
      <c r="H304" s="316"/>
      <c r="I304" s="316"/>
      <c r="J304" s="316"/>
      <c r="K304" s="316"/>
      <c r="L304" s="329"/>
      <c r="M304" s="329"/>
      <c r="N304" s="329"/>
      <c r="O304" s="329"/>
      <c r="P304" s="329"/>
      <c r="Q304" s="329"/>
      <c r="R304" s="316"/>
      <c r="S304" s="316"/>
      <c r="T304" s="316"/>
      <c r="U304" s="316"/>
      <c r="V304" s="316"/>
      <c r="W304" s="316"/>
      <c r="X304" s="283"/>
      <c r="Y304" s="316"/>
      <c r="Z304" s="316"/>
      <c r="AA304" s="283"/>
      <c r="AB304" s="283"/>
      <c r="AC304" s="283"/>
      <c r="AD304" s="283"/>
      <c r="AE304" s="283"/>
      <c r="AF304" s="283"/>
      <c r="AG304" s="283"/>
      <c r="AH304" s="283"/>
      <c r="AI304" s="283"/>
      <c r="AJ304" s="283"/>
      <c r="AK304" s="283"/>
      <c r="AL304" s="283"/>
    </row>
    <row r="305">
      <c r="A305" s="316"/>
      <c r="B305" s="283"/>
      <c r="C305" s="283"/>
      <c r="D305" s="316"/>
      <c r="E305" s="316"/>
      <c r="F305" s="316"/>
      <c r="G305" s="316"/>
      <c r="H305" s="316"/>
      <c r="I305" s="316"/>
      <c r="J305" s="316"/>
      <c r="K305" s="316"/>
      <c r="L305" s="329"/>
      <c r="M305" s="329"/>
      <c r="N305" s="329"/>
      <c r="O305" s="329"/>
      <c r="P305" s="329"/>
      <c r="Q305" s="329"/>
      <c r="R305" s="316"/>
      <c r="S305" s="316"/>
      <c r="T305" s="316"/>
      <c r="U305" s="316"/>
      <c r="V305" s="316"/>
      <c r="W305" s="316"/>
      <c r="X305" s="283"/>
      <c r="Y305" s="316"/>
      <c r="Z305" s="316"/>
      <c r="AA305" s="283"/>
      <c r="AB305" s="283"/>
      <c r="AC305" s="283"/>
      <c r="AD305" s="283"/>
      <c r="AE305" s="283"/>
      <c r="AF305" s="283"/>
      <c r="AG305" s="283"/>
      <c r="AH305" s="283"/>
      <c r="AI305" s="283"/>
      <c r="AJ305" s="283"/>
      <c r="AK305" s="283"/>
      <c r="AL305" s="283"/>
    </row>
    <row r="306">
      <c r="A306" s="316"/>
      <c r="B306" s="283"/>
      <c r="C306" s="283"/>
      <c r="D306" s="316"/>
      <c r="E306" s="316"/>
      <c r="F306" s="316"/>
      <c r="G306" s="316"/>
      <c r="H306" s="316"/>
      <c r="I306" s="316"/>
      <c r="J306" s="316"/>
      <c r="K306" s="316"/>
      <c r="L306" s="329"/>
      <c r="M306" s="329"/>
      <c r="N306" s="329"/>
      <c r="O306" s="329"/>
      <c r="P306" s="329"/>
      <c r="Q306" s="329"/>
      <c r="R306" s="316"/>
      <c r="S306" s="316"/>
      <c r="T306" s="316"/>
      <c r="U306" s="316"/>
      <c r="V306" s="316"/>
      <c r="W306" s="316"/>
      <c r="X306" s="283"/>
      <c r="Y306" s="316"/>
      <c r="Z306" s="316"/>
      <c r="AA306" s="283"/>
      <c r="AB306" s="283"/>
      <c r="AC306" s="283"/>
      <c r="AD306" s="283"/>
      <c r="AE306" s="283"/>
      <c r="AF306" s="283"/>
      <c r="AG306" s="283"/>
      <c r="AH306" s="283"/>
      <c r="AI306" s="283"/>
      <c r="AJ306" s="283"/>
      <c r="AK306" s="283"/>
      <c r="AL306" s="283"/>
    </row>
    <row r="307">
      <c r="A307" s="316"/>
      <c r="B307" s="283"/>
      <c r="C307" s="283"/>
      <c r="D307" s="316"/>
      <c r="E307" s="316"/>
      <c r="F307" s="316"/>
      <c r="G307" s="316"/>
      <c r="H307" s="316"/>
      <c r="I307" s="316"/>
      <c r="J307" s="316"/>
      <c r="K307" s="316"/>
      <c r="L307" s="329"/>
      <c r="M307" s="329"/>
      <c r="N307" s="329"/>
      <c r="O307" s="329"/>
      <c r="P307" s="329"/>
      <c r="Q307" s="329"/>
      <c r="R307" s="316"/>
      <c r="S307" s="316"/>
      <c r="T307" s="316"/>
      <c r="U307" s="316"/>
      <c r="V307" s="316"/>
      <c r="W307" s="316"/>
      <c r="X307" s="283"/>
      <c r="Y307" s="316"/>
      <c r="Z307" s="316"/>
      <c r="AA307" s="283"/>
      <c r="AB307" s="283"/>
      <c r="AC307" s="283"/>
      <c r="AD307" s="283"/>
      <c r="AE307" s="283"/>
      <c r="AF307" s="283"/>
      <c r="AG307" s="283"/>
      <c r="AH307" s="283"/>
      <c r="AI307" s="283"/>
      <c r="AJ307" s="283"/>
      <c r="AK307" s="283"/>
      <c r="AL307" s="283"/>
    </row>
    <row r="308">
      <c r="A308" s="316"/>
      <c r="B308" s="283"/>
      <c r="C308" s="283"/>
      <c r="D308" s="316"/>
      <c r="E308" s="316"/>
      <c r="F308" s="316"/>
      <c r="G308" s="316"/>
      <c r="H308" s="316"/>
      <c r="I308" s="316"/>
      <c r="J308" s="316"/>
      <c r="K308" s="316"/>
      <c r="L308" s="329"/>
      <c r="M308" s="329"/>
      <c r="N308" s="329"/>
      <c r="O308" s="329"/>
      <c r="P308" s="329"/>
      <c r="Q308" s="329"/>
      <c r="R308" s="316"/>
      <c r="S308" s="316"/>
      <c r="T308" s="316"/>
      <c r="U308" s="316"/>
      <c r="V308" s="316"/>
      <c r="W308" s="316"/>
      <c r="X308" s="283"/>
      <c r="Y308" s="316"/>
      <c r="Z308" s="316"/>
      <c r="AA308" s="283"/>
      <c r="AB308" s="283"/>
      <c r="AC308" s="283"/>
      <c r="AD308" s="283"/>
      <c r="AE308" s="283"/>
      <c r="AF308" s="283"/>
      <c r="AG308" s="283"/>
      <c r="AH308" s="283"/>
      <c r="AI308" s="283"/>
      <c r="AJ308" s="283"/>
      <c r="AK308" s="283"/>
      <c r="AL308" s="283"/>
    </row>
    <row r="309">
      <c r="A309" s="316"/>
      <c r="B309" s="283"/>
      <c r="C309" s="283"/>
      <c r="D309" s="316"/>
      <c r="E309" s="316"/>
      <c r="F309" s="316"/>
      <c r="G309" s="316"/>
      <c r="H309" s="316"/>
      <c r="I309" s="316"/>
      <c r="J309" s="316"/>
      <c r="K309" s="316"/>
      <c r="L309" s="329"/>
      <c r="M309" s="329"/>
      <c r="N309" s="329"/>
      <c r="O309" s="329"/>
      <c r="P309" s="329"/>
      <c r="Q309" s="329"/>
      <c r="R309" s="316"/>
      <c r="S309" s="316"/>
      <c r="T309" s="316"/>
      <c r="U309" s="316"/>
      <c r="V309" s="316"/>
      <c r="W309" s="316"/>
      <c r="X309" s="283"/>
      <c r="Y309" s="316"/>
      <c r="Z309" s="316"/>
      <c r="AA309" s="283"/>
      <c r="AB309" s="283"/>
      <c r="AC309" s="283"/>
      <c r="AD309" s="283"/>
      <c r="AE309" s="283"/>
      <c r="AF309" s="283"/>
      <c r="AG309" s="283"/>
      <c r="AH309" s="283"/>
      <c r="AI309" s="283"/>
      <c r="AJ309" s="283"/>
      <c r="AK309" s="283"/>
      <c r="AL309" s="283"/>
    </row>
    <row r="310">
      <c r="A310" s="316"/>
      <c r="B310" s="283"/>
      <c r="C310" s="283"/>
      <c r="D310" s="316"/>
      <c r="E310" s="316"/>
      <c r="F310" s="316"/>
      <c r="G310" s="316"/>
      <c r="H310" s="316"/>
      <c r="I310" s="316"/>
      <c r="J310" s="316"/>
      <c r="K310" s="316"/>
      <c r="L310" s="329"/>
      <c r="M310" s="329"/>
      <c r="N310" s="329"/>
      <c r="O310" s="329"/>
      <c r="P310" s="329"/>
      <c r="Q310" s="329"/>
      <c r="R310" s="316"/>
      <c r="S310" s="316"/>
      <c r="T310" s="316"/>
      <c r="U310" s="316"/>
      <c r="V310" s="316"/>
      <c r="W310" s="316"/>
      <c r="X310" s="283"/>
      <c r="Y310" s="316"/>
      <c r="Z310" s="316"/>
      <c r="AA310" s="283"/>
      <c r="AB310" s="283"/>
      <c r="AC310" s="283"/>
      <c r="AD310" s="283"/>
      <c r="AE310" s="283"/>
      <c r="AF310" s="283"/>
      <c r="AG310" s="283"/>
      <c r="AH310" s="283"/>
      <c r="AI310" s="283"/>
      <c r="AJ310" s="283"/>
      <c r="AK310" s="283"/>
      <c r="AL310" s="283"/>
    </row>
    <row r="311">
      <c r="A311" s="316"/>
      <c r="B311" s="283"/>
      <c r="C311" s="283"/>
      <c r="D311" s="316"/>
      <c r="E311" s="316"/>
      <c r="F311" s="316"/>
      <c r="G311" s="316"/>
      <c r="H311" s="316"/>
      <c r="I311" s="316"/>
      <c r="J311" s="316"/>
      <c r="K311" s="316"/>
      <c r="L311" s="329"/>
      <c r="M311" s="329"/>
      <c r="N311" s="329"/>
      <c r="O311" s="329"/>
      <c r="P311" s="329"/>
      <c r="Q311" s="329"/>
      <c r="R311" s="316"/>
      <c r="S311" s="316"/>
      <c r="T311" s="316"/>
      <c r="U311" s="316"/>
      <c r="V311" s="316"/>
      <c r="W311" s="316"/>
      <c r="X311" s="283"/>
      <c r="Y311" s="316"/>
      <c r="Z311" s="316"/>
      <c r="AA311" s="283"/>
      <c r="AB311" s="283"/>
      <c r="AC311" s="283"/>
      <c r="AD311" s="283"/>
      <c r="AE311" s="283"/>
      <c r="AF311" s="283"/>
      <c r="AG311" s="283"/>
      <c r="AH311" s="283"/>
      <c r="AI311" s="283"/>
      <c r="AJ311" s="283"/>
      <c r="AK311" s="283"/>
      <c r="AL311" s="283"/>
    </row>
    <row r="312">
      <c r="A312" s="316"/>
      <c r="B312" s="283"/>
      <c r="C312" s="283"/>
      <c r="D312" s="316"/>
      <c r="E312" s="316"/>
      <c r="F312" s="316"/>
      <c r="G312" s="316"/>
      <c r="H312" s="316"/>
      <c r="I312" s="316"/>
      <c r="J312" s="316"/>
      <c r="K312" s="316"/>
      <c r="L312" s="329"/>
      <c r="M312" s="329"/>
      <c r="N312" s="329"/>
      <c r="O312" s="329"/>
      <c r="P312" s="329"/>
      <c r="Q312" s="329"/>
      <c r="R312" s="316"/>
      <c r="S312" s="316"/>
      <c r="T312" s="316"/>
      <c r="U312" s="316"/>
      <c r="V312" s="316"/>
      <c r="W312" s="316"/>
      <c r="X312" s="283"/>
      <c r="Y312" s="316"/>
      <c r="Z312" s="316"/>
      <c r="AA312" s="283"/>
      <c r="AB312" s="283"/>
      <c r="AC312" s="283"/>
      <c r="AD312" s="283"/>
      <c r="AE312" s="283"/>
      <c r="AF312" s="283"/>
      <c r="AG312" s="283"/>
      <c r="AH312" s="283"/>
      <c r="AI312" s="283"/>
      <c r="AJ312" s="283"/>
      <c r="AK312" s="283"/>
      <c r="AL312" s="283"/>
    </row>
    <row r="313">
      <c r="A313" s="316"/>
      <c r="B313" s="283"/>
      <c r="C313" s="283"/>
      <c r="D313" s="316"/>
      <c r="E313" s="316"/>
      <c r="F313" s="316"/>
      <c r="G313" s="316"/>
      <c r="H313" s="316"/>
      <c r="I313" s="316"/>
      <c r="J313" s="316"/>
      <c r="K313" s="316"/>
      <c r="L313" s="329"/>
      <c r="M313" s="329"/>
      <c r="N313" s="329"/>
      <c r="O313" s="329"/>
      <c r="P313" s="329"/>
      <c r="Q313" s="329"/>
      <c r="R313" s="316"/>
      <c r="S313" s="316"/>
      <c r="T313" s="316"/>
      <c r="U313" s="316"/>
      <c r="V313" s="316"/>
      <c r="W313" s="316"/>
      <c r="X313" s="283"/>
      <c r="Y313" s="316"/>
      <c r="Z313" s="316"/>
      <c r="AA313" s="283"/>
      <c r="AB313" s="283"/>
      <c r="AC313" s="283"/>
      <c r="AD313" s="283"/>
      <c r="AE313" s="283"/>
      <c r="AF313" s="283"/>
      <c r="AG313" s="283"/>
      <c r="AH313" s="283"/>
      <c r="AI313" s="283"/>
      <c r="AJ313" s="283"/>
      <c r="AK313" s="283"/>
      <c r="AL313" s="283"/>
    </row>
    <row r="314">
      <c r="A314" s="316"/>
      <c r="B314" s="283"/>
      <c r="C314" s="283"/>
      <c r="D314" s="316"/>
      <c r="E314" s="316"/>
      <c r="F314" s="316"/>
      <c r="G314" s="316"/>
      <c r="H314" s="316"/>
      <c r="I314" s="316"/>
      <c r="J314" s="316"/>
      <c r="K314" s="316"/>
      <c r="L314" s="329"/>
      <c r="M314" s="329"/>
      <c r="N314" s="329"/>
      <c r="O314" s="329"/>
      <c r="P314" s="329"/>
      <c r="Q314" s="329"/>
      <c r="R314" s="316"/>
      <c r="S314" s="316"/>
      <c r="T314" s="316"/>
      <c r="U314" s="316"/>
      <c r="V314" s="316"/>
      <c r="W314" s="316"/>
      <c r="X314" s="283"/>
      <c r="Y314" s="316"/>
      <c r="Z314" s="316"/>
      <c r="AA314" s="283"/>
      <c r="AB314" s="283"/>
      <c r="AC314" s="283"/>
      <c r="AD314" s="283"/>
      <c r="AE314" s="283"/>
      <c r="AF314" s="283"/>
      <c r="AG314" s="283"/>
      <c r="AH314" s="283"/>
      <c r="AI314" s="283"/>
      <c r="AJ314" s="283"/>
      <c r="AK314" s="283"/>
      <c r="AL314" s="283"/>
    </row>
    <row r="315">
      <c r="A315" s="316"/>
      <c r="B315" s="283"/>
      <c r="C315" s="283"/>
      <c r="D315" s="316"/>
      <c r="E315" s="316"/>
      <c r="F315" s="316"/>
      <c r="G315" s="316"/>
      <c r="H315" s="316"/>
      <c r="I315" s="316"/>
      <c r="J315" s="316"/>
      <c r="K315" s="316"/>
      <c r="L315" s="329"/>
      <c r="M315" s="329"/>
      <c r="N315" s="329"/>
      <c r="O315" s="329"/>
      <c r="P315" s="329"/>
      <c r="Q315" s="329"/>
      <c r="R315" s="316"/>
      <c r="S315" s="316"/>
      <c r="T315" s="316"/>
      <c r="U315" s="316"/>
      <c r="V315" s="316"/>
      <c r="W315" s="316"/>
      <c r="X315" s="283"/>
      <c r="Y315" s="316"/>
      <c r="Z315" s="316"/>
      <c r="AA315" s="283"/>
      <c r="AB315" s="283"/>
      <c r="AC315" s="283"/>
      <c r="AD315" s="283"/>
      <c r="AE315" s="283"/>
      <c r="AF315" s="283"/>
      <c r="AG315" s="283"/>
      <c r="AH315" s="283"/>
      <c r="AI315" s="283"/>
      <c r="AJ315" s="283"/>
      <c r="AK315" s="283"/>
      <c r="AL315" s="283"/>
    </row>
    <row r="316">
      <c r="A316" s="316"/>
      <c r="B316" s="283"/>
      <c r="C316" s="283"/>
      <c r="D316" s="316"/>
      <c r="E316" s="316"/>
      <c r="F316" s="316"/>
      <c r="G316" s="316"/>
      <c r="H316" s="316"/>
      <c r="I316" s="316"/>
      <c r="J316" s="316"/>
      <c r="K316" s="316"/>
      <c r="L316" s="329"/>
      <c r="M316" s="329"/>
      <c r="N316" s="329"/>
      <c r="O316" s="329"/>
      <c r="P316" s="329"/>
      <c r="Q316" s="329"/>
      <c r="R316" s="316"/>
      <c r="S316" s="316"/>
      <c r="T316" s="316"/>
      <c r="U316" s="316"/>
      <c r="V316" s="316"/>
      <c r="W316" s="316"/>
      <c r="X316" s="283"/>
      <c r="Y316" s="316"/>
      <c r="Z316" s="316"/>
      <c r="AA316" s="283"/>
      <c r="AB316" s="283"/>
      <c r="AC316" s="283"/>
      <c r="AD316" s="283"/>
      <c r="AE316" s="283"/>
      <c r="AF316" s="283"/>
      <c r="AG316" s="283"/>
      <c r="AH316" s="283"/>
      <c r="AI316" s="283"/>
      <c r="AJ316" s="283"/>
      <c r="AK316" s="283"/>
      <c r="AL316" s="283"/>
    </row>
    <row r="317">
      <c r="A317" s="316"/>
      <c r="B317" s="283"/>
      <c r="C317" s="283"/>
      <c r="D317" s="316"/>
      <c r="E317" s="316"/>
      <c r="F317" s="316"/>
      <c r="G317" s="316"/>
      <c r="H317" s="316"/>
      <c r="I317" s="316"/>
      <c r="J317" s="316"/>
      <c r="K317" s="316"/>
      <c r="L317" s="329"/>
      <c r="M317" s="329"/>
      <c r="N317" s="329"/>
      <c r="O317" s="329"/>
      <c r="P317" s="329"/>
      <c r="Q317" s="329"/>
      <c r="R317" s="316"/>
      <c r="S317" s="316"/>
      <c r="T317" s="316"/>
      <c r="U317" s="316"/>
      <c r="V317" s="316"/>
      <c r="W317" s="316"/>
      <c r="X317" s="283"/>
      <c r="Y317" s="316"/>
      <c r="Z317" s="316"/>
      <c r="AA317" s="283"/>
      <c r="AB317" s="283"/>
      <c r="AC317" s="283"/>
      <c r="AD317" s="283"/>
      <c r="AE317" s="283"/>
      <c r="AF317" s="283"/>
      <c r="AG317" s="283"/>
      <c r="AH317" s="283"/>
      <c r="AI317" s="283"/>
      <c r="AJ317" s="283"/>
      <c r="AK317" s="283"/>
      <c r="AL317" s="283"/>
    </row>
    <row r="318">
      <c r="A318" s="316"/>
      <c r="B318" s="283"/>
      <c r="C318" s="283"/>
      <c r="D318" s="316"/>
      <c r="E318" s="316"/>
      <c r="F318" s="316"/>
      <c r="G318" s="316"/>
      <c r="H318" s="316"/>
      <c r="I318" s="316"/>
      <c r="J318" s="316"/>
      <c r="K318" s="316"/>
      <c r="L318" s="329"/>
      <c r="M318" s="329"/>
      <c r="N318" s="329"/>
      <c r="O318" s="329"/>
      <c r="P318" s="329"/>
      <c r="Q318" s="329"/>
      <c r="R318" s="316"/>
      <c r="S318" s="316"/>
      <c r="T318" s="316"/>
      <c r="U318" s="316"/>
      <c r="V318" s="316"/>
      <c r="W318" s="316"/>
      <c r="X318" s="283"/>
      <c r="Y318" s="316"/>
      <c r="Z318" s="316"/>
      <c r="AA318" s="283"/>
      <c r="AB318" s="283"/>
      <c r="AC318" s="283"/>
      <c r="AD318" s="283"/>
      <c r="AE318" s="283"/>
      <c r="AF318" s="283"/>
      <c r="AG318" s="283"/>
      <c r="AH318" s="283"/>
      <c r="AI318" s="283"/>
      <c r="AJ318" s="283"/>
      <c r="AK318" s="283"/>
      <c r="AL318" s="283"/>
    </row>
    <row r="319">
      <c r="A319" s="316"/>
      <c r="B319" s="283"/>
      <c r="C319" s="283"/>
      <c r="D319" s="316"/>
      <c r="E319" s="316"/>
      <c r="F319" s="316"/>
      <c r="G319" s="316"/>
      <c r="H319" s="316"/>
      <c r="I319" s="316"/>
      <c r="J319" s="316"/>
      <c r="K319" s="316"/>
      <c r="L319" s="329"/>
      <c r="M319" s="329"/>
      <c r="N319" s="329"/>
      <c r="O319" s="329"/>
      <c r="P319" s="329"/>
      <c r="Q319" s="329"/>
      <c r="R319" s="316"/>
      <c r="S319" s="316"/>
      <c r="T319" s="316"/>
      <c r="U319" s="316"/>
      <c r="V319" s="316"/>
      <c r="W319" s="316"/>
      <c r="X319" s="283"/>
      <c r="Y319" s="316"/>
      <c r="Z319" s="316"/>
      <c r="AA319" s="283"/>
      <c r="AB319" s="283"/>
      <c r="AC319" s="283"/>
      <c r="AD319" s="283"/>
      <c r="AE319" s="283"/>
      <c r="AF319" s="283"/>
      <c r="AG319" s="283"/>
      <c r="AH319" s="283"/>
      <c r="AI319" s="283"/>
      <c r="AJ319" s="283"/>
      <c r="AK319" s="283"/>
      <c r="AL319" s="283"/>
    </row>
    <row r="320">
      <c r="A320" s="316"/>
      <c r="B320" s="283"/>
      <c r="C320" s="283"/>
      <c r="D320" s="316"/>
      <c r="E320" s="316"/>
      <c r="F320" s="316"/>
      <c r="G320" s="316"/>
      <c r="H320" s="316"/>
      <c r="I320" s="316"/>
      <c r="J320" s="316"/>
      <c r="K320" s="316"/>
      <c r="L320" s="329"/>
      <c r="M320" s="329"/>
      <c r="N320" s="329"/>
      <c r="O320" s="329"/>
      <c r="P320" s="329"/>
      <c r="Q320" s="329"/>
      <c r="R320" s="316"/>
      <c r="S320" s="316"/>
      <c r="T320" s="316"/>
      <c r="U320" s="316"/>
      <c r="V320" s="316"/>
      <c r="W320" s="316"/>
      <c r="X320" s="283"/>
      <c r="Y320" s="316"/>
      <c r="Z320" s="316"/>
      <c r="AA320" s="283"/>
      <c r="AB320" s="283"/>
      <c r="AC320" s="283"/>
      <c r="AD320" s="283"/>
      <c r="AE320" s="283"/>
      <c r="AF320" s="283"/>
      <c r="AG320" s="283"/>
      <c r="AH320" s="283"/>
      <c r="AI320" s="283"/>
      <c r="AJ320" s="283"/>
      <c r="AK320" s="283"/>
      <c r="AL320" s="283"/>
    </row>
    <row r="321">
      <c r="A321" s="316"/>
      <c r="B321" s="283"/>
      <c r="C321" s="283"/>
      <c r="D321" s="316"/>
      <c r="E321" s="316"/>
      <c r="F321" s="316"/>
      <c r="G321" s="316"/>
      <c r="H321" s="316"/>
      <c r="I321" s="316"/>
      <c r="J321" s="316"/>
      <c r="K321" s="316"/>
      <c r="L321" s="329"/>
      <c r="M321" s="329"/>
      <c r="N321" s="329"/>
      <c r="O321" s="329"/>
      <c r="P321" s="329"/>
      <c r="Q321" s="329"/>
      <c r="R321" s="316"/>
      <c r="S321" s="316"/>
      <c r="T321" s="316"/>
      <c r="U321" s="316"/>
      <c r="V321" s="316"/>
      <c r="W321" s="316"/>
      <c r="X321" s="283"/>
      <c r="Y321" s="316"/>
      <c r="Z321" s="316"/>
      <c r="AA321" s="283"/>
      <c r="AB321" s="283"/>
      <c r="AC321" s="283"/>
      <c r="AD321" s="283"/>
      <c r="AE321" s="283"/>
      <c r="AF321" s="283"/>
      <c r="AG321" s="283"/>
      <c r="AH321" s="283"/>
      <c r="AI321" s="283"/>
      <c r="AJ321" s="283"/>
      <c r="AK321" s="283"/>
      <c r="AL321" s="283"/>
    </row>
    <row r="322">
      <c r="A322" s="316"/>
      <c r="B322" s="283"/>
      <c r="C322" s="283"/>
      <c r="D322" s="316"/>
      <c r="E322" s="316"/>
      <c r="F322" s="316"/>
      <c r="G322" s="316"/>
      <c r="H322" s="316"/>
      <c r="I322" s="316"/>
      <c r="J322" s="316"/>
      <c r="K322" s="316"/>
      <c r="L322" s="329"/>
      <c r="M322" s="329"/>
      <c r="N322" s="329"/>
      <c r="O322" s="329"/>
      <c r="P322" s="329"/>
      <c r="Q322" s="329"/>
      <c r="R322" s="316"/>
      <c r="S322" s="316"/>
      <c r="T322" s="316"/>
      <c r="U322" s="316"/>
      <c r="V322" s="316"/>
      <c r="W322" s="316"/>
      <c r="X322" s="283"/>
      <c r="Y322" s="316"/>
      <c r="Z322" s="316"/>
      <c r="AA322" s="283"/>
      <c r="AB322" s="283"/>
      <c r="AC322" s="283"/>
      <c r="AD322" s="283"/>
      <c r="AE322" s="283"/>
      <c r="AF322" s="283"/>
      <c r="AG322" s="283"/>
      <c r="AH322" s="283"/>
      <c r="AI322" s="283"/>
      <c r="AJ322" s="283"/>
      <c r="AK322" s="283"/>
      <c r="AL322" s="283"/>
    </row>
    <row r="323">
      <c r="A323" s="316"/>
      <c r="B323" s="283"/>
      <c r="C323" s="283"/>
      <c r="D323" s="316"/>
      <c r="E323" s="316"/>
      <c r="F323" s="316"/>
      <c r="G323" s="316"/>
      <c r="H323" s="316"/>
      <c r="I323" s="316"/>
      <c r="J323" s="316"/>
      <c r="K323" s="316"/>
      <c r="L323" s="329"/>
      <c r="M323" s="329"/>
      <c r="N323" s="329"/>
      <c r="O323" s="329"/>
      <c r="P323" s="329"/>
      <c r="Q323" s="329"/>
      <c r="R323" s="316"/>
      <c r="S323" s="316"/>
      <c r="T323" s="316"/>
      <c r="U323" s="316"/>
      <c r="V323" s="316"/>
      <c r="W323" s="316"/>
      <c r="X323" s="283"/>
      <c r="Y323" s="316"/>
      <c r="Z323" s="316"/>
      <c r="AA323" s="283"/>
      <c r="AB323" s="283"/>
      <c r="AC323" s="283"/>
      <c r="AD323" s="283"/>
      <c r="AE323" s="283"/>
      <c r="AF323" s="283"/>
      <c r="AG323" s="283"/>
      <c r="AH323" s="283"/>
      <c r="AI323" s="283"/>
      <c r="AJ323" s="283"/>
      <c r="AK323" s="283"/>
      <c r="AL323" s="283"/>
    </row>
    <row r="324">
      <c r="A324" s="316"/>
      <c r="B324" s="283"/>
      <c r="C324" s="283"/>
      <c r="D324" s="316"/>
      <c r="E324" s="316"/>
      <c r="F324" s="316"/>
      <c r="G324" s="316"/>
      <c r="H324" s="316"/>
      <c r="I324" s="316"/>
      <c r="J324" s="316"/>
      <c r="K324" s="316"/>
      <c r="L324" s="329"/>
      <c r="M324" s="329"/>
      <c r="N324" s="329"/>
      <c r="O324" s="329"/>
      <c r="P324" s="329"/>
      <c r="Q324" s="329"/>
      <c r="R324" s="316"/>
      <c r="S324" s="316"/>
      <c r="T324" s="316"/>
      <c r="U324" s="316"/>
      <c r="V324" s="316"/>
      <c r="W324" s="316"/>
      <c r="X324" s="283"/>
      <c r="Y324" s="316"/>
      <c r="Z324" s="316"/>
      <c r="AA324" s="283"/>
      <c r="AB324" s="283"/>
      <c r="AC324" s="283"/>
      <c r="AD324" s="283"/>
      <c r="AE324" s="283"/>
      <c r="AF324" s="283"/>
      <c r="AG324" s="283"/>
      <c r="AH324" s="283"/>
      <c r="AI324" s="283"/>
      <c r="AJ324" s="283"/>
      <c r="AK324" s="283"/>
      <c r="AL324" s="283"/>
    </row>
    <row r="325">
      <c r="A325" s="316"/>
      <c r="B325" s="283"/>
      <c r="C325" s="283"/>
      <c r="D325" s="316"/>
      <c r="E325" s="316"/>
      <c r="F325" s="316"/>
      <c r="G325" s="316"/>
      <c r="H325" s="316"/>
      <c r="I325" s="316"/>
      <c r="J325" s="316"/>
      <c r="K325" s="316"/>
      <c r="L325" s="329"/>
      <c r="M325" s="329"/>
      <c r="N325" s="329"/>
      <c r="O325" s="329"/>
      <c r="P325" s="329"/>
      <c r="Q325" s="329"/>
      <c r="R325" s="316"/>
      <c r="S325" s="316"/>
      <c r="T325" s="316"/>
      <c r="U325" s="316"/>
      <c r="V325" s="316"/>
      <c r="W325" s="316"/>
      <c r="X325" s="283"/>
      <c r="Y325" s="316"/>
      <c r="Z325" s="316"/>
      <c r="AA325" s="283"/>
      <c r="AB325" s="283"/>
      <c r="AC325" s="283"/>
      <c r="AD325" s="283"/>
      <c r="AE325" s="283"/>
      <c r="AF325" s="283"/>
      <c r="AG325" s="283"/>
      <c r="AH325" s="283"/>
      <c r="AI325" s="283"/>
      <c r="AJ325" s="283"/>
      <c r="AK325" s="283"/>
      <c r="AL325" s="283"/>
    </row>
    <row r="326">
      <c r="A326" s="316"/>
      <c r="B326" s="283"/>
      <c r="C326" s="283"/>
      <c r="D326" s="316"/>
      <c r="E326" s="316"/>
      <c r="F326" s="316"/>
      <c r="G326" s="316"/>
      <c r="H326" s="316"/>
      <c r="I326" s="316"/>
      <c r="J326" s="316"/>
      <c r="K326" s="316"/>
      <c r="L326" s="329"/>
      <c r="M326" s="329"/>
      <c r="N326" s="329"/>
      <c r="O326" s="329"/>
      <c r="P326" s="329"/>
      <c r="Q326" s="329"/>
      <c r="R326" s="316"/>
      <c r="S326" s="316"/>
      <c r="T326" s="316"/>
      <c r="U326" s="316"/>
      <c r="V326" s="316"/>
      <c r="W326" s="316"/>
      <c r="X326" s="283"/>
      <c r="Y326" s="316"/>
      <c r="Z326" s="316"/>
      <c r="AA326" s="283"/>
      <c r="AB326" s="283"/>
      <c r="AC326" s="283"/>
      <c r="AD326" s="283"/>
      <c r="AE326" s="283"/>
      <c r="AF326" s="283"/>
      <c r="AG326" s="283"/>
      <c r="AH326" s="283"/>
      <c r="AI326" s="283"/>
      <c r="AJ326" s="283"/>
      <c r="AK326" s="283"/>
      <c r="AL326" s="283"/>
    </row>
    <row r="327">
      <c r="A327" s="316"/>
      <c r="B327" s="283"/>
      <c r="C327" s="283"/>
      <c r="D327" s="316"/>
      <c r="E327" s="316"/>
      <c r="F327" s="316"/>
      <c r="G327" s="316"/>
      <c r="H327" s="316"/>
      <c r="I327" s="316"/>
      <c r="J327" s="316"/>
      <c r="K327" s="316"/>
      <c r="L327" s="329"/>
      <c r="M327" s="329"/>
      <c r="N327" s="329"/>
      <c r="O327" s="329"/>
      <c r="P327" s="329"/>
      <c r="Q327" s="329"/>
      <c r="R327" s="316"/>
      <c r="S327" s="316"/>
      <c r="T327" s="316"/>
      <c r="U327" s="316"/>
      <c r="V327" s="316"/>
      <c r="W327" s="316"/>
      <c r="X327" s="283"/>
      <c r="Y327" s="316"/>
      <c r="Z327" s="316"/>
      <c r="AA327" s="283"/>
      <c r="AB327" s="283"/>
      <c r="AC327" s="283"/>
      <c r="AD327" s="283"/>
      <c r="AE327" s="283"/>
      <c r="AF327" s="283"/>
      <c r="AG327" s="283"/>
      <c r="AH327" s="283"/>
      <c r="AI327" s="283"/>
      <c r="AJ327" s="283"/>
      <c r="AK327" s="283"/>
      <c r="AL327" s="283"/>
    </row>
    <row r="328">
      <c r="A328" s="316"/>
      <c r="B328" s="283"/>
      <c r="C328" s="283"/>
      <c r="D328" s="316"/>
      <c r="E328" s="316"/>
      <c r="F328" s="316"/>
      <c r="G328" s="316"/>
      <c r="H328" s="316"/>
      <c r="I328" s="316"/>
      <c r="J328" s="316"/>
      <c r="K328" s="316"/>
      <c r="L328" s="329"/>
      <c r="M328" s="329"/>
      <c r="N328" s="329"/>
      <c r="O328" s="329"/>
      <c r="P328" s="329"/>
      <c r="Q328" s="329"/>
      <c r="R328" s="316"/>
      <c r="S328" s="316"/>
      <c r="T328" s="316"/>
      <c r="U328" s="316"/>
      <c r="V328" s="316"/>
      <c r="W328" s="316"/>
      <c r="X328" s="283"/>
      <c r="Y328" s="316"/>
      <c r="Z328" s="316"/>
      <c r="AA328" s="283"/>
      <c r="AB328" s="283"/>
      <c r="AC328" s="283"/>
      <c r="AD328" s="283"/>
      <c r="AE328" s="283"/>
      <c r="AF328" s="283"/>
      <c r="AG328" s="283"/>
      <c r="AH328" s="283"/>
      <c r="AI328" s="283"/>
      <c r="AJ328" s="283"/>
      <c r="AK328" s="283"/>
      <c r="AL328" s="283"/>
    </row>
    <row r="329">
      <c r="A329" s="316"/>
      <c r="B329" s="283"/>
      <c r="C329" s="283"/>
      <c r="D329" s="316"/>
      <c r="E329" s="316"/>
      <c r="F329" s="316"/>
      <c r="G329" s="316"/>
      <c r="H329" s="316"/>
      <c r="I329" s="316"/>
      <c r="J329" s="316"/>
      <c r="K329" s="316"/>
      <c r="L329" s="329"/>
      <c r="M329" s="329"/>
      <c r="N329" s="329"/>
      <c r="O329" s="329"/>
      <c r="P329" s="329"/>
      <c r="Q329" s="329"/>
      <c r="R329" s="316"/>
      <c r="S329" s="316"/>
      <c r="T329" s="316"/>
      <c r="U329" s="316"/>
      <c r="V329" s="316"/>
      <c r="W329" s="316"/>
      <c r="X329" s="283"/>
      <c r="Y329" s="316"/>
      <c r="Z329" s="316"/>
      <c r="AA329" s="283"/>
      <c r="AB329" s="283"/>
      <c r="AC329" s="283"/>
      <c r="AD329" s="283"/>
      <c r="AE329" s="283"/>
      <c r="AF329" s="283"/>
      <c r="AG329" s="283"/>
      <c r="AH329" s="283"/>
      <c r="AI329" s="283"/>
      <c r="AJ329" s="283"/>
      <c r="AK329" s="283"/>
      <c r="AL329" s="283"/>
    </row>
    <row r="330">
      <c r="A330" s="316"/>
      <c r="B330" s="283"/>
      <c r="C330" s="283"/>
      <c r="D330" s="316"/>
      <c r="E330" s="316"/>
      <c r="F330" s="316"/>
      <c r="G330" s="316"/>
      <c r="H330" s="316"/>
      <c r="I330" s="316"/>
      <c r="J330" s="316"/>
      <c r="K330" s="316"/>
      <c r="L330" s="329"/>
      <c r="M330" s="329"/>
      <c r="N330" s="329"/>
      <c r="O330" s="329"/>
      <c r="P330" s="329"/>
      <c r="Q330" s="329"/>
      <c r="R330" s="316"/>
      <c r="S330" s="316"/>
      <c r="T330" s="316"/>
      <c r="U330" s="316"/>
      <c r="V330" s="316"/>
      <c r="W330" s="316"/>
      <c r="X330" s="283"/>
      <c r="Y330" s="316"/>
      <c r="Z330" s="316"/>
      <c r="AA330" s="283"/>
      <c r="AB330" s="283"/>
      <c r="AC330" s="283"/>
      <c r="AD330" s="283"/>
      <c r="AE330" s="283"/>
      <c r="AF330" s="283"/>
      <c r="AG330" s="283"/>
      <c r="AH330" s="283"/>
      <c r="AI330" s="283"/>
      <c r="AJ330" s="283"/>
      <c r="AK330" s="283"/>
      <c r="AL330" s="283"/>
    </row>
    <row r="331">
      <c r="A331" s="316"/>
      <c r="B331" s="283"/>
      <c r="C331" s="283"/>
      <c r="D331" s="316"/>
      <c r="E331" s="316"/>
      <c r="F331" s="316"/>
      <c r="G331" s="316"/>
      <c r="H331" s="316"/>
      <c r="I331" s="316"/>
      <c r="J331" s="316"/>
      <c r="K331" s="316"/>
      <c r="L331" s="329"/>
      <c r="M331" s="329"/>
      <c r="N331" s="329"/>
      <c r="O331" s="329"/>
      <c r="P331" s="329"/>
      <c r="Q331" s="329"/>
      <c r="R331" s="316"/>
      <c r="S331" s="316"/>
      <c r="T331" s="316"/>
      <c r="U331" s="316"/>
      <c r="V331" s="316"/>
      <c r="W331" s="316"/>
      <c r="X331" s="283"/>
      <c r="Y331" s="316"/>
      <c r="Z331" s="316"/>
      <c r="AA331" s="283"/>
      <c r="AB331" s="283"/>
      <c r="AC331" s="283"/>
      <c r="AD331" s="283"/>
      <c r="AE331" s="283"/>
      <c r="AF331" s="283"/>
      <c r="AG331" s="283"/>
      <c r="AH331" s="283"/>
      <c r="AI331" s="283"/>
      <c r="AJ331" s="283"/>
      <c r="AK331" s="283"/>
      <c r="AL331" s="283"/>
    </row>
    <row r="332">
      <c r="A332" s="316"/>
      <c r="B332" s="283"/>
      <c r="C332" s="283"/>
      <c r="D332" s="316"/>
      <c r="E332" s="316"/>
      <c r="F332" s="316"/>
      <c r="G332" s="316"/>
      <c r="H332" s="316"/>
      <c r="I332" s="316"/>
      <c r="J332" s="316"/>
      <c r="K332" s="316"/>
      <c r="L332" s="329"/>
      <c r="M332" s="329"/>
      <c r="N332" s="329"/>
      <c r="O332" s="329"/>
      <c r="P332" s="329"/>
      <c r="Q332" s="329"/>
      <c r="R332" s="316"/>
      <c r="S332" s="316"/>
      <c r="T332" s="316"/>
      <c r="U332" s="316"/>
      <c r="V332" s="316"/>
      <c r="W332" s="316"/>
      <c r="X332" s="283"/>
      <c r="Y332" s="316"/>
      <c r="Z332" s="316"/>
      <c r="AA332" s="283"/>
      <c r="AB332" s="283"/>
      <c r="AC332" s="283"/>
      <c r="AD332" s="283"/>
      <c r="AE332" s="283"/>
      <c r="AF332" s="283"/>
      <c r="AG332" s="283"/>
      <c r="AH332" s="283"/>
      <c r="AI332" s="283"/>
      <c r="AJ332" s="283"/>
      <c r="AK332" s="283"/>
      <c r="AL332" s="283"/>
    </row>
    <row r="333">
      <c r="A333" s="316"/>
      <c r="B333" s="283"/>
      <c r="C333" s="283"/>
      <c r="D333" s="316"/>
      <c r="E333" s="316"/>
      <c r="F333" s="316"/>
      <c r="G333" s="316"/>
      <c r="H333" s="316"/>
      <c r="I333" s="316"/>
      <c r="J333" s="316"/>
      <c r="K333" s="316"/>
      <c r="L333" s="329"/>
      <c r="M333" s="329"/>
      <c r="N333" s="329"/>
      <c r="O333" s="329"/>
      <c r="P333" s="329"/>
      <c r="Q333" s="329"/>
      <c r="R333" s="316"/>
      <c r="S333" s="316"/>
      <c r="T333" s="316"/>
      <c r="U333" s="316"/>
      <c r="V333" s="316"/>
      <c r="W333" s="316"/>
      <c r="X333" s="283"/>
      <c r="Y333" s="316"/>
      <c r="Z333" s="316"/>
      <c r="AA333" s="283"/>
      <c r="AB333" s="283"/>
      <c r="AC333" s="283"/>
      <c r="AD333" s="283"/>
      <c r="AE333" s="283"/>
      <c r="AF333" s="283"/>
      <c r="AG333" s="283"/>
      <c r="AH333" s="283"/>
      <c r="AI333" s="283"/>
      <c r="AJ333" s="283"/>
      <c r="AK333" s="283"/>
      <c r="AL333" s="283"/>
    </row>
    <row r="334">
      <c r="A334" s="316"/>
      <c r="B334" s="283"/>
      <c r="C334" s="283"/>
      <c r="D334" s="316"/>
      <c r="E334" s="316"/>
      <c r="F334" s="316"/>
      <c r="G334" s="316"/>
      <c r="H334" s="316"/>
      <c r="I334" s="316"/>
      <c r="J334" s="316"/>
      <c r="K334" s="316"/>
      <c r="L334" s="329"/>
      <c r="M334" s="329"/>
      <c r="N334" s="329"/>
      <c r="O334" s="329"/>
      <c r="P334" s="329"/>
      <c r="Q334" s="329"/>
      <c r="R334" s="316"/>
      <c r="S334" s="316"/>
      <c r="T334" s="316"/>
      <c r="U334" s="316"/>
      <c r="V334" s="316"/>
      <c r="W334" s="316"/>
      <c r="X334" s="283"/>
      <c r="Y334" s="316"/>
      <c r="Z334" s="316"/>
      <c r="AA334" s="283"/>
      <c r="AB334" s="283"/>
      <c r="AC334" s="283"/>
      <c r="AD334" s="283"/>
      <c r="AE334" s="283"/>
      <c r="AF334" s="283"/>
      <c r="AG334" s="283"/>
      <c r="AH334" s="283"/>
      <c r="AI334" s="283"/>
      <c r="AJ334" s="283"/>
      <c r="AK334" s="283"/>
      <c r="AL334" s="283"/>
    </row>
    <row r="335">
      <c r="A335" s="316"/>
      <c r="B335" s="283"/>
      <c r="C335" s="283"/>
      <c r="D335" s="316"/>
      <c r="E335" s="316"/>
      <c r="F335" s="316"/>
      <c r="G335" s="316"/>
      <c r="H335" s="316"/>
      <c r="I335" s="316"/>
      <c r="J335" s="316"/>
      <c r="K335" s="316"/>
      <c r="L335" s="329"/>
      <c r="M335" s="329"/>
      <c r="N335" s="329"/>
      <c r="O335" s="329"/>
      <c r="P335" s="329"/>
      <c r="Q335" s="329"/>
      <c r="R335" s="316"/>
      <c r="S335" s="316"/>
      <c r="T335" s="316"/>
      <c r="U335" s="316"/>
      <c r="V335" s="316"/>
      <c r="W335" s="316"/>
      <c r="X335" s="283"/>
      <c r="Y335" s="316"/>
      <c r="Z335" s="316"/>
      <c r="AA335" s="283"/>
      <c r="AB335" s="283"/>
      <c r="AC335" s="283"/>
      <c r="AD335" s="283"/>
      <c r="AE335" s="283"/>
      <c r="AF335" s="283"/>
      <c r="AG335" s="283"/>
      <c r="AH335" s="283"/>
      <c r="AI335" s="283"/>
      <c r="AJ335" s="283"/>
      <c r="AK335" s="283"/>
      <c r="AL335" s="283"/>
    </row>
    <row r="336">
      <c r="A336" s="316"/>
      <c r="B336" s="283"/>
      <c r="C336" s="283"/>
      <c r="D336" s="316"/>
      <c r="E336" s="316"/>
      <c r="F336" s="316"/>
      <c r="G336" s="316"/>
      <c r="H336" s="316"/>
      <c r="I336" s="316"/>
      <c r="J336" s="316"/>
      <c r="K336" s="316"/>
      <c r="L336" s="329"/>
      <c r="M336" s="329"/>
      <c r="N336" s="329"/>
      <c r="O336" s="329"/>
      <c r="P336" s="329"/>
      <c r="Q336" s="329"/>
      <c r="R336" s="316"/>
      <c r="S336" s="316"/>
      <c r="T336" s="316"/>
      <c r="U336" s="316"/>
      <c r="V336" s="316"/>
      <c r="W336" s="316"/>
      <c r="X336" s="283"/>
      <c r="Y336" s="316"/>
      <c r="Z336" s="316"/>
      <c r="AA336" s="283"/>
      <c r="AB336" s="283"/>
      <c r="AC336" s="283"/>
      <c r="AD336" s="283"/>
      <c r="AE336" s="283"/>
      <c r="AF336" s="283"/>
      <c r="AG336" s="283"/>
      <c r="AH336" s="283"/>
      <c r="AI336" s="283"/>
      <c r="AJ336" s="283"/>
      <c r="AK336" s="283"/>
      <c r="AL336" s="283"/>
    </row>
    <row r="337">
      <c r="A337" s="316"/>
      <c r="B337" s="283"/>
      <c r="C337" s="283"/>
      <c r="D337" s="316"/>
      <c r="E337" s="316"/>
      <c r="F337" s="316"/>
      <c r="G337" s="316"/>
      <c r="H337" s="316"/>
      <c r="I337" s="316"/>
      <c r="J337" s="316"/>
      <c r="K337" s="316"/>
      <c r="L337" s="329"/>
      <c r="M337" s="329"/>
      <c r="N337" s="329"/>
      <c r="O337" s="329"/>
      <c r="P337" s="329"/>
      <c r="Q337" s="329"/>
      <c r="R337" s="316"/>
      <c r="S337" s="316"/>
      <c r="T337" s="316"/>
      <c r="U337" s="316"/>
      <c r="V337" s="316"/>
      <c r="W337" s="316"/>
      <c r="X337" s="283"/>
      <c r="Y337" s="316"/>
      <c r="Z337" s="316"/>
      <c r="AA337" s="283"/>
      <c r="AB337" s="283"/>
      <c r="AC337" s="283"/>
      <c r="AD337" s="283"/>
      <c r="AE337" s="283"/>
      <c r="AF337" s="283"/>
      <c r="AG337" s="283"/>
      <c r="AH337" s="283"/>
      <c r="AI337" s="283"/>
      <c r="AJ337" s="283"/>
      <c r="AK337" s="283"/>
      <c r="AL337" s="283"/>
    </row>
    <row r="338">
      <c r="A338" s="316"/>
      <c r="B338" s="283"/>
      <c r="C338" s="283"/>
      <c r="D338" s="316"/>
      <c r="E338" s="316"/>
      <c r="F338" s="316"/>
      <c r="G338" s="316"/>
      <c r="H338" s="316"/>
      <c r="I338" s="316"/>
      <c r="J338" s="316"/>
      <c r="K338" s="316"/>
      <c r="L338" s="329"/>
      <c r="M338" s="329"/>
      <c r="N338" s="329"/>
      <c r="O338" s="329"/>
      <c r="P338" s="329"/>
      <c r="Q338" s="329"/>
      <c r="R338" s="316"/>
      <c r="S338" s="316"/>
      <c r="T338" s="316"/>
      <c r="U338" s="316"/>
      <c r="V338" s="316"/>
      <c r="W338" s="316"/>
      <c r="X338" s="283"/>
      <c r="Y338" s="316"/>
      <c r="Z338" s="316"/>
      <c r="AA338" s="283"/>
      <c r="AB338" s="283"/>
      <c r="AC338" s="283"/>
      <c r="AD338" s="283"/>
      <c r="AE338" s="283"/>
      <c r="AF338" s="283"/>
      <c r="AG338" s="283"/>
      <c r="AH338" s="283"/>
      <c r="AI338" s="283"/>
      <c r="AJ338" s="283"/>
      <c r="AK338" s="283"/>
      <c r="AL338" s="283"/>
    </row>
    <row r="339">
      <c r="A339" s="316"/>
      <c r="B339" s="283"/>
      <c r="C339" s="283"/>
      <c r="D339" s="316"/>
      <c r="E339" s="316"/>
      <c r="F339" s="316"/>
      <c r="G339" s="316"/>
      <c r="H339" s="316"/>
      <c r="I339" s="316"/>
      <c r="J339" s="316"/>
      <c r="K339" s="316"/>
      <c r="L339" s="329"/>
      <c r="M339" s="329"/>
      <c r="N339" s="329"/>
      <c r="O339" s="329"/>
      <c r="P339" s="329"/>
      <c r="Q339" s="329"/>
      <c r="R339" s="316"/>
      <c r="S339" s="316"/>
      <c r="T339" s="316"/>
      <c r="U339" s="316"/>
      <c r="V339" s="316"/>
      <c r="W339" s="316"/>
      <c r="X339" s="283"/>
      <c r="Y339" s="316"/>
      <c r="Z339" s="316"/>
      <c r="AA339" s="283"/>
      <c r="AB339" s="283"/>
      <c r="AC339" s="283"/>
      <c r="AD339" s="283"/>
      <c r="AE339" s="283"/>
      <c r="AF339" s="283"/>
      <c r="AG339" s="283"/>
      <c r="AH339" s="283"/>
      <c r="AI339" s="283"/>
      <c r="AJ339" s="283"/>
      <c r="AK339" s="283"/>
      <c r="AL339" s="283"/>
    </row>
    <row r="340">
      <c r="A340" s="316"/>
      <c r="B340" s="283"/>
      <c r="C340" s="283"/>
      <c r="D340" s="316"/>
      <c r="E340" s="316"/>
      <c r="F340" s="316"/>
      <c r="G340" s="316"/>
      <c r="H340" s="316"/>
      <c r="I340" s="316"/>
      <c r="J340" s="316"/>
      <c r="K340" s="316"/>
      <c r="L340" s="329"/>
      <c r="M340" s="329"/>
      <c r="N340" s="329"/>
      <c r="O340" s="329"/>
      <c r="P340" s="329"/>
      <c r="Q340" s="329"/>
      <c r="R340" s="316"/>
      <c r="S340" s="316"/>
      <c r="T340" s="316"/>
      <c r="U340" s="316"/>
      <c r="V340" s="316"/>
      <c r="W340" s="316"/>
      <c r="X340" s="283"/>
      <c r="Y340" s="316"/>
      <c r="Z340" s="316"/>
      <c r="AA340" s="283"/>
      <c r="AB340" s="283"/>
      <c r="AC340" s="283"/>
      <c r="AD340" s="283"/>
      <c r="AE340" s="283"/>
      <c r="AF340" s="283"/>
      <c r="AG340" s="283"/>
      <c r="AH340" s="283"/>
      <c r="AI340" s="283"/>
      <c r="AJ340" s="283"/>
      <c r="AK340" s="283"/>
      <c r="AL340" s="283"/>
    </row>
    <row r="341">
      <c r="A341" s="316"/>
      <c r="B341" s="283"/>
      <c r="C341" s="283"/>
      <c r="D341" s="316"/>
      <c r="E341" s="316"/>
      <c r="F341" s="316"/>
      <c r="G341" s="316"/>
      <c r="H341" s="316"/>
      <c r="I341" s="316"/>
      <c r="J341" s="316"/>
      <c r="K341" s="316"/>
      <c r="L341" s="329"/>
      <c r="M341" s="329"/>
      <c r="N341" s="329"/>
      <c r="O341" s="329"/>
      <c r="P341" s="329"/>
      <c r="Q341" s="329"/>
      <c r="R341" s="316"/>
      <c r="S341" s="316"/>
      <c r="T341" s="316"/>
      <c r="U341" s="316"/>
      <c r="V341" s="316"/>
      <c r="W341" s="316"/>
      <c r="X341" s="283"/>
      <c r="Y341" s="316"/>
      <c r="Z341" s="316"/>
      <c r="AA341" s="283"/>
      <c r="AB341" s="283"/>
      <c r="AC341" s="283"/>
      <c r="AD341" s="283"/>
      <c r="AE341" s="283"/>
      <c r="AF341" s="283"/>
      <c r="AG341" s="283"/>
      <c r="AH341" s="283"/>
      <c r="AI341" s="283"/>
      <c r="AJ341" s="283"/>
      <c r="AK341" s="283"/>
      <c r="AL341" s="283"/>
    </row>
    <row r="342">
      <c r="A342" s="316"/>
      <c r="B342" s="283"/>
      <c r="C342" s="283"/>
      <c r="D342" s="316"/>
      <c r="E342" s="316"/>
      <c r="F342" s="316"/>
      <c r="G342" s="316"/>
      <c r="H342" s="316"/>
      <c r="I342" s="316"/>
      <c r="J342" s="316"/>
      <c r="K342" s="316"/>
      <c r="L342" s="329"/>
      <c r="M342" s="329"/>
      <c r="N342" s="329"/>
      <c r="O342" s="329"/>
      <c r="P342" s="329"/>
      <c r="Q342" s="329"/>
      <c r="R342" s="316"/>
      <c r="S342" s="316"/>
      <c r="T342" s="316"/>
      <c r="U342" s="316"/>
      <c r="V342" s="316"/>
      <c r="W342" s="316"/>
      <c r="X342" s="283"/>
      <c r="Y342" s="316"/>
      <c r="Z342" s="316"/>
      <c r="AA342" s="283"/>
      <c r="AB342" s="283"/>
      <c r="AC342" s="283"/>
      <c r="AD342" s="283"/>
      <c r="AE342" s="283"/>
      <c r="AF342" s="283"/>
      <c r="AG342" s="283"/>
      <c r="AH342" s="283"/>
      <c r="AI342" s="283"/>
      <c r="AJ342" s="283"/>
      <c r="AK342" s="283"/>
      <c r="AL342" s="283"/>
    </row>
    <row r="343">
      <c r="A343" s="316"/>
      <c r="B343" s="283"/>
      <c r="C343" s="283"/>
      <c r="D343" s="316"/>
      <c r="E343" s="316"/>
      <c r="F343" s="316"/>
      <c r="G343" s="316"/>
      <c r="H343" s="316"/>
      <c r="I343" s="316"/>
      <c r="J343" s="316"/>
      <c r="K343" s="316"/>
      <c r="L343" s="329"/>
      <c r="M343" s="329"/>
      <c r="N343" s="329"/>
      <c r="O343" s="329"/>
      <c r="P343" s="329"/>
      <c r="Q343" s="329"/>
      <c r="R343" s="316"/>
      <c r="S343" s="316"/>
      <c r="T343" s="316"/>
      <c r="U343" s="316"/>
      <c r="V343" s="316"/>
      <c r="W343" s="316"/>
      <c r="X343" s="283"/>
      <c r="Y343" s="316"/>
      <c r="Z343" s="316"/>
      <c r="AA343" s="283"/>
      <c r="AB343" s="283"/>
      <c r="AC343" s="283"/>
      <c r="AD343" s="283"/>
      <c r="AE343" s="283"/>
      <c r="AF343" s="283"/>
      <c r="AG343" s="283"/>
      <c r="AH343" s="283"/>
      <c r="AI343" s="283"/>
      <c r="AJ343" s="283"/>
      <c r="AK343" s="283"/>
      <c r="AL343" s="283"/>
    </row>
    <row r="344">
      <c r="A344" s="316"/>
      <c r="B344" s="283"/>
      <c r="C344" s="283"/>
      <c r="D344" s="316"/>
      <c r="E344" s="316"/>
      <c r="F344" s="316"/>
      <c r="G344" s="316"/>
      <c r="H344" s="316"/>
      <c r="I344" s="316"/>
      <c r="J344" s="316"/>
      <c r="K344" s="316"/>
      <c r="L344" s="329"/>
      <c r="M344" s="329"/>
      <c r="N344" s="329"/>
      <c r="O344" s="329"/>
      <c r="P344" s="329"/>
      <c r="Q344" s="329"/>
      <c r="R344" s="316"/>
      <c r="S344" s="316"/>
      <c r="T344" s="316"/>
      <c r="U344" s="316"/>
      <c r="V344" s="316"/>
      <c r="W344" s="316"/>
      <c r="X344" s="283"/>
      <c r="Y344" s="316"/>
      <c r="Z344" s="316"/>
      <c r="AA344" s="283"/>
      <c r="AB344" s="283"/>
      <c r="AC344" s="283"/>
      <c r="AD344" s="283"/>
      <c r="AE344" s="283"/>
      <c r="AF344" s="283"/>
      <c r="AG344" s="283"/>
      <c r="AH344" s="283"/>
      <c r="AI344" s="283"/>
      <c r="AJ344" s="283"/>
      <c r="AK344" s="283"/>
      <c r="AL344" s="283"/>
    </row>
    <row r="345">
      <c r="A345" s="316"/>
      <c r="B345" s="283"/>
      <c r="C345" s="283"/>
      <c r="D345" s="316"/>
      <c r="E345" s="316"/>
      <c r="F345" s="316"/>
      <c r="G345" s="316"/>
      <c r="H345" s="316"/>
      <c r="I345" s="316"/>
      <c r="J345" s="316"/>
      <c r="K345" s="316"/>
      <c r="L345" s="329"/>
      <c r="M345" s="329"/>
      <c r="N345" s="329"/>
      <c r="O345" s="329"/>
      <c r="P345" s="329"/>
      <c r="Q345" s="329"/>
      <c r="R345" s="316"/>
      <c r="S345" s="316"/>
      <c r="T345" s="316"/>
      <c r="U345" s="316"/>
      <c r="V345" s="316"/>
      <c r="W345" s="316"/>
      <c r="X345" s="283"/>
      <c r="Y345" s="316"/>
      <c r="Z345" s="316"/>
      <c r="AA345" s="283"/>
      <c r="AB345" s="283"/>
      <c r="AC345" s="283"/>
      <c r="AD345" s="283"/>
      <c r="AE345" s="283"/>
      <c r="AF345" s="283"/>
      <c r="AG345" s="283"/>
      <c r="AH345" s="283"/>
      <c r="AI345" s="283"/>
      <c r="AJ345" s="283"/>
      <c r="AK345" s="283"/>
      <c r="AL345" s="283"/>
    </row>
    <row r="346">
      <c r="A346" s="316"/>
      <c r="B346" s="283"/>
      <c r="C346" s="283"/>
      <c r="D346" s="316"/>
      <c r="E346" s="316"/>
      <c r="F346" s="316"/>
      <c r="G346" s="316"/>
      <c r="H346" s="316"/>
      <c r="I346" s="316"/>
      <c r="J346" s="316"/>
      <c r="K346" s="316"/>
      <c r="L346" s="329"/>
      <c r="M346" s="329"/>
      <c r="N346" s="329"/>
      <c r="O346" s="329"/>
      <c r="P346" s="329"/>
      <c r="Q346" s="329"/>
      <c r="R346" s="316"/>
      <c r="S346" s="316"/>
      <c r="T346" s="316"/>
      <c r="U346" s="316"/>
      <c r="V346" s="316"/>
      <c r="W346" s="316"/>
      <c r="X346" s="283"/>
      <c r="Y346" s="316"/>
      <c r="Z346" s="316"/>
      <c r="AA346" s="283"/>
      <c r="AB346" s="283"/>
      <c r="AC346" s="283"/>
      <c r="AD346" s="283"/>
      <c r="AE346" s="283"/>
      <c r="AF346" s="283"/>
      <c r="AG346" s="283"/>
      <c r="AH346" s="283"/>
      <c r="AI346" s="283"/>
      <c r="AJ346" s="283"/>
      <c r="AK346" s="283"/>
      <c r="AL346" s="283"/>
    </row>
    <row r="347">
      <c r="A347" s="316"/>
      <c r="B347" s="283"/>
      <c r="C347" s="283"/>
      <c r="D347" s="316"/>
      <c r="E347" s="316"/>
      <c r="F347" s="316"/>
      <c r="G347" s="316"/>
      <c r="H347" s="316"/>
      <c r="I347" s="316"/>
      <c r="J347" s="316"/>
      <c r="K347" s="316"/>
      <c r="L347" s="329"/>
      <c r="M347" s="329"/>
      <c r="N347" s="329"/>
      <c r="O347" s="329"/>
      <c r="P347" s="329"/>
      <c r="Q347" s="329"/>
      <c r="R347" s="316"/>
      <c r="S347" s="316"/>
      <c r="T347" s="316"/>
      <c r="U347" s="316"/>
      <c r="V347" s="316"/>
      <c r="W347" s="316"/>
      <c r="X347" s="283"/>
      <c r="Y347" s="316"/>
      <c r="Z347" s="316"/>
      <c r="AA347" s="283"/>
      <c r="AB347" s="283"/>
      <c r="AC347" s="283"/>
      <c r="AD347" s="283"/>
      <c r="AE347" s="283"/>
      <c r="AF347" s="283"/>
      <c r="AG347" s="283"/>
      <c r="AH347" s="283"/>
      <c r="AI347" s="283"/>
      <c r="AJ347" s="283"/>
      <c r="AK347" s="283"/>
      <c r="AL347" s="283"/>
    </row>
    <row r="348">
      <c r="A348" s="316"/>
      <c r="B348" s="283"/>
      <c r="C348" s="283"/>
      <c r="D348" s="316"/>
      <c r="E348" s="316"/>
      <c r="F348" s="316"/>
      <c r="G348" s="316"/>
      <c r="H348" s="316"/>
      <c r="I348" s="316"/>
      <c r="J348" s="316"/>
      <c r="K348" s="316"/>
      <c r="L348" s="329"/>
      <c r="M348" s="329"/>
      <c r="N348" s="329"/>
      <c r="O348" s="329"/>
      <c r="P348" s="329"/>
      <c r="Q348" s="329"/>
      <c r="R348" s="316"/>
      <c r="S348" s="316"/>
      <c r="T348" s="316"/>
      <c r="U348" s="316"/>
      <c r="V348" s="316"/>
      <c r="W348" s="316"/>
      <c r="X348" s="283"/>
      <c r="Y348" s="316"/>
      <c r="Z348" s="316"/>
      <c r="AA348" s="283"/>
      <c r="AB348" s="283"/>
      <c r="AC348" s="283"/>
      <c r="AD348" s="283"/>
      <c r="AE348" s="283"/>
      <c r="AF348" s="283"/>
      <c r="AG348" s="283"/>
      <c r="AH348" s="283"/>
      <c r="AI348" s="283"/>
      <c r="AJ348" s="283"/>
      <c r="AK348" s="283"/>
      <c r="AL348" s="283"/>
    </row>
    <row r="349">
      <c r="A349" s="316"/>
      <c r="B349" s="283"/>
      <c r="C349" s="283"/>
      <c r="D349" s="316"/>
      <c r="E349" s="316"/>
      <c r="F349" s="316"/>
      <c r="G349" s="316"/>
      <c r="H349" s="316"/>
      <c r="I349" s="316"/>
      <c r="J349" s="316"/>
      <c r="K349" s="316"/>
      <c r="L349" s="329"/>
      <c r="M349" s="329"/>
      <c r="N349" s="329"/>
      <c r="O349" s="329"/>
      <c r="P349" s="329"/>
      <c r="Q349" s="329"/>
      <c r="R349" s="316"/>
      <c r="S349" s="316"/>
      <c r="T349" s="316"/>
      <c r="U349" s="316"/>
      <c r="V349" s="316"/>
      <c r="W349" s="316"/>
      <c r="X349" s="283"/>
      <c r="Y349" s="316"/>
      <c r="Z349" s="316"/>
      <c r="AA349" s="283"/>
      <c r="AB349" s="283"/>
      <c r="AC349" s="283"/>
      <c r="AD349" s="283"/>
      <c r="AE349" s="283"/>
      <c r="AF349" s="283"/>
      <c r="AG349" s="283"/>
      <c r="AH349" s="283"/>
      <c r="AI349" s="283"/>
      <c r="AJ349" s="283"/>
      <c r="AK349" s="283"/>
      <c r="AL349" s="283"/>
    </row>
    <row r="350">
      <c r="A350" s="316"/>
      <c r="B350" s="283"/>
      <c r="C350" s="283"/>
      <c r="D350" s="316"/>
      <c r="E350" s="316"/>
      <c r="F350" s="316"/>
      <c r="G350" s="316"/>
      <c r="H350" s="316"/>
      <c r="I350" s="316"/>
      <c r="J350" s="316"/>
      <c r="K350" s="316"/>
      <c r="L350" s="329"/>
      <c r="M350" s="329"/>
      <c r="N350" s="329"/>
      <c r="O350" s="329"/>
      <c r="P350" s="329"/>
      <c r="Q350" s="329"/>
      <c r="R350" s="316"/>
      <c r="S350" s="316"/>
      <c r="T350" s="316"/>
      <c r="U350" s="316"/>
      <c r="V350" s="316"/>
      <c r="W350" s="316"/>
      <c r="X350" s="283"/>
      <c r="Y350" s="316"/>
      <c r="Z350" s="316"/>
      <c r="AA350" s="283"/>
      <c r="AB350" s="283"/>
      <c r="AC350" s="283"/>
      <c r="AD350" s="283"/>
      <c r="AE350" s="283"/>
      <c r="AF350" s="283"/>
      <c r="AG350" s="283"/>
      <c r="AH350" s="283"/>
      <c r="AI350" s="283"/>
      <c r="AJ350" s="283"/>
      <c r="AK350" s="283"/>
      <c r="AL350" s="283"/>
    </row>
    <row r="351">
      <c r="A351" s="316"/>
      <c r="B351" s="283"/>
      <c r="C351" s="283"/>
      <c r="D351" s="316"/>
      <c r="E351" s="316"/>
      <c r="F351" s="316"/>
      <c r="G351" s="316"/>
      <c r="H351" s="316"/>
      <c r="I351" s="316"/>
      <c r="J351" s="316"/>
      <c r="K351" s="316"/>
      <c r="L351" s="329"/>
      <c r="M351" s="329"/>
      <c r="N351" s="329"/>
      <c r="O351" s="329"/>
      <c r="P351" s="329"/>
      <c r="Q351" s="329"/>
      <c r="R351" s="316"/>
      <c r="S351" s="316"/>
      <c r="T351" s="316"/>
      <c r="U351" s="316"/>
      <c r="V351" s="316"/>
      <c r="W351" s="316"/>
      <c r="X351" s="283"/>
      <c r="Y351" s="316"/>
      <c r="Z351" s="316"/>
      <c r="AA351" s="283"/>
      <c r="AB351" s="283"/>
      <c r="AC351" s="283"/>
      <c r="AD351" s="283"/>
      <c r="AE351" s="283"/>
      <c r="AF351" s="283"/>
      <c r="AG351" s="283"/>
      <c r="AH351" s="283"/>
      <c r="AI351" s="283"/>
      <c r="AJ351" s="283"/>
      <c r="AK351" s="283"/>
      <c r="AL351" s="283"/>
    </row>
    <row r="352">
      <c r="A352" s="316"/>
      <c r="B352" s="283"/>
      <c r="C352" s="283"/>
      <c r="D352" s="316"/>
      <c r="E352" s="316"/>
      <c r="F352" s="316"/>
      <c r="G352" s="316"/>
      <c r="H352" s="316"/>
      <c r="I352" s="316"/>
      <c r="J352" s="316"/>
      <c r="K352" s="316"/>
      <c r="L352" s="329"/>
      <c r="M352" s="329"/>
      <c r="N352" s="329"/>
      <c r="O352" s="329"/>
      <c r="P352" s="329"/>
      <c r="Q352" s="329"/>
      <c r="R352" s="316"/>
      <c r="S352" s="316"/>
      <c r="T352" s="316"/>
      <c r="U352" s="316"/>
      <c r="V352" s="316"/>
      <c r="W352" s="316"/>
      <c r="X352" s="283"/>
      <c r="Y352" s="316"/>
      <c r="Z352" s="316"/>
      <c r="AA352" s="283"/>
      <c r="AB352" s="283"/>
      <c r="AC352" s="283"/>
      <c r="AD352" s="283"/>
      <c r="AE352" s="283"/>
      <c r="AF352" s="283"/>
      <c r="AG352" s="283"/>
      <c r="AH352" s="283"/>
      <c r="AI352" s="283"/>
      <c r="AJ352" s="283"/>
      <c r="AK352" s="283"/>
      <c r="AL352" s="283"/>
    </row>
    <row r="353">
      <c r="A353" s="316"/>
      <c r="B353" s="283"/>
      <c r="C353" s="283"/>
      <c r="D353" s="316"/>
      <c r="E353" s="316"/>
      <c r="F353" s="316"/>
      <c r="G353" s="316"/>
      <c r="H353" s="316"/>
      <c r="I353" s="316"/>
      <c r="J353" s="316"/>
      <c r="K353" s="316"/>
      <c r="L353" s="329"/>
      <c r="M353" s="329"/>
      <c r="N353" s="329"/>
      <c r="O353" s="329"/>
      <c r="P353" s="329"/>
      <c r="Q353" s="329"/>
      <c r="R353" s="316"/>
      <c r="S353" s="316"/>
      <c r="T353" s="316"/>
      <c r="U353" s="316"/>
      <c r="V353" s="316"/>
      <c r="W353" s="316"/>
      <c r="X353" s="283"/>
      <c r="Y353" s="316"/>
      <c r="Z353" s="316"/>
      <c r="AA353" s="283"/>
      <c r="AB353" s="283"/>
      <c r="AC353" s="283"/>
      <c r="AD353" s="283"/>
      <c r="AE353" s="283"/>
      <c r="AF353" s="283"/>
      <c r="AG353" s="283"/>
      <c r="AH353" s="283"/>
      <c r="AI353" s="283"/>
      <c r="AJ353" s="283"/>
      <c r="AK353" s="283"/>
      <c r="AL353" s="283"/>
    </row>
    <row r="354">
      <c r="A354" s="316"/>
      <c r="B354" s="283"/>
      <c r="C354" s="283"/>
      <c r="D354" s="316"/>
      <c r="E354" s="316"/>
      <c r="F354" s="316"/>
      <c r="G354" s="316"/>
      <c r="H354" s="316"/>
      <c r="I354" s="316"/>
      <c r="J354" s="316"/>
      <c r="K354" s="316"/>
      <c r="L354" s="329"/>
      <c r="M354" s="329"/>
      <c r="N354" s="329"/>
      <c r="O354" s="329"/>
      <c r="P354" s="329"/>
      <c r="Q354" s="329"/>
      <c r="R354" s="316"/>
      <c r="S354" s="316"/>
      <c r="T354" s="316"/>
      <c r="U354" s="316"/>
      <c r="V354" s="316"/>
      <c r="W354" s="316"/>
      <c r="X354" s="283"/>
      <c r="Y354" s="316"/>
      <c r="Z354" s="316"/>
      <c r="AA354" s="283"/>
      <c r="AB354" s="283"/>
      <c r="AC354" s="283"/>
      <c r="AD354" s="283"/>
      <c r="AE354" s="283"/>
      <c r="AF354" s="283"/>
      <c r="AG354" s="283"/>
      <c r="AH354" s="283"/>
      <c r="AI354" s="283"/>
      <c r="AJ354" s="283"/>
      <c r="AK354" s="283"/>
      <c r="AL354" s="283"/>
    </row>
    <row r="355">
      <c r="A355" s="316"/>
      <c r="B355" s="283"/>
      <c r="C355" s="283"/>
      <c r="D355" s="316"/>
      <c r="E355" s="316"/>
      <c r="F355" s="316"/>
      <c r="G355" s="316"/>
      <c r="H355" s="316"/>
      <c r="I355" s="316"/>
      <c r="J355" s="316"/>
      <c r="K355" s="316"/>
      <c r="L355" s="329"/>
      <c r="M355" s="329"/>
      <c r="N355" s="329"/>
      <c r="O355" s="329"/>
      <c r="P355" s="329"/>
      <c r="Q355" s="329"/>
      <c r="R355" s="316"/>
      <c r="S355" s="316"/>
      <c r="T355" s="316"/>
      <c r="U355" s="316"/>
      <c r="V355" s="316"/>
      <c r="W355" s="316"/>
      <c r="X355" s="283"/>
      <c r="Y355" s="316"/>
      <c r="Z355" s="316"/>
      <c r="AA355" s="283"/>
      <c r="AB355" s="283"/>
      <c r="AC355" s="283"/>
      <c r="AD355" s="283"/>
      <c r="AE355" s="283"/>
      <c r="AF355" s="283"/>
      <c r="AG355" s="283"/>
      <c r="AH355" s="283"/>
      <c r="AI355" s="283"/>
      <c r="AJ355" s="283"/>
      <c r="AK355" s="283"/>
      <c r="AL355" s="283"/>
    </row>
    <row r="356">
      <c r="A356" s="316"/>
      <c r="B356" s="283"/>
      <c r="C356" s="283"/>
      <c r="D356" s="316"/>
      <c r="E356" s="316"/>
      <c r="F356" s="316"/>
      <c r="G356" s="316"/>
      <c r="H356" s="316"/>
      <c r="I356" s="316"/>
      <c r="J356" s="316"/>
      <c r="K356" s="316"/>
      <c r="L356" s="329"/>
      <c r="M356" s="329"/>
      <c r="N356" s="329"/>
      <c r="O356" s="329"/>
      <c r="P356" s="329"/>
      <c r="Q356" s="329"/>
      <c r="R356" s="316"/>
      <c r="S356" s="316"/>
      <c r="T356" s="316"/>
      <c r="U356" s="316"/>
      <c r="V356" s="316"/>
      <c r="W356" s="316"/>
      <c r="X356" s="283"/>
      <c r="Y356" s="316"/>
      <c r="Z356" s="316"/>
      <c r="AA356" s="283"/>
      <c r="AB356" s="283"/>
      <c r="AC356" s="283"/>
      <c r="AD356" s="283"/>
      <c r="AE356" s="283"/>
      <c r="AF356" s="283"/>
      <c r="AG356" s="283"/>
      <c r="AH356" s="283"/>
      <c r="AI356" s="283"/>
      <c r="AJ356" s="283"/>
      <c r="AK356" s="283"/>
      <c r="AL356" s="283"/>
    </row>
    <row r="357">
      <c r="A357" s="316"/>
      <c r="B357" s="283"/>
      <c r="C357" s="283"/>
      <c r="D357" s="316"/>
      <c r="E357" s="316"/>
      <c r="F357" s="316"/>
      <c r="G357" s="316"/>
      <c r="H357" s="316"/>
      <c r="I357" s="316"/>
      <c r="J357" s="316"/>
      <c r="K357" s="316"/>
      <c r="L357" s="329"/>
      <c r="M357" s="329"/>
      <c r="N357" s="329"/>
      <c r="O357" s="329"/>
      <c r="P357" s="329"/>
      <c r="Q357" s="329"/>
      <c r="R357" s="316"/>
      <c r="S357" s="316"/>
      <c r="T357" s="316"/>
      <c r="U357" s="316"/>
      <c r="V357" s="316"/>
      <c r="W357" s="316"/>
      <c r="X357" s="283"/>
      <c r="Y357" s="316"/>
      <c r="Z357" s="316"/>
      <c r="AA357" s="283"/>
      <c r="AB357" s="283"/>
      <c r="AC357" s="283"/>
      <c r="AD357" s="283"/>
      <c r="AE357" s="283"/>
      <c r="AF357" s="283"/>
      <c r="AG357" s="283"/>
      <c r="AH357" s="283"/>
      <c r="AI357" s="283"/>
      <c r="AJ357" s="283"/>
      <c r="AK357" s="283"/>
      <c r="AL357" s="283"/>
    </row>
    <row r="358">
      <c r="A358" s="316"/>
      <c r="B358" s="283"/>
      <c r="C358" s="283"/>
      <c r="D358" s="316"/>
      <c r="E358" s="316"/>
      <c r="F358" s="316"/>
      <c r="G358" s="316"/>
      <c r="H358" s="316"/>
      <c r="I358" s="316"/>
      <c r="J358" s="316"/>
      <c r="K358" s="316"/>
      <c r="L358" s="329"/>
      <c r="M358" s="329"/>
      <c r="N358" s="329"/>
      <c r="O358" s="329"/>
      <c r="P358" s="329"/>
      <c r="Q358" s="329"/>
      <c r="R358" s="316"/>
      <c r="S358" s="316"/>
      <c r="T358" s="316"/>
      <c r="U358" s="316"/>
      <c r="V358" s="316"/>
      <c r="W358" s="316"/>
      <c r="X358" s="283"/>
      <c r="Y358" s="316"/>
      <c r="Z358" s="316"/>
      <c r="AA358" s="283"/>
      <c r="AB358" s="283"/>
      <c r="AC358" s="283"/>
      <c r="AD358" s="283"/>
      <c r="AE358" s="283"/>
      <c r="AF358" s="283"/>
      <c r="AG358" s="283"/>
      <c r="AH358" s="283"/>
      <c r="AI358" s="283"/>
      <c r="AJ358" s="283"/>
      <c r="AK358" s="283"/>
      <c r="AL358" s="283"/>
    </row>
    <row r="359">
      <c r="A359" s="316"/>
      <c r="B359" s="283"/>
      <c r="C359" s="283"/>
      <c r="D359" s="316"/>
      <c r="E359" s="316"/>
      <c r="F359" s="316"/>
      <c r="G359" s="316"/>
      <c r="H359" s="316"/>
      <c r="I359" s="316"/>
      <c r="J359" s="316"/>
      <c r="K359" s="316"/>
      <c r="L359" s="329"/>
      <c r="M359" s="329"/>
      <c r="N359" s="329"/>
      <c r="O359" s="329"/>
      <c r="P359" s="329"/>
      <c r="Q359" s="329"/>
      <c r="R359" s="316"/>
      <c r="S359" s="316"/>
      <c r="T359" s="316"/>
      <c r="U359" s="316"/>
      <c r="V359" s="316"/>
      <c r="W359" s="316"/>
      <c r="X359" s="283"/>
      <c r="Y359" s="316"/>
      <c r="Z359" s="316"/>
      <c r="AA359" s="283"/>
      <c r="AB359" s="283"/>
      <c r="AC359" s="283"/>
      <c r="AD359" s="283"/>
      <c r="AE359" s="283"/>
      <c r="AF359" s="283"/>
      <c r="AG359" s="283"/>
      <c r="AH359" s="283"/>
      <c r="AI359" s="283"/>
      <c r="AJ359" s="283"/>
      <c r="AK359" s="283"/>
      <c r="AL359" s="283"/>
    </row>
    <row r="360">
      <c r="A360" s="316"/>
      <c r="B360" s="283"/>
      <c r="C360" s="283"/>
      <c r="D360" s="316"/>
      <c r="E360" s="316"/>
      <c r="F360" s="316"/>
      <c r="G360" s="316"/>
      <c r="H360" s="316"/>
      <c r="I360" s="316"/>
      <c r="J360" s="316"/>
      <c r="K360" s="316"/>
      <c r="L360" s="329"/>
      <c r="M360" s="329"/>
      <c r="N360" s="329"/>
      <c r="O360" s="329"/>
      <c r="P360" s="329"/>
      <c r="Q360" s="329"/>
      <c r="R360" s="316"/>
      <c r="S360" s="316"/>
      <c r="T360" s="316"/>
      <c r="U360" s="316"/>
      <c r="V360" s="316"/>
      <c r="W360" s="316"/>
      <c r="X360" s="283"/>
      <c r="Y360" s="316"/>
      <c r="Z360" s="316"/>
      <c r="AA360" s="283"/>
      <c r="AB360" s="283"/>
      <c r="AC360" s="283"/>
      <c r="AD360" s="283"/>
      <c r="AE360" s="283"/>
      <c r="AF360" s="283"/>
      <c r="AG360" s="283"/>
      <c r="AH360" s="283"/>
      <c r="AI360" s="283"/>
      <c r="AJ360" s="283"/>
      <c r="AK360" s="283"/>
      <c r="AL360" s="283"/>
    </row>
    <row r="361">
      <c r="A361" s="316"/>
      <c r="B361" s="283"/>
      <c r="C361" s="283"/>
      <c r="D361" s="316"/>
      <c r="E361" s="316"/>
      <c r="F361" s="316"/>
      <c r="G361" s="316"/>
      <c r="H361" s="316"/>
      <c r="I361" s="316"/>
      <c r="J361" s="316"/>
      <c r="K361" s="316"/>
      <c r="L361" s="329"/>
      <c r="M361" s="329"/>
      <c r="N361" s="329"/>
      <c r="O361" s="329"/>
      <c r="P361" s="329"/>
      <c r="Q361" s="329"/>
      <c r="R361" s="316"/>
      <c r="S361" s="316"/>
      <c r="T361" s="316"/>
      <c r="U361" s="316"/>
      <c r="V361" s="316"/>
      <c r="W361" s="316"/>
      <c r="X361" s="283"/>
      <c r="Y361" s="316"/>
      <c r="Z361" s="316"/>
      <c r="AA361" s="283"/>
      <c r="AB361" s="283"/>
      <c r="AC361" s="283"/>
      <c r="AD361" s="283"/>
      <c r="AE361" s="283"/>
      <c r="AF361" s="283"/>
      <c r="AG361" s="283"/>
      <c r="AH361" s="283"/>
      <c r="AI361" s="283"/>
      <c r="AJ361" s="283"/>
      <c r="AK361" s="283"/>
      <c r="AL361" s="283"/>
    </row>
    <row r="362">
      <c r="A362" s="316"/>
      <c r="B362" s="283"/>
      <c r="C362" s="283"/>
      <c r="D362" s="316"/>
      <c r="E362" s="316"/>
      <c r="F362" s="316"/>
      <c r="G362" s="316"/>
      <c r="H362" s="316"/>
      <c r="I362" s="316"/>
      <c r="J362" s="316"/>
      <c r="K362" s="316"/>
      <c r="L362" s="329"/>
      <c r="M362" s="329"/>
      <c r="N362" s="329"/>
      <c r="O362" s="329"/>
      <c r="P362" s="329"/>
      <c r="Q362" s="329"/>
      <c r="R362" s="316"/>
      <c r="S362" s="316"/>
      <c r="T362" s="316"/>
      <c r="U362" s="316"/>
      <c r="V362" s="316"/>
      <c r="W362" s="316"/>
      <c r="X362" s="283"/>
      <c r="Y362" s="316"/>
      <c r="Z362" s="316"/>
      <c r="AA362" s="283"/>
      <c r="AB362" s="283"/>
      <c r="AC362" s="283"/>
      <c r="AD362" s="283"/>
      <c r="AE362" s="283"/>
      <c r="AF362" s="283"/>
      <c r="AG362" s="283"/>
      <c r="AH362" s="283"/>
      <c r="AI362" s="283"/>
      <c r="AJ362" s="283"/>
      <c r="AK362" s="283"/>
      <c r="AL362" s="283"/>
    </row>
    <row r="363">
      <c r="A363" s="316"/>
      <c r="B363" s="283"/>
      <c r="C363" s="283"/>
      <c r="D363" s="316"/>
      <c r="E363" s="316"/>
      <c r="F363" s="316"/>
      <c r="G363" s="316"/>
      <c r="H363" s="316"/>
      <c r="I363" s="316"/>
      <c r="J363" s="316"/>
      <c r="K363" s="316"/>
      <c r="L363" s="329"/>
      <c r="M363" s="329"/>
      <c r="N363" s="329"/>
      <c r="O363" s="329"/>
      <c r="P363" s="329"/>
      <c r="Q363" s="329"/>
      <c r="R363" s="316"/>
      <c r="S363" s="316"/>
      <c r="T363" s="316"/>
      <c r="U363" s="316"/>
      <c r="V363" s="316"/>
      <c r="W363" s="316"/>
      <c r="X363" s="283"/>
      <c r="Y363" s="316"/>
      <c r="Z363" s="316"/>
      <c r="AA363" s="283"/>
      <c r="AB363" s="283"/>
      <c r="AC363" s="283"/>
      <c r="AD363" s="283"/>
      <c r="AE363" s="283"/>
      <c r="AF363" s="283"/>
      <c r="AG363" s="283"/>
      <c r="AH363" s="283"/>
      <c r="AI363" s="283"/>
      <c r="AJ363" s="283"/>
      <c r="AK363" s="283"/>
      <c r="AL363" s="283"/>
    </row>
    <row r="364">
      <c r="A364" s="316"/>
      <c r="B364" s="283"/>
      <c r="C364" s="283"/>
      <c r="D364" s="316"/>
      <c r="E364" s="316"/>
      <c r="F364" s="316"/>
      <c r="G364" s="316"/>
      <c r="H364" s="316"/>
      <c r="I364" s="316"/>
      <c r="J364" s="316"/>
      <c r="K364" s="316"/>
      <c r="L364" s="329"/>
      <c r="M364" s="329"/>
      <c r="N364" s="329"/>
      <c r="O364" s="329"/>
      <c r="P364" s="329"/>
      <c r="Q364" s="329"/>
      <c r="R364" s="316"/>
      <c r="S364" s="316"/>
      <c r="T364" s="316"/>
      <c r="U364" s="316"/>
      <c r="V364" s="316"/>
      <c r="W364" s="316"/>
      <c r="X364" s="283"/>
      <c r="Y364" s="316"/>
      <c r="Z364" s="316"/>
      <c r="AA364" s="283"/>
      <c r="AB364" s="283"/>
      <c r="AC364" s="283"/>
      <c r="AD364" s="283"/>
      <c r="AE364" s="283"/>
      <c r="AF364" s="283"/>
      <c r="AG364" s="283"/>
      <c r="AH364" s="283"/>
      <c r="AI364" s="283"/>
      <c r="AJ364" s="283"/>
      <c r="AK364" s="283"/>
      <c r="AL364" s="283"/>
    </row>
    <row r="365">
      <c r="A365" s="316"/>
      <c r="B365" s="283"/>
      <c r="C365" s="283"/>
      <c r="D365" s="316"/>
      <c r="E365" s="316"/>
      <c r="F365" s="316"/>
      <c r="G365" s="316"/>
      <c r="H365" s="316"/>
      <c r="I365" s="316"/>
      <c r="J365" s="316"/>
      <c r="K365" s="316"/>
      <c r="L365" s="329"/>
      <c r="M365" s="329"/>
      <c r="N365" s="329"/>
      <c r="O365" s="329"/>
      <c r="P365" s="329"/>
      <c r="Q365" s="329"/>
      <c r="R365" s="316"/>
      <c r="S365" s="316"/>
      <c r="T365" s="316"/>
      <c r="U365" s="316"/>
      <c r="V365" s="316"/>
      <c r="W365" s="316"/>
      <c r="X365" s="283"/>
      <c r="Y365" s="316"/>
      <c r="Z365" s="316"/>
      <c r="AA365" s="283"/>
      <c r="AB365" s="283"/>
      <c r="AC365" s="283"/>
      <c r="AD365" s="283"/>
      <c r="AE365" s="283"/>
      <c r="AF365" s="283"/>
      <c r="AG365" s="283"/>
      <c r="AH365" s="283"/>
      <c r="AI365" s="283"/>
      <c r="AJ365" s="283"/>
      <c r="AK365" s="283"/>
      <c r="AL365" s="283"/>
    </row>
    <row r="366">
      <c r="A366" s="316"/>
      <c r="B366" s="283"/>
      <c r="C366" s="283"/>
      <c r="D366" s="316"/>
      <c r="E366" s="316"/>
      <c r="F366" s="316"/>
      <c r="G366" s="316"/>
      <c r="H366" s="316"/>
      <c r="I366" s="316"/>
      <c r="J366" s="316"/>
      <c r="K366" s="316"/>
      <c r="L366" s="329"/>
      <c r="M366" s="329"/>
      <c r="N366" s="329"/>
      <c r="O366" s="329"/>
      <c r="P366" s="329"/>
      <c r="Q366" s="329"/>
      <c r="R366" s="316"/>
      <c r="S366" s="316"/>
      <c r="T366" s="316"/>
      <c r="U366" s="316"/>
      <c r="V366" s="316"/>
      <c r="W366" s="316"/>
      <c r="X366" s="283"/>
      <c r="Y366" s="316"/>
      <c r="Z366" s="316"/>
      <c r="AA366" s="283"/>
      <c r="AB366" s="283"/>
      <c r="AC366" s="283"/>
      <c r="AD366" s="283"/>
      <c r="AE366" s="283"/>
      <c r="AF366" s="283"/>
      <c r="AG366" s="283"/>
      <c r="AH366" s="283"/>
      <c r="AI366" s="283"/>
      <c r="AJ366" s="283"/>
      <c r="AK366" s="283"/>
      <c r="AL366" s="283"/>
    </row>
    <row r="367">
      <c r="A367" s="316"/>
      <c r="B367" s="283"/>
      <c r="C367" s="283"/>
      <c r="D367" s="316"/>
      <c r="E367" s="316"/>
      <c r="F367" s="316"/>
      <c r="G367" s="316"/>
      <c r="H367" s="316"/>
      <c r="I367" s="316"/>
      <c r="J367" s="316"/>
      <c r="K367" s="316"/>
      <c r="L367" s="329"/>
      <c r="M367" s="329"/>
      <c r="N367" s="329"/>
      <c r="O367" s="329"/>
      <c r="P367" s="329"/>
      <c r="Q367" s="329"/>
      <c r="R367" s="316"/>
      <c r="S367" s="316"/>
      <c r="T367" s="316"/>
      <c r="U367" s="316"/>
      <c r="V367" s="316"/>
      <c r="W367" s="316"/>
      <c r="X367" s="283"/>
      <c r="Y367" s="316"/>
      <c r="Z367" s="316"/>
      <c r="AA367" s="283"/>
      <c r="AB367" s="283"/>
      <c r="AC367" s="283"/>
      <c r="AD367" s="283"/>
      <c r="AE367" s="283"/>
      <c r="AF367" s="283"/>
      <c r="AG367" s="283"/>
      <c r="AH367" s="283"/>
      <c r="AI367" s="283"/>
      <c r="AJ367" s="283"/>
      <c r="AK367" s="283"/>
      <c r="AL367" s="283"/>
    </row>
    <row r="368">
      <c r="A368" s="316"/>
      <c r="B368" s="283"/>
      <c r="C368" s="283"/>
      <c r="D368" s="316"/>
      <c r="E368" s="316"/>
      <c r="F368" s="316"/>
      <c r="G368" s="316"/>
      <c r="H368" s="316"/>
      <c r="I368" s="316"/>
      <c r="J368" s="316"/>
      <c r="K368" s="316"/>
      <c r="L368" s="329"/>
      <c r="M368" s="329"/>
      <c r="N368" s="329"/>
      <c r="O368" s="329"/>
      <c r="P368" s="329"/>
      <c r="Q368" s="329"/>
      <c r="R368" s="316"/>
      <c r="S368" s="316"/>
      <c r="T368" s="316"/>
      <c r="U368" s="316"/>
      <c r="V368" s="316"/>
      <c r="W368" s="316"/>
      <c r="X368" s="283"/>
      <c r="Y368" s="316"/>
      <c r="Z368" s="316"/>
      <c r="AA368" s="283"/>
      <c r="AB368" s="283"/>
      <c r="AC368" s="283"/>
      <c r="AD368" s="283"/>
      <c r="AE368" s="283"/>
      <c r="AF368" s="283"/>
      <c r="AG368" s="283"/>
      <c r="AH368" s="283"/>
      <c r="AI368" s="283"/>
      <c r="AJ368" s="283"/>
      <c r="AK368" s="283"/>
      <c r="AL368" s="283"/>
    </row>
    <row r="369">
      <c r="A369" s="316"/>
      <c r="B369" s="283"/>
      <c r="C369" s="283"/>
      <c r="D369" s="316"/>
      <c r="E369" s="316"/>
      <c r="F369" s="316"/>
      <c r="G369" s="316"/>
      <c r="H369" s="316"/>
      <c r="I369" s="316"/>
      <c r="J369" s="316"/>
      <c r="K369" s="316"/>
      <c r="L369" s="329"/>
      <c r="M369" s="329"/>
      <c r="N369" s="329"/>
      <c r="O369" s="329"/>
      <c r="P369" s="329"/>
      <c r="Q369" s="329"/>
      <c r="R369" s="316"/>
      <c r="S369" s="316"/>
      <c r="T369" s="316"/>
      <c r="U369" s="316"/>
      <c r="V369" s="316"/>
      <c r="W369" s="316"/>
      <c r="X369" s="283"/>
      <c r="Y369" s="316"/>
      <c r="Z369" s="316"/>
      <c r="AA369" s="283"/>
      <c r="AB369" s="283"/>
      <c r="AC369" s="283"/>
      <c r="AD369" s="283"/>
      <c r="AE369" s="283"/>
      <c r="AF369" s="283"/>
      <c r="AG369" s="283"/>
      <c r="AH369" s="283"/>
      <c r="AI369" s="283"/>
      <c r="AJ369" s="283"/>
      <c r="AK369" s="283"/>
      <c r="AL369" s="283"/>
    </row>
    <row r="370">
      <c r="A370" s="316"/>
      <c r="B370" s="283"/>
      <c r="C370" s="283"/>
      <c r="D370" s="316"/>
      <c r="E370" s="316"/>
      <c r="F370" s="316"/>
      <c r="G370" s="316"/>
      <c r="H370" s="316"/>
      <c r="I370" s="316"/>
      <c r="J370" s="316"/>
      <c r="K370" s="316"/>
      <c r="L370" s="329"/>
      <c r="M370" s="329"/>
      <c r="N370" s="329"/>
      <c r="O370" s="329"/>
      <c r="P370" s="329"/>
      <c r="Q370" s="329"/>
      <c r="R370" s="316"/>
      <c r="S370" s="316"/>
      <c r="T370" s="316"/>
      <c r="U370" s="316"/>
      <c r="V370" s="316"/>
      <c r="W370" s="316"/>
      <c r="X370" s="283"/>
      <c r="Y370" s="316"/>
      <c r="Z370" s="316"/>
      <c r="AA370" s="283"/>
      <c r="AB370" s="283"/>
      <c r="AC370" s="283"/>
      <c r="AD370" s="283"/>
      <c r="AE370" s="283"/>
      <c r="AF370" s="283"/>
      <c r="AG370" s="283"/>
      <c r="AH370" s="283"/>
      <c r="AI370" s="283"/>
      <c r="AJ370" s="283"/>
      <c r="AK370" s="283"/>
      <c r="AL370" s="283"/>
    </row>
    <row r="371">
      <c r="A371" s="316"/>
      <c r="B371" s="283"/>
      <c r="C371" s="283"/>
      <c r="D371" s="316"/>
      <c r="E371" s="316"/>
      <c r="F371" s="316"/>
      <c r="G371" s="316"/>
      <c r="H371" s="316"/>
      <c r="I371" s="316"/>
      <c r="J371" s="316"/>
      <c r="K371" s="316"/>
      <c r="L371" s="329"/>
      <c r="M371" s="329"/>
      <c r="N371" s="329"/>
      <c r="O371" s="329"/>
      <c r="P371" s="329"/>
      <c r="Q371" s="329"/>
      <c r="R371" s="316"/>
      <c r="S371" s="316"/>
      <c r="T371" s="316"/>
      <c r="U371" s="316"/>
      <c r="V371" s="316"/>
      <c r="W371" s="316"/>
      <c r="X371" s="283"/>
      <c r="Y371" s="316"/>
      <c r="Z371" s="316"/>
      <c r="AA371" s="283"/>
      <c r="AB371" s="283"/>
      <c r="AC371" s="283"/>
      <c r="AD371" s="283"/>
      <c r="AE371" s="283"/>
      <c r="AF371" s="283"/>
      <c r="AG371" s="283"/>
      <c r="AH371" s="283"/>
      <c r="AI371" s="283"/>
      <c r="AJ371" s="283"/>
      <c r="AK371" s="283"/>
      <c r="AL371" s="283"/>
    </row>
    <row r="372">
      <c r="A372" s="316"/>
      <c r="B372" s="283"/>
      <c r="C372" s="283"/>
      <c r="D372" s="316"/>
      <c r="E372" s="316"/>
      <c r="F372" s="316"/>
      <c r="G372" s="316"/>
      <c r="H372" s="316"/>
      <c r="I372" s="316"/>
      <c r="J372" s="316"/>
      <c r="K372" s="316"/>
      <c r="L372" s="329"/>
      <c r="M372" s="329"/>
      <c r="N372" s="329"/>
      <c r="O372" s="329"/>
      <c r="P372" s="329"/>
      <c r="Q372" s="329"/>
      <c r="R372" s="316"/>
      <c r="S372" s="316"/>
      <c r="T372" s="316"/>
      <c r="U372" s="316"/>
      <c r="V372" s="316"/>
      <c r="W372" s="316"/>
      <c r="X372" s="283"/>
      <c r="Y372" s="316"/>
      <c r="Z372" s="316"/>
      <c r="AA372" s="283"/>
      <c r="AB372" s="283"/>
      <c r="AC372" s="283"/>
      <c r="AD372" s="283"/>
      <c r="AE372" s="283"/>
      <c r="AF372" s="283"/>
      <c r="AG372" s="283"/>
      <c r="AH372" s="283"/>
      <c r="AI372" s="283"/>
      <c r="AJ372" s="283"/>
      <c r="AK372" s="283"/>
      <c r="AL372" s="283"/>
    </row>
    <row r="373">
      <c r="A373" s="316"/>
      <c r="B373" s="283"/>
      <c r="C373" s="283"/>
      <c r="D373" s="316"/>
      <c r="E373" s="316"/>
      <c r="F373" s="316"/>
      <c r="G373" s="316"/>
      <c r="H373" s="316"/>
      <c r="I373" s="316"/>
      <c r="J373" s="316"/>
      <c r="K373" s="316"/>
      <c r="L373" s="329"/>
      <c r="M373" s="329"/>
      <c r="N373" s="329"/>
      <c r="O373" s="329"/>
      <c r="P373" s="329"/>
      <c r="Q373" s="329"/>
      <c r="R373" s="316"/>
      <c r="S373" s="316"/>
      <c r="T373" s="316"/>
      <c r="U373" s="316"/>
      <c r="V373" s="316"/>
      <c r="W373" s="316"/>
      <c r="X373" s="283"/>
      <c r="Y373" s="316"/>
      <c r="Z373" s="316"/>
      <c r="AA373" s="283"/>
      <c r="AB373" s="283"/>
      <c r="AC373" s="283"/>
      <c r="AD373" s="283"/>
      <c r="AE373" s="283"/>
      <c r="AF373" s="283"/>
      <c r="AG373" s="283"/>
      <c r="AH373" s="283"/>
      <c r="AI373" s="283"/>
      <c r="AJ373" s="283"/>
      <c r="AK373" s="283"/>
      <c r="AL373" s="283"/>
    </row>
    <row r="374">
      <c r="A374" s="316"/>
      <c r="B374" s="283"/>
      <c r="C374" s="283"/>
      <c r="D374" s="316"/>
      <c r="E374" s="316"/>
      <c r="F374" s="316"/>
      <c r="G374" s="316"/>
      <c r="H374" s="316"/>
      <c r="I374" s="316"/>
      <c r="J374" s="316"/>
      <c r="K374" s="316"/>
      <c r="L374" s="329"/>
      <c r="M374" s="329"/>
      <c r="N374" s="329"/>
      <c r="O374" s="329"/>
      <c r="P374" s="329"/>
      <c r="Q374" s="329"/>
      <c r="R374" s="316"/>
      <c r="S374" s="316"/>
      <c r="T374" s="316"/>
      <c r="U374" s="316"/>
      <c r="V374" s="316"/>
      <c r="W374" s="316"/>
      <c r="X374" s="283"/>
      <c r="Y374" s="316"/>
      <c r="Z374" s="316"/>
      <c r="AA374" s="283"/>
      <c r="AB374" s="283"/>
      <c r="AC374" s="283"/>
      <c r="AD374" s="283"/>
      <c r="AE374" s="283"/>
      <c r="AF374" s="283"/>
      <c r="AG374" s="283"/>
      <c r="AH374" s="283"/>
      <c r="AI374" s="283"/>
      <c r="AJ374" s="283"/>
      <c r="AK374" s="283"/>
      <c r="AL374" s="283"/>
    </row>
    <row r="375">
      <c r="A375" s="316"/>
      <c r="B375" s="283"/>
      <c r="C375" s="283"/>
      <c r="D375" s="316"/>
      <c r="E375" s="316"/>
      <c r="F375" s="316"/>
      <c r="G375" s="316"/>
      <c r="H375" s="316"/>
      <c r="I375" s="316"/>
      <c r="J375" s="316"/>
      <c r="K375" s="316"/>
      <c r="L375" s="329"/>
      <c r="M375" s="329"/>
      <c r="N375" s="329"/>
      <c r="O375" s="329"/>
      <c r="P375" s="329"/>
      <c r="Q375" s="329"/>
      <c r="R375" s="316"/>
      <c r="S375" s="316"/>
      <c r="T375" s="316"/>
      <c r="U375" s="316"/>
      <c r="V375" s="316"/>
      <c r="W375" s="316"/>
      <c r="X375" s="283"/>
      <c r="Y375" s="316"/>
      <c r="Z375" s="316"/>
      <c r="AA375" s="283"/>
      <c r="AB375" s="283"/>
      <c r="AC375" s="283"/>
      <c r="AD375" s="283"/>
      <c r="AE375" s="283"/>
      <c r="AF375" s="283"/>
      <c r="AG375" s="283"/>
      <c r="AH375" s="283"/>
      <c r="AI375" s="283"/>
      <c r="AJ375" s="283"/>
      <c r="AK375" s="283"/>
      <c r="AL375" s="283"/>
    </row>
    <row r="376">
      <c r="A376" s="316"/>
      <c r="B376" s="283"/>
      <c r="C376" s="283"/>
      <c r="D376" s="316"/>
      <c r="E376" s="316"/>
      <c r="F376" s="316"/>
      <c r="G376" s="316"/>
      <c r="H376" s="316"/>
      <c r="I376" s="316"/>
      <c r="J376" s="316"/>
      <c r="K376" s="316"/>
      <c r="L376" s="329"/>
      <c r="M376" s="329"/>
      <c r="N376" s="329"/>
      <c r="O376" s="329"/>
      <c r="P376" s="329"/>
      <c r="Q376" s="329"/>
      <c r="R376" s="316"/>
      <c r="S376" s="316"/>
      <c r="T376" s="316"/>
      <c r="U376" s="316"/>
      <c r="V376" s="316"/>
      <c r="W376" s="316"/>
      <c r="X376" s="283"/>
      <c r="Y376" s="316"/>
      <c r="Z376" s="316"/>
      <c r="AA376" s="283"/>
      <c r="AB376" s="283"/>
      <c r="AC376" s="283"/>
      <c r="AD376" s="283"/>
      <c r="AE376" s="283"/>
      <c r="AF376" s="283"/>
      <c r="AG376" s="283"/>
      <c r="AH376" s="283"/>
      <c r="AI376" s="283"/>
      <c r="AJ376" s="283"/>
      <c r="AK376" s="283"/>
      <c r="AL376" s="283"/>
    </row>
    <row r="377">
      <c r="A377" s="316"/>
      <c r="B377" s="283"/>
      <c r="C377" s="283"/>
      <c r="D377" s="316"/>
      <c r="E377" s="316"/>
      <c r="F377" s="316"/>
      <c r="G377" s="316"/>
      <c r="H377" s="316"/>
      <c r="I377" s="316"/>
      <c r="J377" s="316"/>
      <c r="K377" s="316"/>
      <c r="L377" s="329"/>
      <c r="M377" s="329"/>
      <c r="N377" s="329"/>
      <c r="O377" s="329"/>
      <c r="P377" s="329"/>
      <c r="Q377" s="329"/>
      <c r="R377" s="316"/>
      <c r="S377" s="316"/>
      <c r="T377" s="316"/>
      <c r="U377" s="316"/>
      <c r="V377" s="316"/>
      <c r="W377" s="316"/>
      <c r="X377" s="283"/>
      <c r="Y377" s="316"/>
      <c r="Z377" s="316"/>
      <c r="AA377" s="283"/>
      <c r="AB377" s="283"/>
      <c r="AC377" s="283"/>
      <c r="AD377" s="283"/>
      <c r="AE377" s="283"/>
      <c r="AF377" s="283"/>
      <c r="AG377" s="283"/>
      <c r="AH377" s="283"/>
      <c r="AI377" s="283"/>
      <c r="AJ377" s="283"/>
      <c r="AK377" s="283"/>
      <c r="AL377" s="283"/>
    </row>
    <row r="378">
      <c r="A378" s="316"/>
      <c r="B378" s="283"/>
      <c r="C378" s="283"/>
      <c r="D378" s="316"/>
      <c r="E378" s="316"/>
      <c r="F378" s="316"/>
      <c r="G378" s="316"/>
      <c r="H378" s="316"/>
      <c r="I378" s="316"/>
      <c r="J378" s="316"/>
      <c r="K378" s="316"/>
      <c r="L378" s="329"/>
      <c r="M378" s="329"/>
      <c r="N378" s="329"/>
      <c r="O378" s="329"/>
      <c r="P378" s="329"/>
      <c r="Q378" s="329"/>
      <c r="R378" s="316"/>
      <c r="S378" s="316"/>
      <c r="T378" s="316"/>
      <c r="U378" s="316"/>
      <c r="V378" s="316"/>
      <c r="W378" s="316"/>
      <c r="X378" s="283"/>
      <c r="Y378" s="316"/>
      <c r="Z378" s="316"/>
      <c r="AA378" s="283"/>
      <c r="AB378" s="283"/>
      <c r="AC378" s="283"/>
      <c r="AD378" s="283"/>
      <c r="AE378" s="283"/>
      <c r="AF378" s="283"/>
      <c r="AG378" s="283"/>
      <c r="AH378" s="283"/>
      <c r="AI378" s="283"/>
      <c r="AJ378" s="283"/>
      <c r="AK378" s="283"/>
      <c r="AL378" s="283"/>
    </row>
    <row r="379">
      <c r="A379" s="316"/>
      <c r="B379" s="283"/>
      <c r="C379" s="283"/>
      <c r="D379" s="316"/>
      <c r="E379" s="316"/>
      <c r="F379" s="316"/>
      <c r="G379" s="316"/>
      <c r="H379" s="316"/>
      <c r="I379" s="316"/>
      <c r="J379" s="316"/>
      <c r="K379" s="316"/>
      <c r="L379" s="329"/>
      <c r="M379" s="329"/>
      <c r="N379" s="329"/>
      <c r="O379" s="329"/>
      <c r="P379" s="329"/>
      <c r="Q379" s="329"/>
      <c r="R379" s="316"/>
      <c r="S379" s="316"/>
      <c r="T379" s="316"/>
      <c r="U379" s="316"/>
      <c r="V379" s="316"/>
      <c r="W379" s="316"/>
      <c r="X379" s="283"/>
      <c r="Y379" s="316"/>
      <c r="Z379" s="316"/>
      <c r="AA379" s="283"/>
      <c r="AB379" s="283"/>
      <c r="AC379" s="283"/>
      <c r="AD379" s="283"/>
      <c r="AE379" s="283"/>
      <c r="AF379" s="283"/>
      <c r="AG379" s="283"/>
      <c r="AH379" s="283"/>
      <c r="AI379" s="283"/>
      <c r="AJ379" s="283"/>
      <c r="AK379" s="283"/>
      <c r="AL379" s="283"/>
    </row>
    <row r="380">
      <c r="A380" s="316"/>
      <c r="B380" s="283"/>
      <c r="C380" s="283"/>
      <c r="D380" s="316"/>
      <c r="E380" s="316"/>
      <c r="F380" s="316"/>
      <c r="G380" s="316"/>
      <c r="H380" s="316"/>
      <c r="I380" s="316"/>
      <c r="J380" s="316"/>
      <c r="K380" s="316"/>
      <c r="L380" s="329"/>
      <c r="M380" s="329"/>
      <c r="N380" s="329"/>
      <c r="O380" s="329"/>
      <c r="P380" s="329"/>
      <c r="Q380" s="329"/>
      <c r="R380" s="316"/>
      <c r="S380" s="316"/>
      <c r="T380" s="316"/>
      <c r="U380" s="316"/>
      <c r="V380" s="316"/>
      <c r="W380" s="316"/>
      <c r="X380" s="283"/>
      <c r="Y380" s="316"/>
      <c r="Z380" s="316"/>
      <c r="AA380" s="283"/>
      <c r="AB380" s="283"/>
      <c r="AC380" s="283"/>
      <c r="AD380" s="283"/>
      <c r="AE380" s="283"/>
      <c r="AF380" s="283"/>
      <c r="AG380" s="283"/>
      <c r="AH380" s="283"/>
      <c r="AI380" s="283"/>
      <c r="AJ380" s="283"/>
      <c r="AK380" s="283"/>
      <c r="AL380" s="283"/>
    </row>
    <row r="381">
      <c r="A381" s="316"/>
      <c r="B381" s="283"/>
      <c r="C381" s="283"/>
      <c r="D381" s="316"/>
      <c r="E381" s="316"/>
      <c r="F381" s="316"/>
      <c r="G381" s="316"/>
      <c r="H381" s="316"/>
      <c r="I381" s="316"/>
      <c r="J381" s="316"/>
      <c r="K381" s="316"/>
      <c r="L381" s="329"/>
      <c r="M381" s="329"/>
      <c r="N381" s="329"/>
      <c r="O381" s="329"/>
      <c r="P381" s="329"/>
      <c r="Q381" s="329"/>
      <c r="R381" s="316"/>
      <c r="S381" s="316"/>
      <c r="T381" s="316"/>
      <c r="U381" s="316"/>
      <c r="V381" s="316"/>
      <c r="W381" s="316"/>
      <c r="X381" s="283"/>
      <c r="Y381" s="316"/>
      <c r="Z381" s="316"/>
      <c r="AA381" s="283"/>
      <c r="AB381" s="283"/>
      <c r="AC381" s="283"/>
      <c r="AD381" s="283"/>
      <c r="AE381" s="283"/>
      <c r="AF381" s="283"/>
      <c r="AG381" s="283"/>
      <c r="AH381" s="283"/>
      <c r="AI381" s="283"/>
      <c r="AJ381" s="283"/>
      <c r="AK381" s="283"/>
      <c r="AL381" s="283"/>
    </row>
    <row r="382">
      <c r="A382" s="316"/>
      <c r="B382" s="283"/>
      <c r="C382" s="283"/>
      <c r="D382" s="316"/>
      <c r="E382" s="316"/>
      <c r="F382" s="316"/>
      <c r="G382" s="316"/>
      <c r="H382" s="316"/>
      <c r="I382" s="316"/>
      <c r="J382" s="316"/>
      <c r="K382" s="316"/>
      <c r="L382" s="329"/>
      <c r="M382" s="329"/>
      <c r="N382" s="329"/>
      <c r="O382" s="329"/>
      <c r="P382" s="329"/>
      <c r="Q382" s="329"/>
      <c r="R382" s="316"/>
      <c r="S382" s="316"/>
      <c r="T382" s="316"/>
      <c r="U382" s="316"/>
      <c r="V382" s="316"/>
      <c r="W382" s="316"/>
      <c r="X382" s="283"/>
      <c r="Y382" s="316"/>
      <c r="Z382" s="316"/>
      <c r="AA382" s="283"/>
      <c r="AB382" s="283"/>
      <c r="AC382" s="283"/>
      <c r="AD382" s="283"/>
      <c r="AE382" s="283"/>
      <c r="AF382" s="283"/>
      <c r="AG382" s="283"/>
      <c r="AH382" s="283"/>
      <c r="AI382" s="283"/>
      <c r="AJ382" s="283"/>
      <c r="AK382" s="283"/>
      <c r="AL382" s="283"/>
    </row>
    <row r="383">
      <c r="A383" s="316"/>
      <c r="B383" s="283"/>
      <c r="C383" s="283"/>
      <c r="D383" s="316"/>
      <c r="E383" s="316"/>
      <c r="F383" s="316"/>
      <c r="G383" s="316"/>
      <c r="H383" s="316"/>
      <c r="I383" s="316"/>
      <c r="J383" s="316"/>
      <c r="K383" s="316"/>
      <c r="L383" s="329"/>
      <c r="M383" s="329"/>
      <c r="N383" s="329"/>
      <c r="O383" s="329"/>
      <c r="P383" s="329"/>
      <c r="Q383" s="329"/>
      <c r="R383" s="316"/>
      <c r="S383" s="316"/>
      <c r="T383" s="316"/>
      <c r="U383" s="316"/>
      <c r="V383" s="316"/>
      <c r="W383" s="316"/>
      <c r="X383" s="283"/>
      <c r="Y383" s="316"/>
      <c r="Z383" s="316"/>
      <c r="AA383" s="283"/>
      <c r="AB383" s="283"/>
      <c r="AC383" s="283"/>
      <c r="AD383" s="283"/>
      <c r="AE383" s="283"/>
      <c r="AF383" s="283"/>
      <c r="AG383" s="283"/>
      <c r="AH383" s="283"/>
      <c r="AI383" s="283"/>
      <c r="AJ383" s="283"/>
      <c r="AK383" s="283"/>
      <c r="AL383" s="283"/>
    </row>
    <row r="384">
      <c r="A384" s="316"/>
      <c r="B384" s="283"/>
      <c r="C384" s="283"/>
      <c r="D384" s="316"/>
      <c r="E384" s="316"/>
      <c r="F384" s="316"/>
      <c r="G384" s="316"/>
      <c r="H384" s="316"/>
      <c r="I384" s="316"/>
      <c r="J384" s="316"/>
      <c r="K384" s="316"/>
      <c r="L384" s="329"/>
      <c r="M384" s="329"/>
      <c r="N384" s="329"/>
      <c r="O384" s="329"/>
      <c r="P384" s="329"/>
      <c r="Q384" s="329"/>
      <c r="R384" s="316"/>
      <c r="S384" s="316"/>
      <c r="T384" s="316"/>
      <c r="U384" s="316"/>
      <c r="V384" s="316"/>
      <c r="W384" s="316"/>
      <c r="X384" s="283"/>
      <c r="Y384" s="316"/>
      <c r="Z384" s="316"/>
      <c r="AA384" s="283"/>
      <c r="AB384" s="283"/>
      <c r="AC384" s="283"/>
      <c r="AD384" s="283"/>
      <c r="AE384" s="283"/>
      <c r="AF384" s="283"/>
      <c r="AG384" s="283"/>
      <c r="AH384" s="283"/>
      <c r="AI384" s="283"/>
      <c r="AJ384" s="283"/>
      <c r="AK384" s="283"/>
      <c r="AL384" s="283"/>
    </row>
    <row r="385">
      <c r="A385" s="316"/>
      <c r="B385" s="283"/>
      <c r="C385" s="283"/>
      <c r="D385" s="316"/>
      <c r="E385" s="316"/>
      <c r="F385" s="316"/>
      <c r="G385" s="316"/>
      <c r="H385" s="316"/>
      <c r="I385" s="316"/>
      <c r="J385" s="316"/>
      <c r="K385" s="316"/>
      <c r="L385" s="329"/>
      <c r="M385" s="329"/>
      <c r="N385" s="329"/>
      <c r="O385" s="329"/>
      <c r="P385" s="329"/>
      <c r="Q385" s="329"/>
      <c r="R385" s="316"/>
      <c r="S385" s="316"/>
      <c r="T385" s="316"/>
      <c r="U385" s="316"/>
      <c r="V385" s="316"/>
      <c r="W385" s="316"/>
      <c r="X385" s="283"/>
      <c r="Y385" s="316"/>
      <c r="Z385" s="316"/>
      <c r="AA385" s="283"/>
      <c r="AB385" s="283"/>
      <c r="AC385" s="283"/>
      <c r="AD385" s="283"/>
      <c r="AE385" s="283"/>
      <c r="AF385" s="283"/>
      <c r="AG385" s="283"/>
      <c r="AH385" s="283"/>
      <c r="AI385" s="283"/>
      <c r="AJ385" s="283"/>
      <c r="AK385" s="283"/>
      <c r="AL385" s="283"/>
    </row>
    <row r="386">
      <c r="A386" s="316"/>
      <c r="B386" s="283"/>
      <c r="C386" s="283"/>
      <c r="D386" s="316"/>
      <c r="E386" s="316"/>
      <c r="F386" s="316"/>
      <c r="G386" s="316"/>
      <c r="H386" s="316"/>
      <c r="I386" s="316"/>
      <c r="J386" s="316"/>
      <c r="K386" s="316"/>
      <c r="L386" s="329"/>
      <c r="M386" s="329"/>
      <c r="N386" s="329"/>
      <c r="O386" s="329"/>
      <c r="P386" s="329"/>
      <c r="Q386" s="329"/>
      <c r="R386" s="316"/>
      <c r="S386" s="316"/>
      <c r="T386" s="316"/>
      <c r="U386" s="316"/>
      <c r="V386" s="316"/>
      <c r="W386" s="316"/>
      <c r="X386" s="283"/>
      <c r="Y386" s="316"/>
      <c r="Z386" s="316"/>
      <c r="AA386" s="283"/>
      <c r="AB386" s="283"/>
      <c r="AC386" s="283"/>
      <c r="AD386" s="283"/>
      <c r="AE386" s="283"/>
      <c r="AF386" s="283"/>
      <c r="AG386" s="283"/>
      <c r="AH386" s="283"/>
      <c r="AI386" s="283"/>
      <c r="AJ386" s="283"/>
      <c r="AK386" s="283"/>
      <c r="AL386" s="283"/>
    </row>
    <row r="387">
      <c r="A387" s="316"/>
      <c r="B387" s="283"/>
      <c r="C387" s="283"/>
      <c r="D387" s="316"/>
      <c r="E387" s="316"/>
      <c r="F387" s="316"/>
      <c r="G387" s="316"/>
      <c r="H387" s="316"/>
      <c r="I387" s="316"/>
      <c r="J387" s="316"/>
      <c r="K387" s="316"/>
      <c r="L387" s="329"/>
      <c r="M387" s="329"/>
      <c r="N387" s="329"/>
      <c r="O387" s="329"/>
      <c r="P387" s="329"/>
      <c r="Q387" s="329"/>
      <c r="R387" s="316"/>
      <c r="S387" s="316"/>
      <c r="T387" s="316"/>
      <c r="U387" s="316"/>
      <c r="V387" s="316"/>
      <c r="W387" s="316"/>
      <c r="X387" s="283"/>
      <c r="Y387" s="316"/>
      <c r="Z387" s="316"/>
      <c r="AA387" s="283"/>
      <c r="AB387" s="283"/>
      <c r="AC387" s="283"/>
      <c r="AD387" s="283"/>
      <c r="AE387" s="283"/>
      <c r="AF387" s="283"/>
      <c r="AG387" s="283"/>
      <c r="AH387" s="283"/>
      <c r="AI387" s="283"/>
      <c r="AJ387" s="283"/>
      <c r="AK387" s="283"/>
      <c r="AL387" s="283"/>
    </row>
    <row r="388">
      <c r="A388" s="316"/>
      <c r="B388" s="283"/>
      <c r="C388" s="283"/>
      <c r="D388" s="316"/>
      <c r="E388" s="316"/>
      <c r="F388" s="316"/>
      <c r="G388" s="316"/>
      <c r="H388" s="316"/>
      <c r="I388" s="316"/>
      <c r="J388" s="316"/>
      <c r="K388" s="316"/>
      <c r="L388" s="329"/>
      <c r="M388" s="329"/>
      <c r="N388" s="329"/>
      <c r="O388" s="329"/>
      <c r="P388" s="329"/>
      <c r="Q388" s="329"/>
      <c r="R388" s="316"/>
      <c r="S388" s="316"/>
      <c r="T388" s="316"/>
      <c r="U388" s="316"/>
      <c r="V388" s="316"/>
      <c r="W388" s="316"/>
      <c r="X388" s="283"/>
      <c r="Y388" s="316"/>
      <c r="Z388" s="316"/>
      <c r="AA388" s="283"/>
      <c r="AB388" s="283"/>
      <c r="AC388" s="283"/>
      <c r="AD388" s="283"/>
      <c r="AE388" s="283"/>
      <c r="AF388" s="283"/>
      <c r="AG388" s="283"/>
      <c r="AH388" s="283"/>
      <c r="AI388" s="283"/>
      <c r="AJ388" s="283"/>
      <c r="AK388" s="283"/>
      <c r="AL388" s="283"/>
    </row>
    <row r="389">
      <c r="A389" s="316"/>
      <c r="B389" s="283"/>
      <c r="C389" s="283"/>
      <c r="D389" s="316"/>
      <c r="E389" s="316"/>
      <c r="F389" s="316"/>
      <c r="G389" s="316"/>
      <c r="H389" s="316"/>
      <c r="I389" s="316"/>
      <c r="J389" s="316"/>
      <c r="K389" s="316"/>
      <c r="L389" s="329"/>
      <c r="M389" s="329"/>
      <c r="N389" s="329"/>
      <c r="O389" s="329"/>
      <c r="P389" s="329"/>
      <c r="Q389" s="329"/>
      <c r="R389" s="316"/>
      <c r="S389" s="316"/>
      <c r="T389" s="316"/>
      <c r="U389" s="316"/>
      <c r="V389" s="316"/>
      <c r="W389" s="316"/>
      <c r="X389" s="283"/>
      <c r="Y389" s="316"/>
      <c r="Z389" s="316"/>
      <c r="AA389" s="283"/>
      <c r="AB389" s="283"/>
      <c r="AC389" s="283"/>
      <c r="AD389" s="283"/>
      <c r="AE389" s="283"/>
      <c r="AF389" s="283"/>
      <c r="AG389" s="283"/>
      <c r="AH389" s="283"/>
      <c r="AI389" s="283"/>
      <c r="AJ389" s="283"/>
      <c r="AK389" s="283"/>
      <c r="AL389" s="283"/>
    </row>
    <row r="390">
      <c r="A390" s="316"/>
      <c r="B390" s="283"/>
      <c r="C390" s="283"/>
      <c r="D390" s="316"/>
      <c r="E390" s="316"/>
      <c r="F390" s="316"/>
      <c r="G390" s="316"/>
      <c r="H390" s="316"/>
      <c r="I390" s="316"/>
      <c r="J390" s="316"/>
      <c r="K390" s="316"/>
      <c r="L390" s="329"/>
      <c r="M390" s="329"/>
      <c r="N390" s="329"/>
      <c r="O390" s="329"/>
      <c r="P390" s="329"/>
      <c r="Q390" s="329"/>
      <c r="R390" s="316"/>
      <c r="S390" s="316"/>
      <c r="T390" s="316"/>
      <c r="U390" s="316"/>
      <c r="V390" s="316"/>
      <c r="W390" s="316"/>
      <c r="X390" s="283"/>
      <c r="Y390" s="316"/>
      <c r="Z390" s="316"/>
      <c r="AA390" s="283"/>
      <c r="AB390" s="283"/>
      <c r="AC390" s="283"/>
      <c r="AD390" s="283"/>
      <c r="AE390" s="283"/>
      <c r="AF390" s="283"/>
      <c r="AG390" s="283"/>
      <c r="AH390" s="283"/>
      <c r="AI390" s="283"/>
      <c r="AJ390" s="283"/>
      <c r="AK390" s="283"/>
      <c r="AL390" s="283"/>
    </row>
    <row r="391">
      <c r="A391" s="316"/>
      <c r="B391" s="283"/>
      <c r="C391" s="283"/>
      <c r="D391" s="316"/>
      <c r="E391" s="316"/>
      <c r="F391" s="316"/>
      <c r="G391" s="316"/>
      <c r="H391" s="316"/>
      <c r="I391" s="316"/>
      <c r="J391" s="316"/>
      <c r="K391" s="316"/>
      <c r="L391" s="329"/>
      <c r="M391" s="329"/>
      <c r="N391" s="329"/>
      <c r="O391" s="329"/>
      <c r="P391" s="329"/>
      <c r="Q391" s="329"/>
      <c r="R391" s="316"/>
      <c r="S391" s="316"/>
      <c r="T391" s="316"/>
      <c r="U391" s="316"/>
      <c r="V391" s="316"/>
      <c r="W391" s="316"/>
      <c r="X391" s="283"/>
      <c r="Y391" s="316"/>
      <c r="Z391" s="316"/>
      <c r="AA391" s="283"/>
      <c r="AB391" s="283"/>
      <c r="AC391" s="283"/>
      <c r="AD391" s="283"/>
      <c r="AE391" s="283"/>
      <c r="AF391" s="283"/>
      <c r="AG391" s="283"/>
      <c r="AH391" s="283"/>
      <c r="AI391" s="283"/>
      <c r="AJ391" s="283"/>
      <c r="AK391" s="283"/>
      <c r="AL391" s="283"/>
    </row>
    <row r="392">
      <c r="A392" s="316"/>
      <c r="B392" s="283"/>
      <c r="C392" s="283"/>
      <c r="D392" s="316"/>
      <c r="E392" s="316"/>
      <c r="F392" s="316"/>
      <c r="G392" s="316"/>
      <c r="H392" s="316"/>
      <c r="I392" s="316"/>
      <c r="J392" s="316"/>
      <c r="K392" s="316"/>
      <c r="L392" s="329"/>
      <c r="M392" s="329"/>
      <c r="N392" s="329"/>
      <c r="O392" s="329"/>
      <c r="P392" s="329"/>
      <c r="Q392" s="329"/>
      <c r="R392" s="316"/>
      <c r="S392" s="316"/>
      <c r="T392" s="316"/>
      <c r="U392" s="316"/>
      <c r="V392" s="316"/>
      <c r="W392" s="316"/>
      <c r="X392" s="283"/>
      <c r="Y392" s="316"/>
      <c r="Z392" s="316"/>
      <c r="AA392" s="283"/>
      <c r="AB392" s="283"/>
      <c r="AC392" s="283"/>
      <c r="AD392" s="283"/>
      <c r="AE392" s="283"/>
      <c r="AF392" s="283"/>
      <c r="AG392" s="283"/>
      <c r="AH392" s="283"/>
      <c r="AI392" s="283"/>
      <c r="AJ392" s="283"/>
      <c r="AK392" s="283"/>
      <c r="AL392" s="283"/>
    </row>
    <row r="393">
      <c r="A393" s="316"/>
      <c r="B393" s="283"/>
      <c r="C393" s="283"/>
      <c r="D393" s="316"/>
      <c r="E393" s="316"/>
      <c r="F393" s="316"/>
      <c r="G393" s="316"/>
      <c r="H393" s="316"/>
      <c r="I393" s="316"/>
      <c r="J393" s="316"/>
      <c r="K393" s="316"/>
      <c r="L393" s="329"/>
      <c r="M393" s="329"/>
      <c r="N393" s="329"/>
      <c r="O393" s="329"/>
      <c r="P393" s="329"/>
      <c r="Q393" s="329"/>
      <c r="R393" s="316"/>
      <c r="S393" s="316"/>
      <c r="T393" s="316"/>
      <c r="U393" s="316"/>
      <c r="V393" s="316"/>
      <c r="W393" s="316"/>
      <c r="X393" s="283"/>
      <c r="Y393" s="316"/>
      <c r="Z393" s="316"/>
      <c r="AA393" s="283"/>
      <c r="AB393" s="283"/>
      <c r="AC393" s="283"/>
      <c r="AD393" s="283"/>
      <c r="AE393" s="283"/>
      <c r="AF393" s="283"/>
      <c r="AG393" s="283"/>
      <c r="AH393" s="283"/>
      <c r="AI393" s="283"/>
      <c r="AJ393" s="283"/>
      <c r="AK393" s="283"/>
      <c r="AL393" s="283"/>
    </row>
    <row r="394">
      <c r="A394" s="316"/>
      <c r="B394" s="283"/>
      <c r="C394" s="283"/>
      <c r="D394" s="316"/>
      <c r="E394" s="316"/>
      <c r="F394" s="316"/>
      <c r="G394" s="316"/>
      <c r="H394" s="316"/>
      <c r="I394" s="316"/>
      <c r="J394" s="316"/>
      <c r="K394" s="316"/>
      <c r="L394" s="329"/>
      <c r="M394" s="329"/>
      <c r="N394" s="329"/>
      <c r="O394" s="329"/>
      <c r="P394" s="329"/>
      <c r="Q394" s="329"/>
      <c r="R394" s="316"/>
      <c r="S394" s="316"/>
      <c r="T394" s="316"/>
      <c r="U394" s="316"/>
      <c r="V394" s="316"/>
      <c r="W394" s="316"/>
      <c r="X394" s="283"/>
      <c r="Y394" s="316"/>
      <c r="Z394" s="316"/>
      <c r="AA394" s="283"/>
      <c r="AB394" s="283"/>
      <c r="AC394" s="283"/>
      <c r="AD394" s="283"/>
      <c r="AE394" s="283"/>
      <c r="AF394" s="283"/>
      <c r="AG394" s="283"/>
      <c r="AH394" s="283"/>
      <c r="AI394" s="283"/>
      <c r="AJ394" s="283"/>
      <c r="AK394" s="283"/>
      <c r="AL394" s="283"/>
    </row>
    <row r="395">
      <c r="A395" s="316"/>
      <c r="B395" s="283"/>
      <c r="C395" s="283"/>
      <c r="D395" s="316"/>
      <c r="E395" s="316"/>
      <c r="F395" s="316"/>
      <c r="G395" s="316"/>
      <c r="H395" s="316"/>
      <c r="I395" s="316"/>
      <c r="J395" s="316"/>
      <c r="K395" s="316"/>
      <c r="L395" s="329"/>
      <c r="M395" s="329"/>
      <c r="N395" s="329"/>
      <c r="O395" s="329"/>
      <c r="P395" s="329"/>
      <c r="Q395" s="329"/>
      <c r="R395" s="316"/>
      <c r="S395" s="316"/>
      <c r="T395" s="316"/>
      <c r="U395" s="316"/>
      <c r="V395" s="316"/>
      <c r="W395" s="316"/>
      <c r="X395" s="283"/>
      <c r="Y395" s="316"/>
      <c r="Z395" s="316"/>
      <c r="AA395" s="283"/>
      <c r="AB395" s="283"/>
      <c r="AC395" s="283"/>
      <c r="AD395" s="283"/>
      <c r="AE395" s="283"/>
      <c r="AF395" s="283"/>
      <c r="AG395" s="283"/>
      <c r="AH395" s="283"/>
      <c r="AI395" s="283"/>
      <c r="AJ395" s="283"/>
      <c r="AK395" s="283"/>
      <c r="AL395" s="283"/>
    </row>
    <row r="396">
      <c r="A396" s="316"/>
      <c r="B396" s="283"/>
      <c r="C396" s="283"/>
      <c r="D396" s="316"/>
      <c r="E396" s="316"/>
      <c r="F396" s="316"/>
      <c r="G396" s="316"/>
      <c r="H396" s="316"/>
      <c r="I396" s="316"/>
      <c r="J396" s="316"/>
      <c r="K396" s="316"/>
      <c r="L396" s="329"/>
      <c r="M396" s="329"/>
      <c r="N396" s="329"/>
      <c r="O396" s="329"/>
      <c r="P396" s="329"/>
      <c r="Q396" s="329"/>
      <c r="R396" s="316"/>
      <c r="S396" s="316"/>
      <c r="T396" s="316"/>
      <c r="U396" s="316"/>
      <c r="V396" s="316"/>
      <c r="W396" s="316"/>
      <c r="X396" s="283"/>
      <c r="Y396" s="316"/>
      <c r="Z396" s="316"/>
      <c r="AA396" s="283"/>
      <c r="AB396" s="283"/>
      <c r="AC396" s="283"/>
      <c r="AD396" s="283"/>
      <c r="AE396" s="283"/>
      <c r="AF396" s="283"/>
      <c r="AG396" s="283"/>
      <c r="AH396" s="283"/>
      <c r="AI396" s="283"/>
      <c r="AJ396" s="283"/>
      <c r="AK396" s="283"/>
      <c r="AL396" s="283"/>
    </row>
    <row r="397">
      <c r="A397" s="316"/>
      <c r="B397" s="283"/>
      <c r="C397" s="283"/>
      <c r="D397" s="316"/>
      <c r="E397" s="316"/>
      <c r="F397" s="316"/>
      <c r="G397" s="316"/>
      <c r="H397" s="316"/>
      <c r="I397" s="316"/>
      <c r="J397" s="316"/>
      <c r="K397" s="316"/>
      <c r="L397" s="329"/>
      <c r="M397" s="329"/>
      <c r="N397" s="329"/>
      <c r="O397" s="329"/>
      <c r="P397" s="329"/>
      <c r="Q397" s="329"/>
      <c r="R397" s="316"/>
      <c r="S397" s="316"/>
      <c r="T397" s="316"/>
      <c r="U397" s="316"/>
      <c r="V397" s="316"/>
      <c r="W397" s="316"/>
      <c r="X397" s="283"/>
      <c r="Y397" s="316"/>
      <c r="Z397" s="316"/>
      <c r="AA397" s="283"/>
      <c r="AB397" s="283"/>
      <c r="AC397" s="283"/>
      <c r="AD397" s="283"/>
      <c r="AE397" s="283"/>
      <c r="AF397" s="283"/>
      <c r="AG397" s="283"/>
      <c r="AH397" s="283"/>
      <c r="AI397" s="283"/>
      <c r="AJ397" s="283"/>
      <c r="AK397" s="283"/>
      <c r="AL397" s="283"/>
    </row>
    <row r="398">
      <c r="A398" s="316"/>
      <c r="B398" s="283"/>
      <c r="C398" s="283"/>
      <c r="D398" s="316"/>
      <c r="E398" s="316"/>
      <c r="F398" s="316"/>
      <c r="G398" s="316"/>
      <c r="H398" s="316"/>
      <c r="I398" s="316"/>
      <c r="J398" s="316"/>
      <c r="K398" s="316"/>
      <c r="L398" s="329"/>
      <c r="M398" s="329"/>
      <c r="N398" s="329"/>
      <c r="O398" s="329"/>
      <c r="P398" s="329"/>
      <c r="Q398" s="329"/>
      <c r="R398" s="316"/>
      <c r="S398" s="316"/>
      <c r="T398" s="316"/>
      <c r="U398" s="316"/>
      <c r="V398" s="316"/>
      <c r="W398" s="316"/>
      <c r="X398" s="283"/>
      <c r="Y398" s="316"/>
      <c r="Z398" s="316"/>
      <c r="AA398" s="283"/>
      <c r="AB398" s="283"/>
      <c r="AC398" s="283"/>
      <c r="AD398" s="283"/>
      <c r="AE398" s="283"/>
      <c r="AF398" s="283"/>
      <c r="AG398" s="283"/>
      <c r="AH398" s="283"/>
      <c r="AI398" s="283"/>
      <c r="AJ398" s="283"/>
      <c r="AK398" s="283"/>
      <c r="AL398" s="283"/>
    </row>
    <row r="399">
      <c r="A399" s="316"/>
      <c r="B399" s="283"/>
      <c r="C399" s="283"/>
      <c r="D399" s="316"/>
      <c r="E399" s="316"/>
      <c r="F399" s="316"/>
      <c r="G399" s="316"/>
      <c r="H399" s="316"/>
      <c r="I399" s="316"/>
      <c r="J399" s="316"/>
      <c r="K399" s="316"/>
      <c r="L399" s="329"/>
      <c r="M399" s="329"/>
      <c r="N399" s="329"/>
      <c r="O399" s="329"/>
      <c r="P399" s="329"/>
      <c r="Q399" s="329"/>
      <c r="R399" s="316"/>
      <c r="S399" s="316"/>
      <c r="T399" s="316"/>
      <c r="U399" s="316"/>
      <c r="V399" s="316"/>
      <c r="W399" s="316"/>
      <c r="X399" s="283"/>
      <c r="Y399" s="316"/>
      <c r="Z399" s="316"/>
      <c r="AA399" s="283"/>
      <c r="AB399" s="283"/>
      <c r="AC399" s="283"/>
      <c r="AD399" s="283"/>
      <c r="AE399" s="283"/>
      <c r="AF399" s="283"/>
      <c r="AG399" s="283"/>
      <c r="AH399" s="283"/>
      <c r="AI399" s="283"/>
      <c r="AJ399" s="283"/>
      <c r="AK399" s="283"/>
      <c r="AL399" s="283"/>
    </row>
    <row r="400">
      <c r="A400" s="316"/>
      <c r="B400" s="283"/>
      <c r="C400" s="283"/>
      <c r="D400" s="316"/>
      <c r="E400" s="316"/>
      <c r="F400" s="316"/>
      <c r="G400" s="316"/>
      <c r="H400" s="316"/>
      <c r="I400" s="316"/>
      <c r="J400" s="316"/>
      <c r="K400" s="316"/>
      <c r="L400" s="329"/>
      <c r="M400" s="329"/>
      <c r="N400" s="329"/>
      <c r="O400" s="329"/>
      <c r="P400" s="329"/>
      <c r="Q400" s="329"/>
      <c r="R400" s="316"/>
      <c r="S400" s="316"/>
      <c r="T400" s="316"/>
      <c r="U400" s="316"/>
      <c r="V400" s="316"/>
      <c r="W400" s="316"/>
      <c r="X400" s="283"/>
      <c r="Y400" s="316"/>
      <c r="Z400" s="316"/>
      <c r="AA400" s="283"/>
      <c r="AB400" s="283"/>
      <c r="AC400" s="283"/>
      <c r="AD400" s="283"/>
      <c r="AE400" s="283"/>
      <c r="AF400" s="283"/>
      <c r="AG400" s="283"/>
      <c r="AH400" s="283"/>
      <c r="AI400" s="283"/>
      <c r="AJ400" s="283"/>
      <c r="AK400" s="283"/>
      <c r="AL400" s="283"/>
    </row>
    <row r="401">
      <c r="A401" s="316"/>
      <c r="B401" s="283"/>
      <c r="C401" s="283"/>
      <c r="D401" s="316"/>
      <c r="E401" s="316"/>
      <c r="F401" s="316"/>
      <c r="G401" s="316"/>
      <c r="H401" s="316"/>
      <c r="I401" s="316"/>
      <c r="J401" s="316"/>
      <c r="K401" s="316"/>
      <c r="L401" s="329"/>
      <c r="M401" s="329"/>
      <c r="N401" s="329"/>
      <c r="O401" s="329"/>
      <c r="P401" s="329"/>
      <c r="Q401" s="329"/>
      <c r="R401" s="316"/>
      <c r="S401" s="316"/>
      <c r="T401" s="316"/>
      <c r="U401" s="316"/>
      <c r="V401" s="316"/>
      <c r="W401" s="316"/>
      <c r="X401" s="283"/>
      <c r="Y401" s="316"/>
      <c r="Z401" s="316"/>
      <c r="AA401" s="283"/>
      <c r="AB401" s="283"/>
      <c r="AC401" s="283"/>
      <c r="AD401" s="283"/>
      <c r="AE401" s="283"/>
      <c r="AF401" s="283"/>
      <c r="AG401" s="283"/>
      <c r="AH401" s="283"/>
      <c r="AI401" s="283"/>
      <c r="AJ401" s="283"/>
      <c r="AK401" s="283"/>
      <c r="AL401" s="283"/>
    </row>
    <row r="402">
      <c r="A402" s="316"/>
      <c r="B402" s="283"/>
      <c r="C402" s="283"/>
      <c r="D402" s="316"/>
      <c r="E402" s="316"/>
      <c r="F402" s="316"/>
      <c r="G402" s="316"/>
      <c r="H402" s="316"/>
      <c r="I402" s="316"/>
      <c r="J402" s="316"/>
      <c r="K402" s="316"/>
      <c r="L402" s="329"/>
      <c r="M402" s="329"/>
      <c r="N402" s="329"/>
      <c r="O402" s="329"/>
      <c r="P402" s="329"/>
      <c r="Q402" s="329"/>
      <c r="R402" s="316"/>
      <c r="S402" s="316"/>
      <c r="T402" s="316"/>
      <c r="U402" s="316"/>
      <c r="V402" s="316"/>
      <c r="W402" s="316"/>
      <c r="X402" s="283"/>
      <c r="Y402" s="316"/>
      <c r="Z402" s="316"/>
      <c r="AA402" s="283"/>
      <c r="AB402" s="283"/>
      <c r="AC402" s="283"/>
      <c r="AD402" s="283"/>
      <c r="AE402" s="283"/>
      <c r="AF402" s="283"/>
      <c r="AG402" s="283"/>
      <c r="AH402" s="283"/>
      <c r="AI402" s="283"/>
      <c r="AJ402" s="283"/>
      <c r="AK402" s="283"/>
      <c r="AL402" s="283"/>
    </row>
    <row r="403">
      <c r="A403" s="316"/>
      <c r="B403" s="283"/>
      <c r="C403" s="283"/>
      <c r="D403" s="316"/>
      <c r="E403" s="316"/>
      <c r="F403" s="316"/>
      <c r="G403" s="316"/>
      <c r="H403" s="316"/>
      <c r="I403" s="316"/>
      <c r="J403" s="316"/>
      <c r="K403" s="316"/>
      <c r="L403" s="329"/>
      <c r="M403" s="329"/>
      <c r="N403" s="329"/>
      <c r="O403" s="329"/>
      <c r="P403" s="329"/>
      <c r="Q403" s="329"/>
      <c r="R403" s="316"/>
      <c r="S403" s="316"/>
      <c r="T403" s="316"/>
      <c r="U403" s="316"/>
      <c r="V403" s="316"/>
      <c r="W403" s="316"/>
      <c r="X403" s="283"/>
      <c r="Y403" s="316"/>
      <c r="Z403" s="316"/>
      <c r="AA403" s="283"/>
      <c r="AB403" s="283"/>
      <c r="AC403" s="283"/>
      <c r="AD403" s="283"/>
      <c r="AE403" s="283"/>
      <c r="AF403" s="283"/>
      <c r="AG403" s="283"/>
      <c r="AH403" s="283"/>
      <c r="AI403" s="283"/>
      <c r="AJ403" s="283"/>
      <c r="AK403" s="283"/>
      <c r="AL403" s="283"/>
    </row>
    <row r="404">
      <c r="A404" s="316"/>
      <c r="B404" s="283"/>
      <c r="C404" s="283"/>
      <c r="D404" s="316"/>
      <c r="E404" s="316"/>
      <c r="F404" s="316"/>
      <c r="G404" s="316"/>
      <c r="H404" s="316"/>
      <c r="I404" s="316"/>
      <c r="J404" s="316"/>
      <c r="K404" s="316"/>
      <c r="L404" s="329"/>
      <c r="M404" s="329"/>
      <c r="N404" s="329"/>
      <c r="O404" s="329"/>
      <c r="P404" s="329"/>
      <c r="Q404" s="329"/>
      <c r="R404" s="316"/>
      <c r="S404" s="316"/>
      <c r="T404" s="316"/>
      <c r="U404" s="316"/>
      <c r="V404" s="316"/>
      <c r="W404" s="316"/>
      <c r="X404" s="283"/>
      <c r="Y404" s="316"/>
      <c r="Z404" s="316"/>
      <c r="AA404" s="283"/>
      <c r="AB404" s="283"/>
      <c r="AC404" s="283"/>
      <c r="AD404" s="283"/>
      <c r="AE404" s="283"/>
      <c r="AF404" s="283"/>
      <c r="AG404" s="283"/>
      <c r="AH404" s="283"/>
      <c r="AI404" s="283"/>
      <c r="AJ404" s="283"/>
      <c r="AK404" s="283"/>
      <c r="AL404" s="283"/>
    </row>
    <row r="405">
      <c r="A405" s="316"/>
      <c r="B405" s="283"/>
      <c r="C405" s="283"/>
      <c r="D405" s="316"/>
      <c r="E405" s="316"/>
      <c r="F405" s="316"/>
      <c r="G405" s="316"/>
      <c r="H405" s="316"/>
      <c r="I405" s="316"/>
      <c r="J405" s="316"/>
      <c r="K405" s="316"/>
      <c r="L405" s="329"/>
      <c r="M405" s="329"/>
      <c r="N405" s="329"/>
      <c r="O405" s="329"/>
      <c r="P405" s="329"/>
      <c r="Q405" s="329"/>
      <c r="R405" s="316"/>
      <c r="S405" s="316"/>
      <c r="T405" s="316"/>
      <c r="U405" s="316"/>
      <c r="V405" s="316"/>
      <c r="W405" s="316"/>
      <c r="X405" s="283"/>
      <c r="Y405" s="316"/>
      <c r="Z405" s="316"/>
      <c r="AA405" s="283"/>
      <c r="AB405" s="283"/>
      <c r="AC405" s="283"/>
      <c r="AD405" s="283"/>
      <c r="AE405" s="283"/>
      <c r="AF405" s="283"/>
      <c r="AG405" s="283"/>
      <c r="AH405" s="283"/>
      <c r="AI405" s="283"/>
      <c r="AJ405" s="283"/>
      <c r="AK405" s="283"/>
      <c r="AL405" s="283"/>
    </row>
    <row r="406">
      <c r="A406" s="316"/>
      <c r="B406" s="283"/>
      <c r="C406" s="283"/>
      <c r="D406" s="316"/>
      <c r="E406" s="316"/>
      <c r="F406" s="316"/>
      <c r="G406" s="316"/>
      <c r="H406" s="316"/>
      <c r="I406" s="316"/>
      <c r="J406" s="316"/>
      <c r="K406" s="316"/>
      <c r="L406" s="329"/>
      <c r="M406" s="329"/>
      <c r="N406" s="329"/>
      <c r="O406" s="329"/>
      <c r="P406" s="329"/>
      <c r="Q406" s="329"/>
      <c r="R406" s="316"/>
      <c r="S406" s="316"/>
      <c r="T406" s="316"/>
      <c r="U406" s="316"/>
      <c r="V406" s="316"/>
      <c r="W406" s="316"/>
      <c r="X406" s="283"/>
      <c r="Y406" s="316"/>
      <c r="Z406" s="316"/>
      <c r="AA406" s="283"/>
      <c r="AB406" s="283"/>
      <c r="AC406" s="283"/>
      <c r="AD406" s="283"/>
      <c r="AE406" s="283"/>
      <c r="AF406" s="283"/>
      <c r="AG406" s="283"/>
      <c r="AH406" s="283"/>
      <c r="AI406" s="283"/>
      <c r="AJ406" s="283"/>
      <c r="AK406" s="283"/>
      <c r="AL406" s="283"/>
    </row>
    <row r="407">
      <c r="A407" s="316"/>
      <c r="B407" s="283"/>
      <c r="C407" s="283"/>
      <c r="D407" s="316"/>
      <c r="E407" s="316"/>
      <c r="F407" s="316"/>
      <c r="G407" s="316"/>
      <c r="H407" s="316"/>
      <c r="I407" s="316"/>
      <c r="J407" s="316"/>
      <c r="K407" s="316"/>
      <c r="L407" s="329"/>
      <c r="M407" s="329"/>
      <c r="N407" s="329"/>
      <c r="O407" s="329"/>
      <c r="P407" s="329"/>
      <c r="Q407" s="329"/>
      <c r="R407" s="316"/>
      <c r="S407" s="316"/>
      <c r="T407" s="316"/>
      <c r="U407" s="316"/>
      <c r="V407" s="316"/>
      <c r="W407" s="316"/>
      <c r="X407" s="283"/>
      <c r="Y407" s="316"/>
      <c r="Z407" s="316"/>
      <c r="AA407" s="283"/>
      <c r="AB407" s="283"/>
      <c r="AC407" s="283"/>
      <c r="AD407" s="283"/>
      <c r="AE407" s="283"/>
      <c r="AF407" s="283"/>
      <c r="AG407" s="283"/>
      <c r="AH407" s="283"/>
      <c r="AI407" s="283"/>
      <c r="AJ407" s="283"/>
      <c r="AK407" s="283"/>
      <c r="AL407" s="283"/>
    </row>
    <row r="408">
      <c r="A408" s="316"/>
      <c r="B408" s="283"/>
      <c r="C408" s="283"/>
      <c r="D408" s="316"/>
      <c r="E408" s="316"/>
      <c r="F408" s="316"/>
      <c r="G408" s="316"/>
      <c r="H408" s="316"/>
      <c r="I408" s="316"/>
      <c r="J408" s="316"/>
      <c r="K408" s="316"/>
      <c r="L408" s="329"/>
      <c r="M408" s="329"/>
      <c r="N408" s="329"/>
      <c r="O408" s="329"/>
      <c r="P408" s="329"/>
      <c r="Q408" s="329"/>
      <c r="R408" s="316"/>
      <c r="S408" s="316"/>
      <c r="T408" s="316"/>
      <c r="U408" s="316"/>
      <c r="V408" s="316"/>
      <c r="W408" s="316"/>
      <c r="X408" s="283"/>
      <c r="Y408" s="316"/>
      <c r="Z408" s="316"/>
      <c r="AA408" s="283"/>
      <c r="AB408" s="283"/>
      <c r="AC408" s="283"/>
      <c r="AD408" s="283"/>
      <c r="AE408" s="283"/>
      <c r="AF408" s="283"/>
      <c r="AG408" s="283"/>
      <c r="AH408" s="283"/>
      <c r="AI408" s="283"/>
      <c r="AJ408" s="283"/>
      <c r="AK408" s="283"/>
      <c r="AL408" s="283"/>
    </row>
    <row r="409">
      <c r="A409" s="316"/>
      <c r="B409" s="283"/>
      <c r="C409" s="283"/>
      <c r="D409" s="316"/>
      <c r="E409" s="316"/>
      <c r="F409" s="316"/>
      <c r="G409" s="316"/>
      <c r="H409" s="316"/>
      <c r="I409" s="316"/>
      <c r="J409" s="316"/>
      <c r="K409" s="316"/>
      <c r="L409" s="329"/>
      <c r="M409" s="329"/>
      <c r="N409" s="329"/>
      <c r="O409" s="329"/>
      <c r="P409" s="329"/>
      <c r="Q409" s="329"/>
      <c r="R409" s="316"/>
      <c r="S409" s="316"/>
      <c r="T409" s="316"/>
      <c r="U409" s="316"/>
      <c r="V409" s="316"/>
      <c r="W409" s="316"/>
      <c r="X409" s="283"/>
      <c r="Y409" s="316"/>
      <c r="Z409" s="316"/>
      <c r="AA409" s="283"/>
      <c r="AB409" s="283"/>
      <c r="AC409" s="283"/>
      <c r="AD409" s="283"/>
      <c r="AE409" s="283"/>
      <c r="AF409" s="283"/>
      <c r="AG409" s="283"/>
      <c r="AH409" s="283"/>
      <c r="AI409" s="283"/>
      <c r="AJ409" s="283"/>
      <c r="AK409" s="283"/>
      <c r="AL409" s="283"/>
    </row>
    <row r="410">
      <c r="A410" s="316"/>
      <c r="B410" s="283"/>
      <c r="C410" s="283"/>
      <c r="D410" s="316"/>
      <c r="E410" s="316"/>
      <c r="F410" s="316"/>
      <c r="G410" s="316"/>
      <c r="H410" s="316"/>
      <c r="I410" s="316"/>
      <c r="J410" s="316"/>
      <c r="K410" s="316"/>
      <c r="L410" s="329"/>
      <c r="M410" s="329"/>
      <c r="N410" s="329"/>
      <c r="O410" s="329"/>
      <c r="P410" s="329"/>
      <c r="Q410" s="329"/>
      <c r="R410" s="316"/>
      <c r="S410" s="316"/>
      <c r="T410" s="316"/>
      <c r="U410" s="316"/>
      <c r="V410" s="316"/>
      <c r="W410" s="316"/>
      <c r="X410" s="283"/>
      <c r="Y410" s="316"/>
      <c r="Z410" s="316"/>
      <c r="AA410" s="283"/>
      <c r="AB410" s="283"/>
      <c r="AC410" s="283"/>
      <c r="AD410" s="283"/>
      <c r="AE410" s="283"/>
      <c r="AF410" s="283"/>
      <c r="AG410" s="283"/>
      <c r="AH410" s="283"/>
      <c r="AI410" s="283"/>
      <c r="AJ410" s="283"/>
      <c r="AK410" s="283"/>
      <c r="AL410" s="283"/>
    </row>
    <row r="411">
      <c r="A411" s="316"/>
      <c r="B411" s="283"/>
      <c r="C411" s="283"/>
      <c r="D411" s="316"/>
      <c r="E411" s="316"/>
      <c r="F411" s="316"/>
      <c r="G411" s="316"/>
      <c r="H411" s="316"/>
      <c r="I411" s="316"/>
      <c r="J411" s="316"/>
      <c r="K411" s="316"/>
      <c r="L411" s="329"/>
      <c r="M411" s="329"/>
      <c r="N411" s="329"/>
      <c r="O411" s="329"/>
      <c r="P411" s="329"/>
      <c r="Q411" s="329"/>
      <c r="R411" s="316"/>
      <c r="S411" s="316"/>
      <c r="T411" s="316"/>
      <c r="U411" s="316"/>
      <c r="V411" s="316"/>
      <c r="W411" s="316"/>
      <c r="X411" s="283"/>
      <c r="Y411" s="316"/>
      <c r="Z411" s="316"/>
      <c r="AA411" s="283"/>
      <c r="AB411" s="283"/>
      <c r="AC411" s="283"/>
      <c r="AD411" s="283"/>
      <c r="AE411" s="283"/>
      <c r="AF411" s="283"/>
      <c r="AG411" s="283"/>
      <c r="AH411" s="283"/>
      <c r="AI411" s="283"/>
      <c r="AJ411" s="283"/>
      <c r="AK411" s="283"/>
      <c r="AL411" s="283"/>
    </row>
    <row r="412">
      <c r="A412" s="316"/>
      <c r="B412" s="283"/>
      <c r="C412" s="283"/>
      <c r="D412" s="316"/>
      <c r="E412" s="316"/>
      <c r="F412" s="316"/>
      <c r="G412" s="316"/>
      <c r="H412" s="316"/>
      <c r="I412" s="316"/>
      <c r="J412" s="316"/>
      <c r="K412" s="316"/>
      <c r="L412" s="329"/>
      <c r="M412" s="329"/>
      <c r="N412" s="329"/>
      <c r="O412" s="329"/>
      <c r="P412" s="329"/>
      <c r="Q412" s="329"/>
      <c r="R412" s="316"/>
      <c r="S412" s="316"/>
      <c r="T412" s="316"/>
      <c r="U412" s="316"/>
      <c r="V412" s="316"/>
      <c r="W412" s="316"/>
      <c r="X412" s="283"/>
      <c r="Y412" s="316"/>
      <c r="Z412" s="316"/>
      <c r="AA412" s="283"/>
      <c r="AB412" s="283"/>
      <c r="AC412" s="283"/>
      <c r="AD412" s="283"/>
      <c r="AE412" s="283"/>
      <c r="AF412" s="283"/>
      <c r="AG412" s="283"/>
      <c r="AH412" s="283"/>
      <c r="AI412" s="283"/>
      <c r="AJ412" s="283"/>
      <c r="AK412" s="283"/>
      <c r="AL412" s="283"/>
    </row>
    <row r="413">
      <c r="A413" s="316"/>
      <c r="B413" s="283"/>
      <c r="C413" s="283"/>
      <c r="D413" s="316"/>
      <c r="E413" s="316"/>
      <c r="F413" s="316"/>
      <c r="G413" s="316"/>
      <c r="H413" s="316"/>
      <c r="I413" s="316"/>
      <c r="J413" s="316"/>
      <c r="K413" s="316"/>
      <c r="L413" s="329"/>
      <c r="M413" s="329"/>
      <c r="N413" s="329"/>
      <c r="O413" s="329"/>
      <c r="P413" s="329"/>
      <c r="Q413" s="329"/>
      <c r="R413" s="316"/>
      <c r="S413" s="316"/>
      <c r="T413" s="316"/>
      <c r="U413" s="316"/>
      <c r="V413" s="316"/>
      <c r="W413" s="316"/>
      <c r="X413" s="283"/>
      <c r="Y413" s="316"/>
      <c r="Z413" s="316"/>
      <c r="AA413" s="283"/>
      <c r="AB413" s="283"/>
      <c r="AC413" s="283"/>
      <c r="AD413" s="283"/>
      <c r="AE413" s="283"/>
      <c r="AF413" s="283"/>
      <c r="AG413" s="283"/>
      <c r="AH413" s="283"/>
      <c r="AI413" s="283"/>
      <c r="AJ413" s="283"/>
      <c r="AK413" s="283"/>
      <c r="AL413" s="283"/>
    </row>
    <row r="414">
      <c r="A414" s="316"/>
      <c r="B414" s="283"/>
      <c r="C414" s="283"/>
      <c r="D414" s="316"/>
      <c r="E414" s="316"/>
      <c r="F414" s="316"/>
      <c r="G414" s="316"/>
      <c r="H414" s="316"/>
      <c r="I414" s="316"/>
      <c r="J414" s="316"/>
      <c r="K414" s="316"/>
      <c r="L414" s="329"/>
      <c r="M414" s="329"/>
      <c r="N414" s="329"/>
      <c r="O414" s="329"/>
      <c r="P414" s="329"/>
      <c r="Q414" s="329"/>
      <c r="R414" s="316"/>
      <c r="S414" s="316"/>
      <c r="T414" s="316"/>
      <c r="U414" s="316"/>
      <c r="V414" s="316"/>
      <c r="W414" s="316"/>
      <c r="X414" s="283"/>
      <c r="Y414" s="316"/>
      <c r="Z414" s="316"/>
      <c r="AA414" s="283"/>
      <c r="AB414" s="283"/>
      <c r="AC414" s="283"/>
      <c r="AD414" s="283"/>
      <c r="AE414" s="283"/>
      <c r="AF414" s="283"/>
      <c r="AG414" s="283"/>
      <c r="AH414" s="283"/>
      <c r="AI414" s="283"/>
      <c r="AJ414" s="283"/>
      <c r="AK414" s="283"/>
      <c r="AL414" s="283"/>
    </row>
    <row r="415">
      <c r="A415" s="316"/>
      <c r="B415" s="283"/>
      <c r="C415" s="283"/>
      <c r="D415" s="316"/>
      <c r="E415" s="316"/>
      <c r="F415" s="316"/>
      <c r="G415" s="316"/>
      <c r="H415" s="316"/>
      <c r="I415" s="316"/>
      <c r="J415" s="316"/>
      <c r="K415" s="316"/>
      <c r="L415" s="329"/>
      <c r="M415" s="329"/>
      <c r="N415" s="329"/>
      <c r="O415" s="329"/>
      <c r="P415" s="329"/>
      <c r="Q415" s="329"/>
      <c r="R415" s="316"/>
      <c r="S415" s="316"/>
      <c r="T415" s="316"/>
      <c r="U415" s="316"/>
      <c r="V415" s="316"/>
      <c r="W415" s="316"/>
      <c r="X415" s="283"/>
      <c r="Y415" s="316"/>
      <c r="Z415" s="316"/>
      <c r="AA415" s="283"/>
      <c r="AB415" s="283"/>
      <c r="AC415" s="283"/>
      <c r="AD415" s="283"/>
      <c r="AE415" s="283"/>
      <c r="AF415" s="283"/>
      <c r="AG415" s="283"/>
      <c r="AH415" s="283"/>
      <c r="AI415" s="283"/>
      <c r="AJ415" s="283"/>
      <c r="AK415" s="283"/>
      <c r="AL415" s="283"/>
    </row>
    <row r="416">
      <c r="A416" s="316"/>
      <c r="B416" s="283"/>
      <c r="C416" s="283"/>
      <c r="D416" s="316"/>
      <c r="E416" s="316"/>
      <c r="F416" s="316"/>
      <c r="G416" s="316"/>
      <c r="H416" s="316"/>
      <c r="I416" s="316"/>
      <c r="J416" s="316"/>
      <c r="K416" s="316"/>
      <c r="L416" s="329"/>
      <c r="M416" s="329"/>
      <c r="N416" s="329"/>
      <c r="O416" s="329"/>
      <c r="P416" s="329"/>
      <c r="Q416" s="329"/>
      <c r="R416" s="316"/>
      <c r="S416" s="316"/>
      <c r="T416" s="316"/>
      <c r="U416" s="316"/>
      <c r="V416" s="316"/>
      <c r="W416" s="316"/>
      <c r="X416" s="283"/>
      <c r="Y416" s="316"/>
      <c r="Z416" s="316"/>
      <c r="AA416" s="283"/>
      <c r="AB416" s="283"/>
      <c r="AC416" s="283"/>
      <c r="AD416" s="283"/>
      <c r="AE416" s="283"/>
      <c r="AF416" s="283"/>
      <c r="AG416" s="283"/>
      <c r="AH416" s="283"/>
      <c r="AI416" s="283"/>
      <c r="AJ416" s="283"/>
      <c r="AK416" s="283"/>
      <c r="AL416" s="283"/>
    </row>
    <row r="417">
      <c r="A417" s="316"/>
      <c r="B417" s="283"/>
      <c r="C417" s="283"/>
      <c r="D417" s="316"/>
      <c r="E417" s="316"/>
      <c r="F417" s="316"/>
      <c r="G417" s="316"/>
      <c r="H417" s="316"/>
      <c r="I417" s="316"/>
      <c r="J417" s="316"/>
      <c r="K417" s="316"/>
      <c r="L417" s="329"/>
      <c r="M417" s="329"/>
      <c r="N417" s="329"/>
      <c r="O417" s="329"/>
      <c r="P417" s="329"/>
      <c r="Q417" s="329"/>
      <c r="R417" s="316"/>
      <c r="S417" s="316"/>
      <c r="T417" s="316"/>
      <c r="U417" s="316"/>
      <c r="V417" s="316"/>
      <c r="W417" s="316"/>
      <c r="X417" s="283"/>
      <c r="Y417" s="316"/>
      <c r="Z417" s="316"/>
      <c r="AA417" s="283"/>
      <c r="AB417" s="283"/>
      <c r="AC417" s="283"/>
      <c r="AD417" s="283"/>
      <c r="AE417" s="283"/>
      <c r="AF417" s="283"/>
      <c r="AG417" s="283"/>
      <c r="AH417" s="283"/>
      <c r="AI417" s="283"/>
      <c r="AJ417" s="283"/>
      <c r="AK417" s="283"/>
      <c r="AL417" s="283"/>
    </row>
    <row r="418">
      <c r="A418" s="316"/>
      <c r="B418" s="283"/>
      <c r="C418" s="283"/>
      <c r="D418" s="316"/>
      <c r="E418" s="316"/>
      <c r="F418" s="316"/>
      <c r="G418" s="316"/>
      <c r="H418" s="316"/>
      <c r="I418" s="316"/>
      <c r="J418" s="316"/>
      <c r="K418" s="316"/>
      <c r="L418" s="329"/>
      <c r="M418" s="329"/>
      <c r="N418" s="329"/>
      <c r="O418" s="329"/>
      <c r="P418" s="329"/>
      <c r="Q418" s="329"/>
      <c r="R418" s="316"/>
      <c r="S418" s="316"/>
      <c r="T418" s="316"/>
      <c r="U418" s="316"/>
      <c r="V418" s="316"/>
      <c r="W418" s="316"/>
      <c r="X418" s="283"/>
      <c r="Y418" s="316"/>
      <c r="Z418" s="316"/>
      <c r="AA418" s="283"/>
      <c r="AB418" s="283"/>
      <c r="AC418" s="283"/>
      <c r="AD418" s="283"/>
      <c r="AE418" s="283"/>
      <c r="AF418" s="283"/>
      <c r="AG418" s="283"/>
      <c r="AH418" s="283"/>
      <c r="AI418" s="283"/>
      <c r="AJ418" s="283"/>
      <c r="AK418" s="283"/>
      <c r="AL418" s="283"/>
    </row>
    <row r="419">
      <c r="A419" s="316"/>
      <c r="B419" s="283"/>
      <c r="C419" s="283"/>
      <c r="D419" s="316"/>
      <c r="E419" s="316"/>
      <c r="F419" s="316"/>
      <c r="G419" s="316"/>
      <c r="H419" s="316"/>
      <c r="I419" s="316"/>
      <c r="J419" s="316"/>
      <c r="K419" s="316"/>
      <c r="L419" s="329"/>
      <c r="M419" s="329"/>
      <c r="N419" s="329"/>
      <c r="O419" s="329"/>
      <c r="P419" s="329"/>
      <c r="Q419" s="329"/>
      <c r="R419" s="316"/>
      <c r="S419" s="316"/>
      <c r="T419" s="316"/>
      <c r="U419" s="316"/>
      <c r="V419" s="316"/>
      <c r="W419" s="316"/>
      <c r="X419" s="283"/>
      <c r="Y419" s="316"/>
      <c r="Z419" s="316"/>
      <c r="AA419" s="283"/>
      <c r="AB419" s="283"/>
      <c r="AC419" s="283"/>
      <c r="AD419" s="283"/>
      <c r="AE419" s="283"/>
      <c r="AF419" s="283"/>
      <c r="AG419" s="283"/>
      <c r="AH419" s="283"/>
      <c r="AI419" s="283"/>
      <c r="AJ419" s="283"/>
      <c r="AK419" s="283"/>
      <c r="AL419" s="283"/>
    </row>
    <row r="420">
      <c r="A420" s="316"/>
      <c r="B420" s="283"/>
      <c r="C420" s="283"/>
      <c r="D420" s="316"/>
      <c r="E420" s="316"/>
      <c r="F420" s="316"/>
      <c r="G420" s="316"/>
      <c r="H420" s="316"/>
      <c r="I420" s="316"/>
      <c r="J420" s="316"/>
      <c r="K420" s="316"/>
      <c r="L420" s="329"/>
      <c r="M420" s="329"/>
      <c r="N420" s="329"/>
      <c r="O420" s="329"/>
      <c r="P420" s="329"/>
      <c r="Q420" s="329"/>
      <c r="R420" s="316"/>
      <c r="S420" s="316"/>
      <c r="T420" s="316"/>
      <c r="U420" s="316"/>
      <c r="V420" s="316"/>
      <c r="W420" s="316"/>
      <c r="X420" s="283"/>
      <c r="Y420" s="316"/>
      <c r="Z420" s="316"/>
      <c r="AA420" s="283"/>
      <c r="AB420" s="283"/>
      <c r="AC420" s="283"/>
      <c r="AD420" s="283"/>
      <c r="AE420" s="283"/>
      <c r="AF420" s="283"/>
      <c r="AG420" s="283"/>
      <c r="AH420" s="283"/>
      <c r="AI420" s="283"/>
      <c r="AJ420" s="283"/>
      <c r="AK420" s="283"/>
      <c r="AL420" s="283"/>
    </row>
    <row r="421">
      <c r="A421" s="316"/>
      <c r="B421" s="283"/>
      <c r="C421" s="283"/>
      <c r="D421" s="316"/>
      <c r="E421" s="316"/>
      <c r="F421" s="316"/>
      <c r="G421" s="316"/>
      <c r="H421" s="316"/>
      <c r="I421" s="316"/>
      <c r="J421" s="316"/>
      <c r="K421" s="316"/>
      <c r="L421" s="329"/>
      <c r="M421" s="329"/>
      <c r="N421" s="329"/>
      <c r="O421" s="329"/>
      <c r="P421" s="329"/>
      <c r="Q421" s="329"/>
      <c r="R421" s="316"/>
      <c r="S421" s="316"/>
      <c r="T421" s="316"/>
      <c r="U421" s="316"/>
      <c r="V421" s="316"/>
      <c r="W421" s="316"/>
      <c r="X421" s="283"/>
      <c r="Y421" s="316"/>
      <c r="Z421" s="316"/>
      <c r="AA421" s="283"/>
      <c r="AB421" s="283"/>
      <c r="AC421" s="283"/>
      <c r="AD421" s="283"/>
      <c r="AE421" s="283"/>
      <c r="AF421" s="283"/>
      <c r="AG421" s="283"/>
      <c r="AH421" s="283"/>
      <c r="AI421" s="283"/>
      <c r="AJ421" s="283"/>
      <c r="AK421" s="283"/>
      <c r="AL421" s="283"/>
    </row>
    <row r="422">
      <c r="A422" s="316"/>
      <c r="B422" s="283"/>
      <c r="C422" s="283"/>
      <c r="D422" s="316"/>
      <c r="E422" s="316"/>
      <c r="F422" s="316"/>
      <c r="G422" s="316"/>
      <c r="H422" s="316"/>
      <c r="I422" s="316"/>
      <c r="J422" s="316"/>
      <c r="K422" s="316"/>
      <c r="L422" s="329"/>
      <c r="M422" s="329"/>
      <c r="N422" s="329"/>
      <c r="O422" s="329"/>
      <c r="P422" s="329"/>
      <c r="Q422" s="329"/>
      <c r="R422" s="316"/>
      <c r="S422" s="316"/>
      <c r="T422" s="316"/>
      <c r="U422" s="316"/>
      <c r="V422" s="316"/>
      <c r="W422" s="316"/>
      <c r="X422" s="283"/>
      <c r="Y422" s="316"/>
      <c r="Z422" s="316"/>
      <c r="AA422" s="283"/>
      <c r="AB422" s="283"/>
      <c r="AC422" s="283"/>
      <c r="AD422" s="283"/>
      <c r="AE422" s="283"/>
      <c r="AF422" s="283"/>
      <c r="AG422" s="283"/>
      <c r="AH422" s="283"/>
      <c r="AI422" s="283"/>
      <c r="AJ422" s="283"/>
      <c r="AK422" s="283"/>
      <c r="AL422" s="283"/>
    </row>
    <row r="423">
      <c r="A423" s="316"/>
      <c r="B423" s="283"/>
      <c r="C423" s="283"/>
      <c r="D423" s="316"/>
      <c r="E423" s="316"/>
      <c r="F423" s="316"/>
      <c r="G423" s="316"/>
      <c r="H423" s="316"/>
      <c r="I423" s="316"/>
      <c r="J423" s="316"/>
      <c r="K423" s="316"/>
      <c r="L423" s="329"/>
      <c r="M423" s="329"/>
      <c r="N423" s="329"/>
      <c r="O423" s="329"/>
      <c r="P423" s="329"/>
      <c r="Q423" s="329"/>
      <c r="R423" s="316"/>
      <c r="S423" s="316"/>
      <c r="T423" s="316"/>
      <c r="U423" s="316"/>
      <c r="V423" s="316"/>
      <c r="W423" s="316"/>
      <c r="X423" s="283"/>
      <c r="Y423" s="316"/>
      <c r="Z423" s="316"/>
      <c r="AA423" s="283"/>
      <c r="AB423" s="283"/>
      <c r="AC423" s="283"/>
      <c r="AD423" s="283"/>
      <c r="AE423" s="283"/>
      <c r="AF423" s="283"/>
      <c r="AG423" s="283"/>
      <c r="AH423" s="283"/>
      <c r="AI423" s="283"/>
      <c r="AJ423" s="283"/>
      <c r="AK423" s="283"/>
      <c r="AL423" s="283"/>
    </row>
    <row r="424">
      <c r="A424" s="316"/>
      <c r="B424" s="283"/>
      <c r="C424" s="283"/>
      <c r="D424" s="316"/>
      <c r="E424" s="316"/>
      <c r="F424" s="316"/>
      <c r="G424" s="316"/>
      <c r="H424" s="316"/>
      <c r="I424" s="316"/>
      <c r="J424" s="316"/>
      <c r="K424" s="316"/>
      <c r="L424" s="329"/>
      <c r="M424" s="329"/>
      <c r="N424" s="329"/>
      <c r="O424" s="329"/>
      <c r="P424" s="329"/>
      <c r="Q424" s="329"/>
      <c r="R424" s="316"/>
      <c r="S424" s="316"/>
      <c r="T424" s="316"/>
      <c r="U424" s="316"/>
      <c r="V424" s="316"/>
      <c r="W424" s="316"/>
      <c r="X424" s="283"/>
      <c r="Y424" s="316"/>
      <c r="Z424" s="316"/>
      <c r="AA424" s="283"/>
      <c r="AB424" s="283"/>
      <c r="AC424" s="283"/>
      <c r="AD424" s="283"/>
      <c r="AE424" s="283"/>
      <c r="AF424" s="283"/>
      <c r="AG424" s="283"/>
      <c r="AH424" s="283"/>
      <c r="AI424" s="283"/>
      <c r="AJ424" s="283"/>
      <c r="AK424" s="283"/>
      <c r="AL424" s="283"/>
    </row>
    <row r="425">
      <c r="A425" s="316"/>
      <c r="B425" s="283"/>
      <c r="C425" s="283"/>
      <c r="D425" s="316"/>
      <c r="E425" s="316"/>
      <c r="F425" s="316"/>
      <c r="G425" s="316"/>
      <c r="H425" s="316"/>
      <c r="I425" s="316"/>
      <c r="J425" s="316"/>
      <c r="K425" s="316"/>
      <c r="L425" s="329"/>
      <c r="M425" s="329"/>
      <c r="N425" s="329"/>
      <c r="O425" s="329"/>
      <c r="P425" s="329"/>
      <c r="Q425" s="329"/>
      <c r="R425" s="316"/>
      <c r="S425" s="316"/>
      <c r="T425" s="316"/>
      <c r="U425" s="316"/>
      <c r="V425" s="316"/>
      <c r="W425" s="316"/>
      <c r="X425" s="283"/>
      <c r="Y425" s="316"/>
      <c r="Z425" s="316"/>
      <c r="AA425" s="283"/>
      <c r="AB425" s="283"/>
      <c r="AC425" s="283"/>
      <c r="AD425" s="283"/>
      <c r="AE425" s="283"/>
      <c r="AF425" s="283"/>
      <c r="AG425" s="283"/>
      <c r="AH425" s="283"/>
      <c r="AI425" s="283"/>
      <c r="AJ425" s="283"/>
      <c r="AK425" s="283"/>
      <c r="AL425" s="283"/>
    </row>
    <row r="426">
      <c r="A426" s="316"/>
      <c r="B426" s="283"/>
      <c r="C426" s="283"/>
      <c r="D426" s="316"/>
      <c r="E426" s="316"/>
      <c r="F426" s="316"/>
      <c r="G426" s="316"/>
      <c r="H426" s="316"/>
      <c r="I426" s="316"/>
      <c r="J426" s="316"/>
      <c r="K426" s="316"/>
      <c r="L426" s="329"/>
      <c r="M426" s="329"/>
      <c r="N426" s="329"/>
      <c r="O426" s="329"/>
      <c r="P426" s="329"/>
      <c r="Q426" s="329"/>
      <c r="R426" s="316"/>
      <c r="S426" s="316"/>
      <c r="T426" s="316"/>
      <c r="U426" s="316"/>
      <c r="V426" s="316"/>
      <c r="W426" s="316"/>
      <c r="X426" s="283"/>
      <c r="Y426" s="316"/>
      <c r="Z426" s="316"/>
      <c r="AA426" s="283"/>
      <c r="AB426" s="283"/>
      <c r="AC426" s="283"/>
      <c r="AD426" s="283"/>
      <c r="AE426" s="283"/>
      <c r="AF426" s="283"/>
      <c r="AG426" s="283"/>
      <c r="AH426" s="283"/>
      <c r="AI426" s="283"/>
      <c r="AJ426" s="283"/>
      <c r="AK426" s="283"/>
      <c r="AL426" s="283"/>
    </row>
    <row r="427">
      <c r="A427" s="316"/>
      <c r="B427" s="283"/>
      <c r="C427" s="283"/>
      <c r="D427" s="316"/>
      <c r="E427" s="316"/>
      <c r="F427" s="316"/>
      <c r="G427" s="316"/>
      <c r="H427" s="316"/>
      <c r="I427" s="316"/>
      <c r="J427" s="316"/>
      <c r="K427" s="316"/>
      <c r="L427" s="329"/>
      <c r="M427" s="329"/>
      <c r="N427" s="329"/>
      <c r="O427" s="329"/>
      <c r="P427" s="329"/>
      <c r="Q427" s="329"/>
      <c r="R427" s="316"/>
      <c r="S427" s="316"/>
      <c r="T427" s="316"/>
      <c r="U427" s="316"/>
      <c r="V427" s="316"/>
      <c r="W427" s="316"/>
      <c r="X427" s="283"/>
      <c r="Y427" s="316"/>
      <c r="Z427" s="316"/>
      <c r="AA427" s="283"/>
      <c r="AB427" s="283"/>
      <c r="AC427" s="283"/>
      <c r="AD427" s="283"/>
      <c r="AE427" s="283"/>
      <c r="AF427" s="283"/>
      <c r="AG427" s="283"/>
      <c r="AH427" s="283"/>
      <c r="AI427" s="283"/>
      <c r="AJ427" s="283"/>
      <c r="AK427" s="283"/>
      <c r="AL427" s="283"/>
    </row>
    <row r="428">
      <c r="A428" s="316"/>
      <c r="B428" s="283"/>
      <c r="C428" s="283"/>
      <c r="D428" s="316"/>
      <c r="E428" s="316"/>
      <c r="F428" s="316"/>
      <c r="G428" s="316"/>
      <c r="H428" s="316"/>
      <c r="I428" s="316"/>
      <c r="J428" s="316"/>
      <c r="K428" s="316"/>
      <c r="L428" s="329"/>
      <c r="M428" s="329"/>
      <c r="N428" s="329"/>
      <c r="O428" s="329"/>
      <c r="P428" s="329"/>
      <c r="Q428" s="329"/>
      <c r="R428" s="316"/>
      <c r="S428" s="316"/>
      <c r="T428" s="316"/>
      <c r="U428" s="316"/>
      <c r="V428" s="316"/>
      <c r="W428" s="316"/>
      <c r="X428" s="283"/>
      <c r="Y428" s="316"/>
      <c r="Z428" s="316"/>
      <c r="AA428" s="283"/>
      <c r="AB428" s="283"/>
      <c r="AC428" s="283"/>
      <c r="AD428" s="283"/>
      <c r="AE428" s="283"/>
      <c r="AF428" s="283"/>
      <c r="AG428" s="283"/>
      <c r="AH428" s="283"/>
      <c r="AI428" s="283"/>
      <c r="AJ428" s="283"/>
      <c r="AK428" s="283"/>
      <c r="AL428" s="283"/>
    </row>
    <row r="429">
      <c r="A429" s="316"/>
      <c r="B429" s="283"/>
      <c r="C429" s="283"/>
      <c r="D429" s="316"/>
      <c r="E429" s="316"/>
      <c r="F429" s="316"/>
      <c r="G429" s="316"/>
      <c r="H429" s="316"/>
      <c r="I429" s="316"/>
      <c r="J429" s="316"/>
      <c r="K429" s="316"/>
      <c r="L429" s="329"/>
      <c r="M429" s="329"/>
      <c r="N429" s="329"/>
      <c r="O429" s="329"/>
      <c r="P429" s="329"/>
      <c r="Q429" s="329"/>
      <c r="R429" s="316"/>
      <c r="S429" s="316"/>
      <c r="T429" s="316"/>
      <c r="U429" s="316"/>
      <c r="V429" s="316"/>
      <c r="W429" s="316"/>
      <c r="X429" s="283"/>
      <c r="Y429" s="316"/>
      <c r="Z429" s="316"/>
      <c r="AA429" s="283"/>
      <c r="AB429" s="283"/>
      <c r="AC429" s="283"/>
      <c r="AD429" s="283"/>
      <c r="AE429" s="283"/>
      <c r="AF429" s="283"/>
      <c r="AG429" s="283"/>
      <c r="AH429" s="283"/>
      <c r="AI429" s="283"/>
      <c r="AJ429" s="283"/>
      <c r="AK429" s="283"/>
      <c r="AL429" s="283"/>
    </row>
    <row r="430">
      <c r="A430" s="316"/>
      <c r="B430" s="283"/>
      <c r="C430" s="283"/>
      <c r="D430" s="316"/>
      <c r="E430" s="316"/>
      <c r="F430" s="316"/>
      <c r="G430" s="316"/>
      <c r="H430" s="316"/>
      <c r="I430" s="316"/>
      <c r="J430" s="316"/>
      <c r="K430" s="316"/>
      <c r="L430" s="329"/>
      <c r="M430" s="329"/>
      <c r="N430" s="329"/>
      <c r="O430" s="329"/>
      <c r="P430" s="329"/>
      <c r="Q430" s="329"/>
      <c r="R430" s="316"/>
      <c r="S430" s="316"/>
      <c r="T430" s="316"/>
      <c r="U430" s="316"/>
      <c r="V430" s="316"/>
      <c r="W430" s="316"/>
      <c r="X430" s="283"/>
      <c r="Y430" s="316"/>
      <c r="Z430" s="316"/>
      <c r="AA430" s="283"/>
      <c r="AB430" s="283"/>
      <c r="AC430" s="283"/>
      <c r="AD430" s="283"/>
      <c r="AE430" s="283"/>
      <c r="AF430" s="283"/>
      <c r="AG430" s="283"/>
      <c r="AH430" s="283"/>
      <c r="AI430" s="283"/>
      <c r="AJ430" s="283"/>
      <c r="AK430" s="283"/>
      <c r="AL430" s="283"/>
    </row>
    <row r="431">
      <c r="A431" s="316"/>
      <c r="B431" s="283"/>
      <c r="C431" s="283"/>
      <c r="D431" s="316"/>
      <c r="E431" s="316"/>
      <c r="F431" s="316"/>
      <c r="G431" s="316"/>
      <c r="H431" s="316"/>
      <c r="I431" s="316"/>
      <c r="J431" s="316"/>
      <c r="K431" s="316"/>
      <c r="L431" s="329"/>
      <c r="M431" s="329"/>
      <c r="N431" s="329"/>
      <c r="O431" s="329"/>
      <c r="P431" s="329"/>
      <c r="Q431" s="329"/>
      <c r="R431" s="316"/>
      <c r="S431" s="316"/>
      <c r="T431" s="316"/>
      <c r="U431" s="316"/>
      <c r="V431" s="316"/>
      <c r="W431" s="316"/>
      <c r="X431" s="283"/>
      <c r="Y431" s="316"/>
      <c r="Z431" s="316"/>
      <c r="AA431" s="283"/>
      <c r="AB431" s="283"/>
      <c r="AC431" s="283"/>
      <c r="AD431" s="283"/>
      <c r="AE431" s="283"/>
      <c r="AF431" s="283"/>
      <c r="AG431" s="283"/>
      <c r="AH431" s="283"/>
      <c r="AI431" s="283"/>
      <c r="AJ431" s="283"/>
      <c r="AK431" s="283"/>
      <c r="AL431" s="283"/>
    </row>
    <row r="432">
      <c r="A432" s="316"/>
      <c r="B432" s="283"/>
      <c r="C432" s="283"/>
      <c r="D432" s="316"/>
      <c r="E432" s="316"/>
      <c r="F432" s="316"/>
      <c r="G432" s="316"/>
      <c r="H432" s="316"/>
      <c r="I432" s="316"/>
      <c r="J432" s="316"/>
      <c r="K432" s="316"/>
      <c r="L432" s="329"/>
      <c r="M432" s="329"/>
      <c r="N432" s="329"/>
      <c r="O432" s="329"/>
      <c r="P432" s="329"/>
      <c r="Q432" s="329"/>
      <c r="R432" s="316"/>
      <c r="S432" s="316"/>
      <c r="T432" s="316"/>
      <c r="U432" s="316"/>
      <c r="V432" s="316"/>
      <c r="W432" s="316"/>
      <c r="X432" s="283"/>
      <c r="Y432" s="316"/>
      <c r="Z432" s="316"/>
      <c r="AA432" s="283"/>
      <c r="AB432" s="283"/>
      <c r="AC432" s="283"/>
      <c r="AD432" s="283"/>
      <c r="AE432" s="283"/>
      <c r="AF432" s="283"/>
      <c r="AG432" s="283"/>
      <c r="AH432" s="283"/>
      <c r="AI432" s="283"/>
      <c r="AJ432" s="283"/>
      <c r="AK432" s="283"/>
      <c r="AL432" s="283"/>
    </row>
    <row r="433">
      <c r="A433" s="316"/>
      <c r="B433" s="283"/>
      <c r="C433" s="283"/>
      <c r="D433" s="316"/>
      <c r="E433" s="316"/>
      <c r="F433" s="316"/>
      <c r="G433" s="316"/>
      <c r="H433" s="316"/>
      <c r="I433" s="316"/>
      <c r="J433" s="316"/>
      <c r="K433" s="316"/>
      <c r="L433" s="329"/>
      <c r="M433" s="329"/>
      <c r="N433" s="329"/>
      <c r="O433" s="329"/>
      <c r="P433" s="329"/>
      <c r="Q433" s="329"/>
      <c r="R433" s="316"/>
      <c r="S433" s="316"/>
      <c r="T433" s="316"/>
      <c r="U433" s="316"/>
      <c r="V433" s="316"/>
      <c r="W433" s="316"/>
      <c r="X433" s="283"/>
      <c r="Y433" s="316"/>
      <c r="Z433" s="316"/>
      <c r="AA433" s="283"/>
      <c r="AB433" s="283"/>
      <c r="AC433" s="283"/>
      <c r="AD433" s="283"/>
      <c r="AE433" s="283"/>
      <c r="AF433" s="283"/>
      <c r="AG433" s="283"/>
      <c r="AH433" s="283"/>
      <c r="AI433" s="283"/>
      <c r="AJ433" s="283"/>
      <c r="AK433" s="283"/>
      <c r="AL433" s="283"/>
    </row>
    <row r="434">
      <c r="A434" s="316"/>
      <c r="B434" s="283"/>
      <c r="C434" s="283"/>
      <c r="D434" s="316"/>
      <c r="E434" s="316"/>
      <c r="F434" s="316"/>
      <c r="G434" s="316"/>
      <c r="H434" s="316"/>
      <c r="I434" s="316"/>
      <c r="J434" s="316"/>
      <c r="K434" s="316"/>
      <c r="L434" s="329"/>
      <c r="M434" s="329"/>
      <c r="N434" s="329"/>
      <c r="O434" s="329"/>
      <c r="P434" s="329"/>
      <c r="Q434" s="329"/>
      <c r="R434" s="316"/>
      <c r="S434" s="316"/>
      <c r="T434" s="316"/>
      <c r="U434" s="316"/>
      <c r="V434" s="316"/>
      <c r="W434" s="316"/>
      <c r="X434" s="283"/>
      <c r="Y434" s="316"/>
      <c r="Z434" s="316"/>
      <c r="AA434" s="283"/>
      <c r="AB434" s="283"/>
      <c r="AC434" s="283"/>
      <c r="AD434" s="283"/>
      <c r="AE434" s="283"/>
      <c r="AF434" s="283"/>
      <c r="AG434" s="283"/>
      <c r="AH434" s="283"/>
      <c r="AI434" s="283"/>
      <c r="AJ434" s="283"/>
      <c r="AK434" s="283"/>
      <c r="AL434" s="283"/>
    </row>
    <row r="435">
      <c r="A435" s="316"/>
      <c r="B435" s="283"/>
      <c r="C435" s="283"/>
      <c r="D435" s="316"/>
      <c r="E435" s="316"/>
      <c r="F435" s="316"/>
      <c r="G435" s="316"/>
      <c r="H435" s="316"/>
      <c r="I435" s="316"/>
      <c r="J435" s="316"/>
      <c r="K435" s="316"/>
      <c r="L435" s="329"/>
      <c r="M435" s="329"/>
      <c r="N435" s="329"/>
      <c r="O435" s="329"/>
      <c r="P435" s="329"/>
      <c r="Q435" s="329"/>
      <c r="R435" s="316"/>
      <c r="S435" s="316"/>
      <c r="T435" s="316"/>
      <c r="U435" s="316"/>
      <c r="V435" s="316"/>
      <c r="W435" s="316"/>
      <c r="X435" s="283"/>
      <c r="Y435" s="316"/>
      <c r="Z435" s="316"/>
      <c r="AA435" s="283"/>
      <c r="AB435" s="283"/>
      <c r="AC435" s="283"/>
      <c r="AD435" s="283"/>
      <c r="AE435" s="283"/>
      <c r="AF435" s="283"/>
      <c r="AG435" s="283"/>
      <c r="AH435" s="283"/>
      <c r="AI435" s="283"/>
      <c r="AJ435" s="283"/>
      <c r="AK435" s="283"/>
      <c r="AL435" s="283"/>
    </row>
    <row r="436">
      <c r="A436" s="316"/>
      <c r="B436" s="283"/>
      <c r="C436" s="283"/>
      <c r="D436" s="316"/>
      <c r="E436" s="316"/>
      <c r="F436" s="316"/>
      <c r="G436" s="316"/>
      <c r="H436" s="316"/>
      <c r="I436" s="316"/>
      <c r="J436" s="316"/>
      <c r="K436" s="316"/>
      <c r="L436" s="329"/>
      <c r="M436" s="329"/>
      <c r="N436" s="329"/>
      <c r="O436" s="329"/>
      <c r="P436" s="329"/>
      <c r="Q436" s="329"/>
      <c r="R436" s="316"/>
      <c r="S436" s="316"/>
      <c r="T436" s="316"/>
      <c r="U436" s="316"/>
      <c r="V436" s="316"/>
      <c r="W436" s="316"/>
      <c r="X436" s="283"/>
      <c r="Y436" s="316"/>
      <c r="Z436" s="316"/>
      <c r="AA436" s="283"/>
      <c r="AB436" s="283"/>
      <c r="AC436" s="283"/>
      <c r="AD436" s="283"/>
      <c r="AE436" s="283"/>
      <c r="AF436" s="283"/>
      <c r="AG436" s="283"/>
      <c r="AH436" s="283"/>
      <c r="AI436" s="283"/>
      <c r="AJ436" s="283"/>
      <c r="AK436" s="283"/>
      <c r="AL436" s="283"/>
    </row>
    <row r="437">
      <c r="A437" s="316"/>
      <c r="B437" s="283"/>
      <c r="C437" s="283"/>
      <c r="D437" s="316"/>
      <c r="E437" s="316"/>
      <c r="F437" s="316"/>
      <c r="G437" s="316"/>
      <c r="H437" s="316"/>
      <c r="I437" s="316"/>
      <c r="J437" s="316"/>
      <c r="K437" s="316"/>
      <c r="L437" s="329"/>
      <c r="M437" s="329"/>
      <c r="N437" s="329"/>
      <c r="O437" s="329"/>
      <c r="P437" s="329"/>
      <c r="Q437" s="329"/>
      <c r="R437" s="316"/>
      <c r="S437" s="316"/>
      <c r="T437" s="316"/>
      <c r="U437" s="316"/>
      <c r="V437" s="316"/>
      <c r="W437" s="316"/>
      <c r="X437" s="283"/>
      <c r="Y437" s="316"/>
      <c r="Z437" s="316"/>
      <c r="AA437" s="283"/>
      <c r="AB437" s="283"/>
      <c r="AC437" s="283"/>
      <c r="AD437" s="283"/>
      <c r="AE437" s="283"/>
      <c r="AF437" s="283"/>
      <c r="AG437" s="283"/>
      <c r="AH437" s="283"/>
      <c r="AI437" s="283"/>
      <c r="AJ437" s="283"/>
      <c r="AK437" s="283"/>
      <c r="AL437" s="283"/>
    </row>
    <row r="438">
      <c r="A438" s="316"/>
      <c r="B438" s="283"/>
      <c r="C438" s="283"/>
      <c r="D438" s="316"/>
      <c r="E438" s="316"/>
      <c r="F438" s="316"/>
      <c r="G438" s="316"/>
      <c r="H438" s="316"/>
      <c r="I438" s="316"/>
      <c r="J438" s="316"/>
      <c r="K438" s="316"/>
      <c r="L438" s="329"/>
      <c r="M438" s="329"/>
      <c r="N438" s="329"/>
      <c r="O438" s="329"/>
      <c r="P438" s="329"/>
      <c r="Q438" s="329"/>
      <c r="R438" s="316"/>
      <c r="S438" s="316"/>
      <c r="T438" s="316"/>
      <c r="U438" s="316"/>
      <c r="V438" s="316"/>
      <c r="W438" s="316"/>
      <c r="X438" s="283"/>
      <c r="Y438" s="316"/>
      <c r="Z438" s="316"/>
      <c r="AA438" s="283"/>
      <c r="AB438" s="283"/>
      <c r="AC438" s="283"/>
      <c r="AD438" s="283"/>
      <c r="AE438" s="283"/>
      <c r="AF438" s="283"/>
      <c r="AG438" s="283"/>
      <c r="AH438" s="283"/>
      <c r="AI438" s="283"/>
      <c r="AJ438" s="283"/>
      <c r="AK438" s="283"/>
      <c r="AL438" s="283"/>
    </row>
    <row r="439">
      <c r="A439" s="316"/>
      <c r="B439" s="283"/>
      <c r="C439" s="283"/>
      <c r="D439" s="316"/>
      <c r="E439" s="316"/>
      <c r="F439" s="316"/>
      <c r="G439" s="316"/>
      <c r="H439" s="316"/>
      <c r="I439" s="316"/>
      <c r="J439" s="316"/>
      <c r="K439" s="316"/>
      <c r="L439" s="329"/>
      <c r="M439" s="329"/>
      <c r="N439" s="329"/>
      <c r="O439" s="329"/>
      <c r="P439" s="329"/>
      <c r="Q439" s="329"/>
      <c r="R439" s="316"/>
      <c r="S439" s="316"/>
      <c r="T439" s="316"/>
      <c r="U439" s="316"/>
      <c r="V439" s="316"/>
      <c r="W439" s="316"/>
      <c r="X439" s="283"/>
      <c r="Y439" s="316"/>
      <c r="Z439" s="316"/>
      <c r="AA439" s="283"/>
      <c r="AB439" s="283"/>
      <c r="AC439" s="283"/>
      <c r="AD439" s="283"/>
      <c r="AE439" s="283"/>
      <c r="AF439" s="283"/>
      <c r="AG439" s="283"/>
      <c r="AH439" s="283"/>
      <c r="AI439" s="283"/>
      <c r="AJ439" s="283"/>
      <c r="AK439" s="283"/>
      <c r="AL439" s="283"/>
    </row>
    <row r="440">
      <c r="A440" s="316"/>
      <c r="B440" s="283"/>
      <c r="C440" s="283"/>
      <c r="D440" s="316"/>
      <c r="E440" s="316"/>
      <c r="F440" s="316"/>
      <c r="G440" s="316"/>
      <c r="H440" s="316"/>
      <c r="I440" s="316"/>
      <c r="J440" s="316"/>
      <c r="K440" s="316"/>
      <c r="L440" s="329"/>
      <c r="M440" s="329"/>
      <c r="N440" s="329"/>
      <c r="O440" s="329"/>
      <c r="P440" s="329"/>
      <c r="Q440" s="329"/>
      <c r="R440" s="316"/>
      <c r="S440" s="316"/>
      <c r="T440" s="316"/>
      <c r="U440" s="316"/>
      <c r="V440" s="316"/>
      <c r="W440" s="316"/>
      <c r="X440" s="283"/>
      <c r="Y440" s="316"/>
      <c r="Z440" s="316"/>
      <c r="AA440" s="283"/>
      <c r="AB440" s="283"/>
      <c r="AC440" s="283"/>
      <c r="AD440" s="283"/>
      <c r="AE440" s="283"/>
      <c r="AF440" s="283"/>
      <c r="AG440" s="283"/>
      <c r="AH440" s="283"/>
      <c r="AI440" s="283"/>
      <c r="AJ440" s="283"/>
      <c r="AK440" s="283"/>
      <c r="AL440" s="283"/>
    </row>
    <row r="441">
      <c r="A441" s="316"/>
      <c r="B441" s="283"/>
      <c r="C441" s="283"/>
      <c r="D441" s="316"/>
      <c r="E441" s="316"/>
      <c r="F441" s="316"/>
      <c r="G441" s="316"/>
      <c r="H441" s="316"/>
      <c r="I441" s="316"/>
      <c r="J441" s="316"/>
      <c r="K441" s="316"/>
      <c r="L441" s="329"/>
      <c r="M441" s="329"/>
      <c r="N441" s="329"/>
      <c r="O441" s="329"/>
      <c r="P441" s="329"/>
      <c r="Q441" s="329"/>
      <c r="R441" s="316"/>
      <c r="S441" s="316"/>
      <c r="T441" s="316"/>
      <c r="U441" s="316"/>
      <c r="V441" s="316"/>
      <c r="W441" s="316"/>
      <c r="X441" s="283"/>
      <c r="Y441" s="316"/>
      <c r="Z441" s="316"/>
      <c r="AA441" s="283"/>
      <c r="AB441" s="283"/>
      <c r="AC441" s="283"/>
      <c r="AD441" s="283"/>
      <c r="AE441" s="283"/>
      <c r="AF441" s="283"/>
      <c r="AG441" s="283"/>
      <c r="AH441" s="283"/>
      <c r="AI441" s="283"/>
      <c r="AJ441" s="283"/>
      <c r="AK441" s="283"/>
      <c r="AL441" s="283"/>
    </row>
    <row r="442">
      <c r="A442" s="316"/>
      <c r="B442" s="283"/>
      <c r="C442" s="283"/>
      <c r="D442" s="316"/>
      <c r="E442" s="316"/>
      <c r="F442" s="316"/>
      <c r="G442" s="316"/>
      <c r="H442" s="316"/>
      <c r="I442" s="316"/>
      <c r="J442" s="316"/>
      <c r="K442" s="316"/>
      <c r="L442" s="329"/>
      <c r="M442" s="329"/>
      <c r="N442" s="329"/>
      <c r="O442" s="329"/>
      <c r="P442" s="329"/>
      <c r="Q442" s="329"/>
      <c r="R442" s="316"/>
      <c r="S442" s="316"/>
      <c r="T442" s="316"/>
      <c r="U442" s="316"/>
      <c r="V442" s="316"/>
      <c r="W442" s="316"/>
      <c r="X442" s="283"/>
      <c r="Y442" s="316"/>
      <c r="Z442" s="316"/>
      <c r="AA442" s="283"/>
      <c r="AB442" s="283"/>
      <c r="AC442" s="283"/>
      <c r="AD442" s="283"/>
      <c r="AE442" s="283"/>
      <c r="AF442" s="283"/>
      <c r="AG442" s="283"/>
      <c r="AH442" s="283"/>
      <c r="AI442" s="283"/>
      <c r="AJ442" s="283"/>
      <c r="AK442" s="283"/>
      <c r="AL442" s="283"/>
    </row>
    <row r="443">
      <c r="A443" s="316"/>
      <c r="B443" s="283"/>
      <c r="C443" s="283"/>
      <c r="D443" s="316"/>
      <c r="E443" s="316"/>
      <c r="F443" s="316"/>
      <c r="G443" s="316"/>
      <c r="H443" s="316"/>
      <c r="I443" s="316"/>
      <c r="J443" s="316"/>
      <c r="K443" s="316"/>
      <c r="L443" s="329"/>
      <c r="M443" s="329"/>
      <c r="N443" s="329"/>
      <c r="O443" s="329"/>
      <c r="P443" s="329"/>
      <c r="Q443" s="329"/>
      <c r="R443" s="316"/>
      <c r="S443" s="316"/>
      <c r="T443" s="316"/>
      <c r="U443" s="316"/>
      <c r="V443" s="316"/>
      <c r="W443" s="316"/>
      <c r="X443" s="283"/>
      <c r="Y443" s="316"/>
      <c r="Z443" s="316"/>
      <c r="AA443" s="283"/>
      <c r="AB443" s="283"/>
      <c r="AC443" s="283"/>
      <c r="AD443" s="283"/>
      <c r="AE443" s="283"/>
      <c r="AF443" s="283"/>
      <c r="AG443" s="283"/>
      <c r="AH443" s="283"/>
      <c r="AI443" s="283"/>
      <c r="AJ443" s="283"/>
      <c r="AK443" s="283"/>
      <c r="AL443" s="283"/>
    </row>
    <row r="444">
      <c r="A444" s="316"/>
      <c r="B444" s="283"/>
      <c r="C444" s="283"/>
      <c r="D444" s="316"/>
      <c r="E444" s="316"/>
      <c r="F444" s="316"/>
      <c r="G444" s="316"/>
      <c r="H444" s="316"/>
      <c r="I444" s="316"/>
      <c r="J444" s="316"/>
      <c r="K444" s="316"/>
      <c r="L444" s="329"/>
      <c r="M444" s="329"/>
      <c r="N444" s="329"/>
      <c r="O444" s="329"/>
      <c r="P444" s="329"/>
      <c r="Q444" s="329"/>
      <c r="R444" s="316"/>
      <c r="S444" s="316"/>
      <c r="T444" s="316"/>
      <c r="U444" s="316"/>
      <c r="V444" s="316"/>
      <c r="W444" s="316"/>
      <c r="X444" s="283"/>
      <c r="Y444" s="316"/>
      <c r="Z444" s="316"/>
      <c r="AA444" s="283"/>
      <c r="AB444" s="283"/>
      <c r="AC444" s="283"/>
      <c r="AD444" s="283"/>
      <c r="AE444" s="283"/>
      <c r="AF444" s="283"/>
      <c r="AG444" s="283"/>
      <c r="AH444" s="283"/>
      <c r="AI444" s="283"/>
      <c r="AJ444" s="283"/>
      <c r="AK444" s="283"/>
      <c r="AL444" s="283"/>
    </row>
    <row r="445">
      <c r="A445" s="316"/>
      <c r="B445" s="283"/>
      <c r="C445" s="283"/>
      <c r="D445" s="316"/>
      <c r="E445" s="316"/>
      <c r="F445" s="316"/>
      <c r="G445" s="316"/>
      <c r="H445" s="316"/>
      <c r="I445" s="316"/>
      <c r="J445" s="316"/>
      <c r="K445" s="316"/>
      <c r="L445" s="329"/>
      <c r="M445" s="329"/>
      <c r="N445" s="329"/>
      <c r="O445" s="329"/>
      <c r="P445" s="329"/>
      <c r="Q445" s="329"/>
      <c r="R445" s="316"/>
      <c r="S445" s="316"/>
      <c r="T445" s="316"/>
      <c r="U445" s="316"/>
      <c r="V445" s="316"/>
      <c r="W445" s="316"/>
      <c r="X445" s="283"/>
      <c r="Y445" s="316"/>
      <c r="Z445" s="316"/>
      <c r="AA445" s="283"/>
      <c r="AB445" s="283"/>
      <c r="AC445" s="283"/>
      <c r="AD445" s="283"/>
      <c r="AE445" s="283"/>
      <c r="AF445" s="283"/>
      <c r="AG445" s="283"/>
      <c r="AH445" s="283"/>
      <c r="AI445" s="283"/>
      <c r="AJ445" s="283"/>
      <c r="AK445" s="283"/>
      <c r="AL445" s="283"/>
    </row>
    <row r="446">
      <c r="A446" s="316"/>
      <c r="B446" s="283"/>
      <c r="C446" s="283"/>
      <c r="D446" s="316"/>
      <c r="E446" s="316"/>
      <c r="F446" s="316"/>
      <c r="G446" s="316"/>
      <c r="H446" s="316"/>
      <c r="I446" s="316"/>
      <c r="J446" s="316"/>
      <c r="K446" s="316"/>
      <c r="L446" s="329"/>
      <c r="M446" s="329"/>
      <c r="N446" s="329"/>
      <c r="O446" s="329"/>
      <c r="P446" s="329"/>
      <c r="Q446" s="329"/>
      <c r="R446" s="316"/>
      <c r="S446" s="316"/>
      <c r="T446" s="316"/>
      <c r="U446" s="316"/>
      <c r="V446" s="316"/>
      <c r="W446" s="316"/>
      <c r="X446" s="283"/>
      <c r="Y446" s="316"/>
      <c r="Z446" s="316"/>
      <c r="AA446" s="283"/>
      <c r="AB446" s="283"/>
      <c r="AC446" s="283"/>
      <c r="AD446" s="283"/>
      <c r="AE446" s="283"/>
      <c r="AF446" s="283"/>
      <c r="AG446" s="283"/>
      <c r="AH446" s="283"/>
      <c r="AI446" s="283"/>
      <c r="AJ446" s="283"/>
      <c r="AK446" s="283"/>
      <c r="AL446" s="283"/>
    </row>
    <row r="447">
      <c r="A447" s="316"/>
      <c r="B447" s="283"/>
      <c r="C447" s="283"/>
      <c r="D447" s="316"/>
      <c r="E447" s="316"/>
      <c r="F447" s="316"/>
      <c r="G447" s="316"/>
      <c r="H447" s="316"/>
      <c r="I447" s="316"/>
      <c r="J447" s="316"/>
      <c r="K447" s="316"/>
      <c r="L447" s="329"/>
      <c r="M447" s="329"/>
      <c r="N447" s="329"/>
      <c r="O447" s="329"/>
      <c r="P447" s="329"/>
      <c r="Q447" s="329"/>
      <c r="R447" s="316"/>
      <c r="S447" s="316"/>
      <c r="T447" s="316"/>
      <c r="U447" s="316"/>
      <c r="V447" s="316"/>
      <c r="W447" s="316"/>
      <c r="X447" s="283"/>
      <c r="Y447" s="316"/>
      <c r="Z447" s="316"/>
      <c r="AA447" s="283"/>
      <c r="AB447" s="283"/>
      <c r="AC447" s="283"/>
      <c r="AD447" s="283"/>
      <c r="AE447" s="283"/>
      <c r="AF447" s="283"/>
      <c r="AG447" s="283"/>
      <c r="AH447" s="283"/>
      <c r="AI447" s="283"/>
      <c r="AJ447" s="283"/>
      <c r="AK447" s="283"/>
      <c r="AL447" s="283"/>
    </row>
    <row r="448">
      <c r="A448" s="316"/>
      <c r="B448" s="283"/>
      <c r="C448" s="283"/>
      <c r="D448" s="316"/>
      <c r="E448" s="316"/>
      <c r="F448" s="316"/>
      <c r="G448" s="316"/>
      <c r="H448" s="316"/>
      <c r="I448" s="316"/>
      <c r="J448" s="316"/>
      <c r="K448" s="316"/>
      <c r="L448" s="329"/>
      <c r="M448" s="329"/>
      <c r="N448" s="329"/>
      <c r="O448" s="329"/>
      <c r="P448" s="329"/>
      <c r="Q448" s="329"/>
      <c r="R448" s="316"/>
      <c r="S448" s="316"/>
      <c r="T448" s="316"/>
      <c r="U448" s="316"/>
      <c r="V448" s="316"/>
      <c r="W448" s="316"/>
      <c r="X448" s="283"/>
      <c r="Y448" s="316"/>
      <c r="Z448" s="316"/>
      <c r="AA448" s="283"/>
      <c r="AB448" s="283"/>
      <c r="AC448" s="283"/>
      <c r="AD448" s="283"/>
      <c r="AE448" s="283"/>
      <c r="AF448" s="283"/>
      <c r="AG448" s="283"/>
      <c r="AH448" s="283"/>
      <c r="AI448" s="283"/>
      <c r="AJ448" s="283"/>
      <c r="AK448" s="283"/>
      <c r="AL448" s="283"/>
    </row>
    <row r="449">
      <c r="A449" s="316"/>
      <c r="B449" s="283"/>
      <c r="C449" s="283"/>
      <c r="D449" s="316"/>
      <c r="E449" s="316"/>
      <c r="F449" s="316"/>
      <c r="G449" s="316"/>
      <c r="H449" s="316"/>
      <c r="I449" s="316"/>
      <c r="J449" s="316"/>
      <c r="K449" s="316"/>
      <c r="L449" s="329"/>
      <c r="M449" s="329"/>
      <c r="N449" s="329"/>
      <c r="O449" s="329"/>
      <c r="P449" s="329"/>
      <c r="Q449" s="329"/>
      <c r="R449" s="316"/>
      <c r="S449" s="316"/>
      <c r="T449" s="316"/>
      <c r="U449" s="316"/>
      <c r="V449" s="316"/>
      <c r="W449" s="316"/>
      <c r="X449" s="283"/>
      <c r="Y449" s="316"/>
      <c r="Z449" s="316"/>
      <c r="AA449" s="283"/>
      <c r="AB449" s="283"/>
      <c r="AC449" s="283"/>
      <c r="AD449" s="283"/>
      <c r="AE449" s="283"/>
      <c r="AF449" s="283"/>
      <c r="AG449" s="283"/>
      <c r="AH449" s="283"/>
      <c r="AI449" s="283"/>
      <c r="AJ449" s="283"/>
      <c r="AK449" s="283"/>
      <c r="AL449" s="283"/>
    </row>
    <row r="450">
      <c r="A450" s="316"/>
      <c r="B450" s="283"/>
      <c r="C450" s="283"/>
      <c r="D450" s="316"/>
      <c r="E450" s="316"/>
      <c r="F450" s="316"/>
      <c r="G450" s="316"/>
      <c r="H450" s="316"/>
      <c r="I450" s="316"/>
      <c r="J450" s="316"/>
      <c r="K450" s="316"/>
      <c r="L450" s="329"/>
      <c r="M450" s="329"/>
      <c r="N450" s="329"/>
      <c r="O450" s="329"/>
      <c r="P450" s="329"/>
      <c r="Q450" s="329"/>
      <c r="R450" s="316"/>
      <c r="S450" s="316"/>
      <c r="T450" s="316"/>
      <c r="U450" s="316"/>
      <c r="V450" s="316"/>
      <c r="W450" s="316"/>
      <c r="X450" s="283"/>
      <c r="Y450" s="316"/>
      <c r="Z450" s="316"/>
      <c r="AA450" s="283"/>
      <c r="AB450" s="283"/>
      <c r="AC450" s="283"/>
      <c r="AD450" s="283"/>
      <c r="AE450" s="283"/>
      <c r="AF450" s="283"/>
      <c r="AG450" s="283"/>
      <c r="AH450" s="283"/>
      <c r="AI450" s="283"/>
      <c r="AJ450" s="283"/>
      <c r="AK450" s="283"/>
      <c r="AL450" s="283"/>
    </row>
    <row r="451">
      <c r="A451" s="316"/>
      <c r="B451" s="283"/>
      <c r="C451" s="283"/>
      <c r="D451" s="316"/>
      <c r="E451" s="316"/>
      <c r="F451" s="316"/>
      <c r="G451" s="316"/>
      <c r="H451" s="316"/>
      <c r="I451" s="316"/>
      <c r="J451" s="316"/>
      <c r="K451" s="316"/>
      <c r="L451" s="329"/>
      <c r="M451" s="329"/>
      <c r="N451" s="329"/>
      <c r="O451" s="329"/>
      <c r="P451" s="329"/>
      <c r="Q451" s="329"/>
      <c r="R451" s="316"/>
      <c r="S451" s="316"/>
      <c r="T451" s="316"/>
      <c r="U451" s="316"/>
      <c r="V451" s="316"/>
      <c r="W451" s="316"/>
      <c r="X451" s="283"/>
      <c r="Y451" s="316"/>
      <c r="Z451" s="316"/>
      <c r="AA451" s="283"/>
      <c r="AB451" s="283"/>
      <c r="AC451" s="283"/>
      <c r="AD451" s="283"/>
      <c r="AE451" s="283"/>
      <c r="AF451" s="283"/>
      <c r="AG451" s="283"/>
      <c r="AH451" s="283"/>
      <c r="AI451" s="283"/>
      <c r="AJ451" s="283"/>
      <c r="AK451" s="283"/>
      <c r="AL451" s="283"/>
    </row>
    <row r="452">
      <c r="A452" s="316"/>
      <c r="B452" s="283"/>
      <c r="C452" s="283"/>
      <c r="D452" s="316"/>
      <c r="E452" s="316"/>
      <c r="F452" s="316"/>
      <c r="G452" s="316"/>
      <c r="H452" s="316"/>
      <c r="I452" s="316"/>
      <c r="J452" s="316"/>
      <c r="K452" s="316"/>
      <c r="L452" s="329"/>
      <c r="M452" s="329"/>
      <c r="N452" s="329"/>
      <c r="O452" s="329"/>
      <c r="P452" s="329"/>
      <c r="Q452" s="329"/>
      <c r="R452" s="316"/>
      <c r="S452" s="316"/>
      <c r="T452" s="316"/>
      <c r="U452" s="316"/>
      <c r="V452" s="316"/>
      <c r="W452" s="316"/>
      <c r="X452" s="283"/>
      <c r="Y452" s="316"/>
      <c r="Z452" s="316"/>
      <c r="AA452" s="283"/>
      <c r="AB452" s="283"/>
      <c r="AC452" s="283"/>
      <c r="AD452" s="283"/>
      <c r="AE452" s="283"/>
      <c r="AF452" s="283"/>
      <c r="AG452" s="283"/>
      <c r="AH452" s="283"/>
      <c r="AI452" s="283"/>
      <c r="AJ452" s="283"/>
      <c r="AK452" s="283"/>
      <c r="AL452" s="283"/>
    </row>
    <row r="453">
      <c r="A453" s="316"/>
      <c r="B453" s="283"/>
      <c r="C453" s="283"/>
      <c r="D453" s="316"/>
      <c r="E453" s="316"/>
      <c r="F453" s="316"/>
      <c r="G453" s="316"/>
      <c r="H453" s="316"/>
      <c r="I453" s="316"/>
      <c r="J453" s="316"/>
      <c r="K453" s="316"/>
      <c r="L453" s="329"/>
      <c r="M453" s="329"/>
      <c r="N453" s="329"/>
      <c r="O453" s="329"/>
      <c r="P453" s="329"/>
      <c r="Q453" s="329"/>
      <c r="R453" s="316"/>
      <c r="S453" s="316"/>
      <c r="T453" s="316"/>
      <c r="U453" s="316"/>
      <c r="V453" s="316"/>
      <c r="W453" s="316"/>
      <c r="X453" s="283"/>
      <c r="Y453" s="316"/>
      <c r="Z453" s="316"/>
      <c r="AA453" s="283"/>
      <c r="AB453" s="283"/>
      <c r="AC453" s="283"/>
      <c r="AD453" s="283"/>
      <c r="AE453" s="283"/>
      <c r="AF453" s="283"/>
      <c r="AG453" s="283"/>
      <c r="AH453" s="283"/>
      <c r="AI453" s="283"/>
      <c r="AJ453" s="283"/>
      <c r="AK453" s="283"/>
      <c r="AL453" s="283"/>
    </row>
    <row r="454">
      <c r="A454" s="316"/>
      <c r="B454" s="283"/>
      <c r="C454" s="283"/>
      <c r="D454" s="316"/>
      <c r="E454" s="316"/>
      <c r="F454" s="316"/>
      <c r="G454" s="316"/>
      <c r="H454" s="316"/>
      <c r="I454" s="316"/>
      <c r="J454" s="316"/>
      <c r="K454" s="316"/>
      <c r="L454" s="329"/>
      <c r="M454" s="329"/>
      <c r="N454" s="329"/>
      <c r="O454" s="329"/>
      <c r="P454" s="329"/>
      <c r="Q454" s="329"/>
      <c r="R454" s="316"/>
      <c r="S454" s="316"/>
      <c r="T454" s="316"/>
      <c r="U454" s="316"/>
      <c r="V454" s="316"/>
      <c r="W454" s="316"/>
      <c r="X454" s="283"/>
      <c r="Y454" s="316"/>
      <c r="Z454" s="316"/>
      <c r="AA454" s="283"/>
      <c r="AB454" s="283"/>
      <c r="AC454" s="283"/>
      <c r="AD454" s="283"/>
      <c r="AE454" s="283"/>
      <c r="AF454" s="283"/>
      <c r="AG454" s="283"/>
      <c r="AH454" s="283"/>
      <c r="AI454" s="283"/>
      <c r="AJ454" s="283"/>
      <c r="AK454" s="283"/>
      <c r="AL454" s="283"/>
    </row>
    <row r="455">
      <c r="A455" s="316"/>
      <c r="B455" s="283"/>
      <c r="C455" s="283"/>
      <c r="D455" s="316"/>
      <c r="E455" s="316"/>
      <c r="F455" s="316"/>
      <c r="G455" s="316"/>
      <c r="H455" s="316"/>
      <c r="I455" s="316"/>
      <c r="J455" s="316"/>
      <c r="K455" s="316"/>
      <c r="L455" s="329"/>
      <c r="M455" s="329"/>
      <c r="N455" s="329"/>
      <c r="O455" s="329"/>
      <c r="P455" s="329"/>
      <c r="Q455" s="329"/>
      <c r="R455" s="316"/>
      <c r="S455" s="316"/>
      <c r="T455" s="316"/>
      <c r="U455" s="316"/>
      <c r="V455" s="316"/>
      <c r="W455" s="316"/>
      <c r="X455" s="283"/>
      <c r="Y455" s="316"/>
      <c r="Z455" s="316"/>
      <c r="AA455" s="283"/>
      <c r="AB455" s="283"/>
      <c r="AC455" s="283"/>
      <c r="AD455" s="283"/>
      <c r="AE455" s="283"/>
      <c r="AF455" s="283"/>
      <c r="AG455" s="283"/>
      <c r="AH455" s="283"/>
      <c r="AI455" s="283"/>
      <c r="AJ455" s="283"/>
      <c r="AK455" s="283"/>
      <c r="AL455" s="283"/>
    </row>
    <row r="456">
      <c r="A456" s="316"/>
      <c r="B456" s="283"/>
      <c r="C456" s="283"/>
      <c r="D456" s="316"/>
      <c r="E456" s="316"/>
      <c r="F456" s="316"/>
      <c r="G456" s="316"/>
      <c r="H456" s="316"/>
      <c r="I456" s="316"/>
      <c r="J456" s="316"/>
      <c r="K456" s="316"/>
      <c r="L456" s="329"/>
      <c r="M456" s="329"/>
      <c r="N456" s="329"/>
      <c r="O456" s="329"/>
      <c r="P456" s="329"/>
      <c r="Q456" s="329"/>
      <c r="R456" s="316"/>
      <c r="S456" s="316"/>
      <c r="T456" s="316"/>
      <c r="U456" s="316"/>
      <c r="V456" s="316"/>
      <c r="W456" s="316"/>
      <c r="X456" s="283"/>
      <c r="Y456" s="316"/>
      <c r="Z456" s="316"/>
      <c r="AA456" s="283"/>
      <c r="AB456" s="283"/>
      <c r="AC456" s="283"/>
      <c r="AD456" s="283"/>
      <c r="AE456" s="283"/>
      <c r="AF456" s="283"/>
      <c r="AG456" s="283"/>
      <c r="AH456" s="283"/>
      <c r="AI456" s="283"/>
      <c r="AJ456" s="283"/>
      <c r="AK456" s="283"/>
      <c r="AL456" s="283"/>
    </row>
    <row r="457">
      <c r="A457" s="316"/>
      <c r="B457" s="283"/>
      <c r="C457" s="283"/>
      <c r="D457" s="316"/>
      <c r="E457" s="316"/>
      <c r="F457" s="316"/>
      <c r="G457" s="316"/>
      <c r="H457" s="316"/>
      <c r="I457" s="316"/>
      <c r="J457" s="316"/>
      <c r="K457" s="316"/>
      <c r="L457" s="329"/>
      <c r="M457" s="329"/>
      <c r="N457" s="329"/>
      <c r="O457" s="329"/>
      <c r="P457" s="329"/>
      <c r="Q457" s="329"/>
      <c r="R457" s="316"/>
      <c r="S457" s="316"/>
      <c r="T457" s="316"/>
      <c r="U457" s="316"/>
      <c r="V457" s="316"/>
      <c r="W457" s="316"/>
      <c r="X457" s="283"/>
      <c r="Y457" s="316"/>
      <c r="Z457" s="316"/>
      <c r="AA457" s="283"/>
      <c r="AB457" s="283"/>
      <c r="AC457" s="283"/>
      <c r="AD457" s="283"/>
      <c r="AE457" s="283"/>
      <c r="AF457" s="283"/>
      <c r="AG457" s="283"/>
      <c r="AH457" s="283"/>
      <c r="AI457" s="283"/>
      <c r="AJ457" s="283"/>
      <c r="AK457" s="283"/>
      <c r="AL457" s="283"/>
    </row>
    <row r="458">
      <c r="A458" s="316"/>
      <c r="B458" s="283"/>
      <c r="C458" s="283"/>
      <c r="D458" s="316"/>
      <c r="E458" s="316"/>
      <c r="F458" s="316"/>
      <c r="G458" s="316"/>
      <c r="H458" s="316"/>
      <c r="I458" s="316"/>
      <c r="J458" s="316"/>
      <c r="K458" s="316"/>
      <c r="L458" s="329"/>
      <c r="M458" s="329"/>
      <c r="N458" s="329"/>
      <c r="O458" s="329"/>
      <c r="P458" s="329"/>
      <c r="Q458" s="329"/>
      <c r="R458" s="316"/>
      <c r="S458" s="316"/>
      <c r="T458" s="316"/>
      <c r="U458" s="316"/>
      <c r="V458" s="316"/>
      <c r="W458" s="316"/>
      <c r="X458" s="283"/>
      <c r="Y458" s="316"/>
      <c r="Z458" s="316"/>
      <c r="AA458" s="283"/>
      <c r="AB458" s="283"/>
      <c r="AC458" s="283"/>
      <c r="AD458" s="283"/>
      <c r="AE458" s="283"/>
      <c r="AF458" s="283"/>
      <c r="AG458" s="283"/>
      <c r="AH458" s="283"/>
      <c r="AI458" s="283"/>
      <c r="AJ458" s="283"/>
      <c r="AK458" s="283"/>
      <c r="AL458" s="283"/>
    </row>
    <row r="459">
      <c r="A459" s="316"/>
      <c r="B459" s="283"/>
      <c r="C459" s="283"/>
      <c r="D459" s="316"/>
      <c r="E459" s="316"/>
      <c r="F459" s="316"/>
      <c r="G459" s="316"/>
      <c r="H459" s="316"/>
      <c r="I459" s="316"/>
      <c r="J459" s="316"/>
      <c r="K459" s="316"/>
      <c r="L459" s="329"/>
      <c r="M459" s="329"/>
      <c r="N459" s="329"/>
      <c r="O459" s="329"/>
      <c r="P459" s="329"/>
      <c r="Q459" s="329"/>
      <c r="R459" s="316"/>
      <c r="S459" s="316"/>
      <c r="T459" s="316"/>
      <c r="U459" s="316"/>
      <c r="V459" s="316"/>
      <c r="W459" s="316"/>
      <c r="X459" s="283"/>
      <c r="Y459" s="316"/>
      <c r="Z459" s="316"/>
      <c r="AA459" s="283"/>
      <c r="AB459" s="283"/>
      <c r="AC459" s="283"/>
      <c r="AD459" s="283"/>
      <c r="AE459" s="283"/>
      <c r="AF459" s="283"/>
      <c r="AG459" s="283"/>
      <c r="AH459" s="283"/>
      <c r="AI459" s="283"/>
      <c r="AJ459" s="283"/>
      <c r="AK459" s="283"/>
      <c r="AL459" s="283"/>
    </row>
    <row r="460">
      <c r="A460" s="316"/>
      <c r="B460" s="283"/>
      <c r="C460" s="283"/>
      <c r="D460" s="316"/>
      <c r="E460" s="316"/>
      <c r="F460" s="316"/>
      <c r="G460" s="316"/>
      <c r="H460" s="316"/>
      <c r="I460" s="316"/>
      <c r="J460" s="316"/>
      <c r="K460" s="316"/>
      <c r="L460" s="329"/>
      <c r="M460" s="329"/>
      <c r="N460" s="329"/>
      <c r="O460" s="329"/>
      <c r="P460" s="329"/>
      <c r="Q460" s="329"/>
      <c r="R460" s="316"/>
      <c r="S460" s="316"/>
      <c r="T460" s="316"/>
      <c r="U460" s="316"/>
      <c r="V460" s="316"/>
      <c r="W460" s="316"/>
      <c r="X460" s="283"/>
      <c r="Y460" s="316"/>
      <c r="Z460" s="316"/>
      <c r="AA460" s="283"/>
      <c r="AB460" s="283"/>
      <c r="AC460" s="283"/>
      <c r="AD460" s="283"/>
      <c r="AE460" s="283"/>
      <c r="AF460" s="283"/>
      <c r="AG460" s="283"/>
      <c r="AH460" s="283"/>
      <c r="AI460" s="283"/>
      <c r="AJ460" s="283"/>
      <c r="AK460" s="283"/>
      <c r="AL460" s="283"/>
    </row>
    <row r="461">
      <c r="A461" s="316"/>
      <c r="B461" s="283"/>
      <c r="C461" s="283"/>
      <c r="D461" s="316"/>
      <c r="E461" s="316"/>
      <c r="F461" s="316"/>
      <c r="G461" s="316"/>
      <c r="H461" s="316"/>
      <c r="I461" s="316"/>
      <c r="J461" s="316"/>
      <c r="K461" s="316"/>
      <c r="L461" s="329"/>
      <c r="M461" s="329"/>
      <c r="N461" s="329"/>
      <c r="O461" s="329"/>
      <c r="P461" s="329"/>
      <c r="Q461" s="329"/>
      <c r="R461" s="316"/>
      <c r="S461" s="316"/>
      <c r="T461" s="316"/>
      <c r="U461" s="316"/>
      <c r="V461" s="316"/>
      <c r="W461" s="316"/>
      <c r="X461" s="283"/>
      <c r="Y461" s="316"/>
      <c r="Z461" s="316"/>
      <c r="AA461" s="283"/>
      <c r="AB461" s="283"/>
      <c r="AC461" s="283"/>
      <c r="AD461" s="283"/>
      <c r="AE461" s="283"/>
      <c r="AF461" s="283"/>
      <c r="AG461" s="283"/>
      <c r="AH461" s="283"/>
      <c r="AI461" s="283"/>
      <c r="AJ461" s="283"/>
      <c r="AK461" s="283"/>
      <c r="AL461" s="283"/>
    </row>
    <row r="462">
      <c r="A462" s="316"/>
      <c r="B462" s="283"/>
      <c r="C462" s="283"/>
      <c r="D462" s="316"/>
      <c r="E462" s="316"/>
      <c r="F462" s="316"/>
      <c r="G462" s="316"/>
      <c r="H462" s="316"/>
      <c r="I462" s="316"/>
      <c r="J462" s="316"/>
      <c r="K462" s="316"/>
      <c r="L462" s="329"/>
      <c r="M462" s="329"/>
      <c r="N462" s="329"/>
      <c r="O462" s="329"/>
      <c r="P462" s="329"/>
      <c r="Q462" s="329"/>
      <c r="R462" s="316"/>
      <c r="S462" s="316"/>
      <c r="T462" s="316"/>
      <c r="U462" s="316"/>
      <c r="V462" s="316"/>
      <c r="W462" s="316"/>
      <c r="X462" s="283"/>
      <c r="Y462" s="316"/>
      <c r="Z462" s="316"/>
      <c r="AA462" s="283"/>
      <c r="AB462" s="283"/>
      <c r="AC462" s="283"/>
      <c r="AD462" s="283"/>
      <c r="AE462" s="283"/>
      <c r="AF462" s="283"/>
      <c r="AG462" s="283"/>
      <c r="AH462" s="283"/>
      <c r="AI462" s="283"/>
      <c r="AJ462" s="283"/>
      <c r="AK462" s="283"/>
      <c r="AL462" s="283"/>
    </row>
    <row r="463">
      <c r="A463" s="316"/>
      <c r="B463" s="283"/>
      <c r="C463" s="283"/>
      <c r="D463" s="316"/>
      <c r="E463" s="316"/>
      <c r="F463" s="316"/>
      <c r="G463" s="316"/>
      <c r="H463" s="316"/>
      <c r="I463" s="316"/>
      <c r="J463" s="316"/>
      <c r="K463" s="316"/>
      <c r="L463" s="329"/>
      <c r="M463" s="329"/>
      <c r="N463" s="329"/>
      <c r="O463" s="329"/>
      <c r="P463" s="329"/>
      <c r="Q463" s="329"/>
      <c r="R463" s="316"/>
      <c r="S463" s="316"/>
      <c r="T463" s="316"/>
      <c r="U463" s="316"/>
      <c r="V463" s="316"/>
      <c r="W463" s="316"/>
      <c r="X463" s="283"/>
      <c r="Y463" s="316"/>
      <c r="Z463" s="316"/>
      <c r="AA463" s="283"/>
      <c r="AB463" s="283"/>
      <c r="AC463" s="283"/>
      <c r="AD463" s="283"/>
      <c r="AE463" s="283"/>
      <c r="AF463" s="283"/>
      <c r="AG463" s="283"/>
      <c r="AH463" s="283"/>
      <c r="AI463" s="283"/>
      <c r="AJ463" s="283"/>
      <c r="AK463" s="283"/>
      <c r="AL463" s="283"/>
    </row>
    <row r="464">
      <c r="A464" s="316"/>
      <c r="B464" s="283"/>
      <c r="C464" s="283"/>
      <c r="D464" s="316"/>
      <c r="E464" s="316"/>
      <c r="F464" s="316"/>
      <c r="G464" s="316"/>
      <c r="H464" s="316"/>
      <c r="I464" s="316"/>
      <c r="J464" s="316"/>
      <c r="K464" s="316"/>
      <c r="L464" s="329"/>
      <c r="M464" s="329"/>
      <c r="N464" s="329"/>
      <c r="O464" s="329"/>
      <c r="P464" s="329"/>
      <c r="Q464" s="329"/>
      <c r="R464" s="316"/>
      <c r="S464" s="316"/>
      <c r="T464" s="316"/>
      <c r="U464" s="316"/>
      <c r="V464" s="316"/>
      <c r="W464" s="316"/>
      <c r="X464" s="283"/>
      <c r="Y464" s="316"/>
      <c r="Z464" s="316"/>
      <c r="AA464" s="283"/>
      <c r="AB464" s="283"/>
      <c r="AC464" s="283"/>
      <c r="AD464" s="283"/>
      <c r="AE464" s="283"/>
      <c r="AF464" s="283"/>
      <c r="AG464" s="283"/>
      <c r="AH464" s="283"/>
      <c r="AI464" s="283"/>
      <c r="AJ464" s="283"/>
      <c r="AK464" s="283"/>
      <c r="AL464" s="283"/>
    </row>
    <row r="465">
      <c r="A465" s="316"/>
      <c r="B465" s="283"/>
      <c r="C465" s="283"/>
      <c r="D465" s="316"/>
      <c r="E465" s="316"/>
      <c r="F465" s="316"/>
      <c r="G465" s="316"/>
      <c r="H465" s="316"/>
      <c r="I465" s="316"/>
      <c r="J465" s="316"/>
      <c r="K465" s="316"/>
      <c r="L465" s="329"/>
      <c r="M465" s="329"/>
      <c r="N465" s="329"/>
      <c r="O465" s="329"/>
      <c r="P465" s="329"/>
      <c r="Q465" s="329"/>
      <c r="R465" s="316"/>
      <c r="S465" s="316"/>
      <c r="T465" s="316"/>
      <c r="U465" s="316"/>
      <c r="V465" s="316"/>
      <c r="W465" s="316"/>
      <c r="X465" s="283"/>
      <c r="Y465" s="316"/>
      <c r="Z465" s="316"/>
      <c r="AA465" s="283"/>
      <c r="AB465" s="283"/>
      <c r="AC465" s="283"/>
      <c r="AD465" s="283"/>
      <c r="AE465" s="283"/>
      <c r="AF465" s="283"/>
      <c r="AG465" s="283"/>
      <c r="AH465" s="283"/>
      <c r="AI465" s="283"/>
      <c r="AJ465" s="283"/>
      <c r="AK465" s="283"/>
      <c r="AL465" s="283"/>
    </row>
    <row r="466">
      <c r="A466" s="316"/>
      <c r="B466" s="283"/>
      <c r="C466" s="283"/>
      <c r="D466" s="316"/>
      <c r="E466" s="316"/>
      <c r="F466" s="316"/>
      <c r="G466" s="316"/>
      <c r="H466" s="316"/>
      <c r="I466" s="316"/>
      <c r="J466" s="316"/>
      <c r="K466" s="316"/>
      <c r="L466" s="329"/>
      <c r="M466" s="329"/>
      <c r="N466" s="329"/>
      <c r="O466" s="329"/>
      <c r="P466" s="329"/>
      <c r="Q466" s="329"/>
      <c r="R466" s="316"/>
      <c r="S466" s="316"/>
      <c r="T466" s="316"/>
      <c r="U466" s="316"/>
      <c r="V466" s="316"/>
      <c r="W466" s="316"/>
      <c r="X466" s="283"/>
      <c r="Y466" s="316"/>
      <c r="Z466" s="316"/>
      <c r="AA466" s="283"/>
      <c r="AB466" s="283"/>
      <c r="AC466" s="283"/>
      <c r="AD466" s="283"/>
      <c r="AE466" s="283"/>
      <c r="AF466" s="283"/>
      <c r="AG466" s="283"/>
      <c r="AH466" s="283"/>
      <c r="AI466" s="283"/>
      <c r="AJ466" s="283"/>
      <c r="AK466" s="283"/>
      <c r="AL466" s="283"/>
    </row>
    <row r="467">
      <c r="A467" s="316"/>
      <c r="B467" s="283"/>
      <c r="C467" s="283"/>
      <c r="D467" s="316"/>
      <c r="E467" s="316"/>
      <c r="F467" s="316"/>
      <c r="G467" s="316"/>
      <c r="H467" s="316"/>
      <c r="I467" s="316"/>
      <c r="J467" s="316"/>
      <c r="K467" s="316"/>
      <c r="L467" s="329"/>
      <c r="M467" s="329"/>
      <c r="N467" s="329"/>
      <c r="O467" s="329"/>
      <c r="P467" s="329"/>
      <c r="Q467" s="329"/>
      <c r="R467" s="316"/>
      <c r="S467" s="316"/>
      <c r="T467" s="316"/>
      <c r="U467" s="316"/>
      <c r="V467" s="316"/>
      <c r="W467" s="316"/>
      <c r="X467" s="283"/>
      <c r="Y467" s="316"/>
      <c r="Z467" s="316"/>
      <c r="AA467" s="283"/>
      <c r="AB467" s="283"/>
      <c r="AC467" s="283"/>
      <c r="AD467" s="283"/>
      <c r="AE467" s="283"/>
      <c r="AF467" s="283"/>
      <c r="AG467" s="283"/>
      <c r="AH467" s="283"/>
      <c r="AI467" s="283"/>
      <c r="AJ467" s="283"/>
      <c r="AK467" s="283"/>
      <c r="AL467" s="283"/>
    </row>
    <row r="468">
      <c r="A468" s="316"/>
      <c r="B468" s="283"/>
      <c r="C468" s="283"/>
      <c r="D468" s="316"/>
      <c r="E468" s="316"/>
      <c r="F468" s="316"/>
      <c r="G468" s="316"/>
      <c r="H468" s="316"/>
      <c r="I468" s="316"/>
      <c r="J468" s="316"/>
      <c r="K468" s="316"/>
      <c r="L468" s="329"/>
      <c r="M468" s="329"/>
      <c r="N468" s="329"/>
      <c r="O468" s="329"/>
      <c r="P468" s="329"/>
      <c r="Q468" s="329"/>
      <c r="R468" s="316"/>
      <c r="S468" s="316"/>
      <c r="T468" s="316"/>
      <c r="U468" s="316"/>
      <c r="V468" s="316"/>
      <c r="W468" s="316"/>
      <c r="X468" s="283"/>
      <c r="Y468" s="316"/>
      <c r="Z468" s="316"/>
      <c r="AA468" s="283"/>
      <c r="AB468" s="283"/>
      <c r="AC468" s="283"/>
      <c r="AD468" s="283"/>
      <c r="AE468" s="283"/>
      <c r="AF468" s="283"/>
      <c r="AG468" s="283"/>
      <c r="AH468" s="283"/>
      <c r="AI468" s="283"/>
      <c r="AJ468" s="283"/>
      <c r="AK468" s="283"/>
      <c r="AL468" s="283"/>
    </row>
    <row r="469">
      <c r="A469" s="316"/>
      <c r="B469" s="283"/>
      <c r="C469" s="283"/>
      <c r="D469" s="316"/>
      <c r="E469" s="316"/>
      <c r="F469" s="316"/>
      <c r="G469" s="316"/>
      <c r="H469" s="316"/>
      <c r="I469" s="316"/>
      <c r="J469" s="316"/>
      <c r="K469" s="316"/>
      <c r="L469" s="329"/>
      <c r="M469" s="329"/>
      <c r="N469" s="329"/>
      <c r="O469" s="329"/>
      <c r="P469" s="329"/>
      <c r="Q469" s="329"/>
      <c r="R469" s="316"/>
      <c r="S469" s="316"/>
      <c r="T469" s="316"/>
      <c r="U469" s="316"/>
      <c r="V469" s="316"/>
      <c r="W469" s="316"/>
      <c r="X469" s="283"/>
      <c r="Y469" s="316"/>
      <c r="Z469" s="316"/>
      <c r="AA469" s="283"/>
      <c r="AB469" s="283"/>
      <c r="AC469" s="283"/>
      <c r="AD469" s="283"/>
      <c r="AE469" s="283"/>
      <c r="AF469" s="283"/>
      <c r="AG469" s="283"/>
      <c r="AH469" s="283"/>
      <c r="AI469" s="283"/>
      <c r="AJ469" s="283"/>
      <c r="AK469" s="283"/>
      <c r="AL469" s="283"/>
    </row>
    <row r="470">
      <c r="A470" s="316"/>
      <c r="B470" s="283"/>
      <c r="C470" s="283"/>
      <c r="D470" s="316"/>
      <c r="E470" s="316"/>
      <c r="F470" s="316"/>
      <c r="G470" s="316"/>
      <c r="H470" s="316"/>
      <c r="I470" s="316"/>
      <c r="J470" s="316"/>
      <c r="K470" s="316"/>
      <c r="L470" s="329"/>
      <c r="M470" s="329"/>
      <c r="N470" s="329"/>
      <c r="O470" s="329"/>
      <c r="P470" s="329"/>
      <c r="Q470" s="329"/>
      <c r="R470" s="316"/>
      <c r="S470" s="316"/>
      <c r="T470" s="316"/>
      <c r="U470" s="316"/>
      <c r="V470" s="316"/>
      <c r="W470" s="316"/>
      <c r="X470" s="283"/>
      <c r="Y470" s="316"/>
      <c r="Z470" s="316"/>
      <c r="AA470" s="283"/>
      <c r="AB470" s="283"/>
      <c r="AC470" s="283"/>
      <c r="AD470" s="283"/>
      <c r="AE470" s="283"/>
      <c r="AF470" s="283"/>
      <c r="AG470" s="283"/>
      <c r="AH470" s="283"/>
      <c r="AI470" s="283"/>
      <c r="AJ470" s="283"/>
      <c r="AK470" s="283"/>
      <c r="AL470" s="283"/>
    </row>
    <row r="471">
      <c r="A471" s="316"/>
      <c r="B471" s="283"/>
      <c r="C471" s="283"/>
      <c r="D471" s="316"/>
      <c r="E471" s="316"/>
      <c r="F471" s="316"/>
      <c r="G471" s="316"/>
      <c r="H471" s="316"/>
      <c r="I471" s="316"/>
      <c r="J471" s="316"/>
      <c r="K471" s="316"/>
      <c r="L471" s="329"/>
      <c r="M471" s="329"/>
      <c r="N471" s="329"/>
      <c r="O471" s="329"/>
      <c r="P471" s="329"/>
      <c r="Q471" s="329"/>
      <c r="R471" s="316"/>
      <c r="S471" s="316"/>
      <c r="T471" s="316"/>
      <c r="U471" s="316"/>
      <c r="V471" s="316"/>
      <c r="W471" s="316"/>
      <c r="X471" s="283"/>
      <c r="Y471" s="316"/>
      <c r="Z471" s="316"/>
      <c r="AA471" s="283"/>
      <c r="AB471" s="283"/>
      <c r="AC471" s="283"/>
      <c r="AD471" s="283"/>
      <c r="AE471" s="283"/>
      <c r="AF471" s="283"/>
      <c r="AG471" s="283"/>
      <c r="AH471" s="283"/>
      <c r="AI471" s="283"/>
      <c r="AJ471" s="283"/>
      <c r="AK471" s="283"/>
      <c r="AL471" s="283"/>
    </row>
    <row r="472">
      <c r="A472" s="316"/>
      <c r="B472" s="283"/>
      <c r="C472" s="283"/>
      <c r="D472" s="316"/>
      <c r="E472" s="316"/>
      <c r="F472" s="316"/>
      <c r="G472" s="316"/>
      <c r="H472" s="316"/>
      <c r="I472" s="316"/>
      <c r="J472" s="316"/>
      <c r="K472" s="316"/>
      <c r="L472" s="329"/>
      <c r="M472" s="329"/>
      <c r="N472" s="329"/>
      <c r="O472" s="329"/>
      <c r="P472" s="329"/>
      <c r="Q472" s="329"/>
      <c r="R472" s="316"/>
      <c r="S472" s="316"/>
      <c r="T472" s="316"/>
      <c r="U472" s="316"/>
      <c r="V472" s="316"/>
      <c r="W472" s="316"/>
      <c r="X472" s="283"/>
      <c r="Y472" s="316"/>
      <c r="Z472" s="316"/>
      <c r="AA472" s="283"/>
      <c r="AB472" s="283"/>
      <c r="AC472" s="283"/>
      <c r="AD472" s="283"/>
      <c r="AE472" s="283"/>
      <c r="AF472" s="283"/>
      <c r="AG472" s="283"/>
      <c r="AH472" s="283"/>
      <c r="AI472" s="283"/>
      <c r="AJ472" s="283"/>
      <c r="AK472" s="283"/>
      <c r="AL472" s="283"/>
    </row>
    <row r="473">
      <c r="A473" s="316"/>
      <c r="B473" s="283"/>
      <c r="C473" s="283"/>
      <c r="D473" s="316"/>
      <c r="E473" s="316"/>
      <c r="F473" s="316"/>
      <c r="G473" s="316"/>
      <c r="H473" s="316"/>
      <c r="I473" s="316"/>
      <c r="J473" s="316"/>
      <c r="K473" s="316"/>
      <c r="L473" s="329"/>
      <c r="M473" s="329"/>
      <c r="N473" s="329"/>
      <c r="O473" s="329"/>
      <c r="P473" s="329"/>
      <c r="Q473" s="329"/>
      <c r="R473" s="316"/>
      <c r="S473" s="316"/>
      <c r="T473" s="316"/>
      <c r="U473" s="316"/>
      <c r="V473" s="316"/>
      <c r="W473" s="316"/>
      <c r="X473" s="283"/>
      <c r="Y473" s="316"/>
      <c r="Z473" s="316"/>
      <c r="AA473" s="283"/>
      <c r="AB473" s="283"/>
      <c r="AC473" s="283"/>
      <c r="AD473" s="283"/>
      <c r="AE473" s="283"/>
      <c r="AF473" s="283"/>
      <c r="AG473" s="283"/>
      <c r="AH473" s="283"/>
      <c r="AI473" s="283"/>
      <c r="AJ473" s="283"/>
      <c r="AK473" s="283"/>
      <c r="AL473" s="283"/>
    </row>
    <row r="474">
      <c r="A474" s="316"/>
      <c r="B474" s="283"/>
      <c r="C474" s="283"/>
      <c r="D474" s="316"/>
      <c r="E474" s="316"/>
      <c r="F474" s="316"/>
      <c r="G474" s="316"/>
      <c r="H474" s="316"/>
      <c r="I474" s="316"/>
      <c r="J474" s="316"/>
      <c r="K474" s="316"/>
      <c r="L474" s="329"/>
      <c r="M474" s="329"/>
      <c r="N474" s="329"/>
      <c r="O474" s="329"/>
      <c r="P474" s="329"/>
      <c r="Q474" s="329"/>
      <c r="R474" s="316"/>
      <c r="S474" s="316"/>
      <c r="T474" s="316"/>
      <c r="U474" s="316"/>
      <c r="V474" s="316"/>
      <c r="W474" s="316"/>
      <c r="X474" s="283"/>
      <c r="Y474" s="316"/>
      <c r="Z474" s="316"/>
      <c r="AA474" s="283"/>
      <c r="AB474" s="283"/>
      <c r="AC474" s="283"/>
      <c r="AD474" s="283"/>
      <c r="AE474" s="283"/>
      <c r="AF474" s="283"/>
      <c r="AG474" s="283"/>
      <c r="AH474" s="283"/>
      <c r="AI474" s="283"/>
      <c r="AJ474" s="283"/>
      <c r="AK474" s="283"/>
      <c r="AL474" s="283"/>
    </row>
    <row r="475">
      <c r="A475" s="316"/>
      <c r="B475" s="283"/>
      <c r="C475" s="283"/>
      <c r="D475" s="316"/>
      <c r="E475" s="316"/>
      <c r="F475" s="316"/>
      <c r="G475" s="316"/>
      <c r="H475" s="316"/>
      <c r="I475" s="316"/>
      <c r="J475" s="316"/>
      <c r="K475" s="316"/>
      <c r="L475" s="329"/>
      <c r="M475" s="329"/>
      <c r="N475" s="329"/>
      <c r="O475" s="329"/>
      <c r="P475" s="329"/>
      <c r="Q475" s="329"/>
      <c r="R475" s="316"/>
      <c r="S475" s="316"/>
      <c r="T475" s="316"/>
      <c r="U475" s="316"/>
      <c r="V475" s="316"/>
      <c r="W475" s="316"/>
      <c r="X475" s="283"/>
      <c r="Y475" s="316"/>
      <c r="Z475" s="316"/>
      <c r="AA475" s="283"/>
      <c r="AB475" s="283"/>
      <c r="AC475" s="283"/>
      <c r="AD475" s="283"/>
      <c r="AE475" s="283"/>
      <c r="AF475" s="283"/>
      <c r="AG475" s="283"/>
      <c r="AH475" s="283"/>
      <c r="AI475" s="283"/>
      <c r="AJ475" s="283"/>
      <c r="AK475" s="283"/>
      <c r="AL475" s="283"/>
    </row>
    <row r="476">
      <c r="A476" s="316"/>
      <c r="B476" s="283"/>
      <c r="C476" s="283"/>
      <c r="D476" s="316"/>
      <c r="E476" s="316"/>
      <c r="F476" s="316"/>
      <c r="G476" s="316"/>
      <c r="H476" s="316"/>
      <c r="I476" s="316"/>
      <c r="J476" s="316"/>
      <c r="K476" s="316"/>
      <c r="L476" s="329"/>
      <c r="M476" s="329"/>
      <c r="N476" s="329"/>
      <c r="O476" s="329"/>
      <c r="P476" s="329"/>
      <c r="Q476" s="329"/>
      <c r="R476" s="316"/>
      <c r="S476" s="316"/>
      <c r="T476" s="316"/>
      <c r="U476" s="316"/>
      <c r="V476" s="316"/>
      <c r="W476" s="316"/>
      <c r="X476" s="283"/>
      <c r="Y476" s="316"/>
      <c r="Z476" s="316"/>
      <c r="AA476" s="283"/>
      <c r="AB476" s="283"/>
      <c r="AC476" s="283"/>
      <c r="AD476" s="283"/>
      <c r="AE476" s="283"/>
      <c r="AF476" s="283"/>
      <c r="AG476" s="283"/>
      <c r="AH476" s="283"/>
      <c r="AI476" s="283"/>
      <c r="AJ476" s="283"/>
      <c r="AK476" s="283"/>
      <c r="AL476" s="283"/>
    </row>
    <row r="477">
      <c r="A477" s="316"/>
      <c r="B477" s="283"/>
      <c r="C477" s="283"/>
      <c r="D477" s="316"/>
      <c r="E477" s="316"/>
      <c r="F477" s="316"/>
      <c r="G477" s="316"/>
      <c r="H477" s="316"/>
      <c r="I477" s="316"/>
      <c r="J477" s="316"/>
      <c r="K477" s="316"/>
      <c r="L477" s="329"/>
      <c r="M477" s="329"/>
      <c r="N477" s="329"/>
      <c r="O477" s="329"/>
      <c r="P477" s="329"/>
      <c r="Q477" s="329"/>
      <c r="R477" s="316"/>
      <c r="S477" s="316"/>
      <c r="T477" s="316"/>
      <c r="U477" s="316"/>
      <c r="V477" s="316"/>
      <c r="W477" s="316"/>
      <c r="X477" s="283"/>
      <c r="Y477" s="316"/>
      <c r="Z477" s="316"/>
      <c r="AA477" s="283"/>
      <c r="AB477" s="283"/>
      <c r="AC477" s="283"/>
      <c r="AD477" s="283"/>
      <c r="AE477" s="283"/>
      <c r="AF477" s="283"/>
      <c r="AG477" s="283"/>
      <c r="AH477" s="283"/>
      <c r="AI477" s="283"/>
      <c r="AJ477" s="283"/>
      <c r="AK477" s="283"/>
      <c r="AL477" s="283"/>
    </row>
    <row r="478">
      <c r="A478" s="316"/>
      <c r="B478" s="283"/>
      <c r="C478" s="283"/>
      <c r="D478" s="316"/>
      <c r="E478" s="316"/>
      <c r="F478" s="316"/>
      <c r="G478" s="316"/>
      <c r="H478" s="316"/>
      <c r="I478" s="316"/>
      <c r="J478" s="316"/>
      <c r="K478" s="316"/>
      <c r="L478" s="329"/>
      <c r="M478" s="329"/>
      <c r="N478" s="329"/>
      <c r="O478" s="329"/>
      <c r="P478" s="329"/>
      <c r="Q478" s="329"/>
      <c r="R478" s="316"/>
      <c r="S478" s="316"/>
      <c r="T478" s="316"/>
      <c r="U478" s="316"/>
      <c r="V478" s="316"/>
      <c r="W478" s="316"/>
      <c r="X478" s="283"/>
      <c r="Y478" s="316"/>
      <c r="Z478" s="316"/>
      <c r="AA478" s="283"/>
      <c r="AB478" s="283"/>
      <c r="AC478" s="283"/>
      <c r="AD478" s="283"/>
      <c r="AE478" s="283"/>
      <c r="AF478" s="283"/>
      <c r="AG478" s="283"/>
      <c r="AH478" s="283"/>
      <c r="AI478" s="283"/>
      <c r="AJ478" s="283"/>
      <c r="AK478" s="283"/>
      <c r="AL478" s="283"/>
    </row>
    <row r="479">
      <c r="A479" s="316"/>
      <c r="B479" s="283"/>
      <c r="C479" s="283"/>
      <c r="D479" s="316"/>
      <c r="E479" s="316"/>
      <c r="F479" s="316"/>
      <c r="G479" s="316"/>
      <c r="H479" s="316"/>
      <c r="I479" s="316"/>
      <c r="J479" s="316"/>
      <c r="K479" s="316"/>
      <c r="L479" s="329"/>
      <c r="M479" s="329"/>
      <c r="N479" s="329"/>
      <c r="O479" s="329"/>
      <c r="P479" s="329"/>
      <c r="Q479" s="329"/>
      <c r="R479" s="316"/>
      <c r="S479" s="316"/>
      <c r="T479" s="316"/>
      <c r="U479" s="316"/>
      <c r="V479" s="316"/>
      <c r="W479" s="316"/>
      <c r="X479" s="283"/>
      <c r="Y479" s="316"/>
      <c r="Z479" s="316"/>
      <c r="AA479" s="283"/>
      <c r="AB479" s="283"/>
      <c r="AC479" s="283"/>
      <c r="AD479" s="283"/>
      <c r="AE479" s="283"/>
      <c r="AF479" s="283"/>
      <c r="AG479" s="283"/>
      <c r="AH479" s="283"/>
      <c r="AI479" s="283"/>
      <c r="AJ479" s="283"/>
      <c r="AK479" s="283"/>
      <c r="AL479" s="283"/>
    </row>
    <row r="480">
      <c r="A480" s="316"/>
      <c r="B480" s="283"/>
      <c r="C480" s="283"/>
      <c r="D480" s="316"/>
      <c r="E480" s="316"/>
      <c r="F480" s="316"/>
      <c r="G480" s="316"/>
      <c r="H480" s="316"/>
      <c r="I480" s="316"/>
      <c r="J480" s="316"/>
      <c r="K480" s="316"/>
      <c r="L480" s="329"/>
      <c r="M480" s="329"/>
      <c r="N480" s="329"/>
      <c r="O480" s="329"/>
      <c r="P480" s="329"/>
      <c r="Q480" s="329"/>
      <c r="R480" s="316"/>
      <c r="S480" s="316"/>
      <c r="T480" s="316"/>
      <c r="U480" s="316"/>
      <c r="V480" s="316"/>
      <c r="W480" s="316"/>
      <c r="X480" s="283"/>
      <c r="Y480" s="316"/>
      <c r="Z480" s="316"/>
      <c r="AA480" s="283"/>
      <c r="AB480" s="283"/>
      <c r="AC480" s="283"/>
      <c r="AD480" s="283"/>
      <c r="AE480" s="283"/>
      <c r="AF480" s="283"/>
      <c r="AG480" s="283"/>
      <c r="AH480" s="283"/>
      <c r="AI480" s="283"/>
      <c r="AJ480" s="283"/>
      <c r="AK480" s="283"/>
      <c r="AL480" s="283"/>
    </row>
    <row r="481">
      <c r="A481" s="316"/>
      <c r="B481" s="283"/>
      <c r="C481" s="283"/>
      <c r="D481" s="316"/>
      <c r="E481" s="316"/>
      <c r="F481" s="316"/>
      <c r="G481" s="316"/>
      <c r="H481" s="316"/>
      <c r="I481" s="316"/>
      <c r="J481" s="316"/>
      <c r="K481" s="316"/>
      <c r="L481" s="329"/>
      <c r="M481" s="329"/>
      <c r="N481" s="329"/>
      <c r="O481" s="329"/>
      <c r="P481" s="329"/>
      <c r="Q481" s="329"/>
      <c r="R481" s="316"/>
      <c r="S481" s="316"/>
      <c r="T481" s="316"/>
      <c r="U481" s="316"/>
      <c r="V481" s="316"/>
      <c r="W481" s="316"/>
      <c r="X481" s="283"/>
      <c r="Y481" s="316"/>
      <c r="Z481" s="316"/>
      <c r="AA481" s="283"/>
      <c r="AB481" s="283"/>
      <c r="AC481" s="283"/>
      <c r="AD481" s="283"/>
      <c r="AE481" s="283"/>
      <c r="AF481" s="283"/>
      <c r="AG481" s="283"/>
      <c r="AH481" s="283"/>
      <c r="AI481" s="283"/>
      <c r="AJ481" s="283"/>
      <c r="AK481" s="283"/>
      <c r="AL481" s="283"/>
    </row>
    <row r="482">
      <c r="A482" s="316"/>
      <c r="B482" s="283"/>
      <c r="C482" s="283"/>
      <c r="D482" s="316"/>
      <c r="E482" s="316"/>
      <c r="F482" s="316"/>
      <c r="G482" s="316"/>
      <c r="H482" s="316"/>
      <c r="I482" s="316"/>
      <c r="J482" s="316"/>
      <c r="K482" s="316"/>
      <c r="L482" s="329"/>
      <c r="M482" s="329"/>
      <c r="N482" s="329"/>
      <c r="O482" s="329"/>
      <c r="P482" s="329"/>
      <c r="Q482" s="329"/>
      <c r="R482" s="316"/>
      <c r="S482" s="316"/>
      <c r="T482" s="316"/>
      <c r="U482" s="316"/>
      <c r="V482" s="316"/>
      <c r="W482" s="316"/>
      <c r="X482" s="283"/>
      <c r="Y482" s="316"/>
      <c r="Z482" s="316"/>
      <c r="AA482" s="283"/>
      <c r="AB482" s="283"/>
      <c r="AC482" s="283"/>
      <c r="AD482" s="283"/>
      <c r="AE482" s="283"/>
      <c r="AF482" s="283"/>
      <c r="AG482" s="283"/>
      <c r="AH482" s="283"/>
      <c r="AI482" s="283"/>
      <c r="AJ482" s="283"/>
      <c r="AK482" s="283"/>
      <c r="AL482" s="283"/>
    </row>
    <row r="483">
      <c r="A483" s="316"/>
      <c r="B483" s="283"/>
      <c r="C483" s="283"/>
      <c r="D483" s="316"/>
      <c r="E483" s="316"/>
      <c r="F483" s="316"/>
      <c r="G483" s="316"/>
      <c r="H483" s="316"/>
      <c r="I483" s="316"/>
      <c r="J483" s="316"/>
      <c r="K483" s="316"/>
      <c r="L483" s="329"/>
      <c r="M483" s="329"/>
      <c r="N483" s="329"/>
      <c r="O483" s="329"/>
      <c r="P483" s="329"/>
      <c r="Q483" s="329"/>
      <c r="R483" s="316"/>
      <c r="S483" s="316"/>
      <c r="T483" s="316"/>
      <c r="U483" s="316"/>
      <c r="V483" s="316"/>
      <c r="W483" s="316"/>
      <c r="X483" s="283"/>
      <c r="Y483" s="316"/>
      <c r="Z483" s="316"/>
      <c r="AA483" s="283"/>
      <c r="AB483" s="283"/>
      <c r="AC483" s="283"/>
      <c r="AD483" s="283"/>
      <c r="AE483" s="283"/>
      <c r="AF483" s="283"/>
      <c r="AG483" s="283"/>
      <c r="AH483" s="283"/>
      <c r="AI483" s="283"/>
      <c r="AJ483" s="283"/>
      <c r="AK483" s="283"/>
      <c r="AL483" s="283"/>
    </row>
    <row r="484">
      <c r="A484" s="316"/>
      <c r="B484" s="283"/>
      <c r="C484" s="283"/>
      <c r="D484" s="316"/>
      <c r="E484" s="316"/>
      <c r="F484" s="316"/>
      <c r="G484" s="316"/>
      <c r="H484" s="316"/>
      <c r="I484" s="316"/>
      <c r="J484" s="316"/>
      <c r="K484" s="316"/>
      <c r="L484" s="329"/>
      <c r="M484" s="329"/>
      <c r="N484" s="329"/>
      <c r="O484" s="329"/>
      <c r="P484" s="329"/>
      <c r="Q484" s="329"/>
      <c r="R484" s="316"/>
      <c r="S484" s="316"/>
      <c r="T484" s="316"/>
      <c r="U484" s="316"/>
      <c r="V484" s="316"/>
      <c r="W484" s="316"/>
      <c r="X484" s="283"/>
      <c r="Y484" s="316"/>
      <c r="Z484" s="316"/>
      <c r="AA484" s="283"/>
      <c r="AB484" s="283"/>
      <c r="AC484" s="283"/>
      <c r="AD484" s="283"/>
      <c r="AE484" s="283"/>
      <c r="AF484" s="283"/>
      <c r="AG484" s="283"/>
      <c r="AH484" s="283"/>
      <c r="AI484" s="283"/>
      <c r="AJ484" s="283"/>
      <c r="AK484" s="283"/>
      <c r="AL484" s="283"/>
    </row>
    <row r="485">
      <c r="A485" s="316"/>
      <c r="B485" s="283"/>
      <c r="C485" s="283"/>
      <c r="D485" s="316"/>
      <c r="E485" s="316"/>
      <c r="F485" s="316"/>
      <c r="G485" s="316"/>
      <c r="H485" s="316"/>
      <c r="I485" s="316"/>
      <c r="J485" s="316"/>
      <c r="K485" s="316"/>
      <c r="L485" s="329"/>
      <c r="M485" s="329"/>
      <c r="N485" s="329"/>
      <c r="O485" s="329"/>
      <c r="P485" s="329"/>
      <c r="Q485" s="329"/>
      <c r="R485" s="316"/>
      <c r="S485" s="316"/>
      <c r="T485" s="316"/>
      <c r="U485" s="316"/>
      <c r="V485" s="316"/>
      <c r="W485" s="316"/>
      <c r="X485" s="283"/>
      <c r="Y485" s="316"/>
      <c r="Z485" s="316"/>
      <c r="AA485" s="283"/>
      <c r="AB485" s="283"/>
      <c r="AC485" s="283"/>
      <c r="AD485" s="283"/>
      <c r="AE485" s="283"/>
      <c r="AF485" s="283"/>
      <c r="AG485" s="283"/>
      <c r="AH485" s="283"/>
      <c r="AI485" s="283"/>
      <c r="AJ485" s="283"/>
      <c r="AK485" s="283"/>
      <c r="AL485" s="283"/>
    </row>
    <row r="486">
      <c r="A486" s="316"/>
      <c r="B486" s="283"/>
      <c r="C486" s="283"/>
      <c r="D486" s="316"/>
      <c r="E486" s="316"/>
      <c r="F486" s="316"/>
      <c r="G486" s="316"/>
      <c r="H486" s="316"/>
      <c r="I486" s="316"/>
      <c r="J486" s="316"/>
      <c r="K486" s="316"/>
      <c r="L486" s="329"/>
      <c r="M486" s="329"/>
      <c r="N486" s="329"/>
      <c r="O486" s="329"/>
      <c r="P486" s="329"/>
      <c r="Q486" s="329"/>
      <c r="R486" s="316"/>
      <c r="S486" s="316"/>
      <c r="T486" s="316"/>
      <c r="U486" s="316"/>
      <c r="V486" s="316"/>
      <c r="W486" s="316"/>
      <c r="X486" s="283"/>
      <c r="Y486" s="316"/>
      <c r="Z486" s="316"/>
      <c r="AA486" s="283"/>
      <c r="AB486" s="283"/>
      <c r="AC486" s="283"/>
      <c r="AD486" s="283"/>
      <c r="AE486" s="283"/>
      <c r="AF486" s="283"/>
      <c r="AG486" s="283"/>
      <c r="AH486" s="283"/>
      <c r="AI486" s="283"/>
      <c r="AJ486" s="283"/>
      <c r="AK486" s="283"/>
      <c r="AL486" s="283"/>
    </row>
    <row r="487">
      <c r="A487" s="316"/>
      <c r="B487" s="283"/>
      <c r="C487" s="283"/>
      <c r="D487" s="316"/>
      <c r="E487" s="316"/>
      <c r="F487" s="316"/>
      <c r="G487" s="316"/>
      <c r="H487" s="316"/>
      <c r="I487" s="316"/>
      <c r="J487" s="316"/>
      <c r="K487" s="316"/>
      <c r="L487" s="329"/>
      <c r="M487" s="329"/>
      <c r="N487" s="329"/>
      <c r="O487" s="329"/>
      <c r="P487" s="329"/>
      <c r="Q487" s="329"/>
      <c r="R487" s="316"/>
      <c r="S487" s="316"/>
      <c r="T487" s="316"/>
      <c r="U487" s="316"/>
      <c r="V487" s="316"/>
      <c r="W487" s="316"/>
      <c r="X487" s="283"/>
      <c r="Y487" s="316"/>
      <c r="Z487" s="316"/>
      <c r="AA487" s="283"/>
      <c r="AB487" s="283"/>
      <c r="AC487" s="283"/>
      <c r="AD487" s="283"/>
      <c r="AE487" s="283"/>
      <c r="AF487" s="283"/>
      <c r="AG487" s="283"/>
      <c r="AH487" s="283"/>
      <c r="AI487" s="283"/>
      <c r="AJ487" s="283"/>
      <c r="AK487" s="283"/>
      <c r="AL487" s="283"/>
    </row>
    <row r="488">
      <c r="A488" s="316"/>
      <c r="B488" s="283"/>
      <c r="C488" s="283"/>
      <c r="D488" s="316"/>
      <c r="E488" s="316"/>
      <c r="F488" s="316"/>
      <c r="G488" s="316"/>
      <c r="H488" s="316"/>
      <c r="I488" s="316"/>
      <c r="J488" s="316"/>
      <c r="K488" s="316"/>
      <c r="L488" s="329"/>
      <c r="M488" s="329"/>
      <c r="N488" s="329"/>
      <c r="O488" s="329"/>
      <c r="P488" s="329"/>
      <c r="Q488" s="329"/>
      <c r="R488" s="316"/>
      <c r="S488" s="316"/>
      <c r="T488" s="316"/>
      <c r="U488" s="316"/>
      <c r="V488" s="316"/>
      <c r="W488" s="316"/>
      <c r="X488" s="283"/>
      <c r="Y488" s="316"/>
      <c r="Z488" s="316"/>
      <c r="AA488" s="283"/>
      <c r="AB488" s="283"/>
      <c r="AC488" s="283"/>
      <c r="AD488" s="283"/>
      <c r="AE488" s="283"/>
      <c r="AF488" s="283"/>
      <c r="AG488" s="283"/>
      <c r="AH488" s="283"/>
      <c r="AI488" s="283"/>
      <c r="AJ488" s="283"/>
      <c r="AK488" s="283"/>
      <c r="AL488" s="283"/>
    </row>
    <row r="489">
      <c r="A489" s="316"/>
      <c r="B489" s="283"/>
      <c r="C489" s="283"/>
      <c r="D489" s="316"/>
      <c r="E489" s="316"/>
      <c r="F489" s="316"/>
      <c r="G489" s="316"/>
      <c r="H489" s="316"/>
      <c r="I489" s="316"/>
      <c r="J489" s="316"/>
      <c r="K489" s="316"/>
      <c r="L489" s="329"/>
      <c r="M489" s="329"/>
      <c r="N489" s="329"/>
      <c r="O489" s="329"/>
      <c r="P489" s="329"/>
      <c r="Q489" s="329"/>
      <c r="R489" s="316"/>
      <c r="S489" s="316"/>
      <c r="T489" s="316"/>
      <c r="U489" s="316"/>
      <c r="V489" s="316"/>
      <c r="W489" s="316"/>
      <c r="X489" s="283"/>
      <c r="Y489" s="316"/>
      <c r="Z489" s="316"/>
      <c r="AA489" s="283"/>
      <c r="AB489" s="283"/>
      <c r="AC489" s="283"/>
      <c r="AD489" s="283"/>
      <c r="AE489" s="283"/>
      <c r="AF489" s="283"/>
      <c r="AG489" s="283"/>
      <c r="AH489" s="283"/>
      <c r="AI489" s="283"/>
      <c r="AJ489" s="283"/>
      <c r="AK489" s="283"/>
      <c r="AL489" s="283"/>
    </row>
    <row r="490">
      <c r="A490" s="316"/>
      <c r="B490" s="283"/>
      <c r="C490" s="283"/>
      <c r="D490" s="316"/>
      <c r="E490" s="316"/>
      <c r="F490" s="316"/>
      <c r="G490" s="316"/>
      <c r="H490" s="316"/>
      <c r="I490" s="316"/>
      <c r="J490" s="316"/>
      <c r="K490" s="316"/>
      <c r="L490" s="329"/>
      <c r="M490" s="329"/>
      <c r="N490" s="329"/>
      <c r="O490" s="329"/>
      <c r="P490" s="329"/>
      <c r="Q490" s="329"/>
      <c r="R490" s="316"/>
      <c r="S490" s="316"/>
      <c r="T490" s="316"/>
      <c r="U490" s="316"/>
      <c r="V490" s="316"/>
      <c r="W490" s="316"/>
      <c r="X490" s="283"/>
      <c r="Y490" s="316"/>
      <c r="Z490" s="316"/>
      <c r="AA490" s="283"/>
      <c r="AB490" s="283"/>
      <c r="AC490" s="283"/>
      <c r="AD490" s="283"/>
      <c r="AE490" s="283"/>
      <c r="AF490" s="283"/>
      <c r="AG490" s="283"/>
      <c r="AH490" s="283"/>
      <c r="AI490" s="283"/>
      <c r="AJ490" s="283"/>
      <c r="AK490" s="283"/>
      <c r="AL490" s="283"/>
    </row>
    <row r="491">
      <c r="A491" s="316"/>
      <c r="B491" s="283"/>
      <c r="C491" s="283"/>
      <c r="D491" s="316"/>
      <c r="E491" s="316"/>
      <c r="F491" s="316"/>
      <c r="G491" s="316"/>
      <c r="H491" s="316"/>
      <c r="I491" s="316"/>
      <c r="J491" s="316"/>
      <c r="K491" s="316"/>
      <c r="L491" s="329"/>
      <c r="M491" s="329"/>
      <c r="N491" s="329"/>
      <c r="O491" s="329"/>
      <c r="P491" s="329"/>
      <c r="Q491" s="329"/>
      <c r="R491" s="316"/>
      <c r="S491" s="316"/>
      <c r="T491" s="316"/>
      <c r="U491" s="316"/>
      <c r="V491" s="316"/>
      <c r="W491" s="316"/>
      <c r="X491" s="283"/>
      <c r="Y491" s="316"/>
      <c r="Z491" s="316"/>
      <c r="AA491" s="283"/>
      <c r="AB491" s="283"/>
      <c r="AC491" s="283"/>
      <c r="AD491" s="283"/>
      <c r="AE491" s="283"/>
      <c r="AF491" s="283"/>
      <c r="AG491" s="283"/>
      <c r="AH491" s="283"/>
      <c r="AI491" s="283"/>
      <c r="AJ491" s="283"/>
      <c r="AK491" s="283"/>
      <c r="AL491" s="283"/>
    </row>
    <row r="492">
      <c r="A492" s="316"/>
      <c r="B492" s="283"/>
      <c r="C492" s="283"/>
      <c r="D492" s="316"/>
      <c r="E492" s="316"/>
      <c r="F492" s="316"/>
      <c r="G492" s="316"/>
      <c r="H492" s="316"/>
      <c r="I492" s="316"/>
      <c r="J492" s="316"/>
      <c r="K492" s="316"/>
      <c r="L492" s="329"/>
      <c r="M492" s="329"/>
      <c r="N492" s="329"/>
      <c r="O492" s="329"/>
      <c r="P492" s="329"/>
      <c r="Q492" s="329"/>
      <c r="R492" s="316"/>
      <c r="S492" s="316"/>
      <c r="T492" s="316"/>
      <c r="U492" s="316"/>
      <c r="V492" s="316"/>
      <c r="W492" s="316"/>
      <c r="X492" s="283"/>
      <c r="Y492" s="316"/>
      <c r="Z492" s="316"/>
      <c r="AA492" s="283"/>
      <c r="AB492" s="283"/>
      <c r="AC492" s="283"/>
      <c r="AD492" s="283"/>
      <c r="AE492" s="283"/>
      <c r="AF492" s="283"/>
      <c r="AG492" s="283"/>
      <c r="AH492" s="283"/>
      <c r="AI492" s="283"/>
      <c r="AJ492" s="283"/>
      <c r="AK492" s="283"/>
      <c r="AL492" s="283"/>
    </row>
    <row r="493">
      <c r="A493" s="316"/>
      <c r="B493" s="283"/>
      <c r="C493" s="283"/>
      <c r="D493" s="316"/>
      <c r="E493" s="316"/>
      <c r="F493" s="316"/>
      <c r="G493" s="316"/>
      <c r="H493" s="316"/>
      <c r="I493" s="316"/>
      <c r="J493" s="316"/>
      <c r="K493" s="316"/>
      <c r="L493" s="329"/>
      <c r="M493" s="329"/>
      <c r="N493" s="329"/>
      <c r="O493" s="329"/>
      <c r="P493" s="329"/>
      <c r="Q493" s="329"/>
      <c r="R493" s="316"/>
      <c r="S493" s="316"/>
      <c r="T493" s="316"/>
      <c r="U493" s="316"/>
      <c r="V493" s="316"/>
      <c r="W493" s="316"/>
      <c r="X493" s="283"/>
      <c r="Y493" s="316"/>
      <c r="Z493" s="316"/>
      <c r="AA493" s="283"/>
      <c r="AB493" s="283"/>
      <c r="AC493" s="283"/>
      <c r="AD493" s="283"/>
      <c r="AE493" s="283"/>
      <c r="AF493" s="283"/>
      <c r="AG493" s="283"/>
      <c r="AH493" s="283"/>
      <c r="AI493" s="283"/>
      <c r="AJ493" s="283"/>
      <c r="AK493" s="283"/>
      <c r="AL493" s="283"/>
    </row>
    <row r="494">
      <c r="A494" s="316"/>
      <c r="B494" s="283"/>
      <c r="C494" s="283"/>
      <c r="D494" s="316"/>
      <c r="E494" s="316"/>
      <c r="F494" s="316"/>
      <c r="G494" s="316"/>
      <c r="H494" s="316"/>
      <c r="I494" s="316"/>
      <c r="J494" s="316"/>
      <c r="K494" s="316"/>
      <c r="L494" s="329"/>
      <c r="M494" s="329"/>
      <c r="N494" s="329"/>
      <c r="O494" s="329"/>
      <c r="P494" s="329"/>
      <c r="Q494" s="329"/>
      <c r="R494" s="316"/>
      <c r="S494" s="316"/>
      <c r="T494" s="316"/>
      <c r="U494" s="316"/>
      <c r="V494" s="316"/>
      <c r="W494" s="316"/>
      <c r="X494" s="283"/>
      <c r="Y494" s="316"/>
      <c r="Z494" s="316"/>
      <c r="AA494" s="283"/>
      <c r="AB494" s="283"/>
      <c r="AC494" s="283"/>
      <c r="AD494" s="283"/>
      <c r="AE494" s="283"/>
      <c r="AF494" s="283"/>
      <c r="AG494" s="283"/>
      <c r="AH494" s="283"/>
      <c r="AI494" s="283"/>
      <c r="AJ494" s="283"/>
      <c r="AK494" s="283"/>
      <c r="AL494" s="283"/>
    </row>
    <row r="495">
      <c r="A495" s="316"/>
      <c r="B495" s="283"/>
      <c r="C495" s="283"/>
      <c r="D495" s="316"/>
      <c r="E495" s="316"/>
      <c r="F495" s="316"/>
      <c r="G495" s="316"/>
      <c r="H495" s="316"/>
      <c r="I495" s="316"/>
      <c r="J495" s="316"/>
      <c r="K495" s="316"/>
      <c r="L495" s="329"/>
      <c r="M495" s="329"/>
      <c r="N495" s="329"/>
      <c r="O495" s="329"/>
      <c r="P495" s="329"/>
      <c r="Q495" s="329"/>
      <c r="R495" s="316"/>
      <c r="S495" s="316"/>
      <c r="T495" s="316"/>
      <c r="U495" s="316"/>
      <c r="V495" s="316"/>
      <c r="W495" s="316"/>
      <c r="X495" s="283"/>
      <c r="Y495" s="316"/>
      <c r="Z495" s="316"/>
      <c r="AA495" s="283"/>
      <c r="AB495" s="283"/>
      <c r="AC495" s="283"/>
      <c r="AD495" s="283"/>
      <c r="AE495" s="283"/>
      <c r="AF495" s="283"/>
      <c r="AG495" s="283"/>
      <c r="AH495" s="283"/>
      <c r="AI495" s="283"/>
      <c r="AJ495" s="283"/>
      <c r="AK495" s="283"/>
      <c r="AL495" s="283"/>
    </row>
    <row r="496">
      <c r="A496" s="316"/>
      <c r="B496" s="283"/>
      <c r="C496" s="283"/>
      <c r="D496" s="316"/>
      <c r="E496" s="316"/>
      <c r="F496" s="316"/>
      <c r="G496" s="316"/>
      <c r="H496" s="316"/>
      <c r="I496" s="316"/>
      <c r="J496" s="316"/>
      <c r="K496" s="316"/>
      <c r="L496" s="329"/>
      <c r="M496" s="329"/>
      <c r="N496" s="329"/>
      <c r="O496" s="329"/>
      <c r="P496" s="329"/>
      <c r="Q496" s="329"/>
      <c r="R496" s="316"/>
      <c r="S496" s="316"/>
      <c r="T496" s="316"/>
      <c r="U496" s="316"/>
      <c r="V496" s="316"/>
      <c r="W496" s="316"/>
      <c r="X496" s="283"/>
      <c r="Y496" s="316"/>
      <c r="Z496" s="316"/>
      <c r="AA496" s="283"/>
      <c r="AB496" s="283"/>
      <c r="AC496" s="283"/>
      <c r="AD496" s="283"/>
      <c r="AE496" s="283"/>
      <c r="AF496" s="283"/>
      <c r="AG496" s="283"/>
      <c r="AH496" s="283"/>
      <c r="AI496" s="283"/>
      <c r="AJ496" s="283"/>
      <c r="AK496" s="283"/>
      <c r="AL496" s="283"/>
    </row>
    <row r="497">
      <c r="A497" s="316"/>
      <c r="B497" s="283"/>
      <c r="C497" s="283"/>
      <c r="D497" s="316"/>
      <c r="E497" s="316"/>
      <c r="F497" s="316"/>
      <c r="G497" s="316"/>
      <c r="H497" s="316"/>
      <c r="I497" s="316"/>
      <c r="J497" s="316"/>
      <c r="K497" s="316"/>
      <c r="L497" s="329"/>
      <c r="M497" s="329"/>
      <c r="N497" s="329"/>
      <c r="O497" s="329"/>
      <c r="P497" s="329"/>
      <c r="Q497" s="329"/>
      <c r="R497" s="316"/>
      <c r="S497" s="316"/>
      <c r="T497" s="316"/>
      <c r="U497" s="316"/>
      <c r="V497" s="316"/>
      <c r="W497" s="316"/>
      <c r="X497" s="283"/>
      <c r="Y497" s="316"/>
      <c r="Z497" s="316"/>
      <c r="AA497" s="283"/>
      <c r="AB497" s="283"/>
      <c r="AC497" s="283"/>
      <c r="AD497" s="283"/>
      <c r="AE497" s="283"/>
      <c r="AF497" s="283"/>
      <c r="AG497" s="283"/>
      <c r="AH497" s="283"/>
      <c r="AI497" s="283"/>
      <c r="AJ497" s="283"/>
      <c r="AK497" s="283"/>
      <c r="AL497" s="283"/>
    </row>
    <row r="498">
      <c r="A498" s="316"/>
      <c r="B498" s="283"/>
      <c r="C498" s="283"/>
      <c r="D498" s="316"/>
      <c r="E498" s="316"/>
      <c r="F498" s="316"/>
      <c r="G498" s="316"/>
      <c r="H498" s="316"/>
      <c r="I498" s="316"/>
      <c r="J498" s="316"/>
      <c r="K498" s="316"/>
      <c r="L498" s="329"/>
      <c r="M498" s="329"/>
      <c r="N498" s="329"/>
      <c r="O498" s="329"/>
      <c r="P498" s="329"/>
      <c r="Q498" s="329"/>
      <c r="R498" s="316"/>
      <c r="S498" s="316"/>
      <c r="T498" s="316"/>
      <c r="U498" s="316"/>
      <c r="V498" s="316"/>
      <c r="W498" s="316"/>
      <c r="X498" s="283"/>
      <c r="Y498" s="316"/>
      <c r="Z498" s="316"/>
      <c r="AA498" s="283"/>
      <c r="AB498" s="283"/>
      <c r="AC498" s="283"/>
      <c r="AD498" s="283"/>
      <c r="AE498" s="283"/>
      <c r="AF498" s="283"/>
      <c r="AG498" s="283"/>
      <c r="AH498" s="283"/>
      <c r="AI498" s="283"/>
      <c r="AJ498" s="283"/>
      <c r="AK498" s="283"/>
      <c r="AL498" s="283"/>
    </row>
    <row r="499">
      <c r="A499" s="316"/>
      <c r="B499" s="283"/>
      <c r="C499" s="283"/>
      <c r="D499" s="316"/>
      <c r="E499" s="316"/>
      <c r="F499" s="316"/>
      <c r="G499" s="316"/>
      <c r="H499" s="316"/>
      <c r="I499" s="316"/>
      <c r="J499" s="316"/>
      <c r="K499" s="316"/>
      <c r="L499" s="329"/>
      <c r="M499" s="329"/>
      <c r="N499" s="329"/>
      <c r="O499" s="329"/>
      <c r="P499" s="329"/>
      <c r="Q499" s="329"/>
      <c r="R499" s="316"/>
      <c r="S499" s="316"/>
      <c r="T499" s="316"/>
      <c r="U499" s="316"/>
      <c r="V499" s="316"/>
      <c r="W499" s="316"/>
      <c r="X499" s="283"/>
      <c r="Y499" s="316"/>
      <c r="Z499" s="316"/>
      <c r="AA499" s="283"/>
      <c r="AB499" s="283"/>
      <c r="AC499" s="283"/>
      <c r="AD499" s="283"/>
      <c r="AE499" s="283"/>
      <c r="AF499" s="283"/>
      <c r="AG499" s="283"/>
      <c r="AH499" s="283"/>
      <c r="AI499" s="283"/>
      <c r="AJ499" s="283"/>
      <c r="AK499" s="283"/>
      <c r="AL499" s="283"/>
    </row>
    <row r="500">
      <c r="A500" s="316"/>
      <c r="B500" s="283"/>
      <c r="C500" s="283"/>
      <c r="D500" s="316"/>
      <c r="E500" s="316"/>
      <c r="F500" s="316"/>
      <c r="G500" s="316"/>
      <c r="H500" s="316"/>
      <c r="I500" s="316"/>
      <c r="J500" s="316"/>
      <c r="K500" s="316"/>
      <c r="L500" s="329"/>
      <c r="M500" s="329"/>
      <c r="N500" s="329"/>
      <c r="O500" s="329"/>
      <c r="P500" s="329"/>
      <c r="Q500" s="329"/>
      <c r="R500" s="316"/>
      <c r="S500" s="316"/>
      <c r="T500" s="316"/>
      <c r="U500" s="316"/>
      <c r="V500" s="316"/>
      <c r="W500" s="316"/>
      <c r="X500" s="283"/>
      <c r="Y500" s="316"/>
      <c r="Z500" s="316"/>
      <c r="AA500" s="283"/>
      <c r="AB500" s="283"/>
      <c r="AC500" s="283"/>
      <c r="AD500" s="283"/>
      <c r="AE500" s="283"/>
      <c r="AF500" s="283"/>
      <c r="AG500" s="283"/>
      <c r="AH500" s="283"/>
      <c r="AI500" s="283"/>
      <c r="AJ500" s="283"/>
      <c r="AK500" s="283"/>
      <c r="AL500" s="283"/>
    </row>
    <row r="501">
      <c r="A501" s="316"/>
      <c r="B501" s="283"/>
      <c r="C501" s="283"/>
      <c r="D501" s="316"/>
      <c r="E501" s="316"/>
      <c r="F501" s="316"/>
      <c r="G501" s="316"/>
      <c r="H501" s="316"/>
      <c r="I501" s="316"/>
      <c r="J501" s="316"/>
      <c r="K501" s="316"/>
      <c r="L501" s="329"/>
      <c r="M501" s="329"/>
      <c r="N501" s="329"/>
      <c r="O501" s="329"/>
      <c r="P501" s="329"/>
      <c r="Q501" s="329"/>
      <c r="R501" s="316"/>
      <c r="S501" s="316"/>
      <c r="T501" s="316"/>
      <c r="U501" s="316"/>
      <c r="V501" s="316"/>
      <c r="W501" s="316"/>
      <c r="X501" s="283"/>
      <c r="Y501" s="316"/>
      <c r="Z501" s="316"/>
      <c r="AA501" s="283"/>
      <c r="AB501" s="283"/>
      <c r="AC501" s="283"/>
      <c r="AD501" s="283"/>
      <c r="AE501" s="283"/>
      <c r="AF501" s="283"/>
      <c r="AG501" s="283"/>
      <c r="AH501" s="283"/>
      <c r="AI501" s="283"/>
      <c r="AJ501" s="283"/>
      <c r="AK501" s="283"/>
      <c r="AL501" s="283"/>
    </row>
    <row r="502">
      <c r="A502" s="316"/>
      <c r="B502" s="283"/>
      <c r="C502" s="283"/>
      <c r="D502" s="316"/>
      <c r="E502" s="316"/>
      <c r="F502" s="316"/>
      <c r="G502" s="316"/>
      <c r="H502" s="316"/>
      <c r="I502" s="316"/>
      <c r="J502" s="316"/>
      <c r="K502" s="316"/>
      <c r="L502" s="329"/>
      <c r="M502" s="329"/>
      <c r="N502" s="329"/>
      <c r="O502" s="329"/>
      <c r="P502" s="329"/>
      <c r="Q502" s="329"/>
      <c r="R502" s="316"/>
      <c r="S502" s="316"/>
      <c r="T502" s="316"/>
      <c r="U502" s="316"/>
      <c r="V502" s="316"/>
      <c r="W502" s="316"/>
      <c r="X502" s="283"/>
      <c r="Y502" s="316"/>
      <c r="Z502" s="316"/>
      <c r="AA502" s="283"/>
      <c r="AB502" s="283"/>
      <c r="AC502" s="283"/>
      <c r="AD502" s="283"/>
      <c r="AE502" s="283"/>
      <c r="AF502" s="283"/>
      <c r="AG502" s="283"/>
      <c r="AH502" s="283"/>
      <c r="AI502" s="283"/>
      <c r="AJ502" s="283"/>
      <c r="AK502" s="283"/>
      <c r="AL502" s="283"/>
    </row>
    <row r="503">
      <c r="A503" s="316"/>
      <c r="B503" s="283"/>
      <c r="C503" s="283"/>
      <c r="D503" s="316"/>
      <c r="E503" s="316"/>
      <c r="F503" s="316"/>
      <c r="G503" s="316"/>
      <c r="H503" s="316"/>
      <c r="I503" s="316"/>
      <c r="J503" s="316"/>
      <c r="K503" s="316"/>
      <c r="L503" s="329"/>
      <c r="M503" s="329"/>
      <c r="N503" s="329"/>
      <c r="O503" s="329"/>
      <c r="P503" s="329"/>
      <c r="Q503" s="329"/>
      <c r="R503" s="316"/>
      <c r="S503" s="316"/>
      <c r="T503" s="316"/>
      <c r="U503" s="316"/>
      <c r="V503" s="316"/>
      <c r="W503" s="316"/>
      <c r="X503" s="283"/>
      <c r="Y503" s="316"/>
      <c r="Z503" s="316"/>
      <c r="AA503" s="283"/>
      <c r="AB503" s="283"/>
      <c r="AC503" s="283"/>
      <c r="AD503" s="283"/>
      <c r="AE503" s="283"/>
      <c r="AF503" s="283"/>
      <c r="AG503" s="283"/>
      <c r="AH503" s="283"/>
      <c r="AI503" s="283"/>
      <c r="AJ503" s="283"/>
      <c r="AK503" s="283"/>
      <c r="AL503" s="283"/>
    </row>
    <row r="504">
      <c r="A504" s="316"/>
      <c r="B504" s="283"/>
      <c r="C504" s="283"/>
      <c r="D504" s="316"/>
      <c r="E504" s="316"/>
      <c r="F504" s="316"/>
      <c r="G504" s="316"/>
      <c r="H504" s="316"/>
      <c r="I504" s="316"/>
      <c r="J504" s="316"/>
      <c r="K504" s="316"/>
      <c r="L504" s="329"/>
      <c r="M504" s="329"/>
      <c r="N504" s="329"/>
      <c r="O504" s="329"/>
      <c r="P504" s="329"/>
      <c r="Q504" s="329"/>
      <c r="R504" s="316"/>
      <c r="S504" s="316"/>
      <c r="T504" s="316"/>
      <c r="U504" s="316"/>
      <c r="V504" s="316"/>
      <c r="W504" s="316"/>
      <c r="X504" s="283"/>
      <c r="Y504" s="316"/>
      <c r="Z504" s="316"/>
      <c r="AA504" s="283"/>
      <c r="AB504" s="283"/>
      <c r="AC504" s="283"/>
      <c r="AD504" s="283"/>
      <c r="AE504" s="283"/>
      <c r="AF504" s="283"/>
      <c r="AG504" s="283"/>
      <c r="AH504" s="283"/>
      <c r="AI504" s="283"/>
      <c r="AJ504" s="283"/>
      <c r="AK504" s="283"/>
      <c r="AL504" s="283"/>
    </row>
    <row r="505">
      <c r="A505" s="316"/>
      <c r="B505" s="283"/>
      <c r="C505" s="283"/>
      <c r="D505" s="316"/>
      <c r="E505" s="316"/>
      <c r="F505" s="316"/>
      <c r="G505" s="316"/>
      <c r="H505" s="316"/>
      <c r="I505" s="316"/>
      <c r="J505" s="316"/>
      <c r="K505" s="316"/>
      <c r="L505" s="329"/>
      <c r="M505" s="329"/>
      <c r="N505" s="329"/>
      <c r="O505" s="329"/>
      <c r="P505" s="329"/>
      <c r="Q505" s="329"/>
      <c r="R505" s="316"/>
      <c r="S505" s="316"/>
      <c r="T505" s="316"/>
      <c r="U505" s="316"/>
      <c r="V505" s="316"/>
      <c r="W505" s="316"/>
      <c r="X505" s="283"/>
      <c r="Y505" s="316"/>
      <c r="Z505" s="316"/>
      <c r="AA505" s="283"/>
      <c r="AB505" s="283"/>
      <c r="AC505" s="283"/>
      <c r="AD505" s="283"/>
      <c r="AE505" s="283"/>
      <c r="AF505" s="283"/>
      <c r="AG505" s="283"/>
      <c r="AH505" s="283"/>
      <c r="AI505" s="283"/>
      <c r="AJ505" s="283"/>
      <c r="AK505" s="283"/>
      <c r="AL505" s="283"/>
    </row>
    <row r="506">
      <c r="A506" s="316"/>
      <c r="B506" s="283"/>
      <c r="C506" s="283"/>
      <c r="D506" s="316"/>
      <c r="E506" s="316"/>
      <c r="F506" s="316"/>
      <c r="G506" s="316"/>
      <c r="H506" s="316"/>
      <c r="I506" s="316"/>
      <c r="J506" s="316"/>
      <c r="K506" s="316"/>
      <c r="L506" s="329"/>
      <c r="M506" s="329"/>
      <c r="N506" s="329"/>
      <c r="O506" s="329"/>
      <c r="P506" s="329"/>
      <c r="Q506" s="329"/>
      <c r="R506" s="316"/>
      <c r="S506" s="316"/>
      <c r="T506" s="316"/>
      <c r="U506" s="316"/>
      <c r="V506" s="316"/>
      <c r="W506" s="316"/>
      <c r="X506" s="283"/>
      <c r="Y506" s="316"/>
      <c r="Z506" s="316"/>
      <c r="AA506" s="283"/>
      <c r="AB506" s="283"/>
      <c r="AC506" s="283"/>
      <c r="AD506" s="283"/>
      <c r="AE506" s="283"/>
      <c r="AF506" s="283"/>
      <c r="AG506" s="283"/>
      <c r="AH506" s="283"/>
      <c r="AI506" s="283"/>
      <c r="AJ506" s="283"/>
      <c r="AK506" s="283"/>
      <c r="AL506" s="283"/>
    </row>
    <row r="507">
      <c r="A507" s="316"/>
      <c r="B507" s="283"/>
      <c r="C507" s="283"/>
      <c r="D507" s="316"/>
      <c r="E507" s="316"/>
      <c r="F507" s="316"/>
      <c r="G507" s="316"/>
      <c r="H507" s="316"/>
      <c r="I507" s="316"/>
      <c r="J507" s="316"/>
      <c r="K507" s="316"/>
      <c r="L507" s="329"/>
      <c r="M507" s="329"/>
      <c r="N507" s="329"/>
      <c r="O507" s="329"/>
      <c r="P507" s="329"/>
      <c r="Q507" s="329"/>
      <c r="R507" s="316"/>
      <c r="S507" s="316"/>
      <c r="T507" s="316"/>
      <c r="U507" s="316"/>
      <c r="V507" s="316"/>
      <c r="W507" s="316"/>
      <c r="X507" s="283"/>
      <c r="Y507" s="316"/>
      <c r="Z507" s="316"/>
      <c r="AA507" s="283"/>
      <c r="AB507" s="283"/>
      <c r="AC507" s="283"/>
      <c r="AD507" s="283"/>
      <c r="AE507" s="283"/>
      <c r="AF507" s="283"/>
      <c r="AG507" s="283"/>
      <c r="AH507" s="283"/>
      <c r="AI507" s="283"/>
      <c r="AJ507" s="283"/>
      <c r="AK507" s="283"/>
      <c r="AL507" s="283"/>
    </row>
    <row r="508">
      <c r="A508" s="316"/>
      <c r="B508" s="283"/>
      <c r="C508" s="283"/>
      <c r="D508" s="316"/>
      <c r="E508" s="316"/>
      <c r="F508" s="316"/>
      <c r="G508" s="316"/>
      <c r="H508" s="316"/>
      <c r="I508" s="316"/>
      <c r="J508" s="316"/>
      <c r="K508" s="316"/>
      <c r="L508" s="329"/>
      <c r="M508" s="329"/>
      <c r="N508" s="329"/>
      <c r="O508" s="329"/>
      <c r="P508" s="329"/>
      <c r="Q508" s="329"/>
      <c r="R508" s="316"/>
      <c r="S508" s="316"/>
      <c r="T508" s="316"/>
      <c r="U508" s="316"/>
      <c r="V508" s="316"/>
      <c r="W508" s="316"/>
      <c r="X508" s="283"/>
      <c r="Y508" s="316"/>
      <c r="Z508" s="316"/>
      <c r="AA508" s="283"/>
      <c r="AB508" s="283"/>
      <c r="AC508" s="283"/>
      <c r="AD508" s="283"/>
      <c r="AE508" s="283"/>
      <c r="AF508" s="283"/>
      <c r="AG508" s="283"/>
      <c r="AH508" s="283"/>
      <c r="AI508" s="283"/>
      <c r="AJ508" s="283"/>
      <c r="AK508" s="283"/>
      <c r="AL508" s="283"/>
    </row>
    <row r="509">
      <c r="A509" s="316"/>
      <c r="B509" s="283"/>
      <c r="C509" s="283"/>
      <c r="D509" s="316"/>
      <c r="E509" s="316"/>
      <c r="F509" s="316"/>
      <c r="G509" s="316"/>
      <c r="H509" s="316"/>
      <c r="I509" s="316"/>
      <c r="J509" s="316"/>
      <c r="K509" s="316"/>
      <c r="L509" s="329"/>
      <c r="M509" s="329"/>
      <c r="N509" s="329"/>
      <c r="O509" s="329"/>
      <c r="P509" s="329"/>
      <c r="Q509" s="329"/>
      <c r="R509" s="316"/>
      <c r="S509" s="316"/>
      <c r="T509" s="316"/>
      <c r="U509" s="316"/>
      <c r="V509" s="316"/>
      <c r="W509" s="316"/>
      <c r="X509" s="283"/>
      <c r="Y509" s="316"/>
      <c r="Z509" s="316"/>
      <c r="AA509" s="283"/>
      <c r="AB509" s="283"/>
      <c r="AC509" s="283"/>
      <c r="AD509" s="283"/>
      <c r="AE509" s="283"/>
      <c r="AF509" s="283"/>
      <c r="AG509" s="283"/>
      <c r="AH509" s="283"/>
      <c r="AI509" s="283"/>
      <c r="AJ509" s="283"/>
      <c r="AK509" s="283"/>
      <c r="AL509" s="283"/>
    </row>
    <row r="510">
      <c r="A510" s="316"/>
      <c r="B510" s="283"/>
      <c r="C510" s="283"/>
      <c r="D510" s="316"/>
      <c r="E510" s="316"/>
      <c r="F510" s="316"/>
      <c r="G510" s="316"/>
      <c r="H510" s="316"/>
      <c r="I510" s="316"/>
      <c r="J510" s="316"/>
      <c r="K510" s="316"/>
      <c r="L510" s="329"/>
      <c r="M510" s="329"/>
      <c r="N510" s="329"/>
      <c r="O510" s="329"/>
      <c r="P510" s="329"/>
      <c r="Q510" s="329"/>
      <c r="R510" s="316"/>
      <c r="S510" s="316"/>
      <c r="T510" s="316"/>
      <c r="U510" s="316"/>
      <c r="V510" s="316"/>
      <c r="W510" s="316"/>
      <c r="X510" s="283"/>
      <c r="Y510" s="316"/>
      <c r="Z510" s="316"/>
      <c r="AA510" s="283"/>
      <c r="AB510" s="283"/>
      <c r="AC510" s="283"/>
      <c r="AD510" s="283"/>
      <c r="AE510" s="283"/>
      <c r="AF510" s="283"/>
      <c r="AG510" s="283"/>
      <c r="AH510" s="283"/>
      <c r="AI510" s="283"/>
      <c r="AJ510" s="283"/>
      <c r="AK510" s="283"/>
      <c r="AL510" s="283"/>
    </row>
    <row r="511">
      <c r="A511" s="316"/>
      <c r="B511" s="283"/>
      <c r="C511" s="283"/>
      <c r="D511" s="316"/>
      <c r="E511" s="316"/>
      <c r="F511" s="316"/>
      <c r="G511" s="316"/>
      <c r="H511" s="316"/>
      <c r="I511" s="316"/>
      <c r="J511" s="316"/>
      <c r="K511" s="316"/>
      <c r="L511" s="329"/>
      <c r="M511" s="329"/>
      <c r="N511" s="329"/>
      <c r="O511" s="329"/>
      <c r="P511" s="329"/>
      <c r="Q511" s="329"/>
      <c r="R511" s="316"/>
      <c r="S511" s="316"/>
      <c r="T511" s="316"/>
      <c r="U511" s="316"/>
      <c r="V511" s="316"/>
      <c r="W511" s="316"/>
      <c r="X511" s="283"/>
      <c r="Y511" s="316"/>
      <c r="Z511" s="316"/>
      <c r="AA511" s="283"/>
      <c r="AB511" s="283"/>
      <c r="AC511" s="283"/>
      <c r="AD511" s="283"/>
      <c r="AE511" s="283"/>
      <c r="AF511" s="283"/>
      <c r="AG511" s="283"/>
      <c r="AH511" s="283"/>
      <c r="AI511" s="283"/>
      <c r="AJ511" s="283"/>
      <c r="AK511" s="283"/>
      <c r="AL511" s="283"/>
    </row>
    <row r="512">
      <c r="A512" s="316"/>
      <c r="B512" s="283"/>
      <c r="C512" s="283"/>
      <c r="D512" s="316"/>
      <c r="E512" s="316"/>
      <c r="F512" s="316"/>
      <c r="G512" s="316"/>
      <c r="H512" s="316"/>
      <c r="I512" s="316"/>
      <c r="J512" s="316"/>
      <c r="K512" s="316"/>
      <c r="L512" s="329"/>
      <c r="M512" s="329"/>
      <c r="N512" s="329"/>
      <c r="O512" s="329"/>
      <c r="P512" s="329"/>
      <c r="Q512" s="329"/>
      <c r="R512" s="316"/>
      <c r="S512" s="316"/>
      <c r="T512" s="316"/>
      <c r="U512" s="316"/>
      <c r="V512" s="316"/>
      <c r="W512" s="316"/>
      <c r="X512" s="283"/>
      <c r="Y512" s="316"/>
      <c r="Z512" s="316"/>
      <c r="AA512" s="283"/>
      <c r="AB512" s="283"/>
      <c r="AC512" s="283"/>
      <c r="AD512" s="283"/>
      <c r="AE512" s="283"/>
      <c r="AF512" s="283"/>
      <c r="AG512" s="283"/>
      <c r="AH512" s="283"/>
      <c r="AI512" s="283"/>
      <c r="AJ512" s="283"/>
      <c r="AK512" s="283"/>
      <c r="AL512" s="283"/>
    </row>
    <row r="513">
      <c r="A513" s="316"/>
      <c r="B513" s="283"/>
      <c r="C513" s="283"/>
      <c r="D513" s="316"/>
      <c r="E513" s="316"/>
      <c r="F513" s="316"/>
      <c r="G513" s="316"/>
      <c r="H513" s="316"/>
      <c r="I513" s="316"/>
      <c r="J513" s="316"/>
      <c r="K513" s="316"/>
      <c r="L513" s="329"/>
      <c r="M513" s="329"/>
      <c r="N513" s="329"/>
      <c r="O513" s="329"/>
      <c r="P513" s="329"/>
      <c r="Q513" s="329"/>
      <c r="R513" s="316"/>
      <c r="S513" s="316"/>
      <c r="T513" s="316"/>
      <c r="U513" s="316"/>
      <c r="V513" s="316"/>
      <c r="W513" s="316"/>
      <c r="X513" s="283"/>
      <c r="Y513" s="316"/>
      <c r="Z513" s="316"/>
      <c r="AA513" s="283"/>
      <c r="AB513" s="283"/>
      <c r="AC513" s="283"/>
      <c r="AD513" s="283"/>
      <c r="AE513" s="283"/>
      <c r="AF513" s="283"/>
      <c r="AG513" s="283"/>
      <c r="AH513" s="283"/>
      <c r="AI513" s="283"/>
      <c r="AJ513" s="283"/>
      <c r="AK513" s="283"/>
      <c r="AL513" s="283"/>
    </row>
    <row r="514">
      <c r="A514" s="316"/>
      <c r="B514" s="283"/>
      <c r="C514" s="283"/>
      <c r="D514" s="316"/>
      <c r="E514" s="316"/>
      <c r="F514" s="316"/>
      <c r="G514" s="316"/>
      <c r="H514" s="316"/>
      <c r="I514" s="316"/>
      <c r="J514" s="316"/>
      <c r="K514" s="316"/>
      <c r="L514" s="329"/>
      <c r="M514" s="329"/>
      <c r="N514" s="329"/>
      <c r="O514" s="329"/>
      <c r="P514" s="329"/>
      <c r="Q514" s="329"/>
      <c r="R514" s="316"/>
      <c r="S514" s="316"/>
      <c r="T514" s="316"/>
      <c r="U514" s="316"/>
      <c r="V514" s="316"/>
      <c r="W514" s="316"/>
      <c r="X514" s="283"/>
      <c r="Y514" s="316"/>
      <c r="Z514" s="316"/>
      <c r="AA514" s="283"/>
      <c r="AB514" s="283"/>
      <c r="AC514" s="283"/>
      <c r="AD514" s="283"/>
      <c r="AE514" s="283"/>
      <c r="AF514" s="283"/>
      <c r="AG514" s="283"/>
      <c r="AH514" s="283"/>
      <c r="AI514" s="283"/>
      <c r="AJ514" s="283"/>
      <c r="AK514" s="283"/>
      <c r="AL514" s="283"/>
    </row>
    <row r="515">
      <c r="A515" s="316"/>
      <c r="B515" s="283"/>
      <c r="C515" s="283"/>
      <c r="D515" s="316"/>
      <c r="E515" s="316"/>
      <c r="F515" s="316"/>
      <c r="G515" s="316"/>
      <c r="H515" s="316"/>
      <c r="I515" s="316"/>
      <c r="J515" s="316"/>
      <c r="K515" s="316"/>
      <c r="L515" s="329"/>
      <c r="M515" s="329"/>
      <c r="N515" s="329"/>
      <c r="O515" s="329"/>
      <c r="P515" s="329"/>
      <c r="Q515" s="329"/>
      <c r="R515" s="316"/>
      <c r="S515" s="316"/>
      <c r="T515" s="316"/>
      <c r="U515" s="316"/>
      <c r="V515" s="316"/>
      <c r="W515" s="316"/>
      <c r="X515" s="283"/>
      <c r="Y515" s="316"/>
      <c r="Z515" s="316"/>
      <c r="AA515" s="283"/>
      <c r="AB515" s="283"/>
      <c r="AC515" s="283"/>
      <c r="AD515" s="283"/>
      <c r="AE515" s="283"/>
      <c r="AF515" s="283"/>
      <c r="AG515" s="283"/>
      <c r="AH515" s="283"/>
      <c r="AI515" s="283"/>
      <c r="AJ515" s="283"/>
      <c r="AK515" s="283"/>
      <c r="AL515" s="283"/>
    </row>
    <row r="516">
      <c r="A516" s="316"/>
      <c r="B516" s="283"/>
      <c r="C516" s="283"/>
      <c r="D516" s="316"/>
      <c r="E516" s="316"/>
      <c r="F516" s="316"/>
      <c r="G516" s="316"/>
      <c r="H516" s="316"/>
      <c r="I516" s="316"/>
      <c r="J516" s="316"/>
      <c r="K516" s="316"/>
      <c r="L516" s="329"/>
      <c r="M516" s="329"/>
      <c r="N516" s="329"/>
      <c r="O516" s="329"/>
      <c r="P516" s="329"/>
      <c r="Q516" s="329"/>
      <c r="R516" s="316"/>
      <c r="S516" s="316"/>
      <c r="T516" s="316"/>
      <c r="U516" s="316"/>
      <c r="V516" s="316"/>
      <c r="W516" s="316"/>
      <c r="X516" s="283"/>
      <c r="Y516" s="316"/>
      <c r="Z516" s="316"/>
      <c r="AA516" s="283"/>
      <c r="AB516" s="283"/>
      <c r="AC516" s="283"/>
      <c r="AD516" s="283"/>
      <c r="AE516" s="283"/>
      <c r="AF516" s="283"/>
      <c r="AG516" s="283"/>
      <c r="AH516" s="283"/>
      <c r="AI516" s="283"/>
      <c r="AJ516" s="283"/>
      <c r="AK516" s="283"/>
      <c r="AL516" s="283"/>
    </row>
    <row r="517">
      <c r="A517" s="316"/>
      <c r="B517" s="283"/>
      <c r="C517" s="283"/>
      <c r="D517" s="316"/>
      <c r="E517" s="316"/>
      <c r="F517" s="316"/>
      <c r="G517" s="316"/>
      <c r="H517" s="316"/>
      <c r="I517" s="316"/>
      <c r="J517" s="316"/>
      <c r="K517" s="316"/>
      <c r="L517" s="329"/>
      <c r="M517" s="329"/>
      <c r="N517" s="329"/>
      <c r="O517" s="329"/>
      <c r="P517" s="329"/>
      <c r="Q517" s="329"/>
      <c r="R517" s="316"/>
      <c r="S517" s="316"/>
      <c r="T517" s="316"/>
      <c r="U517" s="316"/>
      <c r="V517" s="316"/>
      <c r="W517" s="316"/>
      <c r="X517" s="283"/>
      <c r="Y517" s="316"/>
      <c r="Z517" s="316"/>
      <c r="AA517" s="283"/>
      <c r="AB517" s="283"/>
      <c r="AC517" s="283"/>
      <c r="AD517" s="283"/>
      <c r="AE517" s="283"/>
      <c r="AF517" s="283"/>
      <c r="AG517" s="283"/>
      <c r="AH517" s="283"/>
      <c r="AI517" s="283"/>
      <c r="AJ517" s="283"/>
      <c r="AK517" s="283"/>
      <c r="AL517" s="283"/>
    </row>
    <row r="518">
      <c r="A518" s="316"/>
      <c r="B518" s="283"/>
      <c r="C518" s="283"/>
      <c r="D518" s="316"/>
      <c r="E518" s="316"/>
      <c r="F518" s="316"/>
      <c r="G518" s="316"/>
      <c r="H518" s="316"/>
      <c r="I518" s="316"/>
      <c r="J518" s="316"/>
      <c r="K518" s="316"/>
      <c r="L518" s="329"/>
      <c r="M518" s="329"/>
      <c r="N518" s="329"/>
      <c r="O518" s="329"/>
      <c r="P518" s="329"/>
      <c r="Q518" s="329"/>
      <c r="R518" s="316"/>
      <c r="S518" s="316"/>
      <c r="T518" s="316"/>
      <c r="U518" s="316"/>
      <c r="V518" s="316"/>
      <c r="W518" s="316"/>
      <c r="X518" s="283"/>
      <c r="Y518" s="316"/>
      <c r="Z518" s="316"/>
      <c r="AA518" s="283"/>
      <c r="AB518" s="283"/>
      <c r="AC518" s="283"/>
      <c r="AD518" s="283"/>
      <c r="AE518" s="283"/>
      <c r="AF518" s="283"/>
      <c r="AG518" s="283"/>
      <c r="AH518" s="283"/>
      <c r="AI518" s="283"/>
      <c r="AJ518" s="283"/>
      <c r="AK518" s="283"/>
      <c r="AL518" s="283"/>
    </row>
    <row r="519">
      <c r="A519" s="316"/>
      <c r="B519" s="283"/>
      <c r="C519" s="283"/>
      <c r="D519" s="316"/>
      <c r="E519" s="316"/>
      <c r="F519" s="316"/>
      <c r="G519" s="316"/>
      <c r="H519" s="316"/>
      <c r="I519" s="316"/>
      <c r="J519" s="316"/>
      <c r="K519" s="316"/>
      <c r="L519" s="329"/>
      <c r="M519" s="329"/>
      <c r="N519" s="329"/>
      <c r="O519" s="329"/>
      <c r="P519" s="329"/>
      <c r="Q519" s="329"/>
      <c r="R519" s="316"/>
      <c r="S519" s="316"/>
      <c r="T519" s="316"/>
      <c r="U519" s="316"/>
      <c r="V519" s="316"/>
      <c r="W519" s="316"/>
      <c r="X519" s="283"/>
      <c r="Y519" s="316"/>
      <c r="Z519" s="316"/>
      <c r="AA519" s="283"/>
      <c r="AB519" s="283"/>
      <c r="AC519" s="283"/>
      <c r="AD519" s="283"/>
      <c r="AE519" s="283"/>
      <c r="AF519" s="283"/>
      <c r="AG519" s="283"/>
      <c r="AH519" s="283"/>
      <c r="AI519" s="283"/>
      <c r="AJ519" s="283"/>
      <c r="AK519" s="283"/>
      <c r="AL519" s="283"/>
    </row>
    <row r="520">
      <c r="A520" s="316"/>
      <c r="B520" s="283"/>
      <c r="C520" s="283"/>
      <c r="D520" s="316"/>
      <c r="E520" s="316"/>
      <c r="F520" s="316"/>
      <c r="G520" s="316"/>
      <c r="H520" s="316"/>
      <c r="I520" s="316"/>
      <c r="J520" s="316"/>
      <c r="K520" s="316"/>
      <c r="L520" s="329"/>
      <c r="M520" s="329"/>
      <c r="N520" s="329"/>
      <c r="O520" s="329"/>
      <c r="P520" s="329"/>
      <c r="Q520" s="329"/>
      <c r="R520" s="316"/>
      <c r="S520" s="316"/>
      <c r="T520" s="316"/>
      <c r="U520" s="316"/>
      <c r="V520" s="316"/>
      <c r="W520" s="316"/>
      <c r="X520" s="283"/>
      <c r="Y520" s="316"/>
      <c r="Z520" s="316"/>
      <c r="AA520" s="283"/>
      <c r="AB520" s="283"/>
      <c r="AC520" s="283"/>
      <c r="AD520" s="283"/>
      <c r="AE520" s="283"/>
      <c r="AF520" s="283"/>
      <c r="AG520" s="283"/>
      <c r="AH520" s="283"/>
      <c r="AI520" s="283"/>
      <c r="AJ520" s="283"/>
      <c r="AK520" s="283"/>
      <c r="AL520" s="283"/>
    </row>
    <row r="521">
      <c r="A521" s="316"/>
      <c r="B521" s="283"/>
      <c r="C521" s="283"/>
      <c r="D521" s="316"/>
      <c r="E521" s="316"/>
      <c r="F521" s="316"/>
      <c r="G521" s="316"/>
      <c r="H521" s="316"/>
      <c r="I521" s="316"/>
      <c r="J521" s="316"/>
      <c r="K521" s="316"/>
      <c r="L521" s="329"/>
      <c r="M521" s="329"/>
      <c r="N521" s="329"/>
      <c r="O521" s="329"/>
      <c r="P521" s="329"/>
      <c r="Q521" s="329"/>
      <c r="R521" s="316"/>
      <c r="S521" s="316"/>
      <c r="T521" s="316"/>
      <c r="U521" s="316"/>
      <c r="V521" s="316"/>
      <c r="W521" s="316"/>
      <c r="X521" s="283"/>
      <c r="Y521" s="316"/>
      <c r="Z521" s="316"/>
      <c r="AA521" s="283"/>
      <c r="AB521" s="283"/>
      <c r="AC521" s="283"/>
      <c r="AD521" s="283"/>
      <c r="AE521" s="283"/>
      <c r="AF521" s="283"/>
      <c r="AG521" s="283"/>
      <c r="AH521" s="283"/>
      <c r="AI521" s="283"/>
      <c r="AJ521" s="283"/>
      <c r="AK521" s="283"/>
      <c r="AL521" s="283"/>
    </row>
    <row r="522">
      <c r="A522" s="316"/>
      <c r="B522" s="283"/>
      <c r="C522" s="283"/>
      <c r="D522" s="316"/>
      <c r="E522" s="316"/>
      <c r="F522" s="316"/>
      <c r="G522" s="316"/>
      <c r="H522" s="316"/>
      <c r="I522" s="316"/>
      <c r="J522" s="316"/>
      <c r="K522" s="316"/>
      <c r="L522" s="329"/>
      <c r="M522" s="329"/>
      <c r="N522" s="329"/>
      <c r="O522" s="329"/>
      <c r="P522" s="329"/>
      <c r="Q522" s="329"/>
      <c r="R522" s="316"/>
      <c r="S522" s="316"/>
      <c r="T522" s="316"/>
      <c r="U522" s="316"/>
      <c r="V522" s="316"/>
      <c r="W522" s="316"/>
      <c r="X522" s="283"/>
      <c r="Y522" s="316"/>
      <c r="Z522" s="316"/>
      <c r="AA522" s="283"/>
      <c r="AB522" s="283"/>
      <c r="AC522" s="283"/>
      <c r="AD522" s="283"/>
      <c r="AE522" s="283"/>
      <c r="AF522" s="283"/>
      <c r="AG522" s="283"/>
      <c r="AH522" s="283"/>
      <c r="AI522" s="283"/>
      <c r="AJ522" s="283"/>
      <c r="AK522" s="283"/>
      <c r="AL522" s="283"/>
    </row>
    <row r="523">
      <c r="A523" s="316"/>
      <c r="B523" s="283"/>
      <c r="C523" s="283"/>
      <c r="D523" s="316"/>
      <c r="E523" s="316"/>
      <c r="F523" s="316"/>
      <c r="G523" s="316"/>
      <c r="H523" s="316"/>
      <c r="I523" s="316"/>
      <c r="J523" s="316"/>
      <c r="K523" s="316"/>
      <c r="L523" s="329"/>
      <c r="M523" s="329"/>
      <c r="N523" s="329"/>
      <c r="O523" s="329"/>
      <c r="P523" s="329"/>
      <c r="Q523" s="329"/>
      <c r="R523" s="316"/>
      <c r="S523" s="316"/>
      <c r="T523" s="316"/>
      <c r="U523" s="316"/>
      <c r="V523" s="316"/>
      <c r="W523" s="316"/>
      <c r="X523" s="283"/>
      <c r="Y523" s="316"/>
      <c r="Z523" s="316"/>
      <c r="AA523" s="283"/>
      <c r="AB523" s="283"/>
      <c r="AC523" s="283"/>
      <c r="AD523" s="283"/>
      <c r="AE523" s="283"/>
      <c r="AF523" s="283"/>
      <c r="AG523" s="283"/>
      <c r="AH523" s="283"/>
      <c r="AI523" s="283"/>
      <c r="AJ523" s="283"/>
      <c r="AK523" s="283"/>
      <c r="AL523" s="283"/>
    </row>
    <row r="524">
      <c r="A524" s="316"/>
      <c r="B524" s="283"/>
      <c r="C524" s="283"/>
      <c r="D524" s="316"/>
      <c r="E524" s="316"/>
      <c r="F524" s="316"/>
      <c r="G524" s="316"/>
      <c r="H524" s="316"/>
      <c r="I524" s="316"/>
      <c r="J524" s="316"/>
      <c r="K524" s="316"/>
      <c r="L524" s="329"/>
      <c r="M524" s="329"/>
      <c r="N524" s="329"/>
      <c r="O524" s="329"/>
      <c r="P524" s="329"/>
      <c r="Q524" s="329"/>
      <c r="R524" s="316"/>
      <c r="S524" s="316"/>
      <c r="T524" s="316"/>
      <c r="U524" s="316"/>
      <c r="V524" s="316"/>
      <c r="W524" s="316"/>
      <c r="X524" s="283"/>
      <c r="Y524" s="316"/>
      <c r="Z524" s="316"/>
      <c r="AA524" s="283"/>
      <c r="AB524" s="283"/>
      <c r="AC524" s="283"/>
      <c r="AD524" s="283"/>
      <c r="AE524" s="283"/>
      <c r="AF524" s="283"/>
      <c r="AG524" s="283"/>
      <c r="AH524" s="283"/>
      <c r="AI524" s="283"/>
      <c r="AJ524" s="283"/>
      <c r="AK524" s="283"/>
      <c r="AL524" s="283"/>
    </row>
    <row r="525">
      <c r="A525" s="316"/>
      <c r="B525" s="283"/>
      <c r="C525" s="283"/>
      <c r="D525" s="316"/>
      <c r="E525" s="316"/>
      <c r="F525" s="316"/>
      <c r="G525" s="316"/>
      <c r="H525" s="316"/>
      <c r="I525" s="316"/>
      <c r="J525" s="316"/>
      <c r="K525" s="316"/>
      <c r="L525" s="329"/>
      <c r="M525" s="329"/>
      <c r="N525" s="329"/>
      <c r="O525" s="329"/>
      <c r="P525" s="329"/>
      <c r="Q525" s="329"/>
      <c r="R525" s="316"/>
      <c r="S525" s="316"/>
      <c r="T525" s="316"/>
      <c r="U525" s="316"/>
      <c r="V525" s="316"/>
      <c r="W525" s="316"/>
      <c r="X525" s="283"/>
      <c r="Y525" s="316"/>
      <c r="Z525" s="316"/>
      <c r="AA525" s="283"/>
      <c r="AB525" s="283"/>
      <c r="AC525" s="283"/>
      <c r="AD525" s="283"/>
      <c r="AE525" s="283"/>
      <c r="AF525" s="283"/>
      <c r="AG525" s="283"/>
      <c r="AH525" s="283"/>
      <c r="AI525" s="283"/>
      <c r="AJ525" s="283"/>
      <c r="AK525" s="283"/>
      <c r="AL525" s="283"/>
    </row>
    <row r="526">
      <c r="A526" s="316"/>
      <c r="B526" s="283"/>
      <c r="C526" s="283"/>
      <c r="D526" s="316"/>
      <c r="E526" s="316"/>
      <c r="F526" s="316"/>
      <c r="G526" s="316"/>
      <c r="H526" s="316"/>
      <c r="I526" s="316"/>
      <c r="J526" s="316"/>
      <c r="K526" s="316"/>
      <c r="L526" s="329"/>
      <c r="M526" s="329"/>
      <c r="N526" s="329"/>
      <c r="O526" s="329"/>
      <c r="P526" s="329"/>
      <c r="Q526" s="329"/>
      <c r="R526" s="316"/>
      <c r="S526" s="316"/>
      <c r="T526" s="316"/>
      <c r="U526" s="316"/>
      <c r="V526" s="316"/>
      <c r="W526" s="316"/>
      <c r="X526" s="283"/>
      <c r="Y526" s="316"/>
      <c r="Z526" s="316"/>
      <c r="AA526" s="283"/>
      <c r="AB526" s="283"/>
      <c r="AC526" s="283"/>
      <c r="AD526" s="283"/>
      <c r="AE526" s="283"/>
      <c r="AF526" s="283"/>
      <c r="AG526" s="283"/>
      <c r="AH526" s="283"/>
      <c r="AI526" s="283"/>
      <c r="AJ526" s="283"/>
      <c r="AK526" s="283"/>
      <c r="AL526" s="283"/>
    </row>
    <row r="527">
      <c r="A527" s="316"/>
      <c r="B527" s="283"/>
      <c r="C527" s="283"/>
      <c r="D527" s="316"/>
      <c r="E527" s="316"/>
      <c r="F527" s="316"/>
      <c r="G527" s="316"/>
      <c r="H527" s="316"/>
      <c r="I527" s="316"/>
      <c r="J527" s="316"/>
      <c r="K527" s="316"/>
      <c r="L527" s="329"/>
      <c r="M527" s="329"/>
      <c r="N527" s="329"/>
      <c r="O527" s="329"/>
      <c r="P527" s="329"/>
      <c r="Q527" s="329"/>
      <c r="R527" s="316"/>
      <c r="S527" s="316"/>
      <c r="T527" s="316"/>
      <c r="U527" s="316"/>
      <c r="V527" s="316"/>
      <c r="W527" s="316"/>
      <c r="X527" s="283"/>
      <c r="Y527" s="316"/>
      <c r="Z527" s="316"/>
      <c r="AA527" s="283"/>
      <c r="AB527" s="283"/>
      <c r="AC527" s="283"/>
      <c r="AD527" s="283"/>
      <c r="AE527" s="283"/>
      <c r="AF527" s="283"/>
      <c r="AG527" s="283"/>
      <c r="AH527" s="283"/>
      <c r="AI527" s="283"/>
      <c r="AJ527" s="283"/>
      <c r="AK527" s="283"/>
      <c r="AL527" s="283"/>
    </row>
    <row r="528">
      <c r="A528" s="316"/>
      <c r="B528" s="283"/>
      <c r="C528" s="283"/>
      <c r="D528" s="316"/>
      <c r="E528" s="316"/>
      <c r="F528" s="316"/>
      <c r="G528" s="316"/>
      <c r="H528" s="316"/>
      <c r="I528" s="316"/>
      <c r="J528" s="316"/>
      <c r="K528" s="316"/>
      <c r="L528" s="329"/>
      <c r="M528" s="329"/>
      <c r="N528" s="329"/>
      <c r="O528" s="329"/>
      <c r="P528" s="329"/>
      <c r="Q528" s="329"/>
      <c r="R528" s="316"/>
      <c r="S528" s="316"/>
      <c r="T528" s="316"/>
      <c r="U528" s="316"/>
      <c r="V528" s="316"/>
      <c r="W528" s="316"/>
      <c r="X528" s="283"/>
      <c r="Y528" s="316"/>
      <c r="Z528" s="316"/>
      <c r="AA528" s="283"/>
      <c r="AB528" s="283"/>
      <c r="AC528" s="283"/>
      <c r="AD528" s="283"/>
      <c r="AE528" s="283"/>
      <c r="AF528" s="283"/>
      <c r="AG528" s="283"/>
      <c r="AH528" s="283"/>
      <c r="AI528" s="283"/>
      <c r="AJ528" s="283"/>
      <c r="AK528" s="283"/>
      <c r="AL528" s="283"/>
    </row>
    <row r="529">
      <c r="A529" s="316"/>
      <c r="B529" s="283"/>
      <c r="C529" s="283"/>
      <c r="D529" s="316"/>
      <c r="E529" s="316"/>
      <c r="F529" s="316"/>
      <c r="G529" s="316"/>
      <c r="H529" s="316"/>
      <c r="I529" s="316"/>
      <c r="J529" s="316"/>
      <c r="K529" s="316"/>
      <c r="L529" s="329"/>
      <c r="M529" s="329"/>
      <c r="N529" s="329"/>
      <c r="O529" s="329"/>
      <c r="P529" s="329"/>
      <c r="Q529" s="329"/>
      <c r="R529" s="316"/>
      <c r="S529" s="316"/>
      <c r="T529" s="316"/>
      <c r="U529" s="316"/>
      <c r="V529" s="316"/>
      <c r="W529" s="316"/>
      <c r="X529" s="283"/>
      <c r="Y529" s="316"/>
      <c r="Z529" s="316"/>
      <c r="AA529" s="283"/>
      <c r="AB529" s="283"/>
      <c r="AC529" s="283"/>
      <c r="AD529" s="283"/>
      <c r="AE529" s="283"/>
      <c r="AF529" s="283"/>
      <c r="AG529" s="283"/>
      <c r="AH529" s="283"/>
      <c r="AI529" s="283"/>
      <c r="AJ529" s="283"/>
      <c r="AK529" s="283"/>
      <c r="AL529" s="283"/>
    </row>
    <row r="530">
      <c r="A530" s="316"/>
      <c r="B530" s="283"/>
      <c r="C530" s="283"/>
      <c r="D530" s="316"/>
      <c r="E530" s="316"/>
      <c r="F530" s="316"/>
      <c r="G530" s="316"/>
      <c r="H530" s="316"/>
      <c r="I530" s="316"/>
      <c r="J530" s="316"/>
      <c r="K530" s="316"/>
      <c r="L530" s="329"/>
      <c r="M530" s="329"/>
      <c r="N530" s="329"/>
      <c r="O530" s="329"/>
      <c r="P530" s="329"/>
      <c r="Q530" s="329"/>
      <c r="R530" s="316"/>
      <c r="S530" s="316"/>
      <c r="T530" s="316"/>
      <c r="U530" s="316"/>
      <c r="V530" s="316"/>
      <c r="W530" s="316"/>
      <c r="X530" s="283"/>
      <c r="Y530" s="316"/>
      <c r="Z530" s="316"/>
      <c r="AA530" s="283"/>
      <c r="AB530" s="283"/>
      <c r="AC530" s="283"/>
      <c r="AD530" s="283"/>
      <c r="AE530" s="283"/>
      <c r="AF530" s="283"/>
      <c r="AG530" s="283"/>
      <c r="AH530" s="283"/>
      <c r="AI530" s="283"/>
      <c r="AJ530" s="283"/>
      <c r="AK530" s="283"/>
      <c r="AL530" s="283"/>
    </row>
    <row r="531">
      <c r="A531" s="316"/>
      <c r="B531" s="283"/>
      <c r="C531" s="283"/>
      <c r="D531" s="316"/>
      <c r="E531" s="316"/>
      <c r="F531" s="316"/>
      <c r="G531" s="316"/>
      <c r="H531" s="316"/>
      <c r="I531" s="316"/>
      <c r="J531" s="316"/>
      <c r="K531" s="316"/>
      <c r="L531" s="329"/>
      <c r="M531" s="329"/>
      <c r="N531" s="329"/>
      <c r="O531" s="329"/>
      <c r="P531" s="329"/>
      <c r="Q531" s="329"/>
      <c r="R531" s="316"/>
      <c r="S531" s="316"/>
      <c r="T531" s="316"/>
      <c r="U531" s="316"/>
      <c r="V531" s="316"/>
      <c r="W531" s="316"/>
      <c r="X531" s="283"/>
      <c r="Y531" s="316"/>
      <c r="Z531" s="316"/>
      <c r="AA531" s="283"/>
      <c r="AB531" s="283"/>
      <c r="AC531" s="283"/>
      <c r="AD531" s="283"/>
      <c r="AE531" s="283"/>
      <c r="AF531" s="283"/>
      <c r="AG531" s="283"/>
      <c r="AH531" s="283"/>
      <c r="AI531" s="283"/>
      <c r="AJ531" s="283"/>
      <c r="AK531" s="283"/>
      <c r="AL531" s="283"/>
    </row>
    <row r="532">
      <c r="A532" s="316"/>
      <c r="B532" s="283"/>
      <c r="C532" s="283"/>
      <c r="D532" s="316"/>
      <c r="E532" s="316"/>
      <c r="F532" s="316"/>
      <c r="G532" s="316"/>
      <c r="H532" s="316"/>
      <c r="I532" s="316"/>
      <c r="J532" s="316"/>
      <c r="K532" s="316"/>
      <c r="L532" s="329"/>
      <c r="M532" s="329"/>
      <c r="N532" s="329"/>
      <c r="O532" s="329"/>
      <c r="P532" s="329"/>
      <c r="Q532" s="329"/>
      <c r="R532" s="316"/>
      <c r="S532" s="316"/>
      <c r="T532" s="316"/>
      <c r="U532" s="316"/>
      <c r="V532" s="316"/>
      <c r="W532" s="316"/>
      <c r="X532" s="283"/>
      <c r="Y532" s="316"/>
      <c r="Z532" s="316"/>
      <c r="AA532" s="283"/>
      <c r="AB532" s="283"/>
      <c r="AC532" s="283"/>
      <c r="AD532" s="283"/>
      <c r="AE532" s="283"/>
      <c r="AF532" s="283"/>
      <c r="AG532" s="283"/>
      <c r="AH532" s="283"/>
      <c r="AI532" s="283"/>
      <c r="AJ532" s="283"/>
      <c r="AK532" s="283"/>
      <c r="AL532" s="283"/>
    </row>
    <row r="533">
      <c r="A533" s="316"/>
      <c r="B533" s="283"/>
      <c r="C533" s="283"/>
      <c r="D533" s="316"/>
      <c r="E533" s="316"/>
      <c r="F533" s="316"/>
      <c r="G533" s="316"/>
      <c r="H533" s="316"/>
      <c r="I533" s="316"/>
      <c r="J533" s="316"/>
      <c r="K533" s="316"/>
      <c r="L533" s="329"/>
      <c r="M533" s="329"/>
      <c r="N533" s="329"/>
      <c r="O533" s="329"/>
      <c r="P533" s="329"/>
      <c r="Q533" s="329"/>
      <c r="R533" s="316"/>
      <c r="S533" s="316"/>
      <c r="T533" s="316"/>
      <c r="U533" s="316"/>
      <c r="V533" s="316"/>
      <c r="W533" s="316"/>
      <c r="X533" s="283"/>
      <c r="Y533" s="316"/>
      <c r="Z533" s="316"/>
      <c r="AA533" s="283"/>
      <c r="AB533" s="283"/>
      <c r="AC533" s="283"/>
      <c r="AD533" s="283"/>
      <c r="AE533" s="283"/>
      <c r="AF533" s="283"/>
      <c r="AG533" s="283"/>
      <c r="AH533" s="283"/>
      <c r="AI533" s="283"/>
      <c r="AJ533" s="283"/>
      <c r="AK533" s="283"/>
      <c r="AL533" s="283"/>
    </row>
    <row r="534">
      <c r="A534" s="316"/>
      <c r="B534" s="283"/>
      <c r="C534" s="283"/>
      <c r="D534" s="316"/>
      <c r="E534" s="316"/>
      <c r="F534" s="316"/>
      <c r="G534" s="316"/>
      <c r="H534" s="316"/>
      <c r="I534" s="316"/>
      <c r="J534" s="316"/>
      <c r="K534" s="316"/>
      <c r="L534" s="329"/>
      <c r="M534" s="329"/>
      <c r="N534" s="329"/>
      <c r="O534" s="329"/>
      <c r="P534" s="329"/>
      <c r="Q534" s="329"/>
      <c r="R534" s="316"/>
      <c r="S534" s="316"/>
      <c r="T534" s="316"/>
      <c r="U534" s="316"/>
      <c r="V534" s="316"/>
      <c r="W534" s="316"/>
      <c r="X534" s="283"/>
      <c r="Y534" s="316"/>
      <c r="Z534" s="316"/>
      <c r="AA534" s="283"/>
      <c r="AB534" s="283"/>
      <c r="AC534" s="283"/>
      <c r="AD534" s="283"/>
      <c r="AE534" s="283"/>
      <c r="AF534" s="283"/>
      <c r="AG534" s="283"/>
      <c r="AH534" s="283"/>
      <c r="AI534" s="283"/>
      <c r="AJ534" s="283"/>
      <c r="AK534" s="283"/>
      <c r="AL534" s="283"/>
    </row>
    <row r="535">
      <c r="A535" s="316"/>
      <c r="B535" s="283"/>
      <c r="C535" s="283"/>
      <c r="D535" s="316"/>
      <c r="E535" s="316"/>
      <c r="F535" s="316"/>
      <c r="G535" s="316"/>
      <c r="H535" s="316"/>
      <c r="I535" s="316"/>
      <c r="J535" s="316"/>
      <c r="K535" s="316"/>
      <c r="L535" s="329"/>
      <c r="M535" s="329"/>
      <c r="N535" s="329"/>
      <c r="O535" s="329"/>
      <c r="P535" s="329"/>
      <c r="Q535" s="329"/>
      <c r="R535" s="316"/>
      <c r="S535" s="316"/>
      <c r="T535" s="316"/>
      <c r="U535" s="316"/>
      <c r="V535" s="316"/>
      <c r="W535" s="316"/>
      <c r="X535" s="283"/>
      <c r="Y535" s="316"/>
      <c r="Z535" s="316"/>
      <c r="AA535" s="283"/>
      <c r="AB535" s="283"/>
      <c r="AC535" s="283"/>
      <c r="AD535" s="283"/>
      <c r="AE535" s="283"/>
      <c r="AF535" s="283"/>
      <c r="AG535" s="283"/>
      <c r="AH535" s="283"/>
      <c r="AI535" s="283"/>
      <c r="AJ535" s="283"/>
      <c r="AK535" s="283"/>
      <c r="AL535" s="283"/>
    </row>
    <row r="536">
      <c r="A536" s="316"/>
      <c r="B536" s="283"/>
      <c r="C536" s="283"/>
      <c r="D536" s="316"/>
      <c r="E536" s="316"/>
      <c r="F536" s="316"/>
      <c r="G536" s="316"/>
      <c r="H536" s="316"/>
      <c r="I536" s="316"/>
      <c r="J536" s="316"/>
      <c r="K536" s="316"/>
      <c r="L536" s="329"/>
      <c r="M536" s="329"/>
      <c r="N536" s="329"/>
      <c r="O536" s="329"/>
      <c r="P536" s="329"/>
      <c r="Q536" s="329"/>
      <c r="R536" s="316"/>
      <c r="S536" s="316"/>
      <c r="T536" s="316"/>
      <c r="U536" s="316"/>
      <c r="V536" s="316"/>
      <c r="W536" s="316"/>
      <c r="X536" s="283"/>
      <c r="Y536" s="316"/>
      <c r="Z536" s="316"/>
      <c r="AA536" s="283"/>
      <c r="AB536" s="283"/>
      <c r="AC536" s="283"/>
      <c r="AD536" s="283"/>
      <c r="AE536" s="283"/>
      <c r="AF536" s="283"/>
      <c r="AG536" s="283"/>
      <c r="AH536" s="283"/>
      <c r="AI536" s="283"/>
      <c r="AJ536" s="283"/>
      <c r="AK536" s="283"/>
      <c r="AL536" s="283"/>
    </row>
    <row r="537">
      <c r="A537" s="316"/>
      <c r="B537" s="283"/>
      <c r="C537" s="283"/>
      <c r="D537" s="316"/>
      <c r="E537" s="316"/>
      <c r="F537" s="316"/>
      <c r="G537" s="316"/>
      <c r="H537" s="316"/>
      <c r="I537" s="316"/>
      <c r="J537" s="316"/>
      <c r="K537" s="316"/>
      <c r="L537" s="329"/>
      <c r="M537" s="329"/>
      <c r="N537" s="329"/>
      <c r="O537" s="329"/>
      <c r="P537" s="329"/>
      <c r="Q537" s="329"/>
      <c r="R537" s="316"/>
      <c r="S537" s="316"/>
      <c r="T537" s="316"/>
      <c r="U537" s="316"/>
      <c r="V537" s="316"/>
      <c r="W537" s="316"/>
      <c r="X537" s="283"/>
      <c r="Y537" s="316"/>
      <c r="Z537" s="316"/>
      <c r="AA537" s="283"/>
      <c r="AB537" s="283"/>
      <c r="AC537" s="283"/>
      <c r="AD537" s="283"/>
      <c r="AE537" s="283"/>
      <c r="AF537" s="283"/>
      <c r="AG537" s="283"/>
      <c r="AH537" s="283"/>
      <c r="AI537" s="283"/>
      <c r="AJ537" s="283"/>
      <c r="AK537" s="283"/>
      <c r="AL537" s="283"/>
    </row>
    <row r="538">
      <c r="A538" s="316"/>
      <c r="B538" s="283"/>
      <c r="C538" s="283"/>
      <c r="D538" s="316"/>
      <c r="E538" s="316"/>
      <c r="F538" s="316"/>
      <c r="G538" s="316"/>
      <c r="H538" s="316"/>
      <c r="I538" s="316"/>
      <c r="J538" s="316"/>
      <c r="K538" s="316"/>
      <c r="L538" s="329"/>
      <c r="M538" s="329"/>
      <c r="N538" s="329"/>
      <c r="O538" s="329"/>
      <c r="P538" s="329"/>
      <c r="Q538" s="329"/>
      <c r="R538" s="316"/>
      <c r="S538" s="316"/>
      <c r="T538" s="316"/>
      <c r="U538" s="316"/>
      <c r="V538" s="316"/>
      <c r="W538" s="316"/>
      <c r="X538" s="283"/>
      <c r="Y538" s="316"/>
      <c r="Z538" s="316"/>
      <c r="AA538" s="283"/>
      <c r="AB538" s="283"/>
      <c r="AC538" s="283"/>
      <c r="AD538" s="283"/>
      <c r="AE538" s="283"/>
      <c r="AF538" s="283"/>
      <c r="AG538" s="283"/>
      <c r="AH538" s="283"/>
      <c r="AI538" s="283"/>
      <c r="AJ538" s="283"/>
      <c r="AK538" s="283"/>
      <c r="AL538" s="283"/>
    </row>
    <row r="539">
      <c r="A539" s="316"/>
      <c r="B539" s="283"/>
      <c r="C539" s="283"/>
      <c r="D539" s="316"/>
      <c r="E539" s="316"/>
      <c r="F539" s="316"/>
      <c r="G539" s="316"/>
      <c r="H539" s="316"/>
      <c r="I539" s="316"/>
      <c r="J539" s="316"/>
      <c r="K539" s="316"/>
      <c r="L539" s="329"/>
      <c r="M539" s="329"/>
      <c r="N539" s="329"/>
      <c r="O539" s="329"/>
      <c r="P539" s="329"/>
      <c r="Q539" s="329"/>
      <c r="R539" s="316"/>
      <c r="S539" s="316"/>
      <c r="T539" s="316"/>
      <c r="U539" s="316"/>
      <c r="V539" s="316"/>
      <c r="W539" s="316"/>
      <c r="X539" s="283"/>
      <c r="Y539" s="316"/>
      <c r="Z539" s="316"/>
      <c r="AA539" s="283"/>
      <c r="AB539" s="283"/>
      <c r="AC539" s="283"/>
      <c r="AD539" s="283"/>
      <c r="AE539" s="283"/>
      <c r="AF539" s="283"/>
      <c r="AG539" s="283"/>
      <c r="AH539" s="283"/>
      <c r="AI539" s="283"/>
      <c r="AJ539" s="283"/>
      <c r="AK539" s="283"/>
      <c r="AL539" s="283"/>
    </row>
    <row r="540">
      <c r="A540" s="316"/>
      <c r="B540" s="283"/>
      <c r="C540" s="283"/>
      <c r="D540" s="316"/>
      <c r="E540" s="316"/>
      <c r="F540" s="316"/>
      <c r="G540" s="316"/>
      <c r="H540" s="316"/>
      <c r="I540" s="316"/>
      <c r="J540" s="316"/>
      <c r="K540" s="316"/>
      <c r="L540" s="329"/>
      <c r="M540" s="329"/>
      <c r="N540" s="329"/>
      <c r="O540" s="329"/>
      <c r="P540" s="329"/>
      <c r="Q540" s="329"/>
      <c r="R540" s="316"/>
      <c r="S540" s="316"/>
      <c r="T540" s="316"/>
      <c r="U540" s="316"/>
      <c r="V540" s="316"/>
      <c r="W540" s="316"/>
      <c r="X540" s="283"/>
      <c r="Y540" s="316"/>
      <c r="Z540" s="316"/>
      <c r="AA540" s="283"/>
      <c r="AB540" s="283"/>
      <c r="AC540" s="283"/>
      <c r="AD540" s="283"/>
      <c r="AE540" s="283"/>
      <c r="AF540" s="283"/>
      <c r="AG540" s="283"/>
      <c r="AH540" s="283"/>
      <c r="AI540" s="283"/>
      <c r="AJ540" s="283"/>
      <c r="AK540" s="283"/>
      <c r="AL540" s="283"/>
    </row>
    <row r="541">
      <c r="A541" s="316"/>
      <c r="B541" s="283"/>
      <c r="C541" s="283"/>
      <c r="D541" s="316"/>
      <c r="E541" s="316"/>
      <c r="F541" s="316"/>
      <c r="G541" s="316"/>
      <c r="H541" s="316"/>
      <c r="I541" s="316"/>
      <c r="J541" s="316"/>
      <c r="K541" s="316"/>
      <c r="L541" s="329"/>
      <c r="M541" s="329"/>
      <c r="N541" s="329"/>
      <c r="O541" s="329"/>
      <c r="P541" s="329"/>
      <c r="Q541" s="329"/>
      <c r="R541" s="316"/>
      <c r="S541" s="316"/>
      <c r="T541" s="316"/>
      <c r="U541" s="316"/>
      <c r="V541" s="316"/>
      <c r="W541" s="316"/>
      <c r="X541" s="283"/>
      <c r="Y541" s="316"/>
      <c r="Z541" s="316"/>
      <c r="AA541" s="283"/>
      <c r="AB541" s="283"/>
      <c r="AC541" s="283"/>
      <c r="AD541" s="283"/>
      <c r="AE541" s="283"/>
      <c r="AF541" s="283"/>
      <c r="AG541" s="283"/>
      <c r="AH541" s="283"/>
      <c r="AI541" s="283"/>
      <c r="AJ541" s="283"/>
      <c r="AK541" s="283"/>
      <c r="AL541" s="283"/>
    </row>
    <row r="542">
      <c r="A542" s="316"/>
      <c r="B542" s="283"/>
      <c r="C542" s="283"/>
      <c r="D542" s="316"/>
      <c r="E542" s="316"/>
      <c r="F542" s="316"/>
      <c r="G542" s="316"/>
      <c r="H542" s="316"/>
      <c r="I542" s="316"/>
      <c r="J542" s="316"/>
      <c r="K542" s="316"/>
      <c r="L542" s="329"/>
      <c r="M542" s="329"/>
      <c r="N542" s="329"/>
      <c r="O542" s="329"/>
      <c r="P542" s="329"/>
      <c r="Q542" s="329"/>
      <c r="R542" s="316"/>
      <c r="S542" s="316"/>
      <c r="T542" s="316"/>
      <c r="U542" s="316"/>
      <c r="V542" s="316"/>
      <c r="W542" s="316"/>
      <c r="X542" s="283"/>
      <c r="Y542" s="316"/>
      <c r="Z542" s="316"/>
      <c r="AA542" s="283"/>
      <c r="AB542" s="283"/>
      <c r="AC542" s="283"/>
      <c r="AD542" s="283"/>
      <c r="AE542" s="283"/>
      <c r="AF542" s="283"/>
      <c r="AG542" s="283"/>
      <c r="AH542" s="283"/>
      <c r="AI542" s="283"/>
      <c r="AJ542" s="283"/>
      <c r="AK542" s="283"/>
      <c r="AL542" s="283"/>
    </row>
    <row r="543">
      <c r="A543" s="316"/>
      <c r="B543" s="283"/>
      <c r="C543" s="283"/>
      <c r="D543" s="316"/>
      <c r="E543" s="316"/>
      <c r="F543" s="316"/>
      <c r="G543" s="316"/>
      <c r="H543" s="316"/>
      <c r="I543" s="316"/>
      <c r="J543" s="316"/>
      <c r="K543" s="316"/>
      <c r="L543" s="329"/>
      <c r="M543" s="329"/>
      <c r="N543" s="329"/>
      <c r="O543" s="329"/>
      <c r="P543" s="329"/>
      <c r="Q543" s="329"/>
      <c r="R543" s="316"/>
      <c r="S543" s="316"/>
      <c r="T543" s="316"/>
      <c r="U543" s="316"/>
      <c r="V543" s="316"/>
      <c r="W543" s="316"/>
      <c r="X543" s="283"/>
      <c r="Y543" s="316"/>
      <c r="Z543" s="316"/>
      <c r="AA543" s="283"/>
      <c r="AB543" s="283"/>
      <c r="AC543" s="283"/>
      <c r="AD543" s="283"/>
      <c r="AE543" s="283"/>
      <c r="AF543" s="283"/>
      <c r="AG543" s="283"/>
      <c r="AH543" s="283"/>
      <c r="AI543" s="283"/>
      <c r="AJ543" s="283"/>
      <c r="AK543" s="283"/>
      <c r="AL543" s="283"/>
    </row>
    <row r="544">
      <c r="A544" s="316"/>
      <c r="B544" s="283"/>
      <c r="C544" s="283"/>
      <c r="D544" s="316"/>
      <c r="E544" s="316"/>
      <c r="F544" s="316"/>
      <c r="G544" s="316"/>
      <c r="H544" s="316"/>
      <c r="I544" s="316"/>
      <c r="J544" s="316"/>
      <c r="K544" s="316"/>
      <c r="L544" s="329"/>
      <c r="M544" s="329"/>
      <c r="N544" s="329"/>
      <c r="O544" s="329"/>
      <c r="P544" s="329"/>
      <c r="Q544" s="329"/>
      <c r="R544" s="316"/>
      <c r="S544" s="316"/>
      <c r="T544" s="316"/>
      <c r="U544" s="316"/>
      <c r="V544" s="316"/>
      <c r="W544" s="316"/>
      <c r="X544" s="283"/>
      <c r="Y544" s="316"/>
      <c r="Z544" s="316"/>
      <c r="AA544" s="283"/>
      <c r="AB544" s="283"/>
      <c r="AC544" s="283"/>
      <c r="AD544" s="283"/>
      <c r="AE544" s="283"/>
      <c r="AF544" s="283"/>
      <c r="AG544" s="283"/>
      <c r="AH544" s="283"/>
      <c r="AI544" s="283"/>
      <c r="AJ544" s="283"/>
      <c r="AK544" s="283"/>
      <c r="AL544" s="283"/>
    </row>
    <row r="545">
      <c r="A545" s="316"/>
      <c r="B545" s="283"/>
      <c r="C545" s="283"/>
      <c r="D545" s="316"/>
      <c r="E545" s="316"/>
      <c r="F545" s="316"/>
      <c r="G545" s="316"/>
      <c r="H545" s="316"/>
      <c r="I545" s="316"/>
      <c r="J545" s="316"/>
      <c r="K545" s="316"/>
      <c r="L545" s="329"/>
      <c r="M545" s="329"/>
      <c r="N545" s="329"/>
      <c r="O545" s="329"/>
      <c r="P545" s="329"/>
      <c r="Q545" s="329"/>
      <c r="R545" s="316"/>
      <c r="S545" s="316"/>
      <c r="T545" s="316"/>
      <c r="U545" s="316"/>
      <c r="V545" s="316"/>
      <c r="W545" s="316"/>
      <c r="X545" s="283"/>
      <c r="Y545" s="316"/>
      <c r="Z545" s="316"/>
      <c r="AA545" s="283"/>
      <c r="AB545" s="283"/>
      <c r="AC545" s="283"/>
      <c r="AD545" s="283"/>
      <c r="AE545" s="283"/>
      <c r="AF545" s="283"/>
      <c r="AG545" s="283"/>
      <c r="AH545" s="283"/>
      <c r="AI545" s="283"/>
      <c r="AJ545" s="283"/>
      <c r="AK545" s="283"/>
      <c r="AL545" s="283"/>
    </row>
    <row r="546">
      <c r="A546" s="316"/>
      <c r="B546" s="283"/>
      <c r="C546" s="283"/>
      <c r="D546" s="316"/>
      <c r="E546" s="316"/>
      <c r="F546" s="316"/>
      <c r="G546" s="316"/>
      <c r="H546" s="316"/>
      <c r="I546" s="316"/>
      <c r="J546" s="316"/>
      <c r="K546" s="316"/>
      <c r="L546" s="329"/>
      <c r="M546" s="329"/>
      <c r="N546" s="329"/>
      <c r="O546" s="329"/>
      <c r="P546" s="329"/>
      <c r="Q546" s="329"/>
      <c r="R546" s="316"/>
      <c r="S546" s="316"/>
      <c r="T546" s="316"/>
      <c r="U546" s="316"/>
      <c r="V546" s="316"/>
      <c r="W546" s="316"/>
      <c r="X546" s="283"/>
      <c r="Y546" s="316"/>
      <c r="Z546" s="316"/>
      <c r="AA546" s="283"/>
      <c r="AB546" s="283"/>
      <c r="AC546" s="283"/>
      <c r="AD546" s="283"/>
      <c r="AE546" s="283"/>
      <c r="AF546" s="283"/>
      <c r="AG546" s="283"/>
      <c r="AH546" s="283"/>
      <c r="AI546" s="283"/>
      <c r="AJ546" s="283"/>
      <c r="AK546" s="283"/>
      <c r="AL546" s="283"/>
    </row>
    <row r="547">
      <c r="A547" s="316"/>
      <c r="B547" s="283"/>
      <c r="C547" s="283"/>
      <c r="D547" s="316"/>
      <c r="E547" s="316"/>
      <c r="F547" s="316"/>
      <c r="G547" s="316"/>
      <c r="H547" s="316"/>
      <c r="I547" s="316"/>
      <c r="J547" s="316"/>
      <c r="K547" s="316"/>
      <c r="L547" s="329"/>
      <c r="M547" s="329"/>
      <c r="N547" s="329"/>
      <c r="O547" s="329"/>
      <c r="P547" s="329"/>
      <c r="Q547" s="329"/>
      <c r="R547" s="316"/>
      <c r="S547" s="316"/>
      <c r="T547" s="316"/>
      <c r="U547" s="316"/>
      <c r="V547" s="316"/>
      <c r="W547" s="316"/>
      <c r="X547" s="283"/>
      <c r="Y547" s="316"/>
      <c r="Z547" s="316"/>
      <c r="AA547" s="283"/>
      <c r="AB547" s="283"/>
      <c r="AC547" s="283"/>
      <c r="AD547" s="283"/>
      <c r="AE547" s="283"/>
      <c r="AF547" s="283"/>
      <c r="AG547" s="283"/>
      <c r="AH547" s="283"/>
      <c r="AI547" s="283"/>
      <c r="AJ547" s="283"/>
      <c r="AK547" s="283"/>
      <c r="AL547" s="283"/>
    </row>
    <row r="548">
      <c r="A548" s="316"/>
      <c r="B548" s="283"/>
      <c r="C548" s="283"/>
      <c r="D548" s="316"/>
      <c r="E548" s="316"/>
      <c r="F548" s="316"/>
      <c r="G548" s="316"/>
      <c r="H548" s="316"/>
      <c r="I548" s="316"/>
      <c r="J548" s="316"/>
      <c r="K548" s="316"/>
      <c r="L548" s="329"/>
      <c r="M548" s="329"/>
      <c r="N548" s="329"/>
      <c r="O548" s="329"/>
      <c r="P548" s="329"/>
      <c r="Q548" s="329"/>
      <c r="R548" s="316"/>
      <c r="S548" s="316"/>
      <c r="T548" s="316"/>
      <c r="U548" s="316"/>
      <c r="V548" s="316"/>
      <c r="W548" s="316"/>
      <c r="X548" s="283"/>
      <c r="Y548" s="316"/>
      <c r="Z548" s="316"/>
      <c r="AA548" s="283"/>
      <c r="AB548" s="283"/>
      <c r="AC548" s="283"/>
      <c r="AD548" s="283"/>
      <c r="AE548" s="283"/>
      <c r="AF548" s="283"/>
      <c r="AG548" s="283"/>
      <c r="AH548" s="283"/>
      <c r="AI548" s="283"/>
      <c r="AJ548" s="283"/>
      <c r="AK548" s="283"/>
      <c r="AL548" s="283"/>
    </row>
    <row r="549">
      <c r="A549" s="316"/>
      <c r="B549" s="283"/>
      <c r="C549" s="283"/>
      <c r="D549" s="316"/>
      <c r="E549" s="316"/>
      <c r="F549" s="316"/>
      <c r="G549" s="316"/>
      <c r="H549" s="316"/>
      <c r="I549" s="316"/>
      <c r="J549" s="316"/>
      <c r="K549" s="316"/>
      <c r="L549" s="329"/>
      <c r="M549" s="329"/>
      <c r="N549" s="329"/>
      <c r="O549" s="329"/>
      <c r="P549" s="329"/>
      <c r="Q549" s="329"/>
      <c r="R549" s="316"/>
      <c r="S549" s="316"/>
      <c r="T549" s="316"/>
      <c r="U549" s="316"/>
      <c r="V549" s="316"/>
      <c r="W549" s="316"/>
      <c r="X549" s="283"/>
      <c r="Y549" s="316"/>
      <c r="Z549" s="316"/>
      <c r="AA549" s="283"/>
      <c r="AB549" s="283"/>
      <c r="AC549" s="283"/>
      <c r="AD549" s="283"/>
      <c r="AE549" s="283"/>
      <c r="AF549" s="283"/>
      <c r="AG549" s="283"/>
      <c r="AH549" s="283"/>
      <c r="AI549" s="283"/>
      <c r="AJ549" s="283"/>
      <c r="AK549" s="283"/>
      <c r="AL549" s="283"/>
    </row>
    <row r="550">
      <c r="A550" s="316"/>
      <c r="B550" s="283"/>
      <c r="C550" s="283"/>
      <c r="D550" s="316"/>
      <c r="E550" s="316"/>
      <c r="F550" s="316"/>
      <c r="G550" s="316"/>
      <c r="H550" s="316"/>
      <c r="I550" s="316"/>
      <c r="J550" s="316"/>
      <c r="K550" s="316"/>
      <c r="L550" s="329"/>
      <c r="M550" s="329"/>
      <c r="N550" s="329"/>
      <c r="O550" s="329"/>
      <c r="P550" s="329"/>
      <c r="Q550" s="329"/>
      <c r="R550" s="316"/>
      <c r="S550" s="316"/>
      <c r="T550" s="316"/>
      <c r="U550" s="316"/>
      <c r="V550" s="316"/>
      <c r="W550" s="316"/>
      <c r="X550" s="283"/>
      <c r="Y550" s="316"/>
      <c r="Z550" s="316"/>
      <c r="AA550" s="283"/>
      <c r="AB550" s="283"/>
      <c r="AC550" s="283"/>
      <c r="AD550" s="283"/>
      <c r="AE550" s="283"/>
      <c r="AF550" s="283"/>
      <c r="AG550" s="283"/>
      <c r="AH550" s="283"/>
      <c r="AI550" s="283"/>
      <c r="AJ550" s="283"/>
      <c r="AK550" s="283"/>
      <c r="AL550" s="283"/>
    </row>
    <row r="551">
      <c r="A551" s="316"/>
      <c r="B551" s="283"/>
      <c r="C551" s="283"/>
      <c r="D551" s="316"/>
      <c r="E551" s="316"/>
      <c r="F551" s="316"/>
      <c r="G551" s="316"/>
      <c r="H551" s="316"/>
      <c r="I551" s="316"/>
      <c r="J551" s="316"/>
      <c r="K551" s="316"/>
      <c r="L551" s="329"/>
      <c r="M551" s="329"/>
      <c r="N551" s="329"/>
      <c r="O551" s="329"/>
      <c r="P551" s="329"/>
      <c r="Q551" s="329"/>
      <c r="R551" s="316"/>
      <c r="S551" s="316"/>
      <c r="T551" s="316"/>
      <c r="U551" s="316"/>
      <c r="V551" s="316"/>
      <c r="W551" s="316"/>
      <c r="X551" s="283"/>
      <c r="Y551" s="316"/>
      <c r="Z551" s="316"/>
      <c r="AA551" s="283"/>
      <c r="AB551" s="283"/>
      <c r="AC551" s="283"/>
      <c r="AD551" s="283"/>
      <c r="AE551" s="283"/>
      <c r="AF551" s="283"/>
      <c r="AG551" s="283"/>
      <c r="AH551" s="283"/>
      <c r="AI551" s="283"/>
      <c r="AJ551" s="283"/>
      <c r="AK551" s="283"/>
      <c r="AL551" s="283"/>
    </row>
    <row r="552">
      <c r="A552" s="316"/>
      <c r="B552" s="283"/>
      <c r="C552" s="283"/>
      <c r="D552" s="316"/>
      <c r="E552" s="316"/>
      <c r="F552" s="316"/>
      <c r="G552" s="316"/>
      <c r="H552" s="316"/>
      <c r="I552" s="316"/>
      <c r="J552" s="316"/>
      <c r="K552" s="316"/>
      <c r="L552" s="329"/>
      <c r="M552" s="329"/>
      <c r="N552" s="329"/>
      <c r="O552" s="329"/>
      <c r="P552" s="329"/>
      <c r="Q552" s="329"/>
      <c r="R552" s="316"/>
      <c r="S552" s="316"/>
      <c r="T552" s="316"/>
      <c r="U552" s="316"/>
      <c r="V552" s="316"/>
      <c r="W552" s="316"/>
      <c r="X552" s="283"/>
      <c r="Y552" s="316"/>
      <c r="Z552" s="316"/>
      <c r="AA552" s="283"/>
      <c r="AB552" s="283"/>
      <c r="AC552" s="283"/>
      <c r="AD552" s="283"/>
      <c r="AE552" s="283"/>
      <c r="AF552" s="283"/>
      <c r="AG552" s="283"/>
      <c r="AH552" s="283"/>
      <c r="AI552" s="283"/>
      <c r="AJ552" s="283"/>
      <c r="AK552" s="283"/>
      <c r="AL552" s="283"/>
    </row>
    <row r="553">
      <c r="A553" s="316"/>
      <c r="B553" s="283"/>
      <c r="C553" s="283"/>
      <c r="D553" s="316"/>
      <c r="E553" s="316"/>
      <c r="F553" s="316"/>
      <c r="G553" s="316"/>
      <c r="H553" s="316"/>
      <c r="I553" s="316"/>
      <c r="J553" s="316"/>
      <c r="K553" s="316"/>
      <c r="L553" s="329"/>
      <c r="M553" s="329"/>
      <c r="N553" s="329"/>
      <c r="O553" s="329"/>
      <c r="P553" s="329"/>
      <c r="Q553" s="329"/>
      <c r="R553" s="316"/>
      <c r="S553" s="316"/>
      <c r="T553" s="316"/>
      <c r="U553" s="316"/>
      <c r="V553" s="316"/>
      <c r="W553" s="316"/>
      <c r="X553" s="283"/>
      <c r="Y553" s="316"/>
      <c r="Z553" s="316"/>
      <c r="AA553" s="283"/>
      <c r="AB553" s="283"/>
      <c r="AC553" s="283"/>
      <c r="AD553" s="283"/>
      <c r="AE553" s="283"/>
      <c r="AF553" s="283"/>
      <c r="AG553" s="283"/>
      <c r="AH553" s="283"/>
      <c r="AI553" s="283"/>
      <c r="AJ553" s="283"/>
      <c r="AK553" s="283"/>
      <c r="AL553" s="283"/>
    </row>
    <row r="554">
      <c r="A554" s="316"/>
      <c r="B554" s="283"/>
      <c r="C554" s="283"/>
      <c r="D554" s="316"/>
      <c r="E554" s="316"/>
      <c r="F554" s="316"/>
      <c r="G554" s="316"/>
      <c r="H554" s="316"/>
      <c r="I554" s="316"/>
      <c r="J554" s="316"/>
      <c r="K554" s="316"/>
      <c r="L554" s="329"/>
      <c r="M554" s="329"/>
      <c r="N554" s="329"/>
      <c r="O554" s="329"/>
      <c r="P554" s="329"/>
      <c r="Q554" s="329"/>
      <c r="R554" s="316"/>
      <c r="S554" s="316"/>
      <c r="T554" s="316"/>
      <c r="U554" s="316"/>
      <c r="V554" s="316"/>
      <c r="W554" s="316"/>
      <c r="X554" s="283"/>
      <c r="Y554" s="316"/>
      <c r="Z554" s="316"/>
      <c r="AA554" s="283"/>
      <c r="AB554" s="283"/>
      <c r="AC554" s="283"/>
      <c r="AD554" s="283"/>
      <c r="AE554" s="283"/>
      <c r="AF554" s="283"/>
      <c r="AG554" s="283"/>
      <c r="AH554" s="283"/>
      <c r="AI554" s="283"/>
      <c r="AJ554" s="283"/>
      <c r="AK554" s="283"/>
      <c r="AL554" s="283"/>
    </row>
    <row r="555">
      <c r="A555" s="316"/>
      <c r="B555" s="283"/>
      <c r="C555" s="283"/>
      <c r="D555" s="316"/>
      <c r="E555" s="316"/>
      <c r="F555" s="316"/>
      <c r="G555" s="316"/>
      <c r="H555" s="316"/>
      <c r="I555" s="316"/>
      <c r="J555" s="316"/>
      <c r="K555" s="316"/>
      <c r="L555" s="329"/>
      <c r="M555" s="329"/>
      <c r="N555" s="329"/>
      <c r="O555" s="329"/>
      <c r="P555" s="329"/>
      <c r="Q555" s="329"/>
      <c r="R555" s="316"/>
      <c r="S555" s="316"/>
      <c r="T555" s="316"/>
      <c r="U555" s="316"/>
      <c r="V555" s="316"/>
      <c r="W555" s="316"/>
      <c r="X555" s="283"/>
      <c r="Y555" s="316"/>
      <c r="Z555" s="316"/>
      <c r="AA555" s="283"/>
      <c r="AB555" s="283"/>
      <c r="AC555" s="283"/>
      <c r="AD555" s="283"/>
      <c r="AE555" s="283"/>
      <c r="AF555" s="283"/>
      <c r="AG555" s="283"/>
      <c r="AH555" s="283"/>
      <c r="AI555" s="283"/>
      <c r="AJ555" s="283"/>
      <c r="AK555" s="283"/>
      <c r="AL555" s="283"/>
    </row>
    <row r="556">
      <c r="A556" s="316"/>
      <c r="B556" s="283"/>
      <c r="C556" s="283"/>
      <c r="D556" s="316"/>
      <c r="E556" s="316"/>
      <c r="F556" s="316"/>
      <c r="G556" s="316"/>
      <c r="H556" s="316"/>
      <c r="I556" s="316"/>
      <c r="J556" s="316"/>
      <c r="K556" s="316"/>
      <c r="L556" s="329"/>
      <c r="M556" s="329"/>
      <c r="N556" s="329"/>
      <c r="O556" s="329"/>
      <c r="P556" s="329"/>
      <c r="Q556" s="329"/>
      <c r="R556" s="316"/>
      <c r="S556" s="316"/>
      <c r="T556" s="316"/>
      <c r="U556" s="316"/>
      <c r="V556" s="316"/>
      <c r="W556" s="316"/>
      <c r="X556" s="283"/>
      <c r="Y556" s="316"/>
      <c r="Z556" s="316"/>
      <c r="AA556" s="283"/>
      <c r="AB556" s="283"/>
      <c r="AC556" s="283"/>
      <c r="AD556" s="283"/>
      <c r="AE556" s="283"/>
      <c r="AF556" s="283"/>
      <c r="AG556" s="283"/>
      <c r="AH556" s="283"/>
      <c r="AI556" s="283"/>
      <c r="AJ556" s="283"/>
      <c r="AK556" s="283"/>
      <c r="AL556" s="283"/>
    </row>
    <row r="557">
      <c r="A557" s="316"/>
      <c r="B557" s="283"/>
      <c r="C557" s="283"/>
      <c r="D557" s="316"/>
      <c r="E557" s="316"/>
      <c r="F557" s="316"/>
      <c r="G557" s="316"/>
      <c r="H557" s="316"/>
      <c r="I557" s="316"/>
      <c r="J557" s="316"/>
      <c r="K557" s="316"/>
      <c r="L557" s="329"/>
      <c r="M557" s="329"/>
      <c r="N557" s="329"/>
      <c r="O557" s="329"/>
      <c r="P557" s="329"/>
      <c r="Q557" s="329"/>
      <c r="R557" s="316"/>
      <c r="S557" s="316"/>
      <c r="T557" s="316"/>
      <c r="U557" s="316"/>
      <c r="V557" s="316"/>
      <c r="W557" s="316"/>
      <c r="X557" s="283"/>
      <c r="Y557" s="316"/>
      <c r="Z557" s="316"/>
      <c r="AA557" s="283"/>
      <c r="AB557" s="283"/>
      <c r="AC557" s="283"/>
      <c r="AD557" s="283"/>
      <c r="AE557" s="283"/>
      <c r="AF557" s="283"/>
      <c r="AG557" s="283"/>
      <c r="AH557" s="283"/>
      <c r="AI557" s="283"/>
      <c r="AJ557" s="283"/>
      <c r="AK557" s="283"/>
      <c r="AL557" s="283"/>
    </row>
    <row r="558">
      <c r="A558" s="316"/>
      <c r="B558" s="283"/>
      <c r="C558" s="283"/>
      <c r="D558" s="316"/>
      <c r="E558" s="316"/>
      <c r="F558" s="316"/>
      <c r="G558" s="316"/>
      <c r="H558" s="316"/>
      <c r="I558" s="316"/>
      <c r="J558" s="316"/>
      <c r="K558" s="316"/>
      <c r="L558" s="329"/>
      <c r="M558" s="329"/>
      <c r="N558" s="329"/>
      <c r="O558" s="329"/>
      <c r="P558" s="329"/>
      <c r="Q558" s="329"/>
      <c r="R558" s="316"/>
      <c r="S558" s="316"/>
      <c r="T558" s="316"/>
      <c r="U558" s="316"/>
      <c r="V558" s="316"/>
      <c r="W558" s="316"/>
      <c r="X558" s="283"/>
      <c r="Y558" s="316"/>
      <c r="Z558" s="316"/>
      <c r="AA558" s="283"/>
      <c r="AB558" s="283"/>
      <c r="AC558" s="283"/>
      <c r="AD558" s="283"/>
      <c r="AE558" s="283"/>
      <c r="AF558" s="283"/>
      <c r="AG558" s="283"/>
      <c r="AH558" s="283"/>
      <c r="AI558" s="283"/>
      <c r="AJ558" s="283"/>
      <c r="AK558" s="283"/>
      <c r="AL558" s="283"/>
    </row>
    <row r="559">
      <c r="A559" s="316"/>
      <c r="B559" s="283"/>
      <c r="C559" s="283"/>
      <c r="D559" s="316"/>
      <c r="E559" s="316"/>
      <c r="F559" s="316"/>
      <c r="G559" s="316"/>
      <c r="H559" s="316"/>
      <c r="I559" s="316"/>
      <c r="J559" s="316"/>
      <c r="K559" s="316"/>
      <c r="L559" s="329"/>
      <c r="M559" s="329"/>
      <c r="N559" s="329"/>
      <c r="O559" s="329"/>
      <c r="P559" s="329"/>
      <c r="Q559" s="329"/>
      <c r="R559" s="316"/>
      <c r="S559" s="316"/>
      <c r="T559" s="316"/>
      <c r="U559" s="316"/>
      <c r="V559" s="316"/>
      <c r="W559" s="316"/>
      <c r="X559" s="283"/>
      <c r="Y559" s="316"/>
      <c r="Z559" s="316"/>
      <c r="AA559" s="283"/>
      <c r="AB559" s="283"/>
      <c r="AC559" s="283"/>
      <c r="AD559" s="283"/>
      <c r="AE559" s="283"/>
      <c r="AF559" s="283"/>
      <c r="AG559" s="283"/>
      <c r="AH559" s="283"/>
      <c r="AI559" s="283"/>
      <c r="AJ559" s="283"/>
      <c r="AK559" s="283"/>
      <c r="AL559" s="283"/>
    </row>
    <row r="560">
      <c r="A560" s="316"/>
      <c r="B560" s="283"/>
      <c r="C560" s="283"/>
      <c r="D560" s="316"/>
      <c r="E560" s="316"/>
      <c r="F560" s="316"/>
      <c r="G560" s="316"/>
      <c r="H560" s="316"/>
      <c r="I560" s="316"/>
      <c r="J560" s="316"/>
      <c r="K560" s="316"/>
      <c r="L560" s="329"/>
      <c r="M560" s="329"/>
      <c r="N560" s="329"/>
      <c r="O560" s="329"/>
      <c r="P560" s="329"/>
      <c r="Q560" s="329"/>
      <c r="R560" s="316"/>
      <c r="S560" s="316"/>
      <c r="T560" s="316"/>
      <c r="U560" s="316"/>
      <c r="V560" s="316"/>
      <c r="W560" s="316"/>
      <c r="X560" s="283"/>
      <c r="Y560" s="316"/>
      <c r="Z560" s="316"/>
      <c r="AA560" s="283"/>
      <c r="AB560" s="283"/>
      <c r="AC560" s="283"/>
      <c r="AD560" s="283"/>
      <c r="AE560" s="283"/>
      <c r="AF560" s="283"/>
      <c r="AG560" s="283"/>
      <c r="AH560" s="283"/>
      <c r="AI560" s="283"/>
      <c r="AJ560" s="283"/>
      <c r="AK560" s="283"/>
      <c r="AL560" s="283"/>
    </row>
    <row r="561">
      <c r="A561" s="316"/>
      <c r="B561" s="283"/>
      <c r="C561" s="283"/>
      <c r="D561" s="316"/>
      <c r="E561" s="316"/>
      <c r="F561" s="316"/>
      <c r="G561" s="316"/>
      <c r="H561" s="316"/>
      <c r="I561" s="316"/>
      <c r="J561" s="316"/>
      <c r="K561" s="316"/>
      <c r="L561" s="329"/>
      <c r="M561" s="329"/>
      <c r="N561" s="329"/>
      <c r="O561" s="329"/>
      <c r="P561" s="329"/>
      <c r="Q561" s="329"/>
      <c r="R561" s="316"/>
      <c r="S561" s="316"/>
      <c r="T561" s="316"/>
      <c r="U561" s="316"/>
      <c r="V561" s="316"/>
      <c r="W561" s="316"/>
      <c r="X561" s="283"/>
      <c r="Y561" s="316"/>
      <c r="Z561" s="316"/>
      <c r="AA561" s="283"/>
      <c r="AB561" s="283"/>
      <c r="AC561" s="283"/>
      <c r="AD561" s="283"/>
      <c r="AE561" s="283"/>
      <c r="AF561" s="283"/>
      <c r="AG561" s="283"/>
      <c r="AH561" s="283"/>
      <c r="AI561" s="283"/>
      <c r="AJ561" s="283"/>
      <c r="AK561" s="283"/>
      <c r="AL561" s="283"/>
    </row>
    <row r="562">
      <c r="A562" s="316"/>
      <c r="B562" s="283"/>
      <c r="C562" s="283"/>
      <c r="D562" s="316"/>
      <c r="E562" s="316"/>
      <c r="F562" s="316"/>
      <c r="G562" s="316"/>
      <c r="H562" s="316"/>
      <c r="I562" s="316"/>
      <c r="J562" s="316"/>
      <c r="K562" s="316"/>
      <c r="L562" s="329"/>
      <c r="M562" s="329"/>
      <c r="N562" s="329"/>
      <c r="O562" s="329"/>
      <c r="P562" s="329"/>
      <c r="Q562" s="329"/>
      <c r="R562" s="316"/>
      <c r="S562" s="316"/>
      <c r="T562" s="316"/>
      <c r="U562" s="316"/>
      <c r="V562" s="316"/>
      <c r="W562" s="316"/>
      <c r="X562" s="283"/>
      <c r="Y562" s="316"/>
      <c r="Z562" s="316"/>
      <c r="AA562" s="283"/>
      <c r="AB562" s="283"/>
      <c r="AC562" s="283"/>
      <c r="AD562" s="283"/>
      <c r="AE562" s="283"/>
      <c r="AF562" s="283"/>
      <c r="AG562" s="283"/>
      <c r="AH562" s="283"/>
      <c r="AI562" s="283"/>
      <c r="AJ562" s="283"/>
      <c r="AK562" s="283"/>
      <c r="AL562" s="283"/>
    </row>
    <row r="563">
      <c r="A563" s="316"/>
      <c r="B563" s="283"/>
      <c r="C563" s="283"/>
      <c r="D563" s="316"/>
      <c r="E563" s="316"/>
      <c r="F563" s="316"/>
      <c r="G563" s="316"/>
      <c r="H563" s="316"/>
      <c r="I563" s="316"/>
      <c r="J563" s="316"/>
      <c r="K563" s="316"/>
      <c r="L563" s="329"/>
      <c r="M563" s="329"/>
      <c r="N563" s="329"/>
      <c r="O563" s="329"/>
      <c r="P563" s="329"/>
      <c r="Q563" s="329"/>
      <c r="R563" s="316"/>
      <c r="S563" s="316"/>
      <c r="T563" s="316"/>
      <c r="U563" s="316"/>
      <c r="V563" s="316"/>
      <c r="W563" s="316"/>
      <c r="X563" s="283"/>
      <c r="Y563" s="316"/>
      <c r="Z563" s="316"/>
      <c r="AA563" s="283"/>
      <c r="AB563" s="283"/>
      <c r="AC563" s="283"/>
      <c r="AD563" s="283"/>
      <c r="AE563" s="283"/>
      <c r="AF563" s="283"/>
      <c r="AG563" s="283"/>
      <c r="AH563" s="283"/>
      <c r="AI563" s="283"/>
      <c r="AJ563" s="283"/>
      <c r="AK563" s="283"/>
      <c r="AL563" s="283"/>
    </row>
    <row r="564">
      <c r="A564" s="316"/>
      <c r="B564" s="283"/>
      <c r="C564" s="283"/>
      <c r="D564" s="316"/>
      <c r="E564" s="316"/>
      <c r="F564" s="316"/>
      <c r="G564" s="316"/>
      <c r="H564" s="316"/>
      <c r="I564" s="316"/>
      <c r="J564" s="316"/>
      <c r="K564" s="316"/>
      <c r="L564" s="329"/>
      <c r="M564" s="329"/>
      <c r="N564" s="329"/>
      <c r="O564" s="329"/>
      <c r="P564" s="329"/>
      <c r="Q564" s="329"/>
      <c r="R564" s="316"/>
      <c r="S564" s="316"/>
      <c r="T564" s="316"/>
      <c r="U564" s="316"/>
      <c r="V564" s="316"/>
      <c r="W564" s="316"/>
      <c r="X564" s="283"/>
      <c r="Y564" s="316"/>
      <c r="Z564" s="316"/>
      <c r="AA564" s="283"/>
      <c r="AB564" s="283"/>
      <c r="AC564" s="283"/>
      <c r="AD564" s="283"/>
      <c r="AE564" s="283"/>
      <c r="AF564" s="283"/>
      <c r="AG564" s="283"/>
      <c r="AH564" s="283"/>
      <c r="AI564" s="283"/>
      <c r="AJ564" s="283"/>
      <c r="AK564" s="283"/>
      <c r="AL564" s="283"/>
    </row>
    <row r="565">
      <c r="A565" s="316"/>
      <c r="B565" s="283"/>
      <c r="C565" s="283"/>
      <c r="D565" s="316"/>
      <c r="E565" s="316"/>
      <c r="F565" s="316"/>
      <c r="G565" s="316"/>
      <c r="H565" s="316"/>
      <c r="I565" s="316"/>
      <c r="J565" s="316"/>
      <c r="K565" s="316"/>
      <c r="L565" s="329"/>
      <c r="M565" s="329"/>
      <c r="N565" s="329"/>
      <c r="O565" s="329"/>
      <c r="P565" s="329"/>
      <c r="Q565" s="329"/>
      <c r="R565" s="316"/>
      <c r="S565" s="316"/>
      <c r="T565" s="316"/>
      <c r="U565" s="316"/>
      <c r="V565" s="316"/>
      <c r="W565" s="316"/>
      <c r="X565" s="283"/>
      <c r="Y565" s="316"/>
      <c r="Z565" s="316"/>
      <c r="AA565" s="283"/>
      <c r="AB565" s="283"/>
      <c r="AC565" s="283"/>
      <c r="AD565" s="283"/>
      <c r="AE565" s="283"/>
      <c r="AF565" s="283"/>
      <c r="AG565" s="283"/>
      <c r="AH565" s="283"/>
      <c r="AI565" s="283"/>
      <c r="AJ565" s="283"/>
      <c r="AK565" s="283"/>
      <c r="AL565" s="283"/>
    </row>
    <row r="566">
      <c r="A566" s="316"/>
      <c r="B566" s="283"/>
      <c r="C566" s="283"/>
      <c r="D566" s="316"/>
      <c r="E566" s="316"/>
      <c r="F566" s="316"/>
      <c r="G566" s="316"/>
      <c r="H566" s="316"/>
      <c r="I566" s="316"/>
      <c r="J566" s="316"/>
      <c r="K566" s="316"/>
      <c r="L566" s="329"/>
      <c r="M566" s="329"/>
      <c r="N566" s="329"/>
      <c r="O566" s="329"/>
      <c r="P566" s="329"/>
      <c r="Q566" s="329"/>
      <c r="R566" s="316"/>
      <c r="S566" s="316"/>
      <c r="T566" s="316"/>
      <c r="U566" s="316"/>
      <c r="V566" s="316"/>
      <c r="W566" s="316"/>
      <c r="X566" s="283"/>
      <c r="Y566" s="316"/>
      <c r="Z566" s="316"/>
      <c r="AA566" s="283"/>
      <c r="AB566" s="283"/>
      <c r="AC566" s="283"/>
      <c r="AD566" s="283"/>
      <c r="AE566" s="283"/>
      <c r="AF566" s="283"/>
      <c r="AG566" s="283"/>
      <c r="AH566" s="283"/>
      <c r="AI566" s="283"/>
      <c r="AJ566" s="283"/>
      <c r="AK566" s="283"/>
      <c r="AL566" s="283"/>
    </row>
    <row r="567">
      <c r="A567" s="316"/>
      <c r="B567" s="283"/>
      <c r="C567" s="283"/>
      <c r="D567" s="316"/>
      <c r="E567" s="316"/>
      <c r="F567" s="316"/>
      <c r="G567" s="316"/>
      <c r="H567" s="316"/>
      <c r="I567" s="316"/>
      <c r="J567" s="316"/>
      <c r="K567" s="316"/>
      <c r="L567" s="329"/>
      <c r="M567" s="329"/>
      <c r="N567" s="329"/>
      <c r="O567" s="329"/>
      <c r="P567" s="329"/>
      <c r="Q567" s="329"/>
      <c r="R567" s="316"/>
      <c r="S567" s="316"/>
      <c r="T567" s="316"/>
      <c r="U567" s="316"/>
      <c r="V567" s="316"/>
      <c r="W567" s="316"/>
      <c r="X567" s="283"/>
      <c r="Y567" s="316"/>
      <c r="Z567" s="316"/>
      <c r="AA567" s="283"/>
      <c r="AB567" s="283"/>
      <c r="AC567" s="283"/>
      <c r="AD567" s="283"/>
      <c r="AE567" s="283"/>
      <c r="AF567" s="283"/>
      <c r="AG567" s="283"/>
      <c r="AH567" s="283"/>
      <c r="AI567" s="283"/>
      <c r="AJ567" s="283"/>
      <c r="AK567" s="283"/>
      <c r="AL567" s="283"/>
    </row>
    <row r="568">
      <c r="A568" s="316"/>
      <c r="B568" s="283"/>
      <c r="C568" s="283"/>
      <c r="D568" s="316"/>
      <c r="E568" s="316"/>
      <c r="F568" s="316"/>
      <c r="G568" s="316"/>
      <c r="H568" s="316"/>
      <c r="I568" s="316"/>
      <c r="J568" s="316"/>
      <c r="K568" s="316"/>
      <c r="L568" s="329"/>
      <c r="M568" s="329"/>
      <c r="N568" s="329"/>
      <c r="O568" s="329"/>
      <c r="P568" s="329"/>
      <c r="Q568" s="329"/>
      <c r="R568" s="316"/>
      <c r="S568" s="316"/>
      <c r="T568" s="316"/>
      <c r="U568" s="316"/>
      <c r="V568" s="316"/>
      <c r="W568" s="316"/>
      <c r="X568" s="283"/>
      <c r="Y568" s="316"/>
      <c r="Z568" s="316"/>
      <c r="AA568" s="283"/>
      <c r="AB568" s="283"/>
      <c r="AC568" s="283"/>
      <c r="AD568" s="283"/>
      <c r="AE568" s="283"/>
      <c r="AF568" s="283"/>
      <c r="AG568" s="283"/>
      <c r="AH568" s="283"/>
      <c r="AI568" s="283"/>
      <c r="AJ568" s="283"/>
      <c r="AK568" s="283"/>
      <c r="AL568" s="283"/>
    </row>
    <row r="569">
      <c r="A569" s="316"/>
      <c r="B569" s="283"/>
      <c r="C569" s="283"/>
      <c r="D569" s="316"/>
      <c r="E569" s="316"/>
      <c r="F569" s="316"/>
      <c r="G569" s="316"/>
      <c r="H569" s="316"/>
      <c r="I569" s="316"/>
      <c r="J569" s="316"/>
      <c r="K569" s="316"/>
      <c r="L569" s="329"/>
      <c r="M569" s="329"/>
      <c r="N569" s="329"/>
      <c r="O569" s="329"/>
      <c r="P569" s="329"/>
      <c r="Q569" s="329"/>
      <c r="R569" s="316"/>
      <c r="S569" s="316"/>
      <c r="T569" s="316"/>
      <c r="U569" s="316"/>
      <c r="V569" s="316"/>
      <c r="W569" s="316"/>
      <c r="X569" s="283"/>
      <c r="Y569" s="316"/>
      <c r="Z569" s="316"/>
      <c r="AA569" s="283"/>
      <c r="AB569" s="283"/>
      <c r="AC569" s="283"/>
      <c r="AD569" s="283"/>
      <c r="AE569" s="283"/>
      <c r="AF569" s="283"/>
      <c r="AG569" s="283"/>
      <c r="AH569" s="283"/>
      <c r="AI569" s="283"/>
      <c r="AJ569" s="283"/>
      <c r="AK569" s="283"/>
      <c r="AL569" s="283"/>
    </row>
    <row r="570">
      <c r="A570" s="316"/>
      <c r="B570" s="283"/>
      <c r="C570" s="283"/>
      <c r="D570" s="316"/>
      <c r="E570" s="316"/>
      <c r="F570" s="316"/>
      <c r="G570" s="316"/>
      <c r="H570" s="316"/>
      <c r="I570" s="316"/>
      <c r="J570" s="316"/>
      <c r="K570" s="316"/>
      <c r="L570" s="329"/>
      <c r="M570" s="329"/>
      <c r="N570" s="329"/>
      <c r="O570" s="329"/>
      <c r="P570" s="329"/>
      <c r="Q570" s="329"/>
      <c r="R570" s="316"/>
      <c r="S570" s="316"/>
      <c r="T570" s="316"/>
      <c r="U570" s="316"/>
      <c r="V570" s="316"/>
      <c r="W570" s="316"/>
      <c r="X570" s="283"/>
      <c r="Y570" s="316"/>
      <c r="Z570" s="316"/>
      <c r="AA570" s="283"/>
      <c r="AB570" s="283"/>
      <c r="AC570" s="283"/>
      <c r="AD570" s="283"/>
      <c r="AE570" s="283"/>
      <c r="AF570" s="283"/>
      <c r="AG570" s="283"/>
      <c r="AH570" s="283"/>
      <c r="AI570" s="283"/>
      <c r="AJ570" s="283"/>
      <c r="AK570" s="283"/>
      <c r="AL570" s="283"/>
    </row>
    <row r="571">
      <c r="A571" s="316"/>
      <c r="B571" s="283"/>
      <c r="C571" s="283"/>
      <c r="D571" s="316"/>
      <c r="E571" s="316"/>
      <c r="F571" s="316"/>
      <c r="G571" s="316"/>
      <c r="H571" s="316"/>
      <c r="I571" s="316"/>
      <c r="J571" s="316"/>
      <c r="K571" s="316"/>
      <c r="L571" s="329"/>
      <c r="M571" s="329"/>
      <c r="N571" s="329"/>
      <c r="O571" s="329"/>
      <c r="P571" s="329"/>
      <c r="Q571" s="329"/>
      <c r="R571" s="316"/>
      <c r="S571" s="316"/>
      <c r="T571" s="316"/>
      <c r="U571" s="316"/>
      <c r="V571" s="316"/>
      <c r="W571" s="316"/>
      <c r="X571" s="283"/>
      <c r="Y571" s="316"/>
      <c r="Z571" s="316"/>
      <c r="AA571" s="283"/>
      <c r="AB571" s="283"/>
      <c r="AC571" s="283"/>
      <c r="AD571" s="283"/>
      <c r="AE571" s="283"/>
      <c r="AF571" s="283"/>
      <c r="AG571" s="283"/>
      <c r="AH571" s="283"/>
      <c r="AI571" s="283"/>
      <c r="AJ571" s="283"/>
      <c r="AK571" s="283"/>
      <c r="AL571" s="283"/>
    </row>
    <row r="572">
      <c r="A572" s="316"/>
      <c r="B572" s="283"/>
      <c r="C572" s="283"/>
      <c r="D572" s="316"/>
      <c r="E572" s="316"/>
      <c r="F572" s="316"/>
      <c r="G572" s="316"/>
      <c r="H572" s="316"/>
      <c r="I572" s="316"/>
      <c r="J572" s="316"/>
      <c r="K572" s="316"/>
      <c r="L572" s="329"/>
      <c r="M572" s="329"/>
      <c r="N572" s="329"/>
      <c r="O572" s="329"/>
      <c r="P572" s="329"/>
      <c r="Q572" s="329"/>
      <c r="R572" s="316"/>
      <c r="S572" s="316"/>
      <c r="T572" s="316"/>
      <c r="U572" s="316"/>
      <c r="V572" s="316"/>
      <c r="W572" s="316"/>
      <c r="X572" s="283"/>
      <c r="Y572" s="316"/>
      <c r="Z572" s="316"/>
      <c r="AA572" s="283"/>
      <c r="AB572" s="283"/>
      <c r="AC572" s="283"/>
      <c r="AD572" s="283"/>
      <c r="AE572" s="283"/>
      <c r="AF572" s="283"/>
      <c r="AG572" s="283"/>
      <c r="AH572" s="283"/>
      <c r="AI572" s="283"/>
      <c r="AJ572" s="283"/>
      <c r="AK572" s="283"/>
      <c r="AL572" s="283"/>
    </row>
    <row r="573">
      <c r="A573" s="316"/>
      <c r="B573" s="283"/>
      <c r="C573" s="283"/>
      <c r="D573" s="316"/>
      <c r="E573" s="316"/>
      <c r="F573" s="316"/>
      <c r="G573" s="316"/>
      <c r="H573" s="316"/>
      <c r="I573" s="316"/>
      <c r="J573" s="316"/>
      <c r="K573" s="316"/>
      <c r="L573" s="329"/>
      <c r="M573" s="329"/>
      <c r="N573" s="329"/>
      <c r="O573" s="329"/>
      <c r="P573" s="329"/>
      <c r="Q573" s="329"/>
      <c r="R573" s="316"/>
      <c r="S573" s="316"/>
      <c r="T573" s="316"/>
      <c r="U573" s="316"/>
      <c r="V573" s="316"/>
      <c r="W573" s="316"/>
      <c r="X573" s="283"/>
      <c r="Y573" s="316"/>
      <c r="Z573" s="316"/>
      <c r="AA573" s="283"/>
      <c r="AB573" s="283"/>
      <c r="AC573" s="283"/>
      <c r="AD573" s="283"/>
      <c r="AE573" s="283"/>
      <c r="AF573" s="283"/>
      <c r="AG573" s="283"/>
      <c r="AH573" s="283"/>
      <c r="AI573" s="283"/>
      <c r="AJ573" s="283"/>
      <c r="AK573" s="283"/>
      <c r="AL573" s="283"/>
    </row>
    <row r="574">
      <c r="A574" s="316"/>
      <c r="B574" s="283"/>
      <c r="C574" s="283"/>
      <c r="D574" s="316"/>
      <c r="E574" s="316"/>
      <c r="F574" s="316"/>
      <c r="G574" s="316"/>
      <c r="H574" s="316"/>
      <c r="I574" s="316"/>
      <c r="J574" s="316"/>
      <c r="K574" s="316"/>
      <c r="L574" s="329"/>
      <c r="M574" s="329"/>
      <c r="N574" s="329"/>
      <c r="O574" s="329"/>
      <c r="P574" s="329"/>
      <c r="Q574" s="329"/>
      <c r="R574" s="316"/>
      <c r="S574" s="316"/>
      <c r="T574" s="316"/>
      <c r="U574" s="316"/>
      <c r="V574" s="316"/>
      <c r="W574" s="316"/>
      <c r="X574" s="283"/>
      <c r="Y574" s="316"/>
      <c r="Z574" s="316"/>
      <c r="AA574" s="283"/>
      <c r="AB574" s="283"/>
      <c r="AC574" s="283"/>
      <c r="AD574" s="283"/>
      <c r="AE574" s="283"/>
      <c r="AF574" s="283"/>
      <c r="AG574" s="283"/>
      <c r="AH574" s="283"/>
      <c r="AI574" s="283"/>
      <c r="AJ574" s="283"/>
      <c r="AK574" s="283"/>
      <c r="AL574" s="283"/>
    </row>
    <row r="575">
      <c r="A575" s="316"/>
      <c r="B575" s="283"/>
      <c r="C575" s="283"/>
      <c r="D575" s="316"/>
      <c r="E575" s="316"/>
      <c r="F575" s="316"/>
      <c r="G575" s="316"/>
      <c r="H575" s="316"/>
      <c r="I575" s="316"/>
      <c r="J575" s="316"/>
      <c r="K575" s="316"/>
      <c r="L575" s="329"/>
      <c r="M575" s="329"/>
      <c r="N575" s="329"/>
      <c r="O575" s="329"/>
      <c r="P575" s="329"/>
      <c r="Q575" s="329"/>
      <c r="R575" s="316"/>
      <c r="S575" s="316"/>
      <c r="T575" s="316"/>
      <c r="U575" s="316"/>
      <c r="V575" s="316"/>
      <c r="W575" s="316"/>
      <c r="X575" s="283"/>
      <c r="Y575" s="316"/>
      <c r="Z575" s="316"/>
      <c r="AA575" s="283"/>
      <c r="AB575" s="283"/>
      <c r="AC575" s="283"/>
      <c r="AD575" s="283"/>
      <c r="AE575" s="283"/>
      <c r="AF575" s="283"/>
      <c r="AG575" s="283"/>
      <c r="AH575" s="283"/>
      <c r="AI575" s="283"/>
      <c r="AJ575" s="283"/>
      <c r="AK575" s="283"/>
      <c r="AL575" s="283"/>
    </row>
    <row r="576">
      <c r="A576" s="316"/>
      <c r="B576" s="283"/>
      <c r="C576" s="283"/>
      <c r="D576" s="316"/>
      <c r="E576" s="316"/>
      <c r="F576" s="316"/>
      <c r="G576" s="316"/>
      <c r="H576" s="316"/>
      <c r="I576" s="316"/>
      <c r="J576" s="316"/>
      <c r="K576" s="316"/>
      <c r="L576" s="329"/>
      <c r="M576" s="329"/>
      <c r="N576" s="329"/>
      <c r="O576" s="329"/>
      <c r="P576" s="329"/>
      <c r="Q576" s="329"/>
      <c r="R576" s="316"/>
      <c r="S576" s="316"/>
      <c r="T576" s="316"/>
      <c r="U576" s="316"/>
      <c r="V576" s="316"/>
      <c r="W576" s="316"/>
      <c r="X576" s="283"/>
      <c r="Y576" s="316"/>
      <c r="Z576" s="316"/>
      <c r="AA576" s="283"/>
      <c r="AB576" s="283"/>
      <c r="AC576" s="283"/>
      <c r="AD576" s="283"/>
      <c r="AE576" s="283"/>
      <c r="AF576" s="283"/>
      <c r="AG576" s="283"/>
      <c r="AH576" s="283"/>
      <c r="AI576" s="283"/>
      <c r="AJ576" s="283"/>
      <c r="AK576" s="283"/>
      <c r="AL576" s="283"/>
    </row>
    <row r="577">
      <c r="A577" s="316"/>
      <c r="B577" s="283"/>
      <c r="C577" s="283"/>
      <c r="D577" s="316"/>
      <c r="E577" s="316"/>
      <c r="F577" s="316"/>
      <c r="G577" s="316"/>
      <c r="H577" s="316"/>
      <c r="I577" s="316"/>
      <c r="J577" s="316"/>
      <c r="K577" s="316"/>
      <c r="L577" s="329"/>
      <c r="M577" s="329"/>
      <c r="N577" s="329"/>
      <c r="O577" s="329"/>
      <c r="P577" s="329"/>
      <c r="Q577" s="329"/>
      <c r="R577" s="316"/>
      <c r="S577" s="316"/>
      <c r="T577" s="316"/>
      <c r="U577" s="316"/>
      <c r="V577" s="316"/>
      <c r="W577" s="316"/>
      <c r="X577" s="283"/>
      <c r="Y577" s="316"/>
      <c r="Z577" s="316"/>
      <c r="AA577" s="283"/>
      <c r="AB577" s="283"/>
      <c r="AC577" s="283"/>
      <c r="AD577" s="283"/>
      <c r="AE577" s="283"/>
      <c r="AF577" s="283"/>
      <c r="AG577" s="283"/>
      <c r="AH577" s="283"/>
      <c r="AI577" s="283"/>
      <c r="AJ577" s="283"/>
      <c r="AK577" s="283"/>
      <c r="AL577" s="283"/>
    </row>
    <row r="578">
      <c r="A578" s="316"/>
      <c r="B578" s="283"/>
      <c r="C578" s="283"/>
      <c r="D578" s="316"/>
      <c r="E578" s="316"/>
      <c r="F578" s="316"/>
      <c r="G578" s="316"/>
      <c r="H578" s="316"/>
      <c r="I578" s="316"/>
      <c r="J578" s="316"/>
      <c r="K578" s="316"/>
      <c r="L578" s="329"/>
      <c r="M578" s="329"/>
      <c r="N578" s="329"/>
      <c r="O578" s="329"/>
      <c r="P578" s="329"/>
      <c r="Q578" s="329"/>
      <c r="R578" s="316"/>
      <c r="S578" s="316"/>
      <c r="T578" s="316"/>
      <c r="U578" s="316"/>
      <c r="V578" s="316"/>
      <c r="W578" s="316"/>
      <c r="X578" s="283"/>
      <c r="Y578" s="316"/>
      <c r="Z578" s="316"/>
      <c r="AA578" s="283"/>
      <c r="AB578" s="283"/>
      <c r="AC578" s="283"/>
      <c r="AD578" s="283"/>
      <c r="AE578" s="283"/>
      <c r="AF578" s="283"/>
      <c r="AG578" s="283"/>
      <c r="AH578" s="283"/>
      <c r="AI578" s="283"/>
      <c r="AJ578" s="283"/>
      <c r="AK578" s="283"/>
      <c r="AL578" s="283"/>
    </row>
    <row r="579">
      <c r="A579" s="316"/>
      <c r="B579" s="283"/>
      <c r="C579" s="283"/>
      <c r="D579" s="316"/>
      <c r="E579" s="316"/>
      <c r="F579" s="316"/>
      <c r="G579" s="316"/>
      <c r="H579" s="316"/>
      <c r="I579" s="316"/>
      <c r="J579" s="316"/>
      <c r="K579" s="316"/>
      <c r="L579" s="329"/>
      <c r="M579" s="329"/>
      <c r="N579" s="329"/>
      <c r="O579" s="329"/>
      <c r="P579" s="329"/>
      <c r="Q579" s="329"/>
      <c r="R579" s="316"/>
      <c r="S579" s="316"/>
      <c r="T579" s="316"/>
      <c r="U579" s="316"/>
      <c r="V579" s="316"/>
      <c r="W579" s="316"/>
      <c r="X579" s="283"/>
      <c r="Y579" s="316"/>
      <c r="Z579" s="316"/>
      <c r="AA579" s="283"/>
      <c r="AB579" s="283"/>
      <c r="AC579" s="283"/>
      <c r="AD579" s="283"/>
      <c r="AE579" s="283"/>
      <c r="AF579" s="283"/>
      <c r="AG579" s="283"/>
      <c r="AH579" s="283"/>
      <c r="AI579" s="283"/>
      <c r="AJ579" s="283"/>
      <c r="AK579" s="283"/>
      <c r="AL579" s="283"/>
    </row>
    <row r="580">
      <c r="A580" s="316"/>
      <c r="B580" s="283"/>
      <c r="C580" s="283"/>
      <c r="D580" s="316"/>
      <c r="E580" s="316"/>
      <c r="F580" s="316"/>
      <c r="G580" s="316"/>
      <c r="H580" s="316"/>
      <c r="I580" s="316"/>
      <c r="J580" s="316"/>
      <c r="K580" s="316"/>
      <c r="L580" s="329"/>
      <c r="M580" s="329"/>
      <c r="N580" s="329"/>
      <c r="O580" s="329"/>
      <c r="P580" s="329"/>
      <c r="Q580" s="329"/>
      <c r="R580" s="316"/>
      <c r="S580" s="316"/>
      <c r="T580" s="316"/>
      <c r="U580" s="316"/>
      <c r="V580" s="316"/>
      <c r="W580" s="316"/>
      <c r="X580" s="283"/>
      <c r="Y580" s="316"/>
      <c r="Z580" s="316"/>
      <c r="AA580" s="283"/>
      <c r="AB580" s="283"/>
      <c r="AC580" s="283"/>
      <c r="AD580" s="283"/>
      <c r="AE580" s="283"/>
      <c r="AF580" s="283"/>
      <c r="AG580" s="283"/>
      <c r="AH580" s="283"/>
      <c r="AI580" s="283"/>
      <c r="AJ580" s="283"/>
      <c r="AK580" s="283"/>
      <c r="AL580" s="283"/>
    </row>
    <row r="581">
      <c r="A581" s="316"/>
      <c r="B581" s="283"/>
      <c r="C581" s="283"/>
      <c r="D581" s="316"/>
      <c r="E581" s="316"/>
      <c r="F581" s="316"/>
      <c r="G581" s="316"/>
      <c r="H581" s="316"/>
      <c r="I581" s="316"/>
      <c r="J581" s="316"/>
      <c r="K581" s="316"/>
      <c r="L581" s="329"/>
      <c r="M581" s="329"/>
      <c r="N581" s="329"/>
      <c r="O581" s="329"/>
      <c r="P581" s="329"/>
      <c r="Q581" s="329"/>
      <c r="R581" s="316"/>
      <c r="S581" s="316"/>
      <c r="T581" s="316"/>
      <c r="U581" s="316"/>
      <c r="V581" s="316"/>
      <c r="W581" s="316"/>
      <c r="X581" s="283"/>
      <c r="Y581" s="316"/>
      <c r="Z581" s="316"/>
      <c r="AA581" s="283"/>
      <c r="AB581" s="283"/>
      <c r="AC581" s="283"/>
      <c r="AD581" s="283"/>
      <c r="AE581" s="283"/>
      <c r="AF581" s="283"/>
      <c r="AG581" s="283"/>
      <c r="AH581" s="283"/>
      <c r="AI581" s="283"/>
      <c r="AJ581" s="283"/>
      <c r="AK581" s="283"/>
      <c r="AL581" s="283"/>
    </row>
    <row r="582">
      <c r="A582" s="316"/>
      <c r="B582" s="283"/>
      <c r="C582" s="283"/>
      <c r="D582" s="316"/>
      <c r="E582" s="316"/>
      <c r="F582" s="316"/>
      <c r="G582" s="316"/>
      <c r="H582" s="316"/>
      <c r="I582" s="316"/>
      <c r="J582" s="316"/>
      <c r="K582" s="316"/>
      <c r="L582" s="329"/>
      <c r="M582" s="329"/>
      <c r="N582" s="329"/>
      <c r="O582" s="329"/>
      <c r="P582" s="329"/>
      <c r="Q582" s="329"/>
      <c r="R582" s="316"/>
      <c r="S582" s="316"/>
      <c r="T582" s="316"/>
      <c r="U582" s="316"/>
      <c r="V582" s="316"/>
      <c r="W582" s="316"/>
      <c r="X582" s="283"/>
      <c r="Y582" s="316"/>
      <c r="Z582" s="316"/>
      <c r="AA582" s="283"/>
      <c r="AB582" s="283"/>
      <c r="AC582" s="283"/>
      <c r="AD582" s="283"/>
      <c r="AE582" s="283"/>
      <c r="AF582" s="283"/>
      <c r="AG582" s="283"/>
      <c r="AH582" s="283"/>
      <c r="AI582" s="283"/>
      <c r="AJ582" s="283"/>
      <c r="AK582" s="283"/>
      <c r="AL582" s="283"/>
    </row>
    <row r="583">
      <c r="A583" s="316"/>
      <c r="B583" s="283"/>
      <c r="C583" s="283"/>
      <c r="D583" s="316"/>
      <c r="E583" s="316"/>
      <c r="F583" s="316"/>
      <c r="G583" s="316"/>
      <c r="H583" s="316"/>
      <c r="I583" s="316"/>
      <c r="J583" s="316"/>
      <c r="K583" s="316"/>
      <c r="L583" s="329"/>
      <c r="M583" s="329"/>
      <c r="N583" s="329"/>
      <c r="O583" s="329"/>
      <c r="P583" s="329"/>
      <c r="Q583" s="329"/>
      <c r="R583" s="316"/>
      <c r="S583" s="316"/>
      <c r="T583" s="316"/>
      <c r="U583" s="316"/>
      <c r="V583" s="316"/>
      <c r="W583" s="316"/>
      <c r="X583" s="283"/>
      <c r="Y583" s="316"/>
      <c r="Z583" s="316"/>
      <c r="AA583" s="283"/>
      <c r="AB583" s="283"/>
      <c r="AC583" s="283"/>
      <c r="AD583" s="283"/>
      <c r="AE583" s="283"/>
      <c r="AF583" s="283"/>
      <c r="AG583" s="283"/>
      <c r="AH583" s="283"/>
      <c r="AI583" s="283"/>
      <c r="AJ583" s="283"/>
      <c r="AK583" s="283"/>
      <c r="AL583" s="283"/>
    </row>
    <row r="584">
      <c r="A584" s="316"/>
      <c r="B584" s="283"/>
      <c r="C584" s="283"/>
      <c r="D584" s="316"/>
      <c r="E584" s="316"/>
      <c r="F584" s="316"/>
      <c r="G584" s="316"/>
      <c r="H584" s="316"/>
      <c r="I584" s="316"/>
      <c r="J584" s="316"/>
      <c r="K584" s="316"/>
      <c r="L584" s="329"/>
      <c r="M584" s="329"/>
      <c r="N584" s="329"/>
      <c r="O584" s="329"/>
      <c r="P584" s="329"/>
      <c r="Q584" s="329"/>
      <c r="R584" s="316"/>
      <c r="S584" s="316"/>
      <c r="T584" s="316"/>
      <c r="U584" s="316"/>
      <c r="V584" s="316"/>
      <c r="W584" s="316"/>
      <c r="X584" s="283"/>
      <c r="Y584" s="316"/>
      <c r="Z584" s="316"/>
      <c r="AA584" s="283"/>
      <c r="AB584" s="283"/>
      <c r="AC584" s="283"/>
      <c r="AD584" s="283"/>
      <c r="AE584" s="283"/>
      <c r="AF584" s="283"/>
      <c r="AG584" s="283"/>
      <c r="AH584" s="283"/>
      <c r="AI584" s="283"/>
      <c r="AJ584" s="283"/>
      <c r="AK584" s="283"/>
      <c r="AL584" s="283"/>
    </row>
    <row r="585">
      <c r="A585" s="316"/>
      <c r="B585" s="283"/>
      <c r="C585" s="283"/>
      <c r="D585" s="316"/>
      <c r="E585" s="316"/>
      <c r="F585" s="316"/>
      <c r="G585" s="316"/>
      <c r="H585" s="316"/>
      <c r="I585" s="316"/>
      <c r="J585" s="316"/>
      <c r="K585" s="316"/>
      <c r="L585" s="329"/>
      <c r="M585" s="329"/>
      <c r="N585" s="329"/>
      <c r="O585" s="329"/>
      <c r="P585" s="329"/>
      <c r="Q585" s="329"/>
      <c r="R585" s="316"/>
      <c r="S585" s="316"/>
      <c r="T585" s="316"/>
      <c r="U585" s="316"/>
      <c r="V585" s="316"/>
      <c r="W585" s="316"/>
      <c r="X585" s="283"/>
      <c r="Y585" s="316"/>
      <c r="Z585" s="316"/>
      <c r="AA585" s="283"/>
      <c r="AB585" s="283"/>
      <c r="AC585" s="283"/>
      <c r="AD585" s="283"/>
      <c r="AE585" s="283"/>
      <c r="AF585" s="283"/>
      <c r="AG585" s="283"/>
      <c r="AH585" s="283"/>
      <c r="AI585" s="283"/>
      <c r="AJ585" s="283"/>
      <c r="AK585" s="283"/>
      <c r="AL585" s="283"/>
    </row>
    <row r="586">
      <c r="A586" s="316"/>
      <c r="B586" s="283"/>
      <c r="C586" s="283"/>
      <c r="D586" s="316"/>
      <c r="E586" s="316"/>
      <c r="F586" s="316"/>
      <c r="G586" s="316"/>
      <c r="H586" s="316"/>
      <c r="I586" s="316"/>
      <c r="J586" s="316"/>
      <c r="K586" s="316"/>
      <c r="L586" s="329"/>
      <c r="M586" s="329"/>
      <c r="N586" s="329"/>
      <c r="O586" s="329"/>
      <c r="P586" s="329"/>
      <c r="Q586" s="329"/>
      <c r="R586" s="316"/>
      <c r="S586" s="316"/>
      <c r="T586" s="316"/>
      <c r="U586" s="316"/>
      <c r="V586" s="316"/>
      <c r="W586" s="316"/>
      <c r="X586" s="283"/>
      <c r="Y586" s="316"/>
      <c r="Z586" s="316"/>
      <c r="AA586" s="283"/>
      <c r="AB586" s="283"/>
      <c r="AC586" s="283"/>
      <c r="AD586" s="283"/>
      <c r="AE586" s="283"/>
      <c r="AF586" s="283"/>
      <c r="AG586" s="283"/>
      <c r="AH586" s="283"/>
      <c r="AI586" s="283"/>
      <c r="AJ586" s="283"/>
      <c r="AK586" s="283"/>
      <c r="AL586" s="283"/>
    </row>
    <row r="587">
      <c r="A587" s="316"/>
      <c r="B587" s="283"/>
      <c r="C587" s="283"/>
      <c r="D587" s="316"/>
      <c r="E587" s="316"/>
      <c r="F587" s="316"/>
      <c r="G587" s="316"/>
      <c r="H587" s="316"/>
      <c r="I587" s="316"/>
      <c r="J587" s="316"/>
      <c r="K587" s="316"/>
      <c r="L587" s="329"/>
      <c r="M587" s="329"/>
      <c r="N587" s="329"/>
      <c r="O587" s="329"/>
      <c r="P587" s="329"/>
      <c r="Q587" s="329"/>
      <c r="R587" s="316"/>
      <c r="S587" s="316"/>
      <c r="T587" s="316"/>
      <c r="U587" s="316"/>
      <c r="V587" s="316"/>
      <c r="W587" s="316"/>
      <c r="X587" s="283"/>
      <c r="Y587" s="316"/>
      <c r="Z587" s="316"/>
      <c r="AA587" s="283"/>
      <c r="AB587" s="283"/>
      <c r="AC587" s="283"/>
      <c r="AD587" s="283"/>
      <c r="AE587" s="283"/>
      <c r="AF587" s="283"/>
      <c r="AG587" s="283"/>
      <c r="AH587" s="283"/>
      <c r="AI587" s="283"/>
      <c r="AJ587" s="283"/>
      <c r="AK587" s="283"/>
      <c r="AL587" s="283"/>
    </row>
    <row r="588">
      <c r="A588" s="316"/>
      <c r="B588" s="283"/>
      <c r="C588" s="283"/>
      <c r="D588" s="316"/>
      <c r="E588" s="316"/>
      <c r="F588" s="316"/>
      <c r="G588" s="316"/>
      <c r="H588" s="316"/>
      <c r="I588" s="316"/>
      <c r="J588" s="316"/>
      <c r="K588" s="316"/>
      <c r="L588" s="329"/>
      <c r="M588" s="329"/>
      <c r="N588" s="329"/>
      <c r="O588" s="329"/>
      <c r="P588" s="329"/>
      <c r="Q588" s="329"/>
      <c r="R588" s="316"/>
      <c r="S588" s="316"/>
      <c r="T588" s="316"/>
      <c r="U588" s="316"/>
      <c r="V588" s="316"/>
      <c r="W588" s="316"/>
      <c r="X588" s="283"/>
      <c r="Y588" s="316"/>
      <c r="Z588" s="316"/>
      <c r="AA588" s="283"/>
      <c r="AB588" s="283"/>
      <c r="AC588" s="283"/>
      <c r="AD588" s="283"/>
      <c r="AE588" s="283"/>
      <c r="AF588" s="283"/>
      <c r="AG588" s="283"/>
      <c r="AH588" s="283"/>
      <c r="AI588" s="283"/>
      <c r="AJ588" s="283"/>
      <c r="AK588" s="283"/>
      <c r="AL588" s="283"/>
    </row>
    <row r="589">
      <c r="A589" s="316"/>
      <c r="B589" s="283"/>
      <c r="C589" s="283"/>
      <c r="D589" s="316"/>
      <c r="E589" s="316"/>
      <c r="F589" s="316"/>
      <c r="G589" s="316"/>
      <c r="H589" s="316"/>
      <c r="I589" s="316"/>
      <c r="J589" s="316"/>
      <c r="K589" s="316"/>
      <c r="L589" s="329"/>
      <c r="M589" s="329"/>
      <c r="N589" s="329"/>
      <c r="O589" s="329"/>
      <c r="P589" s="329"/>
      <c r="Q589" s="329"/>
      <c r="R589" s="316"/>
      <c r="S589" s="316"/>
      <c r="T589" s="316"/>
      <c r="U589" s="316"/>
      <c r="V589" s="316"/>
      <c r="W589" s="316"/>
      <c r="X589" s="283"/>
      <c r="Y589" s="316"/>
      <c r="Z589" s="316"/>
      <c r="AA589" s="283"/>
      <c r="AB589" s="283"/>
      <c r="AC589" s="283"/>
      <c r="AD589" s="283"/>
      <c r="AE589" s="283"/>
      <c r="AF589" s="283"/>
      <c r="AG589" s="283"/>
      <c r="AH589" s="283"/>
      <c r="AI589" s="283"/>
      <c r="AJ589" s="283"/>
      <c r="AK589" s="283"/>
      <c r="AL589" s="283"/>
    </row>
    <row r="590">
      <c r="A590" s="316"/>
      <c r="B590" s="283"/>
      <c r="C590" s="283"/>
      <c r="D590" s="316"/>
      <c r="E590" s="316"/>
      <c r="F590" s="316"/>
      <c r="G590" s="316"/>
      <c r="H590" s="316"/>
      <c r="I590" s="316"/>
      <c r="J590" s="316"/>
      <c r="K590" s="316"/>
      <c r="L590" s="329"/>
      <c r="M590" s="329"/>
      <c r="N590" s="329"/>
      <c r="O590" s="329"/>
      <c r="P590" s="329"/>
      <c r="Q590" s="329"/>
      <c r="R590" s="316"/>
      <c r="S590" s="316"/>
      <c r="T590" s="316"/>
      <c r="U590" s="316"/>
      <c r="V590" s="316"/>
      <c r="W590" s="316"/>
      <c r="X590" s="283"/>
      <c r="Y590" s="316"/>
      <c r="Z590" s="316"/>
      <c r="AA590" s="283"/>
      <c r="AB590" s="283"/>
      <c r="AC590" s="283"/>
      <c r="AD590" s="283"/>
      <c r="AE590" s="283"/>
      <c r="AF590" s="283"/>
      <c r="AG590" s="283"/>
      <c r="AH590" s="283"/>
      <c r="AI590" s="283"/>
      <c r="AJ590" s="283"/>
      <c r="AK590" s="283"/>
      <c r="AL590" s="283"/>
    </row>
    <row r="591">
      <c r="A591" s="316"/>
      <c r="B591" s="283"/>
      <c r="C591" s="283"/>
      <c r="D591" s="316"/>
      <c r="E591" s="316"/>
      <c r="F591" s="316"/>
      <c r="G591" s="316"/>
      <c r="H591" s="316"/>
      <c r="I591" s="316"/>
      <c r="J591" s="316"/>
      <c r="K591" s="316"/>
      <c r="L591" s="329"/>
      <c r="M591" s="329"/>
      <c r="N591" s="329"/>
      <c r="O591" s="329"/>
      <c r="P591" s="329"/>
      <c r="Q591" s="329"/>
      <c r="R591" s="316"/>
      <c r="S591" s="316"/>
      <c r="T591" s="316"/>
      <c r="U591" s="316"/>
      <c r="V591" s="316"/>
      <c r="W591" s="316"/>
      <c r="X591" s="283"/>
      <c r="Y591" s="316"/>
      <c r="Z591" s="316"/>
      <c r="AA591" s="283"/>
      <c r="AB591" s="283"/>
      <c r="AC591" s="283"/>
      <c r="AD591" s="283"/>
      <c r="AE591" s="283"/>
      <c r="AF591" s="283"/>
      <c r="AG591" s="283"/>
      <c r="AH591" s="283"/>
      <c r="AI591" s="283"/>
      <c r="AJ591" s="283"/>
      <c r="AK591" s="283"/>
      <c r="AL591" s="283"/>
    </row>
    <row r="592">
      <c r="A592" s="316"/>
      <c r="B592" s="283"/>
      <c r="C592" s="283"/>
      <c r="D592" s="316"/>
      <c r="E592" s="316"/>
      <c r="F592" s="316"/>
      <c r="G592" s="316"/>
      <c r="H592" s="316"/>
      <c r="I592" s="316"/>
      <c r="J592" s="316"/>
      <c r="K592" s="316"/>
      <c r="L592" s="329"/>
      <c r="M592" s="329"/>
      <c r="N592" s="329"/>
      <c r="O592" s="329"/>
      <c r="P592" s="329"/>
      <c r="Q592" s="329"/>
      <c r="R592" s="316"/>
      <c r="S592" s="316"/>
      <c r="T592" s="316"/>
      <c r="U592" s="316"/>
      <c r="V592" s="316"/>
      <c r="W592" s="316"/>
      <c r="X592" s="283"/>
      <c r="Y592" s="316"/>
      <c r="Z592" s="316"/>
      <c r="AA592" s="283"/>
      <c r="AB592" s="283"/>
      <c r="AC592" s="283"/>
      <c r="AD592" s="283"/>
      <c r="AE592" s="283"/>
      <c r="AF592" s="283"/>
      <c r="AG592" s="283"/>
      <c r="AH592" s="283"/>
      <c r="AI592" s="283"/>
      <c r="AJ592" s="283"/>
      <c r="AK592" s="283"/>
      <c r="AL592" s="283"/>
    </row>
    <row r="593">
      <c r="A593" s="316"/>
      <c r="B593" s="283"/>
      <c r="C593" s="283"/>
      <c r="D593" s="316"/>
      <c r="E593" s="316"/>
      <c r="F593" s="316"/>
      <c r="G593" s="316"/>
      <c r="H593" s="316"/>
      <c r="I593" s="316"/>
      <c r="J593" s="316"/>
      <c r="K593" s="316"/>
      <c r="L593" s="329"/>
      <c r="M593" s="329"/>
      <c r="N593" s="329"/>
      <c r="O593" s="329"/>
      <c r="P593" s="329"/>
      <c r="Q593" s="329"/>
      <c r="R593" s="316"/>
      <c r="S593" s="316"/>
      <c r="T593" s="316"/>
      <c r="U593" s="316"/>
      <c r="V593" s="316"/>
      <c r="W593" s="316"/>
      <c r="X593" s="283"/>
      <c r="Y593" s="316"/>
      <c r="Z593" s="316"/>
      <c r="AA593" s="283"/>
      <c r="AB593" s="283"/>
      <c r="AC593" s="283"/>
      <c r="AD593" s="283"/>
      <c r="AE593" s="283"/>
      <c r="AF593" s="283"/>
      <c r="AG593" s="283"/>
      <c r="AH593" s="283"/>
      <c r="AI593" s="283"/>
      <c r="AJ593" s="283"/>
      <c r="AK593" s="283"/>
      <c r="AL593" s="283"/>
    </row>
    <row r="594">
      <c r="A594" s="316"/>
      <c r="B594" s="283"/>
      <c r="C594" s="283"/>
      <c r="D594" s="316"/>
      <c r="E594" s="316"/>
      <c r="F594" s="316"/>
      <c r="G594" s="316"/>
      <c r="H594" s="316"/>
      <c r="I594" s="316"/>
      <c r="J594" s="316"/>
      <c r="K594" s="316"/>
      <c r="L594" s="329"/>
      <c r="M594" s="329"/>
      <c r="N594" s="329"/>
      <c r="O594" s="329"/>
      <c r="P594" s="329"/>
      <c r="Q594" s="329"/>
      <c r="R594" s="316"/>
      <c r="S594" s="316"/>
      <c r="T594" s="316"/>
      <c r="U594" s="316"/>
      <c r="V594" s="316"/>
      <c r="W594" s="316"/>
      <c r="X594" s="283"/>
      <c r="Y594" s="316"/>
      <c r="Z594" s="316"/>
      <c r="AA594" s="283"/>
      <c r="AB594" s="283"/>
      <c r="AC594" s="283"/>
      <c r="AD594" s="283"/>
      <c r="AE594" s="283"/>
      <c r="AF594" s="283"/>
      <c r="AG594" s="283"/>
      <c r="AH594" s="283"/>
      <c r="AI594" s="283"/>
      <c r="AJ594" s="283"/>
      <c r="AK594" s="283"/>
      <c r="AL594" s="283"/>
    </row>
    <row r="595">
      <c r="A595" s="316"/>
      <c r="B595" s="283"/>
      <c r="C595" s="283"/>
      <c r="D595" s="316"/>
      <c r="E595" s="316"/>
      <c r="F595" s="316"/>
      <c r="G595" s="316"/>
      <c r="H595" s="316"/>
      <c r="I595" s="316"/>
      <c r="J595" s="316"/>
      <c r="K595" s="316"/>
      <c r="L595" s="329"/>
      <c r="M595" s="329"/>
      <c r="N595" s="329"/>
      <c r="O595" s="329"/>
      <c r="P595" s="329"/>
      <c r="Q595" s="329"/>
      <c r="R595" s="316"/>
      <c r="S595" s="316"/>
      <c r="T595" s="316"/>
      <c r="U595" s="316"/>
      <c r="V595" s="316"/>
      <c r="W595" s="316"/>
      <c r="X595" s="283"/>
      <c r="Y595" s="316"/>
      <c r="Z595" s="316"/>
      <c r="AA595" s="283"/>
      <c r="AB595" s="283"/>
      <c r="AC595" s="283"/>
      <c r="AD595" s="283"/>
      <c r="AE595" s="283"/>
      <c r="AF595" s="283"/>
      <c r="AG595" s="283"/>
      <c r="AH595" s="283"/>
      <c r="AI595" s="283"/>
      <c r="AJ595" s="283"/>
      <c r="AK595" s="283"/>
      <c r="AL595" s="283"/>
    </row>
    <row r="596">
      <c r="A596" s="316"/>
      <c r="B596" s="283"/>
      <c r="C596" s="283"/>
      <c r="D596" s="316"/>
      <c r="E596" s="316"/>
      <c r="F596" s="316"/>
      <c r="G596" s="316"/>
      <c r="H596" s="316"/>
      <c r="I596" s="316"/>
      <c r="J596" s="316"/>
      <c r="K596" s="316"/>
      <c r="L596" s="329"/>
      <c r="M596" s="329"/>
      <c r="N596" s="329"/>
      <c r="O596" s="329"/>
      <c r="P596" s="329"/>
      <c r="Q596" s="329"/>
      <c r="R596" s="316"/>
      <c r="S596" s="316"/>
      <c r="T596" s="316"/>
      <c r="U596" s="316"/>
      <c r="V596" s="316"/>
      <c r="W596" s="316"/>
      <c r="X596" s="283"/>
      <c r="Y596" s="316"/>
      <c r="Z596" s="316"/>
      <c r="AA596" s="283"/>
      <c r="AB596" s="283"/>
      <c r="AC596" s="283"/>
      <c r="AD596" s="283"/>
      <c r="AE596" s="283"/>
      <c r="AF596" s="283"/>
      <c r="AG596" s="283"/>
      <c r="AH596" s="283"/>
      <c r="AI596" s="283"/>
      <c r="AJ596" s="283"/>
      <c r="AK596" s="283"/>
      <c r="AL596" s="283"/>
    </row>
    <row r="597">
      <c r="A597" s="316"/>
      <c r="B597" s="283"/>
      <c r="C597" s="283"/>
      <c r="D597" s="316"/>
      <c r="E597" s="316"/>
      <c r="F597" s="316"/>
      <c r="G597" s="316"/>
      <c r="H597" s="316"/>
      <c r="I597" s="316"/>
      <c r="J597" s="316"/>
      <c r="K597" s="316"/>
      <c r="L597" s="329"/>
      <c r="M597" s="329"/>
      <c r="N597" s="329"/>
      <c r="O597" s="329"/>
      <c r="P597" s="329"/>
      <c r="Q597" s="329"/>
      <c r="R597" s="316"/>
      <c r="S597" s="316"/>
      <c r="T597" s="316"/>
      <c r="U597" s="316"/>
      <c r="V597" s="316"/>
      <c r="W597" s="316"/>
      <c r="X597" s="283"/>
      <c r="Y597" s="316"/>
      <c r="Z597" s="316"/>
      <c r="AA597" s="283"/>
      <c r="AB597" s="283"/>
      <c r="AC597" s="283"/>
      <c r="AD597" s="283"/>
      <c r="AE597" s="283"/>
      <c r="AF597" s="283"/>
      <c r="AG597" s="283"/>
      <c r="AH597" s="283"/>
      <c r="AI597" s="283"/>
      <c r="AJ597" s="283"/>
      <c r="AK597" s="283"/>
      <c r="AL597" s="283"/>
    </row>
    <row r="598">
      <c r="A598" s="316"/>
      <c r="B598" s="283"/>
      <c r="C598" s="283"/>
      <c r="D598" s="316"/>
      <c r="E598" s="316"/>
      <c r="F598" s="316"/>
      <c r="G598" s="316"/>
      <c r="H598" s="316"/>
      <c r="I598" s="316"/>
      <c r="J598" s="316"/>
      <c r="K598" s="316"/>
      <c r="L598" s="329"/>
      <c r="M598" s="329"/>
      <c r="N598" s="329"/>
      <c r="O598" s="329"/>
      <c r="P598" s="329"/>
      <c r="Q598" s="329"/>
      <c r="R598" s="316"/>
      <c r="S598" s="316"/>
      <c r="T598" s="316"/>
      <c r="U598" s="316"/>
      <c r="V598" s="316"/>
      <c r="W598" s="316"/>
      <c r="X598" s="283"/>
      <c r="Y598" s="316"/>
      <c r="Z598" s="316"/>
      <c r="AA598" s="283"/>
      <c r="AB598" s="283"/>
      <c r="AC598" s="283"/>
      <c r="AD598" s="283"/>
      <c r="AE598" s="283"/>
      <c r="AF598" s="283"/>
      <c r="AG598" s="283"/>
      <c r="AH598" s="283"/>
      <c r="AI598" s="283"/>
      <c r="AJ598" s="283"/>
      <c r="AK598" s="283"/>
      <c r="AL598" s="283"/>
    </row>
    <row r="599">
      <c r="A599" s="316"/>
      <c r="B599" s="283"/>
      <c r="C599" s="283"/>
      <c r="D599" s="316"/>
      <c r="E599" s="316"/>
      <c r="F599" s="316"/>
      <c r="G599" s="316"/>
      <c r="H599" s="316"/>
      <c r="I599" s="316"/>
      <c r="J599" s="316"/>
      <c r="K599" s="316"/>
      <c r="L599" s="329"/>
      <c r="M599" s="329"/>
      <c r="N599" s="329"/>
      <c r="O599" s="329"/>
      <c r="P599" s="329"/>
      <c r="Q599" s="329"/>
      <c r="R599" s="316"/>
      <c r="S599" s="316"/>
      <c r="T599" s="316"/>
      <c r="U599" s="316"/>
      <c r="V599" s="316"/>
      <c r="W599" s="316"/>
      <c r="X599" s="283"/>
      <c r="Y599" s="316"/>
      <c r="Z599" s="316"/>
      <c r="AA599" s="283"/>
      <c r="AB599" s="283"/>
      <c r="AC599" s="283"/>
      <c r="AD599" s="283"/>
      <c r="AE599" s="283"/>
      <c r="AF599" s="283"/>
      <c r="AG599" s="283"/>
      <c r="AH599" s="283"/>
      <c r="AI599" s="283"/>
      <c r="AJ599" s="283"/>
      <c r="AK599" s="283"/>
      <c r="AL599" s="283"/>
    </row>
    <row r="600">
      <c r="A600" s="316"/>
      <c r="B600" s="283"/>
      <c r="C600" s="283"/>
      <c r="D600" s="316"/>
      <c r="E600" s="316"/>
      <c r="F600" s="316"/>
      <c r="G600" s="316"/>
      <c r="H600" s="316"/>
      <c r="I600" s="316"/>
      <c r="J600" s="316"/>
      <c r="K600" s="316"/>
      <c r="L600" s="329"/>
      <c r="M600" s="329"/>
      <c r="N600" s="329"/>
      <c r="O600" s="329"/>
      <c r="P600" s="329"/>
      <c r="Q600" s="329"/>
      <c r="R600" s="316"/>
      <c r="S600" s="316"/>
      <c r="T600" s="316"/>
      <c r="U600" s="316"/>
      <c r="V600" s="316"/>
      <c r="W600" s="316"/>
      <c r="X600" s="283"/>
      <c r="Y600" s="316"/>
      <c r="Z600" s="316"/>
      <c r="AA600" s="283"/>
      <c r="AB600" s="283"/>
      <c r="AC600" s="283"/>
      <c r="AD600" s="283"/>
      <c r="AE600" s="283"/>
      <c r="AF600" s="283"/>
      <c r="AG600" s="283"/>
      <c r="AH600" s="283"/>
      <c r="AI600" s="283"/>
      <c r="AJ600" s="283"/>
      <c r="AK600" s="283"/>
      <c r="AL600" s="283"/>
    </row>
    <row r="601">
      <c r="A601" s="316"/>
      <c r="B601" s="283"/>
      <c r="C601" s="283"/>
      <c r="D601" s="316"/>
      <c r="E601" s="316"/>
      <c r="F601" s="316"/>
      <c r="G601" s="316"/>
      <c r="H601" s="316"/>
      <c r="I601" s="316"/>
      <c r="J601" s="316"/>
      <c r="K601" s="316"/>
      <c r="L601" s="329"/>
      <c r="M601" s="329"/>
      <c r="N601" s="329"/>
      <c r="O601" s="329"/>
      <c r="P601" s="329"/>
      <c r="Q601" s="329"/>
      <c r="R601" s="316"/>
      <c r="S601" s="316"/>
      <c r="T601" s="316"/>
      <c r="U601" s="316"/>
      <c r="V601" s="316"/>
      <c r="W601" s="316"/>
      <c r="X601" s="283"/>
      <c r="Y601" s="316"/>
      <c r="Z601" s="316"/>
      <c r="AA601" s="283"/>
      <c r="AB601" s="283"/>
      <c r="AC601" s="283"/>
      <c r="AD601" s="283"/>
      <c r="AE601" s="283"/>
      <c r="AF601" s="283"/>
      <c r="AG601" s="283"/>
      <c r="AH601" s="283"/>
      <c r="AI601" s="283"/>
      <c r="AJ601" s="283"/>
      <c r="AK601" s="283"/>
      <c r="AL601" s="283"/>
    </row>
    <row r="602">
      <c r="A602" s="316"/>
      <c r="B602" s="283"/>
      <c r="C602" s="283"/>
      <c r="D602" s="316"/>
      <c r="E602" s="316"/>
      <c r="F602" s="316"/>
      <c r="G602" s="316"/>
      <c r="H602" s="316"/>
      <c r="I602" s="316"/>
      <c r="J602" s="316"/>
      <c r="K602" s="316"/>
      <c r="L602" s="329"/>
      <c r="M602" s="329"/>
      <c r="N602" s="329"/>
      <c r="O602" s="329"/>
      <c r="P602" s="329"/>
      <c r="Q602" s="329"/>
      <c r="R602" s="316"/>
      <c r="S602" s="316"/>
      <c r="T602" s="316"/>
      <c r="U602" s="316"/>
      <c r="V602" s="316"/>
      <c r="W602" s="316"/>
      <c r="X602" s="283"/>
      <c r="Y602" s="316"/>
      <c r="Z602" s="316"/>
      <c r="AA602" s="283"/>
      <c r="AB602" s="283"/>
      <c r="AC602" s="283"/>
      <c r="AD602" s="283"/>
      <c r="AE602" s="283"/>
      <c r="AF602" s="283"/>
      <c r="AG602" s="283"/>
      <c r="AH602" s="283"/>
      <c r="AI602" s="283"/>
      <c r="AJ602" s="283"/>
      <c r="AK602" s="283"/>
      <c r="AL602" s="283"/>
    </row>
    <row r="603">
      <c r="A603" s="316"/>
      <c r="B603" s="283"/>
      <c r="C603" s="283"/>
      <c r="D603" s="316"/>
      <c r="E603" s="316"/>
      <c r="F603" s="316"/>
      <c r="G603" s="316"/>
      <c r="H603" s="316"/>
      <c r="I603" s="316"/>
      <c r="J603" s="316"/>
      <c r="K603" s="316"/>
      <c r="L603" s="329"/>
      <c r="M603" s="329"/>
      <c r="N603" s="329"/>
      <c r="O603" s="329"/>
      <c r="P603" s="329"/>
      <c r="Q603" s="329"/>
      <c r="R603" s="316"/>
      <c r="S603" s="316"/>
      <c r="T603" s="316"/>
      <c r="U603" s="316"/>
      <c r="V603" s="316"/>
      <c r="W603" s="316"/>
      <c r="X603" s="283"/>
      <c r="Y603" s="316"/>
      <c r="Z603" s="316"/>
      <c r="AA603" s="283"/>
      <c r="AB603" s="283"/>
      <c r="AC603" s="283"/>
      <c r="AD603" s="283"/>
      <c r="AE603" s="283"/>
      <c r="AF603" s="283"/>
      <c r="AG603" s="283"/>
      <c r="AH603" s="283"/>
      <c r="AI603" s="283"/>
      <c r="AJ603" s="283"/>
      <c r="AK603" s="283"/>
      <c r="AL603" s="283"/>
    </row>
    <row r="604">
      <c r="A604" s="316"/>
      <c r="B604" s="283"/>
      <c r="C604" s="283"/>
      <c r="D604" s="316"/>
      <c r="E604" s="316"/>
      <c r="F604" s="316"/>
      <c r="G604" s="316"/>
      <c r="H604" s="316"/>
      <c r="I604" s="316"/>
      <c r="J604" s="316"/>
      <c r="K604" s="316"/>
      <c r="L604" s="329"/>
      <c r="M604" s="329"/>
      <c r="N604" s="329"/>
      <c r="O604" s="329"/>
      <c r="P604" s="329"/>
      <c r="Q604" s="329"/>
      <c r="R604" s="316"/>
      <c r="S604" s="316"/>
      <c r="T604" s="316"/>
      <c r="U604" s="316"/>
      <c r="V604" s="316"/>
      <c r="W604" s="316"/>
      <c r="X604" s="283"/>
      <c r="Y604" s="316"/>
      <c r="Z604" s="316"/>
      <c r="AA604" s="283"/>
      <c r="AB604" s="283"/>
      <c r="AC604" s="283"/>
      <c r="AD604" s="283"/>
      <c r="AE604" s="283"/>
      <c r="AF604" s="283"/>
      <c r="AG604" s="283"/>
      <c r="AH604" s="283"/>
      <c r="AI604" s="283"/>
      <c r="AJ604" s="283"/>
      <c r="AK604" s="283"/>
      <c r="AL604" s="283"/>
    </row>
    <row r="605">
      <c r="A605" s="316"/>
      <c r="B605" s="283"/>
      <c r="C605" s="283"/>
      <c r="D605" s="316"/>
      <c r="E605" s="316"/>
      <c r="F605" s="316"/>
      <c r="G605" s="316"/>
      <c r="H605" s="316"/>
      <c r="I605" s="316"/>
      <c r="J605" s="316"/>
      <c r="K605" s="316"/>
      <c r="L605" s="329"/>
      <c r="M605" s="329"/>
      <c r="N605" s="329"/>
      <c r="O605" s="329"/>
      <c r="P605" s="329"/>
      <c r="Q605" s="329"/>
      <c r="R605" s="316"/>
      <c r="S605" s="316"/>
      <c r="T605" s="316"/>
      <c r="U605" s="316"/>
      <c r="V605" s="316"/>
      <c r="W605" s="316"/>
      <c r="X605" s="283"/>
      <c r="Y605" s="316"/>
      <c r="Z605" s="316"/>
      <c r="AA605" s="283"/>
      <c r="AB605" s="283"/>
      <c r="AC605" s="283"/>
      <c r="AD605" s="283"/>
      <c r="AE605" s="283"/>
      <c r="AF605" s="283"/>
      <c r="AG605" s="283"/>
      <c r="AH605" s="283"/>
      <c r="AI605" s="283"/>
      <c r="AJ605" s="283"/>
      <c r="AK605" s="283"/>
      <c r="AL605" s="283"/>
    </row>
    <row r="606">
      <c r="A606" s="316"/>
      <c r="B606" s="283"/>
      <c r="C606" s="283"/>
      <c r="D606" s="316"/>
      <c r="E606" s="316"/>
      <c r="F606" s="316"/>
      <c r="G606" s="316"/>
      <c r="H606" s="316"/>
      <c r="I606" s="316"/>
      <c r="J606" s="316"/>
      <c r="K606" s="316"/>
      <c r="L606" s="329"/>
      <c r="M606" s="329"/>
      <c r="N606" s="329"/>
      <c r="O606" s="329"/>
      <c r="P606" s="329"/>
      <c r="Q606" s="329"/>
      <c r="R606" s="316"/>
      <c r="S606" s="316"/>
      <c r="T606" s="316"/>
      <c r="U606" s="316"/>
      <c r="V606" s="316"/>
      <c r="W606" s="316"/>
      <c r="X606" s="283"/>
      <c r="Y606" s="316"/>
      <c r="Z606" s="316"/>
      <c r="AA606" s="283"/>
      <c r="AB606" s="283"/>
      <c r="AC606" s="283"/>
      <c r="AD606" s="283"/>
      <c r="AE606" s="283"/>
      <c r="AF606" s="283"/>
      <c r="AG606" s="283"/>
      <c r="AH606" s="283"/>
      <c r="AI606" s="283"/>
      <c r="AJ606" s="283"/>
      <c r="AK606" s="283"/>
      <c r="AL606" s="283"/>
    </row>
    <row r="607">
      <c r="A607" s="316"/>
      <c r="B607" s="283"/>
      <c r="C607" s="283"/>
      <c r="D607" s="316"/>
      <c r="E607" s="316"/>
      <c r="F607" s="316"/>
      <c r="G607" s="316"/>
      <c r="H607" s="316"/>
      <c r="I607" s="316"/>
      <c r="J607" s="316"/>
      <c r="K607" s="316"/>
      <c r="L607" s="329"/>
      <c r="M607" s="329"/>
      <c r="N607" s="329"/>
      <c r="O607" s="329"/>
      <c r="P607" s="329"/>
      <c r="Q607" s="329"/>
      <c r="R607" s="316"/>
      <c r="S607" s="316"/>
      <c r="T607" s="316"/>
      <c r="U607" s="316"/>
      <c r="V607" s="316"/>
      <c r="W607" s="316"/>
      <c r="X607" s="283"/>
      <c r="Y607" s="316"/>
      <c r="Z607" s="316"/>
      <c r="AA607" s="283"/>
      <c r="AB607" s="283"/>
      <c r="AC607" s="283"/>
      <c r="AD607" s="283"/>
      <c r="AE607" s="283"/>
      <c r="AF607" s="283"/>
      <c r="AG607" s="283"/>
      <c r="AH607" s="283"/>
      <c r="AI607" s="283"/>
      <c r="AJ607" s="283"/>
      <c r="AK607" s="283"/>
      <c r="AL607" s="283"/>
    </row>
    <row r="608">
      <c r="A608" s="316"/>
      <c r="B608" s="283"/>
      <c r="C608" s="283"/>
      <c r="D608" s="316"/>
      <c r="E608" s="316"/>
      <c r="F608" s="316"/>
      <c r="G608" s="316"/>
      <c r="H608" s="316"/>
      <c r="I608" s="316"/>
      <c r="J608" s="316"/>
      <c r="K608" s="316"/>
      <c r="L608" s="329"/>
      <c r="M608" s="329"/>
      <c r="N608" s="329"/>
      <c r="O608" s="329"/>
      <c r="P608" s="329"/>
      <c r="Q608" s="329"/>
      <c r="R608" s="316"/>
      <c r="S608" s="316"/>
      <c r="T608" s="316"/>
      <c r="U608" s="316"/>
      <c r="V608" s="316"/>
      <c r="W608" s="316"/>
      <c r="X608" s="283"/>
      <c r="Y608" s="316"/>
      <c r="Z608" s="316"/>
      <c r="AA608" s="283"/>
      <c r="AB608" s="283"/>
      <c r="AC608" s="283"/>
      <c r="AD608" s="283"/>
      <c r="AE608" s="283"/>
      <c r="AF608" s="283"/>
      <c r="AG608" s="283"/>
      <c r="AH608" s="283"/>
      <c r="AI608" s="283"/>
      <c r="AJ608" s="283"/>
      <c r="AK608" s="283"/>
      <c r="AL608" s="283"/>
    </row>
    <row r="609">
      <c r="A609" s="316"/>
      <c r="B609" s="283"/>
      <c r="C609" s="283"/>
      <c r="D609" s="316"/>
      <c r="E609" s="316"/>
      <c r="F609" s="316"/>
      <c r="G609" s="316"/>
      <c r="H609" s="316"/>
      <c r="I609" s="316"/>
      <c r="J609" s="316"/>
      <c r="K609" s="316"/>
      <c r="L609" s="329"/>
      <c r="M609" s="329"/>
      <c r="N609" s="329"/>
      <c r="O609" s="329"/>
      <c r="P609" s="329"/>
      <c r="Q609" s="329"/>
      <c r="R609" s="316"/>
      <c r="S609" s="316"/>
      <c r="T609" s="316"/>
      <c r="U609" s="316"/>
      <c r="V609" s="316"/>
      <c r="W609" s="316"/>
      <c r="X609" s="283"/>
      <c r="Y609" s="316"/>
      <c r="Z609" s="316"/>
      <c r="AA609" s="283"/>
      <c r="AB609" s="283"/>
      <c r="AC609" s="283"/>
      <c r="AD609" s="283"/>
      <c r="AE609" s="283"/>
      <c r="AF609" s="283"/>
      <c r="AG609" s="283"/>
      <c r="AH609" s="283"/>
      <c r="AI609" s="283"/>
      <c r="AJ609" s="283"/>
      <c r="AK609" s="283"/>
      <c r="AL609" s="283"/>
    </row>
    <row r="610">
      <c r="A610" s="316"/>
      <c r="B610" s="283"/>
      <c r="C610" s="283"/>
      <c r="D610" s="316"/>
      <c r="E610" s="316"/>
      <c r="F610" s="316"/>
      <c r="G610" s="316"/>
      <c r="H610" s="316"/>
      <c r="I610" s="316"/>
      <c r="J610" s="316"/>
      <c r="K610" s="316"/>
      <c r="L610" s="329"/>
      <c r="M610" s="329"/>
      <c r="N610" s="329"/>
      <c r="O610" s="329"/>
      <c r="P610" s="329"/>
      <c r="Q610" s="329"/>
      <c r="R610" s="316"/>
      <c r="S610" s="316"/>
      <c r="T610" s="316"/>
      <c r="U610" s="316"/>
      <c r="V610" s="316"/>
      <c r="W610" s="316"/>
      <c r="X610" s="283"/>
      <c r="Y610" s="316"/>
      <c r="Z610" s="316"/>
      <c r="AA610" s="283"/>
      <c r="AB610" s="283"/>
      <c r="AC610" s="283"/>
      <c r="AD610" s="283"/>
      <c r="AE610" s="283"/>
      <c r="AF610" s="283"/>
      <c r="AG610" s="283"/>
      <c r="AH610" s="283"/>
      <c r="AI610" s="283"/>
      <c r="AJ610" s="283"/>
      <c r="AK610" s="283"/>
      <c r="AL610" s="283"/>
    </row>
    <row r="611">
      <c r="A611" s="316"/>
      <c r="B611" s="283"/>
      <c r="C611" s="283"/>
      <c r="D611" s="316"/>
      <c r="E611" s="316"/>
      <c r="F611" s="316"/>
      <c r="G611" s="316"/>
      <c r="H611" s="316"/>
      <c r="I611" s="316"/>
      <c r="J611" s="316"/>
      <c r="K611" s="316"/>
      <c r="L611" s="329"/>
      <c r="M611" s="329"/>
      <c r="N611" s="329"/>
      <c r="O611" s="329"/>
      <c r="P611" s="329"/>
      <c r="Q611" s="329"/>
      <c r="R611" s="316"/>
      <c r="S611" s="316"/>
      <c r="T611" s="316"/>
      <c r="U611" s="316"/>
      <c r="V611" s="316"/>
      <c r="W611" s="316"/>
      <c r="X611" s="283"/>
      <c r="Y611" s="316"/>
      <c r="Z611" s="316"/>
      <c r="AA611" s="283"/>
      <c r="AB611" s="283"/>
      <c r="AC611" s="283"/>
      <c r="AD611" s="283"/>
      <c r="AE611" s="283"/>
      <c r="AF611" s="283"/>
      <c r="AG611" s="283"/>
      <c r="AH611" s="283"/>
      <c r="AI611" s="283"/>
      <c r="AJ611" s="283"/>
      <c r="AK611" s="283"/>
      <c r="AL611" s="283"/>
    </row>
    <row r="612">
      <c r="A612" s="316"/>
      <c r="B612" s="283"/>
      <c r="C612" s="283"/>
      <c r="D612" s="316"/>
      <c r="E612" s="316"/>
      <c r="F612" s="316"/>
      <c r="G612" s="316"/>
      <c r="H612" s="316"/>
      <c r="I612" s="316"/>
      <c r="J612" s="316"/>
      <c r="K612" s="316"/>
      <c r="L612" s="329"/>
      <c r="M612" s="329"/>
      <c r="N612" s="329"/>
      <c r="O612" s="329"/>
      <c r="P612" s="329"/>
      <c r="Q612" s="329"/>
      <c r="R612" s="316"/>
      <c r="S612" s="316"/>
      <c r="T612" s="316"/>
      <c r="U612" s="316"/>
      <c r="V612" s="316"/>
      <c r="W612" s="316"/>
      <c r="X612" s="283"/>
      <c r="Y612" s="316"/>
      <c r="Z612" s="316"/>
      <c r="AA612" s="283"/>
      <c r="AB612" s="283"/>
      <c r="AC612" s="283"/>
      <c r="AD612" s="283"/>
      <c r="AE612" s="283"/>
      <c r="AF612" s="283"/>
      <c r="AG612" s="283"/>
      <c r="AH612" s="283"/>
      <c r="AI612" s="283"/>
      <c r="AJ612" s="283"/>
      <c r="AK612" s="283"/>
      <c r="AL612" s="283"/>
    </row>
    <row r="613">
      <c r="A613" s="316"/>
      <c r="B613" s="283"/>
      <c r="C613" s="283"/>
      <c r="D613" s="316"/>
      <c r="E613" s="316"/>
      <c r="F613" s="316"/>
      <c r="G613" s="316"/>
      <c r="H613" s="316"/>
      <c r="I613" s="316"/>
      <c r="J613" s="316"/>
      <c r="K613" s="316"/>
      <c r="L613" s="329"/>
      <c r="M613" s="329"/>
      <c r="N613" s="329"/>
      <c r="O613" s="329"/>
      <c r="P613" s="329"/>
      <c r="Q613" s="329"/>
      <c r="R613" s="316"/>
      <c r="S613" s="316"/>
      <c r="T613" s="316"/>
      <c r="U613" s="316"/>
      <c r="V613" s="316"/>
      <c r="W613" s="316"/>
      <c r="X613" s="283"/>
      <c r="Y613" s="316"/>
      <c r="Z613" s="316"/>
      <c r="AA613" s="283"/>
      <c r="AB613" s="283"/>
      <c r="AC613" s="283"/>
      <c r="AD613" s="283"/>
      <c r="AE613" s="283"/>
      <c r="AF613" s="283"/>
      <c r="AG613" s="283"/>
      <c r="AH613" s="283"/>
      <c r="AI613" s="283"/>
      <c r="AJ613" s="283"/>
      <c r="AK613" s="283"/>
      <c r="AL613" s="283"/>
    </row>
    <row r="614">
      <c r="A614" s="316"/>
      <c r="B614" s="283"/>
      <c r="C614" s="283"/>
      <c r="D614" s="316"/>
      <c r="E614" s="316"/>
      <c r="F614" s="316"/>
      <c r="G614" s="316"/>
      <c r="H614" s="316"/>
      <c r="I614" s="316"/>
      <c r="J614" s="316"/>
      <c r="K614" s="316"/>
      <c r="L614" s="329"/>
      <c r="M614" s="329"/>
      <c r="N614" s="329"/>
      <c r="O614" s="329"/>
      <c r="P614" s="329"/>
      <c r="Q614" s="329"/>
      <c r="R614" s="316"/>
      <c r="S614" s="316"/>
      <c r="T614" s="316"/>
      <c r="U614" s="316"/>
      <c r="V614" s="316"/>
      <c r="W614" s="316"/>
      <c r="X614" s="283"/>
      <c r="Y614" s="316"/>
      <c r="Z614" s="316"/>
      <c r="AA614" s="283"/>
      <c r="AB614" s="283"/>
      <c r="AC614" s="283"/>
      <c r="AD614" s="283"/>
      <c r="AE614" s="283"/>
      <c r="AF614" s="283"/>
      <c r="AG614" s="283"/>
      <c r="AH614" s="283"/>
      <c r="AI614" s="283"/>
      <c r="AJ614" s="283"/>
      <c r="AK614" s="283"/>
      <c r="AL614" s="283"/>
    </row>
    <row r="615">
      <c r="A615" s="316"/>
      <c r="B615" s="283"/>
      <c r="C615" s="283"/>
      <c r="D615" s="316"/>
      <c r="E615" s="316"/>
      <c r="F615" s="316"/>
      <c r="G615" s="316"/>
      <c r="H615" s="316"/>
      <c r="I615" s="316"/>
      <c r="J615" s="316"/>
      <c r="K615" s="316"/>
      <c r="L615" s="329"/>
      <c r="M615" s="329"/>
      <c r="N615" s="329"/>
      <c r="O615" s="329"/>
      <c r="P615" s="329"/>
      <c r="Q615" s="329"/>
      <c r="R615" s="316"/>
      <c r="S615" s="316"/>
      <c r="T615" s="316"/>
      <c r="U615" s="316"/>
      <c r="V615" s="316"/>
      <c r="W615" s="316"/>
      <c r="X615" s="283"/>
      <c r="Y615" s="316"/>
      <c r="Z615" s="316"/>
      <c r="AA615" s="283"/>
      <c r="AB615" s="283"/>
      <c r="AC615" s="283"/>
      <c r="AD615" s="283"/>
      <c r="AE615" s="283"/>
      <c r="AF615" s="283"/>
      <c r="AG615" s="283"/>
      <c r="AH615" s="283"/>
      <c r="AI615" s="283"/>
      <c r="AJ615" s="283"/>
      <c r="AK615" s="283"/>
      <c r="AL615" s="283"/>
    </row>
    <row r="616">
      <c r="A616" s="316"/>
      <c r="B616" s="283"/>
      <c r="C616" s="283"/>
      <c r="D616" s="316"/>
      <c r="E616" s="316"/>
      <c r="F616" s="316"/>
      <c r="G616" s="316"/>
      <c r="H616" s="316"/>
      <c r="I616" s="316"/>
      <c r="J616" s="316"/>
      <c r="K616" s="316"/>
      <c r="L616" s="329"/>
      <c r="M616" s="329"/>
      <c r="N616" s="329"/>
      <c r="O616" s="329"/>
      <c r="P616" s="329"/>
      <c r="Q616" s="329"/>
      <c r="R616" s="316"/>
      <c r="S616" s="316"/>
      <c r="T616" s="316"/>
      <c r="U616" s="316"/>
      <c r="V616" s="316"/>
      <c r="W616" s="316"/>
      <c r="X616" s="283"/>
      <c r="Y616" s="316"/>
      <c r="Z616" s="316"/>
      <c r="AA616" s="283"/>
      <c r="AB616" s="283"/>
      <c r="AC616" s="283"/>
      <c r="AD616" s="283"/>
      <c r="AE616" s="283"/>
      <c r="AF616" s="283"/>
      <c r="AG616" s="283"/>
      <c r="AH616" s="283"/>
      <c r="AI616" s="283"/>
      <c r="AJ616" s="283"/>
      <c r="AK616" s="283"/>
      <c r="AL616" s="283"/>
    </row>
    <row r="617">
      <c r="A617" s="316"/>
      <c r="B617" s="283"/>
      <c r="C617" s="283"/>
      <c r="D617" s="316"/>
      <c r="E617" s="316"/>
      <c r="F617" s="316"/>
      <c r="G617" s="316"/>
      <c r="H617" s="316"/>
      <c r="I617" s="316"/>
      <c r="J617" s="316"/>
      <c r="K617" s="316"/>
      <c r="L617" s="329"/>
      <c r="M617" s="329"/>
      <c r="N617" s="329"/>
      <c r="O617" s="329"/>
      <c r="P617" s="329"/>
      <c r="Q617" s="329"/>
      <c r="R617" s="316"/>
      <c r="S617" s="316"/>
      <c r="T617" s="316"/>
      <c r="U617" s="316"/>
      <c r="V617" s="316"/>
      <c r="W617" s="316"/>
      <c r="X617" s="283"/>
      <c r="Y617" s="316"/>
      <c r="Z617" s="316"/>
      <c r="AA617" s="283"/>
      <c r="AB617" s="283"/>
      <c r="AC617" s="283"/>
      <c r="AD617" s="283"/>
      <c r="AE617" s="283"/>
      <c r="AF617" s="283"/>
      <c r="AG617" s="283"/>
      <c r="AH617" s="283"/>
      <c r="AI617" s="283"/>
      <c r="AJ617" s="283"/>
      <c r="AK617" s="283"/>
      <c r="AL617" s="283"/>
    </row>
    <row r="618">
      <c r="A618" s="316"/>
      <c r="B618" s="283"/>
      <c r="C618" s="283"/>
      <c r="D618" s="316"/>
      <c r="E618" s="316"/>
      <c r="F618" s="316"/>
      <c r="G618" s="316"/>
      <c r="H618" s="316"/>
      <c r="I618" s="316"/>
      <c r="J618" s="316"/>
      <c r="K618" s="316"/>
      <c r="L618" s="329"/>
      <c r="M618" s="329"/>
      <c r="N618" s="329"/>
      <c r="O618" s="329"/>
      <c r="P618" s="329"/>
      <c r="Q618" s="329"/>
      <c r="R618" s="316"/>
      <c r="S618" s="316"/>
      <c r="T618" s="316"/>
      <c r="U618" s="316"/>
      <c r="V618" s="316"/>
      <c r="W618" s="316"/>
      <c r="X618" s="283"/>
      <c r="Y618" s="316"/>
      <c r="Z618" s="316"/>
      <c r="AA618" s="283"/>
      <c r="AB618" s="283"/>
      <c r="AC618" s="283"/>
      <c r="AD618" s="283"/>
      <c r="AE618" s="283"/>
      <c r="AF618" s="283"/>
      <c r="AG618" s="283"/>
      <c r="AH618" s="283"/>
      <c r="AI618" s="283"/>
      <c r="AJ618" s="283"/>
      <c r="AK618" s="283"/>
      <c r="AL618" s="283"/>
    </row>
    <row r="619">
      <c r="A619" s="316"/>
      <c r="B619" s="283"/>
      <c r="C619" s="283"/>
      <c r="D619" s="316"/>
      <c r="E619" s="316"/>
      <c r="F619" s="316"/>
      <c r="G619" s="316"/>
      <c r="H619" s="316"/>
      <c r="I619" s="316"/>
      <c r="J619" s="316"/>
      <c r="K619" s="316"/>
      <c r="L619" s="329"/>
      <c r="M619" s="329"/>
      <c r="N619" s="329"/>
      <c r="O619" s="329"/>
      <c r="P619" s="329"/>
      <c r="Q619" s="329"/>
      <c r="R619" s="316"/>
      <c r="S619" s="316"/>
      <c r="T619" s="316"/>
      <c r="U619" s="316"/>
      <c r="V619" s="316"/>
      <c r="W619" s="316"/>
      <c r="X619" s="283"/>
      <c r="Y619" s="316"/>
      <c r="Z619" s="316"/>
      <c r="AA619" s="283"/>
      <c r="AB619" s="283"/>
      <c r="AC619" s="283"/>
      <c r="AD619" s="283"/>
      <c r="AE619" s="283"/>
      <c r="AF619" s="283"/>
      <c r="AG619" s="283"/>
      <c r="AH619" s="283"/>
      <c r="AI619" s="283"/>
      <c r="AJ619" s="283"/>
      <c r="AK619" s="283"/>
      <c r="AL619" s="283"/>
    </row>
    <row r="620">
      <c r="A620" s="316"/>
      <c r="B620" s="283"/>
      <c r="C620" s="283"/>
      <c r="D620" s="316"/>
      <c r="E620" s="316"/>
      <c r="F620" s="316"/>
      <c r="G620" s="316"/>
      <c r="H620" s="316"/>
      <c r="I620" s="316"/>
      <c r="J620" s="316"/>
      <c r="K620" s="316"/>
      <c r="L620" s="329"/>
      <c r="M620" s="329"/>
      <c r="N620" s="329"/>
      <c r="O620" s="329"/>
      <c r="P620" s="329"/>
      <c r="Q620" s="329"/>
      <c r="R620" s="316"/>
      <c r="S620" s="316"/>
      <c r="T620" s="316"/>
      <c r="U620" s="316"/>
      <c r="V620" s="316"/>
      <c r="W620" s="316"/>
      <c r="X620" s="283"/>
      <c r="Y620" s="316"/>
      <c r="Z620" s="316"/>
      <c r="AA620" s="283"/>
      <c r="AB620" s="283"/>
      <c r="AC620" s="283"/>
      <c r="AD620" s="283"/>
      <c r="AE620" s="283"/>
      <c r="AF620" s="283"/>
      <c r="AG620" s="283"/>
      <c r="AH620" s="283"/>
      <c r="AI620" s="283"/>
      <c r="AJ620" s="283"/>
      <c r="AK620" s="283"/>
      <c r="AL620" s="283"/>
    </row>
    <row r="621">
      <c r="A621" s="316"/>
      <c r="B621" s="283"/>
      <c r="C621" s="283"/>
      <c r="D621" s="316"/>
      <c r="E621" s="316"/>
      <c r="F621" s="316"/>
      <c r="G621" s="316"/>
      <c r="H621" s="316"/>
      <c r="I621" s="316"/>
      <c r="J621" s="316"/>
      <c r="K621" s="316"/>
      <c r="L621" s="329"/>
      <c r="M621" s="329"/>
      <c r="N621" s="329"/>
      <c r="O621" s="329"/>
      <c r="P621" s="329"/>
      <c r="Q621" s="329"/>
      <c r="R621" s="316"/>
      <c r="S621" s="316"/>
      <c r="T621" s="316"/>
      <c r="U621" s="316"/>
      <c r="V621" s="316"/>
      <c r="W621" s="316"/>
      <c r="X621" s="283"/>
      <c r="Y621" s="316"/>
      <c r="Z621" s="316"/>
      <c r="AA621" s="283"/>
      <c r="AB621" s="283"/>
      <c r="AC621" s="283"/>
      <c r="AD621" s="283"/>
      <c r="AE621" s="283"/>
      <c r="AF621" s="283"/>
      <c r="AG621" s="283"/>
      <c r="AH621" s="283"/>
      <c r="AI621" s="283"/>
      <c r="AJ621" s="283"/>
      <c r="AK621" s="283"/>
      <c r="AL621" s="283"/>
    </row>
    <row r="622">
      <c r="A622" s="316"/>
      <c r="B622" s="283"/>
      <c r="C622" s="283"/>
      <c r="D622" s="316"/>
      <c r="E622" s="316"/>
      <c r="F622" s="316"/>
      <c r="G622" s="316"/>
      <c r="H622" s="316"/>
      <c r="I622" s="316"/>
      <c r="J622" s="316"/>
      <c r="K622" s="316"/>
      <c r="L622" s="329"/>
      <c r="M622" s="329"/>
      <c r="N622" s="329"/>
      <c r="O622" s="329"/>
      <c r="P622" s="329"/>
      <c r="Q622" s="329"/>
      <c r="R622" s="316"/>
      <c r="S622" s="316"/>
      <c r="T622" s="316"/>
      <c r="U622" s="316"/>
      <c r="V622" s="316"/>
      <c r="W622" s="316"/>
      <c r="X622" s="283"/>
      <c r="Y622" s="316"/>
      <c r="Z622" s="316"/>
      <c r="AA622" s="283"/>
      <c r="AB622" s="283"/>
      <c r="AC622" s="283"/>
      <c r="AD622" s="283"/>
      <c r="AE622" s="283"/>
      <c r="AF622" s="283"/>
      <c r="AG622" s="283"/>
      <c r="AH622" s="283"/>
      <c r="AI622" s="283"/>
      <c r="AJ622" s="283"/>
      <c r="AK622" s="283"/>
      <c r="AL622" s="283"/>
    </row>
    <row r="623">
      <c r="A623" s="316"/>
      <c r="B623" s="283"/>
      <c r="C623" s="283"/>
      <c r="D623" s="316"/>
      <c r="E623" s="316"/>
      <c r="F623" s="316"/>
      <c r="G623" s="316"/>
      <c r="H623" s="316"/>
      <c r="I623" s="316"/>
      <c r="J623" s="316"/>
      <c r="K623" s="316"/>
      <c r="L623" s="329"/>
      <c r="M623" s="329"/>
      <c r="N623" s="329"/>
      <c r="O623" s="329"/>
      <c r="P623" s="329"/>
      <c r="Q623" s="329"/>
      <c r="R623" s="316"/>
      <c r="S623" s="316"/>
      <c r="T623" s="316"/>
      <c r="U623" s="316"/>
      <c r="V623" s="316"/>
      <c r="W623" s="316"/>
      <c r="X623" s="283"/>
      <c r="Y623" s="316"/>
      <c r="Z623" s="316"/>
      <c r="AA623" s="283"/>
      <c r="AB623" s="283"/>
      <c r="AC623" s="283"/>
      <c r="AD623" s="283"/>
      <c r="AE623" s="283"/>
      <c r="AF623" s="283"/>
      <c r="AG623" s="283"/>
      <c r="AH623" s="283"/>
      <c r="AI623" s="283"/>
      <c r="AJ623" s="283"/>
      <c r="AK623" s="283"/>
      <c r="AL623" s="283"/>
    </row>
    <row r="624">
      <c r="A624" s="316"/>
      <c r="B624" s="283"/>
      <c r="C624" s="283"/>
      <c r="D624" s="316"/>
      <c r="E624" s="316"/>
      <c r="F624" s="316"/>
      <c r="G624" s="316"/>
      <c r="H624" s="316"/>
      <c r="I624" s="316"/>
      <c r="J624" s="316"/>
      <c r="K624" s="316"/>
      <c r="L624" s="329"/>
      <c r="M624" s="329"/>
      <c r="N624" s="329"/>
      <c r="O624" s="329"/>
      <c r="P624" s="329"/>
      <c r="Q624" s="329"/>
      <c r="R624" s="316"/>
      <c r="S624" s="316"/>
      <c r="T624" s="316"/>
      <c r="U624" s="316"/>
      <c r="V624" s="316"/>
      <c r="W624" s="316"/>
      <c r="X624" s="283"/>
      <c r="Y624" s="316"/>
      <c r="Z624" s="316"/>
      <c r="AA624" s="283"/>
      <c r="AB624" s="283"/>
      <c r="AC624" s="283"/>
      <c r="AD624" s="283"/>
      <c r="AE624" s="283"/>
      <c r="AF624" s="283"/>
      <c r="AG624" s="283"/>
      <c r="AH624" s="283"/>
      <c r="AI624" s="283"/>
      <c r="AJ624" s="283"/>
      <c r="AK624" s="283"/>
      <c r="AL624" s="283"/>
    </row>
    <row r="625">
      <c r="A625" s="316"/>
      <c r="B625" s="283"/>
      <c r="C625" s="283"/>
      <c r="D625" s="316"/>
      <c r="E625" s="316"/>
      <c r="F625" s="316"/>
      <c r="G625" s="316"/>
      <c r="H625" s="316"/>
      <c r="I625" s="316"/>
      <c r="J625" s="316"/>
      <c r="K625" s="316"/>
      <c r="L625" s="329"/>
      <c r="M625" s="329"/>
      <c r="N625" s="329"/>
      <c r="O625" s="329"/>
      <c r="P625" s="329"/>
      <c r="Q625" s="329"/>
      <c r="R625" s="316"/>
      <c r="S625" s="316"/>
      <c r="T625" s="316"/>
      <c r="U625" s="316"/>
      <c r="V625" s="316"/>
      <c r="W625" s="316"/>
      <c r="X625" s="283"/>
      <c r="Y625" s="316"/>
      <c r="Z625" s="316"/>
      <c r="AA625" s="283"/>
      <c r="AB625" s="283"/>
      <c r="AC625" s="283"/>
      <c r="AD625" s="283"/>
      <c r="AE625" s="283"/>
      <c r="AF625" s="283"/>
      <c r="AG625" s="283"/>
      <c r="AH625" s="283"/>
      <c r="AI625" s="283"/>
      <c r="AJ625" s="283"/>
      <c r="AK625" s="283"/>
      <c r="AL625" s="283"/>
    </row>
    <row r="626">
      <c r="A626" s="316"/>
      <c r="B626" s="283"/>
      <c r="C626" s="283"/>
      <c r="D626" s="316"/>
      <c r="E626" s="316"/>
      <c r="F626" s="316"/>
      <c r="G626" s="316"/>
      <c r="H626" s="316"/>
      <c r="I626" s="316"/>
      <c r="J626" s="316"/>
      <c r="K626" s="316"/>
      <c r="L626" s="329"/>
      <c r="M626" s="329"/>
      <c r="N626" s="329"/>
      <c r="O626" s="329"/>
      <c r="P626" s="329"/>
      <c r="Q626" s="329"/>
      <c r="R626" s="316"/>
      <c r="S626" s="316"/>
      <c r="T626" s="316"/>
      <c r="U626" s="316"/>
      <c r="V626" s="316"/>
      <c r="W626" s="316"/>
      <c r="X626" s="283"/>
      <c r="Y626" s="316"/>
      <c r="Z626" s="316"/>
      <c r="AA626" s="283"/>
      <c r="AB626" s="283"/>
      <c r="AC626" s="283"/>
      <c r="AD626" s="283"/>
      <c r="AE626" s="283"/>
      <c r="AF626" s="283"/>
      <c r="AG626" s="283"/>
      <c r="AH626" s="283"/>
      <c r="AI626" s="283"/>
      <c r="AJ626" s="283"/>
      <c r="AK626" s="283"/>
      <c r="AL626" s="283"/>
    </row>
    <row r="627">
      <c r="A627" s="316"/>
      <c r="B627" s="283"/>
      <c r="C627" s="283"/>
      <c r="D627" s="316"/>
      <c r="E627" s="316"/>
      <c r="F627" s="316"/>
      <c r="G627" s="316"/>
      <c r="H627" s="316"/>
      <c r="I627" s="316"/>
      <c r="J627" s="316"/>
      <c r="K627" s="316"/>
      <c r="L627" s="329"/>
      <c r="M627" s="329"/>
      <c r="N627" s="329"/>
      <c r="O627" s="329"/>
      <c r="P627" s="329"/>
      <c r="Q627" s="329"/>
      <c r="R627" s="316"/>
      <c r="S627" s="316"/>
      <c r="T627" s="316"/>
      <c r="U627" s="316"/>
      <c r="V627" s="316"/>
      <c r="W627" s="316"/>
      <c r="X627" s="283"/>
      <c r="Y627" s="316"/>
      <c r="Z627" s="316"/>
      <c r="AA627" s="283"/>
      <c r="AB627" s="283"/>
      <c r="AC627" s="283"/>
      <c r="AD627" s="283"/>
      <c r="AE627" s="283"/>
      <c r="AF627" s="283"/>
      <c r="AG627" s="283"/>
      <c r="AH627" s="283"/>
      <c r="AI627" s="283"/>
      <c r="AJ627" s="283"/>
      <c r="AK627" s="283"/>
      <c r="AL627" s="283"/>
    </row>
    <row r="628">
      <c r="A628" s="316"/>
      <c r="B628" s="283"/>
      <c r="C628" s="283"/>
      <c r="D628" s="316"/>
      <c r="E628" s="316"/>
      <c r="F628" s="316"/>
      <c r="G628" s="316"/>
      <c r="H628" s="316"/>
      <c r="I628" s="316"/>
      <c r="J628" s="316"/>
      <c r="K628" s="316"/>
      <c r="L628" s="329"/>
      <c r="M628" s="329"/>
      <c r="N628" s="329"/>
      <c r="O628" s="329"/>
      <c r="P628" s="329"/>
      <c r="Q628" s="329"/>
      <c r="R628" s="316"/>
      <c r="S628" s="316"/>
      <c r="T628" s="316"/>
      <c r="U628" s="316"/>
      <c r="V628" s="316"/>
      <c r="W628" s="316"/>
      <c r="X628" s="283"/>
      <c r="Y628" s="316"/>
      <c r="Z628" s="316"/>
      <c r="AA628" s="283"/>
      <c r="AB628" s="283"/>
      <c r="AC628" s="283"/>
      <c r="AD628" s="283"/>
      <c r="AE628" s="283"/>
      <c r="AF628" s="283"/>
      <c r="AG628" s="283"/>
      <c r="AH628" s="283"/>
      <c r="AI628" s="283"/>
      <c r="AJ628" s="283"/>
      <c r="AK628" s="283"/>
      <c r="AL628" s="283"/>
    </row>
    <row r="629">
      <c r="A629" s="316"/>
      <c r="B629" s="283"/>
      <c r="C629" s="283"/>
      <c r="D629" s="316"/>
      <c r="E629" s="316"/>
      <c r="F629" s="316"/>
      <c r="G629" s="316"/>
      <c r="H629" s="316"/>
      <c r="I629" s="316"/>
      <c r="J629" s="316"/>
      <c r="K629" s="316"/>
      <c r="L629" s="329"/>
      <c r="M629" s="329"/>
      <c r="N629" s="329"/>
      <c r="O629" s="329"/>
      <c r="P629" s="329"/>
      <c r="Q629" s="329"/>
      <c r="R629" s="316"/>
      <c r="S629" s="316"/>
      <c r="T629" s="316"/>
      <c r="U629" s="316"/>
      <c r="V629" s="316"/>
      <c r="W629" s="316"/>
      <c r="X629" s="283"/>
      <c r="Y629" s="316"/>
      <c r="Z629" s="316"/>
      <c r="AA629" s="283"/>
      <c r="AB629" s="283"/>
      <c r="AC629" s="283"/>
      <c r="AD629" s="283"/>
      <c r="AE629" s="283"/>
      <c r="AF629" s="283"/>
      <c r="AG629" s="283"/>
      <c r="AH629" s="283"/>
      <c r="AI629" s="283"/>
      <c r="AJ629" s="283"/>
      <c r="AK629" s="283"/>
      <c r="AL629" s="283"/>
    </row>
    <row r="630">
      <c r="A630" s="316"/>
      <c r="B630" s="283"/>
      <c r="C630" s="283"/>
      <c r="D630" s="316"/>
      <c r="E630" s="316"/>
      <c r="F630" s="316"/>
      <c r="G630" s="316"/>
      <c r="H630" s="316"/>
      <c r="I630" s="316"/>
      <c r="J630" s="316"/>
      <c r="K630" s="316"/>
      <c r="L630" s="329"/>
      <c r="M630" s="329"/>
      <c r="N630" s="329"/>
      <c r="O630" s="329"/>
      <c r="P630" s="329"/>
      <c r="Q630" s="329"/>
      <c r="R630" s="316"/>
      <c r="S630" s="316"/>
      <c r="T630" s="316"/>
      <c r="U630" s="316"/>
      <c r="V630" s="316"/>
      <c r="W630" s="316"/>
      <c r="X630" s="283"/>
      <c r="Y630" s="316"/>
      <c r="Z630" s="316"/>
      <c r="AA630" s="283"/>
      <c r="AB630" s="283"/>
      <c r="AC630" s="283"/>
      <c r="AD630" s="283"/>
      <c r="AE630" s="283"/>
      <c r="AF630" s="283"/>
      <c r="AG630" s="283"/>
      <c r="AH630" s="283"/>
      <c r="AI630" s="283"/>
      <c r="AJ630" s="283"/>
      <c r="AK630" s="283"/>
      <c r="AL630" s="283"/>
    </row>
    <row r="631">
      <c r="A631" s="316"/>
      <c r="B631" s="283"/>
      <c r="C631" s="283"/>
      <c r="D631" s="316"/>
      <c r="E631" s="316"/>
      <c r="F631" s="316"/>
      <c r="G631" s="316"/>
      <c r="H631" s="316"/>
      <c r="I631" s="316"/>
      <c r="J631" s="316"/>
      <c r="K631" s="316"/>
      <c r="L631" s="329"/>
      <c r="M631" s="329"/>
      <c r="N631" s="329"/>
      <c r="O631" s="329"/>
      <c r="P631" s="329"/>
      <c r="Q631" s="329"/>
      <c r="R631" s="316"/>
      <c r="S631" s="316"/>
      <c r="T631" s="316"/>
      <c r="U631" s="316"/>
      <c r="V631" s="316"/>
      <c r="W631" s="316"/>
      <c r="X631" s="283"/>
      <c r="Y631" s="316"/>
      <c r="Z631" s="316"/>
      <c r="AA631" s="283"/>
      <c r="AB631" s="283"/>
      <c r="AC631" s="283"/>
      <c r="AD631" s="283"/>
      <c r="AE631" s="283"/>
      <c r="AF631" s="283"/>
      <c r="AG631" s="283"/>
      <c r="AH631" s="283"/>
      <c r="AI631" s="283"/>
      <c r="AJ631" s="283"/>
      <c r="AK631" s="283"/>
      <c r="AL631" s="283"/>
    </row>
    <row r="632">
      <c r="A632" s="316"/>
      <c r="B632" s="283"/>
      <c r="C632" s="283"/>
      <c r="D632" s="316"/>
      <c r="E632" s="316"/>
      <c r="F632" s="316"/>
      <c r="G632" s="316"/>
      <c r="H632" s="316"/>
      <c r="I632" s="316"/>
      <c r="J632" s="316"/>
      <c r="K632" s="316"/>
      <c r="L632" s="329"/>
      <c r="M632" s="329"/>
      <c r="N632" s="329"/>
      <c r="O632" s="329"/>
      <c r="P632" s="329"/>
      <c r="Q632" s="329"/>
      <c r="R632" s="316"/>
      <c r="S632" s="316"/>
      <c r="T632" s="316"/>
      <c r="U632" s="316"/>
      <c r="V632" s="316"/>
      <c r="W632" s="316"/>
      <c r="X632" s="283"/>
      <c r="Y632" s="316"/>
      <c r="Z632" s="316"/>
      <c r="AA632" s="283"/>
      <c r="AB632" s="283"/>
      <c r="AC632" s="283"/>
      <c r="AD632" s="283"/>
      <c r="AE632" s="283"/>
      <c r="AF632" s="283"/>
      <c r="AG632" s="283"/>
      <c r="AH632" s="283"/>
      <c r="AI632" s="283"/>
      <c r="AJ632" s="283"/>
      <c r="AK632" s="283"/>
      <c r="AL632" s="283"/>
    </row>
    <row r="633">
      <c r="A633" s="316"/>
      <c r="B633" s="283"/>
      <c r="C633" s="283"/>
      <c r="D633" s="316"/>
      <c r="E633" s="316"/>
      <c r="F633" s="316"/>
      <c r="G633" s="316"/>
      <c r="H633" s="316"/>
      <c r="I633" s="316"/>
      <c r="J633" s="316"/>
      <c r="K633" s="316"/>
      <c r="L633" s="329"/>
      <c r="M633" s="329"/>
      <c r="N633" s="329"/>
      <c r="O633" s="329"/>
      <c r="P633" s="329"/>
      <c r="Q633" s="329"/>
      <c r="R633" s="316"/>
      <c r="S633" s="316"/>
      <c r="T633" s="316"/>
      <c r="U633" s="316"/>
      <c r="V633" s="316"/>
      <c r="W633" s="316"/>
      <c r="X633" s="283"/>
      <c r="Y633" s="316"/>
      <c r="Z633" s="316"/>
      <c r="AA633" s="283"/>
      <c r="AB633" s="283"/>
      <c r="AC633" s="283"/>
      <c r="AD633" s="283"/>
      <c r="AE633" s="283"/>
      <c r="AF633" s="283"/>
      <c r="AG633" s="283"/>
      <c r="AH633" s="283"/>
      <c r="AI633" s="283"/>
      <c r="AJ633" s="283"/>
      <c r="AK633" s="283"/>
      <c r="AL633" s="283"/>
    </row>
    <row r="634">
      <c r="A634" s="316"/>
      <c r="B634" s="283"/>
      <c r="C634" s="283"/>
      <c r="D634" s="316"/>
      <c r="E634" s="316"/>
      <c r="F634" s="316"/>
      <c r="G634" s="316"/>
      <c r="H634" s="316"/>
      <c r="I634" s="316"/>
      <c r="J634" s="316"/>
      <c r="K634" s="316"/>
      <c r="L634" s="329"/>
      <c r="M634" s="329"/>
      <c r="N634" s="329"/>
      <c r="O634" s="329"/>
      <c r="P634" s="329"/>
      <c r="Q634" s="329"/>
      <c r="R634" s="316"/>
      <c r="S634" s="316"/>
      <c r="T634" s="316"/>
      <c r="U634" s="316"/>
      <c r="V634" s="316"/>
      <c r="W634" s="316"/>
      <c r="X634" s="283"/>
      <c r="Y634" s="316"/>
      <c r="Z634" s="316"/>
      <c r="AA634" s="283"/>
      <c r="AB634" s="283"/>
      <c r="AC634" s="283"/>
      <c r="AD634" s="283"/>
      <c r="AE634" s="283"/>
      <c r="AF634" s="283"/>
      <c r="AG634" s="283"/>
      <c r="AH634" s="283"/>
      <c r="AI634" s="283"/>
      <c r="AJ634" s="283"/>
      <c r="AK634" s="283"/>
      <c r="AL634" s="283"/>
    </row>
    <row r="635">
      <c r="A635" s="316"/>
      <c r="B635" s="283"/>
      <c r="C635" s="283"/>
      <c r="D635" s="316"/>
      <c r="E635" s="316"/>
      <c r="F635" s="316"/>
      <c r="G635" s="316"/>
      <c r="H635" s="316"/>
      <c r="I635" s="316"/>
      <c r="J635" s="316"/>
      <c r="K635" s="316"/>
      <c r="L635" s="329"/>
      <c r="M635" s="329"/>
      <c r="N635" s="329"/>
      <c r="O635" s="329"/>
      <c r="P635" s="329"/>
      <c r="Q635" s="329"/>
      <c r="R635" s="316"/>
      <c r="S635" s="316"/>
      <c r="T635" s="316"/>
      <c r="U635" s="316"/>
      <c r="V635" s="316"/>
      <c r="W635" s="316"/>
      <c r="X635" s="283"/>
      <c r="Y635" s="316"/>
      <c r="Z635" s="316"/>
      <c r="AA635" s="283"/>
      <c r="AB635" s="283"/>
      <c r="AC635" s="283"/>
      <c r="AD635" s="283"/>
      <c r="AE635" s="283"/>
      <c r="AF635" s="283"/>
      <c r="AG635" s="283"/>
      <c r="AH635" s="283"/>
      <c r="AI635" s="283"/>
      <c r="AJ635" s="283"/>
      <c r="AK635" s="283"/>
      <c r="AL635" s="283"/>
    </row>
    <row r="636">
      <c r="A636" s="316"/>
      <c r="B636" s="283"/>
      <c r="C636" s="283"/>
      <c r="D636" s="316"/>
      <c r="E636" s="316"/>
      <c r="F636" s="316"/>
      <c r="G636" s="316"/>
      <c r="H636" s="316"/>
      <c r="I636" s="316"/>
      <c r="J636" s="316"/>
      <c r="K636" s="316"/>
      <c r="L636" s="329"/>
      <c r="M636" s="329"/>
      <c r="N636" s="329"/>
      <c r="O636" s="329"/>
      <c r="P636" s="329"/>
      <c r="Q636" s="329"/>
      <c r="R636" s="316"/>
      <c r="S636" s="316"/>
      <c r="T636" s="316"/>
      <c r="U636" s="316"/>
      <c r="V636" s="316"/>
      <c r="W636" s="316"/>
      <c r="X636" s="283"/>
      <c r="Y636" s="316"/>
      <c r="Z636" s="316"/>
      <c r="AA636" s="283"/>
      <c r="AB636" s="283"/>
      <c r="AC636" s="283"/>
      <c r="AD636" s="283"/>
      <c r="AE636" s="283"/>
      <c r="AF636" s="283"/>
      <c r="AG636" s="283"/>
      <c r="AH636" s="283"/>
      <c r="AI636" s="283"/>
      <c r="AJ636" s="283"/>
      <c r="AK636" s="283"/>
      <c r="AL636" s="283"/>
    </row>
    <row r="637">
      <c r="A637" s="316"/>
      <c r="B637" s="283"/>
      <c r="C637" s="283"/>
      <c r="D637" s="316"/>
      <c r="E637" s="316"/>
      <c r="F637" s="316"/>
      <c r="G637" s="316"/>
      <c r="H637" s="316"/>
      <c r="I637" s="316"/>
      <c r="J637" s="316"/>
      <c r="K637" s="316"/>
      <c r="L637" s="329"/>
      <c r="M637" s="329"/>
      <c r="N637" s="329"/>
      <c r="O637" s="329"/>
      <c r="P637" s="329"/>
      <c r="Q637" s="329"/>
      <c r="R637" s="316"/>
      <c r="S637" s="316"/>
      <c r="T637" s="316"/>
      <c r="U637" s="316"/>
      <c r="V637" s="316"/>
      <c r="W637" s="316"/>
      <c r="X637" s="283"/>
      <c r="Y637" s="316"/>
      <c r="Z637" s="316"/>
      <c r="AA637" s="283"/>
      <c r="AB637" s="283"/>
      <c r="AC637" s="283"/>
      <c r="AD637" s="283"/>
      <c r="AE637" s="283"/>
      <c r="AF637" s="283"/>
      <c r="AG637" s="283"/>
      <c r="AH637" s="283"/>
      <c r="AI637" s="283"/>
      <c r="AJ637" s="283"/>
      <c r="AK637" s="283"/>
      <c r="AL637" s="283"/>
    </row>
    <row r="638">
      <c r="A638" s="316"/>
      <c r="B638" s="283"/>
      <c r="C638" s="283"/>
      <c r="D638" s="316"/>
      <c r="E638" s="316"/>
      <c r="F638" s="316"/>
      <c r="G638" s="316"/>
      <c r="H638" s="316"/>
      <c r="I638" s="316"/>
      <c r="J638" s="316"/>
      <c r="K638" s="316"/>
      <c r="L638" s="329"/>
      <c r="M638" s="329"/>
      <c r="N638" s="329"/>
      <c r="O638" s="329"/>
      <c r="P638" s="329"/>
      <c r="Q638" s="329"/>
      <c r="R638" s="316"/>
      <c r="S638" s="316"/>
      <c r="T638" s="316"/>
      <c r="U638" s="316"/>
      <c r="V638" s="316"/>
      <c r="W638" s="316"/>
      <c r="X638" s="283"/>
      <c r="Y638" s="316"/>
      <c r="Z638" s="316"/>
      <c r="AA638" s="283"/>
      <c r="AB638" s="283"/>
      <c r="AC638" s="283"/>
      <c r="AD638" s="283"/>
      <c r="AE638" s="283"/>
      <c r="AF638" s="283"/>
      <c r="AG638" s="283"/>
      <c r="AH638" s="283"/>
      <c r="AI638" s="283"/>
      <c r="AJ638" s="283"/>
      <c r="AK638" s="283"/>
      <c r="AL638" s="283"/>
    </row>
    <row r="639">
      <c r="A639" s="316"/>
      <c r="B639" s="283"/>
      <c r="C639" s="283"/>
      <c r="D639" s="316"/>
      <c r="E639" s="316"/>
      <c r="F639" s="316"/>
      <c r="G639" s="316"/>
      <c r="H639" s="316"/>
      <c r="I639" s="316"/>
      <c r="J639" s="316"/>
      <c r="K639" s="316"/>
      <c r="L639" s="329"/>
      <c r="M639" s="329"/>
      <c r="N639" s="329"/>
      <c r="O639" s="329"/>
      <c r="P639" s="329"/>
      <c r="Q639" s="329"/>
      <c r="R639" s="316"/>
      <c r="S639" s="316"/>
      <c r="T639" s="316"/>
      <c r="U639" s="316"/>
      <c r="V639" s="316"/>
      <c r="W639" s="316"/>
      <c r="X639" s="283"/>
      <c r="Y639" s="316"/>
      <c r="Z639" s="316"/>
      <c r="AA639" s="283"/>
      <c r="AB639" s="283"/>
      <c r="AC639" s="283"/>
      <c r="AD639" s="283"/>
      <c r="AE639" s="283"/>
      <c r="AF639" s="283"/>
      <c r="AG639" s="283"/>
      <c r="AH639" s="283"/>
      <c r="AI639" s="283"/>
      <c r="AJ639" s="283"/>
      <c r="AK639" s="283"/>
      <c r="AL639" s="283"/>
    </row>
    <row r="640">
      <c r="A640" s="316"/>
      <c r="B640" s="283"/>
      <c r="C640" s="283"/>
      <c r="D640" s="316"/>
      <c r="E640" s="316"/>
      <c r="F640" s="316"/>
      <c r="G640" s="316"/>
      <c r="H640" s="316"/>
      <c r="I640" s="316"/>
      <c r="J640" s="316"/>
      <c r="K640" s="316"/>
      <c r="L640" s="329"/>
      <c r="M640" s="329"/>
      <c r="N640" s="329"/>
      <c r="O640" s="329"/>
      <c r="P640" s="329"/>
      <c r="Q640" s="329"/>
      <c r="R640" s="316"/>
      <c r="S640" s="316"/>
      <c r="T640" s="316"/>
      <c r="U640" s="316"/>
      <c r="V640" s="316"/>
      <c r="W640" s="316"/>
      <c r="X640" s="283"/>
      <c r="Y640" s="316"/>
      <c r="Z640" s="316"/>
      <c r="AA640" s="283"/>
      <c r="AB640" s="283"/>
      <c r="AC640" s="283"/>
      <c r="AD640" s="283"/>
      <c r="AE640" s="283"/>
      <c r="AF640" s="283"/>
      <c r="AG640" s="283"/>
      <c r="AH640" s="283"/>
      <c r="AI640" s="283"/>
      <c r="AJ640" s="283"/>
      <c r="AK640" s="283"/>
      <c r="AL640" s="283"/>
    </row>
    <row r="641">
      <c r="A641" s="316"/>
      <c r="B641" s="283"/>
      <c r="C641" s="283"/>
      <c r="D641" s="316"/>
      <c r="E641" s="316"/>
      <c r="F641" s="316"/>
      <c r="G641" s="316"/>
      <c r="H641" s="316"/>
      <c r="I641" s="316"/>
      <c r="J641" s="316"/>
      <c r="K641" s="316"/>
      <c r="L641" s="329"/>
      <c r="M641" s="329"/>
      <c r="N641" s="329"/>
      <c r="O641" s="329"/>
      <c r="P641" s="329"/>
      <c r="Q641" s="329"/>
      <c r="R641" s="316"/>
      <c r="S641" s="316"/>
      <c r="T641" s="316"/>
      <c r="U641" s="316"/>
      <c r="V641" s="316"/>
      <c r="W641" s="316"/>
      <c r="X641" s="283"/>
      <c r="Y641" s="316"/>
      <c r="Z641" s="316"/>
      <c r="AA641" s="283"/>
      <c r="AB641" s="283"/>
      <c r="AC641" s="283"/>
      <c r="AD641" s="283"/>
      <c r="AE641" s="283"/>
      <c r="AF641" s="283"/>
      <c r="AG641" s="283"/>
      <c r="AH641" s="283"/>
      <c r="AI641" s="283"/>
      <c r="AJ641" s="283"/>
      <c r="AK641" s="283"/>
      <c r="AL641" s="283"/>
    </row>
    <row r="642">
      <c r="A642" s="316"/>
      <c r="B642" s="283"/>
      <c r="C642" s="283"/>
      <c r="D642" s="316"/>
      <c r="E642" s="316"/>
      <c r="F642" s="316"/>
      <c r="G642" s="316"/>
      <c r="H642" s="316"/>
      <c r="I642" s="316"/>
      <c r="J642" s="316"/>
      <c r="K642" s="316"/>
      <c r="L642" s="329"/>
      <c r="M642" s="329"/>
      <c r="N642" s="329"/>
      <c r="O642" s="329"/>
      <c r="P642" s="329"/>
      <c r="Q642" s="329"/>
      <c r="R642" s="316"/>
      <c r="S642" s="316"/>
      <c r="T642" s="316"/>
      <c r="U642" s="316"/>
      <c r="V642" s="316"/>
      <c r="W642" s="316"/>
      <c r="X642" s="283"/>
      <c r="Y642" s="316"/>
      <c r="Z642" s="316"/>
      <c r="AA642" s="283"/>
      <c r="AB642" s="283"/>
      <c r="AC642" s="283"/>
      <c r="AD642" s="283"/>
      <c r="AE642" s="283"/>
      <c r="AF642" s="283"/>
      <c r="AG642" s="283"/>
      <c r="AH642" s="283"/>
      <c r="AI642" s="283"/>
      <c r="AJ642" s="283"/>
      <c r="AK642" s="283"/>
      <c r="AL642" s="283"/>
    </row>
    <row r="643">
      <c r="A643" s="316"/>
      <c r="B643" s="283"/>
      <c r="C643" s="283"/>
      <c r="D643" s="316"/>
      <c r="E643" s="316"/>
      <c r="F643" s="316"/>
      <c r="G643" s="316"/>
      <c r="H643" s="316"/>
      <c r="I643" s="316"/>
      <c r="J643" s="316"/>
      <c r="K643" s="316"/>
      <c r="L643" s="329"/>
      <c r="M643" s="329"/>
      <c r="N643" s="329"/>
      <c r="O643" s="329"/>
      <c r="P643" s="329"/>
      <c r="Q643" s="329"/>
      <c r="R643" s="316"/>
      <c r="S643" s="316"/>
      <c r="T643" s="316"/>
      <c r="U643" s="316"/>
      <c r="V643" s="316"/>
      <c r="W643" s="316"/>
      <c r="X643" s="283"/>
      <c r="Y643" s="316"/>
      <c r="Z643" s="316"/>
      <c r="AA643" s="283"/>
      <c r="AB643" s="283"/>
      <c r="AC643" s="283"/>
      <c r="AD643" s="283"/>
      <c r="AE643" s="283"/>
      <c r="AF643" s="283"/>
      <c r="AG643" s="283"/>
      <c r="AH643" s="283"/>
      <c r="AI643" s="283"/>
      <c r="AJ643" s="283"/>
      <c r="AK643" s="283"/>
      <c r="AL643" s="283"/>
    </row>
    <row r="644">
      <c r="A644" s="316"/>
      <c r="B644" s="283"/>
      <c r="C644" s="283"/>
      <c r="D644" s="316"/>
      <c r="E644" s="316"/>
      <c r="F644" s="316"/>
      <c r="G644" s="316"/>
      <c r="H644" s="316"/>
      <c r="I644" s="316"/>
      <c r="J644" s="316"/>
      <c r="K644" s="316"/>
      <c r="L644" s="329"/>
      <c r="M644" s="329"/>
      <c r="N644" s="329"/>
      <c r="O644" s="329"/>
      <c r="P644" s="329"/>
      <c r="Q644" s="329"/>
      <c r="R644" s="316"/>
      <c r="S644" s="316"/>
      <c r="T644" s="316"/>
      <c r="U644" s="316"/>
      <c r="V644" s="316"/>
      <c r="W644" s="316"/>
      <c r="X644" s="283"/>
      <c r="Y644" s="316"/>
      <c r="Z644" s="316"/>
      <c r="AA644" s="283"/>
      <c r="AB644" s="283"/>
      <c r="AC644" s="283"/>
      <c r="AD644" s="283"/>
      <c r="AE644" s="283"/>
      <c r="AF644" s="283"/>
      <c r="AG644" s="283"/>
      <c r="AH644" s="283"/>
      <c r="AI644" s="283"/>
      <c r="AJ644" s="283"/>
      <c r="AK644" s="283"/>
      <c r="AL644" s="283"/>
    </row>
    <row r="645">
      <c r="A645" s="316"/>
      <c r="B645" s="283"/>
      <c r="C645" s="283"/>
      <c r="D645" s="316"/>
      <c r="E645" s="316"/>
      <c r="F645" s="316"/>
      <c r="G645" s="316"/>
      <c r="H645" s="316"/>
      <c r="I645" s="316"/>
      <c r="J645" s="316"/>
      <c r="K645" s="316"/>
      <c r="L645" s="329"/>
      <c r="M645" s="329"/>
      <c r="N645" s="329"/>
      <c r="O645" s="329"/>
      <c r="P645" s="329"/>
      <c r="Q645" s="329"/>
      <c r="R645" s="316"/>
      <c r="S645" s="316"/>
      <c r="T645" s="316"/>
      <c r="U645" s="316"/>
      <c r="V645" s="316"/>
      <c r="W645" s="316"/>
      <c r="X645" s="283"/>
      <c r="Y645" s="316"/>
      <c r="Z645" s="316"/>
      <c r="AA645" s="283"/>
      <c r="AB645" s="283"/>
      <c r="AC645" s="283"/>
      <c r="AD645" s="283"/>
      <c r="AE645" s="283"/>
      <c r="AF645" s="283"/>
      <c r="AG645" s="283"/>
      <c r="AH645" s="283"/>
      <c r="AI645" s="283"/>
      <c r="AJ645" s="283"/>
      <c r="AK645" s="283"/>
      <c r="AL645" s="283"/>
    </row>
    <row r="646">
      <c r="A646" s="316"/>
      <c r="B646" s="283"/>
      <c r="C646" s="283"/>
      <c r="D646" s="316"/>
      <c r="E646" s="316"/>
      <c r="F646" s="316"/>
      <c r="G646" s="316"/>
      <c r="H646" s="316"/>
      <c r="I646" s="316"/>
      <c r="J646" s="316"/>
      <c r="K646" s="316"/>
      <c r="L646" s="329"/>
      <c r="M646" s="329"/>
      <c r="N646" s="329"/>
      <c r="O646" s="329"/>
      <c r="P646" s="329"/>
      <c r="Q646" s="329"/>
      <c r="R646" s="316"/>
      <c r="S646" s="316"/>
      <c r="T646" s="316"/>
      <c r="U646" s="316"/>
      <c r="V646" s="316"/>
      <c r="W646" s="316"/>
      <c r="X646" s="283"/>
      <c r="Y646" s="316"/>
      <c r="Z646" s="316"/>
      <c r="AA646" s="283"/>
      <c r="AB646" s="283"/>
      <c r="AC646" s="283"/>
      <c r="AD646" s="283"/>
      <c r="AE646" s="283"/>
      <c r="AF646" s="283"/>
      <c r="AG646" s="283"/>
      <c r="AH646" s="283"/>
      <c r="AI646" s="283"/>
      <c r="AJ646" s="283"/>
      <c r="AK646" s="283"/>
      <c r="AL646" s="283"/>
    </row>
    <row r="647">
      <c r="A647" s="316"/>
      <c r="B647" s="283"/>
      <c r="C647" s="283"/>
      <c r="D647" s="316"/>
      <c r="E647" s="316"/>
      <c r="F647" s="316"/>
      <c r="G647" s="316"/>
      <c r="H647" s="316"/>
      <c r="I647" s="316"/>
      <c r="J647" s="316"/>
      <c r="K647" s="316"/>
      <c r="L647" s="329"/>
      <c r="M647" s="329"/>
      <c r="N647" s="329"/>
      <c r="O647" s="329"/>
      <c r="P647" s="329"/>
      <c r="Q647" s="329"/>
      <c r="R647" s="316"/>
      <c r="S647" s="316"/>
      <c r="T647" s="316"/>
      <c r="U647" s="316"/>
      <c r="V647" s="316"/>
      <c r="W647" s="316"/>
      <c r="X647" s="283"/>
      <c r="Y647" s="316"/>
      <c r="Z647" s="316"/>
      <c r="AA647" s="283"/>
      <c r="AB647" s="283"/>
      <c r="AC647" s="283"/>
      <c r="AD647" s="283"/>
      <c r="AE647" s="283"/>
      <c r="AF647" s="283"/>
      <c r="AG647" s="283"/>
      <c r="AH647" s="283"/>
      <c r="AI647" s="283"/>
      <c r="AJ647" s="283"/>
      <c r="AK647" s="283"/>
      <c r="AL647" s="283"/>
    </row>
    <row r="648">
      <c r="A648" s="316"/>
      <c r="B648" s="283"/>
      <c r="C648" s="283"/>
      <c r="D648" s="316"/>
      <c r="E648" s="316"/>
      <c r="F648" s="316"/>
      <c r="G648" s="316"/>
      <c r="H648" s="316"/>
      <c r="I648" s="316"/>
      <c r="J648" s="316"/>
      <c r="K648" s="316"/>
      <c r="L648" s="329"/>
      <c r="M648" s="329"/>
      <c r="N648" s="329"/>
      <c r="O648" s="329"/>
      <c r="P648" s="329"/>
      <c r="Q648" s="329"/>
      <c r="R648" s="316"/>
      <c r="S648" s="316"/>
      <c r="T648" s="316"/>
      <c r="U648" s="316"/>
      <c r="V648" s="316"/>
      <c r="W648" s="316"/>
      <c r="X648" s="283"/>
      <c r="Y648" s="316"/>
      <c r="Z648" s="316"/>
      <c r="AA648" s="283"/>
      <c r="AB648" s="283"/>
      <c r="AC648" s="283"/>
      <c r="AD648" s="283"/>
      <c r="AE648" s="283"/>
      <c r="AF648" s="283"/>
      <c r="AG648" s="283"/>
      <c r="AH648" s="283"/>
      <c r="AI648" s="283"/>
      <c r="AJ648" s="283"/>
      <c r="AK648" s="283"/>
      <c r="AL648" s="283"/>
    </row>
    <row r="649">
      <c r="A649" s="316"/>
      <c r="B649" s="283"/>
      <c r="C649" s="283"/>
      <c r="D649" s="316"/>
      <c r="E649" s="316"/>
      <c r="F649" s="316"/>
      <c r="G649" s="316"/>
      <c r="H649" s="316"/>
      <c r="I649" s="316"/>
      <c r="J649" s="316"/>
      <c r="K649" s="316"/>
      <c r="L649" s="329"/>
      <c r="M649" s="329"/>
      <c r="N649" s="329"/>
      <c r="O649" s="329"/>
      <c r="P649" s="329"/>
      <c r="Q649" s="329"/>
      <c r="R649" s="316"/>
      <c r="S649" s="316"/>
      <c r="T649" s="316"/>
      <c r="U649" s="316"/>
      <c r="V649" s="316"/>
      <c r="W649" s="316"/>
      <c r="X649" s="283"/>
      <c r="Y649" s="316"/>
      <c r="Z649" s="316"/>
      <c r="AA649" s="283"/>
      <c r="AB649" s="283"/>
      <c r="AC649" s="283"/>
      <c r="AD649" s="283"/>
      <c r="AE649" s="283"/>
      <c r="AF649" s="283"/>
      <c r="AG649" s="283"/>
      <c r="AH649" s="283"/>
      <c r="AI649" s="283"/>
      <c r="AJ649" s="283"/>
      <c r="AK649" s="283"/>
      <c r="AL649" s="283"/>
    </row>
    <row r="650">
      <c r="A650" s="316"/>
      <c r="B650" s="283"/>
      <c r="C650" s="283"/>
      <c r="D650" s="316"/>
      <c r="E650" s="316"/>
      <c r="F650" s="316"/>
      <c r="G650" s="316"/>
      <c r="H650" s="316"/>
      <c r="I650" s="316"/>
      <c r="J650" s="316"/>
      <c r="K650" s="316"/>
      <c r="L650" s="329"/>
      <c r="M650" s="329"/>
      <c r="N650" s="329"/>
      <c r="O650" s="329"/>
      <c r="P650" s="329"/>
      <c r="Q650" s="329"/>
      <c r="R650" s="316"/>
      <c r="S650" s="316"/>
      <c r="T650" s="316"/>
      <c r="U650" s="316"/>
      <c r="V650" s="316"/>
      <c r="W650" s="316"/>
      <c r="X650" s="283"/>
      <c r="Y650" s="316"/>
      <c r="Z650" s="316"/>
      <c r="AA650" s="283"/>
      <c r="AB650" s="283"/>
      <c r="AC650" s="283"/>
      <c r="AD650" s="283"/>
      <c r="AE650" s="283"/>
      <c r="AF650" s="283"/>
      <c r="AG650" s="283"/>
      <c r="AH650" s="283"/>
      <c r="AI650" s="283"/>
      <c r="AJ650" s="283"/>
      <c r="AK650" s="283"/>
      <c r="AL650" s="283"/>
    </row>
    <row r="651">
      <c r="A651" s="316"/>
      <c r="B651" s="283"/>
      <c r="C651" s="283"/>
      <c r="D651" s="316"/>
      <c r="E651" s="316"/>
      <c r="F651" s="316"/>
      <c r="G651" s="316"/>
      <c r="H651" s="316"/>
      <c r="I651" s="316"/>
      <c r="J651" s="316"/>
      <c r="K651" s="316"/>
      <c r="L651" s="329"/>
      <c r="M651" s="329"/>
      <c r="N651" s="329"/>
      <c r="O651" s="329"/>
      <c r="P651" s="329"/>
      <c r="Q651" s="329"/>
      <c r="R651" s="316"/>
      <c r="S651" s="316"/>
      <c r="T651" s="316"/>
      <c r="U651" s="316"/>
      <c r="V651" s="316"/>
      <c r="W651" s="316"/>
      <c r="X651" s="283"/>
      <c r="Y651" s="316"/>
      <c r="Z651" s="316"/>
      <c r="AA651" s="283"/>
      <c r="AB651" s="283"/>
      <c r="AC651" s="283"/>
      <c r="AD651" s="283"/>
      <c r="AE651" s="283"/>
      <c r="AF651" s="283"/>
      <c r="AG651" s="283"/>
      <c r="AH651" s="283"/>
      <c r="AI651" s="283"/>
      <c r="AJ651" s="283"/>
      <c r="AK651" s="283"/>
      <c r="AL651" s="283"/>
    </row>
    <row r="652">
      <c r="A652" s="316"/>
      <c r="B652" s="283"/>
      <c r="C652" s="283"/>
      <c r="D652" s="316"/>
      <c r="E652" s="316"/>
      <c r="F652" s="316"/>
      <c r="G652" s="316"/>
      <c r="H652" s="316"/>
      <c r="I652" s="316"/>
      <c r="J652" s="316"/>
      <c r="K652" s="316"/>
      <c r="L652" s="329"/>
      <c r="M652" s="329"/>
      <c r="N652" s="329"/>
      <c r="O652" s="329"/>
      <c r="P652" s="329"/>
      <c r="Q652" s="329"/>
      <c r="R652" s="316"/>
      <c r="S652" s="316"/>
      <c r="T652" s="316"/>
      <c r="U652" s="316"/>
      <c r="V652" s="316"/>
      <c r="W652" s="316"/>
      <c r="X652" s="283"/>
      <c r="Y652" s="316"/>
      <c r="Z652" s="316"/>
      <c r="AA652" s="283"/>
      <c r="AB652" s="283"/>
      <c r="AC652" s="283"/>
      <c r="AD652" s="283"/>
      <c r="AE652" s="283"/>
      <c r="AF652" s="283"/>
      <c r="AG652" s="283"/>
      <c r="AH652" s="283"/>
      <c r="AI652" s="283"/>
      <c r="AJ652" s="283"/>
      <c r="AK652" s="283"/>
      <c r="AL652" s="283"/>
    </row>
    <row r="653">
      <c r="A653" s="316"/>
      <c r="B653" s="283"/>
      <c r="C653" s="283"/>
      <c r="D653" s="316"/>
      <c r="E653" s="316"/>
      <c r="F653" s="316"/>
      <c r="G653" s="316"/>
      <c r="H653" s="316"/>
      <c r="I653" s="316"/>
      <c r="J653" s="316"/>
      <c r="K653" s="316"/>
      <c r="L653" s="329"/>
      <c r="M653" s="329"/>
      <c r="N653" s="329"/>
      <c r="O653" s="329"/>
      <c r="P653" s="329"/>
      <c r="Q653" s="329"/>
      <c r="R653" s="316"/>
      <c r="S653" s="316"/>
      <c r="T653" s="316"/>
      <c r="U653" s="316"/>
      <c r="V653" s="316"/>
      <c r="W653" s="316"/>
      <c r="X653" s="283"/>
      <c r="Y653" s="316"/>
      <c r="Z653" s="316"/>
      <c r="AA653" s="283"/>
      <c r="AB653" s="283"/>
      <c r="AC653" s="283"/>
      <c r="AD653" s="283"/>
      <c r="AE653" s="283"/>
      <c r="AF653" s="283"/>
      <c r="AG653" s="283"/>
      <c r="AH653" s="283"/>
      <c r="AI653" s="283"/>
      <c r="AJ653" s="283"/>
      <c r="AK653" s="283"/>
      <c r="AL653" s="283"/>
    </row>
    <row r="654">
      <c r="A654" s="316"/>
      <c r="B654" s="283"/>
      <c r="C654" s="283"/>
      <c r="D654" s="316"/>
      <c r="E654" s="316"/>
      <c r="F654" s="316"/>
      <c r="G654" s="316"/>
      <c r="H654" s="316"/>
      <c r="I654" s="316"/>
      <c r="J654" s="316"/>
      <c r="K654" s="316"/>
      <c r="L654" s="329"/>
      <c r="M654" s="329"/>
      <c r="N654" s="329"/>
      <c r="O654" s="329"/>
      <c r="P654" s="329"/>
      <c r="Q654" s="329"/>
      <c r="R654" s="316"/>
      <c r="S654" s="316"/>
      <c r="T654" s="316"/>
      <c r="U654" s="316"/>
      <c r="V654" s="316"/>
      <c r="W654" s="316"/>
      <c r="X654" s="283"/>
      <c r="Y654" s="316"/>
      <c r="Z654" s="316"/>
      <c r="AA654" s="283"/>
      <c r="AB654" s="283"/>
      <c r="AC654" s="283"/>
      <c r="AD654" s="283"/>
      <c r="AE654" s="283"/>
      <c r="AF654" s="283"/>
      <c r="AG654" s="283"/>
      <c r="AH654" s="283"/>
      <c r="AI654" s="283"/>
      <c r="AJ654" s="283"/>
      <c r="AK654" s="283"/>
      <c r="AL654" s="283"/>
    </row>
    <row r="655">
      <c r="A655" s="316"/>
      <c r="B655" s="283"/>
      <c r="C655" s="283"/>
      <c r="D655" s="316"/>
      <c r="E655" s="316"/>
      <c r="F655" s="316"/>
      <c r="G655" s="316"/>
      <c r="H655" s="316"/>
      <c r="I655" s="316"/>
      <c r="J655" s="316"/>
      <c r="K655" s="316"/>
      <c r="L655" s="329"/>
      <c r="M655" s="329"/>
      <c r="N655" s="329"/>
      <c r="O655" s="329"/>
      <c r="P655" s="329"/>
      <c r="Q655" s="329"/>
      <c r="R655" s="316"/>
      <c r="S655" s="316"/>
      <c r="T655" s="316"/>
      <c r="U655" s="316"/>
      <c r="V655" s="316"/>
      <c r="W655" s="316"/>
      <c r="X655" s="283"/>
      <c r="Y655" s="316"/>
      <c r="Z655" s="316"/>
      <c r="AA655" s="283"/>
      <c r="AB655" s="283"/>
      <c r="AC655" s="283"/>
      <c r="AD655" s="283"/>
      <c r="AE655" s="283"/>
      <c r="AF655" s="283"/>
      <c r="AG655" s="283"/>
      <c r="AH655" s="283"/>
      <c r="AI655" s="283"/>
      <c r="AJ655" s="283"/>
      <c r="AK655" s="283"/>
      <c r="AL655" s="283"/>
    </row>
    <row r="656">
      <c r="A656" s="316"/>
      <c r="B656" s="283"/>
      <c r="C656" s="283"/>
      <c r="D656" s="316"/>
      <c r="E656" s="316"/>
      <c r="F656" s="316"/>
      <c r="G656" s="316"/>
      <c r="H656" s="316"/>
      <c r="I656" s="316"/>
      <c r="J656" s="316"/>
      <c r="K656" s="316"/>
      <c r="L656" s="329"/>
      <c r="M656" s="329"/>
      <c r="N656" s="329"/>
      <c r="O656" s="329"/>
      <c r="P656" s="329"/>
      <c r="Q656" s="329"/>
      <c r="R656" s="316"/>
      <c r="S656" s="316"/>
      <c r="T656" s="316"/>
      <c r="U656" s="316"/>
      <c r="V656" s="316"/>
      <c r="W656" s="316"/>
      <c r="X656" s="283"/>
      <c r="Y656" s="316"/>
      <c r="Z656" s="316"/>
      <c r="AA656" s="283"/>
      <c r="AB656" s="283"/>
      <c r="AC656" s="283"/>
      <c r="AD656" s="283"/>
      <c r="AE656" s="283"/>
      <c r="AF656" s="283"/>
      <c r="AG656" s="283"/>
      <c r="AH656" s="283"/>
      <c r="AI656" s="283"/>
      <c r="AJ656" s="283"/>
      <c r="AK656" s="283"/>
      <c r="AL656" s="283"/>
    </row>
    <row r="657">
      <c r="A657" s="316"/>
      <c r="B657" s="283"/>
      <c r="C657" s="283"/>
      <c r="D657" s="316"/>
      <c r="E657" s="316"/>
      <c r="F657" s="316"/>
      <c r="G657" s="316"/>
      <c r="H657" s="316"/>
      <c r="I657" s="316"/>
      <c r="J657" s="316"/>
      <c r="K657" s="316"/>
      <c r="L657" s="329"/>
      <c r="M657" s="329"/>
      <c r="N657" s="329"/>
      <c r="O657" s="329"/>
      <c r="P657" s="329"/>
      <c r="Q657" s="329"/>
      <c r="R657" s="316"/>
      <c r="S657" s="316"/>
      <c r="T657" s="316"/>
      <c r="U657" s="316"/>
      <c r="V657" s="316"/>
      <c r="W657" s="316"/>
      <c r="X657" s="283"/>
      <c r="Y657" s="316"/>
      <c r="Z657" s="316"/>
      <c r="AA657" s="283"/>
      <c r="AB657" s="283"/>
      <c r="AC657" s="283"/>
      <c r="AD657" s="283"/>
      <c r="AE657" s="283"/>
      <c r="AF657" s="283"/>
      <c r="AG657" s="283"/>
      <c r="AH657" s="283"/>
      <c r="AI657" s="283"/>
      <c r="AJ657" s="283"/>
      <c r="AK657" s="283"/>
      <c r="AL657" s="283"/>
    </row>
    <row r="658">
      <c r="A658" s="316"/>
      <c r="B658" s="283"/>
      <c r="C658" s="283"/>
      <c r="D658" s="316"/>
      <c r="E658" s="316"/>
      <c r="F658" s="316"/>
      <c r="G658" s="316"/>
      <c r="H658" s="316"/>
      <c r="I658" s="316"/>
      <c r="J658" s="316"/>
      <c r="K658" s="316"/>
      <c r="L658" s="329"/>
      <c r="M658" s="329"/>
      <c r="N658" s="329"/>
      <c r="O658" s="329"/>
      <c r="P658" s="329"/>
      <c r="Q658" s="329"/>
      <c r="R658" s="316"/>
      <c r="S658" s="316"/>
      <c r="T658" s="316"/>
      <c r="U658" s="316"/>
      <c r="V658" s="316"/>
      <c r="W658" s="316"/>
      <c r="X658" s="283"/>
      <c r="Y658" s="316"/>
      <c r="Z658" s="316"/>
      <c r="AA658" s="283"/>
      <c r="AB658" s="283"/>
      <c r="AC658" s="283"/>
      <c r="AD658" s="283"/>
      <c r="AE658" s="283"/>
      <c r="AF658" s="283"/>
      <c r="AG658" s="283"/>
      <c r="AH658" s="283"/>
      <c r="AI658" s="283"/>
      <c r="AJ658" s="283"/>
      <c r="AK658" s="283"/>
      <c r="AL658" s="283"/>
    </row>
    <row r="659">
      <c r="A659" s="316"/>
      <c r="B659" s="283"/>
      <c r="C659" s="283"/>
      <c r="D659" s="316"/>
      <c r="E659" s="316"/>
      <c r="F659" s="316"/>
      <c r="G659" s="316"/>
      <c r="H659" s="316"/>
      <c r="I659" s="316"/>
      <c r="J659" s="316"/>
      <c r="K659" s="316"/>
      <c r="L659" s="329"/>
      <c r="M659" s="329"/>
      <c r="N659" s="329"/>
      <c r="O659" s="329"/>
      <c r="P659" s="329"/>
      <c r="Q659" s="329"/>
      <c r="R659" s="316"/>
      <c r="S659" s="316"/>
      <c r="T659" s="316"/>
      <c r="U659" s="316"/>
      <c r="V659" s="316"/>
      <c r="W659" s="316"/>
      <c r="X659" s="283"/>
      <c r="Y659" s="316"/>
      <c r="Z659" s="316"/>
      <c r="AA659" s="283"/>
      <c r="AB659" s="283"/>
      <c r="AC659" s="283"/>
      <c r="AD659" s="283"/>
      <c r="AE659" s="283"/>
      <c r="AF659" s="283"/>
      <c r="AG659" s="283"/>
      <c r="AH659" s="283"/>
      <c r="AI659" s="283"/>
      <c r="AJ659" s="283"/>
      <c r="AK659" s="283"/>
      <c r="AL659" s="283"/>
    </row>
    <row r="660">
      <c r="A660" s="316"/>
      <c r="B660" s="283"/>
      <c r="C660" s="283"/>
      <c r="D660" s="316"/>
      <c r="E660" s="316"/>
      <c r="F660" s="316"/>
      <c r="G660" s="316"/>
      <c r="H660" s="316"/>
      <c r="I660" s="316"/>
      <c r="J660" s="316"/>
      <c r="K660" s="316"/>
      <c r="L660" s="329"/>
      <c r="M660" s="329"/>
      <c r="N660" s="329"/>
      <c r="O660" s="329"/>
      <c r="P660" s="329"/>
      <c r="Q660" s="329"/>
      <c r="R660" s="316"/>
      <c r="S660" s="316"/>
      <c r="T660" s="316"/>
      <c r="U660" s="316"/>
      <c r="V660" s="316"/>
      <c r="W660" s="316"/>
      <c r="X660" s="283"/>
      <c r="Y660" s="316"/>
      <c r="Z660" s="316"/>
      <c r="AA660" s="283"/>
      <c r="AB660" s="283"/>
      <c r="AC660" s="283"/>
      <c r="AD660" s="283"/>
      <c r="AE660" s="283"/>
      <c r="AF660" s="283"/>
      <c r="AG660" s="283"/>
      <c r="AH660" s="283"/>
      <c r="AI660" s="283"/>
      <c r="AJ660" s="283"/>
      <c r="AK660" s="283"/>
      <c r="AL660" s="283"/>
    </row>
    <row r="661">
      <c r="A661" s="316"/>
      <c r="B661" s="283"/>
      <c r="C661" s="283"/>
      <c r="D661" s="316"/>
      <c r="E661" s="316"/>
      <c r="F661" s="316"/>
      <c r="G661" s="316"/>
      <c r="H661" s="316"/>
      <c r="I661" s="316"/>
      <c r="J661" s="316"/>
      <c r="K661" s="316"/>
      <c r="L661" s="329"/>
      <c r="M661" s="329"/>
      <c r="N661" s="329"/>
      <c r="O661" s="329"/>
      <c r="P661" s="329"/>
      <c r="Q661" s="329"/>
      <c r="R661" s="316"/>
      <c r="S661" s="316"/>
      <c r="T661" s="316"/>
      <c r="U661" s="316"/>
      <c r="V661" s="316"/>
      <c r="W661" s="316"/>
      <c r="X661" s="283"/>
      <c r="Y661" s="316"/>
      <c r="Z661" s="316"/>
      <c r="AA661" s="283"/>
      <c r="AB661" s="283"/>
      <c r="AC661" s="283"/>
      <c r="AD661" s="283"/>
      <c r="AE661" s="283"/>
      <c r="AF661" s="283"/>
      <c r="AG661" s="283"/>
      <c r="AH661" s="283"/>
      <c r="AI661" s="283"/>
      <c r="AJ661" s="283"/>
      <c r="AK661" s="283"/>
      <c r="AL661" s="283"/>
    </row>
    <row r="662">
      <c r="A662" s="316"/>
      <c r="B662" s="283"/>
      <c r="C662" s="283"/>
      <c r="D662" s="316"/>
      <c r="E662" s="316"/>
      <c r="F662" s="316"/>
      <c r="G662" s="316"/>
      <c r="H662" s="316"/>
      <c r="I662" s="316"/>
      <c r="J662" s="316"/>
      <c r="K662" s="316"/>
      <c r="L662" s="329"/>
      <c r="M662" s="329"/>
      <c r="N662" s="329"/>
      <c r="O662" s="329"/>
      <c r="P662" s="329"/>
      <c r="Q662" s="329"/>
      <c r="R662" s="316"/>
      <c r="S662" s="316"/>
      <c r="T662" s="316"/>
      <c r="U662" s="316"/>
      <c r="V662" s="316"/>
      <c r="W662" s="316"/>
      <c r="X662" s="283"/>
      <c r="Y662" s="316"/>
      <c r="Z662" s="316"/>
      <c r="AA662" s="283"/>
      <c r="AB662" s="283"/>
      <c r="AC662" s="283"/>
      <c r="AD662" s="283"/>
      <c r="AE662" s="283"/>
      <c r="AF662" s="283"/>
      <c r="AG662" s="283"/>
      <c r="AH662" s="283"/>
      <c r="AI662" s="283"/>
      <c r="AJ662" s="283"/>
      <c r="AK662" s="283"/>
      <c r="AL662" s="283"/>
    </row>
    <row r="663">
      <c r="A663" s="316"/>
      <c r="B663" s="283"/>
      <c r="C663" s="283"/>
      <c r="D663" s="316"/>
      <c r="E663" s="316"/>
      <c r="F663" s="316"/>
      <c r="G663" s="316"/>
      <c r="H663" s="316"/>
      <c r="I663" s="316"/>
      <c r="J663" s="316"/>
      <c r="K663" s="316"/>
      <c r="L663" s="329"/>
      <c r="M663" s="329"/>
      <c r="N663" s="329"/>
      <c r="O663" s="329"/>
      <c r="P663" s="329"/>
      <c r="Q663" s="329"/>
      <c r="R663" s="316"/>
      <c r="S663" s="316"/>
      <c r="T663" s="316"/>
      <c r="U663" s="316"/>
      <c r="V663" s="316"/>
      <c r="W663" s="316"/>
      <c r="X663" s="283"/>
      <c r="Y663" s="316"/>
      <c r="Z663" s="316"/>
      <c r="AA663" s="283"/>
      <c r="AB663" s="283"/>
      <c r="AC663" s="283"/>
      <c r="AD663" s="283"/>
      <c r="AE663" s="283"/>
      <c r="AF663" s="283"/>
      <c r="AG663" s="283"/>
      <c r="AH663" s="283"/>
      <c r="AI663" s="283"/>
      <c r="AJ663" s="283"/>
      <c r="AK663" s="283"/>
      <c r="AL663" s="283"/>
    </row>
    <row r="664">
      <c r="A664" s="316"/>
      <c r="B664" s="283"/>
      <c r="C664" s="283"/>
      <c r="D664" s="316"/>
      <c r="E664" s="316"/>
      <c r="F664" s="316"/>
      <c r="G664" s="316"/>
      <c r="H664" s="316"/>
      <c r="I664" s="316"/>
      <c r="J664" s="316"/>
      <c r="K664" s="316"/>
      <c r="L664" s="329"/>
      <c r="M664" s="329"/>
      <c r="N664" s="329"/>
      <c r="O664" s="329"/>
      <c r="P664" s="329"/>
      <c r="Q664" s="329"/>
      <c r="R664" s="316"/>
      <c r="S664" s="316"/>
      <c r="T664" s="316"/>
      <c r="U664" s="316"/>
      <c r="V664" s="316"/>
      <c r="W664" s="316"/>
      <c r="X664" s="283"/>
      <c r="Y664" s="316"/>
      <c r="Z664" s="316"/>
      <c r="AA664" s="283"/>
      <c r="AB664" s="283"/>
      <c r="AC664" s="283"/>
      <c r="AD664" s="283"/>
      <c r="AE664" s="283"/>
      <c r="AF664" s="283"/>
      <c r="AG664" s="283"/>
      <c r="AH664" s="283"/>
      <c r="AI664" s="283"/>
      <c r="AJ664" s="283"/>
      <c r="AK664" s="283"/>
      <c r="AL664" s="283"/>
    </row>
    <row r="665">
      <c r="A665" s="316"/>
      <c r="B665" s="283"/>
      <c r="C665" s="283"/>
      <c r="D665" s="316"/>
      <c r="E665" s="316"/>
      <c r="F665" s="316"/>
      <c r="G665" s="316"/>
      <c r="H665" s="316"/>
      <c r="I665" s="316"/>
      <c r="J665" s="316"/>
      <c r="K665" s="316"/>
      <c r="L665" s="329"/>
      <c r="M665" s="329"/>
      <c r="N665" s="329"/>
      <c r="O665" s="329"/>
      <c r="P665" s="329"/>
      <c r="Q665" s="329"/>
      <c r="R665" s="316"/>
      <c r="S665" s="316"/>
      <c r="T665" s="316"/>
      <c r="U665" s="316"/>
      <c r="V665" s="316"/>
      <c r="W665" s="316"/>
      <c r="X665" s="283"/>
      <c r="Y665" s="316"/>
      <c r="Z665" s="316"/>
      <c r="AA665" s="283"/>
      <c r="AB665" s="283"/>
      <c r="AC665" s="283"/>
      <c r="AD665" s="283"/>
      <c r="AE665" s="283"/>
      <c r="AF665" s="283"/>
      <c r="AG665" s="283"/>
      <c r="AH665" s="283"/>
      <c r="AI665" s="283"/>
      <c r="AJ665" s="283"/>
      <c r="AK665" s="283"/>
      <c r="AL665" s="283"/>
    </row>
    <row r="666">
      <c r="A666" s="316"/>
      <c r="B666" s="283"/>
      <c r="C666" s="283"/>
      <c r="D666" s="316"/>
      <c r="E666" s="316"/>
      <c r="F666" s="316"/>
      <c r="G666" s="316"/>
      <c r="H666" s="316"/>
      <c r="I666" s="316"/>
      <c r="J666" s="316"/>
      <c r="K666" s="316"/>
      <c r="L666" s="329"/>
      <c r="M666" s="329"/>
      <c r="N666" s="329"/>
      <c r="O666" s="329"/>
      <c r="P666" s="329"/>
      <c r="Q666" s="329"/>
      <c r="R666" s="316"/>
      <c r="S666" s="316"/>
      <c r="T666" s="316"/>
      <c r="U666" s="316"/>
      <c r="V666" s="316"/>
      <c r="W666" s="316"/>
      <c r="X666" s="283"/>
      <c r="Y666" s="316"/>
      <c r="Z666" s="316"/>
      <c r="AA666" s="283"/>
      <c r="AB666" s="283"/>
      <c r="AC666" s="283"/>
      <c r="AD666" s="283"/>
      <c r="AE666" s="283"/>
      <c r="AF666" s="283"/>
      <c r="AG666" s="283"/>
      <c r="AH666" s="283"/>
      <c r="AI666" s="283"/>
      <c r="AJ666" s="283"/>
      <c r="AK666" s="283"/>
      <c r="AL666" s="283"/>
    </row>
    <row r="667">
      <c r="A667" s="316"/>
      <c r="B667" s="283"/>
      <c r="C667" s="283"/>
      <c r="D667" s="316"/>
      <c r="E667" s="316"/>
      <c r="F667" s="316"/>
      <c r="G667" s="316"/>
      <c r="H667" s="316"/>
      <c r="I667" s="316"/>
      <c r="J667" s="316"/>
      <c r="K667" s="316"/>
      <c r="L667" s="329"/>
      <c r="M667" s="329"/>
      <c r="N667" s="329"/>
      <c r="O667" s="329"/>
      <c r="P667" s="329"/>
      <c r="Q667" s="329"/>
      <c r="R667" s="316"/>
      <c r="S667" s="316"/>
      <c r="T667" s="316"/>
      <c r="U667" s="316"/>
      <c r="V667" s="316"/>
      <c r="W667" s="316"/>
      <c r="X667" s="283"/>
      <c r="Y667" s="316"/>
      <c r="Z667" s="316"/>
      <c r="AA667" s="283"/>
      <c r="AB667" s="283"/>
      <c r="AC667" s="283"/>
      <c r="AD667" s="283"/>
      <c r="AE667" s="283"/>
      <c r="AF667" s="283"/>
      <c r="AG667" s="283"/>
      <c r="AH667" s="283"/>
      <c r="AI667" s="283"/>
      <c r="AJ667" s="283"/>
      <c r="AK667" s="283"/>
      <c r="AL667" s="283"/>
    </row>
    <row r="668">
      <c r="A668" s="316"/>
      <c r="B668" s="283"/>
      <c r="C668" s="283"/>
      <c r="D668" s="316"/>
      <c r="E668" s="316"/>
      <c r="F668" s="316"/>
      <c r="G668" s="316"/>
      <c r="H668" s="316"/>
      <c r="I668" s="316"/>
      <c r="J668" s="316"/>
      <c r="K668" s="316"/>
      <c r="L668" s="329"/>
      <c r="M668" s="329"/>
      <c r="N668" s="329"/>
      <c r="O668" s="329"/>
      <c r="P668" s="329"/>
      <c r="Q668" s="329"/>
      <c r="R668" s="316"/>
      <c r="S668" s="316"/>
      <c r="T668" s="316"/>
      <c r="U668" s="316"/>
      <c r="V668" s="316"/>
      <c r="W668" s="316"/>
      <c r="X668" s="283"/>
      <c r="Y668" s="316"/>
      <c r="Z668" s="316"/>
      <c r="AA668" s="283"/>
      <c r="AB668" s="283"/>
      <c r="AC668" s="283"/>
      <c r="AD668" s="283"/>
      <c r="AE668" s="283"/>
      <c r="AF668" s="283"/>
      <c r="AG668" s="283"/>
      <c r="AH668" s="283"/>
      <c r="AI668" s="283"/>
      <c r="AJ668" s="283"/>
      <c r="AK668" s="283"/>
      <c r="AL668" s="283"/>
    </row>
    <row r="669">
      <c r="A669" s="316"/>
      <c r="B669" s="283"/>
      <c r="C669" s="283"/>
      <c r="D669" s="316"/>
      <c r="E669" s="316"/>
      <c r="F669" s="316"/>
      <c r="G669" s="316"/>
      <c r="H669" s="316"/>
      <c r="I669" s="316"/>
      <c r="J669" s="316"/>
      <c r="K669" s="316"/>
      <c r="L669" s="329"/>
      <c r="M669" s="329"/>
      <c r="N669" s="329"/>
      <c r="O669" s="329"/>
      <c r="P669" s="329"/>
      <c r="Q669" s="329"/>
      <c r="R669" s="316"/>
      <c r="S669" s="316"/>
      <c r="T669" s="316"/>
      <c r="U669" s="316"/>
      <c r="V669" s="316"/>
      <c r="W669" s="316"/>
      <c r="X669" s="283"/>
      <c r="Y669" s="316"/>
      <c r="Z669" s="316"/>
      <c r="AA669" s="283"/>
      <c r="AB669" s="283"/>
      <c r="AC669" s="283"/>
      <c r="AD669" s="283"/>
      <c r="AE669" s="283"/>
      <c r="AF669" s="283"/>
      <c r="AG669" s="283"/>
      <c r="AH669" s="283"/>
      <c r="AI669" s="283"/>
      <c r="AJ669" s="283"/>
      <c r="AK669" s="283"/>
      <c r="AL669" s="283"/>
    </row>
    <row r="670">
      <c r="A670" s="316"/>
      <c r="B670" s="283"/>
      <c r="C670" s="283"/>
      <c r="D670" s="316"/>
      <c r="E670" s="316"/>
      <c r="F670" s="316"/>
      <c r="G670" s="316"/>
      <c r="H670" s="316"/>
      <c r="I670" s="316"/>
      <c r="J670" s="316"/>
      <c r="K670" s="316"/>
      <c r="L670" s="329"/>
      <c r="M670" s="329"/>
      <c r="N670" s="329"/>
      <c r="O670" s="329"/>
      <c r="P670" s="329"/>
      <c r="Q670" s="329"/>
      <c r="R670" s="316"/>
      <c r="S670" s="316"/>
      <c r="T670" s="316"/>
      <c r="U670" s="316"/>
      <c r="V670" s="316"/>
      <c r="W670" s="316"/>
      <c r="X670" s="283"/>
      <c r="Y670" s="316"/>
      <c r="Z670" s="316"/>
      <c r="AA670" s="283"/>
      <c r="AB670" s="283"/>
      <c r="AC670" s="283"/>
      <c r="AD670" s="283"/>
      <c r="AE670" s="283"/>
      <c r="AF670" s="283"/>
      <c r="AG670" s="283"/>
      <c r="AH670" s="283"/>
      <c r="AI670" s="283"/>
      <c r="AJ670" s="283"/>
      <c r="AK670" s="283"/>
      <c r="AL670" s="283"/>
    </row>
    <row r="671">
      <c r="A671" s="316"/>
      <c r="B671" s="283"/>
      <c r="C671" s="283"/>
      <c r="D671" s="316"/>
      <c r="E671" s="316"/>
      <c r="F671" s="316"/>
      <c r="G671" s="316"/>
      <c r="H671" s="316"/>
      <c r="I671" s="316"/>
      <c r="J671" s="316"/>
      <c r="K671" s="316"/>
      <c r="L671" s="329"/>
      <c r="M671" s="329"/>
      <c r="N671" s="329"/>
      <c r="O671" s="329"/>
      <c r="P671" s="329"/>
      <c r="Q671" s="329"/>
      <c r="R671" s="316"/>
      <c r="S671" s="316"/>
      <c r="T671" s="316"/>
      <c r="U671" s="316"/>
      <c r="V671" s="316"/>
      <c r="W671" s="316"/>
      <c r="X671" s="283"/>
      <c r="Y671" s="316"/>
      <c r="Z671" s="316"/>
      <c r="AA671" s="283"/>
      <c r="AB671" s="283"/>
      <c r="AC671" s="283"/>
      <c r="AD671" s="283"/>
      <c r="AE671" s="283"/>
      <c r="AF671" s="283"/>
      <c r="AG671" s="283"/>
      <c r="AH671" s="283"/>
      <c r="AI671" s="283"/>
      <c r="AJ671" s="283"/>
      <c r="AK671" s="283"/>
      <c r="AL671" s="283"/>
    </row>
    <row r="672">
      <c r="A672" s="316"/>
      <c r="B672" s="283"/>
      <c r="C672" s="283"/>
      <c r="D672" s="316"/>
      <c r="E672" s="316"/>
      <c r="F672" s="316"/>
      <c r="G672" s="316"/>
      <c r="H672" s="316"/>
      <c r="I672" s="316"/>
      <c r="J672" s="316"/>
      <c r="K672" s="316"/>
      <c r="L672" s="329"/>
      <c r="M672" s="329"/>
      <c r="N672" s="329"/>
      <c r="O672" s="329"/>
      <c r="P672" s="329"/>
      <c r="Q672" s="329"/>
      <c r="R672" s="316"/>
      <c r="S672" s="316"/>
      <c r="T672" s="316"/>
      <c r="U672" s="316"/>
      <c r="V672" s="316"/>
      <c r="W672" s="316"/>
      <c r="X672" s="283"/>
      <c r="Y672" s="316"/>
      <c r="Z672" s="316"/>
      <c r="AA672" s="283"/>
      <c r="AB672" s="283"/>
      <c r="AC672" s="283"/>
      <c r="AD672" s="283"/>
      <c r="AE672" s="283"/>
      <c r="AF672" s="283"/>
      <c r="AG672" s="283"/>
      <c r="AH672" s="283"/>
      <c r="AI672" s="283"/>
      <c r="AJ672" s="283"/>
      <c r="AK672" s="283"/>
      <c r="AL672" s="283"/>
    </row>
    <row r="673">
      <c r="A673" s="316"/>
      <c r="B673" s="283"/>
      <c r="C673" s="283"/>
      <c r="D673" s="316"/>
      <c r="E673" s="316"/>
      <c r="F673" s="316"/>
      <c r="G673" s="316"/>
      <c r="H673" s="316"/>
      <c r="I673" s="316"/>
      <c r="J673" s="316"/>
      <c r="K673" s="316"/>
      <c r="L673" s="329"/>
      <c r="M673" s="329"/>
      <c r="N673" s="329"/>
      <c r="O673" s="329"/>
      <c r="P673" s="329"/>
      <c r="Q673" s="329"/>
      <c r="R673" s="316"/>
      <c r="S673" s="316"/>
      <c r="T673" s="316"/>
      <c r="U673" s="316"/>
      <c r="V673" s="316"/>
      <c r="W673" s="316"/>
      <c r="X673" s="283"/>
      <c r="Y673" s="316"/>
      <c r="Z673" s="316"/>
      <c r="AA673" s="283"/>
      <c r="AB673" s="283"/>
      <c r="AC673" s="283"/>
      <c r="AD673" s="283"/>
      <c r="AE673" s="283"/>
      <c r="AF673" s="283"/>
      <c r="AG673" s="283"/>
      <c r="AH673" s="283"/>
      <c r="AI673" s="283"/>
      <c r="AJ673" s="283"/>
      <c r="AK673" s="283"/>
      <c r="AL673" s="283"/>
    </row>
    <row r="674">
      <c r="A674" s="316"/>
      <c r="B674" s="283"/>
      <c r="C674" s="283"/>
      <c r="D674" s="316"/>
      <c r="E674" s="316"/>
      <c r="F674" s="316"/>
      <c r="G674" s="316"/>
      <c r="H674" s="316"/>
      <c r="I674" s="316"/>
      <c r="J674" s="316"/>
      <c r="K674" s="316"/>
      <c r="L674" s="329"/>
      <c r="M674" s="329"/>
      <c r="N674" s="329"/>
      <c r="O674" s="329"/>
      <c r="P674" s="329"/>
      <c r="Q674" s="329"/>
      <c r="R674" s="316"/>
      <c r="S674" s="316"/>
      <c r="T674" s="316"/>
      <c r="U674" s="316"/>
      <c r="V674" s="316"/>
      <c r="W674" s="316"/>
      <c r="X674" s="283"/>
      <c r="Y674" s="316"/>
      <c r="Z674" s="316"/>
      <c r="AA674" s="283"/>
      <c r="AB674" s="283"/>
      <c r="AC674" s="283"/>
      <c r="AD674" s="283"/>
      <c r="AE674" s="283"/>
      <c r="AF674" s="283"/>
      <c r="AG674" s="283"/>
      <c r="AH674" s="283"/>
      <c r="AI674" s="283"/>
      <c r="AJ674" s="283"/>
      <c r="AK674" s="283"/>
      <c r="AL674" s="283"/>
    </row>
    <row r="675">
      <c r="A675" s="316"/>
      <c r="B675" s="283"/>
      <c r="C675" s="283"/>
      <c r="D675" s="316"/>
      <c r="E675" s="316"/>
      <c r="F675" s="316"/>
      <c r="G675" s="316"/>
      <c r="H675" s="316"/>
      <c r="I675" s="316"/>
      <c r="J675" s="316"/>
      <c r="K675" s="316"/>
      <c r="L675" s="329"/>
      <c r="M675" s="329"/>
      <c r="N675" s="329"/>
      <c r="O675" s="329"/>
      <c r="P675" s="329"/>
      <c r="Q675" s="329"/>
      <c r="R675" s="316"/>
      <c r="S675" s="316"/>
      <c r="T675" s="316"/>
      <c r="U675" s="316"/>
      <c r="V675" s="316"/>
      <c r="W675" s="316"/>
      <c r="X675" s="283"/>
      <c r="Y675" s="316"/>
      <c r="Z675" s="316"/>
      <c r="AA675" s="283"/>
      <c r="AB675" s="283"/>
      <c r="AC675" s="283"/>
      <c r="AD675" s="283"/>
      <c r="AE675" s="283"/>
      <c r="AF675" s="283"/>
      <c r="AG675" s="283"/>
      <c r="AH675" s="283"/>
      <c r="AI675" s="283"/>
      <c r="AJ675" s="283"/>
      <c r="AK675" s="283"/>
      <c r="AL675" s="283"/>
    </row>
    <row r="676">
      <c r="A676" s="316"/>
      <c r="B676" s="283"/>
      <c r="C676" s="283"/>
      <c r="D676" s="316"/>
      <c r="E676" s="316"/>
      <c r="F676" s="316"/>
      <c r="G676" s="316"/>
      <c r="H676" s="316"/>
      <c r="I676" s="316"/>
      <c r="J676" s="316"/>
      <c r="K676" s="316"/>
      <c r="L676" s="329"/>
      <c r="M676" s="329"/>
      <c r="N676" s="329"/>
      <c r="O676" s="329"/>
      <c r="P676" s="329"/>
      <c r="Q676" s="329"/>
      <c r="R676" s="316"/>
      <c r="S676" s="316"/>
      <c r="T676" s="316"/>
      <c r="U676" s="316"/>
      <c r="V676" s="316"/>
      <c r="W676" s="316"/>
      <c r="X676" s="283"/>
      <c r="Y676" s="316"/>
      <c r="Z676" s="316"/>
      <c r="AA676" s="283"/>
      <c r="AB676" s="283"/>
      <c r="AC676" s="283"/>
      <c r="AD676" s="283"/>
      <c r="AE676" s="283"/>
      <c r="AF676" s="283"/>
      <c r="AG676" s="283"/>
      <c r="AH676" s="283"/>
      <c r="AI676" s="283"/>
      <c r="AJ676" s="283"/>
      <c r="AK676" s="283"/>
      <c r="AL676" s="283"/>
    </row>
    <row r="677">
      <c r="A677" s="316"/>
      <c r="B677" s="283"/>
      <c r="C677" s="283"/>
      <c r="D677" s="316"/>
      <c r="E677" s="316"/>
      <c r="F677" s="316"/>
      <c r="G677" s="316"/>
      <c r="H677" s="316"/>
      <c r="I677" s="316"/>
      <c r="J677" s="316"/>
      <c r="K677" s="316"/>
      <c r="L677" s="329"/>
      <c r="M677" s="329"/>
      <c r="N677" s="329"/>
      <c r="O677" s="329"/>
      <c r="P677" s="329"/>
      <c r="Q677" s="329"/>
      <c r="R677" s="316"/>
      <c r="S677" s="316"/>
      <c r="T677" s="316"/>
      <c r="U677" s="316"/>
      <c r="V677" s="316"/>
      <c r="W677" s="316"/>
      <c r="X677" s="283"/>
      <c r="Y677" s="316"/>
      <c r="Z677" s="316"/>
      <c r="AA677" s="283"/>
      <c r="AB677" s="283"/>
      <c r="AC677" s="283"/>
      <c r="AD677" s="283"/>
      <c r="AE677" s="283"/>
      <c r="AF677" s="283"/>
      <c r="AG677" s="283"/>
      <c r="AH677" s="283"/>
      <c r="AI677" s="283"/>
      <c r="AJ677" s="283"/>
      <c r="AK677" s="283"/>
      <c r="AL677" s="283"/>
    </row>
    <row r="678">
      <c r="A678" s="316"/>
      <c r="B678" s="283"/>
      <c r="C678" s="283"/>
      <c r="D678" s="316"/>
      <c r="E678" s="316"/>
      <c r="F678" s="316"/>
      <c r="G678" s="316"/>
      <c r="H678" s="316"/>
      <c r="I678" s="316"/>
      <c r="J678" s="316"/>
      <c r="K678" s="316"/>
      <c r="L678" s="329"/>
      <c r="M678" s="329"/>
      <c r="N678" s="329"/>
      <c r="O678" s="329"/>
      <c r="P678" s="329"/>
      <c r="Q678" s="329"/>
      <c r="R678" s="316"/>
      <c r="S678" s="316"/>
      <c r="T678" s="316"/>
      <c r="U678" s="316"/>
      <c r="V678" s="316"/>
      <c r="W678" s="316"/>
      <c r="X678" s="283"/>
      <c r="Y678" s="316"/>
      <c r="Z678" s="316"/>
      <c r="AA678" s="283"/>
      <c r="AB678" s="283"/>
      <c r="AC678" s="283"/>
      <c r="AD678" s="283"/>
      <c r="AE678" s="283"/>
      <c r="AF678" s="283"/>
      <c r="AG678" s="283"/>
      <c r="AH678" s="283"/>
      <c r="AI678" s="283"/>
      <c r="AJ678" s="283"/>
      <c r="AK678" s="283"/>
      <c r="AL678" s="283"/>
    </row>
    <row r="679">
      <c r="A679" s="316"/>
      <c r="B679" s="283"/>
      <c r="C679" s="283"/>
      <c r="D679" s="316"/>
      <c r="E679" s="316"/>
      <c r="F679" s="316"/>
      <c r="G679" s="316"/>
      <c r="H679" s="316"/>
      <c r="I679" s="316"/>
      <c r="J679" s="316"/>
      <c r="K679" s="316"/>
      <c r="L679" s="329"/>
      <c r="M679" s="329"/>
      <c r="N679" s="329"/>
      <c r="O679" s="329"/>
      <c r="P679" s="329"/>
      <c r="Q679" s="329"/>
      <c r="R679" s="316"/>
      <c r="S679" s="316"/>
      <c r="T679" s="316"/>
      <c r="U679" s="316"/>
      <c r="V679" s="316"/>
      <c r="W679" s="316"/>
      <c r="X679" s="283"/>
      <c r="Y679" s="316"/>
      <c r="Z679" s="316"/>
      <c r="AA679" s="283"/>
      <c r="AB679" s="283"/>
      <c r="AC679" s="283"/>
      <c r="AD679" s="283"/>
      <c r="AE679" s="283"/>
      <c r="AF679" s="283"/>
      <c r="AG679" s="283"/>
      <c r="AH679" s="283"/>
      <c r="AI679" s="283"/>
      <c r="AJ679" s="283"/>
      <c r="AK679" s="283"/>
      <c r="AL679" s="283"/>
    </row>
    <row r="680">
      <c r="A680" s="316"/>
      <c r="B680" s="283"/>
      <c r="C680" s="283"/>
      <c r="D680" s="316"/>
      <c r="E680" s="316"/>
      <c r="F680" s="316"/>
      <c r="G680" s="316"/>
      <c r="H680" s="316"/>
      <c r="I680" s="316"/>
      <c r="J680" s="316"/>
      <c r="K680" s="316"/>
      <c r="L680" s="329"/>
      <c r="M680" s="329"/>
      <c r="N680" s="329"/>
      <c r="O680" s="329"/>
      <c r="P680" s="329"/>
      <c r="Q680" s="329"/>
      <c r="R680" s="316"/>
      <c r="S680" s="316"/>
      <c r="T680" s="316"/>
      <c r="U680" s="316"/>
      <c r="V680" s="316"/>
      <c r="W680" s="316"/>
      <c r="X680" s="283"/>
      <c r="Y680" s="316"/>
      <c r="Z680" s="316"/>
      <c r="AA680" s="283"/>
      <c r="AB680" s="283"/>
      <c r="AC680" s="283"/>
      <c r="AD680" s="283"/>
      <c r="AE680" s="283"/>
      <c r="AF680" s="283"/>
      <c r="AG680" s="283"/>
      <c r="AH680" s="283"/>
      <c r="AI680" s="283"/>
      <c r="AJ680" s="283"/>
      <c r="AK680" s="283"/>
      <c r="AL680" s="283"/>
    </row>
    <row r="681">
      <c r="A681" s="316"/>
      <c r="B681" s="283"/>
      <c r="C681" s="283"/>
      <c r="D681" s="316"/>
      <c r="E681" s="316"/>
      <c r="F681" s="316"/>
      <c r="G681" s="316"/>
      <c r="H681" s="316"/>
      <c r="I681" s="316"/>
      <c r="J681" s="316"/>
      <c r="K681" s="316"/>
      <c r="L681" s="329"/>
      <c r="M681" s="329"/>
      <c r="N681" s="329"/>
      <c r="O681" s="329"/>
      <c r="P681" s="329"/>
      <c r="Q681" s="329"/>
      <c r="R681" s="316"/>
      <c r="S681" s="316"/>
      <c r="T681" s="316"/>
      <c r="U681" s="316"/>
      <c r="V681" s="316"/>
      <c r="W681" s="316"/>
      <c r="X681" s="283"/>
      <c r="Y681" s="316"/>
      <c r="Z681" s="316"/>
      <c r="AA681" s="283"/>
      <c r="AB681" s="283"/>
      <c r="AC681" s="283"/>
      <c r="AD681" s="283"/>
      <c r="AE681" s="283"/>
      <c r="AF681" s="283"/>
      <c r="AG681" s="283"/>
      <c r="AH681" s="283"/>
      <c r="AI681" s="283"/>
      <c r="AJ681" s="283"/>
      <c r="AK681" s="283"/>
      <c r="AL681" s="283"/>
    </row>
    <row r="682">
      <c r="A682" s="316"/>
      <c r="B682" s="283"/>
      <c r="C682" s="283"/>
      <c r="D682" s="316"/>
      <c r="E682" s="316"/>
      <c r="F682" s="316"/>
      <c r="G682" s="316"/>
      <c r="H682" s="316"/>
      <c r="I682" s="316"/>
      <c r="J682" s="316"/>
      <c r="K682" s="316"/>
      <c r="L682" s="329"/>
      <c r="M682" s="329"/>
      <c r="N682" s="329"/>
      <c r="O682" s="329"/>
      <c r="P682" s="329"/>
      <c r="Q682" s="329"/>
      <c r="R682" s="316"/>
      <c r="S682" s="316"/>
      <c r="T682" s="316"/>
      <c r="U682" s="316"/>
      <c r="V682" s="316"/>
      <c r="W682" s="316"/>
      <c r="X682" s="283"/>
      <c r="Y682" s="316"/>
      <c r="Z682" s="316"/>
      <c r="AA682" s="283"/>
      <c r="AB682" s="283"/>
      <c r="AC682" s="283"/>
      <c r="AD682" s="283"/>
      <c r="AE682" s="283"/>
      <c r="AF682" s="283"/>
      <c r="AG682" s="283"/>
      <c r="AH682" s="283"/>
      <c r="AI682" s="283"/>
      <c r="AJ682" s="283"/>
      <c r="AK682" s="283"/>
      <c r="AL682" s="283"/>
    </row>
    <row r="683">
      <c r="A683" s="316"/>
      <c r="B683" s="283"/>
      <c r="C683" s="283"/>
      <c r="D683" s="316"/>
      <c r="E683" s="316"/>
      <c r="F683" s="316"/>
      <c r="G683" s="316"/>
      <c r="H683" s="316"/>
      <c r="I683" s="316"/>
      <c r="J683" s="316"/>
      <c r="K683" s="316"/>
      <c r="L683" s="329"/>
      <c r="M683" s="329"/>
      <c r="N683" s="329"/>
      <c r="O683" s="329"/>
      <c r="P683" s="329"/>
      <c r="Q683" s="329"/>
      <c r="R683" s="316"/>
      <c r="S683" s="316"/>
      <c r="T683" s="316"/>
      <c r="U683" s="316"/>
      <c r="V683" s="316"/>
      <c r="W683" s="316"/>
      <c r="X683" s="283"/>
      <c r="Y683" s="316"/>
      <c r="Z683" s="316"/>
      <c r="AA683" s="283"/>
      <c r="AB683" s="283"/>
      <c r="AC683" s="283"/>
      <c r="AD683" s="283"/>
      <c r="AE683" s="283"/>
      <c r="AF683" s="283"/>
      <c r="AG683" s="283"/>
      <c r="AH683" s="283"/>
      <c r="AI683" s="283"/>
      <c r="AJ683" s="283"/>
      <c r="AK683" s="283"/>
      <c r="AL683" s="283"/>
    </row>
    <row r="684">
      <c r="A684" s="316"/>
      <c r="B684" s="283"/>
      <c r="C684" s="283"/>
      <c r="D684" s="316"/>
      <c r="E684" s="316"/>
      <c r="F684" s="316"/>
      <c r="G684" s="316"/>
      <c r="H684" s="316"/>
      <c r="I684" s="316"/>
      <c r="J684" s="316"/>
      <c r="K684" s="316"/>
      <c r="L684" s="329"/>
      <c r="M684" s="329"/>
      <c r="N684" s="329"/>
      <c r="O684" s="329"/>
      <c r="P684" s="329"/>
      <c r="Q684" s="329"/>
      <c r="R684" s="316"/>
      <c r="S684" s="316"/>
      <c r="T684" s="316"/>
      <c r="U684" s="316"/>
      <c r="V684" s="316"/>
      <c r="W684" s="316"/>
      <c r="X684" s="283"/>
      <c r="Y684" s="316"/>
      <c r="Z684" s="316"/>
      <c r="AA684" s="283"/>
      <c r="AB684" s="283"/>
      <c r="AC684" s="283"/>
      <c r="AD684" s="283"/>
      <c r="AE684" s="283"/>
      <c r="AF684" s="283"/>
      <c r="AG684" s="283"/>
      <c r="AH684" s="283"/>
      <c r="AI684" s="283"/>
      <c r="AJ684" s="283"/>
      <c r="AK684" s="283"/>
      <c r="AL684" s="283"/>
    </row>
    <row r="685">
      <c r="A685" s="316"/>
      <c r="B685" s="283"/>
      <c r="C685" s="283"/>
      <c r="D685" s="316"/>
      <c r="E685" s="316"/>
      <c r="F685" s="316"/>
      <c r="G685" s="316"/>
      <c r="H685" s="316"/>
      <c r="I685" s="316"/>
      <c r="J685" s="316"/>
      <c r="K685" s="316"/>
      <c r="L685" s="329"/>
      <c r="M685" s="329"/>
      <c r="N685" s="329"/>
      <c r="O685" s="329"/>
      <c r="P685" s="329"/>
      <c r="Q685" s="329"/>
      <c r="R685" s="316"/>
      <c r="S685" s="316"/>
      <c r="T685" s="316"/>
      <c r="U685" s="316"/>
      <c r="V685" s="316"/>
      <c r="W685" s="316"/>
      <c r="X685" s="283"/>
      <c r="Y685" s="316"/>
      <c r="Z685" s="316"/>
      <c r="AA685" s="283"/>
      <c r="AB685" s="283"/>
      <c r="AC685" s="283"/>
      <c r="AD685" s="283"/>
      <c r="AE685" s="283"/>
      <c r="AF685" s="283"/>
      <c r="AG685" s="283"/>
      <c r="AH685" s="283"/>
      <c r="AI685" s="283"/>
      <c r="AJ685" s="283"/>
      <c r="AK685" s="283"/>
      <c r="AL685" s="283"/>
    </row>
    <row r="686">
      <c r="A686" s="316"/>
      <c r="B686" s="283"/>
      <c r="C686" s="283"/>
      <c r="D686" s="316"/>
      <c r="E686" s="316"/>
      <c r="F686" s="316"/>
      <c r="G686" s="316"/>
      <c r="H686" s="316"/>
      <c r="I686" s="316"/>
      <c r="J686" s="316"/>
      <c r="K686" s="316"/>
      <c r="L686" s="329"/>
      <c r="M686" s="329"/>
      <c r="N686" s="329"/>
      <c r="O686" s="329"/>
      <c r="P686" s="329"/>
      <c r="Q686" s="329"/>
      <c r="R686" s="316"/>
      <c r="S686" s="316"/>
      <c r="T686" s="316"/>
      <c r="U686" s="316"/>
      <c r="V686" s="316"/>
      <c r="W686" s="316"/>
      <c r="X686" s="283"/>
      <c r="Y686" s="316"/>
      <c r="Z686" s="316"/>
      <c r="AA686" s="283"/>
      <c r="AB686" s="283"/>
      <c r="AC686" s="283"/>
      <c r="AD686" s="283"/>
      <c r="AE686" s="283"/>
      <c r="AF686" s="283"/>
      <c r="AG686" s="283"/>
      <c r="AH686" s="283"/>
      <c r="AI686" s="283"/>
      <c r="AJ686" s="283"/>
      <c r="AK686" s="283"/>
      <c r="AL686" s="283"/>
    </row>
    <row r="687">
      <c r="A687" s="316"/>
      <c r="B687" s="283"/>
      <c r="C687" s="283"/>
      <c r="D687" s="316"/>
      <c r="E687" s="316"/>
      <c r="F687" s="316"/>
      <c r="G687" s="316"/>
      <c r="H687" s="316"/>
      <c r="I687" s="316"/>
      <c r="J687" s="316"/>
      <c r="K687" s="316"/>
      <c r="L687" s="329"/>
      <c r="M687" s="329"/>
      <c r="N687" s="329"/>
      <c r="O687" s="329"/>
      <c r="P687" s="329"/>
      <c r="Q687" s="329"/>
      <c r="R687" s="316"/>
      <c r="S687" s="316"/>
      <c r="T687" s="316"/>
      <c r="U687" s="316"/>
      <c r="V687" s="316"/>
      <c r="W687" s="316"/>
      <c r="X687" s="283"/>
      <c r="Y687" s="316"/>
      <c r="Z687" s="316"/>
      <c r="AA687" s="283"/>
      <c r="AB687" s="283"/>
      <c r="AC687" s="283"/>
      <c r="AD687" s="283"/>
      <c r="AE687" s="283"/>
      <c r="AF687" s="283"/>
      <c r="AG687" s="283"/>
      <c r="AH687" s="283"/>
      <c r="AI687" s="283"/>
      <c r="AJ687" s="283"/>
      <c r="AK687" s="283"/>
      <c r="AL687" s="283"/>
    </row>
    <row r="688">
      <c r="A688" s="316"/>
      <c r="B688" s="283"/>
      <c r="C688" s="283"/>
      <c r="D688" s="316"/>
      <c r="E688" s="316"/>
      <c r="F688" s="316"/>
      <c r="G688" s="316"/>
      <c r="H688" s="316"/>
      <c r="I688" s="316"/>
      <c r="J688" s="316"/>
      <c r="K688" s="316"/>
      <c r="L688" s="329"/>
      <c r="M688" s="329"/>
      <c r="N688" s="329"/>
      <c r="O688" s="329"/>
      <c r="P688" s="329"/>
      <c r="Q688" s="329"/>
      <c r="R688" s="316"/>
      <c r="S688" s="316"/>
      <c r="T688" s="316"/>
      <c r="U688" s="316"/>
      <c r="V688" s="316"/>
      <c r="W688" s="316"/>
      <c r="X688" s="283"/>
      <c r="Y688" s="316"/>
      <c r="Z688" s="316"/>
      <c r="AA688" s="283"/>
      <c r="AB688" s="283"/>
      <c r="AC688" s="283"/>
      <c r="AD688" s="283"/>
      <c r="AE688" s="283"/>
      <c r="AF688" s="283"/>
      <c r="AG688" s="283"/>
      <c r="AH688" s="283"/>
      <c r="AI688" s="283"/>
      <c r="AJ688" s="283"/>
      <c r="AK688" s="283"/>
      <c r="AL688" s="283"/>
    </row>
    <row r="689">
      <c r="A689" s="316"/>
      <c r="B689" s="283"/>
      <c r="C689" s="283"/>
      <c r="D689" s="316"/>
      <c r="E689" s="316"/>
      <c r="F689" s="316"/>
      <c r="G689" s="316"/>
      <c r="H689" s="316"/>
      <c r="I689" s="316"/>
      <c r="J689" s="316"/>
      <c r="K689" s="316"/>
      <c r="L689" s="329"/>
      <c r="M689" s="329"/>
      <c r="N689" s="329"/>
      <c r="O689" s="329"/>
      <c r="P689" s="329"/>
      <c r="Q689" s="329"/>
      <c r="R689" s="316"/>
      <c r="S689" s="316"/>
      <c r="T689" s="316"/>
      <c r="U689" s="316"/>
      <c r="V689" s="316"/>
      <c r="W689" s="316"/>
      <c r="X689" s="283"/>
      <c r="Y689" s="316"/>
      <c r="Z689" s="316"/>
      <c r="AA689" s="283"/>
      <c r="AB689" s="283"/>
      <c r="AC689" s="283"/>
      <c r="AD689" s="283"/>
      <c r="AE689" s="283"/>
      <c r="AF689" s="283"/>
      <c r="AG689" s="283"/>
      <c r="AH689" s="283"/>
      <c r="AI689" s="283"/>
      <c r="AJ689" s="283"/>
      <c r="AK689" s="283"/>
      <c r="AL689" s="283"/>
    </row>
    <row r="690">
      <c r="A690" s="316"/>
      <c r="B690" s="283"/>
      <c r="C690" s="283"/>
      <c r="D690" s="316"/>
      <c r="E690" s="316"/>
      <c r="F690" s="316"/>
      <c r="G690" s="316"/>
      <c r="H690" s="316"/>
      <c r="I690" s="316"/>
      <c r="J690" s="316"/>
      <c r="K690" s="316"/>
      <c r="L690" s="329"/>
      <c r="M690" s="329"/>
      <c r="N690" s="329"/>
      <c r="O690" s="329"/>
      <c r="P690" s="329"/>
      <c r="Q690" s="329"/>
      <c r="R690" s="316"/>
      <c r="S690" s="316"/>
      <c r="T690" s="316"/>
      <c r="U690" s="316"/>
      <c r="V690" s="316"/>
      <c r="W690" s="316"/>
      <c r="X690" s="283"/>
      <c r="Y690" s="316"/>
      <c r="Z690" s="316"/>
      <c r="AA690" s="283"/>
      <c r="AB690" s="283"/>
      <c r="AC690" s="283"/>
      <c r="AD690" s="283"/>
      <c r="AE690" s="283"/>
      <c r="AF690" s="283"/>
      <c r="AG690" s="283"/>
      <c r="AH690" s="283"/>
      <c r="AI690" s="283"/>
      <c r="AJ690" s="283"/>
      <c r="AK690" s="283"/>
      <c r="AL690" s="283"/>
    </row>
    <row r="691">
      <c r="A691" s="316"/>
      <c r="B691" s="283"/>
      <c r="C691" s="283"/>
      <c r="D691" s="316"/>
      <c r="E691" s="316"/>
      <c r="F691" s="316"/>
      <c r="G691" s="316"/>
      <c r="H691" s="316"/>
      <c r="I691" s="316"/>
      <c r="J691" s="316"/>
      <c r="K691" s="316"/>
      <c r="L691" s="329"/>
      <c r="M691" s="329"/>
      <c r="N691" s="329"/>
      <c r="O691" s="329"/>
      <c r="P691" s="329"/>
      <c r="Q691" s="329"/>
      <c r="R691" s="316"/>
      <c r="S691" s="316"/>
      <c r="T691" s="316"/>
      <c r="U691" s="316"/>
      <c r="V691" s="316"/>
      <c r="W691" s="316"/>
      <c r="X691" s="283"/>
      <c r="Y691" s="316"/>
      <c r="Z691" s="316"/>
      <c r="AA691" s="283"/>
      <c r="AB691" s="283"/>
      <c r="AC691" s="283"/>
      <c r="AD691" s="283"/>
      <c r="AE691" s="283"/>
      <c r="AF691" s="283"/>
      <c r="AG691" s="283"/>
      <c r="AH691" s="283"/>
      <c r="AI691" s="283"/>
      <c r="AJ691" s="283"/>
      <c r="AK691" s="283"/>
      <c r="AL691" s="283"/>
    </row>
    <row r="692">
      <c r="A692" s="316"/>
      <c r="B692" s="283"/>
      <c r="C692" s="283"/>
      <c r="D692" s="316"/>
      <c r="E692" s="316"/>
      <c r="F692" s="316"/>
      <c r="G692" s="316"/>
      <c r="H692" s="316"/>
      <c r="I692" s="316"/>
      <c r="J692" s="316"/>
      <c r="K692" s="316"/>
      <c r="L692" s="329"/>
      <c r="M692" s="329"/>
      <c r="N692" s="329"/>
      <c r="O692" s="329"/>
      <c r="P692" s="329"/>
      <c r="Q692" s="329"/>
      <c r="R692" s="316"/>
      <c r="S692" s="316"/>
      <c r="T692" s="316"/>
      <c r="U692" s="316"/>
      <c r="V692" s="316"/>
      <c r="W692" s="316"/>
      <c r="X692" s="283"/>
      <c r="Y692" s="316"/>
      <c r="Z692" s="316"/>
      <c r="AA692" s="283"/>
      <c r="AB692" s="283"/>
      <c r="AC692" s="283"/>
      <c r="AD692" s="283"/>
      <c r="AE692" s="283"/>
      <c r="AF692" s="283"/>
      <c r="AG692" s="283"/>
      <c r="AH692" s="283"/>
      <c r="AI692" s="283"/>
      <c r="AJ692" s="283"/>
      <c r="AK692" s="283"/>
      <c r="AL692" s="283"/>
    </row>
    <row r="693">
      <c r="A693" s="316"/>
      <c r="B693" s="283"/>
      <c r="C693" s="283"/>
      <c r="D693" s="316"/>
      <c r="E693" s="316"/>
      <c r="F693" s="316"/>
      <c r="G693" s="316"/>
      <c r="H693" s="316"/>
      <c r="I693" s="316"/>
      <c r="J693" s="316"/>
      <c r="K693" s="316"/>
      <c r="L693" s="329"/>
      <c r="M693" s="329"/>
      <c r="N693" s="329"/>
      <c r="O693" s="329"/>
      <c r="P693" s="329"/>
      <c r="Q693" s="329"/>
      <c r="R693" s="316"/>
      <c r="S693" s="316"/>
      <c r="T693" s="316"/>
      <c r="U693" s="316"/>
      <c r="V693" s="316"/>
      <c r="W693" s="316"/>
      <c r="X693" s="283"/>
      <c r="Y693" s="316"/>
      <c r="Z693" s="316"/>
      <c r="AA693" s="283"/>
      <c r="AB693" s="283"/>
      <c r="AC693" s="283"/>
      <c r="AD693" s="283"/>
      <c r="AE693" s="283"/>
      <c r="AF693" s="283"/>
      <c r="AG693" s="283"/>
      <c r="AH693" s="283"/>
      <c r="AI693" s="283"/>
      <c r="AJ693" s="283"/>
      <c r="AK693" s="283"/>
      <c r="AL693" s="283"/>
    </row>
    <row r="694">
      <c r="A694" s="316"/>
      <c r="B694" s="283"/>
      <c r="C694" s="283"/>
      <c r="D694" s="316"/>
      <c r="E694" s="316"/>
      <c r="F694" s="316"/>
      <c r="G694" s="316"/>
      <c r="H694" s="316"/>
      <c r="I694" s="316"/>
      <c r="J694" s="316"/>
      <c r="K694" s="316"/>
      <c r="L694" s="329"/>
      <c r="M694" s="329"/>
      <c r="N694" s="329"/>
      <c r="O694" s="329"/>
      <c r="P694" s="329"/>
      <c r="Q694" s="329"/>
      <c r="R694" s="316"/>
      <c r="S694" s="316"/>
      <c r="T694" s="316"/>
      <c r="U694" s="316"/>
      <c r="V694" s="316"/>
      <c r="W694" s="316"/>
      <c r="X694" s="283"/>
      <c r="Y694" s="316"/>
      <c r="Z694" s="316"/>
      <c r="AA694" s="283"/>
      <c r="AB694" s="283"/>
      <c r="AC694" s="283"/>
      <c r="AD694" s="283"/>
      <c r="AE694" s="283"/>
      <c r="AF694" s="283"/>
      <c r="AG694" s="283"/>
      <c r="AH694" s="283"/>
      <c r="AI694" s="283"/>
      <c r="AJ694" s="283"/>
      <c r="AK694" s="283"/>
      <c r="AL694" s="283"/>
    </row>
    <row r="695">
      <c r="A695" s="316"/>
      <c r="B695" s="283"/>
      <c r="C695" s="283"/>
      <c r="D695" s="316"/>
      <c r="E695" s="316"/>
      <c r="F695" s="316"/>
      <c r="G695" s="316"/>
      <c r="H695" s="316"/>
      <c r="I695" s="316"/>
      <c r="J695" s="316"/>
      <c r="K695" s="316"/>
      <c r="L695" s="329"/>
      <c r="M695" s="329"/>
      <c r="N695" s="329"/>
      <c r="O695" s="329"/>
      <c r="P695" s="329"/>
      <c r="Q695" s="329"/>
      <c r="R695" s="316"/>
      <c r="S695" s="316"/>
      <c r="T695" s="316"/>
      <c r="U695" s="316"/>
      <c r="V695" s="316"/>
      <c r="W695" s="316"/>
      <c r="X695" s="283"/>
      <c r="Y695" s="316"/>
      <c r="Z695" s="316"/>
      <c r="AA695" s="283"/>
      <c r="AB695" s="283"/>
      <c r="AC695" s="283"/>
      <c r="AD695" s="283"/>
      <c r="AE695" s="283"/>
      <c r="AF695" s="283"/>
      <c r="AG695" s="283"/>
      <c r="AH695" s="283"/>
      <c r="AI695" s="283"/>
      <c r="AJ695" s="283"/>
      <c r="AK695" s="283"/>
      <c r="AL695" s="283"/>
    </row>
    <row r="696">
      <c r="A696" s="316"/>
      <c r="B696" s="283"/>
      <c r="C696" s="283"/>
      <c r="D696" s="316"/>
      <c r="E696" s="316"/>
      <c r="F696" s="316"/>
      <c r="G696" s="316"/>
      <c r="H696" s="316"/>
      <c r="I696" s="316"/>
      <c r="J696" s="316"/>
      <c r="K696" s="316"/>
      <c r="L696" s="329"/>
      <c r="M696" s="329"/>
      <c r="N696" s="329"/>
      <c r="O696" s="329"/>
      <c r="P696" s="329"/>
      <c r="Q696" s="329"/>
      <c r="R696" s="316"/>
      <c r="S696" s="316"/>
      <c r="T696" s="316"/>
      <c r="U696" s="316"/>
      <c r="V696" s="316"/>
      <c r="W696" s="316"/>
      <c r="X696" s="283"/>
      <c r="Y696" s="316"/>
      <c r="Z696" s="316"/>
      <c r="AA696" s="283"/>
      <c r="AB696" s="283"/>
      <c r="AC696" s="283"/>
      <c r="AD696" s="283"/>
      <c r="AE696" s="283"/>
      <c r="AF696" s="283"/>
      <c r="AG696" s="283"/>
      <c r="AH696" s="283"/>
      <c r="AI696" s="283"/>
      <c r="AJ696" s="283"/>
      <c r="AK696" s="283"/>
      <c r="AL696" s="283"/>
    </row>
    <row r="697">
      <c r="A697" s="316"/>
      <c r="B697" s="283"/>
      <c r="C697" s="283"/>
      <c r="D697" s="316"/>
      <c r="E697" s="316"/>
      <c r="F697" s="316"/>
      <c r="G697" s="316"/>
      <c r="H697" s="316"/>
      <c r="I697" s="316"/>
      <c r="J697" s="316"/>
      <c r="K697" s="316"/>
      <c r="L697" s="329"/>
      <c r="M697" s="329"/>
      <c r="N697" s="329"/>
      <c r="O697" s="329"/>
      <c r="P697" s="329"/>
      <c r="Q697" s="329"/>
      <c r="R697" s="316"/>
      <c r="S697" s="316"/>
      <c r="T697" s="316"/>
      <c r="U697" s="316"/>
      <c r="V697" s="316"/>
      <c r="W697" s="316"/>
      <c r="X697" s="283"/>
      <c r="Y697" s="316"/>
      <c r="Z697" s="316"/>
      <c r="AA697" s="283"/>
      <c r="AB697" s="283"/>
      <c r="AC697" s="283"/>
      <c r="AD697" s="283"/>
      <c r="AE697" s="283"/>
      <c r="AF697" s="283"/>
      <c r="AG697" s="283"/>
      <c r="AH697" s="283"/>
      <c r="AI697" s="283"/>
      <c r="AJ697" s="283"/>
      <c r="AK697" s="283"/>
      <c r="AL697" s="283"/>
    </row>
    <row r="698">
      <c r="A698" s="316"/>
      <c r="B698" s="283"/>
      <c r="C698" s="283"/>
      <c r="D698" s="316"/>
      <c r="E698" s="316"/>
      <c r="F698" s="316"/>
      <c r="G698" s="316"/>
      <c r="H698" s="316"/>
      <c r="I698" s="316"/>
      <c r="J698" s="316"/>
      <c r="K698" s="316"/>
      <c r="L698" s="329"/>
      <c r="M698" s="329"/>
      <c r="N698" s="329"/>
      <c r="O698" s="329"/>
      <c r="P698" s="329"/>
      <c r="Q698" s="329"/>
      <c r="R698" s="316"/>
      <c r="S698" s="316"/>
      <c r="T698" s="316"/>
      <c r="U698" s="316"/>
      <c r="V698" s="316"/>
      <c r="W698" s="316"/>
      <c r="X698" s="283"/>
      <c r="Y698" s="316"/>
      <c r="Z698" s="316"/>
      <c r="AA698" s="283"/>
      <c r="AB698" s="283"/>
      <c r="AC698" s="283"/>
      <c r="AD698" s="283"/>
      <c r="AE698" s="283"/>
      <c r="AF698" s="283"/>
      <c r="AG698" s="283"/>
      <c r="AH698" s="283"/>
      <c r="AI698" s="283"/>
      <c r="AJ698" s="283"/>
      <c r="AK698" s="283"/>
      <c r="AL698" s="283"/>
    </row>
    <row r="699">
      <c r="A699" s="316"/>
      <c r="B699" s="283"/>
      <c r="C699" s="283"/>
      <c r="D699" s="316"/>
      <c r="E699" s="316"/>
      <c r="F699" s="316"/>
      <c r="G699" s="316"/>
      <c r="H699" s="316"/>
      <c r="I699" s="316"/>
      <c r="J699" s="316"/>
      <c r="K699" s="316"/>
      <c r="L699" s="329"/>
      <c r="M699" s="329"/>
      <c r="N699" s="329"/>
      <c r="O699" s="329"/>
      <c r="P699" s="329"/>
      <c r="Q699" s="329"/>
      <c r="R699" s="316"/>
      <c r="S699" s="316"/>
      <c r="T699" s="316"/>
      <c r="U699" s="316"/>
      <c r="V699" s="316"/>
      <c r="W699" s="316"/>
      <c r="X699" s="283"/>
      <c r="Y699" s="316"/>
      <c r="Z699" s="316"/>
      <c r="AA699" s="283"/>
      <c r="AB699" s="283"/>
      <c r="AC699" s="283"/>
      <c r="AD699" s="283"/>
      <c r="AE699" s="283"/>
      <c r="AF699" s="283"/>
      <c r="AG699" s="283"/>
      <c r="AH699" s="283"/>
      <c r="AI699" s="283"/>
      <c r="AJ699" s="283"/>
      <c r="AK699" s="283"/>
      <c r="AL699" s="283"/>
    </row>
    <row r="700">
      <c r="A700" s="316"/>
      <c r="B700" s="283"/>
      <c r="C700" s="283"/>
      <c r="D700" s="316"/>
      <c r="E700" s="316"/>
      <c r="F700" s="316"/>
      <c r="G700" s="316"/>
      <c r="H700" s="316"/>
      <c r="I700" s="316"/>
      <c r="J700" s="316"/>
      <c r="K700" s="316"/>
      <c r="L700" s="329"/>
      <c r="M700" s="329"/>
      <c r="N700" s="329"/>
      <c r="O700" s="329"/>
      <c r="P700" s="329"/>
      <c r="Q700" s="329"/>
      <c r="R700" s="316"/>
      <c r="S700" s="316"/>
      <c r="T700" s="316"/>
      <c r="U700" s="316"/>
      <c r="V700" s="316"/>
      <c r="W700" s="316"/>
      <c r="X700" s="283"/>
      <c r="Y700" s="316"/>
      <c r="Z700" s="316"/>
      <c r="AA700" s="283"/>
      <c r="AB700" s="283"/>
      <c r="AC700" s="283"/>
      <c r="AD700" s="283"/>
      <c r="AE700" s="283"/>
      <c r="AF700" s="283"/>
      <c r="AG700" s="283"/>
      <c r="AH700" s="283"/>
      <c r="AI700" s="283"/>
      <c r="AJ700" s="283"/>
      <c r="AK700" s="283"/>
      <c r="AL700" s="283"/>
    </row>
    <row r="701">
      <c r="A701" s="316"/>
      <c r="B701" s="283"/>
      <c r="C701" s="283"/>
      <c r="D701" s="316"/>
      <c r="E701" s="316"/>
      <c r="F701" s="316"/>
      <c r="G701" s="316"/>
      <c r="H701" s="316"/>
      <c r="I701" s="316"/>
      <c r="J701" s="316"/>
      <c r="K701" s="316"/>
      <c r="L701" s="329"/>
      <c r="M701" s="329"/>
      <c r="N701" s="329"/>
      <c r="O701" s="329"/>
      <c r="P701" s="329"/>
      <c r="Q701" s="329"/>
      <c r="R701" s="316"/>
      <c r="S701" s="316"/>
      <c r="T701" s="316"/>
      <c r="U701" s="316"/>
      <c r="V701" s="316"/>
      <c r="W701" s="316"/>
      <c r="X701" s="283"/>
      <c r="Y701" s="316"/>
      <c r="Z701" s="316"/>
      <c r="AA701" s="283"/>
      <c r="AB701" s="283"/>
      <c r="AC701" s="283"/>
      <c r="AD701" s="283"/>
      <c r="AE701" s="283"/>
      <c r="AF701" s="283"/>
      <c r="AG701" s="283"/>
      <c r="AH701" s="283"/>
      <c r="AI701" s="283"/>
      <c r="AJ701" s="283"/>
      <c r="AK701" s="283"/>
      <c r="AL701" s="283"/>
    </row>
    <row r="702">
      <c r="A702" s="316"/>
      <c r="B702" s="283"/>
      <c r="C702" s="283"/>
      <c r="D702" s="316"/>
      <c r="E702" s="316"/>
      <c r="F702" s="316"/>
      <c r="G702" s="316"/>
      <c r="H702" s="316"/>
      <c r="I702" s="316"/>
      <c r="J702" s="316"/>
      <c r="K702" s="316"/>
      <c r="L702" s="329"/>
      <c r="M702" s="329"/>
      <c r="N702" s="329"/>
      <c r="O702" s="329"/>
      <c r="P702" s="329"/>
      <c r="Q702" s="329"/>
      <c r="R702" s="316"/>
      <c r="S702" s="316"/>
      <c r="T702" s="316"/>
      <c r="U702" s="316"/>
      <c r="V702" s="316"/>
      <c r="W702" s="316"/>
      <c r="X702" s="283"/>
      <c r="Y702" s="316"/>
      <c r="Z702" s="316"/>
      <c r="AA702" s="283"/>
      <c r="AB702" s="283"/>
      <c r="AC702" s="283"/>
      <c r="AD702" s="283"/>
      <c r="AE702" s="283"/>
      <c r="AF702" s="283"/>
      <c r="AG702" s="283"/>
      <c r="AH702" s="283"/>
      <c r="AI702" s="283"/>
      <c r="AJ702" s="283"/>
      <c r="AK702" s="283"/>
      <c r="AL702" s="283"/>
    </row>
    <row r="703">
      <c r="A703" s="316"/>
      <c r="B703" s="283"/>
      <c r="C703" s="283"/>
      <c r="D703" s="316"/>
      <c r="E703" s="316"/>
      <c r="F703" s="316"/>
      <c r="G703" s="316"/>
      <c r="H703" s="316"/>
      <c r="I703" s="316"/>
      <c r="J703" s="316"/>
      <c r="K703" s="316"/>
      <c r="L703" s="329"/>
      <c r="M703" s="329"/>
      <c r="N703" s="329"/>
      <c r="O703" s="329"/>
      <c r="P703" s="329"/>
      <c r="Q703" s="329"/>
      <c r="R703" s="316"/>
      <c r="S703" s="316"/>
      <c r="T703" s="316"/>
      <c r="U703" s="316"/>
      <c r="V703" s="316"/>
      <c r="W703" s="316"/>
      <c r="X703" s="283"/>
      <c r="Y703" s="316"/>
      <c r="Z703" s="316"/>
      <c r="AA703" s="283"/>
      <c r="AB703" s="283"/>
      <c r="AC703" s="283"/>
      <c r="AD703" s="283"/>
      <c r="AE703" s="283"/>
      <c r="AF703" s="283"/>
      <c r="AG703" s="283"/>
      <c r="AH703" s="283"/>
      <c r="AI703" s="283"/>
      <c r="AJ703" s="283"/>
      <c r="AK703" s="283"/>
      <c r="AL703" s="283"/>
    </row>
    <row r="704">
      <c r="A704" s="316"/>
      <c r="B704" s="283"/>
      <c r="C704" s="283"/>
      <c r="D704" s="316"/>
      <c r="E704" s="316"/>
      <c r="F704" s="316"/>
      <c r="G704" s="316"/>
      <c r="H704" s="316"/>
      <c r="I704" s="316"/>
      <c r="J704" s="316"/>
      <c r="K704" s="316"/>
      <c r="L704" s="329"/>
      <c r="M704" s="329"/>
      <c r="N704" s="329"/>
      <c r="O704" s="329"/>
      <c r="P704" s="329"/>
      <c r="Q704" s="329"/>
      <c r="R704" s="316"/>
      <c r="S704" s="316"/>
      <c r="T704" s="316"/>
      <c r="U704" s="316"/>
      <c r="V704" s="316"/>
      <c r="W704" s="316"/>
      <c r="X704" s="283"/>
      <c r="Y704" s="316"/>
      <c r="Z704" s="316"/>
      <c r="AA704" s="283"/>
      <c r="AB704" s="283"/>
      <c r="AC704" s="283"/>
      <c r="AD704" s="283"/>
      <c r="AE704" s="283"/>
      <c r="AF704" s="283"/>
      <c r="AG704" s="283"/>
      <c r="AH704" s="283"/>
      <c r="AI704" s="283"/>
      <c r="AJ704" s="283"/>
      <c r="AK704" s="283"/>
      <c r="AL704" s="283"/>
    </row>
    <row r="705">
      <c r="A705" s="316"/>
      <c r="B705" s="283"/>
      <c r="C705" s="283"/>
      <c r="D705" s="316"/>
      <c r="E705" s="316"/>
      <c r="F705" s="316"/>
      <c r="G705" s="316"/>
      <c r="H705" s="316"/>
      <c r="I705" s="316"/>
      <c r="J705" s="316"/>
      <c r="K705" s="316"/>
      <c r="L705" s="329"/>
      <c r="M705" s="329"/>
      <c r="N705" s="329"/>
      <c r="O705" s="329"/>
      <c r="P705" s="329"/>
      <c r="Q705" s="329"/>
      <c r="R705" s="316"/>
      <c r="S705" s="316"/>
      <c r="T705" s="316"/>
      <c r="U705" s="316"/>
      <c r="V705" s="316"/>
      <c r="W705" s="316"/>
      <c r="X705" s="283"/>
      <c r="Y705" s="316"/>
      <c r="Z705" s="316"/>
      <c r="AA705" s="283"/>
      <c r="AB705" s="283"/>
      <c r="AC705" s="283"/>
      <c r="AD705" s="283"/>
      <c r="AE705" s="283"/>
      <c r="AF705" s="283"/>
      <c r="AG705" s="283"/>
      <c r="AH705" s="283"/>
      <c r="AI705" s="283"/>
      <c r="AJ705" s="283"/>
      <c r="AK705" s="283"/>
      <c r="AL705" s="283"/>
    </row>
    <row r="706">
      <c r="A706" s="316"/>
      <c r="B706" s="283"/>
      <c r="C706" s="283"/>
      <c r="D706" s="316"/>
      <c r="E706" s="316"/>
      <c r="F706" s="316"/>
      <c r="G706" s="316"/>
      <c r="H706" s="316"/>
      <c r="I706" s="316"/>
      <c r="J706" s="316"/>
      <c r="K706" s="316"/>
      <c r="L706" s="329"/>
      <c r="M706" s="329"/>
      <c r="N706" s="329"/>
      <c r="O706" s="329"/>
      <c r="P706" s="329"/>
      <c r="Q706" s="329"/>
      <c r="R706" s="316"/>
      <c r="S706" s="316"/>
      <c r="T706" s="316"/>
      <c r="U706" s="316"/>
      <c r="V706" s="316"/>
      <c r="W706" s="316"/>
      <c r="X706" s="283"/>
      <c r="Y706" s="316"/>
      <c r="Z706" s="316"/>
      <c r="AA706" s="283"/>
      <c r="AB706" s="283"/>
      <c r="AC706" s="283"/>
      <c r="AD706" s="283"/>
      <c r="AE706" s="283"/>
      <c r="AF706" s="283"/>
      <c r="AG706" s="283"/>
      <c r="AH706" s="283"/>
      <c r="AI706" s="283"/>
      <c r="AJ706" s="283"/>
      <c r="AK706" s="283"/>
      <c r="AL706" s="283"/>
    </row>
    <row r="707">
      <c r="A707" s="316"/>
      <c r="B707" s="283"/>
      <c r="C707" s="283"/>
      <c r="D707" s="316"/>
      <c r="E707" s="316"/>
      <c r="F707" s="316"/>
      <c r="G707" s="316"/>
      <c r="H707" s="316"/>
      <c r="I707" s="316"/>
      <c r="J707" s="316"/>
      <c r="K707" s="316"/>
      <c r="L707" s="329"/>
      <c r="M707" s="329"/>
      <c r="N707" s="329"/>
      <c r="O707" s="329"/>
      <c r="P707" s="329"/>
      <c r="Q707" s="329"/>
      <c r="R707" s="316"/>
      <c r="S707" s="316"/>
      <c r="T707" s="316"/>
      <c r="U707" s="316"/>
      <c r="V707" s="316"/>
      <c r="W707" s="316"/>
      <c r="X707" s="283"/>
      <c r="Y707" s="316"/>
      <c r="Z707" s="316"/>
      <c r="AA707" s="283"/>
      <c r="AB707" s="283"/>
      <c r="AC707" s="283"/>
      <c r="AD707" s="283"/>
      <c r="AE707" s="283"/>
      <c r="AF707" s="283"/>
      <c r="AG707" s="283"/>
      <c r="AH707" s="283"/>
      <c r="AI707" s="283"/>
      <c r="AJ707" s="283"/>
      <c r="AK707" s="283"/>
      <c r="AL707" s="283"/>
    </row>
    <row r="708">
      <c r="A708" s="316"/>
      <c r="B708" s="283"/>
      <c r="C708" s="283"/>
      <c r="D708" s="316"/>
      <c r="E708" s="316"/>
      <c r="F708" s="316"/>
      <c r="G708" s="316"/>
      <c r="H708" s="316"/>
      <c r="I708" s="316"/>
      <c r="J708" s="316"/>
      <c r="K708" s="316"/>
      <c r="L708" s="329"/>
      <c r="M708" s="329"/>
      <c r="N708" s="329"/>
      <c r="O708" s="329"/>
      <c r="P708" s="329"/>
      <c r="Q708" s="329"/>
      <c r="R708" s="316"/>
      <c r="S708" s="316"/>
      <c r="T708" s="316"/>
      <c r="U708" s="316"/>
      <c r="V708" s="316"/>
      <c r="W708" s="316"/>
      <c r="X708" s="283"/>
      <c r="Y708" s="316"/>
      <c r="Z708" s="316"/>
      <c r="AA708" s="283"/>
      <c r="AB708" s="283"/>
      <c r="AC708" s="283"/>
      <c r="AD708" s="283"/>
      <c r="AE708" s="283"/>
      <c r="AF708" s="283"/>
      <c r="AG708" s="283"/>
      <c r="AH708" s="283"/>
      <c r="AI708" s="283"/>
      <c r="AJ708" s="283"/>
      <c r="AK708" s="283"/>
      <c r="AL708" s="283"/>
    </row>
    <row r="709">
      <c r="A709" s="316"/>
      <c r="B709" s="283"/>
      <c r="C709" s="283"/>
      <c r="D709" s="316"/>
      <c r="E709" s="316"/>
      <c r="F709" s="316"/>
      <c r="G709" s="316"/>
      <c r="H709" s="316"/>
      <c r="I709" s="316"/>
      <c r="J709" s="316"/>
      <c r="K709" s="316"/>
      <c r="L709" s="329"/>
      <c r="M709" s="329"/>
      <c r="N709" s="329"/>
      <c r="O709" s="329"/>
      <c r="P709" s="329"/>
      <c r="Q709" s="329"/>
      <c r="R709" s="316"/>
      <c r="S709" s="316"/>
      <c r="T709" s="316"/>
      <c r="U709" s="316"/>
      <c r="V709" s="316"/>
      <c r="W709" s="316"/>
      <c r="X709" s="283"/>
      <c r="Y709" s="316"/>
      <c r="Z709" s="316"/>
      <c r="AA709" s="283"/>
      <c r="AB709" s="283"/>
      <c r="AC709" s="283"/>
      <c r="AD709" s="283"/>
      <c r="AE709" s="283"/>
      <c r="AF709" s="283"/>
      <c r="AG709" s="283"/>
      <c r="AH709" s="283"/>
      <c r="AI709" s="283"/>
      <c r="AJ709" s="283"/>
      <c r="AK709" s="283"/>
      <c r="AL709" s="283"/>
    </row>
    <row r="710">
      <c r="A710" s="316"/>
      <c r="B710" s="283"/>
      <c r="C710" s="283"/>
      <c r="D710" s="316"/>
      <c r="E710" s="316"/>
      <c r="F710" s="316"/>
      <c r="G710" s="316"/>
      <c r="H710" s="316"/>
      <c r="I710" s="316"/>
      <c r="J710" s="316"/>
      <c r="K710" s="316"/>
      <c r="L710" s="329"/>
      <c r="M710" s="329"/>
      <c r="N710" s="329"/>
      <c r="O710" s="329"/>
      <c r="P710" s="329"/>
      <c r="Q710" s="329"/>
      <c r="R710" s="316"/>
      <c r="S710" s="316"/>
      <c r="T710" s="316"/>
      <c r="U710" s="316"/>
      <c r="V710" s="316"/>
      <c r="W710" s="316"/>
      <c r="X710" s="283"/>
      <c r="Y710" s="316"/>
      <c r="Z710" s="316"/>
      <c r="AA710" s="283"/>
      <c r="AB710" s="283"/>
      <c r="AC710" s="283"/>
      <c r="AD710" s="283"/>
      <c r="AE710" s="283"/>
      <c r="AF710" s="283"/>
      <c r="AG710" s="283"/>
      <c r="AH710" s="283"/>
      <c r="AI710" s="283"/>
      <c r="AJ710" s="283"/>
      <c r="AK710" s="283"/>
      <c r="AL710" s="283"/>
    </row>
    <row r="711">
      <c r="A711" s="316"/>
      <c r="B711" s="283"/>
      <c r="C711" s="283"/>
      <c r="D711" s="316"/>
      <c r="E711" s="316"/>
      <c r="F711" s="316"/>
      <c r="G711" s="316"/>
      <c r="H711" s="316"/>
      <c r="I711" s="316"/>
      <c r="J711" s="316"/>
      <c r="K711" s="316"/>
      <c r="L711" s="329"/>
      <c r="M711" s="329"/>
      <c r="N711" s="329"/>
      <c r="O711" s="329"/>
      <c r="P711" s="329"/>
      <c r="Q711" s="329"/>
      <c r="R711" s="316"/>
      <c r="S711" s="316"/>
      <c r="T711" s="316"/>
      <c r="U711" s="316"/>
      <c r="V711" s="316"/>
      <c r="W711" s="316"/>
      <c r="X711" s="283"/>
      <c r="Y711" s="316"/>
      <c r="Z711" s="316"/>
      <c r="AA711" s="283"/>
      <c r="AB711" s="283"/>
      <c r="AC711" s="283"/>
      <c r="AD711" s="283"/>
      <c r="AE711" s="283"/>
      <c r="AF711" s="283"/>
      <c r="AG711" s="283"/>
      <c r="AH711" s="283"/>
      <c r="AI711" s="283"/>
      <c r="AJ711" s="283"/>
      <c r="AK711" s="283"/>
      <c r="AL711" s="283"/>
    </row>
    <row r="712">
      <c r="A712" s="316"/>
      <c r="B712" s="283"/>
      <c r="C712" s="283"/>
      <c r="D712" s="316"/>
      <c r="E712" s="316"/>
      <c r="F712" s="316"/>
      <c r="G712" s="316"/>
      <c r="H712" s="316"/>
      <c r="I712" s="316"/>
      <c r="J712" s="316"/>
      <c r="K712" s="316"/>
      <c r="L712" s="329"/>
      <c r="M712" s="329"/>
      <c r="N712" s="329"/>
      <c r="O712" s="329"/>
      <c r="P712" s="329"/>
      <c r="Q712" s="329"/>
      <c r="R712" s="316"/>
      <c r="S712" s="316"/>
      <c r="T712" s="316"/>
      <c r="U712" s="316"/>
      <c r="V712" s="316"/>
      <c r="W712" s="316"/>
      <c r="X712" s="283"/>
      <c r="Y712" s="316"/>
      <c r="Z712" s="316"/>
      <c r="AA712" s="283"/>
      <c r="AB712" s="283"/>
      <c r="AC712" s="283"/>
      <c r="AD712" s="283"/>
      <c r="AE712" s="283"/>
      <c r="AF712" s="283"/>
      <c r="AG712" s="283"/>
      <c r="AH712" s="283"/>
      <c r="AI712" s="283"/>
      <c r="AJ712" s="283"/>
      <c r="AK712" s="283"/>
      <c r="AL712" s="283"/>
    </row>
    <row r="713">
      <c r="A713" s="316"/>
      <c r="B713" s="283"/>
      <c r="C713" s="283"/>
      <c r="D713" s="316"/>
      <c r="E713" s="316"/>
      <c r="F713" s="316"/>
      <c r="G713" s="316"/>
      <c r="H713" s="316"/>
      <c r="I713" s="316"/>
      <c r="J713" s="316"/>
      <c r="K713" s="316"/>
      <c r="L713" s="329"/>
      <c r="M713" s="329"/>
      <c r="N713" s="329"/>
      <c r="O713" s="329"/>
      <c r="P713" s="329"/>
      <c r="Q713" s="329"/>
      <c r="R713" s="316"/>
      <c r="S713" s="316"/>
      <c r="T713" s="316"/>
      <c r="U713" s="316"/>
      <c r="V713" s="316"/>
      <c r="W713" s="316"/>
      <c r="X713" s="283"/>
      <c r="Y713" s="316"/>
      <c r="Z713" s="316"/>
      <c r="AA713" s="283"/>
      <c r="AB713" s="283"/>
      <c r="AC713" s="283"/>
      <c r="AD713" s="283"/>
      <c r="AE713" s="283"/>
      <c r="AF713" s="283"/>
      <c r="AG713" s="283"/>
      <c r="AH713" s="283"/>
      <c r="AI713" s="283"/>
      <c r="AJ713" s="283"/>
      <c r="AK713" s="283"/>
      <c r="AL713" s="283"/>
    </row>
    <row r="714">
      <c r="A714" s="316"/>
      <c r="B714" s="283"/>
      <c r="C714" s="283"/>
      <c r="D714" s="316"/>
      <c r="E714" s="316"/>
      <c r="F714" s="316"/>
      <c r="G714" s="316"/>
      <c r="H714" s="316"/>
      <c r="I714" s="316"/>
      <c r="J714" s="316"/>
      <c r="K714" s="316"/>
      <c r="L714" s="329"/>
      <c r="M714" s="329"/>
      <c r="N714" s="329"/>
      <c r="O714" s="329"/>
      <c r="P714" s="329"/>
      <c r="Q714" s="329"/>
      <c r="R714" s="316"/>
      <c r="S714" s="316"/>
      <c r="T714" s="316"/>
      <c r="U714" s="316"/>
      <c r="V714" s="316"/>
      <c r="W714" s="316"/>
      <c r="X714" s="283"/>
      <c r="Y714" s="316"/>
      <c r="Z714" s="316"/>
      <c r="AA714" s="283"/>
      <c r="AB714" s="283"/>
      <c r="AC714" s="283"/>
      <c r="AD714" s="283"/>
      <c r="AE714" s="283"/>
      <c r="AF714" s="283"/>
      <c r="AG714" s="283"/>
      <c r="AH714" s="283"/>
      <c r="AI714" s="283"/>
      <c r="AJ714" s="283"/>
      <c r="AK714" s="283"/>
      <c r="AL714" s="283"/>
    </row>
    <row r="715">
      <c r="A715" s="316"/>
      <c r="B715" s="283"/>
      <c r="C715" s="283"/>
      <c r="D715" s="316"/>
      <c r="E715" s="316"/>
      <c r="F715" s="316"/>
      <c r="G715" s="316"/>
      <c r="H715" s="316"/>
      <c r="I715" s="316"/>
      <c r="J715" s="316"/>
      <c r="K715" s="316"/>
      <c r="L715" s="329"/>
      <c r="M715" s="329"/>
      <c r="N715" s="329"/>
      <c r="O715" s="329"/>
      <c r="P715" s="329"/>
      <c r="Q715" s="329"/>
      <c r="R715" s="316"/>
      <c r="S715" s="316"/>
      <c r="T715" s="316"/>
      <c r="U715" s="316"/>
      <c r="V715" s="316"/>
      <c r="W715" s="316"/>
      <c r="X715" s="283"/>
      <c r="Y715" s="316"/>
      <c r="Z715" s="316"/>
      <c r="AA715" s="283"/>
      <c r="AB715" s="283"/>
      <c r="AC715" s="283"/>
      <c r="AD715" s="283"/>
      <c r="AE715" s="283"/>
      <c r="AF715" s="283"/>
      <c r="AG715" s="283"/>
      <c r="AH715" s="283"/>
      <c r="AI715" s="283"/>
      <c r="AJ715" s="283"/>
      <c r="AK715" s="283"/>
      <c r="AL715" s="283"/>
    </row>
    <row r="716">
      <c r="A716" s="316"/>
      <c r="B716" s="283"/>
      <c r="C716" s="283"/>
      <c r="D716" s="316"/>
      <c r="E716" s="316"/>
      <c r="F716" s="316"/>
      <c r="G716" s="316"/>
      <c r="H716" s="316"/>
      <c r="I716" s="316"/>
      <c r="J716" s="316"/>
      <c r="K716" s="316"/>
      <c r="L716" s="329"/>
      <c r="M716" s="329"/>
      <c r="N716" s="329"/>
      <c r="O716" s="329"/>
      <c r="P716" s="329"/>
      <c r="Q716" s="329"/>
      <c r="R716" s="316"/>
      <c r="S716" s="316"/>
      <c r="T716" s="316"/>
      <c r="U716" s="316"/>
      <c r="V716" s="316"/>
      <c r="W716" s="316"/>
      <c r="X716" s="283"/>
      <c r="Y716" s="316"/>
      <c r="Z716" s="316"/>
      <c r="AA716" s="283"/>
      <c r="AB716" s="283"/>
      <c r="AC716" s="283"/>
      <c r="AD716" s="283"/>
      <c r="AE716" s="283"/>
      <c r="AF716" s="283"/>
      <c r="AG716" s="283"/>
      <c r="AH716" s="283"/>
      <c r="AI716" s="283"/>
      <c r="AJ716" s="283"/>
      <c r="AK716" s="283"/>
      <c r="AL716" s="283"/>
    </row>
    <row r="717">
      <c r="A717" s="316"/>
      <c r="B717" s="283"/>
      <c r="C717" s="283"/>
      <c r="D717" s="316"/>
      <c r="E717" s="316"/>
      <c r="F717" s="316"/>
      <c r="G717" s="316"/>
      <c r="H717" s="316"/>
      <c r="I717" s="316"/>
      <c r="J717" s="316"/>
      <c r="K717" s="316"/>
      <c r="L717" s="329"/>
      <c r="M717" s="329"/>
      <c r="N717" s="329"/>
      <c r="O717" s="329"/>
      <c r="P717" s="329"/>
      <c r="Q717" s="329"/>
      <c r="R717" s="316"/>
      <c r="S717" s="316"/>
      <c r="T717" s="316"/>
      <c r="U717" s="316"/>
      <c r="V717" s="316"/>
      <c r="W717" s="316"/>
      <c r="X717" s="283"/>
      <c r="Y717" s="316"/>
      <c r="Z717" s="316"/>
      <c r="AA717" s="283"/>
      <c r="AB717" s="283"/>
      <c r="AC717" s="283"/>
      <c r="AD717" s="283"/>
      <c r="AE717" s="283"/>
      <c r="AF717" s="283"/>
      <c r="AG717" s="283"/>
      <c r="AH717" s="283"/>
      <c r="AI717" s="283"/>
      <c r="AJ717" s="283"/>
      <c r="AK717" s="283"/>
      <c r="AL717" s="283"/>
    </row>
    <row r="718">
      <c r="A718" s="316"/>
      <c r="B718" s="283"/>
      <c r="C718" s="283"/>
      <c r="D718" s="316"/>
      <c r="E718" s="316"/>
      <c r="F718" s="316"/>
      <c r="G718" s="316"/>
      <c r="H718" s="316"/>
      <c r="I718" s="316"/>
      <c r="J718" s="316"/>
      <c r="K718" s="316"/>
      <c r="L718" s="329"/>
      <c r="M718" s="329"/>
      <c r="N718" s="329"/>
      <c r="O718" s="329"/>
      <c r="P718" s="329"/>
      <c r="Q718" s="329"/>
      <c r="R718" s="316"/>
      <c r="S718" s="316"/>
      <c r="T718" s="316"/>
      <c r="U718" s="316"/>
      <c r="V718" s="316"/>
      <c r="W718" s="316"/>
      <c r="X718" s="283"/>
      <c r="Y718" s="316"/>
      <c r="Z718" s="316"/>
      <c r="AA718" s="283"/>
      <c r="AB718" s="283"/>
      <c r="AC718" s="283"/>
      <c r="AD718" s="283"/>
      <c r="AE718" s="283"/>
      <c r="AF718" s="283"/>
      <c r="AG718" s="283"/>
      <c r="AH718" s="283"/>
      <c r="AI718" s="283"/>
      <c r="AJ718" s="283"/>
      <c r="AK718" s="283"/>
      <c r="AL718" s="283"/>
    </row>
    <row r="719">
      <c r="A719" s="316"/>
      <c r="B719" s="283"/>
      <c r="C719" s="283"/>
      <c r="D719" s="316"/>
      <c r="E719" s="316"/>
      <c r="F719" s="316"/>
      <c r="G719" s="316"/>
      <c r="H719" s="316"/>
      <c r="I719" s="316"/>
      <c r="J719" s="316"/>
      <c r="K719" s="316"/>
      <c r="L719" s="329"/>
      <c r="M719" s="329"/>
      <c r="N719" s="329"/>
      <c r="O719" s="329"/>
      <c r="P719" s="329"/>
      <c r="Q719" s="329"/>
      <c r="R719" s="316"/>
      <c r="S719" s="316"/>
      <c r="T719" s="316"/>
      <c r="U719" s="316"/>
      <c r="V719" s="316"/>
      <c r="W719" s="316"/>
      <c r="X719" s="283"/>
      <c r="Y719" s="316"/>
      <c r="Z719" s="316"/>
      <c r="AA719" s="283"/>
      <c r="AB719" s="283"/>
      <c r="AC719" s="283"/>
      <c r="AD719" s="283"/>
      <c r="AE719" s="283"/>
      <c r="AF719" s="283"/>
      <c r="AG719" s="283"/>
      <c r="AH719" s="283"/>
      <c r="AI719" s="283"/>
      <c r="AJ719" s="283"/>
      <c r="AK719" s="283"/>
      <c r="AL719" s="283"/>
    </row>
    <row r="720">
      <c r="A720" s="316"/>
      <c r="B720" s="283"/>
      <c r="C720" s="283"/>
      <c r="D720" s="316"/>
      <c r="E720" s="316"/>
      <c r="F720" s="316"/>
      <c r="G720" s="316"/>
      <c r="H720" s="316"/>
      <c r="I720" s="316"/>
      <c r="J720" s="316"/>
      <c r="K720" s="316"/>
      <c r="L720" s="329"/>
      <c r="M720" s="329"/>
      <c r="N720" s="329"/>
      <c r="O720" s="329"/>
      <c r="P720" s="329"/>
      <c r="Q720" s="329"/>
      <c r="R720" s="316"/>
      <c r="S720" s="316"/>
      <c r="T720" s="316"/>
      <c r="U720" s="316"/>
      <c r="V720" s="316"/>
      <c r="W720" s="316"/>
      <c r="X720" s="283"/>
      <c r="Y720" s="316"/>
      <c r="Z720" s="316"/>
      <c r="AA720" s="283"/>
      <c r="AB720" s="283"/>
      <c r="AC720" s="283"/>
      <c r="AD720" s="283"/>
      <c r="AE720" s="283"/>
      <c r="AF720" s="283"/>
      <c r="AG720" s="283"/>
      <c r="AH720" s="283"/>
      <c r="AI720" s="283"/>
      <c r="AJ720" s="283"/>
      <c r="AK720" s="283"/>
      <c r="AL720" s="283"/>
    </row>
    <row r="721">
      <c r="A721" s="316"/>
      <c r="B721" s="283"/>
      <c r="C721" s="283"/>
      <c r="D721" s="316"/>
      <c r="E721" s="316"/>
      <c r="F721" s="316"/>
      <c r="G721" s="316"/>
      <c r="H721" s="316"/>
      <c r="I721" s="316"/>
      <c r="J721" s="316"/>
      <c r="K721" s="316"/>
      <c r="L721" s="329"/>
      <c r="M721" s="329"/>
      <c r="N721" s="329"/>
      <c r="O721" s="329"/>
      <c r="P721" s="329"/>
      <c r="Q721" s="329"/>
      <c r="R721" s="316"/>
      <c r="S721" s="316"/>
      <c r="T721" s="316"/>
      <c r="U721" s="316"/>
      <c r="V721" s="316"/>
      <c r="W721" s="316"/>
      <c r="X721" s="283"/>
      <c r="Y721" s="316"/>
      <c r="Z721" s="316"/>
      <c r="AA721" s="283"/>
      <c r="AB721" s="283"/>
      <c r="AC721" s="283"/>
      <c r="AD721" s="283"/>
      <c r="AE721" s="283"/>
      <c r="AF721" s="283"/>
      <c r="AG721" s="283"/>
      <c r="AH721" s="283"/>
      <c r="AI721" s="283"/>
      <c r="AJ721" s="283"/>
      <c r="AK721" s="283"/>
      <c r="AL721" s="283"/>
    </row>
    <row r="722">
      <c r="A722" s="316"/>
      <c r="B722" s="283"/>
      <c r="C722" s="283"/>
      <c r="D722" s="316"/>
      <c r="E722" s="316"/>
      <c r="F722" s="316"/>
      <c r="G722" s="316"/>
      <c r="H722" s="316"/>
      <c r="I722" s="316"/>
      <c r="J722" s="316"/>
      <c r="K722" s="316"/>
      <c r="L722" s="329"/>
      <c r="M722" s="329"/>
      <c r="N722" s="329"/>
      <c r="O722" s="329"/>
      <c r="P722" s="329"/>
      <c r="Q722" s="329"/>
      <c r="R722" s="316"/>
      <c r="S722" s="316"/>
      <c r="T722" s="316"/>
      <c r="U722" s="316"/>
      <c r="V722" s="316"/>
      <c r="W722" s="316"/>
      <c r="X722" s="283"/>
      <c r="Y722" s="316"/>
      <c r="Z722" s="316"/>
      <c r="AA722" s="283"/>
      <c r="AB722" s="283"/>
      <c r="AC722" s="283"/>
      <c r="AD722" s="283"/>
      <c r="AE722" s="283"/>
      <c r="AF722" s="283"/>
      <c r="AG722" s="283"/>
      <c r="AH722" s="283"/>
      <c r="AI722" s="283"/>
      <c r="AJ722" s="283"/>
      <c r="AK722" s="283"/>
      <c r="AL722" s="283"/>
    </row>
    <row r="723">
      <c r="A723" s="316"/>
      <c r="B723" s="283"/>
      <c r="C723" s="283"/>
      <c r="D723" s="316"/>
      <c r="E723" s="316"/>
      <c r="F723" s="316"/>
      <c r="G723" s="316"/>
      <c r="H723" s="316"/>
      <c r="I723" s="316"/>
      <c r="J723" s="316"/>
      <c r="K723" s="316"/>
      <c r="L723" s="329"/>
      <c r="M723" s="329"/>
      <c r="N723" s="329"/>
      <c r="O723" s="329"/>
      <c r="P723" s="329"/>
      <c r="Q723" s="329"/>
      <c r="R723" s="316"/>
      <c r="S723" s="316"/>
      <c r="T723" s="316"/>
      <c r="U723" s="316"/>
      <c r="V723" s="316"/>
      <c r="W723" s="316"/>
      <c r="X723" s="283"/>
      <c r="Y723" s="316"/>
      <c r="Z723" s="316"/>
      <c r="AA723" s="283"/>
      <c r="AB723" s="283"/>
      <c r="AC723" s="283"/>
      <c r="AD723" s="283"/>
      <c r="AE723" s="283"/>
      <c r="AF723" s="283"/>
      <c r="AG723" s="283"/>
      <c r="AH723" s="283"/>
      <c r="AI723" s="283"/>
      <c r="AJ723" s="283"/>
      <c r="AK723" s="283"/>
      <c r="AL723" s="283"/>
    </row>
    <row r="724">
      <c r="A724" s="316"/>
      <c r="B724" s="283"/>
      <c r="C724" s="283"/>
      <c r="D724" s="316"/>
      <c r="E724" s="316"/>
      <c r="F724" s="316"/>
      <c r="G724" s="316"/>
      <c r="H724" s="316"/>
      <c r="I724" s="316"/>
      <c r="J724" s="316"/>
      <c r="K724" s="316"/>
      <c r="L724" s="329"/>
      <c r="M724" s="329"/>
      <c r="N724" s="329"/>
      <c r="O724" s="329"/>
      <c r="P724" s="329"/>
      <c r="Q724" s="329"/>
      <c r="R724" s="316"/>
      <c r="S724" s="316"/>
      <c r="T724" s="316"/>
      <c r="U724" s="316"/>
      <c r="V724" s="316"/>
      <c r="W724" s="316"/>
      <c r="X724" s="283"/>
      <c r="Y724" s="316"/>
      <c r="Z724" s="316"/>
      <c r="AA724" s="283"/>
      <c r="AB724" s="283"/>
      <c r="AC724" s="283"/>
      <c r="AD724" s="283"/>
      <c r="AE724" s="283"/>
      <c r="AF724" s="283"/>
      <c r="AG724" s="283"/>
      <c r="AH724" s="283"/>
      <c r="AI724" s="283"/>
      <c r="AJ724" s="283"/>
      <c r="AK724" s="283"/>
      <c r="AL724" s="283"/>
    </row>
    <row r="725">
      <c r="A725" s="316"/>
      <c r="B725" s="283"/>
      <c r="C725" s="283"/>
      <c r="D725" s="316"/>
      <c r="E725" s="316"/>
      <c r="F725" s="316"/>
      <c r="G725" s="316"/>
      <c r="H725" s="316"/>
      <c r="I725" s="316"/>
      <c r="J725" s="316"/>
      <c r="K725" s="316"/>
      <c r="L725" s="329"/>
      <c r="M725" s="329"/>
      <c r="N725" s="329"/>
      <c r="O725" s="329"/>
      <c r="P725" s="329"/>
      <c r="Q725" s="329"/>
      <c r="R725" s="316"/>
      <c r="S725" s="316"/>
      <c r="T725" s="316"/>
      <c r="U725" s="316"/>
      <c r="V725" s="316"/>
      <c r="W725" s="316"/>
      <c r="X725" s="283"/>
      <c r="Y725" s="316"/>
      <c r="Z725" s="316"/>
      <c r="AA725" s="283"/>
      <c r="AB725" s="283"/>
      <c r="AC725" s="283"/>
      <c r="AD725" s="283"/>
      <c r="AE725" s="283"/>
      <c r="AF725" s="283"/>
      <c r="AG725" s="283"/>
      <c r="AH725" s="283"/>
      <c r="AI725" s="283"/>
      <c r="AJ725" s="283"/>
      <c r="AK725" s="283"/>
      <c r="AL725" s="283"/>
    </row>
    <row r="726">
      <c r="A726" s="316"/>
      <c r="B726" s="283"/>
      <c r="C726" s="283"/>
      <c r="D726" s="316"/>
      <c r="E726" s="316"/>
      <c r="F726" s="316"/>
      <c r="G726" s="316"/>
      <c r="H726" s="316"/>
      <c r="I726" s="316"/>
      <c r="J726" s="316"/>
      <c r="K726" s="316"/>
      <c r="L726" s="329"/>
      <c r="M726" s="329"/>
      <c r="N726" s="329"/>
      <c r="O726" s="329"/>
      <c r="P726" s="329"/>
      <c r="Q726" s="329"/>
      <c r="R726" s="316"/>
      <c r="S726" s="316"/>
      <c r="T726" s="316"/>
      <c r="U726" s="316"/>
      <c r="V726" s="316"/>
      <c r="W726" s="316"/>
      <c r="X726" s="283"/>
      <c r="Y726" s="316"/>
      <c r="Z726" s="316"/>
      <c r="AA726" s="283"/>
      <c r="AB726" s="283"/>
      <c r="AC726" s="283"/>
      <c r="AD726" s="283"/>
      <c r="AE726" s="283"/>
      <c r="AF726" s="283"/>
      <c r="AG726" s="283"/>
      <c r="AH726" s="283"/>
      <c r="AI726" s="283"/>
      <c r="AJ726" s="283"/>
      <c r="AK726" s="283"/>
      <c r="AL726" s="283"/>
    </row>
    <row r="727">
      <c r="A727" s="316"/>
      <c r="B727" s="283"/>
      <c r="C727" s="283"/>
      <c r="D727" s="316"/>
      <c r="E727" s="316"/>
      <c r="F727" s="316"/>
      <c r="G727" s="316"/>
      <c r="H727" s="316"/>
      <c r="I727" s="316"/>
      <c r="J727" s="316"/>
      <c r="K727" s="316"/>
      <c r="L727" s="329"/>
      <c r="M727" s="329"/>
      <c r="N727" s="329"/>
      <c r="O727" s="329"/>
      <c r="P727" s="329"/>
      <c r="Q727" s="329"/>
      <c r="R727" s="316"/>
      <c r="S727" s="316"/>
      <c r="T727" s="316"/>
      <c r="U727" s="316"/>
      <c r="V727" s="316"/>
      <c r="W727" s="316"/>
      <c r="X727" s="283"/>
      <c r="Y727" s="316"/>
      <c r="Z727" s="316"/>
      <c r="AA727" s="283"/>
      <c r="AB727" s="283"/>
      <c r="AC727" s="283"/>
      <c r="AD727" s="283"/>
      <c r="AE727" s="283"/>
      <c r="AF727" s="283"/>
      <c r="AG727" s="283"/>
      <c r="AH727" s="283"/>
      <c r="AI727" s="283"/>
      <c r="AJ727" s="283"/>
      <c r="AK727" s="283"/>
      <c r="AL727" s="283"/>
    </row>
    <row r="728">
      <c r="A728" s="316"/>
      <c r="B728" s="283"/>
      <c r="C728" s="283"/>
      <c r="D728" s="316"/>
      <c r="E728" s="316"/>
      <c r="F728" s="316"/>
      <c r="G728" s="316"/>
      <c r="H728" s="316"/>
      <c r="I728" s="316"/>
      <c r="J728" s="316"/>
      <c r="K728" s="316"/>
      <c r="L728" s="329"/>
      <c r="M728" s="329"/>
      <c r="N728" s="329"/>
      <c r="O728" s="329"/>
      <c r="P728" s="329"/>
      <c r="Q728" s="329"/>
      <c r="R728" s="316"/>
      <c r="S728" s="316"/>
      <c r="T728" s="316"/>
      <c r="U728" s="316"/>
      <c r="V728" s="316"/>
      <c r="W728" s="316"/>
      <c r="X728" s="283"/>
      <c r="Y728" s="316"/>
      <c r="Z728" s="316"/>
      <c r="AA728" s="283"/>
      <c r="AB728" s="283"/>
      <c r="AC728" s="283"/>
      <c r="AD728" s="283"/>
      <c r="AE728" s="283"/>
      <c r="AF728" s="283"/>
      <c r="AG728" s="283"/>
      <c r="AH728" s="283"/>
      <c r="AI728" s="283"/>
      <c r="AJ728" s="283"/>
      <c r="AK728" s="283"/>
      <c r="AL728" s="283"/>
    </row>
    <row r="729">
      <c r="A729" s="316"/>
      <c r="B729" s="283"/>
      <c r="C729" s="283"/>
      <c r="D729" s="316"/>
      <c r="E729" s="316"/>
      <c r="F729" s="316"/>
      <c r="G729" s="316"/>
      <c r="H729" s="316"/>
      <c r="I729" s="316"/>
      <c r="J729" s="316"/>
      <c r="K729" s="316"/>
      <c r="L729" s="329"/>
      <c r="M729" s="329"/>
      <c r="N729" s="329"/>
      <c r="O729" s="329"/>
      <c r="P729" s="329"/>
      <c r="Q729" s="329"/>
      <c r="R729" s="316"/>
      <c r="S729" s="316"/>
      <c r="T729" s="316"/>
      <c r="U729" s="316"/>
      <c r="V729" s="316"/>
      <c r="W729" s="316"/>
      <c r="X729" s="283"/>
      <c r="Y729" s="316"/>
      <c r="Z729" s="316"/>
      <c r="AA729" s="283"/>
      <c r="AB729" s="283"/>
      <c r="AC729" s="283"/>
      <c r="AD729" s="283"/>
      <c r="AE729" s="283"/>
      <c r="AF729" s="283"/>
      <c r="AG729" s="283"/>
      <c r="AH729" s="283"/>
      <c r="AI729" s="283"/>
      <c r="AJ729" s="283"/>
      <c r="AK729" s="283"/>
      <c r="AL729" s="283"/>
    </row>
    <row r="730">
      <c r="A730" s="316"/>
      <c r="B730" s="283"/>
      <c r="C730" s="283"/>
      <c r="D730" s="316"/>
      <c r="E730" s="316"/>
      <c r="F730" s="316"/>
      <c r="G730" s="316"/>
      <c r="H730" s="316"/>
      <c r="I730" s="316"/>
      <c r="J730" s="316"/>
      <c r="K730" s="316"/>
      <c r="L730" s="329"/>
      <c r="M730" s="329"/>
      <c r="N730" s="329"/>
      <c r="O730" s="329"/>
      <c r="P730" s="329"/>
      <c r="Q730" s="329"/>
      <c r="R730" s="316"/>
      <c r="S730" s="316"/>
      <c r="T730" s="316"/>
      <c r="U730" s="316"/>
      <c r="V730" s="316"/>
      <c r="W730" s="316"/>
      <c r="X730" s="283"/>
      <c r="Y730" s="316"/>
      <c r="Z730" s="316"/>
      <c r="AA730" s="283"/>
      <c r="AB730" s="283"/>
      <c r="AC730" s="283"/>
      <c r="AD730" s="283"/>
      <c r="AE730" s="283"/>
      <c r="AF730" s="283"/>
      <c r="AG730" s="283"/>
      <c r="AH730" s="283"/>
      <c r="AI730" s="283"/>
      <c r="AJ730" s="283"/>
      <c r="AK730" s="283"/>
      <c r="AL730" s="283"/>
    </row>
    <row r="731">
      <c r="A731" s="316"/>
      <c r="B731" s="283"/>
      <c r="C731" s="283"/>
      <c r="D731" s="316"/>
      <c r="E731" s="316"/>
      <c r="F731" s="316"/>
      <c r="G731" s="316"/>
      <c r="H731" s="316"/>
      <c r="I731" s="316"/>
      <c r="J731" s="316"/>
      <c r="K731" s="316"/>
      <c r="L731" s="329"/>
      <c r="M731" s="329"/>
      <c r="N731" s="329"/>
      <c r="O731" s="329"/>
      <c r="P731" s="329"/>
      <c r="Q731" s="329"/>
      <c r="R731" s="316"/>
      <c r="S731" s="316"/>
      <c r="T731" s="316"/>
      <c r="U731" s="316"/>
      <c r="V731" s="316"/>
      <c r="W731" s="316"/>
      <c r="X731" s="283"/>
      <c r="Y731" s="316"/>
      <c r="Z731" s="316"/>
      <c r="AA731" s="283"/>
      <c r="AB731" s="283"/>
      <c r="AC731" s="283"/>
      <c r="AD731" s="283"/>
      <c r="AE731" s="283"/>
      <c r="AF731" s="283"/>
      <c r="AG731" s="283"/>
      <c r="AH731" s="283"/>
      <c r="AI731" s="283"/>
      <c r="AJ731" s="283"/>
      <c r="AK731" s="283"/>
      <c r="AL731" s="283"/>
    </row>
    <row r="732">
      <c r="A732" s="316"/>
      <c r="B732" s="283"/>
      <c r="C732" s="283"/>
      <c r="D732" s="316"/>
      <c r="E732" s="316"/>
      <c r="F732" s="316"/>
      <c r="G732" s="316"/>
      <c r="H732" s="316"/>
      <c r="I732" s="316"/>
      <c r="J732" s="316"/>
      <c r="K732" s="316"/>
      <c r="L732" s="329"/>
      <c r="M732" s="329"/>
      <c r="N732" s="329"/>
      <c r="O732" s="329"/>
      <c r="P732" s="329"/>
      <c r="Q732" s="329"/>
      <c r="R732" s="316"/>
      <c r="S732" s="316"/>
      <c r="T732" s="316"/>
      <c r="U732" s="316"/>
      <c r="V732" s="316"/>
      <c r="W732" s="316"/>
      <c r="X732" s="283"/>
      <c r="Y732" s="316"/>
      <c r="Z732" s="316"/>
      <c r="AA732" s="283"/>
      <c r="AB732" s="283"/>
      <c r="AC732" s="283"/>
      <c r="AD732" s="283"/>
      <c r="AE732" s="283"/>
      <c r="AF732" s="283"/>
      <c r="AG732" s="283"/>
      <c r="AH732" s="283"/>
      <c r="AI732" s="283"/>
      <c r="AJ732" s="283"/>
      <c r="AK732" s="283"/>
      <c r="AL732" s="283"/>
    </row>
    <row r="733">
      <c r="A733" s="316"/>
      <c r="B733" s="283"/>
      <c r="C733" s="283"/>
      <c r="D733" s="316"/>
      <c r="E733" s="316"/>
      <c r="F733" s="316"/>
      <c r="G733" s="316"/>
      <c r="H733" s="316"/>
      <c r="I733" s="316"/>
      <c r="J733" s="316"/>
      <c r="K733" s="316"/>
      <c r="L733" s="329"/>
      <c r="M733" s="329"/>
      <c r="N733" s="329"/>
      <c r="O733" s="329"/>
      <c r="P733" s="329"/>
      <c r="Q733" s="329"/>
      <c r="R733" s="316"/>
      <c r="S733" s="316"/>
      <c r="T733" s="316"/>
      <c r="U733" s="316"/>
      <c r="V733" s="316"/>
      <c r="W733" s="316"/>
      <c r="X733" s="283"/>
      <c r="Y733" s="316"/>
      <c r="Z733" s="316"/>
      <c r="AA733" s="283"/>
      <c r="AB733" s="283"/>
      <c r="AC733" s="283"/>
      <c r="AD733" s="283"/>
      <c r="AE733" s="283"/>
      <c r="AF733" s="283"/>
      <c r="AG733" s="283"/>
      <c r="AH733" s="283"/>
      <c r="AI733" s="283"/>
      <c r="AJ733" s="283"/>
      <c r="AK733" s="283"/>
      <c r="AL733" s="283"/>
    </row>
    <row r="734">
      <c r="A734" s="316"/>
      <c r="B734" s="283"/>
      <c r="C734" s="283"/>
      <c r="D734" s="316"/>
      <c r="E734" s="316"/>
      <c r="F734" s="316"/>
      <c r="G734" s="316"/>
      <c r="H734" s="316"/>
      <c r="I734" s="316"/>
      <c r="J734" s="316"/>
      <c r="K734" s="316"/>
      <c r="L734" s="329"/>
      <c r="M734" s="329"/>
      <c r="N734" s="329"/>
      <c r="O734" s="329"/>
      <c r="P734" s="329"/>
      <c r="Q734" s="329"/>
      <c r="R734" s="316"/>
      <c r="S734" s="316"/>
      <c r="T734" s="316"/>
      <c r="U734" s="316"/>
      <c r="V734" s="316"/>
      <c r="W734" s="316"/>
      <c r="X734" s="283"/>
      <c r="Y734" s="316"/>
      <c r="Z734" s="316"/>
      <c r="AA734" s="283"/>
      <c r="AB734" s="283"/>
      <c r="AC734" s="283"/>
      <c r="AD734" s="283"/>
      <c r="AE734" s="283"/>
      <c r="AF734" s="283"/>
      <c r="AG734" s="283"/>
      <c r="AH734" s="283"/>
      <c r="AI734" s="283"/>
      <c r="AJ734" s="283"/>
      <c r="AK734" s="283"/>
      <c r="AL734" s="283"/>
    </row>
    <row r="735">
      <c r="A735" s="316"/>
      <c r="B735" s="283"/>
      <c r="C735" s="283"/>
      <c r="D735" s="316"/>
      <c r="E735" s="316"/>
      <c r="F735" s="316"/>
      <c r="G735" s="316"/>
      <c r="H735" s="316"/>
      <c r="I735" s="316"/>
      <c r="J735" s="316"/>
      <c r="K735" s="316"/>
      <c r="L735" s="329"/>
      <c r="M735" s="329"/>
      <c r="N735" s="329"/>
      <c r="O735" s="329"/>
      <c r="P735" s="329"/>
      <c r="Q735" s="329"/>
      <c r="R735" s="316"/>
      <c r="S735" s="316"/>
      <c r="T735" s="316"/>
      <c r="U735" s="316"/>
      <c r="V735" s="316"/>
      <c r="W735" s="316"/>
      <c r="X735" s="283"/>
      <c r="Y735" s="316"/>
      <c r="Z735" s="316"/>
      <c r="AA735" s="283"/>
      <c r="AB735" s="283"/>
      <c r="AC735" s="283"/>
      <c r="AD735" s="283"/>
      <c r="AE735" s="283"/>
      <c r="AF735" s="283"/>
      <c r="AG735" s="283"/>
      <c r="AH735" s="283"/>
      <c r="AI735" s="283"/>
      <c r="AJ735" s="283"/>
      <c r="AK735" s="283"/>
      <c r="AL735" s="283"/>
    </row>
    <row r="736">
      <c r="A736" s="316"/>
      <c r="B736" s="283"/>
      <c r="C736" s="283"/>
      <c r="D736" s="316"/>
      <c r="E736" s="316"/>
      <c r="F736" s="316"/>
      <c r="G736" s="316"/>
      <c r="H736" s="316"/>
      <c r="I736" s="316"/>
      <c r="J736" s="316"/>
      <c r="K736" s="316"/>
      <c r="L736" s="329"/>
      <c r="M736" s="329"/>
      <c r="N736" s="329"/>
      <c r="O736" s="329"/>
      <c r="P736" s="329"/>
      <c r="Q736" s="329"/>
      <c r="R736" s="316"/>
      <c r="S736" s="316"/>
      <c r="T736" s="316"/>
      <c r="U736" s="316"/>
      <c r="V736" s="316"/>
      <c r="W736" s="316"/>
      <c r="X736" s="283"/>
      <c r="Y736" s="316"/>
      <c r="Z736" s="316"/>
      <c r="AA736" s="283"/>
      <c r="AB736" s="283"/>
      <c r="AC736" s="283"/>
      <c r="AD736" s="283"/>
      <c r="AE736" s="283"/>
      <c r="AF736" s="283"/>
      <c r="AG736" s="283"/>
      <c r="AH736" s="283"/>
      <c r="AI736" s="283"/>
      <c r="AJ736" s="283"/>
      <c r="AK736" s="283"/>
      <c r="AL736" s="283"/>
    </row>
    <row r="737">
      <c r="A737" s="316"/>
      <c r="B737" s="283"/>
      <c r="C737" s="283"/>
      <c r="D737" s="316"/>
      <c r="E737" s="316"/>
      <c r="F737" s="316"/>
      <c r="G737" s="316"/>
      <c r="H737" s="316"/>
      <c r="I737" s="316"/>
      <c r="J737" s="316"/>
      <c r="K737" s="316"/>
      <c r="L737" s="329"/>
      <c r="M737" s="329"/>
      <c r="N737" s="329"/>
      <c r="O737" s="329"/>
      <c r="P737" s="329"/>
      <c r="Q737" s="329"/>
      <c r="R737" s="316"/>
      <c r="S737" s="316"/>
      <c r="T737" s="316"/>
      <c r="U737" s="316"/>
      <c r="V737" s="316"/>
      <c r="W737" s="316"/>
      <c r="X737" s="283"/>
      <c r="Y737" s="316"/>
      <c r="Z737" s="316"/>
      <c r="AA737" s="283"/>
      <c r="AB737" s="283"/>
      <c r="AC737" s="283"/>
      <c r="AD737" s="283"/>
      <c r="AE737" s="283"/>
      <c r="AF737" s="283"/>
      <c r="AG737" s="283"/>
      <c r="AH737" s="283"/>
      <c r="AI737" s="283"/>
      <c r="AJ737" s="283"/>
      <c r="AK737" s="283"/>
      <c r="AL737" s="283"/>
    </row>
    <row r="738">
      <c r="A738" s="316"/>
      <c r="B738" s="283"/>
      <c r="C738" s="283"/>
      <c r="D738" s="316"/>
      <c r="E738" s="316"/>
      <c r="F738" s="316"/>
      <c r="G738" s="316"/>
      <c r="H738" s="316"/>
      <c r="I738" s="316"/>
      <c r="J738" s="316"/>
      <c r="K738" s="316"/>
      <c r="L738" s="329"/>
      <c r="M738" s="329"/>
      <c r="N738" s="329"/>
      <c r="O738" s="329"/>
      <c r="P738" s="329"/>
      <c r="Q738" s="329"/>
      <c r="R738" s="316"/>
      <c r="S738" s="316"/>
      <c r="T738" s="316"/>
      <c r="U738" s="316"/>
      <c r="V738" s="316"/>
      <c r="W738" s="316"/>
      <c r="X738" s="283"/>
      <c r="Y738" s="316"/>
      <c r="Z738" s="316"/>
      <c r="AA738" s="283"/>
      <c r="AB738" s="283"/>
      <c r="AC738" s="283"/>
      <c r="AD738" s="283"/>
      <c r="AE738" s="283"/>
      <c r="AF738" s="283"/>
      <c r="AG738" s="283"/>
      <c r="AH738" s="283"/>
      <c r="AI738" s="283"/>
      <c r="AJ738" s="283"/>
      <c r="AK738" s="283"/>
      <c r="AL738" s="283"/>
    </row>
    <row r="739">
      <c r="A739" s="316"/>
      <c r="B739" s="283"/>
      <c r="C739" s="283"/>
      <c r="D739" s="316"/>
      <c r="E739" s="316"/>
      <c r="F739" s="316"/>
      <c r="G739" s="316"/>
      <c r="H739" s="316"/>
      <c r="I739" s="316"/>
      <c r="J739" s="316"/>
      <c r="K739" s="316"/>
      <c r="L739" s="329"/>
      <c r="M739" s="329"/>
      <c r="N739" s="329"/>
      <c r="O739" s="329"/>
      <c r="P739" s="329"/>
      <c r="Q739" s="329"/>
      <c r="R739" s="316"/>
      <c r="S739" s="316"/>
      <c r="T739" s="316"/>
      <c r="U739" s="316"/>
      <c r="V739" s="316"/>
      <c r="W739" s="316"/>
      <c r="X739" s="283"/>
      <c r="Y739" s="316"/>
      <c r="Z739" s="316"/>
      <c r="AA739" s="283"/>
      <c r="AB739" s="283"/>
      <c r="AC739" s="283"/>
      <c r="AD739" s="283"/>
      <c r="AE739" s="283"/>
      <c r="AF739" s="283"/>
      <c r="AG739" s="283"/>
      <c r="AH739" s="283"/>
      <c r="AI739" s="283"/>
      <c r="AJ739" s="283"/>
      <c r="AK739" s="283"/>
      <c r="AL739" s="283"/>
    </row>
    <row r="740">
      <c r="A740" s="316"/>
      <c r="B740" s="283"/>
      <c r="C740" s="283"/>
      <c r="D740" s="316"/>
      <c r="E740" s="316"/>
      <c r="F740" s="316"/>
      <c r="G740" s="316"/>
      <c r="H740" s="316"/>
      <c r="I740" s="316"/>
      <c r="J740" s="316"/>
      <c r="K740" s="316"/>
      <c r="L740" s="329"/>
      <c r="M740" s="329"/>
      <c r="N740" s="329"/>
      <c r="O740" s="329"/>
      <c r="P740" s="329"/>
      <c r="Q740" s="329"/>
      <c r="R740" s="316"/>
      <c r="S740" s="316"/>
      <c r="T740" s="316"/>
      <c r="U740" s="316"/>
      <c r="V740" s="316"/>
      <c r="W740" s="316"/>
      <c r="X740" s="283"/>
      <c r="Y740" s="316"/>
      <c r="Z740" s="316"/>
      <c r="AA740" s="283"/>
      <c r="AB740" s="283"/>
      <c r="AC740" s="283"/>
      <c r="AD740" s="283"/>
      <c r="AE740" s="283"/>
      <c r="AF740" s="283"/>
      <c r="AG740" s="283"/>
      <c r="AH740" s="283"/>
      <c r="AI740" s="283"/>
      <c r="AJ740" s="283"/>
      <c r="AK740" s="283"/>
      <c r="AL740" s="283"/>
    </row>
    <row r="741">
      <c r="A741" s="316"/>
      <c r="B741" s="283"/>
      <c r="C741" s="283"/>
      <c r="D741" s="316"/>
      <c r="E741" s="316"/>
      <c r="F741" s="316"/>
      <c r="G741" s="316"/>
      <c r="H741" s="316"/>
      <c r="I741" s="316"/>
      <c r="J741" s="316"/>
      <c r="K741" s="316"/>
      <c r="L741" s="329"/>
      <c r="M741" s="329"/>
      <c r="N741" s="329"/>
      <c r="O741" s="329"/>
      <c r="P741" s="329"/>
      <c r="Q741" s="329"/>
      <c r="R741" s="316"/>
      <c r="S741" s="316"/>
      <c r="T741" s="316"/>
      <c r="U741" s="316"/>
      <c r="V741" s="316"/>
      <c r="W741" s="316"/>
      <c r="X741" s="283"/>
      <c r="Y741" s="316"/>
      <c r="Z741" s="316"/>
      <c r="AA741" s="283"/>
      <c r="AB741" s="283"/>
      <c r="AC741" s="283"/>
      <c r="AD741" s="283"/>
      <c r="AE741" s="283"/>
      <c r="AF741" s="283"/>
      <c r="AG741" s="283"/>
      <c r="AH741" s="283"/>
      <c r="AI741" s="283"/>
      <c r="AJ741" s="283"/>
      <c r="AK741" s="283"/>
      <c r="AL741" s="283"/>
    </row>
    <row r="742">
      <c r="A742" s="316"/>
      <c r="B742" s="283"/>
      <c r="C742" s="283"/>
      <c r="D742" s="316"/>
      <c r="E742" s="316"/>
      <c r="F742" s="316"/>
      <c r="G742" s="316"/>
      <c r="H742" s="316"/>
      <c r="I742" s="316"/>
      <c r="J742" s="316"/>
      <c r="K742" s="316"/>
      <c r="L742" s="329"/>
      <c r="M742" s="329"/>
      <c r="N742" s="329"/>
      <c r="O742" s="329"/>
      <c r="P742" s="329"/>
      <c r="Q742" s="329"/>
      <c r="R742" s="316"/>
      <c r="S742" s="316"/>
      <c r="T742" s="316"/>
      <c r="U742" s="316"/>
      <c r="V742" s="316"/>
      <c r="W742" s="316"/>
      <c r="X742" s="283"/>
      <c r="Y742" s="316"/>
      <c r="Z742" s="316"/>
      <c r="AA742" s="283"/>
      <c r="AB742" s="283"/>
      <c r="AC742" s="283"/>
      <c r="AD742" s="283"/>
      <c r="AE742" s="283"/>
      <c r="AF742" s="283"/>
      <c r="AG742" s="283"/>
      <c r="AH742" s="283"/>
      <c r="AI742" s="283"/>
      <c r="AJ742" s="283"/>
      <c r="AK742" s="283"/>
      <c r="AL742" s="283"/>
    </row>
    <row r="743">
      <c r="A743" s="316"/>
      <c r="B743" s="283"/>
      <c r="C743" s="283"/>
      <c r="D743" s="316"/>
      <c r="E743" s="316"/>
      <c r="F743" s="316"/>
      <c r="G743" s="316"/>
      <c r="H743" s="316"/>
      <c r="I743" s="316"/>
      <c r="J743" s="316"/>
      <c r="K743" s="316"/>
      <c r="L743" s="329"/>
      <c r="M743" s="329"/>
      <c r="N743" s="329"/>
      <c r="O743" s="329"/>
      <c r="P743" s="329"/>
      <c r="Q743" s="329"/>
      <c r="R743" s="316"/>
      <c r="S743" s="316"/>
      <c r="T743" s="316"/>
      <c r="U743" s="316"/>
      <c r="V743" s="316"/>
      <c r="W743" s="316"/>
      <c r="X743" s="283"/>
      <c r="Y743" s="316"/>
      <c r="Z743" s="316"/>
      <c r="AA743" s="283"/>
      <c r="AB743" s="283"/>
      <c r="AC743" s="283"/>
      <c r="AD743" s="283"/>
      <c r="AE743" s="283"/>
      <c r="AF743" s="283"/>
      <c r="AG743" s="283"/>
      <c r="AH743" s="283"/>
      <c r="AI743" s="283"/>
      <c r="AJ743" s="283"/>
      <c r="AK743" s="283"/>
      <c r="AL743" s="283"/>
    </row>
    <row r="744">
      <c r="A744" s="316"/>
      <c r="B744" s="283"/>
      <c r="C744" s="283"/>
      <c r="D744" s="316"/>
      <c r="E744" s="316"/>
      <c r="F744" s="316"/>
      <c r="G744" s="316"/>
      <c r="H744" s="316"/>
      <c r="I744" s="316"/>
      <c r="J744" s="316"/>
      <c r="K744" s="316"/>
      <c r="L744" s="329"/>
      <c r="M744" s="329"/>
      <c r="N744" s="329"/>
      <c r="O744" s="329"/>
      <c r="P744" s="329"/>
      <c r="Q744" s="329"/>
      <c r="R744" s="316"/>
      <c r="S744" s="316"/>
      <c r="T744" s="316"/>
      <c r="U744" s="316"/>
      <c r="V744" s="316"/>
      <c r="W744" s="316"/>
      <c r="X744" s="283"/>
      <c r="Y744" s="316"/>
      <c r="Z744" s="316"/>
      <c r="AA744" s="283"/>
      <c r="AB744" s="283"/>
      <c r="AC744" s="283"/>
      <c r="AD744" s="283"/>
      <c r="AE744" s="283"/>
      <c r="AF744" s="283"/>
      <c r="AG744" s="283"/>
      <c r="AH744" s="283"/>
      <c r="AI744" s="283"/>
      <c r="AJ744" s="283"/>
      <c r="AK744" s="283"/>
      <c r="AL744" s="283"/>
    </row>
    <row r="745">
      <c r="A745" s="316"/>
      <c r="B745" s="283"/>
      <c r="C745" s="283"/>
      <c r="D745" s="316"/>
      <c r="E745" s="316"/>
      <c r="F745" s="316"/>
      <c r="G745" s="316"/>
      <c r="H745" s="316"/>
      <c r="I745" s="316"/>
      <c r="J745" s="316"/>
      <c r="K745" s="316"/>
      <c r="L745" s="329"/>
      <c r="M745" s="329"/>
      <c r="N745" s="329"/>
      <c r="O745" s="329"/>
      <c r="P745" s="329"/>
      <c r="Q745" s="329"/>
      <c r="R745" s="316"/>
      <c r="S745" s="316"/>
      <c r="T745" s="316"/>
      <c r="U745" s="316"/>
      <c r="V745" s="316"/>
      <c r="W745" s="316"/>
      <c r="X745" s="283"/>
      <c r="Y745" s="316"/>
      <c r="Z745" s="316"/>
      <c r="AA745" s="283"/>
      <c r="AB745" s="283"/>
      <c r="AC745" s="283"/>
      <c r="AD745" s="283"/>
      <c r="AE745" s="283"/>
      <c r="AF745" s="283"/>
      <c r="AG745" s="283"/>
      <c r="AH745" s="283"/>
      <c r="AI745" s="283"/>
      <c r="AJ745" s="283"/>
      <c r="AK745" s="283"/>
      <c r="AL745" s="283"/>
    </row>
    <row r="746">
      <c r="A746" s="316"/>
      <c r="B746" s="283"/>
      <c r="C746" s="283"/>
      <c r="D746" s="316"/>
      <c r="E746" s="316"/>
      <c r="F746" s="316"/>
      <c r="G746" s="316"/>
      <c r="H746" s="316"/>
      <c r="I746" s="316"/>
      <c r="J746" s="316"/>
      <c r="K746" s="316"/>
      <c r="L746" s="329"/>
      <c r="M746" s="329"/>
      <c r="N746" s="329"/>
      <c r="O746" s="329"/>
      <c r="P746" s="329"/>
      <c r="Q746" s="329"/>
      <c r="R746" s="316"/>
      <c r="S746" s="316"/>
      <c r="T746" s="316"/>
      <c r="U746" s="316"/>
      <c r="V746" s="316"/>
      <c r="W746" s="316"/>
      <c r="X746" s="283"/>
      <c r="Y746" s="316"/>
      <c r="Z746" s="316"/>
      <c r="AA746" s="283"/>
      <c r="AB746" s="283"/>
      <c r="AC746" s="283"/>
      <c r="AD746" s="283"/>
      <c r="AE746" s="283"/>
      <c r="AF746" s="283"/>
      <c r="AG746" s="283"/>
      <c r="AH746" s="283"/>
      <c r="AI746" s="283"/>
      <c r="AJ746" s="283"/>
      <c r="AK746" s="283"/>
      <c r="AL746" s="283"/>
    </row>
    <row r="747">
      <c r="A747" s="316"/>
      <c r="B747" s="283"/>
      <c r="C747" s="283"/>
      <c r="D747" s="316"/>
      <c r="E747" s="316"/>
      <c r="F747" s="316"/>
      <c r="G747" s="316"/>
      <c r="H747" s="316"/>
      <c r="I747" s="316"/>
      <c r="J747" s="316"/>
      <c r="K747" s="316"/>
      <c r="L747" s="329"/>
      <c r="M747" s="329"/>
      <c r="N747" s="329"/>
      <c r="O747" s="329"/>
      <c r="P747" s="329"/>
      <c r="Q747" s="329"/>
      <c r="R747" s="316"/>
      <c r="S747" s="316"/>
      <c r="T747" s="316"/>
      <c r="U747" s="316"/>
      <c r="V747" s="316"/>
      <c r="W747" s="316"/>
      <c r="X747" s="283"/>
      <c r="Y747" s="316"/>
      <c r="Z747" s="316"/>
      <c r="AA747" s="283"/>
      <c r="AB747" s="283"/>
      <c r="AC747" s="283"/>
      <c r="AD747" s="283"/>
      <c r="AE747" s="283"/>
      <c r="AF747" s="283"/>
      <c r="AG747" s="283"/>
      <c r="AH747" s="283"/>
      <c r="AI747" s="283"/>
      <c r="AJ747" s="283"/>
      <c r="AK747" s="283"/>
      <c r="AL747" s="283"/>
    </row>
    <row r="748">
      <c r="A748" s="316"/>
      <c r="B748" s="283"/>
      <c r="C748" s="283"/>
      <c r="D748" s="316"/>
      <c r="E748" s="316"/>
      <c r="F748" s="316"/>
      <c r="G748" s="316"/>
      <c r="H748" s="316"/>
      <c r="I748" s="316"/>
      <c r="J748" s="316"/>
      <c r="K748" s="316"/>
      <c r="L748" s="329"/>
      <c r="M748" s="329"/>
      <c r="N748" s="329"/>
      <c r="O748" s="329"/>
      <c r="P748" s="329"/>
      <c r="Q748" s="329"/>
      <c r="R748" s="316"/>
      <c r="S748" s="316"/>
      <c r="T748" s="316"/>
      <c r="U748" s="316"/>
      <c r="V748" s="316"/>
      <c r="W748" s="316"/>
      <c r="X748" s="283"/>
      <c r="Y748" s="316"/>
      <c r="Z748" s="316"/>
      <c r="AA748" s="283"/>
      <c r="AB748" s="283"/>
      <c r="AC748" s="283"/>
      <c r="AD748" s="283"/>
      <c r="AE748" s="283"/>
      <c r="AF748" s="283"/>
      <c r="AG748" s="283"/>
      <c r="AH748" s="283"/>
      <c r="AI748" s="283"/>
      <c r="AJ748" s="283"/>
      <c r="AK748" s="283"/>
      <c r="AL748" s="283"/>
    </row>
    <row r="749">
      <c r="A749" s="316"/>
      <c r="B749" s="283"/>
      <c r="C749" s="283"/>
      <c r="D749" s="316"/>
      <c r="E749" s="316"/>
      <c r="F749" s="316"/>
      <c r="G749" s="316"/>
      <c r="H749" s="316"/>
      <c r="I749" s="316"/>
      <c r="J749" s="316"/>
      <c r="K749" s="316"/>
      <c r="L749" s="329"/>
      <c r="M749" s="329"/>
      <c r="N749" s="329"/>
      <c r="O749" s="329"/>
      <c r="P749" s="329"/>
      <c r="Q749" s="329"/>
      <c r="R749" s="316"/>
      <c r="S749" s="316"/>
      <c r="T749" s="316"/>
      <c r="U749" s="316"/>
      <c r="V749" s="316"/>
      <c r="W749" s="316"/>
      <c r="X749" s="283"/>
      <c r="Y749" s="316"/>
      <c r="Z749" s="316"/>
      <c r="AA749" s="283"/>
      <c r="AB749" s="283"/>
      <c r="AC749" s="283"/>
      <c r="AD749" s="283"/>
      <c r="AE749" s="283"/>
      <c r="AF749" s="283"/>
      <c r="AG749" s="283"/>
      <c r="AH749" s="283"/>
      <c r="AI749" s="283"/>
      <c r="AJ749" s="283"/>
      <c r="AK749" s="283"/>
      <c r="AL749" s="283"/>
    </row>
    <row r="750">
      <c r="A750" s="316"/>
      <c r="B750" s="283"/>
      <c r="C750" s="283"/>
      <c r="D750" s="316"/>
      <c r="E750" s="316"/>
      <c r="F750" s="316"/>
      <c r="G750" s="316"/>
      <c r="H750" s="316"/>
      <c r="I750" s="316"/>
      <c r="J750" s="316"/>
      <c r="K750" s="316"/>
      <c r="L750" s="329"/>
      <c r="M750" s="329"/>
      <c r="N750" s="329"/>
      <c r="O750" s="329"/>
      <c r="P750" s="329"/>
      <c r="Q750" s="329"/>
      <c r="R750" s="316"/>
      <c r="S750" s="316"/>
      <c r="T750" s="316"/>
      <c r="U750" s="316"/>
      <c r="V750" s="316"/>
      <c r="W750" s="316"/>
      <c r="X750" s="283"/>
      <c r="Y750" s="316"/>
      <c r="Z750" s="316"/>
      <c r="AA750" s="283"/>
      <c r="AB750" s="283"/>
      <c r="AC750" s="283"/>
      <c r="AD750" s="283"/>
      <c r="AE750" s="283"/>
      <c r="AF750" s="283"/>
      <c r="AG750" s="283"/>
      <c r="AH750" s="283"/>
      <c r="AI750" s="283"/>
      <c r="AJ750" s="283"/>
      <c r="AK750" s="283"/>
      <c r="AL750" s="283"/>
    </row>
    <row r="751">
      <c r="A751" s="316"/>
      <c r="B751" s="283"/>
      <c r="C751" s="283"/>
      <c r="D751" s="316"/>
      <c r="E751" s="316"/>
      <c r="F751" s="316"/>
      <c r="G751" s="316"/>
      <c r="H751" s="316"/>
      <c r="I751" s="316"/>
      <c r="J751" s="316"/>
      <c r="K751" s="316"/>
      <c r="L751" s="329"/>
      <c r="M751" s="329"/>
      <c r="N751" s="329"/>
      <c r="O751" s="329"/>
      <c r="P751" s="329"/>
      <c r="Q751" s="329"/>
      <c r="R751" s="316"/>
      <c r="S751" s="316"/>
      <c r="T751" s="316"/>
      <c r="U751" s="316"/>
      <c r="V751" s="316"/>
      <c r="W751" s="316"/>
      <c r="X751" s="283"/>
      <c r="Y751" s="316"/>
      <c r="Z751" s="316"/>
      <c r="AA751" s="283"/>
      <c r="AB751" s="283"/>
      <c r="AC751" s="283"/>
      <c r="AD751" s="283"/>
      <c r="AE751" s="283"/>
      <c r="AF751" s="283"/>
      <c r="AG751" s="283"/>
      <c r="AH751" s="283"/>
      <c r="AI751" s="283"/>
      <c r="AJ751" s="283"/>
      <c r="AK751" s="283"/>
      <c r="AL751" s="283"/>
    </row>
    <row r="752">
      <c r="A752" s="316"/>
      <c r="B752" s="283"/>
      <c r="C752" s="283"/>
      <c r="D752" s="316"/>
      <c r="E752" s="316"/>
      <c r="F752" s="316"/>
      <c r="G752" s="316"/>
      <c r="H752" s="316"/>
      <c r="I752" s="316"/>
      <c r="J752" s="316"/>
      <c r="K752" s="316"/>
      <c r="L752" s="329"/>
      <c r="M752" s="329"/>
      <c r="N752" s="329"/>
      <c r="O752" s="329"/>
      <c r="P752" s="329"/>
      <c r="Q752" s="329"/>
      <c r="R752" s="316"/>
      <c r="S752" s="316"/>
      <c r="T752" s="316"/>
      <c r="U752" s="316"/>
      <c r="V752" s="316"/>
      <c r="W752" s="316"/>
      <c r="X752" s="283"/>
      <c r="Y752" s="316"/>
      <c r="Z752" s="316"/>
      <c r="AA752" s="283"/>
      <c r="AB752" s="283"/>
      <c r="AC752" s="283"/>
      <c r="AD752" s="283"/>
      <c r="AE752" s="283"/>
      <c r="AF752" s="283"/>
      <c r="AG752" s="283"/>
      <c r="AH752" s="283"/>
      <c r="AI752" s="283"/>
      <c r="AJ752" s="283"/>
      <c r="AK752" s="283"/>
      <c r="AL752" s="283"/>
    </row>
    <row r="753">
      <c r="A753" s="316"/>
      <c r="B753" s="283"/>
      <c r="C753" s="283"/>
      <c r="D753" s="316"/>
      <c r="E753" s="316"/>
      <c r="F753" s="316"/>
      <c r="G753" s="316"/>
      <c r="H753" s="316"/>
      <c r="I753" s="316"/>
      <c r="J753" s="316"/>
      <c r="K753" s="316"/>
      <c r="L753" s="329"/>
      <c r="M753" s="329"/>
      <c r="N753" s="329"/>
      <c r="O753" s="329"/>
      <c r="P753" s="329"/>
      <c r="Q753" s="329"/>
      <c r="R753" s="316"/>
      <c r="S753" s="316"/>
      <c r="T753" s="316"/>
      <c r="U753" s="316"/>
      <c r="V753" s="316"/>
      <c r="W753" s="316"/>
      <c r="X753" s="283"/>
      <c r="Y753" s="316"/>
      <c r="Z753" s="316"/>
      <c r="AA753" s="283"/>
      <c r="AB753" s="283"/>
      <c r="AC753" s="283"/>
      <c r="AD753" s="283"/>
      <c r="AE753" s="283"/>
      <c r="AF753" s="283"/>
      <c r="AG753" s="283"/>
      <c r="AH753" s="283"/>
      <c r="AI753" s="283"/>
      <c r="AJ753" s="283"/>
      <c r="AK753" s="283"/>
      <c r="AL753" s="283"/>
    </row>
    <row r="754">
      <c r="A754" s="316"/>
      <c r="B754" s="283"/>
      <c r="C754" s="283"/>
      <c r="D754" s="316"/>
      <c r="E754" s="316"/>
      <c r="F754" s="316"/>
      <c r="G754" s="316"/>
      <c r="H754" s="316"/>
      <c r="I754" s="316"/>
      <c r="J754" s="316"/>
      <c r="K754" s="316"/>
      <c r="L754" s="329"/>
      <c r="M754" s="329"/>
      <c r="N754" s="329"/>
      <c r="O754" s="329"/>
      <c r="P754" s="329"/>
      <c r="Q754" s="329"/>
      <c r="R754" s="316"/>
      <c r="S754" s="316"/>
      <c r="T754" s="316"/>
      <c r="U754" s="316"/>
      <c r="V754" s="316"/>
      <c r="W754" s="316"/>
      <c r="X754" s="283"/>
      <c r="Y754" s="316"/>
      <c r="Z754" s="316"/>
      <c r="AA754" s="283"/>
      <c r="AB754" s="283"/>
      <c r="AC754" s="283"/>
      <c r="AD754" s="283"/>
      <c r="AE754" s="283"/>
      <c r="AF754" s="283"/>
      <c r="AG754" s="283"/>
      <c r="AH754" s="283"/>
      <c r="AI754" s="283"/>
      <c r="AJ754" s="283"/>
      <c r="AK754" s="283"/>
      <c r="AL754" s="283"/>
    </row>
    <row r="755">
      <c r="A755" s="316"/>
      <c r="B755" s="283"/>
      <c r="C755" s="283"/>
      <c r="D755" s="316"/>
      <c r="E755" s="316"/>
      <c r="F755" s="316"/>
      <c r="G755" s="316"/>
      <c r="H755" s="316"/>
      <c r="I755" s="316"/>
      <c r="J755" s="316"/>
      <c r="K755" s="316"/>
      <c r="L755" s="329"/>
      <c r="M755" s="329"/>
      <c r="N755" s="329"/>
      <c r="O755" s="329"/>
      <c r="P755" s="329"/>
      <c r="Q755" s="329"/>
      <c r="R755" s="316"/>
      <c r="S755" s="316"/>
      <c r="T755" s="316"/>
      <c r="U755" s="316"/>
      <c r="V755" s="316"/>
      <c r="W755" s="316"/>
      <c r="X755" s="283"/>
      <c r="Y755" s="316"/>
      <c r="Z755" s="316"/>
      <c r="AA755" s="283"/>
      <c r="AB755" s="283"/>
      <c r="AC755" s="283"/>
      <c r="AD755" s="283"/>
      <c r="AE755" s="283"/>
      <c r="AF755" s="283"/>
      <c r="AG755" s="283"/>
      <c r="AH755" s="283"/>
      <c r="AI755" s="283"/>
      <c r="AJ755" s="283"/>
      <c r="AK755" s="283"/>
      <c r="AL755" s="283"/>
    </row>
    <row r="756">
      <c r="A756" s="316"/>
      <c r="B756" s="283"/>
      <c r="C756" s="283"/>
      <c r="D756" s="316"/>
      <c r="E756" s="316"/>
      <c r="F756" s="316"/>
      <c r="G756" s="316"/>
      <c r="H756" s="316"/>
      <c r="I756" s="316"/>
      <c r="J756" s="316"/>
      <c r="K756" s="316"/>
      <c r="L756" s="329"/>
      <c r="M756" s="329"/>
      <c r="N756" s="329"/>
      <c r="O756" s="329"/>
      <c r="P756" s="329"/>
      <c r="Q756" s="329"/>
      <c r="R756" s="316"/>
      <c r="S756" s="316"/>
      <c r="T756" s="316"/>
      <c r="U756" s="316"/>
      <c r="V756" s="316"/>
      <c r="W756" s="316"/>
      <c r="X756" s="283"/>
      <c r="Y756" s="316"/>
      <c r="Z756" s="316"/>
      <c r="AA756" s="283"/>
      <c r="AB756" s="283"/>
      <c r="AC756" s="283"/>
      <c r="AD756" s="283"/>
      <c r="AE756" s="283"/>
      <c r="AF756" s="283"/>
      <c r="AG756" s="283"/>
      <c r="AH756" s="283"/>
      <c r="AI756" s="283"/>
      <c r="AJ756" s="283"/>
      <c r="AK756" s="283"/>
      <c r="AL756" s="283"/>
    </row>
    <row r="757">
      <c r="A757" s="316"/>
      <c r="B757" s="283"/>
      <c r="C757" s="283"/>
      <c r="D757" s="316"/>
      <c r="E757" s="316"/>
      <c r="F757" s="316"/>
      <c r="G757" s="316"/>
      <c r="H757" s="316"/>
      <c r="I757" s="316"/>
      <c r="J757" s="316"/>
      <c r="K757" s="316"/>
      <c r="L757" s="329"/>
      <c r="M757" s="329"/>
      <c r="N757" s="329"/>
      <c r="O757" s="329"/>
      <c r="P757" s="329"/>
      <c r="Q757" s="329"/>
      <c r="R757" s="316"/>
      <c r="S757" s="316"/>
      <c r="T757" s="316"/>
      <c r="U757" s="316"/>
      <c r="V757" s="316"/>
      <c r="W757" s="316"/>
      <c r="X757" s="283"/>
      <c r="Y757" s="316"/>
      <c r="Z757" s="316"/>
      <c r="AA757" s="283"/>
      <c r="AB757" s="283"/>
      <c r="AC757" s="283"/>
      <c r="AD757" s="283"/>
      <c r="AE757" s="283"/>
      <c r="AF757" s="283"/>
      <c r="AG757" s="283"/>
      <c r="AH757" s="283"/>
      <c r="AI757" s="283"/>
      <c r="AJ757" s="283"/>
      <c r="AK757" s="283"/>
      <c r="AL757" s="283"/>
    </row>
    <row r="758">
      <c r="A758" s="316"/>
      <c r="B758" s="283"/>
      <c r="C758" s="283"/>
      <c r="D758" s="316"/>
      <c r="E758" s="316"/>
      <c r="F758" s="316"/>
      <c r="G758" s="316"/>
      <c r="H758" s="316"/>
      <c r="I758" s="316"/>
      <c r="J758" s="316"/>
      <c r="K758" s="316"/>
      <c r="L758" s="329"/>
      <c r="M758" s="329"/>
      <c r="N758" s="329"/>
      <c r="O758" s="329"/>
      <c r="P758" s="329"/>
      <c r="Q758" s="329"/>
      <c r="R758" s="316"/>
      <c r="S758" s="316"/>
      <c r="T758" s="316"/>
      <c r="U758" s="316"/>
      <c r="V758" s="316"/>
      <c r="W758" s="316"/>
      <c r="X758" s="283"/>
      <c r="Y758" s="316"/>
      <c r="Z758" s="316"/>
      <c r="AA758" s="283"/>
      <c r="AB758" s="283"/>
      <c r="AC758" s="283"/>
      <c r="AD758" s="283"/>
      <c r="AE758" s="283"/>
      <c r="AF758" s="283"/>
      <c r="AG758" s="283"/>
      <c r="AH758" s="283"/>
      <c r="AI758" s="283"/>
      <c r="AJ758" s="283"/>
      <c r="AK758" s="283"/>
      <c r="AL758" s="283"/>
    </row>
    <row r="759">
      <c r="A759" s="316"/>
      <c r="B759" s="283"/>
      <c r="C759" s="283"/>
      <c r="D759" s="316"/>
      <c r="E759" s="316"/>
      <c r="F759" s="316"/>
      <c r="G759" s="316"/>
      <c r="H759" s="316"/>
      <c r="I759" s="316"/>
      <c r="J759" s="316"/>
      <c r="K759" s="316"/>
      <c r="L759" s="329"/>
      <c r="M759" s="329"/>
      <c r="N759" s="329"/>
      <c r="O759" s="329"/>
      <c r="P759" s="329"/>
      <c r="Q759" s="329"/>
      <c r="R759" s="316"/>
      <c r="S759" s="316"/>
      <c r="T759" s="316"/>
      <c r="U759" s="316"/>
      <c r="V759" s="316"/>
      <c r="W759" s="316"/>
      <c r="X759" s="283"/>
      <c r="Y759" s="316"/>
      <c r="Z759" s="316"/>
      <c r="AA759" s="283"/>
      <c r="AB759" s="283"/>
      <c r="AC759" s="283"/>
      <c r="AD759" s="283"/>
      <c r="AE759" s="283"/>
      <c r="AF759" s="283"/>
      <c r="AG759" s="283"/>
      <c r="AH759" s="283"/>
      <c r="AI759" s="283"/>
      <c r="AJ759" s="283"/>
      <c r="AK759" s="283"/>
      <c r="AL759" s="283"/>
    </row>
    <row r="760">
      <c r="A760" s="316"/>
      <c r="B760" s="283"/>
      <c r="C760" s="283"/>
      <c r="D760" s="316"/>
      <c r="E760" s="316"/>
      <c r="F760" s="316"/>
      <c r="G760" s="316"/>
      <c r="H760" s="316"/>
      <c r="I760" s="316"/>
      <c r="J760" s="316"/>
      <c r="K760" s="316"/>
      <c r="L760" s="329"/>
      <c r="M760" s="329"/>
      <c r="N760" s="329"/>
      <c r="O760" s="329"/>
      <c r="P760" s="329"/>
      <c r="Q760" s="329"/>
      <c r="R760" s="316"/>
      <c r="S760" s="316"/>
      <c r="T760" s="316"/>
      <c r="U760" s="316"/>
      <c r="V760" s="316"/>
      <c r="W760" s="316"/>
      <c r="X760" s="283"/>
      <c r="Y760" s="316"/>
      <c r="Z760" s="316"/>
      <c r="AA760" s="283"/>
      <c r="AB760" s="283"/>
      <c r="AC760" s="283"/>
      <c r="AD760" s="283"/>
      <c r="AE760" s="283"/>
      <c r="AF760" s="283"/>
      <c r="AG760" s="283"/>
      <c r="AH760" s="283"/>
      <c r="AI760" s="283"/>
      <c r="AJ760" s="283"/>
      <c r="AK760" s="283"/>
      <c r="AL760" s="283"/>
    </row>
    <row r="761">
      <c r="A761" s="316"/>
      <c r="B761" s="283"/>
      <c r="C761" s="283"/>
      <c r="D761" s="316"/>
      <c r="E761" s="316"/>
      <c r="F761" s="316"/>
      <c r="G761" s="316"/>
      <c r="H761" s="316"/>
      <c r="I761" s="316"/>
      <c r="J761" s="316"/>
      <c r="K761" s="316"/>
      <c r="L761" s="329"/>
      <c r="M761" s="329"/>
      <c r="N761" s="329"/>
      <c r="O761" s="329"/>
      <c r="P761" s="329"/>
      <c r="Q761" s="329"/>
      <c r="R761" s="316"/>
      <c r="S761" s="316"/>
      <c r="T761" s="316"/>
      <c r="U761" s="316"/>
      <c r="V761" s="316"/>
      <c r="W761" s="316"/>
      <c r="X761" s="283"/>
      <c r="Y761" s="316"/>
      <c r="Z761" s="316"/>
      <c r="AA761" s="283"/>
      <c r="AB761" s="283"/>
      <c r="AC761" s="283"/>
      <c r="AD761" s="283"/>
      <c r="AE761" s="283"/>
      <c r="AF761" s="283"/>
      <c r="AG761" s="283"/>
      <c r="AH761" s="283"/>
      <c r="AI761" s="283"/>
      <c r="AJ761" s="283"/>
      <c r="AK761" s="283"/>
      <c r="AL761" s="283"/>
    </row>
    <row r="762">
      <c r="A762" s="316"/>
      <c r="B762" s="283"/>
      <c r="C762" s="283"/>
      <c r="D762" s="316"/>
      <c r="E762" s="316"/>
      <c r="F762" s="316"/>
      <c r="G762" s="316"/>
      <c r="H762" s="316"/>
      <c r="I762" s="316"/>
      <c r="J762" s="316"/>
      <c r="K762" s="316"/>
      <c r="L762" s="329"/>
      <c r="M762" s="329"/>
      <c r="N762" s="329"/>
      <c r="O762" s="329"/>
      <c r="P762" s="329"/>
      <c r="Q762" s="329"/>
      <c r="R762" s="316"/>
      <c r="S762" s="316"/>
      <c r="T762" s="316"/>
      <c r="U762" s="316"/>
      <c r="V762" s="316"/>
      <c r="W762" s="316"/>
      <c r="X762" s="283"/>
      <c r="Y762" s="316"/>
      <c r="Z762" s="316"/>
      <c r="AA762" s="283"/>
      <c r="AB762" s="283"/>
      <c r="AC762" s="283"/>
      <c r="AD762" s="283"/>
      <c r="AE762" s="283"/>
      <c r="AF762" s="283"/>
      <c r="AG762" s="283"/>
      <c r="AH762" s="283"/>
      <c r="AI762" s="283"/>
      <c r="AJ762" s="283"/>
      <c r="AK762" s="283"/>
      <c r="AL762" s="283"/>
    </row>
    <row r="763">
      <c r="A763" s="316"/>
      <c r="B763" s="283"/>
      <c r="C763" s="283"/>
      <c r="D763" s="316"/>
      <c r="E763" s="316"/>
      <c r="F763" s="316"/>
      <c r="G763" s="316"/>
      <c r="H763" s="316"/>
      <c r="I763" s="316"/>
      <c r="J763" s="316"/>
      <c r="K763" s="316"/>
      <c r="L763" s="329"/>
      <c r="M763" s="329"/>
      <c r="N763" s="329"/>
      <c r="O763" s="329"/>
      <c r="P763" s="329"/>
      <c r="Q763" s="329"/>
      <c r="R763" s="316"/>
      <c r="S763" s="316"/>
      <c r="T763" s="316"/>
      <c r="U763" s="316"/>
      <c r="V763" s="316"/>
      <c r="W763" s="316"/>
      <c r="X763" s="283"/>
      <c r="Y763" s="316"/>
      <c r="Z763" s="316"/>
      <c r="AA763" s="283"/>
      <c r="AB763" s="283"/>
      <c r="AC763" s="283"/>
      <c r="AD763" s="283"/>
      <c r="AE763" s="283"/>
      <c r="AF763" s="283"/>
      <c r="AG763" s="283"/>
      <c r="AH763" s="283"/>
      <c r="AI763" s="283"/>
      <c r="AJ763" s="283"/>
      <c r="AK763" s="283"/>
      <c r="AL763" s="283"/>
    </row>
    <row r="764">
      <c r="A764" s="316"/>
      <c r="B764" s="283"/>
      <c r="C764" s="283"/>
      <c r="D764" s="316"/>
      <c r="E764" s="316"/>
      <c r="F764" s="316"/>
      <c r="G764" s="316"/>
      <c r="H764" s="316"/>
      <c r="I764" s="316"/>
      <c r="J764" s="316"/>
      <c r="K764" s="316"/>
      <c r="L764" s="329"/>
      <c r="M764" s="329"/>
      <c r="N764" s="329"/>
      <c r="O764" s="329"/>
      <c r="P764" s="329"/>
      <c r="Q764" s="329"/>
      <c r="R764" s="316"/>
      <c r="S764" s="316"/>
      <c r="T764" s="316"/>
      <c r="U764" s="316"/>
      <c r="V764" s="316"/>
      <c r="W764" s="316"/>
      <c r="X764" s="283"/>
      <c r="Y764" s="316"/>
      <c r="Z764" s="316"/>
      <c r="AA764" s="283"/>
      <c r="AB764" s="283"/>
      <c r="AC764" s="283"/>
      <c r="AD764" s="283"/>
      <c r="AE764" s="283"/>
      <c r="AF764" s="283"/>
      <c r="AG764" s="283"/>
      <c r="AH764" s="283"/>
      <c r="AI764" s="283"/>
      <c r="AJ764" s="283"/>
      <c r="AK764" s="283"/>
      <c r="AL764" s="283"/>
    </row>
    <row r="765">
      <c r="A765" s="316"/>
      <c r="B765" s="283"/>
      <c r="C765" s="283"/>
      <c r="D765" s="316"/>
      <c r="E765" s="316"/>
      <c r="F765" s="316"/>
      <c r="G765" s="316"/>
      <c r="H765" s="316"/>
      <c r="I765" s="316"/>
      <c r="J765" s="316"/>
      <c r="K765" s="316"/>
      <c r="L765" s="329"/>
      <c r="M765" s="329"/>
      <c r="N765" s="329"/>
      <c r="O765" s="329"/>
      <c r="P765" s="329"/>
      <c r="Q765" s="329"/>
      <c r="R765" s="316"/>
      <c r="S765" s="316"/>
      <c r="T765" s="316"/>
      <c r="U765" s="316"/>
      <c r="V765" s="316"/>
      <c r="W765" s="316"/>
      <c r="X765" s="283"/>
      <c r="Y765" s="316"/>
      <c r="Z765" s="316"/>
      <c r="AA765" s="283"/>
      <c r="AB765" s="283"/>
      <c r="AC765" s="283"/>
      <c r="AD765" s="283"/>
      <c r="AE765" s="283"/>
      <c r="AF765" s="283"/>
      <c r="AG765" s="283"/>
      <c r="AH765" s="283"/>
      <c r="AI765" s="283"/>
      <c r="AJ765" s="283"/>
      <c r="AK765" s="283"/>
      <c r="AL765" s="283"/>
    </row>
    <row r="766">
      <c r="A766" s="316"/>
      <c r="B766" s="283"/>
      <c r="C766" s="283"/>
      <c r="D766" s="316"/>
      <c r="E766" s="316"/>
      <c r="F766" s="316"/>
      <c r="G766" s="316"/>
      <c r="H766" s="316"/>
      <c r="I766" s="316"/>
      <c r="J766" s="316"/>
      <c r="K766" s="316"/>
      <c r="L766" s="329"/>
      <c r="M766" s="329"/>
      <c r="N766" s="329"/>
      <c r="O766" s="329"/>
      <c r="P766" s="329"/>
      <c r="Q766" s="329"/>
      <c r="R766" s="316"/>
      <c r="S766" s="316"/>
      <c r="T766" s="316"/>
      <c r="U766" s="316"/>
      <c r="V766" s="316"/>
      <c r="W766" s="316"/>
      <c r="X766" s="283"/>
      <c r="Y766" s="316"/>
      <c r="Z766" s="316"/>
      <c r="AA766" s="283"/>
      <c r="AB766" s="283"/>
      <c r="AC766" s="283"/>
      <c r="AD766" s="283"/>
      <c r="AE766" s="283"/>
      <c r="AF766" s="283"/>
      <c r="AG766" s="283"/>
      <c r="AH766" s="283"/>
      <c r="AI766" s="283"/>
      <c r="AJ766" s="283"/>
      <c r="AK766" s="283"/>
      <c r="AL766" s="283"/>
    </row>
    <row r="767">
      <c r="A767" s="316"/>
      <c r="B767" s="283"/>
      <c r="C767" s="283"/>
      <c r="D767" s="316"/>
      <c r="E767" s="316"/>
      <c r="F767" s="316"/>
      <c r="G767" s="316"/>
      <c r="H767" s="316"/>
      <c r="I767" s="316"/>
      <c r="J767" s="316"/>
      <c r="K767" s="316"/>
      <c r="L767" s="329"/>
      <c r="M767" s="329"/>
      <c r="N767" s="329"/>
      <c r="O767" s="329"/>
      <c r="P767" s="329"/>
      <c r="Q767" s="329"/>
      <c r="R767" s="316"/>
      <c r="S767" s="316"/>
      <c r="T767" s="316"/>
      <c r="U767" s="316"/>
      <c r="V767" s="316"/>
      <c r="W767" s="316"/>
      <c r="X767" s="283"/>
      <c r="Y767" s="316"/>
      <c r="Z767" s="316"/>
      <c r="AA767" s="283"/>
      <c r="AB767" s="283"/>
      <c r="AC767" s="283"/>
      <c r="AD767" s="283"/>
      <c r="AE767" s="283"/>
      <c r="AF767" s="283"/>
      <c r="AG767" s="283"/>
      <c r="AH767" s="283"/>
      <c r="AI767" s="283"/>
      <c r="AJ767" s="283"/>
      <c r="AK767" s="283"/>
      <c r="AL767" s="283"/>
    </row>
    <row r="768">
      <c r="A768" s="316"/>
      <c r="B768" s="283"/>
      <c r="C768" s="283"/>
      <c r="D768" s="316"/>
      <c r="E768" s="316"/>
      <c r="F768" s="316"/>
      <c r="G768" s="316"/>
      <c r="H768" s="316"/>
      <c r="I768" s="316"/>
      <c r="J768" s="316"/>
      <c r="K768" s="316"/>
      <c r="L768" s="329"/>
      <c r="M768" s="329"/>
      <c r="N768" s="329"/>
      <c r="O768" s="329"/>
      <c r="P768" s="329"/>
      <c r="Q768" s="329"/>
      <c r="R768" s="316"/>
      <c r="S768" s="316"/>
      <c r="T768" s="316"/>
      <c r="U768" s="316"/>
      <c r="V768" s="316"/>
      <c r="W768" s="316"/>
      <c r="X768" s="283"/>
      <c r="Y768" s="316"/>
      <c r="Z768" s="316"/>
      <c r="AA768" s="283"/>
      <c r="AB768" s="283"/>
      <c r="AC768" s="283"/>
      <c r="AD768" s="283"/>
      <c r="AE768" s="283"/>
      <c r="AF768" s="283"/>
      <c r="AG768" s="283"/>
      <c r="AH768" s="283"/>
      <c r="AI768" s="283"/>
      <c r="AJ768" s="283"/>
      <c r="AK768" s="283"/>
      <c r="AL768" s="283"/>
    </row>
    <row r="769">
      <c r="A769" s="316"/>
      <c r="B769" s="283"/>
      <c r="C769" s="283"/>
      <c r="D769" s="316"/>
      <c r="E769" s="316"/>
      <c r="F769" s="316"/>
      <c r="G769" s="316"/>
      <c r="H769" s="316"/>
      <c r="I769" s="316"/>
      <c r="J769" s="316"/>
      <c r="K769" s="316"/>
      <c r="L769" s="329"/>
      <c r="M769" s="329"/>
      <c r="N769" s="329"/>
      <c r="O769" s="329"/>
      <c r="P769" s="329"/>
      <c r="Q769" s="329"/>
      <c r="R769" s="316"/>
      <c r="S769" s="316"/>
      <c r="T769" s="316"/>
      <c r="U769" s="316"/>
      <c r="V769" s="316"/>
      <c r="W769" s="316"/>
      <c r="X769" s="283"/>
      <c r="Y769" s="316"/>
      <c r="Z769" s="316"/>
      <c r="AA769" s="283"/>
      <c r="AB769" s="283"/>
      <c r="AC769" s="283"/>
      <c r="AD769" s="283"/>
      <c r="AE769" s="283"/>
      <c r="AF769" s="283"/>
      <c r="AG769" s="283"/>
      <c r="AH769" s="283"/>
      <c r="AI769" s="283"/>
      <c r="AJ769" s="283"/>
      <c r="AK769" s="283"/>
      <c r="AL769" s="283"/>
    </row>
    <row r="770">
      <c r="A770" s="316"/>
      <c r="B770" s="283"/>
      <c r="C770" s="283"/>
      <c r="D770" s="316"/>
      <c r="E770" s="316"/>
      <c r="F770" s="316"/>
      <c r="G770" s="316"/>
      <c r="H770" s="316"/>
      <c r="I770" s="316"/>
      <c r="J770" s="316"/>
      <c r="K770" s="316"/>
      <c r="L770" s="329"/>
      <c r="M770" s="329"/>
      <c r="N770" s="329"/>
      <c r="O770" s="329"/>
      <c r="P770" s="329"/>
      <c r="Q770" s="329"/>
      <c r="R770" s="316"/>
      <c r="S770" s="316"/>
      <c r="T770" s="316"/>
      <c r="U770" s="316"/>
      <c r="V770" s="316"/>
      <c r="W770" s="316"/>
      <c r="X770" s="283"/>
      <c r="Y770" s="316"/>
      <c r="Z770" s="316"/>
      <c r="AA770" s="283"/>
      <c r="AB770" s="283"/>
      <c r="AC770" s="283"/>
      <c r="AD770" s="283"/>
      <c r="AE770" s="283"/>
      <c r="AF770" s="283"/>
      <c r="AG770" s="283"/>
      <c r="AH770" s="283"/>
      <c r="AI770" s="283"/>
      <c r="AJ770" s="283"/>
      <c r="AK770" s="283"/>
      <c r="AL770" s="283"/>
    </row>
    <row r="771">
      <c r="A771" s="316"/>
      <c r="B771" s="283"/>
      <c r="C771" s="283"/>
      <c r="D771" s="316"/>
      <c r="E771" s="316"/>
      <c r="F771" s="316"/>
      <c r="G771" s="316"/>
      <c r="H771" s="316"/>
      <c r="I771" s="316"/>
      <c r="J771" s="316"/>
      <c r="K771" s="316"/>
      <c r="L771" s="329"/>
      <c r="M771" s="329"/>
      <c r="N771" s="329"/>
      <c r="O771" s="329"/>
      <c r="P771" s="329"/>
      <c r="Q771" s="329"/>
      <c r="R771" s="316"/>
      <c r="S771" s="316"/>
      <c r="T771" s="316"/>
      <c r="U771" s="316"/>
      <c r="V771" s="316"/>
      <c r="W771" s="316"/>
      <c r="X771" s="283"/>
      <c r="Y771" s="316"/>
      <c r="Z771" s="316"/>
      <c r="AA771" s="283"/>
      <c r="AB771" s="283"/>
      <c r="AC771" s="283"/>
      <c r="AD771" s="283"/>
      <c r="AE771" s="283"/>
      <c r="AF771" s="283"/>
      <c r="AG771" s="283"/>
      <c r="AH771" s="283"/>
      <c r="AI771" s="283"/>
      <c r="AJ771" s="283"/>
      <c r="AK771" s="283"/>
      <c r="AL771" s="283"/>
    </row>
    <row r="772">
      <c r="A772" s="316"/>
      <c r="B772" s="283"/>
      <c r="C772" s="283"/>
      <c r="D772" s="316"/>
      <c r="E772" s="316"/>
      <c r="F772" s="316"/>
      <c r="G772" s="316"/>
      <c r="H772" s="316"/>
      <c r="I772" s="316"/>
      <c r="J772" s="316"/>
      <c r="K772" s="316"/>
      <c r="L772" s="329"/>
      <c r="M772" s="329"/>
      <c r="N772" s="329"/>
      <c r="O772" s="329"/>
      <c r="P772" s="329"/>
      <c r="Q772" s="329"/>
      <c r="R772" s="316"/>
      <c r="S772" s="316"/>
      <c r="T772" s="316"/>
      <c r="U772" s="316"/>
      <c r="V772" s="316"/>
      <c r="W772" s="316"/>
      <c r="X772" s="283"/>
      <c r="Y772" s="316"/>
      <c r="Z772" s="316"/>
      <c r="AA772" s="283"/>
      <c r="AB772" s="283"/>
      <c r="AC772" s="283"/>
      <c r="AD772" s="283"/>
      <c r="AE772" s="283"/>
      <c r="AF772" s="283"/>
      <c r="AG772" s="283"/>
      <c r="AH772" s="283"/>
      <c r="AI772" s="283"/>
      <c r="AJ772" s="283"/>
      <c r="AK772" s="283"/>
      <c r="AL772" s="283"/>
    </row>
    <row r="773">
      <c r="A773" s="316"/>
      <c r="B773" s="283"/>
      <c r="C773" s="283"/>
      <c r="D773" s="316"/>
      <c r="E773" s="316"/>
      <c r="F773" s="316"/>
      <c r="G773" s="316"/>
      <c r="H773" s="316"/>
      <c r="I773" s="316"/>
      <c r="J773" s="316"/>
      <c r="K773" s="316"/>
      <c r="L773" s="329"/>
      <c r="M773" s="329"/>
      <c r="N773" s="329"/>
      <c r="O773" s="329"/>
      <c r="P773" s="329"/>
      <c r="Q773" s="329"/>
      <c r="R773" s="316"/>
      <c r="S773" s="316"/>
      <c r="T773" s="316"/>
      <c r="U773" s="316"/>
      <c r="V773" s="316"/>
      <c r="W773" s="316"/>
      <c r="X773" s="283"/>
      <c r="Y773" s="316"/>
      <c r="Z773" s="316"/>
      <c r="AA773" s="283"/>
      <c r="AB773" s="283"/>
      <c r="AC773" s="283"/>
      <c r="AD773" s="283"/>
      <c r="AE773" s="283"/>
      <c r="AF773" s="283"/>
      <c r="AG773" s="283"/>
      <c r="AH773" s="283"/>
      <c r="AI773" s="283"/>
      <c r="AJ773" s="283"/>
      <c r="AK773" s="283"/>
      <c r="AL773" s="283"/>
    </row>
    <row r="774">
      <c r="A774" s="316"/>
      <c r="B774" s="283"/>
      <c r="C774" s="283"/>
      <c r="D774" s="316"/>
      <c r="E774" s="316"/>
      <c r="F774" s="316"/>
      <c r="G774" s="316"/>
      <c r="H774" s="316"/>
      <c r="I774" s="316"/>
      <c r="J774" s="316"/>
      <c r="K774" s="316"/>
      <c r="L774" s="329"/>
      <c r="M774" s="329"/>
      <c r="N774" s="329"/>
      <c r="O774" s="329"/>
      <c r="P774" s="329"/>
      <c r="Q774" s="329"/>
      <c r="R774" s="316"/>
      <c r="S774" s="316"/>
      <c r="T774" s="316"/>
      <c r="U774" s="316"/>
      <c r="V774" s="316"/>
      <c r="W774" s="316"/>
      <c r="X774" s="283"/>
      <c r="Y774" s="316"/>
      <c r="Z774" s="316"/>
      <c r="AA774" s="283"/>
      <c r="AB774" s="283"/>
      <c r="AC774" s="283"/>
      <c r="AD774" s="283"/>
      <c r="AE774" s="283"/>
      <c r="AF774" s="283"/>
      <c r="AG774" s="283"/>
      <c r="AH774" s="283"/>
      <c r="AI774" s="283"/>
      <c r="AJ774" s="283"/>
      <c r="AK774" s="283"/>
      <c r="AL774" s="283"/>
    </row>
    <row r="775">
      <c r="A775" s="316"/>
      <c r="B775" s="283"/>
      <c r="C775" s="283"/>
      <c r="D775" s="316"/>
      <c r="E775" s="316"/>
      <c r="F775" s="316"/>
      <c r="G775" s="316"/>
      <c r="H775" s="316"/>
      <c r="I775" s="316"/>
      <c r="J775" s="316"/>
      <c r="K775" s="316"/>
      <c r="L775" s="329"/>
      <c r="M775" s="329"/>
      <c r="N775" s="329"/>
      <c r="O775" s="329"/>
      <c r="P775" s="329"/>
      <c r="Q775" s="329"/>
      <c r="R775" s="316"/>
      <c r="S775" s="316"/>
      <c r="T775" s="316"/>
      <c r="U775" s="316"/>
      <c r="V775" s="316"/>
      <c r="W775" s="316"/>
      <c r="X775" s="283"/>
      <c r="Y775" s="316"/>
      <c r="Z775" s="316"/>
      <c r="AA775" s="283"/>
      <c r="AB775" s="283"/>
      <c r="AC775" s="283"/>
      <c r="AD775" s="283"/>
      <c r="AE775" s="283"/>
      <c r="AF775" s="283"/>
      <c r="AG775" s="283"/>
      <c r="AH775" s="283"/>
      <c r="AI775" s="283"/>
      <c r="AJ775" s="283"/>
      <c r="AK775" s="283"/>
      <c r="AL775" s="283"/>
    </row>
    <row r="776">
      <c r="A776" s="316"/>
      <c r="B776" s="283"/>
      <c r="C776" s="283"/>
      <c r="D776" s="316"/>
      <c r="E776" s="316"/>
      <c r="F776" s="316"/>
      <c r="G776" s="316"/>
      <c r="H776" s="316"/>
      <c r="I776" s="316"/>
      <c r="J776" s="316"/>
      <c r="K776" s="316"/>
      <c r="L776" s="329"/>
      <c r="M776" s="329"/>
      <c r="N776" s="329"/>
      <c r="O776" s="329"/>
      <c r="P776" s="329"/>
      <c r="Q776" s="329"/>
      <c r="R776" s="316"/>
      <c r="S776" s="316"/>
      <c r="T776" s="316"/>
      <c r="U776" s="316"/>
      <c r="V776" s="316"/>
      <c r="W776" s="316"/>
      <c r="X776" s="283"/>
      <c r="Y776" s="316"/>
      <c r="Z776" s="316"/>
      <c r="AA776" s="283"/>
      <c r="AB776" s="283"/>
      <c r="AC776" s="283"/>
      <c r="AD776" s="283"/>
      <c r="AE776" s="283"/>
      <c r="AF776" s="283"/>
      <c r="AG776" s="283"/>
      <c r="AH776" s="283"/>
      <c r="AI776" s="283"/>
      <c r="AJ776" s="283"/>
      <c r="AK776" s="283"/>
      <c r="AL776" s="283"/>
    </row>
    <row r="777">
      <c r="A777" s="316"/>
      <c r="B777" s="283"/>
      <c r="C777" s="283"/>
      <c r="D777" s="316"/>
      <c r="E777" s="316"/>
      <c r="F777" s="316"/>
      <c r="G777" s="316"/>
      <c r="H777" s="316"/>
      <c r="I777" s="316"/>
      <c r="J777" s="316"/>
      <c r="K777" s="316"/>
      <c r="L777" s="329"/>
      <c r="M777" s="329"/>
      <c r="N777" s="329"/>
      <c r="O777" s="329"/>
      <c r="P777" s="329"/>
      <c r="Q777" s="329"/>
      <c r="R777" s="316"/>
      <c r="S777" s="316"/>
      <c r="T777" s="316"/>
      <c r="U777" s="316"/>
      <c r="V777" s="316"/>
      <c r="W777" s="316"/>
      <c r="X777" s="283"/>
      <c r="Y777" s="316"/>
      <c r="Z777" s="316"/>
      <c r="AA777" s="283"/>
      <c r="AB777" s="283"/>
      <c r="AC777" s="283"/>
      <c r="AD777" s="283"/>
      <c r="AE777" s="283"/>
      <c r="AF777" s="283"/>
      <c r="AG777" s="283"/>
      <c r="AH777" s="283"/>
      <c r="AI777" s="283"/>
      <c r="AJ777" s="283"/>
      <c r="AK777" s="283"/>
      <c r="AL777" s="283"/>
    </row>
    <row r="778">
      <c r="A778" s="316"/>
      <c r="B778" s="283"/>
      <c r="C778" s="283"/>
      <c r="D778" s="316"/>
      <c r="E778" s="316"/>
      <c r="F778" s="316"/>
      <c r="G778" s="316"/>
      <c r="H778" s="316"/>
      <c r="I778" s="316"/>
      <c r="J778" s="316"/>
      <c r="K778" s="316"/>
      <c r="L778" s="329"/>
      <c r="M778" s="329"/>
      <c r="N778" s="329"/>
      <c r="O778" s="329"/>
      <c r="P778" s="329"/>
      <c r="Q778" s="329"/>
      <c r="R778" s="316"/>
      <c r="S778" s="316"/>
      <c r="T778" s="316"/>
      <c r="U778" s="316"/>
      <c r="V778" s="316"/>
      <c r="W778" s="316"/>
      <c r="X778" s="283"/>
      <c r="Y778" s="316"/>
      <c r="Z778" s="316"/>
      <c r="AA778" s="283"/>
      <c r="AB778" s="283"/>
      <c r="AC778" s="283"/>
      <c r="AD778" s="283"/>
      <c r="AE778" s="283"/>
      <c r="AF778" s="283"/>
      <c r="AG778" s="283"/>
      <c r="AH778" s="283"/>
      <c r="AI778" s="283"/>
      <c r="AJ778" s="283"/>
      <c r="AK778" s="283"/>
      <c r="AL778" s="283"/>
    </row>
    <row r="779">
      <c r="A779" s="316"/>
      <c r="B779" s="283"/>
      <c r="C779" s="283"/>
      <c r="D779" s="316"/>
      <c r="E779" s="316"/>
      <c r="F779" s="316"/>
      <c r="G779" s="316"/>
      <c r="H779" s="316"/>
      <c r="I779" s="316"/>
      <c r="J779" s="316"/>
      <c r="K779" s="316"/>
      <c r="L779" s="329"/>
      <c r="M779" s="329"/>
      <c r="N779" s="329"/>
      <c r="O779" s="329"/>
      <c r="P779" s="329"/>
      <c r="Q779" s="329"/>
      <c r="R779" s="316"/>
      <c r="S779" s="316"/>
      <c r="T779" s="316"/>
      <c r="U779" s="316"/>
      <c r="V779" s="316"/>
      <c r="W779" s="316"/>
      <c r="X779" s="283"/>
      <c r="Y779" s="316"/>
      <c r="Z779" s="316"/>
      <c r="AA779" s="283"/>
      <c r="AB779" s="283"/>
      <c r="AC779" s="283"/>
      <c r="AD779" s="283"/>
      <c r="AE779" s="283"/>
      <c r="AF779" s="283"/>
      <c r="AG779" s="283"/>
      <c r="AH779" s="283"/>
      <c r="AI779" s="283"/>
      <c r="AJ779" s="283"/>
      <c r="AK779" s="283"/>
      <c r="AL779" s="283"/>
    </row>
    <row r="780">
      <c r="A780" s="316"/>
      <c r="B780" s="283"/>
      <c r="C780" s="283"/>
      <c r="D780" s="316"/>
      <c r="E780" s="316"/>
      <c r="F780" s="316"/>
      <c r="G780" s="316"/>
      <c r="H780" s="316"/>
      <c r="I780" s="316"/>
      <c r="J780" s="316"/>
      <c r="K780" s="316"/>
      <c r="L780" s="329"/>
      <c r="M780" s="329"/>
      <c r="N780" s="329"/>
      <c r="O780" s="329"/>
      <c r="P780" s="329"/>
      <c r="Q780" s="329"/>
      <c r="R780" s="316"/>
      <c r="S780" s="316"/>
      <c r="T780" s="316"/>
      <c r="U780" s="316"/>
      <c r="V780" s="316"/>
      <c r="W780" s="316"/>
      <c r="X780" s="283"/>
      <c r="Y780" s="316"/>
      <c r="Z780" s="316"/>
      <c r="AA780" s="283"/>
      <c r="AB780" s="283"/>
      <c r="AC780" s="283"/>
      <c r="AD780" s="283"/>
      <c r="AE780" s="283"/>
      <c r="AF780" s="283"/>
      <c r="AG780" s="283"/>
      <c r="AH780" s="283"/>
      <c r="AI780" s="283"/>
      <c r="AJ780" s="283"/>
      <c r="AK780" s="283"/>
      <c r="AL780" s="283"/>
    </row>
    <row r="781">
      <c r="A781" s="316"/>
      <c r="B781" s="283"/>
      <c r="C781" s="283"/>
      <c r="D781" s="316"/>
      <c r="E781" s="316"/>
      <c r="F781" s="316"/>
      <c r="G781" s="316"/>
      <c r="H781" s="316"/>
      <c r="I781" s="316"/>
      <c r="J781" s="316"/>
      <c r="K781" s="316"/>
      <c r="L781" s="329"/>
      <c r="M781" s="329"/>
      <c r="N781" s="329"/>
      <c r="O781" s="329"/>
      <c r="P781" s="329"/>
      <c r="Q781" s="329"/>
      <c r="R781" s="316"/>
      <c r="S781" s="316"/>
      <c r="T781" s="316"/>
      <c r="U781" s="316"/>
      <c r="V781" s="316"/>
      <c r="W781" s="316"/>
      <c r="X781" s="283"/>
      <c r="Y781" s="316"/>
      <c r="Z781" s="316"/>
      <c r="AA781" s="283"/>
      <c r="AB781" s="283"/>
      <c r="AC781" s="283"/>
      <c r="AD781" s="283"/>
      <c r="AE781" s="283"/>
      <c r="AF781" s="283"/>
      <c r="AG781" s="283"/>
      <c r="AH781" s="283"/>
      <c r="AI781" s="283"/>
      <c r="AJ781" s="283"/>
      <c r="AK781" s="283"/>
      <c r="AL781" s="283"/>
    </row>
    <row r="782">
      <c r="A782" s="316"/>
      <c r="B782" s="283"/>
      <c r="C782" s="283"/>
      <c r="D782" s="316"/>
      <c r="E782" s="316"/>
      <c r="F782" s="316"/>
      <c r="G782" s="316"/>
      <c r="H782" s="316"/>
      <c r="I782" s="316"/>
      <c r="J782" s="316"/>
      <c r="K782" s="316"/>
      <c r="L782" s="329"/>
      <c r="M782" s="329"/>
      <c r="N782" s="329"/>
      <c r="O782" s="329"/>
      <c r="P782" s="329"/>
      <c r="Q782" s="329"/>
      <c r="R782" s="316"/>
      <c r="S782" s="316"/>
      <c r="T782" s="316"/>
      <c r="U782" s="316"/>
      <c r="V782" s="316"/>
      <c r="W782" s="316"/>
      <c r="X782" s="283"/>
      <c r="Y782" s="316"/>
      <c r="Z782" s="316"/>
      <c r="AA782" s="283"/>
      <c r="AB782" s="283"/>
      <c r="AC782" s="283"/>
      <c r="AD782" s="283"/>
      <c r="AE782" s="283"/>
      <c r="AF782" s="283"/>
      <c r="AG782" s="283"/>
      <c r="AH782" s="283"/>
      <c r="AI782" s="283"/>
      <c r="AJ782" s="283"/>
      <c r="AK782" s="283"/>
      <c r="AL782" s="283"/>
    </row>
    <row r="783">
      <c r="A783" s="316"/>
      <c r="B783" s="283"/>
      <c r="C783" s="283"/>
      <c r="D783" s="316"/>
      <c r="E783" s="316"/>
      <c r="F783" s="316"/>
      <c r="G783" s="316"/>
      <c r="H783" s="316"/>
      <c r="I783" s="316"/>
      <c r="J783" s="316"/>
      <c r="K783" s="316"/>
      <c r="L783" s="329"/>
      <c r="M783" s="329"/>
      <c r="N783" s="329"/>
      <c r="O783" s="329"/>
      <c r="P783" s="329"/>
      <c r="Q783" s="329"/>
      <c r="R783" s="316"/>
      <c r="S783" s="316"/>
      <c r="T783" s="316"/>
      <c r="U783" s="316"/>
      <c r="V783" s="316"/>
      <c r="W783" s="316"/>
      <c r="X783" s="283"/>
      <c r="Y783" s="316"/>
      <c r="Z783" s="316"/>
      <c r="AA783" s="283"/>
      <c r="AB783" s="283"/>
      <c r="AC783" s="283"/>
      <c r="AD783" s="283"/>
      <c r="AE783" s="283"/>
      <c r="AF783" s="283"/>
      <c r="AG783" s="283"/>
      <c r="AH783" s="283"/>
      <c r="AI783" s="283"/>
      <c r="AJ783" s="283"/>
      <c r="AK783" s="283"/>
      <c r="AL783" s="283"/>
    </row>
    <row r="784">
      <c r="A784" s="316"/>
      <c r="B784" s="283"/>
      <c r="C784" s="283"/>
      <c r="D784" s="316"/>
      <c r="E784" s="316"/>
      <c r="F784" s="316"/>
      <c r="G784" s="316"/>
      <c r="H784" s="316"/>
      <c r="I784" s="316"/>
      <c r="J784" s="316"/>
      <c r="K784" s="316"/>
      <c r="L784" s="329"/>
      <c r="M784" s="329"/>
      <c r="N784" s="329"/>
      <c r="O784" s="329"/>
      <c r="P784" s="329"/>
      <c r="Q784" s="329"/>
      <c r="R784" s="316"/>
      <c r="S784" s="316"/>
      <c r="T784" s="316"/>
      <c r="U784" s="316"/>
      <c r="V784" s="316"/>
      <c r="W784" s="316"/>
      <c r="X784" s="283"/>
      <c r="Y784" s="316"/>
      <c r="Z784" s="316"/>
      <c r="AA784" s="283"/>
      <c r="AB784" s="283"/>
      <c r="AC784" s="283"/>
      <c r="AD784" s="283"/>
      <c r="AE784" s="283"/>
      <c r="AF784" s="283"/>
      <c r="AG784" s="283"/>
      <c r="AH784" s="283"/>
      <c r="AI784" s="283"/>
      <c r="AJ784" s="283"/>
      <c r="AK784" s="283"/>
      <c r="AL784" s="283"/>
    </row>
    <row r="785">
      <c r="A785" s="316"/>
      <c r="B785" s="283"/>
      <c r="C785" s="283"/>
      <c r="D785" s="316"/>
      <c r="E785" s="316"/>
      <c r="F785" s="316"/>
      <c r="G785" s="316"/>
      <c r="H785" s="316"/>
      <c r="I785" s="316"/>
      <c r="J785" s="316"/>
      <c r="K785" s="316"/>
      <c r="L785" s="329"/>
      <c r="M785" s="329"/>
      <c r="N785" s="329"/>
      <c r="O785" s="329"/>
      <c r="P785" s="329"/>
      <c r="Q785" s="329"/>
      <c r="R785" s="316"/>
      <c r="S785" s="316"/>
      <c r="T785" s="316"/>
      <c r="U785" s="316"/>
      <c r="V785" s="316"/>
      <c r="W785" s="316"/>
      <c r="X785" s="283"/>
      <c r="Y785" s="316"/>
      <c r="Z785" s="316"/>
      <c r="AA785" s="283"/>
      <c r="AB785" s="283"/>
      <c r="AC785" s="283"/>
      <c r="AD785" s="283"/>
      <c r="AE785" s="283"/>
      <c r="AF785" s="283"/>
      <c r="AG785" s="283"/>
      <c r="AH785" s="283"/>
      <c r="AI785" s="283"/>
      <c r="AJ785" s="283"/>
      <c r="AK785" s="283"/>
      <c r="AL785" s="283"/>
    </row>
    <row r="786">
      <c r="A786" s="316"/>
      <c r="B786" s="283"/>
      <c r="C786" s="283"/>
      <c r="D786" s="316"/>
      <c r="E786" s="316"/>
      <c r="F786" s="316"/>
      <c r="G786" s="316"/>
      <c r="H786" s="316"/>
      <c r="I786" s="316"/>
      <c r="J786" s="316"/>
      <c r="K786" s="316"/>
      <c r="L786" s="329"/>
      <c r="M786" s="329"/>
      <c r="N786" s="329"/>
      <c r="O786" s="329"/>
      <c r="P786" s="329"/>
      <c r="Q786" s="329"/>
      <c r="R786" s="316"/>
      <c r="S786" s="316"/>
      <c r="T786" s="316"/>
      <c r="U786" s="316"/>
      <c r="V786" s="316"/>
      <c r="W786" s="316"/>
      <c r="X786" s="283"/>
      <c r="Y786" s="316"/>
      <c r="Z786" s="316"/>
      <c r="AA786" s="283"/>
      <c r="AB786" s="283"/>
      <c r="AC786" s="283"/>
      <c r="AD786" s="283"/>
      <c r="AE786" s="283"/>
      <c r="AF786" s="283"/>
      <c r="AG786" s="283"/>
      <c r="AH786" s="283"/>
      <c r="AI786" s="283"/>
      <c r="AJ786" s="283"/>
      <c r="AK786" s="283"/>
      <c r="AL786" s="283"/>
    </row>
    <row r="787">
      <c r="A787" s="316"/>
      <c r="B787" s="283"/>
      <c r="C787" s="283"/>
      <c r="D787" s="316"/>
      <c r="E787" s="316"/>
      <c r="F787" s="316"/>
      <c r="G787" s="316"/>
      <c r="H787" s="316"/>
      <c r="I787" s="316"/>
      <c r="J787" s="316"/>
      <c r="K787" s="316"/>
      <c r="L787" s="329"/>
      <c r="M787" s="329"/>
      <c r="N787" s="329"/>
      <c r="O787" s="329"/>
      <c r="P787" s="329"/>
      <c r="Q787" s="329"/>
      <c r="R787" s="316"/>
      <c r="S787" s="316"/>
      <c r="T787" s="316"/>
      <c r="U787" s="316"/>
      <c r="V787" s="316"/>
      <c r="W787" s="316"/>
      <c r="X787" s="283"/>
      <c r="Y787" s="316"/>
      <c r="Z787" s="316"/>
      <c r="AA787" s="283"/>
      <c r="AB787" s="283"/>
      <c r="AC787" s="283"/>
      <c r="AD787" s="283"/>
      <c r="AE787" s="283"/>
      <c r="AF787" s="283"/>
      <c r="AG787" s="283"/>
      <c r="AH787" s="283"/>
      <c r="AI787" s="283"/>
      <c r="AJ787" s="283"/>
      <c r="AK787" s="283"/>
      <c r="AL787" s="283"/>
    </row>
    <row r="788">
      <c r="A788" s="316"/>
      <c r="B788" s="283"/>
      <c r="C788" s="283"/>
      <c r="D788" s="316"/>
      <c r="E788" s="316"/>
      <c r="F788" s="316"/>
      <c r="G788" s="316"/>
      <c r="H788" s="316"/>
      <c r="I788" s="316"/>
      <c r="J788" s="316"/>
      <c r="K788" s="316"/>
      <c r="L788" s="329"/>
      <c r="M788" s="329"/>
      <c r="N788" s="329"/>
      <c r="O788" s="329"/>
      <c r="P788" s="329"/>
      <c r="Q788" s="329"/>
      <c r="R788" s="316"/>
      <c r="S788" s="316"/>
      <c r="T788" s="316"/>
      <c r="U788" s="316"/>
      <c r="V788" s="316"/>
      <c r="W788" s="316"/>
      <c r="X788" s="283"/>
      <c r="Y788" s="316"/>
      <c r="Z788" s="316"/>
      <c r="AA788" s="283"/>
      <c r="AB788" s="283"/>
      <c r="AC788" s="283"/>
      <c r="AD788" s="283"/>
      <c r="AE788" s="283"/>
      <c r="AF788" s="283"/>
      <c r="AG788" s="283"/>
      <c r="AH788" s="283"/>
      <c r="AI788" s="283"/>
      <c r="AJ788" s="283"/>
      <c r="AK788" s="283"/>
      <c r="AL788" s="283"/>
    </row>
    <row r="789">
      <c r="A789" s="316"/>
      <c r="B789" s="283"/>
      <c r="C789" s="283"/>
      <c r="D789" s="316"/>
      <c r="E789" s="316"/>
      <c r="F789" s="316"/>
      <c r="G789" s="316"/>
      <c r="H789" s="316"/>
      <c r="I789" s="316"/>
      <c r="J789" s="316"/>
      <c r="K789" s="316"/>
      <c r="L789" s="329"/>
      <c r="M789" s="329"/>
      <c r="N789" s="329"/>
      <c r="O789" s="329"/>
      <c r="P789" s="329"/>
      <c r="Q789" s="329"/>
      <c r="R789" s="316"/>
      <c r="S789" s="316"/>
      <c r="T789" s="316"/>
      <c r="U789" s="316"/>
      <c r="V789" s="316"/>
      <c r="W789" s="316"/>
      <c r="X789" s="283"/>
      <c r="Y789" s="316"/>
      <c r="Z789" s="316"/>
      <c r="AA789" s="283"/>
      <c r="AB789" s="283"/>
      <c r="AC789" s="283"/>
      <c r="AD789" s="283"/>
      <c r="AE789" s="283"/>
      <c r="AF789" s="283"/>
      <c r="AG789" s="283"/>
      <c r="AH789" s="283"/>
      <c r="AI789" s="283"/>
      <c r="AJ789" s="283"/>
      <c r="AK789" s="283"/>
      <c r="AL789" s="283"/>
    </row>
    <row r="790">
      <c r="A790" s="316"/>
      <c r="B790" s="283"/>
      <c r="C790" s="283"/>
      <c r="D790" s="316"/>
      <c r="E790" s="316"/>
      <c r="F790" s="316"/>
      <c r="G790" s="316"/>
      <c r="H790" s="316"/>
      <c r="I790" s="316"/>
      <c r="J790" s="316"/>
      <c r="K790" s="316"/>
      <c r="L790" s="329"/>
      <c r="M790" s="329"/>
      <c r="N790" s="329"/>
      <c r="O790" s="329"/>
      <c r="P790" s="329"/>
      <c r="Q790" s="329"/>
      <c r="R790" s="316"/>
      <c r="S790" s="316"/>
      <c r="T790" s="316"/>
      <c r="U790" s="316"/>
      <c r="V790" s="316"/>
      <c r="W790" s="316"/>
      <c r="X790" s="283"/>
      <c r="Y790" s="316"/>
      <c r="Z790" s="316"/>
      <c r="AA790" s="283"/>
      <c r="AB790" s="283"/>
      <c r="AC790" s="283"/>
      <c r="AD790" s="283"/>
      <c r="AE790" s="283"/>
      <c r="AF790" s="283"/>
      <c r="AG790" s="283"/>
      <c r="AH790" s="283"/>
      <c r="AI790" s="283"/>
      <c r="AJ790" s="283"/>
      <c r="AK790" s="283"/>
      <c r="AL790" s="283"/>
    </row>
    <row r="791">
      <c r="A791" s="316"/>
      <c r="B791" s="283"/>
      <c r="C791" s="283"/>
      <c r="D791" s="316"/>
      <c r="E791" s="316"/>
      <c r="F791" s="316"/>
      <c r="G791" s="316"/>
      <c r="H791" s="316"/>
      <c r="I791" s="316"/>
      <c r="J791" s="316"/>
      <c r="K791" s="316"/>
      <c r="L791" s="329"/>
      <c r="M791" s="329"/>
      <c r="N791" s="329"/>
      <c r="O791" s="329"/>
      <c r="P791" s="329"/>
      <c r="Q791" s="329"/>
      <c r="R791" s="316"/>
      <c r="S791" s="316"/>
      <c r="T791" s="316"/>
      <c r="U791" s="316"/>
      <c r="V791" s="316"/>
      <c r="W791" s="316"/>
      <c r="X791" s="283"/>
      <c r="Y791" s="316"/>
      <c r="Z791" s="316"/>
      <c r="AA791" s="283"/>
      <c r="AB791" s="283"/>
      <c r="AC791" s="283"/>
      <c r="AD791" s="283"/>
      <c r="AE791" s="283"/>
      <c r="AF791" s="283"/>
      <c r="AG791" s="283"/>
      <c r="AH791" s="283"/>
      <c r="AI791" s="283"/>
      <c r="AJ791" s="283"/>
      <c r="AK791" s="283"/>
      <c r="AL791" s="283"/>
    </row>
    <row r="792">
      <c r="A792" s="316"/>
      <c r="B792" s="283"/>
      <c r="C792" s="283"/>
      <c r="D792" s="316"/>
      <c r="E792" s="316"/>
      <c r="F792" s="316"/>
      <c r="G792" s="316"/>
      <c r="H792" s="316"/>
      <c r="I792" s="316"/>
      <c r="J792" s="316"/>
      <c r="K792" s="316"/>
      <c r="L792" s="329"/>
      <c r="M792" s="329"/>
      <c r="N792" s="329"/>
      <c r="O792" s="329"/>
      <c r="P792" s="329"/>
      <c r="Q792" s="329"/>
      <c r="R792" s="316"/>
      <c r="S792" s="316"/>
      <c r="T792" s="316"/>
      <c r="U792" s="316"/>
      <c r="V792" s="316"/>
      <c r="W792" s="316"/>
      <c r="X792" s="283"/>
      <c r="Y792" s="316"/>
      <c r="Z792" s="316"/>
      <c r="AA792" s="283"/>
      <c r="AB792" s="283"/>
      <c r="AC792" s="283"/>
      <c r="AD792" s="283"/>
      <c r="AE792" s="283"/>
      <c r="AF792" s="283"/>
      <c r="AG792" s="283"/>
      <c r="AH792" s="283"/>
      <c r="AI792" s="283"/>
      <c r="AJ792" s="283"/>
      <c r="AK792" s="283"/>
      <c r="AL792" s="283"/>
    </row>
    <row r="793">
      <c r="A793" s="316"/>
      <c r="B793" s="283"/>
      <c r="C793" s="283"/>
      <c r="D793" s="316"/>
      <c r="E793" s="316"/>
      <c r="F793" s="316"/>
      <c r="G793" s="316"/>
      <c r="H793" s="316"/>
      <c r="I793" s="316"/>
      <c r="J793" s="316"/>
      <c r="K793" s="316"/>
      <c r="L793" s="329"/>
      <c r="M793" s="329"/>
      <c r="N793" s="329"/>
      <c r="O793" s="329"/>
      <c r="P793" s="329"/>
      <c r="Q793" s="329"/>
      <c r="R793" s="316"/>
      <c r="S793" s="316"/>
      <c r="T793" s="316"/>
      <c r="U793" s="316"/>
      <c r="V793" s="316"/>
      <c r="W793" s="316"/>
      <c r="X793" s="283"/>
      <c r="Y793" s="316"/>
      <c r="Z793" s="316"/>
      <c r="AA793" s="283"/>
      <c r="AB793" s="283"/>
      <c r="AC793" s="283"/>
      <c r="AD793" s="283"/>
      <c r="AE793" s="283"/>
      <c r="AF793" s="283"/>
      <c r="AG793" s="283"/>
      <c r="AH793" s="283"/>
      <c r="AI793" s="283"/>
      <c r="AJ793" s="283"/>
      <c r="AK793" s="283"/>
      <c r="AL793" s="283"/>
    </row>
    <row r="794">
      <c r="A794" s="316"/>
      <c r="B794" s="283"/>
      <c r="C794" s="283"/>
      <c r="D794" s="316"/>
      <c r="E794" s="316"/>
      <c r="F794" s="316"/>
      <c r="G794" s="316"/>
      <c r="H794" s="316"/>
      <c r="I794" s="316"/>
      <c r="J794" s="316"/>
      <c r="K794" s="316"/>
      <c r="L794" s="329"/>
      <c r="M794" s="329"/>
      <c r="N794" s="329"/>
      <c r="O794" s="329"/>
      <c r="P794" s="329"/>
      <c r="Q794" s="329"/>
      <c r="R794" s="316"/>
      <c r="S794" s="316"/>
      <c r="T794" s="316"/>
      <c r="U794" s="316"/>
      <c r="V794" s="316"/>
      <c r="W794" s="316"/>
      <c r="X794" s="283"/>
      <c r="Y794" s="316"/>
      <c r="Z794" s="316"/>
      <c r="AA794" s="283"/>
      <c r="AB794" s="283"/>
      <c r="AC794" s="283"/>
      <c r="AD794" s="283"/>
      <c r="AE794" s="283"/>
      <c r="AF794" s="283"/>
      <c r="AG794" s="283"/>
      <c r="AH794" s="283"/>
      <c r="AI794" s="283"/>
      <c r="AJ794" s="283"/>
      <c r="AK794" s="283"/>
      <c r="AL794" s="283"/>
    </row>
    <row r="795">
      <c r="A795" s="316"/>
      <c r="B795" s="283"/>
      <c r="C795" s="283"/>
      <c r="D795" s="316"/>
      <c r="E795" s="316"/>
      <c r="F795" s="316"/>
      <c r="G795" s="316"/>
      <c r="H795" s="316"/>
      <c r="I795" s="316"/>
      <c r="J795" s="316"/>
      <c r="K795" s="316"/>
      <c r="L795" s="329"/>
      <c r="M795" s="329"/>
      <c r="N795" s="329"/>
      <c r="O795" s="329"/>
      <c r="P795" s="329"/>
      <c r="Q795" s="329"/>
      <c r="R795" s="316"/>
      <c r="S795" s="316"/>
      <c r="T795" s="316"/>
      <c r="U795" s="316"/>
      <c r="V795" s="316"/>
      <c r="W795" s="316"/>
      <c r="X795" s="283"/>
      <c r="Y795" s="316"/>
      <c r="Z795" s="316"/>
      <c r="AA795" s="283"/>
      <c r="AB795" s="283"/>
      <c r="AC795" s="283"/>
      <c r="AD795" s="283"/>
      <c r="AE795" s="283"/>
      <c r="AF795" s="283"/>
      <c r="AG795" s="283"/>
      <c r="AH795" s="283"/>
      <c r="AI795" s="283"/>
      <c r="AJ795" s="283"/>
      <c r="AK795" s="283"/>
      <c r="AL795" s="283"/>
    </row>
    <row r="796">
      <c r="A796" s="316"/>
      <c r="B796" s="283"/>
      <c r="C796" s="283"/>
      <c r="D796" s="316"/>
      <c r="E796" s="316"/>
      <c r="F796" s="316"/>
      <c r="G796" s="316"/>
      <c r="H796" s="316"/>
      <c r="I796" s="316"/>
      <c r="J796" s="316"/>
      <c r="K796" s="316"/>
      <c r="L796" s="329"/>
      <c r="M796" s="329"/>
      <c r="N796" s="329"/>
      <c r="O796" s="329"/>
      <c r="P796" s="329"/>
      <c r="Q796" s="329"/>
      <c r="R796" s="316"/>
      <c r="S796" s="316"/>
      <c r="T796" s="316"/>
      <c r="U796" s="316"/>
      <c r="V796" s="316"/>
      <c r="W796" s="316"/>
      <c r="X796" s="283"/>
      <c r="Y796" s="316"/>
      <c r="Z796" s="316"/>
      <c r="AA796" s="283"/>
      <c r="AB796" s="283"/>
      <c r="AC796" s="283"/>
      <c r="AD796" s="283"/>
      <c r="AE796" s="283"/>
      <c r="AF796" s="283"/>
      <c r="AG796" s="283"/>
      <c r="AH796" s="283"/>
      <c r="AI796" s="283"/>
      <c r="AJ796" s="283"/>
      <c r="AK796" s="283"/>
      <c r="AL796" s="283"/>
    </row>
    <row r="797">
      <c r="A797" s="316"/>
      <c r="B797" s="283"/>
      <c r="C797" s="283"/>
      <c r="D797" s="316"/>
      <c r="E797" s="316"/>
      <c r="F797" s="316"/>
      <c r="G797" s="316"/>
      <c r="H797" s="316"/>
      <c r="I797" s="316"/>
      <c r="J797" s="316"/>
      <c r="K797" s="316"/>
      <c r="L797" s="329"/>
      <c r="M797" s="329"/>
      <c r="N797" s="329"/>
      <c r="O797" s="329"/>
      <c r="P797" s="329"/>
      <c r="Q797" s="329"/>
      <c r="R797" s="316"/>
      <c r="S797" s="316"/>
      <c r="T797" s="316"/>
      <c r="U797" s="316"/>
      <c r="V797" s="316"/>
      <c r="W797" s="316"/>
      <c r="X797" s="283"/>
      <c r="Y797" s="316"/>
      <c r="Z797" s="316"/>
      <c r="AA797" s="283"/>
      <c r="AB797" s="283"/>
      <c r="AC797" s="283"/>
      <c r="AD797" s="283"/>
      <c r="AE797" s="283"/>
      <c r="AF797" s="283"/>
      <c r="AG797" s="283"/>
      <c r="AH797" s="283"/>
      <c r="AI797" s="283"/>
      <c r="AJ797" s="283"/>
      <c r="AK797" s="283"/>
      <c r="AL797" s="283"/>
    </row>
    <row r="798">
      <c r="A798" s="316"/>
      <c r="B798" s="283"/>
      <c r="C798" s="283"/>
      <c r="D798" s="316"/>
      <c r="E798" s="316"/>
      <c r="F798" s="316"/>
      <c r="G798" s="316"/>
      <c r="H798" s="316"/>
      <c r="I798" s="316"/>
      <c r="J798" s="316"/>
      <c r="K798" s="316"/>
      <c r="L798" s="329"/>
      <c r="M798" s="329"/>
      <c r="N798" s="329"/>
      <c r="O798" s="329"/>
      <c r="P798" s="329"/>
      <c r="Q798" s="329"/>
      <c r="R798" s="316"/>
      <c r="S798" s="316"/>
      <c r="T798" s="316"/>
      <c r="U798" s="316"/>
      <c r="V798" s="316"/>
      <c r="W798" s="316"/>
      <c r="X798" s="283"/>
      <c r="Y798" s="316"/>
      <c r="Z798" s="316"/>
      <c r="AA798" s="283"/>
      <c r="AB798" s="283"/>
      <c r="AC798" s="283"/>
      <c r="AD798" s="283"/>
      <c r="AE798" s="283"/>
      <c r="AF798" s="283"/>
      <c r="AG798" s="283"/>
      <c r="AH798" s="283"/>
      <c r="AI798" s="283"/>
      <c r="AJ798" s="283"/>
      <c r="AK798" s="283"/>
      <c r="AL798" s="283"/>
    </row>
    <row r="799">
      <c r="A799" s="316"/>
      <c r="B799" s="283"/>
      <c r="C799" s="283"/>
      <c r="D799" s="316"/>
      <c r="E799" s="316"/>
      <c r="F799" s="316"/>
      <c r="G799" s="316"/>
      <c r="H799" s="316"/>
      <c r="I799" s="316"/>
      <c r="J799" s="316"/>
      <c r="K799" s="316"/>
      <c r="L799" s="329"/>
      <c r="M799" s="329"/>
      <c r="N799" s="329"/>
      <c r="O799" s="329"/>
      <c r="P799" s="329"/>
      <c r="Q799" s="329"/>
      <c r="R799" s="316"/>
      <c r="S799" s="316"/>
      <c r="T799" s="316"/>
      <c r="U799" s="316"/>
      <c r="V799" s="316"/>
      <c r="W799" s="316"/>
      <c r="X799" s="283"/>
      <c r="Y799" s="316"/>
      <c r="Z799" s="316"/>
      <c r="AA799" s="283"/>
      <c r="AB799" s="283"/>
      <c r="AC799" s="283"/>
      <c r="AD799" s="283"/>
      <c r="AE799" s="283"/>
      <c r="AF799" s="283"/>
      <c r="AG799" s="283"/>
      <c r="AH799" s="283"/>
      <c r="AI799" s="283"/>
      <c r="AJ799" s="283"/>
      <c r="AK799" s="283"/>
      <c r="AL799" s="283"/>
    </row>
    <row r="800">
      <c r="A800" s="316"/>
      <c r="B800" s="283"/>
      <c r="C800" s="283"/>
      <c r="D800" s="316"/>
      <c r="E800" s="316"/>
      <c r="F800" s="316"/>
      <c r="G800" s="316"/>
      <c r="H800" s="316"/>
      <c r="I800" s="316"/>
      <c r="J800" s="316"/>
      <c r="K800" s="316"/>
      <c r="L800" s="329"/>
      <c r="M800" s="329"/>
      <c r="N800" s="329"/>
      <c r="O800" s="329"/>
      <c r="P800" s="329"/>
      <c r="Q800" s="329"/>
      <c r="R800" s="316"/>
      <c r="S800" s="316"/>
      <c r="T800" s="316"/>
      <c r="U800" s="316"/>
      <c r="V800" s="316"/>
      <c r="W800" s="316"/>
      <c r="X800" s="283"/>
      <c r="Y800" s="316"/>
      <c r="Z800" s="316"/>
      <c r="AA800" s="283"/>
      <c r="AB800" s="283"/>
      <c r="AC800" s="283"/>
      <c r="AD800" s="283"/>
      <c r="AE800" s="283"/>
      <c r="AF800" s="283"/>
      <c r="AG800" s="283"/>
      <c r="AH800" s="283"/>
      <c r="AI800" s="283"/>
      <c r="AJ800" s="283"/>
      <c r="AK800" s="283"/>
      <c r="AL800" s="283"/>
    </row>
    <row r="801">
      <c r="A801" s="316"/>
      <c r="B801" s="283"/>
      <c r="C801" s="283"/>
      <c r="D801" s="316"/>
      <c r="E801" s="316"/>
      <c r="F801" s="316"/>
      <c r="G801" s="316"/>
      <c r="H801" s="316"/>
      <c r="I801" s="316"/>
      <c r="J801" s="316"/>
      <c r="K801" s="316"/>
      <c r="L801" s="329"/>
      <c r="M801" s="329"/>
      <c r="N801" s="329"/>
      <c r="O801" s="329"/>
      <c r="P801" s="329"/>
      <c r="Q801" s="329"/>
      <c r="R801" s="316"/>
      <c r="S801" s="316"/>
      <c r="T801" s="316"/>
      <c r="U801" s="316"/>
      <c r="V801" s="316"/>
      <c r="W801" s="316"/>
      <c r="X801" s="283"/>
      <c r="Y801" s="316"/>
      <c r="Z801" s="316"/>
      <c r="AA801" s="283"/>
      <c r="AB801" s="283"/>
      <c r="AC801" s="283"/>
      <c r="AD801" s="283"/>
      <c r="AE801" s="283"/>
      <c r="AF801" s="283"/>
      <c r="AG801" s="283"/>
      <c r="AH801" s="283"/>
      <c r="AI801" s="283"/>
      <c r="AJ801" s="283"/>
      <c r="AK801" s="283"/>
      <c r="AL801" s="283"/>
    </row>
    <row r="802">
      <c r="A802" s="316"/>
      <c r="B802" s="283"/>
      <c r="C802" s="283"/>
      <c r="D802" s="316"/>
      <c r="E802" s="316"/>
      <c r="F802" s="316"/>
      <c r="G802" s="316"/>
      <c r="H802" s="316"/>
      <c r="I802" s="316"/>
      <c r="J802" s="316"/>
      <c r="K802" s="316"/>
      <c r="L802" s="329"/>
      <c r="M802" s="329"/>
      <c r="N802" s="329"/>
      <c r="O802" s="329"/>
      <c r="P802" s="329"/>
      <c r="Q802" s="329"/>
      <c r="R802" s="316"/>
      <c r="S802" s="316"/>
      <c r="T802" s="316"/>
      <c r="U802" s="316"/>
      <c r="V802" s="316"/>
      <c r="W802" s="316"/>
      <c r="X802" s="283"/>
      <c r="Y802" s="316"/>
      <c r="Z802" s="316"/>
      <c r="AA802" s="283"/>
      <c r="AB802" s="283"/>
      <c r="AC802" s="283"/>
      <c r="AD802" s="283"/>
      <c r="AE802" s="283"/>
      <c r="AF802" s="283"/>
      <c r="AG802" s="283"/>
      <c r="AH802" s="283"/>
      <c r="AI802" s="283"/>
      <c r="AJ802" s="283"/>
      <c r="AK802" s="283"/>
      <c r="AL802" s="283"/>
    </row>
    <row r="803">
      <c r="A803" s="316"/>
      <c r="B803" s="283"/>
      <c r="C803" s="283"/>
      <c r="D803" s="316"/>
      <c r="E803" s="316"/>
      <c r="F803" s="316"/>
      <c r="G803" s="316"/>
      <c r="H803" s="316"/>
      <c r="I803" s="316"/>
      <c r="J803" s="316"/>
      <c r="K803" s="316"/>
      <c r="L803" s="329"/>
      <c r="M803" s="329"/>
      <c r="N803" s="329"/>
      <c r="O803" s="329"/>
      <c r="P803" s="329"/>
      <c r="Q803" s="329"/>
      <c r="R803" s="316"/>
      <c r="S803" s="316"/>
      <c r="T803" s="316"/>
      <c r="U803" s="316"/>
      <c r="V803" s="316"/>
      <c r="W803" s="316"/>
      <c r="X803" s="283"/>
      <c r="Y803" s="316"/>
      <c r="Z803" s="316"/>
      <c r="AA803" s="283"/>
      <c r="AB803" s="283"/>
      <c r="AC803" s="283"/>
      <c r="AD803" s="283"/>
      <c r="AE803" s="283"/>
      <c r="AF803" s="283"/>
      <c r="AG803" s="283"/>
      <c r="AH803" s="283"/>
      <c r="AI803" s="283"/>
      <c r="AJ803" s="283"/>
      <c r="AK803" s="283"/>
      <c r="AL803" s="283"/>
    </row>
    <row r="804">
      <c r="A804" s="316"/>
      <c r="B804" s="283"/>
      <c r="C804" s="283"/>
      <c r="D804" s="316"/>
      <c r="E804" s="316"/>
      <c r="F804" s="316"/>
      <c r="G804" s="316"/>
      <c r="H804" s="316"/>
      <c r="I804" s="316"/>
      <c r="J804" s="316"/>
      <c r="K804" s="316"/>
      <c r="L804" s="329"/>
      <c r="M804" s="329"/>
      <c r="N804" s="329"/>
      <c r="O804" s="329"/>
      <c r="P804" s="329"/>
      <c r="Q804" s="329"/>
      <c r="R804" s="316"/>
      <c r="S804" s="316"/>
      <c r="T804" s="316"/>
      <c r="U804" s="316"/>
      <c r="V804" s="316"/>
      <c r="W804" s="316"/>
      <c r="X804" s="283"/>
      <c r="Y804" s="316"/>
      <c r="Z804" s="316"/>
      <c r="AA804" s="283"/>
      <c r="AB804" s="283"/>
      <c r="AC804" s="283"/>
      <c r="AD804" s="283"/>
      <c r="AE804" s="283"/>
      <c r="AF804" s="283"/>
      <c r="AG804" s="283"/>
      <c r="AH804" s="283"/>
      <c r="AI804" s="283"/>
      <c r="AJ804" s="283"/>
      <c r="AK804" s="283"/>
      <c r="AL804" s="283"/>
    </row>
    <row r="805">
      <c r="A805" s="316"/>
      <c r="B805" s="283"/>
      <c r="C805" s="283"/>
      <c r="D805" s="316"/>
      <c r="E805" s="316"/>
      <c r="F805" s="316"/>
      <c r="G805" s="316"/>
      <c r="H805" s="316"/>
      <c r="I805" s="316"/>
      <c r="J805" s="316"/>
      <c r="K805" s="316"/>
      <c r="L805" s="329"/>
      <c r="M805" s="329"/>
      <c r="N805" s="329"/>
      <c r="O805" s="329"/>
      <c r="P805" s="329"/>
      <c r="Q805" s="329"/>
      <c r="R805" s="316"/>
      <c r="S805" s="316"/>
      <c r="T805" s="316"/>
      <c r="U805" s="316"/>
      <c r="V805" s="316"/>
      <c r="W805" s="316"/>
      <c r="X805" s="283"/>
      <c r="Y805" s="316"/>
      <c r="Z805" s="316"/>
      <c r="AA805" s="283"/>
      <c r="AB805" s="283"/>
      <c r="AC805" s="283"/>
      <c r="AD805" s="283"/>
      <c r="AE805" s="283"/>
      <c r="AF805" s="283"/>
      <c r="AG805" s="283"/>
      <c r="AH805" s="283"/>
      <c r="AI805" s="283"/>
      <c r="AJ805" s="283"/>
      <c r="AK805" s="283"/>
      <c r="AL805" s="283"/>
    </row>
    <row r="806">
      <c r="A806" s="316"/>
      <c r="B806" s="283"/>
      <c r="C806" s="283"/>
      <c r="D806" s="316"/>
      <c r="E806" s="316"/>
      <c r="F806" s="316"/>
      <c r="G806" s="316"/>
      <c r="H806" s="316"/>
      <c r="I806" s="316"/>
      <c r="J806" s="316"/>
      <c r="K806" s="316"/>
      <c r="L806" s="329"/>
      <c r="M806" s="329"/>
      <c r="N806" s="329"/>
      <c r="O806" s="329"/>
      <c r="P806" s="329"/>
      <c r="Q806" s="329"/>
      <c r="R806" s="316"/>
      <c r="S806" s="316"/>
      <c r="T806" s="316"/>
      <c r="U806" s="316"/>
      <c r="V806" s="316"/>
      <c r="W806" s="316"/>
      <c r="X806" s="283"/>
      <c r="Y806" s="316"/>
      <c r="Z806" s="316"/>
      <c r="AA806" s="283"/>
      <c r="AB806" s="283"/>
      <c r="AC806" s="283"/>
      <c r="AD806" s="283"/>
      <c r="AE806" s="283"/>
      <c r="AF806" s="283"/>
      <c r="AG806" s="283"/>
      <c r="AH806" s="283"/>
      <c r="AI806" s="283"/>
      <c r="AJ806" s="283"/>
      <c r="AK806" s="283"/>
      <c r="AL806" s="283"/>
    </row>
    <row r="807">
      <c r="A807" s="316"/>
      <c r="B807" s="283"/>
      <c r="C807" s="283"/>
      <c r="D807" s="316"/>
      <c r="E807" s="316"/>
      <c r="F807" s="316"/>
      <c r="G807" s="316"/>
      <c r="H807" s="316"/>
      <c r="I807" s="316"/>
      <c r="J807" s="316"/>
      <c r="K807" s="316"/>
      <c r="L807" s="329"/>
      <c r="M807" s="329"/>
      <c r="N807" s="329"/>
      <c r="O807" s="329"/>
      <c r="P807" s="329"/>
      <c r="Q807" s="329"/>
      <c r="R807" s="316"/>
      <c r="S807" s="316"/>
      <c r="T807" s="316"/>
      <c r="U807" s="316"/>
      <c r="V807" s="316"/>
      <c r="W807" s="316"/>
      <c r="X807" s="283"/>
      <c r="Y807" s="316"/>
      <c r="Z807" s="316"/>
      <c r="AA807" s="283"/>
      <c r="AB807" s="283"/>
      <c r="AC807" s="283"/>
      <c r="AD807" s="283"/>
      <c r="AE807" s="283"/>
      <c r="AF807" s="283"/>
      <c r="AG807" s="283"/>
      <c r="AH807" s="283"/>
      <c r="AI807" s="283"/>
      <c r="AJ807" s="283"/>
      <c r="AK807" s="283"/>
      <c r="AL807" s="283"/>
    </row>
    <row r="808">
      <c r="A808" s="316"/>
      <c r="B808" s="283"/>
      <c r="C808" s="283"/>
      <c r="D808" s="316"/>
      <c r="E808" s="316"/>
      <c r="F808" s="316"/>
      <c r="G808" s="316"/>
      <c r="H808" s="316"/>
      <c r="I808" s="316"/>
      <c r="J808" s="316"/>
      <c r="K808" s="316"/>
      <c r="L808" s="329"/>
      <c r="M808" s="329"/>
      <c r="N808" s="329"/>
      <c r="O808" s="329"/>
      <c r="P808" s="329"/>
      <c r="Q808" s="329"/>
      <c r="R808" s="316"/>
      <c r="S808" s="316"/>
      <c r="T808" s="316"/>
      <c r="U808" s="316"/>
      <c r="V808" s="316"/>
      <c r="W808" s="316"/>
      <c r="X808" s="283"/>
      <c r="Y808" s="316"/>
      <c r="Z808" s="316"/>
      <c r="AA808" s="283"/>
      <c r="AB808" s="283"/>
      <c r="AC808" s="283"/>
      <c r="AD808" s="283"/>
      <c r="AE808" s="283"/>
      <c r="AF808" s="283"/>
      <c r="AG808" s="283"/>
      <c r="AH808" s="283"/>
      <c r="AI808" s="283"/>
      <c r="AJ808" s="283"/>
      <c r="AK808" s="283"/>
      <c r="AL808" s="283"/>
    </row>
    <row r="809">
      <c r="A809" s="316"/>
      <c r="B809" s="283"/>
      <c r="C809" s="283"/>
      <c r="D809" s="316"/>
      <c r="E809" s="316"/>
      <c r="F809" s="316"/>
      <c r="G809" s="316"/>
      <c r="H809" s="316"/>
      <c r="I809" s="316"/>
      <c r="J809" s="316"/>
      <c r="K809" s="316"/>
      <c r="L809" s="329"/>
      <c r="M809" s="329"/>
      <c r="N809" s="329"/>
      <c r="O809" s="329"/>
      <c r="P809" s="329"/>
      <c r="Q809" s="329"/>
      <c r="R809" s="316"/>
      <c r="S809" s="316"/>
      <c r="T809" s="316"/>
      <c r="U809" s="316"/>
      <c r="V809" s="316"/>
      <c r="W809" s="316"/>
      <c r="X809" s="283"/>
      <c r="Y809" s="316"/>
      <c r="Z809" s="316"/>
      <c r="AA809" s="283"/>
      <c r="AB809" s="283"/>
      <c r="AC809" s="283"/>
      <c r="AD809" s="283"/>
      <c r="AE809" s="283"/>
      <c r="AF809" s="283"/>
      <c r="AG809" s="283"/>
      <c r="AH809" s="283"/>
      <c r="AI809" s="283"/>
      <c r="AJ809" s="283"/>
      <c r="AK809" s="283"/>
      <c r="AL809" s="283"/>
    </row>
    <row r="810">
      <c r="A810" s="316"/>
      <c r="B810" s="283"/>
      <c r="C810" s="283"/>
      <c r="D810" s="316"/>
      <c r="E810" s="316"/>
      <c r="F810" s="316"/>
      <c r="G810" s="316"/>
      <c r="H810" s="316"/>
      <c r="I810" s="316"/>
      <c r="J810" s="316"/>
      <c r="K810" s="316"/>
      <c r="L810" s="329"/>
      <c r="M810" s="329"/>
      <c r="N810" s="329"/>
      <c r="O810" s="329"/>
      <c r="P810" s="329"/>
      <c r="Q810" s="329"/>
      <c r="R810" s="316"/>
      <c r="S810" s="316"/>
      <c r="T810" s="316"/>
      <c r="U810" s="316"/>
      <c r="V810" s="316"/>
      <c r="W810" s="316"/>
      <c r="X810" s="283"/>
      <c r="Y810" s="316"/>
      <c r="Z810" s="316"/>
      <c r="AA810" s="283"/>
      <c r="AB810" s="283"/>
      <c r="AC810" s="283"/>
      <c r="AD810" s="283"/>
      <c r="AE810" s="283"/>
      <c r="AF810" s="283"/>
      <c r="AG810" s="283"/>
      <c r="AH810" s="283"/>
      <c r="AI810" s="283"/>
      <c r="AJ810" s="283"/>
      <c r="AK810" s="283"/>
      <c r="AL810" s="283"/>
    </row>
    <row r="811">
      <c r="A811" s="316"/>
      <c r="B811" s="283"/>
      <c r="C811" s="283"/>
      <c r="D811" s="316"/>
      <c r="E811" s="316"/>
      <c r="F811" s="316"/>
      <c r="G811" s="316"/>
      <c r="H811" s="316"/>
      <c r="I811" s="316"/>
      <c r="J811" s="316"/>
      <c r="K811" s="316"/>
      <c r="L811" s="329"/>
      <c r="M811" s="329"/>
      <c r="N811" s="329"/>
      <c r="O811" s="329"/>
      <c r="P811" s="329"/>
      <c r="Q811" s="329"/>
      <c r="R811" s="316"/>
      <c r="S811" s="316"/>
      <c r="T811" s="316"/>
      <c r="U811" s="316"/>
      <c r="V811" s="316"/>
      <c r="W811" s="316"/>
      <c r="X811" s="283"/>
      <c r="Y811" s="316"/>
      <c r="Z811" s="316"/>
      <c r="AA811" s="283"/>
      <c r="AB811" s="283"/>
      <c r="AC811" s="283"/>
      <c r="AD811" s="283"/>
      <c r="AE811" s="283"/>
      <c r="AF811" s="283"/>
      <c r="AG811" s="283"/>
      <c r="AH811" s="283"/>
      <c r="AI811" s="283"/>
      <c r="AJ811" s="283"/>
      <c r="AK811" s="283"/>
      <c r="AL811" s="283"/>
    </row>
    <row r="812">
      <c r="A812" s="316"/>
      <c r="B812" s="283"/>
      <c r="C812" s="283"/>
      <c r="D812" s="316"/>
      <c r="E812" s="316"/>
      <c r="F812" s="316"/>
      <c r="G812" s="316"/>
      <c r="H812" s="316"/>
      <c r="I812" s="316"/>
      <c r="J812" s="316"/>
      <c r="K812" s="316"/>
      <c r="L812" s="329"/>
      <c r="M812" s="329"/>
      <c r="N812" s="329"/>
      <c r="O812" s="329"/>
      <c r="P812" s="329"/>
      <c r="Q812" s="329"/>
      <c r="R812" s="316"/>
      <c r="S812" s="316"/>
      <c r="T812" s="316"/>
      <c r="U812" s="316"/>
      <c r="V812" s="316"/>
      <c r="W812" s="316"/>
      <c r="X812" s="283"/>
      <c r="Y812" s="316"/>
      <c r="Z812" s="316"/>
      <c r="AA812" s="283"/>
      <c r="AB812" s="283"/>
      <c r="AC812" s="283"/>
      <c r="AD812" s="283"/>
      <c r="AE812" s="283"/>
      <c r="AF812" s="283"/>
      <c r="AG812" s="283"/>
      <c r="AH812" s="283"/>
      <c r="AI812" s="283"/>
      <c r="AJ812" s="283"/>
      <c r="AK812" s="283"/>
      <c r="AL812" s="283"/>
    </row>
    <row r="813">
      <c r="A813" s="316"/>
      <c r="B813" s="283"/>
      <c r="C813" s="283"/>
      <c r="D813" s="316"/>
      <c r="E813" s="316"/>
      <c r="F813" s="316"/>
      <c r="G813" s="316"/>
      <c r="H813" s="316"/>
      <c r="I813" s="316"/>
      <c r="J813" s="316"/>
      <c r="K813" s="316"/>
      <c r="L813" s="329"/>
      <c r="M813" s="329"/>
      <c r="N813" s="329"/>
      <c r="O813" s="329"/>
      <c r="P813" s="329"/>
      <c r="Q813" s="329"/>
      <c r="R813" s="316"/>
      <c r="S813" s="316"/>
      <c r="T813" s="316"/>
      <c r="U813" s="316"/>
      <c r="V813" s="316"/>
      <c r="W813" s="316"/>
      <c r="X813" s="283"/>
      <c r="Y813" s="316"/>
      <c r="Z813" s="316"/>
      <c r="AA813" s="283"/>
      <c r="AB813" s="283"/>
      <c r="AC813" s="283"/>
      <c r="AD813" s="283"/>
      <c r="AE813" s="283"/>
      <c r="AF813" s="283"/>
      <c r="AG813" s="283"/>
      <c r="AH813" s="283"/>
      <c r="AI813" s="283"/>
      <c r="AJ813" s="283"/>
      <c r="AK813" s="283"/>
      <c r="AL813" s="283"/>
    </row>
    <row r="814">
      <c r="A814" s="316"/>
      <c r="B814" s="283"/>
      <c r="C814" s="283"/>
      <c r="D814" s="316"/>
      <c r="E814" s="316"/>
      <c r="F814" s="316"/>
      <c r="G814" s="316"/>
      <c r="H814" s="316"/>
      <c r="I814" s="316"/>
      <c r="J814" s="316"/>
      <c r="K814" s="316"/>
      <c r="L814" s="329"/>
      <c r="M814" s="329"/>
      <c r="N814" s="329"/>
      <c r="O814" s="329"/>
      <c r="P814" s="329"/>
      <c r="Q814" s="329"/>
      <c r="R814" s="316"/>
      <c r="S814" s="316"/>
      <c r="T814" s="316"/>
      <c r="U814" s="316"/>
      <c r="V814" s="316"/>
      <c r="W814" s="316"/>
      <c r="X814" s="283"/>
      <c r="Y814" s="316"/>
      <c r="Z814" s="316"/>
      <c r="AA814" s="283"/>
      <c r="AB814" s="283"/>
      <c r="AC814" s="283"/>
      <c r="AD814" s="283"/>
      <c r="AE814" s="283"/>
      <c r="AF814" s="283"/>
      <c r="AG814" s="283"/>
      <c r="AH814" s="283"/>
      <c r="AI814" s="283"/>
      <c r="AJ814" s="283"/>
      <c r="AK814" s="283"/>
      <c r="AL814" s="283"/>
    </row>
    <row r="815">
      <c r="A815" s="316"/>
      <c r="B815" s="283"/>
      <c r="C815" s="283"/>
      <c r="D815" s="316"/>
      <c r="E815" s="316"/>
      <c r="F815" s="316"/>
      <c r="G815" s="316"/>
      <c r="H815" s="316"/>
      <c r="I815" s="316"/>
      <c r="J815" s="316"/>
      <c r="K815" s="316"/>
      <c r="L815" s="329"/>
      <c r="M815" s="329"/>
      <c r="N815" s="329"/>
      <c r="O815" s="329"/>
      <c r="P815" s="329"/>
      <c r="Q815" s="329"/>
      <c r="R815" s="316"/>
      <c r="S815" s="316"/>
      <c r="T815" s="316"/>
      <c r="U815" s="316"/>
      <c r="V815" s="316"/>
      <c r="W815" s="316"/>
      <c r="X815" s="283"/>
      <c r="Y815" s="316"/>
      <c r="Z815" s="316"/>
      <c r="AA815" s="283"/>
      <c r="AB815" s="283"/>
      <c r="AC815" s="283"/>
      <c r="AD815" s="283"/>
      <c r="AE815" s="283"/>
      <c r="AF815" s="283"/>
      <c r="AG815" s="283"/>
      <c r="AH815" s="283"/>
      <c r="AI815" s="283"/>
      <c r="AJ815" s="283"/>
      <c r="AK815" s="283"/>
      <c r="AL815" s="283"/>
    </row>
    <row r="816">
      <c r="A816" s="316"/>
      <c r="B816" s="283"/>
      <c r="C816" s="283"/>
      <c r="D816" s="316"/>
      <c r="E816" s="316"/>
      <c r="F816" s="316"/>
      <c r="G816" s="316"/>
      <c r="H816" s="316"/>
      <c r="I816" s="316"/>
      <c r="J816" s="316"/>
      <c r="K816" s="316"/>
      <c r="L816" s="329"/>
      <c r="M816" s="329"/>
      <c r="N816" s="329"/>
      <c r="O816" s="329"/>
      <c r="P816" s="329"/>
      <c r="Q816" s="329"/>
      <c r="R816" s="316"/>
      <c r="S816" s="316"/>
      <c r="T816" s="316"/>
      <c r="U816" s="316"/>
      <c r="V816" s="316"/>
      <c r="W816" s="316"/>
      <c r="X816" s="283"/>
      <c r="Y816" s="316"/>
      <c r="Z816" s="316"/>
      <c r="AA816" s="283"/>
      <c r="AB816" s="283"/>
      <c r="AC816" s="283"/>
      <c r="AD816" s="283"/>
      <c r="AE816" s="283"/>
      <c r="AF816" s="283"/>
      <c r="AG816" s="283"/>
      <c r="AH816" s="283"/>
      <c r="AI816" s="283"/>
      <c r="AJ816" s="283"/>
      <c r="AK816" s="283"/>
      <c r="AL816" s="283"/>
    </row>
    <row r="817">
      <c r="A817" s="316"/>
      <c r="B817" s="283"/>
      <c r="C817" s="283"/>
      <c r="D817" s="316"/>
      <c r="E817" s="316"/>
      <c r="F817" s="316"/>
      <c r="G817" s="316"/>
      <c r="H817" s="316"/>
      <c r="I817" s="316"/>
      <c r="J817" s="316"/>
      <c r="K817" s="316"/>
      <c r="L817" s="329"/>
      <c r="M817" s="329"/>
      <c r="N817" s="329"/>
      <c r="O817" s="329"/>
      <c r="P817" s="329"/>
      <c r="Q817" s="329"/>
      <c r="R817" s="316"/>
      <c r="S817" s="316"/>
      <c r="T817" s="316"/>
      <c r="U817" s="316"/>
      <c r="V817" s="316"/>
      <c r="W817" s="316"/>
      <c r="X817" s="283"/>
      <c r="Y817" s="316"/>
      <c r="Z817" s="316"/>
      <c r="AA817" s="283"/>
      <c r="AB817" s="283"/>
      <c r="AC817" s="283"/>
      <c r="AD817" s="283"/>
      <c r="AE817" s="283"/>
      <c r="AF817" s="283"/>
      <c r="AG817" s="283"/>
      <c r="AH817" s="283"/>
      <c r="AI817" s="283"/>
      <c r="AJ817" s="283"/>
      <c r="AK817" s="283"/>
      <c r="AL817" s="283"/>
    </row>
    <row r="818">
      <c r="A818" s="316"/>
      <c r="B818" s="283"/>
      <c r="C818" s="283"/>
      <c r="D818" s="316"/>
      <c r="E818" s="316"/>
      <c r="F818" s="316"/>
      <c r="G818" s="316"/>
      <c r="H818" s="316"/>
      <c r="I818" s="316"/>
      <c r="J818" s="316"/>
      <c r="K818" s="316"/>
      <c r="L818" s="329"/>
      <c r="M818" s="329"/>
      <c r="N818" s="329"/>
      <c r="O818" s="329"/>
      <c r="P818" s="329"/>
      <c r="Q818" s="329"/>
      <c r="R818" s="316"/>
      <c r="S818" s="316"/>
      <c r="T818" s="316"/>
      <c r="U818" s="316"/>
      <c r="V818" s="316"/>
      <c r="W818" s="316"/>
      <c r="X818" s="283"/>
      <c r="Y818" s="316"/>
      <c r="Z818" s="316"/>
      <c r="AA818" s="283"/>
      <c r="AB818" s="283"/>
      <c r="AC818" s="283"/>
      <c r="AD818" s="283"/>
      <c r="AE818" s="283"/>
      <c r="AF818" s="283"/>
      <c r="AG818" s="283"/>
      <c r="AH818" s="283"/>
      <c r="AI818" s="283"/>
      <c r="AJ818" s="283"/>
      <c r="AK818" s="283"/>
      <c r="AL818" s="283"/>
    </row>
    <row r="819">
      <c r="A819" s="316"/>
      <c r="B819" s="283"/>
      <c r="C819" s="283"/>
      <c r="D819" s="316"/>
      <c r="E819" s="316"/>
      <c r="F819" s="316"/>
      <c r="G819" s="316"/>
      <c r="H819" s="316"/>
      <c r="I819" s="316"/>
      <c r="J819" s="316"/>
      <c r="K819" s="316"/>
      <c r="L819" s="329"/>
      <c r="M819" s="329"/>
      <c r="N819" s="329"/>
      <c r="O819" s="329"/>
      <c r="P819" s="329"/>
      <c r="Q819" s="329"/>
      <c r="R819" s="316"/>
      <c r="S819" s="316"/>
      <c r="T819" s="316"/>
      <c r="U819" s="316"/>
      <c r="V819" s="316"/>
      <c r="W819" s="316"/>
      <c r="X819" s="283"/>
      <c r="Y819" s="316"/>
      <c r="Z819" s="316"/>
      <c r="AA819" s="283"/>
      <c r="AB819" s="283"/>
      <c r="AC819" s="283"/>
      <c r="AD819" s="283"/>
      <c r="AE819" s="283"/>
      <c r="AF819" s="283"/>
      <c r="AG819" s="283"/>
      <c r="AH819" s="283"/>
      <c r="AI819" s="283"/>
      <c r="AJ819" s="283"/>
      <c r="AK819" s="283"/>
      <c r="AL819" s="283"/>
    </row>
    <row r="820">
      <c r="A820" s="316"/>
      <c r="B820" s="283"/>
      <c r="C820" s="283"/>
      <c r="D820" s="316"/>
      <c r="E820" s="316"/>
      <c r="F820" s="316"/>
      <c r="G820" s="316"/>
      <c r="H820" s="316"/>
      <c r="I820" s="316"/>
      <c r="J820" s="316"/>
      <c r="K820" s="316"/>
      <c r="L820" s="329"/>
      <c r="M820" s="329"/>
      <c r="N820" s="329"/>
      <c r="O820" s="329"/>
      <c r="P820" s="329"/>
      <c r="Q820" s="329"/>
      <c r="R820" s="316"/>
      <c r="S820" s="316"/>
      <c r="T820" s="316"/>
      <c r="U820" s="316"/>
      <c r="V820" s="316"/>
      <c r="W820" s="316"/>
      <c r="X820" s="283"/>
      <c r="Y820" s="316"/>
      <c r="Z820" s="316"/>
      <c r="AA820" s="283"/>
      <c r="AB820" s="283"/>
      <c r="AC820" s="283"/>
      <c r="AD820" s="283"/>
      <c r="AE820" s="283"/>
      <c r="AF820" s="283"/>
      <c r="AG820" s="283"/>
      <c r="AH820" s="283"/>
      <c r="AI820" s="283"/>
      <c r="AJ820" s="283"/>
      <c r="AK820" s="283"/>
      <c r="AL820" s="283"/>
    </row>
    <row r="821">
      <c r="A821" s="316"/>
      <c r="B821" s="283"/>
      <c r="C821" s="283"/>
      <c r="D821" s="316"/>
      <c r="E821" s="316"/>
      <c r="F821" s="316"/>
      <c r="G821" s="316"/>
      <c r="H821" s="316"/>
      <c r="I821" s="316"/>
      <c r="J821" s="316"/>
      <c r="K821" s="316"/>
      <c r="L821" s="329"/>
      <c r="M821" s="329"/>
      <c r="N821" s="329"/>
      <c r="O821" s="329"/>
      <c r="P821" s="329"/>
      <c r="Q821" s="329"/>
      <c r="R821" s="316"/>
      <c r="S821" s="316"/>
      <c r="T821" s="316"/>
      <c r="U821" s="316"/>
      <c r="V821" s="316"/>
      <c r="W821" s="316"/>
      <c r="X821" s="283"/>
      <c r="Y821" s="316"/>
      <c r="Z821" s="316"/>
      <c r="AA821" s="283"/>
      <c r="AB821" s="283"/>
      <c r="AC821" s="283"/>
      <c r="AD821" s="283"/>
      <c r="AE821" s="283"/>
      <c r="AF821" s="283"/>
      <c r="AG821" s="283"/>
      <c r="AH821" s="283"/>
      <c r="AI821" s="283"/>
      <c r="AJ821" s="283"/>
      <c r="AK821" s="283"/>
      <c r="AL821" s="283"/>
    </row>
    <row r="822">
      <c r="A822" s="316"/>
      <c r="B822" s="283"/>
      <c r="C822" s="283"/>
      <c r="D822" s="316"/>
      <c r="E822" s="316"/>
      <c r="F822" s="316"/>
      <c r="G822" s="316"/>
      <c r="H822" s="316"/>
      <c r="I822" s="316"/>
      <c r="J822" s="316"/>
      <c r="K822" s="316"/>
      <c r="L822" s="329"/>
      <c r="M822" s="329"/>
      <c r="N822" s="329"/>
      <c r="O822" s="329"/>
      <c r="P822" s="329"/>
      <c r="Q822" s="329"/>
      <c r="R822" s="316"/>
      <c r="S822" s="316"/>
      <c r="T822" s="316"/>
      <c r="U822" s="316"/>
      <c r="V822" s="316"/>
      <c r="W822" s="316"/>
      <c r="X822" s="283"/>
      <c r="Y822" s="316"/>
      <c r="Z822" s="316"/>
      <c r="AA822" s="283"/>
      <c r="AB822" s="283"/>
      <c r="AC822" s="283"/>
      <c r="AD822" s="283"/>
      <c r="AE822" s="283"/>
      <c r="AF822" s="283"/>
      <c r="AG822" s="283"/>
      <c r="AH822" s="283"/>
      <c r="AI822" s="283"/>
      <c r="AJ822" s="283"/>
      <c r="AK822" s="283"/>
      <c r="AL822" s="283"/>
    </row>
    <row r="823">
      <c r="A823" s="316"/>
      <c r="B823" s="283"/>
      <c r="C823" s="283"/>
      <c r="D823" s="316"/>
      <c r="E823" s="316"/>
      <c r="F823" s="316"/>
      <c r="G823" s="316"/>
      <c r="H823" s="316"/>
      <c r="I823" s="316"/>
      <c r="J823" s="316"/>
      <c r="K823" s="316"/>
      <c r="L823" s="329"/>
      <c r="M823" s="329"/>
      <c r="N823" s="329"/>
      <c r="O823" s="329"/>
      <c r="P823" s="329"/>
      <c r="Q823" s="329"/>
      <c r="R823" s="316"/>
      <c r="S823" s="316"/>
      <c r="T823" s="316"/>
      <c r="U823" s="316"/>
      <c r="V823" s="316"/>
      <c r="W823" s="316"/>
      <c r="X823" s="283"/>
      <c r="Y823" s="316"/>
      <c r="Z823" s="316"/>
      <c r="AA823" s="283"/>
      <c r="AB823" s="283"/>
      <c r="AC823" s="283"/>
      <c r="AD823" s="283"/>
      <c r="AE823" s="283"/>
      <c r="AF823" s="283"/>
      <c r="AG823" s="283"/>
      <c r="AH823" s="283"/>
      <c r="AI823" s="283"/>
      <c r="AJ823" s="283"/>
      <c r="AK823" s="283"/>
      <c r="AL823" s="283"/>
    </row>
    <row r="824">
      <c r="A824" s="316"/>
      <c r="B824" s="283"/>
      <c r="C824" s="283"/>
      <c r="D824" s="316"/>
      <c r="E824" s="316"/>
      <c r="F824" s="316"/>
      <c r="G824" s="316"/>
      <c r="H824" s="316"/>
      <c r="I824" s="316"/>
      <c r="J824" s="316"/>
      <c r="K824" s="316"/>
      <c r="L824" s="329"/>
      <c r="M824" s="329"/>
      <c r="N824" s="329"/>
      <c r="O824" s="329"/>
      <c r="P824" s="329"/>
      <c r="Q824" s="329"/>
      <c r="R824" s="316"/>
      <c r="S824" s="316"/>
      <c r="T824" s="316"/>
      <c r="U824" s="316"/>
      <c r="V824" s="316"/>
      <c r="W824" s="316"/>
      <c r="X824" s="283"/>
      <c r="Y824" s="316"/>
      <c r="Z824" s="316"/>
      <c r="AA824" s="283"/>
      <c r="AB824" s="283"/>
      <c r="AC824" s="283"/>
      <c r="AD824" s="283"/>
      <c r="AE824" s="283"/>
      <c r="AF824" s="283"/>
      <c r="AG824" s="283"/>
      <c r="AH824" s="283"/>
      <c r="AI824" s="283"/>
      <c r="AJ824" s="283"/>
      <c r="AK824" s="283"/>
      <c r="AL824" s="283"/>
    </row>
    <row r="825">
      <c r="A825" s="316"/>
      <c r="B825" s="283"/>
      <c r="C825" s="283"/>
      <c r="D825" s="316"/>
      <c r="E825" s="316"/>
      <c r="F825" s="316"/>
      <c r="G825" s="316"/>
      <c r="H825" s="316"/>
      <c r="I825" s="316"/>
      <c r="J825" s="316"/>
      <c r="K825" s="316"/>
      <c r="L825" s="329"/>
      <c r="M825" s="329"/>
      <c r="N825" s="329"/>
      <c r="O825" s="329"/>
      <c r="P825" s="329"/>
      <c r="Q825" s="329"/>
      <c r="R825" s="316"/>
      <c r="S825" s="316"/>
      <c r="T825" s="316"/>
      <c r="U825" s="316"/>
      <c r="V825" s="316"/>
      <c r="W825" s="316"/>
      <c r="X825" s="283"/>
      <c r="Y825" s="316"/>
      <c r="Z825" s="316"/>
      <c r="AA825" s="283"/>
      <c r="AB825" s="283"/>
      <c r="AC825" s="283"/>
      <c r="AD825" s="283"/>
      <c r="AE825" s="283"/>
      <c r="AF825" s="283"/>
      <c r="AG825" s="283"/>
      <c r="AH825" s="283"/>
      <c r="AI825" s="283"/>
      <c r="AJ825" s="283"/>
      <c r="AK825" s="283"/>
      <c r="AL825" s="283"/>
    </row>
    <row r="826">
      <c r="A826" s="316"/>
      <c r="B826" s="283"/>
      <c r="C826" s="283"/>
      <c r="D826" s="316"/>
      <c r="E826" s="316"/>
      <c r="F826" s="316"/>
      <c r="G826" s="316"/>
      <c r="H826" s="316"/>
      <c r="I826" s="316"/>
      <c r="J826" s="316"/>
      <c r="K826" s="316"/>
      <c r="L826" s="329"/>
      <c r="M826" s="329"/>
      <c r="N826" s="329"/>
      <c r="O826" s="329"/>
      <c r="P826" s="329"/>
      <c r="Q826" s="329"/>
      <c r="R826" s="316"/>
      <c r="S826" s="316"/>
      <c r="T826" s="316"/>
      <c r="U826" s="316"/>
      <c r="V826" s="316"/>
      <c r="W826" s="316"/>
      <c r="X826" s="283"/>
      <c r="Y826" s="316"/>
      <c r="Z826" s="316"/>
      <c r="AA826" s="283"/>
      <c r="AB826" s="283"/>
      <c r="AC826" s="283"/>
      <c r="AD826" s="283"/>
      <c r="AE826" s="283"/>
      <c r="AF826" s="283"/>
      <c r="AG826" s="283"/>
      <c r="AH826" s="283"/>
      <c r="AI826" s="283"/>
      <c r="AJ826" s="283"/>
      <c r="AK826" s="283"/>
      <c r="AL826" s="283"/>
    </row>
    <row r="827">
      <c r="A827" s="316"/>
      <c r="B827" s="283"/>
      <c r="C827" s="283"/>
      <c r="D827" s="316"/>
      <c r="E827" s="316"/>
      <c r="F827" s="316"/>
      <c r="G827" s="316"/>
      <c r="H827" s="316"/>
      <c r="I827" s="316"/>
      <c r="J827" s="316"/>
      <c r="K827" s="316"/>
      <c r="L827" s="329"/>
      <c r="M827" s="329"/>
      <c r="N827" s="329"/>
      <c r="O827" s="329"/>
      <c r="P827" s="329"/>
      <c r="Q827" s="329"/>
      <c r="R827" s="316"/>
      <c r="S827" s="316"/>
      <c r="T827" s="316"/>
      <c r="U827" s="316"/>
      <c r="V827" s="316"/>
      <c r="W827" s="316"/>
      <c r="X827" s="283"/>
      <c r="Y827" s="316"/>
      <c r="Z827" s="316"/>
      <c r="AA827" s="283"/>
      <c r="AB827" s="283"/>
      <c r="AC827" s="283"/>
      <c r="AD827" s="283"/>
      <c r="AE827" s="283"/>
      <c r="AF827" s="283"/>
      <c r="AG827" s="283"/>
      <c r="AH827" s="283"/>
      <c r="AI827" s="283"/>
      <c r="AJ827" s="283"/>
      <c r="AK827" s="283"/>
      <c r="AL827" s="283"/>
    </row>
    <row r="828">
      <c r="A828" s="316"/>
      <c r="B828" s="283"/>
      <c r="C828" s="283"/>
      <c r="D828" s="316"/>
      <c r="E828" s="316"/>
      <c r="F828" s="316"/>
      <c r="G828" s="316"/>
      <c r="H828" s="316"/>
      <c r="I828" s="316"/>
      <c r="J828" s="316"/>
      <c r="K828" s="316"/>
      <c r="L828" s="329"/>
      <c r="M828" s="329"/>
      <c r="N828" s="329"/>
      <c r="O828" s="329"/>
      <c r="P828" s="329"/>
      <c r="Q828" s="329"/>
      <c r="R828" s="316"/>
      <c r="S828" s="316"/>
      <c r="T828" s="316"/>
      <c r="U828" s="316"/>
      <c r="V828" s="316"/>
      <c r="W828" s="316"/>
      <c r="X828" s="283"/>
      <c r="Y828" s="316"/>
      <c r="Z828" s="316"/>
      <c r="AA828" s="283"/>
      <c r="AB828" s="283"/>
      <c r="AC828" s="283"/>
      <c r="AD828" s="283"/>
      <c r="AE828" s="283"/>
      <c r="AF828" s="283"/>
      <c r="AG828" s="283"/>
      <c r="AH828" s="283"/>
      <c r="AI828" s="283"/>
      <c r="AJ828" s="283"/>
      <c r="AK828" s="283"/>
      <c r="AL828" s="283"/>
    </row>
    <row r="829">
      <c r="A829" s="316"/>
      <c r="B829" s="283"/>
      <c r="C829" s="283"/>
      <c r="D829" s="316"/>
      <c r="E829" s="316"/>
      <c r="F829" s="316"/>
      <c r="G829" s="316"/>
      <c r="H829" s="316"/>
      <c r="I829" s="316"/>
      <c r="J829" s="316"/>
      <c r="K829" s="316"/>
      <c r="L829" s="329"/>
      <c r="M829" s="329"/>
      <c r="N829" s="329"/>
      <c r="O829" s="329"/>
      <c r="P829" s="329"/>
      <c r="Q829" s="329"/>
      <c r="R829" s="316"/>
      <c r="S829" s="316"/>
      <c r="T829" s="316"/>
      <c r="U829" s="316"/>
      <c r="V829" s="316"/>
      <c r="W829" s="316"/>
      <c r="X829" s="283"/>
      <c r="Y829" s="316"/>
      <c r="Z829" s="316"/>
      <c r="AA829" s="283"/>
      <c r="AB829" s="283"/>
      <c r="AC829" s="283"/>
      <c r="AD829" s="283"/>
      <c r="AE829" s="283"/>
      <c r="AF829" s="283"/>
      <c r="AG829" s="283"/>
      <c r="AH829" s="283"/>
      <c r="AI829" s="283"/>
      <c r="AJ829" s="283"/>
      <c r="AK829" s="283"/>
      <c r="AL829" s="283"/>
    </row>
    <row r="830">
      <c r="A830" s="316"/>
      <c r="B830" s="283"/>
      <c r="C830" s="283"/>
      <c r="D830" s="316"/>
      <c r="E830" s="316"/>
      <c r="F830" s="316"/>
      <c r="G830" s="316"/>
      <c r="H830" s="316"/>
      <c r="I830" s="316"/>
      <c r="J830" s="316"/>
      <c r="K830" s="316"/>
      <c r="L830" s="329"/>
      <c r="M830" s="329"/>
      <c r="N830" s="329"/>
      <c r="O830" s="329"/>
      <c r="P830" s="329"/>
      <c r="Q830" s="329"/>
      <c r="R830" s="316"/>
      <c r="S830" s="316"/>
      <c r="T830" s="316"/>
      <c r="U830" s="316"/>
      <c r="V830" s="316"/>
      <c r="W830" s="316"/>
      <c r="X830" s="283"/>
      <c r="Y830" s="316"/>
      <c r="Z830" s="316"/>
      <c r="AA830" s="283"/>
      <c r="AB830" s="283"/>
      <c r="AC830" s="283"/>
      <c r="AD830" s="283"/>
      <c r="AE830" s="283"/>
      <c r="AF830" s="283"/>
      <c r="AG830" s="283"/>
      <c r="AH830" s="283"/>
      <c r="AI830" s="283"/>
      <c r="AJ830" s="283"/>
      <c r="AK830" s="283"/>
      <c r="AL830" s="283"/>
    </row>
    <row r="831">
      <c r="A831" s="316"/>
      <c r="B831" s="283"/>
      <c r="C831" s="283"/>
      <c r="D831" s="316"/>
      <c r="E831" s="316"/>
      <c r="F831" s="316"/>
      <c r="G831" s="316"/>
      <c r="H831" s="316"/>
      <c r="I831" s="316"/>
      <c r="J831" s="316"/>
      <c r="K831" s="316"/>
      <c r="L831" s="329"/>
      <c r="M831" s="329"/>
      <c r="N831" s="329"/>
      <c r="O831" s="329"/>
      <c r="P831" s="329"/>
      <c r="Q831" s="329"/>
      <c r="R831" s="316"/>
      <c r="S831" s="316"/>
      <c r="T831" s="316"/>
      <c r="U831" s="316"/>
      <c r="V831" s="316"/>
      <c r="W831" s="316"/>
      <c r="X831" s="283"/>
      <c r="Y831" s="316"/>
      <c r="Z831" s="316"/>
      <c r="AA831" s="283"/>
      <c r="AB831" s="283"/>
      <c r="AC831" s="283"/>
      <c r="AD831" s="283"/>
      <c r="AE831" s="283"/>
      <c r="AF831" s="283"/>
      <c r="AG831" s="283"/>
      <c r="AH831" s="283"/>
      <c r="AI831" s="283"/>
      <c r="AJ831" s="283"/>
      <c r="AK831" s="283"/>
      <c r="AL831" s="283"/>
    </row>
    <row r="832">
      <c r="A832" s="316"/>
      <c r="B832" s="283"/>
      <c r="C832" s="283"/>
      <c r="D832" s="316"/>
      <c r="E832" s="316"/>
      <c r="F832" s="316"/>
      <c r="G832" s="316"/>
      <c r="H832" s="316"/>
      <c r="I832" s="316"/>
      <c r="J832" s="316"/>
      <c r="K832" s="316"/>
      <c r="L832" s="329"/>
      <c r="M832" s="329"/>
      <c r="N832" s="329"/>
      <c r="O832" s="329"/>
      <c r="P832" s="329"/>
      <c r="Q832" s="329"/>
      <c r="R832" s="316"/>
      <c r="S832" s="316"/>
      <c r="T832" s="316"/>
      <c r="U832" s="316"/>
      <c r="V832" s="316"/>
      <c r="W832" s="316"/>
      <c r="X832" s="283"/>
      <c r="Y832" s="316"/>
      <c r="Z832" s="316"/>
      <c r="AA832" s="283"/>
      <c r="AB832" s="283"/>
      <c r="AC832" s="283"/>
      <c r="AD832" s="283"/>
      <c r="AE832" s="283"/>
      <c r="AF832" s="283"/>
      <c r="AG832" s="283"/>
      <c r="AH832" s="283"/>
      <c r="AI832" s="283"/>
      <c r="AJ832" s="283"/>
      <c r="AK832" s="283"/>
      <c r="AL832" s="283"/>
    </row>
    <row r="833">
      <c r="A833" s="316"/>
      <c r="B833" s="283"/>
      <c r="C833" s="283"/>
      <c r="D833" s="316"/>
      <c r="E833" s="316"/>
      <c r="F833" s="316"/>
      <c r="G833" s="316"/>
      <c r="H833" s="316"/>
      <c r="I833" s="316"/>
      <c r="J833" s="316"/>
      <c r="K833" s="316"/>
      <c r="L833" s="329"/>
      <c r="M833" s="329"/>
      <c r="N833" s="329"/>
      <c r="O833" s="329"/>
      <c r="P833" s="329"/>
      <c r="Q833" s="329"/>
      <c r="R833" s="316"/>
      <c r="S833" s="316"/>
      <c r="T833" s="316"/>
      <c r="U833" s="316"/>
      <c r="V833" s="316"/>
      <c r="W833" s="316"/>
      <c r="X833" s="283"/>
      <c r="Y833" s="316"/>
      <c r="Z833" s="316"/>
      <c r="AA833" s="283"/>
      <c r="AB833" s="283"/>
      <c r="AC833" s="283"/>
      <c r="AD833" s="283"/>
      <c r="AE833" s="283"/>
      <c r="AF833" s="283"/>
      <c r="AG833" s="283"/>
      <c r="AH833" s="283"/>
      <c r="AI833" s="283"/>
      <c r="AJ833" s="283"/>
      <c r="AK833" s="283"/>
      <c r="AL833" s="283"/>
    </row>
    <row r="834">
      <c r="A834" s="316"/>
      <c r="B834" s="283"/>
      <c r="C834" s="283"/>
      <c r="D834" s="316"/>
      <c r="E834" s="316"/>
      <c r="F834" s="316"/>
      <c r="G834" s="316"/>
      <c r="H834" s="316"/>
      <c r="I834" s="316"/>
      <c r="J834" s="316"/>
      <c r="K834" s="316"/>
      <c r="L834" s="329"/>
      <c r="M834" s="329"/>
      <c r="N834" s="329"/>
      <c r="O834" s="329"/>
      <c r="P834" s="329"/>
      <c r="Q834" s="329"/>
      <c r="R834" s="316"/>
      <c r="S834" s="316"/>
      <c r="T834" s="316"/>
      <c r="U834" s="316"/>
      <c r="V834" s="316"/>
      <c r="W834" s="316"/>
      <c r="X834" s="283"/>
      <c r="Y834" s="316"/>
      <c r="Z834" s="316"/>
      <c r="AA834" s="283"/>
      <c r="AB834" s="283"/>
      <c r="AC834" s="283"/>
      <c r="AD834" s="283"/>
      <c r="AE834" s="283"/>
      <c r="AF834" s="283"/>
      <c r="AG834" s="283"/>
      <c r="AH834" s="283"/>
      <c r="AI834" s="283"/>
      <c r="AJ834" s="283"/>
      <c r="AK834" s="283"/>
      <c r="AL834" s="283"/>
    </row>
    <row r="835">
      <c r="A835" s="316"/>
      <c r="B835" s="283"/>
      <c r="C835" s="283"/>
      <c r="D835" s="316"/>
      <c r="E835" s="316"/>
      <c r="F835" s="316"/>
      <c r="G835" s="316"/>
      <c r="H835" s="316"/>
      <c r="I835" s="316"/>
      <c r="J835" s="316"/>
      <c r="K835" s="316"/>
      <c r="L835" s="329"/>
      <c r="M835" s="329"/>
      <c r="N835" s="329"/>
      <c r="O835" s="329"/>
      <c r="P835" s="329"/>
      <c r="Q835" s="329"/>
      <c r="R835" s="316"/>
      <c r="S835" s="316"/>
      <c r="T835" s="316"/>
      <c r="U835" s="316"/>
      <c r="V835" s="316"/>
      <c r="W835" s="316"/>
      <c r="X835" s="283"/>
      <c r="Y835" s="316"/>
      <c r="Z835" s="316"/>
      <c r="AA835" s="283"/>
      <c r="AB835" s="283"/>
      <c r="AC835" s="283"/>
      <c r="AD835" s="283"/>
      <c r="AE835" s="283"/>
      <c r="AF835" s="283"/>
      <c r="AG835" s="283"/>
      <c r="AH835" s="283"/>
      <c r="AI835" s="283"/>
      <c r="AJ835" s="283"/>
      <c r="AK835" s="283"/>
      <c r="AL835" s="283"/>
    </row>
    <row r="836">
      <c r="A836" s="316"/>
      <c r="B836" s="283"/>
      <c r="C836" s="283"/>
      <c r="D836" s="316"/>
      <c r="E836" s="316"/>
      <c r="F836" s="316"/>
      <c r="G836" s="316"/>
      <c r="H836" s="316"/>
      <c r="I836" s="316"/>
      <c r="J836" s="316"/>
      <c r="K836" s="316"/>
      <c r="L836" s="329"/>
      <c r="M836" s="329"/>
      <c r="N836" s="329"/>
      <c r="O836" s="329"/>
      <c r="P836" s="329"/>
      <c r="Q836" s="329"/>
      <c r="R836" s="316"/>
      <c r="S836" s="316"/>
      <c r="T836" s="316"/>
      <c r="U836" s="316"/>
      <c r="V836" s="316"/>
      <c r="W836" s="316"/>
      <c r="X836" s="283"/>
      <c r="Y836" s="316"/>
      <c r="Z836" s="316"/>
      <c r="AA836" s="283"/>
      <c r="AB836" s="283"/>
      <c r="AC836" s="283"/>
      <c r="AD836" s="283"/>
      <c r="AE836" s="283"/>
      <c r="AF836" s="283"/>
      <c r="AG836" s="283"/>
      <c r="AH836" s="283"/>
      <c r="AI836" s="283"/>
      <c r="AJ836" s="283"/>
      <c r="AK836" s="283"/>
      <c r="AL836" s="283"/>
    </row>
    <row r="837">
      <c r="A837" s="316"/>
      <c r="B837" s="283"/>
      <c r="C837" s="283"/>
      <c r="D837" s="316"/>
      <c r="E837" s="316"/>
      <c r="F837" s="316"/>
      <c r="G837" s="316"/>
      <c r="H837" s="316"/>
      <c r="I837" s="316"/>
      <c r="J837" s="316"/>
      <c r="K837" s="316"/>
      <c r="L837" s="329"/>
      <c r="M837" s="329"/>
      <c r="N837" s="329"/>
      <c r="O837" s="329"/>
      <c r="P837" s="329"/>
      <c r="Q837" s="329"/>
      <c r="R837" s="316"/>
      <c r="S837" s="316"/>
      <c r="T837" s="316"/>
      <c r="U837" s="316"/>
      <c r="V837" s="316"/>
      <c r="W837" s="316"/>
      <c r="X837" s="283"/>
      <c r="Y837" s="316"/>
      <c r="Z837" s="316"/>
      <c r="AA837" s="283"/>
      <c r="AB837" s="283"/>
      <c r="AC837" s="283"/>
      <c r="AD837" s="283"/>
      <c r="AE837" s="283"/>
      <c r="AF837" s="283"/>
      <c r="AG837" s="283"/>
      <c r="AH837" s="283"/>
      <c r="AI837" s="283"/>
      <c r="AJ837" s="283"/>
      <c r="AK837" s="283"/>
      <c r="AL837" s="283"/>
    </row>
    <row r="838">
      <c r="A838" s="316"/>
      <c r="B838" s="283"/>
      <c r="C838" s="283"/>
      <c r="D838" s="316"/>
      <c r="E838" s="316"/>
      <c r="F838" s="316"/>
      <c r="G838" s="316"/>
      <c r="H838" s="316"/>
      <c r="I838" s="316"/>
      <c r="J838" s="316"/>
      <c r="K838" s="316"/>
      <c r="L838" s="329"/>
      <c r="M838" s="329"/>
      <c r="N838" s="329"/>
      <c r="O838" s="329"/>
      <c r="P838" s="329"/>
      <c r="Q838" s="329"/>
      <c r="R838" s="316"/>
      <c r="S838" s="316"/>
      <c r="T838" s="316"/>
      <c r="U838" s="316"/>
      <c r="V838" s="316"/>
      <c r="W838" s="316"/>
      <c r="X838" s="283"/>
      <c r="Y838" s="316"/>
      <c r="Z838" s="316"/>
      <c r="AA838" s="283"/>
      <c r="AB838" s="283"/>
      <c r="AC838" s="283"/>
      <c r="AD838" s="283"/>
      <c r="AE838" s="283"/>
      <c r="AF838" s="283"/>
      <c r="AG838" s="283"/>
      <c r="AH838" s="283"/>
      <c r="AI838" s="283"/>
      <c r="AJ838" s="283"/>
      <c r="AK838" s="283"/>
      <c r="AL838" s="283"/>
    </row>
    <row r="839">
      <c r="A839" s="316"/>
      <c r="B839" s="283"/>
      <c r="C839" s="283"/>
      <c r="D839" s="316"/>
      <c r="E839" s="316"/>
      <c r="F839" s="316"/>
      <c r="G839" s="316"/>
      <c r="H839" s="316"/>
      <c r="I839" s="316"/>
      <c r="J839" s="316"/>
      <c r="K839" s="316"/>
      <c r="L839" s="329"/>
      <c r="M839" s="329"/>
      <c r="N839" s="329"/>
      <c r="O839" s="329"/>
      <c r="P839" s="329"/>
      <c r="Q839" s="329"/>
      <c r="R839" s="316"/>
      <c r="S839" s="316"/>
      <c r="T839" s="316"/>
      <c r="U839" s="316"/>
      <c r="V839" s="316"/>
      <c r="W839" s="316"/>
      <c r="X839" s="283"/>
      <c r="Y839" s="316"/>
      <c r="Z839" s="316"/>
      <c r="AA839" s="283"/>
      <c r="AB839" s="283"/>
      <c r="AC839" s="283"/>
      <c r="AD839" s="283"/>
      <c r="AE839" s="283"/>
      <c r="AF839" s="283"/>
      <c r="AG839" s="283"/>
      <c r="AH839" s="283"/>
      <c r="AI839" s="283"/>
      <c r="AJ839" s="283"/>
      <c r="AK839" s="283"/>
      <c r="AL839" s="283"/>
    </row>
    <row r="840">
      <c r="A840" s="316"/>
      <c r="B840" s="283"/>
      <c r="C840" s="283"/>
      <c r="D840" s="316"/>
      <c r="E840" s="316"/>
      <c r="F840" s="316"/>
      <c r="G840" s="316"/>
      <c r="H840" s="316"/>
      <c r="I840" s="316"/>
      <c r="J840" s="316"/>
      <c r="K840" s="316"/>
      <c r="L840" s="329"/>
      <c r="M840" s="329"/>
      <c r="N840" s="329"/>
      <c r="O840" s="329"/>
      <c r="P840" s="329"/>
      <c r="Q840" s="329"/>
      <c r="R840" s="316"/>
      <c r="S840" s="316"/>
      <c r="T840" s="316"/>
      <c r="U840" s="316"/>
      <c r="V840" s="316"/>
      <c r="W840" s="316"/>
      <c r="X840" s="283"/>
      <c r="Y840" s="316"/>
      <c r="Z840" s="316"/>
      <c r="AA840" s="283"/>
      <c r="AB840" s="283"/>
      <c r="AC840" s="283"/>
      <c r="AD840" s="283"/>
      <c r="AE840" s="283"/>
      <c r="AF840" s="283"/>
      <c r="AG840" s="283"/>
      <c r="AH840" s="283"/>
      <c r="AI840" s="283"/>
      <c r="AJ840" s="283"/>
      <c r="AK840" s="283"/>
      <c r="AL840" s="283"/>
    </row>
    <row r="841">
      <c r="A841" s="316"/>
      <c r="B841" s="283"/>
      <c r="C841" s="283"/>
      <c r="D841" s="316"/>
      <c r="E841" s="316"/>
      <c r="F841" s="316"/>
      <c r="G841" s="316"/>
      <c r="H841" s="316"/>
      <c r="I841" s="316"/>
      <c r="J841" s="316"/>
      <c r="K841" s="316"/>
      <c r="L841" s="329"/>
      <c r="M841" s="329"/>
      <c r="N841" s="329"/>
      <c r="O841" s="329"/>
      <c r="P841" s="329"/>
      <c r="Q841" s="329"/>
      <c r="R841" s="316"/>
      <c r="S841" s="316"/>
      <c r="T841" s="316"/>
      <c r="U841" s="316"/>
      <c r="V841" s="316"/>
      <c r="W841" s="316"/>
      <c r="X841" s="283"/>
      <c r="Y841" s="316"/>
      <c r="Z841" s="316"/>
      <c r="AA841" s="283"/>
      <c r="AB841" s="283"/>
      <c r="AC841" s="283"/>
      <c r="AD841" s="283"/>
      <c r="AE841" s="283"/>
      <c r="AF841" s="283"/>
      <c r="AG841" s="283"/>
      <c r="AH841" s="283"/>
      <c r="AI841" s="283"/>
      <c r="AJ841" s="283"/>
      <c r="AK841" s="283"/>
      <c r="AL841" s="283"/>
    </row>
    <row r="842">
      <c r="A842" s="316"/>
      <c r="B842" s="283"/>
      <c r="C842" s="283"/>
      <c r="D842" s="316"/>
      <c r="E842" s="316"/>
      <c r="F842" s="316"/>
      <c r="G842" s="316"/>
      <c r="H842" s="316"/>
      <c r="I842" s="316"/>
      <c r="J842" s="316"/>
      <c r="K842" s="316"/>
      <c r="L842" s="329"/>
      <c r="M842" s="329"/>
      <c r="N842" s="329"/>
      <c r="O842" s="329"/>
      <c r="P842" s="329"/>
      <c r="Q842" s="329"/>
      <c r="R842" s="316"/>
      <c r="S842" s="316"/>
      <c r="T842" s="316"/>
      <c r="U842" s="316"/>
      <c r="V842" s="316"/>
      <c r="W842" s="316"/>
      <c r="X842" s="283"/>
      <c r="Y842" s="316"/>
      <c r="Z842" s="316"/>
      <c r="AA842" s="283"/>
      <c r="AB842" s="283"/>
      <c r="AC842" s="283"/>
      <c r="AD842" s="283"/>
      <c r="AE842" s="283"/>
      <c r="AF842" s="283"/>
      <c r="AG842" s="283"/>
      <c r="AH842" s="283"/>
      <c r="AI842" s="283"/>
      <c r="AJ842" s="283"/>
      <c r="AK842" s="283"/>
      <c r="AL842" s="283"/>
    </row>
    <row r="843">
      <c r="A843" s="316"/>
      <c r="B843" s="283"/>
      <c r="C843" s="283"/>
      <c r="D843" s="316"/>
      <c r="E843" s="316"/>
      <c r="F843" s="316"/>
      <c r="G843" s="316"/>
      <c r="H843" s="316"/>
      <c r="I843" s="316"/>
      <c r="J843" s="316"/>
      <c r="K843" s="316"/>
      <c r="L843" s="329"/>
      <c r="M843" s="329"/>
      <c r="N843" s="329"/>
      <c r="O843" s="329"/>
      <c r="P843" s="329"/>
      <c r="Q843" s="329"/>
      <c r="R843" s="316"/>
      <c r="S843" s="316"/>
      <c r="T843" s="316"/>
      <c r="U843" s="316"/>
      <c r="V843" s="316"/>
      <c r="W843" s="316"/>
      <c r="X843" s="283"/>
      <c r="Y843" s="316"/>
      <c r="Z843" s="316"/>
      <c r="AA843" s="283"/>
      <c r="AB843" s="283"/>
      <c r="AC843" s="283"/>
      <c r="AD843" s="283"/>
      <c r="AE843" s="283"/>
      <c r="AF843" s="283"/>
      <c r="AG843" s="283"/>
      <c r="AH843" s="283"/>
      <c r="AI843" s="283"/>
      <c r="AJ843" s="283"/>
      <c r="AK843" s="283"/>
      <c r="AL843" s="283"/>
    </row>
    <row r="844">
      <c r="A844" s="316"/>
      <c r="B844" s="283"/>
      <c r="C844" s="283"/>
      <c r="D844" s="316"/>
      <c r="E844" s="316"/>
      <c r="F844" s="316"/>
      <c r="G844" s="316"/>
      <c r="H844" s="316"/>
      <c r="I844" s="316"/>
      <c r="J844" s="316"/>
      <c r="K844" s="316"/>
      <c r="L844" s="329"/>
      <c r="M844" s="329"/>
      <c r="N844" s="329"/>
      <c r="O844" s="329"/>
      <c r="P844" s="329"/>
      <c r="Q844" s="329"/>
      <c r="R844" s="316"/>
      <c r="S844" s="316"/>
      <c r="T844" s="316"/>
      <c r="U844" s="316"/>
      <c r="V844" s="316"/>
      <c r="W844" s="316"/>
      <c r="X844" s="283"/>
      <c r="Y844" s="316"/>
      <c r="Z844" s="316"/>
      <c r="AA844" s="283"/>
      <c r="AB844" s="283"/>
      <c r="AC844" s="283"/>
      <c r="AD844" s="283"/>
      <c r="AE844" s="283"/>
      <c r="AF844" s="283"/>
      <c r="AG844" s="283"/>
      <c r="AH844" s="283"/>
      <c r="AI844" s="283"/>
      <c r="AJ844" s="283"/>
      <c r="AK844" s="283"/>
      <c r="AL844" s="283"/>
    </row>
    <row r="845">
      <c r="A845" s="316"/>
      <c r="B845" s="283"/>
      <c r="C845" s="283"/>
      <c r="D845" s="316"/>
      <c r="E845" s="316"/>
      <c r="F845" s="316"/>
      <c r="G845" s="316"/>
      <c r="H845" s="316"/>
      <c r="I845" s="316"/>
      <c r="J845" s="316"/>
      <c r="K845" s="316"/>
      <c r="L845" s="329"/>
      <c r="M845" s="329"/>
      <c r="N845" s="329"/>
      <c r="O845" s="329"/>
      <c r="P845" s="329"/>
      <c r="Q845" s="329"/>
      <c r="R845" s="316"/>
      <c r="S845" s="316"/>
      <c r="T845" s="316"/>
      <c r="U845" s="316"/>
      <c r="V845" s="316"/>
      <c r="W845" s="316"/>
      <c r="X845" s="283"/>
      <c r="Y845" s="316"/>
      <c r="Z845" s="316"/>
      <c r="AA845" s="283"/>
      <c r="AB845" s="283"/>
      <c r="AC845" s="283"/>
      <c r="AD845" s="283"/>
      <c r="AE845" s="283"/>
      <c r="AF845" s="283"/>
      <c r="AG845" s="283"/>
      <c r="AH845" s="283"/>
      <c r="AI845" s="283"/>
      <c r="AJ845" s="283"/>
      <c r="AK845" s="283"/>
      <c r="AL845" s="283"/>
    </row>
    <row r="846">
      <c r="A846" s="316"/>
      <c r="B846" s="283"/>
      <c r="C846" s="283"/>
      <c r="D846" s="316"/>
      <c r="E846" s="316"/>
      <c r="F846" s="316"/>
      <c r="G846" s="316"/>
      <c r="H846" s="316"/>
      <c r="I846" s="316"/>
      <c r="J846" s="316"/>
      <c r="K846" s="316"/>
      <c r="L846" s="329"/>
      <c r="M846" s="329"/>
      <c r="N846" s="329"/>
      <c r="O846" s="329"/>
      <c r="P846" s="329"/>
      <c r="Q846" s="329"/>
      <c r="R846" s="316"/>
      <c r="S846" s="316"/>
      <c r="T846" s="316"/>
      <c r="U846" s="316"/>
      <c r="V846" s="316"/>
      <c r="W846" s="316"/>
      <c r="X846" s="283"/>
      <c r="Y846" s="316"/>
      <c r="Z846" s="316"/>
      <c r="AA846" s="283"/>
      <c r="AB846" s="283"/>
      <c r="AC846" s="283"/>
      <c r="AD846" s="283"/>
      <c r="AE846" s="283"/>
      <c r="AF846" s="283"/>
      <c r="AG846" s="283"/>
      <c r="AH846" s="283"/>
      <c r="AI846" s="283"/>
      <c r="AJ846" s="283"/>
      <c r="AK846" s="283"/>
      <c r="AL846" s="283"/>
    </row>
    <row r="847">
      <c r="A847" s="316"/>
      <c r="B847" s="283"/>
      <c r="C847" s="283"/>
      <c r="D847" s="316"/>
      <c r="E847" s="316"/>
      <c r="F847" s="316"/>
      <c r="G847" s="316"/>
      <c r="H847" s="316"/>
      <c r="I847" s="316"/>
      <c r="J847" s="316"/>
      <c r="K847" s="316"/>
      <c r="L847" s="329"/>
      <c r="M847" s="329"/>
      <c r="N847" s="329"/>
      <c r="O847" s="329"/>
      <c r="P847" s="329"/>
      <c r="Q847" s="329"/>
      <c r="R847" s="316"/>
      <c r="S847" s="316"/>
      <c r="T847" s="316"/>
      <c r="U847" s="316"/>
      <c r="V847" s="316"/>
      <c r="W847" s="316"/>
      <c r="X847" s="283"/>
      <c r="Y847" s="316"/>
      <c r="Z847" s="316"/>
      <c r="AA847" s="283"/>
      <c r="AB847" s="283"/>
      <c r="AC847" s="283"/>
      <c r="AD847" s="283"/>
      <c r="AE847" s="283"/>
      <c r="AF847" s="283"/>
      <c r="AG847" s="283"/>
      <c r="AH847" s="283"/>
      <c r="AI847" s="283"/>
      <c r="AJ847" s="283"/>
      <c r="AK847" s="283"/>
      <c r="AL847" s="283"/>
    </row>
    <row r="848">
      <c r="A848" s="316"/>
      <c r="B848" s="283"/>
      <c r="C848" s="283"/>
      <c r="D848" s="316"/>
      <c r="E848" s="316"/>
      <c r="F848" s="316"/>
      <c r="G848" s="316"/>
      <c r="H848" s="316"/>
      <c r="I848" s="316"/>
      <c r="J848" s="316"/>
      <c r="K848" s="316"/>
      <c r="L848" s="329"/>
      <c r="M848" s="329"/>
      <c r="N848" s="329"/>
      <c r="O848" s="329"/>
      <c r="P848" s="329"/>
      <c r="Q848" s="329"/>
      <c r="R848" s="316"/>
      <c r="S848" s="316"/>
      <c r="T848" s="316"/>
      <c r="U848" s="316"/>
      <c r="V848" s="316"/>
      <c r="W848" s="316"/>
      <c r="X848" s="283"/>
      <c r="Y848" s="316"/>
      <c r="Z848" s="316"/>
      <c r="AA848" s="283"/>
      <c r="AB848" s="283"/>
      <c r="AC848" s="283"/>
      <c r="AD848" s="283"/>
      <c r="AE848" s="283"/>
      <c r="AF848" s="283"/>
      <c r="AG848" s="283"/>
      <c r="AH848" s="283"/>
      <c r="AI848" s="283"/>
      <c r="AJ848" s="283"/>
      <c r="AK848" s="283"/>
      <c r="AL848" s="283"/>
    </row>
    <row r="849">
      <c r="A849" s="316"/>
      <c r="B849" s="283"/>
      <c r="C849" s="283"/>
      <c r="D849" s="316"/>
      <c r="E849" s="316"/>
      <c r="F849" s="316"/>
      <c r="G849" s="316"/>
      <c r="H849" s="316"/>
      <c r="I849" s="316"/>
      <c r="J849" s="316"/>
      <c r="K849" s="316"/>
      <c r="L849" s="329"/>
      <c r="M849" s="329"/>
      <c r="N849" s="329"/>
      <c r="O849" s="329"/>
      <c r="P849" s="329"/>
      <c r="Q849" s="329"/>
      <c r="R849" s="316"/>
      <c r="S849" s="316"/>
      <c r="T849" s="316"/>
      <c r="U849" s="316"/>
      <c r="V849" s="316"/>
      <c r="W849" s="316"/>
      <c r="X849" s="283"/>
      <c r="Y849" s="316"/>
      <c r="Z849" s="316"/>
      <c r="AA849" s="283"/>
      <c r="AB849" s="283"/>
      <c r="AC849" s="283"/>
      <c r="AD849" s="283"/>
      <c r="AE849" s="283"/>
      <c r="AF849" s="283"/>
      <c r="AG849" s="283"/>
      <c r="AH849" s="283"/>
      <c r="AI849" s="283"/>
      <c r="AJ849" s="283"/>
      <c r="AK849" s="283"/>
      <c r="AL849" s="283"/>
    </row>
    <row r="850">
      <c r="A850" s="316"/>
      <c r="B850" s="283"/>
      <c r="C850" s="283"/>
      <c r="D850" s="316"/>
      <c r="E850" s="316"/>
      <c r="F850" s="316"/>
      <c r="G850" s="316"/>
      <c r="H850" s="316"/>
      <c r="I850" s="316"/>
      <c r="J850" s="316"/>
      <c r="K850" s="316"/>
      <c r="L850" s="329"/>
      <c r="M850" s="329"/>
      <c r="N850" s="329"/>
      <c r="O850" s="329"/>
      <c r="P850" s="329"/>
      <c r="Q850" s="329"/>
      <c r="R850" s="316"/>
      <c r="S850" s="316"/>
      <c r="T850" s="316"/>
      <c r="U850" s="316"/>
      <c r="V850" s="316"/>
      <c r="W850" s="316"/>
      <c r="X850" s="283"/>
      <c r="Y850" s="316"/>
      <c r="Z850" s="316"/>
      <c r="AA850" s="283"/>
      <c r="AB850" s="283"/>
      <c r="AC850" s="283"/>
      <c r="AD850" s="283"/>
      <c r="AE850" s="283"/>
      <c r="AF850" s="283"/>
      <c r="AG850" s="283"/>
      <c r="AH850" s="283"/>
      <c r="AI850" s="283"/>
      <c r="AJ850" s="283"/>
      <c r="AK850" s="283"/>
      <c r="AL850" s="283"/>
    </row>
    <row r="851">
      <c r="A851" s="316"/>
      <c r="B851" s="283"/>
      <c r="C851" s="283"/>
      <c r="D851" s="316"/>
      <c r="E851" s="316"/>
      <c r="F851" s="316"/>
      <c r="G851" s="316"/>
      <c r="H851" s="316"/>
      <c r="I851" s="316"/>
      <c r="J851" s="316"/>
      <c r="K851" s="316"/>
      <c r="L851" s="329"/>
      <c r="M851" s="329"/>
      <c r="N851" s="329"/>
      <c r="O851" s="329"/>
      <c r="P851" s="329"/>
      <c r="Q851" s="329"/>
      <c r="R851" s="316"/>
      <c r="S851" s="316"/>
      <c r="T851" s="316"/>
      <c r="U851" s="316"/>
      <c r="V851" s="316"/>
      <c r="W851" s="316"/>
      <c r="X851" s="283"/>
      <c r="Y851" s="316"/>
      <c r="Z851" s="316"/>
      <c r="AA851" s="283"/>
      <c r="AB851" s="283"/>
      <c r="AC851" s="283"/>
      <c r="AD851" s="283"/>
      <c r="AE851" s="283"/>
      <c r="AF851" s="283"/>
      <c r="AG851" s="283"/>
      <c r="AH851" s="283"/>
      <c r="AI851" s="283"/>
      <c r="AJ851" s="283"/>
      <c r="AK851" s="283"/>
      <c r="AL851" s="283"/>
    </row>
    <row r="852">
      <c r="A852" s="316"/>
      <c r="B852" s="283"/>
      <c r="C852" s="283"/>
      <c r="D852" s="316"/>
      <c r="E852" s="316"/>
      <c r="F852" s="316"/>
      <c r="G852" s="316"/>
      <c r="H852" s="316"/>
      <c r="I852" s="316"/>
      <c r="J852" s="316"/>
      <c r="K852" s="316"/>
      <c r="L852" s="329"/>
      <c r="M852" s="329"/>
      <c r="N852" s="329"/>
      <c r="O852" s="329"/>
      <c r="P852" s="329"/>
      <c r="Q852" s="329"/>
      <c r="R852" s="316"/>
      <c r="S852" s="316"/>
      <c r="T852" s="316"/>
      <c r="U852" s="316"/>
      <c r="V852" s="316"/>
      <c r="W852" s="316"/>
      <c r="X852" s="283"/>
      <c r="Y852" s="316"/>
      <c r="Z852" s="316"/>
      <c r="AA852" s="283"/>
      <c r="AB852" s="283"/>
      <c r="AC852" s="283"/>
      <c r="AD852" s="283"/>
      <c r="AE852" s="283"/>
      <c r="AF852" s="283"/>
      <c r="AG852" s="283"/>
      <c r="AH852" s="283"/>
      <c r="AI852" s="283"/>
      <c r="AJ852" s="283"/>
      <c r="AK852" s="283"/>
      <c r="AL852" s="283"/>
    </row>
    <row r="853">
      <c r="A853" s="316"/>
      <c r="B853" s="283"/>
      <c r="C853" s="283"/>
      <c r="D853" s="316"/>
      <c r="E853" s="316"/>
      <c r="F853" s="316"/>
      <c r="G853" s="316"/>
      <c r="H853" s="316"/>
      <c r="I853" s="316"/>
      <c r="J853" s="316"/>
      <c r="K853" s="316"/>
      <c r="L853" s="329"/>
      <c r="M853" s="329"/>
      <c r="N853" s="329"/>
      <c r="O853" s="329"/>
      <c r="P853" s="329"/>
      <c r="Q853" s="329"/>
      <c r="R853" s="316"/>
      <c r="S853" s="316"/>
      <c r="T853" s="316"/>
      <c r="U853" s="316"/>
      <c r="V853" s="316"/>
      <c r="W853" s="316"/>
      <c r="X853" s="283"/>
      <c r="Y853" s="316"/>
      <c r="Z853" s="316"/>
      <c r="AA853" s="283"/>
      <c r="AB853" s="283"/>
      <c r="AC853" s="283"/>
      <c r="AD853" s="283"/>
      <c r="AE853" s="283"/>
      <c r="AF853" s="283"/>
      <c r="AG853" s="283"/>
      <c r="AH853" s="283"/>
      <c r="AI853" s="283"/>
      <c r="AJ853" s="283"/>
      <c r="AK853" s="283"/>
      <c r="AL853" s="283"/>
    </row>
    <row r="854">
      <c r="A854" s="316"/>
      <c r="B854" s="283"/>
      <c r="C854" s="283"/>
      <c r="D854" s="316"/>
      <c r="E854" s="316"/>
      <c r="F854" s="316"/>
      <c r="G854" s="316"/>
      <c r="H854" s="316"/>
      <c r="I854" s="316"/>
      <c r="J854" s="316"/>
      <c r="K854" s="316"/>
      <c r="L854" s="329"/>
      <c r="M854" s="329"/>
      <c r="N854" s="329"/>
      <c r="O854" s="329"/>
      <c r="P854" s="329"/>
      <c r="Q854" s="329"/>
      <c r="R854" s="316"/>
      <c r="S854" s="316"/>
      <c r="T854" s="316"/>
      <c r="U854" s="316"/>
      <c r="V854" s="316"/>
      <c r="W854" s="316"/>
      <c r="X854" s="283"/>
      <c r="Y854" s="316"/>
      <c r="Z854" s="316"/>
      <c r="AA854" s="283"/>
      <c r="AB854" s="283"/>
      <c r="AC854" s="283"/>
      <c r="AD854" s="283"/>
      <c r="AE854" s="283"/>
      <c r="AF854" s="283"/>
      <c r="AG854" s="283"/>
      <c r="AH854" s="283"/>
      <c r="AI854" s="283"/>
      <c r="AJ854" s="283"/>
      <c r="AK854" s="283"/>
      <c r="AL854" s="283"/>
    </row>
    <row r="855">
      <c r="A855" s="316"/>
      <c r="B855" s="283"/>
      <c r="C855" s="283"/>
      <c r="D855" s="316"/>
      <c r="E855" s="316"/>
      <c r="F855" s="316"/>
      <c r="G855" s="316"/>
      <c r="H855" s="316"/>
      <c r="I855" s="316"/>
      <c r="J855" s="316"/>
      <c r="K855" s="316"/>
      <c r="L855" s="329"/>
      <c r="M855" s="329"/>
      <c r="N855" s="329"/>
      <c r="O855" s="329"/>
      <c r="P855" s="329"/>
      <c r="Q855" s="329"/>
      <c r="R855" s="316"/>
      <c r="S855" s="316"/>
      <c r="T855" s="316"/>
      <c r="U855" s="316"/>
      <c r="V855" s="316"/>
      <c r="W855" s="316"/>
      <c r="X855" s="283"/>
      <c r="Y855" s="316"/>
      <c r="Z855" s="316"/>
      <c r="AA855" s="283"/>
      <c r="AB855" s="283"/>
      <c r="AC855" s="283"/>
      <c r="AD855" s="283"/>
      <c r="AE855" s="283"/>
      <c r="AF855" s="283"/>
      <c r="AG855" s="283"/>
      <c r="AH855" s="283"/>
      <c r="AI855" s="283"/>
      <c r="AJ855" s="283"/>
      <c r="AK855" s="283"/>
      <c r="AL855" s="283"/>
    </row>
    <row r="856">
      <c r="A856" s="316"/>
      <c r="B856" s="283"/>
      <c r="C856" s="283"/>
      <c r="D856" s="316"/>
      <c r="E856" s="316"/>
      <c r="F856" s="316"/>
      <c r="G856" s="316"/>
      <c r="H856" s="316"/>
      <c r="I856" s="316"/>
      <c r="J856" s="316"/>
      <c r="K856" s="316"/>
      <c r="L856" s="329"/>
      <c r="M856" s="329"/>
      <c r="N856" s="329"/>
      <c r="O856" s="329"/>
      <c r="P856" s="329"/>
      <c r="Q856" s="329"/>
      <c r="R856" s="316"/>
      <c r="S856" s="316"/>
      <c r="T856" s="316"/>
      <c r="U856" s="316"/>
      <c r="V856" s="316"/>
      <c r="W856" s="316"/>
      <c r="X856" s="283"/>
      <c r="Y856" s="316"/>
      <c r="Z856" s="316"/>
      <c r="AA856" s="283"/>
      <c r="AB856" s="283"/>
      <c r="AC856" s="283"/>
      <c r="AD856" s="283"/>
      <c r="AE856" s="283"/>
      <c r="AF856" s="283"/>
      <c r="AG856" s="283"/>
      <c r="AH856" s="283"/>
      <c r="AI856" s="283"/>
      <c r="AJ856" s="283"/>
      <c r="AK856" s="283"/>
      <c r="AL856" s="283"/>
    </row>
    <row r="857">
      <c r="A857" s="316"/>
      <c r="B857" s="283"/>
      <c r="C857" s="283"/>
      <c r="D857" s="316"/>
      <c r="E857" s="316"/>
      <c r="F857" s="316"/>
      <c r="G857" s="316"/>
      <c r="H857" s="316"/>
      <c r="I857" s="316"/>
      <c r="J857" s="316"/>
      <c r="K857" s="316"/>
      <c r="L857" s="329"/>
      <c r="M857" s="329"/>
      <c r="N857" s="329"/>
      <c r="O857" s="329"/>
      <c r="P857" s="329"/>
      <c r="Q857" s="329"/>
      <c r="R857" s="316"/>
      <c r="S857" s="316"/>
      <c r="T857" s="316"/>
      <c r="U857" s="316"/>
      <c r="V857" s="316"/>
      <c r="W857" s="316"/>
      <c r="X857" s="283"/>
      <c r="Y857" s="316"/>
      <c r="Z857" s="316"/>
      <c r="AA857" s="283"/>
      <c r="AB857" s="283"/>
      <c r="AC857" s="283"/>
      <c r="AD857" s="283"/>
      <c r="AE857" s="283"/>
      <c r="AF857" s="283"/>
      <c r="AG857" s="283"/>
      <c r="AH857" s="283"/>
      <c r="AI857" s="283"/>
      <c r="AJ857" s="283"/>
      <c r="AK857" s="283"/>
      <c r="AL857" s="283"/>
    </row>
    <row r="858">
      <c r="A858" s="316"/>
      <c r="B858" s="283"/>
      <c r="C858" s="283"/>
      <c r="D858" s="316"/>
      <c r="E858" s="316"/>
      <c r="F858" s="316"/>
      <c r="G858" s="316"/>
      <c r="H858" s="316"/>
      <c r="I858" s="316"/>
      <c r="J858" s="316"/>
      <c r="K858" s="316"/>
      <c r="L858" s="329"/>
      <c r="M858" s="329"/>
      <c r="N858" s="329"/>
      <c r="O858" s="329"/>
      <c r="P858" s="329"/>
      <c r="Q858" s="329"/>
      <c r="R858" s="316"/>
      <c r="S858" s="316"/>
      <c r="T858" s="316"/>
      <c r="U858" s="316"/>
      <c r="V858" s="316"/>
      <c r="W858" s="316"/>
      <c r="X858" s="283"/>
      <c r="Y858" s="316"/>
      <c r="Z858" s="316"/>
      <c r="AA858" s="283"/>
      <c r="AB858" s="283"/>
      <c r="AC858" s="283"/>
      <c r="AD858" s="283"/>
      <c r="AE858" s="283"/>
      <c r="AF858" s="283"/>
      <c r="AG858" s="283"/>
      <c r="AH858" s="283"/>
      <c r="AI858" s="283"/>
      <c r="AJ858" s="283"/>
      <c r="AK858" s="283"/>
      <c r="AL858" s="283"/>
    </row>
    <row r="859">
      <c r="A859" s="316"/>
      <c r="B859" s="283"/>
      <c r="C859" s="283"/>
      <c r="D859" s="316"/>
      <c r="E859" s="316"/>
      <c r="F859" s="316"/>
      <c r="G859" s="316"/>
      <c r="H859" s="316"/>
      <c r="I859" s="316"/>
      <c r="J859" s="316"/>
      <c r="K859" s="316"/>
      <c r="L859" s="329"/>
      <c r="M859" s="329"/>
      <c r="N859" s="329"/>
      <c r="O859" s="329"/>
      <c r="P859" s="329"/>
      <c r="Q859" s="329"/>
      <c r="R859" s="316"/>
      <c r="S859" s="316"/>
      <c r="T859" s="316"/>
      <c r="U859" s="316"/>
      <c r="V859" s="316"/>
      <c r="W859" s="316"/>
      <c r="X859" s="283"/>
      <c r="Y859" s="316"/>
      <c r="Z859" s="316"/>
      <c r="AA859" s="283"/>
      <c r="AB859" s="283"/>
      <c r="AC859" s="283"/>
      <c r="AD859" s="283"/>
      <c r="AE859" s="283"/>
      <c r="AF859" s="283"/>
      <c r="AG859" s="283"/>
      <c r="AH859" s="283"/>
      <c r="AI859" s="283"/>
      <c r="AJ859" s="283"/>
      <c r="AK859" s="283"/>
      <c r="AL859" s="283"/>
    </row>
    <row r="860">
      <c r="A860" s="316"/>
      <c r="B860" s="283"/>
      <c r="C860" s="283"/>
      <c r="D860" s="316"/>
      <c r="E860" s="316"/>
      <c r="F860" s="316"/>
      <c r="G860" s="316"/>
      <c r="H860" s="316"/>
      <c r="I860" s="316"/>
      <c r="J860" s="316"/>
      <c r="K860" s="316"/>
      <c r="L860" s="329"/>
      <c r="M860" s="329"/>
      <c r="N860" s="329"/>
      <c r="O860" s="329"/>
      <c r="P860" s="329"/>
      <c r="Q860" s="329"/>
      <c r="R860" s="316"/>
      <c r="S860" s="316"/>
      <c r="T860" s="316"/>
      <c r="U860" s="316"/>
      <c r="V860" s="316"/>
      <c r="W860" s="316"/>
      <c r="X860" s="283"/>
      <c r="Y860" s="316"/>
      <c r="Z860" s="316"/>
      <c r="AA860" s="283"/>
      <c r="AB860" s="283"/>
      <c r="AC860" s="283"/>
      <c r="AD860" s="283"/>
      <c r="AE860" s="283"/>
      <c r="AF860" s="283"/>
      <c r="AG860" s="283"/>
      <c r="AH860" s="283"/>
      <c r="AI860" s="283"/>
      <c r="AJ860" s="283"/>
      <c r="AK860" s="283"/>
      <c r="AL860" s="283"/>
    </row>
    <row r="861">
      <c r="A861" s="316"/>
      <c r="B861" s="283"/>
      <c r="C861" s="283"/>
      <c r="D861" s="316"/>
      <c r="E861" s="316"/>
      <c r="F861" s="316"/>
      <c r="G861" s="316"/>
      <c r="H861" s="316"/>
      <c r="I861" s="316"/>
      <c r="J861" s="316"/>
      <c r="K861" s="316"/>
      <c r="L861" s="329"/>
      <c r="M861" s="329"/>
      <c r="N861" s="329"/>
      <c r="O861" s="329"/>
      <c r="P861" s="329"/>
      <c r="Q861" s="329"/>
      <c r="R861" s="316"/>
      <c r="S861" s="316"/>
      <c r="T861" s="316"/>
      <c r="U861" s="316"/>
      <c r="V861" s="316"/>
      <c r="W861" s="316"/>
      <c r="X861" s="283"/>
      <c r="Y861" s="316"/>
      <c r="Z861" s="316"/>
      <c r="AA861" s="283"/>
      <c r="AB861" s="283"/>
      <c r="AC861" s="283"/>
      <c r="AD861" s="283"/>
      <c r="AE861" s="283"/>
      <c r="AF861" s="283"/>
      <c r="AG861" s="283"/>
      <c r="AH861" s="283"/>
      <c r="AI861" s="283"/>
      <c r="AJ861" s="283"/>
      <c r="AK861" s="283"/>
      <c r="AL861" s="283"/>
    </row>
    <row r="862">
      <c r="A862" s="316"/>
      <c r="B862" s="283"/>
      <c r="C862" s="283"/>
      <c r="D862" s="316"/>
      <c r="E862" s="316"/>
      <c r="F862" s="316"/>
      <c r="G862" s="316"/>
      <c r="H862" s="316"/>
      <c r="I862" s="316"/>
      <c r="J862" s="316"/>
      <c r="K862" s="316"/>
      <c r="L862" s="329"/>
      <c r="M862" s="329"/>
      <c r="N862" s="329"/>
      <c r="O862" s="329"/>
      <c r="P862" s="329"/>
      <c r="Q862" s="329"/>
      <c r="R862" s="316"/>
      <c r="S862" s="316"/>
      <c r="T862" s="316"/>
      <c r="U862" s="316"/>
      <c r="V862" s="316"/>
      <c r="W862" s="316"/>
      <c r="X862" s="283"/>
      <c r="Y862" s="316"/>
      <c r="Z862" s="316"/>
      <c r="AA862" s="283"/>
      <c r="AB862" s="283"/>
      <c r="AC862" s="283"/>
      <c r="AD862" s="283"/>
      <c r="AE862" s="283"/>
      <c r="AF862" s="283"/>
      <c r="AG862" s="283"/>
      <c r="AH862" s="283"/>
      <c r="AI862" s="283"/>
      <c r="AJ862" s="283"/>
      <c r="AK862" s="283"/>
      <c r="AL862" s="283"/>
    </row>
    <row r="863">
      <c r="A863" s="316"/>
      <c r="B863" s="283"/>
      <c r="C863" s="283"/>
      <c r="D863" s="316"/>
      <c r="E863" s="316"/>
      <c r="F863" s="316"/>
      <c r="G863" s="316"/>
      <c r="H863" s="316"/>
      <c r="I863" s="316"/>
      <c r="J863" s="316"/>
      <c r="K863" s="316"/>
      <c r="L863" s="329"/>
      <c r="M863" s="329"/>
      <c r="N863" s="329"/>
      <c r="O863" s="329"/>
      <c r="P863" s="329"/>
      <c r="Q863" s="329"/>
      <c r="R863" s="316"/>
      <c r="S863" s="316"/>
      <c r="T863" s="316"/>
      <c r="U863" s="316"/>
      <c r="V863" s="316"/>
      <c r="W863" s="316"/>
      <c r="X863" s="283"/>
      <c r="Y863" s="316"/>
      <c r="Z863" s="316"/>
      <c r="AA863" s="283"/>
      <c r="AB863" s="283"/>
      <c r="AC863" s="283"/>
      <c r="AD863" s="283"/>
      <c r="AE863" s="283"/>
      <c r="AF863" s="283"/>
      <c r="AG863" s="283"/>
      <c r="AH863" s="283"/>
      <c r="AI863" s="283"/>
      <c r="AJ863" s="283"/>
      <c r="AK863" s="283"/>
      <c r="AL863" s="283"/>
    </row>
    <row r="864">
      <c r="A864" s="316"/>
      <c r="B864" s="283"/>
      <c r="C864" s="283"/>
      <c r="D864" s="316"/>
      <c r="E864" s="316"/>
      <c r="F864" s="316"/>
      <c r="G864" s="316"/>
      <c r="H864" s="316"/>
      <c r="I864" s="316"/>
      <c r="J864" s="316"/>
      <c r="K864" s="316"/>
      <c r="L864" s="329"/>
      <c r="M864" s="329"/>
      <c r="N864" s="329"/>
      <c r="O864" s="329"/>
      <c r="P864" s="329"/>
      <c r="Q864" s="329"/>
      <c r="R864" s="316"/>
      <c r="S864" s="316"/>
      <c r="T864" s="316"/>
      <c r="U864" s="316"/>
      <c r="V864" s="316"/>
      <c r="W864" s="316"/>
      <c r="X864" s="283"/>
      <c r="Y864" s="316"/>
      <c r="Z864" s="316"/>
      <c r="AA864" s="283"/>
      <c r="AB864" s="283"/>
      <c r="AC864" s="283"/>
      <c r="AD864" s="283"/>
      <c r="AE864" s="283"/>
      <c r="AF864" s="283"/>
      <c r="AG864" s="283"/>
      <c r="AH864" s="283"/>
      <c r="AI864" s="283"/>
      <c r="AJ864" s="283"/>
      <c r="AK864" s="283"/>
      <c r="AL864" s="283"/>
    </row>
    <row r="865">
      <c r="A865" s="316"/>
      <c r="B865" s="283"/>
      <c r="C865" s="283"/>
      <c r="D865" s="316"/>
      <c r="E865" s="316"/>
      <c r="F865" s="316"/>
      <c r="G865" s="316"/>
      <c r="H865" s="316"/>
      <c r="I865" s="316"/>
      <c r="J865" s="316"/>
      <c r="K865" s="316"/>
      <c r="L865" s="329"/>
      <c r="M865" s="329"/>
      <c r="N865" s="329"/>
      <c r="O865" s="329"/>
      <c r="P865" s="329"/>
      <c r="Q865" s="329"/>
      <c r="R865" s="316"/>
      <c r="S865" s="316"/>
      <c r="T865" s="316"/>
      <c r="U865" s="316"/>
      <c r="V865" s="316"/>
      <c r="W865" s="316"/>
      <c r="X865" s="283"/>
      <c r="Y865" s="316"/>
      <c r="Z865" s="316"/>
      <c r="AA865" s="283"/>
      <c r="AB865" s="283"/>
      <c r="AC865" s="283"/>
      <c r="AD865" s="283"/>
      <c r="AE865" s="283"/>
      <c r="AF865" s="283"/>
      <c r="AG865" s="283"/>
      <c r="AH865" s="283"/>
      <c r="AI865" s="283"/>
      <c r="AJ865" s="283"/>
      <c r="AK865" s="283"/>
      <c r="AL865" s="283"/>
    </row>
    <row r="866">
      <c r="A866" s="316"/>
      <c r="B866" s="283"/>
      <c r="C866" s="283"/>
      <c r="D866" s="316"/>
      <c r="E866" s="316"/>
      <c r="F866" s="316"/>
      <c r="G866" s="316"/>
      <c r="H866" s="316"/>
      <c r="I866" s="316"/>
      <c r="J866" s="316"/>
      <c r="K866" s="316"/>
      <c r="L866" s="329"/>
      <c r="M866" s="329"/>
      <c r="N866" s="329"/>
      <c r="O866" s="329"/>
      <c r="P866" s="329"/>
      <c r="Q866" s="329"/>
      <c r="R866" s="316"/>
      <c r="S866" s="316"/>
      <c r="T866" s="316"/>
      <c r="U866" s="316"/>
      <c r="V866" s="316"/>
      <c r="W866" s="316"/>
      <c r="X866" s="283"/>
      <c r="Y866" s="316"/>
      <c r="Z866" s="316"/>
      <c r="AA866" s="283"/>
      <c r="AB866" s="283"/>
      <c r="AC866" s="283"/>
      <c r="AD866" s="283"/>
      <c r="AE866" s="283"/>
      <c r="AF866" s="283"/>
      <c r="AG866" s="283"/>
      <c r="AH866" s="283"/>
      <c r="AI866" s="283"/>
      <c r="AJ866" s="283"/>
      <c r="AK866" s="283"/>
      <c r="AL866" s="283"/>
    </row>
    <row r="867">
      <c r="A867" s="316"/>
      <c r="B867" s="283"/>
      <c r="C867" s="283"/>
      <c r="D867" s="316"/>
      <c r="E867" s="316"/>
      <c r="F867" s="316"/>
      <c r="G867" s="316"/>
      <c r="H867" s="316"/>
      <c r="I867" s="316"/>
      <c r="J867" s="316"/>
      <c r="K867" s="316"/>
      <c r="L867" s="329"/>
      <c r="M867" s="329"/>
      <c r="N867" s="329"/>
      <c r="O867" s="329"/>
      <c r="P867" s="329"/>
      <c r="Q867" s="329"/>
      <c r="R867" s="316"/>
      <c r="S867" s="316"/>
      <c r="T867" s="316"/>
      <c r="U867" s="316"/>
      <c r="V867" s="316"/>
      <c r="W867" s="316"/>
      <c r="X867" s="283"/>
      <c r="Y867" s="316"/>
      <c r="Z867" s="316"/>
      <c r="AA867" s="283"/>
      <c r="AB867" s="283"/>
      <c r="AC867" s="283"/>
      <c r="AD867" s="283"/>
      <c r="AE867" s="283"/>
      <c r="AF867" s="283"/>
      <c r="AG867" s="283"/>
      <c r="AH867" s="283"/>
      <c r="AI867" s="283"/>
      <c r="AJ867" s="283"/>
      <c r="AK867" s="283"/>
      <c r="AL867" s="283"/>
    </row>
    <row r="868">
      <c r="A868" s="316"/>
      <c r="B868" s="283"/>
      <c r="C868" s="283"/>
      <c r="D868" s="316"/>
      <c r="E868" s="316"/>
      <c r="F868" s="316"/>
      <c r="G868" s="316"/>
      <c r="H868" s="316"/>
      <c r="I868" s="316"/>
      <c r="J868" s="316"/>
      <c r="K868" s="316"/>
      <c r="L868" s="329"/>
      <c r="M868" s="329"/>
      <c r="N868" s="329"/>
      <c r="O868" s="329"/>
      <c r="P868" s="329"/>
      <c r="Q868" s="329"/>
      <c r="R868" s="316"/>
      <c r="S868" s="316"/>
      <c r="T868" s="316"/>
      <c r="U868" s="316"/>
      <c r="V868" s="316"/>
      <c r="W868" s="316"/>
      <c r="X868" s="283"/>
      <c r="Y868" s="316"/>
      <c r="Z868" s="316"/>
      <c r="AA868" s="283"/>
      <c r="AB868" s="283"/>
      <c r="AC868" s="283"/>
      <c r="AD868" s="283"/>
      <c r="AE868" s="283"/>
      <c r="AF868" s="283"/>
      <c r="AG868" s="283"/>
      <c r="AH868" s="283"/>
      <c r="AI868" s="283"/>
      <c r="AJ868" s="283"/>
      <c r="AK868" s="283"/>
      <c r="AL868" s="283"/>
    </row>
    <row r="869">
      <c r="A869" s="316"/>
      <c r="B869" s="283"/>
      <c r="C869" s="283"/>
      <c r="D869" s="316"/>
      <c r="E869" s="316"/>
      <c r="F869" s="316"/>
      <c r="G869" s="316"/>
      <c r="H869" s="316"/>
      <c r="I869" s="316"/>
      <c r="J869" s="316"/>
      <c r="K869" s="316"/>
      <c r="L869" s="329"/>
      <c r="M869" s="329"/>
      <c r="N869" s="329"/>
      <c r="O869" s="329"/>
      <c r="P869" s="329"/>
      <c r="Q869" s="329"/>
      <c r="R869" s="316"/>
      <c r="S869" s="316"/>
      <c r="T869" s="316"/>
      <c r="U869" s="316"/>
      <c r="V869" s="316"/>
      <c r="W869" s="316"/>
      <c r="X869" s="283"/>
      <c r="Y869" s="316"/>
      <c r="Z869" s="316"/>
      <c r="AA869" s="283"/>
      <c r="AB869" s="283"/>
      <c r="AC869" s="283"/>
      <c r="AD869" s="283"/>
      <c r="AE869" s="283"/>
      <c r="AF869" s="283"/>
      <c r="AG869" s="283"/>
      <c r="AH869" s="283"/>
      <c r="AI869" s="283"/>
      <c r="AJ869" s="283"/>
      <c r="AK869" s="283"/>
      <c r="AL869" s="283"/>
    </row>
    <row r="870">
      <c r="A870" s="316"/>
      <c r="B870" s="283"/>
      <c r="C870" s="283"/>
      <c r="D870" s="316"/>
      <c r="E870" s="316"/>
      <c r="F870" s="316"/>
      <c r="G870" s="316"/>
      <c r="H870" s="316"/>
      <c r="I870" s="316"/>
      <c r="J870" s="316"/>
      <c r="K870" s="316"/>
      <c r="L870" s="329"/>
      <c r="M870" s="329"/>
      <c r="N870" s="329"/>
      <c r="O870" s="329"/>
      <c r="P870" s="329"/>
      <c r="Q870" s="329"/>
      <c r="R870" s="316"/>
      <c r="S870" s="316"/>
      <c r="T870" s="316"/>
      <c r="U870" s="316"/>
      <c r="V870" s="316"/>
      <c r="W870" s="316"/>
      <c r="X870" s="283"/>
      <c r="Y870" s="316"/>
      <c r="Z870" s="316"/>
      <c r="AA870" s="283"/>
      <c r="AB870" s="283"/>
      <c r="AC870" s="283"/>
      <c r="AD870" s="283"/>
      <c r="AE870" s="283"/>
      <c r="AF870" s="283"/>
      <c r="AG870" s="283"/>
      <c r="AH870" s="283"/>
      <c r="AI870" s="283"/>
      <c r="AJ870" s="283"/>
      <c r="AK870" s="283"/>
      <c r="AL870" s="283"/>
    </row>
    <row r="871">
      <c r="A871" s="316"/>
      <c r="B871" s="283"/>
      <c r="C871" s="283"/>
      <c r="D871" s="316"/>
      <c r="E871" s="316"/>
      <c r="F871" s="316"/>
      <c r="G871" s="316"/>
      <c r="H871" s="316"/>
      <c r="I871" s="316"/>
      <c r="J871" s="316"/>
      <c r="K871" s="316"/>
      <c r="L871" s="329"/>
      <c r="M871" s="329"/>
      <c r="N871" s="329"/>
      <c r="O871" s="329"/>
      <c r="P871" s="329"/>
      <c r="Q871" s="329"/>
      <c r="R871" s="316"/>
      <c r="S871" s="316"/>
      <c r="T871" s="316"/>
      <c r="U871" s="316"/>
      <c r="V871" s="316"/>
      <c r="W871" s="316"/>
      <c r="X871" s="283"/>
      <c r="Y871" s="316"/>
      <c r="Z871" s="316"/>
      <c r="AA871" s="283"/>
      <c r="AB871" s="283"/>
      <c r="AC871" s="283"/>
      <c r="AD871" s="283"/>
      <c r="AE871" s="283"/>
      <c r="AF871" s="283"/>
      <c r="AG871" s="283"/>
      <c r="AH871" s="283"/>
      <c r="AI871" s="283"/>
      <c r="AJ871" s="283"/>
      <c r="AK871" s="283"/>
      <c r="AL871" s="283"/>
    </row>
    <row r="872">
      <c r="A872" s="316"/>
      <c r="B872" s="283"/>
      <c r="C872" s="283"/>
      <c r="D872" s="316"/>
      <c r="E872" s="316"/>
      <c r="F872" s="316"/>
      <c r="G872" s="316"/>
      <c r="H872" s="316"/>
      <c r="I872" s="316"/>
      <c r="J872" s="316"/>
      <c r="K872" s="316"/>
      <c r="L872" s="329"/>
      <c r="M872" s="329"/>
      <c r="N872" s="329"/>
      <c r="O872" s="329"/>
      <c r="P872" s="329"/>
      <c r="Q872" s="329"/>
      <c r="R872" s="316"/>
      <c r="S872" s="316"/>
      <c r="T872" s="316"/>
      <c r="U872" s="316"/>
      <c r="V872" s="316"/>
      <c r="W872" s="316"/>
      <c r="X872" s="283"/>
      <c r="Y872" s="316"/>
      <c r="Z872" s="316"/>
      <c r="AA872" s="283"/>
      <c r="AB872" s="283"/>
      <c r="AC872" s="283"/>
      <c r="AD872" s="283"/>
      <c r="AE872" s="283"/>
      <c r="AF872" s="283"/>
      <c r="AG872" s="283"/>
      <c r="AH872" s="283"/>
      <c r="AI872" s="283"/>
      <c r="AJ872" s="283"/>
      <c r="AK872" s="283"/>
      <c r="AL872" s="283"/>
    </row>
    <row r="873">
      <c r="A873" s="316"/>
      <c r="B873" s="283"/>
      <c r="C873" s="283"/>
      <c r="D873" s="316"/>
      <c r="E873" s="316"/>
      <c r="F873" s="316"/>
      <c r="G873" s="316"/>
      <c r="H873" s="316"/>
      <c r="I873" s="316"/>
      <c r="J873" s="316"/>
      <c r="K873" s="316"/>
      <c r="L873" s="329"/>
      <c r="M873" s="329"/>
      <c r="N873" s="329"/>
      <c r="O873" s="329"/>
      <c r="P873" s="329"/>
      <c r="Q873" s="329"/>
      <c r="R873" s="316"/>
      <c r="S873" s="316"/>
      <c r="T873" s="316"/>
      <c r="U873" s="316"/>
      <c r="V873" s="316"/>
      <c r="W873" s="316"/>
      <c r="X873" s="283"/>
      <c r="Y873" s="316"/>
      <c r="Z873" s="316"/>
      <c r="AA873" s="283"/>
      <c r="AB873" s="283"/>
      <c r="AC873" s="283"/>
      <c r="AD873" s="283"/>
      <c r="AE873" s="283"/>
      <c r="AF873" s="283"/>
      <c r="AG873" s="283"/>
      <c r="AH873" s="283"/>
      <c r="AI873" s="283"/>
      <c r="AJ873" s="283"/>
      <c r="AK873" s="283"/>
      <c r="AL873" s="283"/>
    </row>
    <row r="874">
      <c r="A874" s="316"/>
      <c r="B874" s="283"/>
      <c r="C874" s="283"/>
      <c r="D874" s="316"/>
      <c r="E874" s="316"/>
      <c r="F874" s="316"/>
      <c r="G874" s="316"/>
      <c r="H874" s="316"/>
      <c r="I874" s="316"/>
      <c r="J874" s="316"/>
      <c r="K874" s="316"/>
      <c r="L874" s="329"/>
      <c r="M874" s="329"/>
      <c r="N874" s="329"/>
      <c r="O874" s="329"/>
      <c r="P874" s="329"/>
      <c r="Q874" s="329"/>
      <c r="R874" s="316"/>
      <c r="S874" s="316"/>
      <c r="T874" s="316"/>
      <c r="U874" s="316"/>
      <c r="V874" s="316"/>
      <c r="W874" s="316"/>
      <c r="X874" s="283"/>
      <c r="Y874" s="316"/>
      <c r="Z874" s="316"/>
      <c r="AA874" s="283"/>
      <c r="AB874" s="283"/>
      <c r="AC874" s="283"/>
      <c r="AD874" s="283"/>
      <c r="AE874" s="283"/>
      <c r="AF874" s="283"/>
      <c r="AG874" s="283"/>
      <c r="AH874" s="283"/>
      <c r="AI874" s="283"/>
      <c r="AJ874" s="283"/>
      <c r="AK874" s="283"/>
      <c r="AL874" s="283"/>
    </row>
    <row r="875">
      <c r="A875" s="316"/>
      <c r="B875" s="283"/>
      <c r="C875" s="283"/>
      <c r="D875" s="316"/>
      <c r="E875" s="316"/>
      <c r="F875" s="316"/>
      <c r="G875" s="316"/>
      <c r="H875" s="316"/>
      <c r="I875" s="316"/>
      <c r="J875" s="316"/>
      <c r="K875" s="316"/>
      <c r="L875" s="329"/>
      <c r="M875" s="329"/>
      <c r="N875" s="329"/>
      <c r="O875" s="329"/>
      <c r="P875" s="329"/>
      <c r="Q875" s="329"/>
      <c r="R875" s="316"/>
      <c r="S875" s="316"/>
      <c r="T875" s="316"/>
      <c r="U875" s="316"/>
      <c r="V875" s="316"/>
      <c r="W875" s="316"/>
      <c r="X875" s="283"/>
      <c r="Y875" s="316"/>
      <c r="Z875" s="316"/>
      <c r="AA875" s="283"/>
      <c r="AB875" s="283"/>
      <c r="AC875" s="283"/>
      <c r="AD875" s="283"/>
      <c r="AE875" s="283"/>
      <c r="AF875" s="283"/>
      <c r="AG875" s="283"/>
      <c r="AH875" s="283"/>
      <c r="AI875" s="283"/>
      <c r="AJ875" s="283"/>
      <c r="AK875" s="283"/>
      <c r="AL875" s="283"/>
    </row>
    <row r="876">
      <c r="A876" s="316"/>
      <c r="B876" s="283"/>
      <c r="C876" s="283"/>
      <c r="D876" s="316"/>
      <c r="E876" s="316"/>
      <c r="F876" s="316"/>
      <c r="G876" s="316"/>
      <c r="H876" s="316"/>
      <c r="I876" s="316"/>
      <c r="J876" s="316"/>
      <c r="K876" s="316"/>
      <c r="L876" s="329"/>
      <c r="M876" s="329"/>
      <c r="N876" s="329"/>
      <c r="O876" s="329"/>
      <c r="P876" s="329"/>
      <c r="Q876" s="329"/>
      <c r="R876" s="316"/>
      <c r="S876" s="316"/>
      <c r="T876" s="316"/>
      <c r="U876" s="316"/>
      <c r="V876" s="316"/>
      <c r="W876" s="316"/>
      <c r="X876" s="283"/>
      <c r="Y876" s="316"/>
      <c r="Z876" s="316"/>
      <c r="AA876" s="283"/>
      <c r="AB876" s="283"/>
      <c r="AC876" s="283"/>
      <c r="AD876" s="283"/>
      <c r="AE876" s="283"/>
      <c r="AF876" s="283"/>
      <c r="AG876" s="283"/>
      <c r="AH876" s="283"/>
      <c r="AI876" s="283"/>
      <c r="AJ876" s="283"/>
      <c r="AK876" s="283"/>
      <c r="AL876" s="283"/>
    </row>
    <row r="877">
      <c r="A877" s="316"/>
      <c r="B877" s="283"/>
      <c r="C877" s="283"/>
      <c r="D877" s="316"/>
      <c r="E877" s="316"/>
      <c r="F877" s="316"/>
      <c r="G877" s="316"/>
      <c r="H877" s="316"/>
      <c r="I877" s="316"/>
      <c r="J877" s="316"/>
      <c r="K877" s="316"/>
      <c r="L877" s="329"/>
      <c r="M877" s="329"/>
      <c r="N877" s="329"/>
      <c r="O877" s="329"/>
      <c r="P877" s="329"/>
      <c r="Q877" s="329"/>
      <c r="R877" s="316"/>
      <c r="S877" s="316"/>
      <c r="T877" s="316"/>
      <c r="U877" s="316"/>
      <c r="V877" s="316"/>
      <c r="W877" s="316"/>
      <c r="X877" s="283"/>
      <c r="Y877" s="316"/>
      <c r="Z877" s="316"/>
      <c r="AA877" s="283"/>
      <c r="AB877" s="283"/>
      <c r="AC877" s="283"/>
      <c r="AD877" s="283"/>
      <c r="AE877" s="283"/>
      <c r="AF877" s="283"/>
      <c r="AG877" s="283"/>
      <c r="AH877" s="283"/>
      <c r="AI877" s="283"/>
      <c r="AJ877" s="283"/>
      <c r="AK877" s="283"/>
      <c r="AL877" s="283"/>
    </row>
    <row r="878">
      <c r="A878" s="316"/>
      <c r="B878" s="283"/>
      <c r="C878" s="283"/>
      <c r="D878" s="316"/>
      <c r="E878" s="316"/>
      <c r="F878" s="316"/>
      <c r="G878" s="316"/>
      <c r="H878" s="316"/>
      <c r="I878" s="316"/>
      <c r="J878" s="316"/>
      <c r="K878" s="316"/>
      <c r="L878" s="329"/>
      <c r="M878" s="329"/>
      <c r="N878" s="329"/>
      <c r="O878" s="329"/>
      <c r="P878" s="329"/>
      <c r="Q878" s="329"/>
      <c r="R878" s="316"/>
      <c r="S878" s="316"/>
      <c r="T878" s="316"/>
      <c r="U878" s="316"/>
      <c r="V878" s="316"/>
      <c r="W878" s="316"/>
      <c r="X878" s="283"/>
      <c r="Y878" s="316"/>
      <c r="Z878" s="316"/>
      <c r="AA878" s="283"/>
      <c r="AB878" s="283"/>
      <c r="AC878" s="283"/>
      <c r="AD878" s="283"/>
      <c r="AE878" s="283"/>
      <c r="AF878" s="283"/>
      <c r="AG878" s="283"/>
      <c r="AH878" s="283"/>
      <c r="AI878" s="283"/>
      <c r="AJ878" s="283"/>
      <c r="AK878" s="283"/>
      <c r="AL878" s="283"/>
    </row>
    <row r="879">
      <c r="A879" s="316"/>
      <c r="B879" s="283"/>
      <c r="C879" s="283"/>
      <c r="D879" s="316"/>
      <c r="E879" s="316"/>
      <c r="F879" s="316"/>
      <c r="G879" s="316"/>
      <c r="H879" s="316"/>
      <c r="I879" s="316"/>
      <c r="J879" s="316"/>
      <c r="K879" s="316"/>
      <c r="L879" s="329"/>
      <c r="M879" s="329"/>
      <c r="N879" s="329"/>
      <c r="O879" s="329"/>
      <c r="P879" s="329"/>
      <c r="Q879" s="329"/>
      <c r="R879" s="316"/>
      <c r="S879" s="316"/>
      <c r="T879" s="316"/>
      <c r="U879" s="316"/>
      <c r="V879" s="316"/>
      <c r="W879" s="316"/>
      <c r="X879" s="283"/>
      <c r="Y879" s="316"/>
      <c r="Z879" s="316"/>
      <c r="AA879" s="283"/>
      <c r="AB879" s="283"/>
      <c r="AC879" s="283"/>
      <c r="AD879" s="283"/>
      <c r="AE879" s="283"/>
      <c r="AF879" s="283"/>
      <c r="AG879" s="283"/>
      <c r="AH879" s="283"/>
      <c r="AI879" s="283"/>
      <c r="AJ879" s="283"/>
      <c r="AK879" s="283"/>
      <c r="AL879" s="283"/>
    </row>
    <row r="880">
      <c r="A880" s="316"/>
      <c r="B880" s="283"/>
      <c r="C880" s="283"/>
      <c r="D880" s="316"/>
      <c r="E880" s="316"/>
      <c r="F880" s="316"/>
      <c r="G880" s="316"/>
      <c r="H880" s="316"/>
      <c r="I880" s="316"/>
      <c r="J880" s="316"/>
      <c r="K880" s="316"/>
      <c r="L880" s="329"/>
      <c r="M880" s="329"/>
      <c r="N880" s="329"/>
      <c r="O880" s="329"/>
      <c r="P880" s="329"/>
      <c r="Q880" s="329"/>
      <c r="R880" s="316"/>
      <c r="S880" s="316"/>
      <c r="T880" s="316"/>
      <c r="U880" s="316"/>
      <c r="V880" s="316"/>
      <c r="W880" s="316"/>
      <c r="X880" s="283"/>
      <c r="Y880" s="316"/>
      <c r="Z880" s="316"/>
      <c r="AA880" s="283"/>
      <c r="AB880" s="283"/>
      <c r="AC880" s="283"/>
      <c r="AD880" s="283"/>
      <c r="AE880" s="283"/>
      <c r="AF880" s="283"/>
      <c r="AG880" s="283"/>
      <c r="AH880" s="283"/>
      <c r="AI880" s="283"/>
      <c r="AJ880" s="283"/>
      <c r="AK880" s="283"/>
      <c r="AL880" s="283"/>
    </row>
    <row r="881">
      <c r="A881" s="316"/>
      <c r="B881" s="283"/>
      <c r="C881" s="283"/>
      <c r="D881" s="316"/>
      <c r="E881" s="316"/>
      <c r="F881" s="316"/>
      <c r="G881" s="316"/>
      <c r="H881" s="316"/>
      <c r="I881" s="316"/>
      <c r="J881" s="316"/>
      <c r="K881" s="316"/>
      <c r="L881" s="329"/>
      <c r="M881" s="329"/>
      <c r="N881" s="329"/>
      <c r="O881" s="329"/>
      <c r="P881" s="329"/>
      <c r="Q881" s="329"/>
      <c r="R881" s="316"/>
      <c r="S881" s="316"/>
      <c r="T881" s="316"/>
      <c r="U881" s="316"/>
      <c r="V881" s="316"/>
      <c r="W881" s="316"/>
      <c r="X881" s="283"/>
      <c r="Y881" s="316"/>
      <c r="Z881" s="316"/>
      <c r="AA881" s="283"/>
      <c r="AB881" s="283"/>
      <c r="AC881" s="283"/>
      <c r="AD881" s="283"/>
      <c r="AE881" s="283"/>
      <c r="AF881" s="283"/>
      <c r="AG881" s="283"/>
      <c r="AH881" s="283"/>
      <c r="AI881" s="283"/>
      <c r="AJ881" s="283"/>
      <c r="AK881" s="283"/>
      <c r="AL881" s="283"/>
    </row>
    <row r="882">
      <c r="A882" s="316"/>
      <c r="B882" s="283"/>
      <c r="C882" s="283"/>
      <c r="D882" s="316"/>
      <c r="E882" s="316"/>
      <c r="F882" s="316"/>
      <c r="G882" s="316"/>
      <c r="H882" s="316"/>
      <c r="I882" s="316"/>
      <c r="J882" s="316"/>
      <c r="K882" s="316"/>
      <c r="L882" s="329"/>
      <c r="M882" s="329"/>
      <c r="N882" s="329"/>
      <c r="O882" s="329"/>
      <c r="P882" s="329"/>
      <c r="Q882" s="329"/>
      <c r="R882" s="316"/>
      <c r="S882" s="316"/>
      <c r="T882" s="316"/>
      <c r="U882" s="316"/>
      <c r="V882" s="316"/>
      <c r="W882" s="316"/>
      <c r="X882" s="283"/>
      <c r="Y882" s="316"/>
      <c r="Z882" s="316"/>
      <c r="AA882" s="283"/>
      <c r="AB882" s="283"/>
      <c r="AC882" s="283"/>
      <c r="AD882" s="283"/>
      <c r="AE882" s="283"/>
      <c r="AF882" s="283"/>
      <c r="AG882" s="283"/>
      <c r="AH882" s="283"/>
      <c r="AI882" s="283"/>
      <c r="AJ882" s="283"/>
      <c r="AK882" s="283"/>
      <c r="AL882" s="283"/>
    </row>
    <row r="883">
      <c r="A883" s="316"/>
      <c r="B883" s="283"/>
      <c r="C883" s="283"/>
      <c r="D883" s="316"/>
      <c r="E883" s="316"/>
      <c r="F883" s="316"/>
      <c r="G883" s="316"/>
      <c r="H883" s="316"/>
      <c r="I883" s="316"/>
      <c r="J883" s="316"/>
      <c r="K883" s="316"/>
      <c r="L883" s="329"/>
      <c r="M883" s="329"/>
      <c r="N883" s="329"/>
      <c r="O883" s="329"/>
      <c r="P883" s="329"/>
      <c r="Q883" s="329"/>
      <c r="R883" s="316"/>
      <c r="S883" s="316"/>
      <c r="T883" s="316"/>
      <c r="U883" s="316"/>
      <c r="V883" s="316"/>
      <c r="W883" s="316"/>
      <c r="X883" s="283"/>
      <c r="Y883" s="316"/>
      <c r="Z883" s="316"/>
      <c r="AA883" s="283"/>
      <c r="AB883" s="283"/>
      <c r="AC883" s="283"/>
      <c r="AD883" s="283"/>
      <c r="AE883" s="283"/>
      <c r="AF883" s="283"/>
      <c r="AG883" s="283"/>
      <c r="AH883" s="283"/>
      <c r="AI883" s="283"/>
      <c r="AJ883" s="283"/>
      <c r="AK883" s="283"/>
      <c r="AL883" s="283"/>
    </row>
    <row r="884">
      <c r="A884" s="316"/>
      <c r="B884" s="283"/>
      <c r="C884" s="283"/>
      <c r="D884" s="316"/>
      <c r="E884" s="316"/>
      <c r="F884" s="316"/>
      <c r="G884" s="316"/>
      <c r="H884" s="316"/>
      <c r="I884" s="316"/>
      <c r="J884" s="316"/>
      <c r="K884" s="316"/>
      <c r="L884" s="329"/>
      <c r="M884" s="329"/>
      <c r="N884" s="329"/>
      <c r="O884" s="329"/>
      <c r="P884" s="329"/>
      <c r="Q884" s="329"/>
      <c r="R884" s="316"/>
      <c r="S884" s="316"/>
      <c r="T884" s="316"/>
      <c r="U884" s="316"/>
      <c r="V884" s="316"/>
      <c r="W884" s="316"/>
      <c r="X884" s="283"/>
      <c r="Y884" s="316"/>
      <c r="Z884" s="316"/>
      <c r="AA884" s="283"/>
      <c r="AB884" s="283"/>
      <c r="AC884" s="283"/>
      <c r="AD884" s="283"/>
      <c r="AE884" s="283"/>
      <c r="AF884" s="283"/>
      <c r="AG884" s="283"/>
      <c r="AH884" s="283"/>
      <c r="AI884" s="283"/>
      <c r="AJ884" s="283"/>
      <c r="AK884" s="283"/>
      <c r="AL884" s="283"/>
    </row>
    <row r="885">
      <c r="A885" s="316"/>
      <c r="B885" s="283"/>
      <c r="C885" s="283"/>
      <c r="D885" s="316"/>
      <c r="E885" s="316"/>
      <c r="F885" s="316"/>
      <c r="G885" s="316"/>
      <c r="H885" s="316"/>
      <c r="I885" s="316"/>
      <c r="J885" s="316"/>
      <c r="K885" s="316"/>
      <c r="L885" s="329"/>
      <c r="M885" s="329"/>
      <c r="N885" s="329"/>
      <c r="O885" s="329"/>
      <c r="P885" s="329"/>
      <c r="Q885" s="329"/>
      <c r="R885" s="316"/>
      <c r="S885" s="316"/>
      <c r="T885" s="316"/>
      <c r="U885" s="316"/>
      <c r="V885" s="316"/>
      <c r="W885" s="316"/>
      <c r="X885" s="283"/>
      <c r="Y885" s="316"/>
      <c r="Z885" s="316"/>
      <c r="AA885" s="283"/>
      <c r="AB885" s="283"/>
      <c r="AC885" s="283"/>
      <c r="AD885" s="283"/>
      <c r="AE885" s="283"/>
      <c r="AF885" s="283"/>
      <c r="AG885" s="283"/>
      <c r="AH885" s="283"/>
      <c r="AI885" s="283"/>
      <c r="AJ885" s="283"/>
      <c r="AK885" s="283"/>
      <c r="AL885" s="283"/>
    </row>
    <row r="886">
      <c r="A886" s="316"/>
      <c r="B886" s="283"/>
      <c r="C886" s="283"/>
      <c r="D886" s="316"/>
      <c r="E886" s="316"/>
      <c r="F886" s="316"/>
      <c r="G886" s="316"/>
      <c r="H886" s="316"/>
      <c r="I886" s="316"/>
      <c r="J886" s="316"/>
      <c r="K886" s="316"/>
      <c r="L886" s="329"/>
      <c r="M886" s="329"/>
      <c r="N886" s="329"/>
      <c r="O886" s="329"/>
      <c r="P886" s="329"/>
      <c r="Q886" s="329"/>
      <c r="R886" s="316"/>
      <c r="S886" s="316"/>
      <c r="T886" s="316"/>
      <c r="U886" s="316"/>
      <c r="V886" s="316"/>
      <c r="W886" s="316"/>
      <c r="X886" s="283"/>
      <c r="Y886" s="316"/>
      <c r="Z886" s="316"/>
      <c r="AA886" s="283"/>
      <c r="AB886" s="283"/>
      <c r="AC886" s="283"/>
      <c r="AD886" s="283"/>
      <c r="AE886" s="283"/>
      <c r="AF886" s="283"/>
      <c r="AG886" s="283"/>
      <c r="AH886" s="283"/>
      <c r="AI886" s="283"/>
      <c r="AJ886" s="283"/>
      <c r="AK886" s="283"/>
      <c r="AL886" s="283"/>
    </row>
    <row r="887">
      <c r="A887" s="316"/>
      <c r="B887" s="283"/>
      <c r="C887" s="283"/>
      <c r="D887" s="316"/>
      <c r="E887" s="316"/>
      <c r="F887" s="316"/>
      <c r="G887" s="316"/>
      <c r="H887" s="316"/>
      <c r="I887" s="316"/>
      <c r="J887" s="316"/>
      <c r="K887" s="316"/>
      <c r="L887" s="329"/>
      <c r="M887" s="329"/>
      <c r="N887" s="329"/>
      <c r="O887" s="329"/>
      <c r="P887" s="329"/>
      <c r="Q887" s="329"/>
      <c r="R887" s="316"/>
      <c r="S887" s="316"/>
      <c r="T887" s="316"/>
      <c r="U887" s="316"/>
      <c r="V887" s="316"/>
      <c r="W887" s="316"/>
      <c r="X887" s="283"/>
      <c r="Y887" s="316"/>
      <c r="Z887" s="316"/>
      <c r="AA887" s="283"/>
      <c r="AB887" s="283"/>
      <c r="AC887" s="283"/>
      <c r="AD887" s="283"/>
      <c r="AE887" s="283"/>
      <c r="AF887" s="283"/>
      <c r="AG887" s="283"/>
      <c r="AH887" s="283"/>
      <c r="AI887" s="283"/>
      <c r="AJ887" s="283"/>
      <c r="AK887" s="283"/>
      <c r="AL887" s="283"/>
    </row>
    <row r="888">
      <c r="A888" s="316"/>
      <c r="B888" s="283"/>
      <c r="C888" s="283"/>
      <c r="D888" s="316"/>
      <c r="E888" s="316"/>
      <c r="F888" s="316"/>
      <c r="G888" s="316"/>
      <c r="H888" s="316"/>
      <c r="I888" s="316"/>
      <c r="J888" s="316"/>
      <c r="K888" s="316"/>
      <c r="L888" s="329"/>
      <c r="M888" s="329"/>
      <c r="N888" s="329"/>
      <c r="O888" s="329"/>
      <c r="P888" s="329"/>
      <c r="Q888" s="329"/>
      <c r="R888" s="316"/>
      <c r="S888" s="316"/>
      <c r="T888" s="316"/>
      <c r="U888" s="316"/>
      <c r="V888" s="316"/>
      <c r="W888" s="316"/>
      <c r="X888" s="283"/>
      <c r="Y888" s="316"/>
      <c r="Z888" s="316"/>
      <c r="AA888" s="283"/>
      <c r="AB888" s="283"/>
      <c r="AC888" s="283"/>
      <c r="AD888" s="283"/>
      <c r="AE888" s="283"/>
      <c r="AF888" s="283"/>
      <c r="AG888" s="283"/>
      <c r="AH888" s="283"/>
      <c r="AI888" s="283"/>
      <c r="AJ888" s="283"/>
      <c r="AK888" s="283"/>
      <c r="AL888" s="283"/>
    </row>
    <row r="889">
      <c r="A889" s="316"/>
      <c r="B889" s="283"/>
      <c r="C889" s="283"/>
      <c r="D889" s="316"/>
      <c r="E889" s="316"/>
      <c r="F889" s="316"/>
      <c r="G889" s="316"/>
      <c r="H889" s="316"/>
      <c r="I889" s="316"/>
      <c r="J889" s="316"/>
      <c r="K889" s="316"/>
      <c r="L889" s="329"/>
      <c r="M889" s="329"/>
      <c r="N889" s="329"/>
      <c r="O889" s="329"/>
      <c r="P889" s="329"/>
      <c r="Q889" s="329"/>
      <c r="R889" s="316"/>
      <c r="S889" s="316"/>
      <c r="T889" s="316"/>
      <c r="U889" s="316"/>
      <c r="V889" s="316"/>
      <c r="W889" s="316"/>
      <c r="X889" s="283"/>
      <c r="Y889" s="316"/>
      <c r="Z889" s="316"/>
      <c r="AA889" s="283"/>
      <c r="AB889" s="283"/>
      <c r="AC889" s="283"/>
      <c r="AD889" s="283"/>
      <c r="AE889" s="283"/>
      <c r="AF889" s="283"/>
      <c r="AG889" s="283"/>
      <c r="AH889" s="283"/>
      <c r="AI889" s="283"/>
      <c r="AJ889" s="283"/>
      <c r="AK889" s="283"/>
      <c r="AL889" s="283"/>
    </row>
    <row r="890">
      <c r="A890" s="316"/>
      <c r="B890" s="283"/>
      <c r="C890" s="283"/>
      <c r="D890" s="316"/>
      <c r="E890" s="316"/>
      <c r="F890" s="316"/>
      <c r="G890" s="316"/>
      <c r="H890" s="316"/>
      <c r="I890" s="316"/>
      <c r="J890" s="316"/>
      <c r="K890" s="316"/>
      <c r="L890" s="329"/>
      <c r="M890" s="329"/>
      <c r="N890" s="329"/>
      <c r="O890" s="329"/>
      <c r="P890" s="329"/>
      <c r="Q890" s="329"/>
      <c r="R890" s="316"/>
      <c r="S890" s="316"/>
      <c r="T890" s="316"/>
      <c r="U890" s="316"/>
      <c r="V890" s="316"/>
      <c r="W890" s="316"/>
      <c r="X890" s="283"/>
      <c r="Y890" s="316"/>
      <c r="Z890" s="316"/>
      <c r="AA890" s="283"/>
      <c r="AB890" s="283"/>
      <c r="AC890" s="283"/>
      <c r="AD890" s="283"/>
      <c r="AE890" s="283"/>
      <c r="AF890" s="283"/>
      <c r="AG890" s="283"/>
      <c r="AH890" s="283"/>
      <c r="AI890" s="283"/>
      <c r="AJ890" s="283"/>
      <c r="AK890" s="283"/>
      <c r="AL890" s="283"/>
    </row>
    <row r="891">
      <c r="A891" s="316"/>
      <c r="B891" s="283"/>
      <c r="C891" s="283"/>
      <c r="D891" s="316"/>
      <c r="E891" s="316"/>
      <c r="F891" s="316"/>
      <c r="G891" s="316"/>
      <c r="H891" s="316"/>
      <c r="I891" s="316"/>
      <c r="J891" s="316"/>
      <c r="K891" s="316"/>
      <c r="L891" s="329"/>
      <c r="M891" s="329"/>
      <c r="N891" s="329"/>
      <c r="O891" s="329"/>
      <c r="P891" s="329"/>
      <c r="Q891" s="329"/>
      <c r="R891" s="316"/>
      <c r="S891" s="316"/>
      <c r="T891" s="316"/>
      <c r="U891" s="316"/>
      <c r="V891" s="316"/>
      <c r="W891" s="316"/>
      <c r="X891" s="283"/>
      <c r="Y891" s="316"/>
      <c r="Z891" s="316"/>
      <c r="AA891" s="283"/>
      <c r="AB891" s="283"/>
      <c r="AC891" s="283"/>
      <c r="AD891" s="283"/>
      <c r="AE891" s="283"/>
      <c r="AF891" s="283"/>
      <c r="AG891" s="283"/>
      <c r="AH891" s="283"/>
      <c r="AI891" s="283"/>
      <c r="AJ891" s="283"/>
      <c r="AK891" s="283"/>
      <c r="AL891" s="283"/>
    </row>
    <row r="892">
      <c r="A892" s="316"/>
      <c r="B892" s="283"/>
      <c r="C892" s="283"/>
      <c r="D892" s="316"/>
      <c r="E892" s="316"/>
      <c r="F892" s="316"/>
      <c r="G892" s="316"/>
      <c r="H892" s="316"/>
      <c r="I892" s="316"/>
      <c r="J892" s="316"/>
      <c r="K892" s="316"/>
      <c r="L892" s="329"/>
      <c r="M892" s="329"/>
      <c r="N892" s="329"/>
      <c r="O892" s="329"/>
      <c r="P892" s="329"/>
      <c r="Q892" s="329"/>
      <c r="R892" s="316"/>
      <c r="S892" s="316"/>
      <c r="T892" s="316"/>
      <c r="U892" s="316"/>
      <c r="V892" s="316"/>
      <c r="W892" s="316"/>
      <c r="X892" s="283"/>
      <c r="Y892" s="316"/>
      <c r="Z892" s="316"/>
      <c r="AA892" s="283"/>
      <c r="AB892" s="283"/>
      <c r="AC892" s="283"/>
      <c r="AD892" s="283"/>
      <c r="AE892" s="283"/>
      <c r="AF892" s="283"/>
      <c r="AG892" s="283"/>
      <c r="AH892" s="283"/>
      <c r="AI892" s="283"/>
      <c r="AJ892" s="283"/>
      <c r="AK892" s="283"/>
      <c r="AL892" s="283"/>
    </row>
    <row r="893">
      <c r="A893" s="316"/>
      <c r="B893" s="283"/>
      <c r="C893" s="283"/>
      <c r="D893" s="316"/>
      <c r="E893" s="316"/>
      <c r="F893" s="316"/>
      <c r="G893" s="316"/>
      <c r="H893" s="316"/>
      <c r="I893" s="316"/>
      <c r="J893" s="316"/>
      <c r="K893" s="316"/>
      <c r="L893" s="329"/>
      <c r="M893" s="329"/>
      <c r="N893" s="329"/>
      <c r="O893" s="329"/>
      <c r="P893" s="329"/>
      <c r="Q893" s="329"/>
      <c r="R893" s="316"/>
      <c r="S893" s="316"/>
      <c r="T893" s="316"/>
      <c r="U893" s="316"/>
      <c r="V893" s="316"/>
      <c r="W893" s="316"/>
      <c r="X893" s="283"/>
      <c r="Y893" s="316"/>
      <c r="Z893" s="316"/>
      <c r="AA893" s="283"/>
      <c r="AB893" s="283"/>
      <c r="AC893" s="283"/>
      <c r="AD893" s="283"/>
      <c r="AE893" s="283"/>
      <c r="AF893" s="283"/>
      <c r="AG893" s="283"/>
      <c r="AH893" s="283"/>
      <c r="AI893" s="283"/>
      <c r="AJ893" s="283"/>
      <c r="AK893" s="283"/>
      <c r="AL893" s="283"/>
    </row>
    <row r="894">
      <c r="A894" s="316"/>
      <c r="B894" s="283"/>
      <c r="C894" s="283"/>
      <c r="D894" s="316"/>
      <c r="E894" s="316"/>
      <c r="F894" s="316"/>
      <c r="G894" s="316"/>
      <c r="H894" s="316"/>
      <c r="I894" s="316"/>
      <c r="J894" s="316"/>
      <c r="K894" s="316"/>
      <c r="L894" s="329"/>
      <c r="M894" s="329"/>
      <c r="N894" s="329"/>
      <c r="O894" s="329"/>
      <c r="P894" s="329"/>
      <c r="Q894" s="329"/>
      <c r="R894" s="316"/>
      <c r="S894" s="316"/>
      <c r="T894" s="316"/>
      <c r="U894" s="316"/>
      <c r="V894" s="316"/>
      <c r="W894" s="316"/>
      <c r="X894" s="283"/>
      <c r="Y894" s="316"/>
      <c r="Z894" s="316"/>
      <c r="AA894" s="283"/>
      <c r="AB894" s="283"/>
      <c r="AC894" s="283"/>
      <c r="AD894" s="283"/>
      <c r="AE894" s="283"/>
      <c r="AF894" s="283"/>
      <c r="AG894" s="283"/>
      <c r="AH894" s="283"/>
      <c r="AI894" s="283"/>
      <c r="AJ894" s="283"/>
      <c r="AK894" s="283"/>
      <c r="AL894" s="283"/>
    </row>
    <row r="895">
      <c r="A895" s="316"/>
      <c r="B895" s="283"/>
      <c r="C895" s="283"/>
      <c r="D895" s="316"/>
      <c r="E895" s="316"/>
      <c r="F895" s="316"/>
      <c r="G895" s="316"/>
      <c r="H895" s="316"/>
      <c r="I895" s="316"/>
      <c r="J895" s="316"/>
      <c r="K895" s="316"/>
      <c r="L895" s="329"/>
      <c r="M895" s="329"/>
      <c r="N895" s="329"/>
      <c r="O895" s="329"/>
      <c r="P895" s="329"/>
      <c r="Q895" s="329"/>
      <c r="R895" s="316"/>
      <c r="S895" s="316"/>
      <c r="T895" s="316"/>
      <c r="U895" s="316"/>
      <c r="V895" s="316"/>
      <c r="W895" s="316"/>
      <c r="X895" s="283"/>
      <c r="Y895" s="316"/>
      <c r="Z895" s="316"/>
      <c r="AA895" s="283"/>
      <c r="AB895" s="283"/>
      <c r="AC895" s="283"/>
      <c r="AD895" s="283"/>
      <c r="AE895" s="283"/>
      <c r="AF895" s="283"/>
      <c r="AG895" s="283"/>
      <c r="AH895" s="283"/>
      <c r="AI895" s="283"/>
      <c r="AJ895" s="283"/>
      <c r="AK895" s="283"/>
      <c r="AL895" s="283"/>
    </row>
    <row r="896">
      <c r="A896" s="316"/>
      <c r="B896" s="283"/>
      <c r="C896" s="283"/>
      <c r="D896" s="316"/>
      <c r="E896" s="316"/>
      <c r="F896" s="316"/>
      <c r="G896" s="316"/>
      <c r="H896" s="316"/>
      <c r="I896" s="316"/>
      <c r="J896" s="316"/>
      <c r="K896" s="316"/>
      <c r="L896" s="329"/>
      <c r="M896" s="329"/>
      <c r="N896" s="329"/>
      <c r="O896" s="329"/>
      <c r="P896" s="329"/>
      <c r="Q896" s="329"/>
      <c r="R896" s="316"/>
      <c r="S896" s="316"/>
      <c r="T896" s="316"/>
      <c r="U896" s="316"/>
      <c r="V896" s="316"/>
      <c r="W896" s="316"/>
      <c r="X896" s="283"/>
      <c r="Y896" s="316"/>
      <c r="Z896" s="316"/>
      <c r="AA896" s="283"/>
      <c r="AB896" s="283"/>
      <c r="AC896" s="283"/>
      <c r="AD896" s="283"/>
      <c r="AE896" s="283"/>
      <c r="AF896" s="283"/>
      <c r="AG896" s="283"/>
      <c r="AH896" s="283"/>
      <c r="AI896" s="283"/>
      <c r="AJ896" s="283"/>
      <c r="AK896" s="283"/>
      <c r="AL896" s="283"/>
    </row>
    <row r="897">
      <c r="A897" s="316"/>
      <c r="B897" s="283"/>
      <c r="C897" s="283"/>
      <c r="D897" s="316"/>
      <c r="E897" s="316"/>
      <c r="F897" s="316"/>
      <c r="G897" s="316"/>
      <c r="H897" s="316"/>
      <c r="I897" s="316"/>
      <c r="J897" s="316"/>
      <c r="K897" s="316"/>
      <c r="L897" s="329"/>
      <c r="M897" s="329"/>
      <c r="N897" s="329"/>
      <c r="O897" s="329"/>
      <c r="P897" s="329"/>
      <c r="Q897" s="329"/>
      <c r="R897" s="316"/>
      <c r="S897" s="316"/>
      <c r="T897" s="316"/>
      <c r="U897" s="316"/>
      <c r="V897" s="316"/>
      <c r="W897" s="316"/>
      <c r="X897" s="283"/>
      <c r="Y897" s="316"/>
      <c r="Z897" s="316"/>
      <c r="AA897" s="283"/>
      <c r="AB897" s="283"/>
      <c r="AC897" s="283"/>
      <c r="AD897" s="283"/>
      <c r="AE897" s="283"/>
      <c r="AF897" s="283"/>
      <c r="AG897" s="283"/>
      <c r="AH897" s="283"/>
      <c r="AI897" s="283"/>
      <c r="AJ897" s="283"/>
      <c r="AK897" s="283"/>
      <c r="AL897" s="283"/>
    </row>
    <row r="898">
      <c r="A898" s="316"/>
      <c r="B898" s="283"/>
      <c r="C898" s="283"/>
      <c r="D898" s="316"/>
      <c r="E898" s="316"/>
      <c r="F898" s="316"/>
      <c r="G898" s="316"/>
      <c r="H898" s="316"/>
      <c r="I898" s="316"/>
      <c r="J898" s="316"/>
      <c r="K898" s="316"/>
      <c r="L898" s="329"/>
      <c r="M898" s="329"/>
      <c r="N898" s="329"/>
      <c r="O898" s="329"/>
      <c r="P898" s="329"/>
      <c r="Q898" s="329"/>
      <c r="R898" s="316"/>
      <c r="S898" s="316"/>
      <c r="T898" s="316"/>
      <c r="U898" s="316"/>
      <c r="V898" s="316"/>
      <c r="W898" s="316"/>
      <c r="X898" s="283"/>
      <c r="Y898" s="316"/>
      <c r="Z898" s="316"/>
      <c r="AA898" s="283"/>
      <c r="AB898" s="283"/>
      <c r="AC898" s="283"/>
      <c r="AD898" s="283"/>
      <c r="AE898" s="283"/>
      <c r="AF898" s="283"/>
      <c r="AG898" s="283"/>
      <c r="AH898" s="283"/>
      <c r="AI898" s="283"/>
      <c r="AJ898" s="283"/>
      <c r="AK898" s="283"/>
      <c r="AL898" s="283"/>
    </row>
    <row r="899">
      <c r="A899" s="316"/>
      <c r="B899" s="283"/>
      <c r="C899" s="283"/>
      <c r="D899" s="316"/>
      <c r="E899" s="316"/>
      <c r="F899" s="316"/>
      <c r="G899" s="316"/>
      <c r="H899" s="316"/>
      <c r="I899" s="316"/>
      <c r="J899" s="316"/>
      <c r="K899" s="316"/>
      <c r="L899" s="329"/>
      <c r="M899" s="329"/>
      <c r="N899" s="329"/>
      <c r="O899" s="329"/>
      <c r="P899" s="329"/>
      <c r="Q899" s="329"/>
      <c r="R899" s="316"/>
      <c r="S899" s="316"/>
      <c r="T899" s="316"/>
      <c r="U899" s="316"/>
      <c r="V899" s="316"/>
      <c r="W899" s="316"/>
      <c r="X899" s="283"/>
      <c r="Y899" s="316"/>
      <c r="Z899" s="316"/>
      <c r="AA899" s="283"/>
      <c r="AB899" s="283"/>
      <c r="AC899" s="283"/>
      <c r="AD899" s="283"/>
      <c r="AE899" s="283"/>
      <c r="AF899" s="283"/>
      <c r="AG899" s="283"/>
      <c r="AH899" s="283"/>
      <c r="AI899" s="283"/>
      <c r="AJ899" s="283"/>
      <c r="AK899" s="283"/>
      <c r="AL899" s="283"/>
    </row>
    <row r="900">
      <c r="A900" s="316"/>
      <c r="B900" s="283"/>
      <c r="C900" s="283"/>
      <c r="D900" s="316"/>
      <c r="E900" s="316"/>
      <c r="F900" s="316"/>
      <c r="G900" s="316"/>
      <c r="H900" s="316"/>
      <c r="I900" s="316"/>
      <c r="J900" s="316"/>
      <c r="K900" s="316"/>
      <c r="L900" s="329"/>
      <c r="M900" s="329"/>
      <c r="N900" s="329"/>
      <c r="O900" s="329"/>
      <c r="P900" s="329"/>
      <c r="Q900" s="329"/>
      <c r="R900" s="316"/>
      <c r="S900" s="316"/>
      <c r="T900" s="316"/>
      <c r="U900" s="316"/>
      <c r="V900" s="316"/>
      <c r="W900" s="316"/>
      <c r="X900" s="283"/>
      <c r="Y900" s="316"/>
      <c r="Z900" s="316"/>
      <c r="AA900" s="283"/>
      <c r="AB900" s="283"/>
      <c r="AC900" s="283"/>
      <c r="AD900" s="283"/>
      <c r="AE900" s="283"/>
      <c r="AF900" s="283"/>
      <c r="AG900" s="283"/>
      <c r="AH900" s="283"/>
      <c r="AI900" s="283"/>
      <c r="AJ900" s="283"/>
      <c r="AK900" s="283"/>
      <c r="AL900" s="283"/>
    </row>
    <row r="901">
      <c r="A901" s="316"/>
      <c r="B901" s="283"/>
      <c r="C901" s="283"/>
      <c r="D901" s="316"/>
      <c r="E901" s="316"/>
      <c r="F901" s="316"/>
      <c r="G901" s="316"/>
      <c r="H901" s="316"/>
      <c r="I901" s="316"/>
      <c r="J901" s="316"/>
      <c r="K901" s="316"/>
      <c r="L901" s="329"/>
      <c r="M901" s="329"/>
      <c r="N901" s="329"/>
      <c r="O901" s="329"/>
      <c r="P901" s="329"/>
      <c r="Q901" s="329"/>
      <c r="R901" s="316"/>
      <c r="S901" s="316"/>
      <c r="T901" s="316"/>
      <c r="U901" s="316"/>
      <c r="V901" s="316"/>
      <c r="W901" s="316"/>
      <c r="X901" s="283"/>
      <c r="Y901" s="316"/>
      <c r="Z901" s="316"/>
      <c r="AA901" s="283"/>
      <c r="AB901" s="283"/>
      <c r="AC901" s="283"/>
      <c r="AD901" s="283"/>
      <c r="AE901" s="283"/>
      <c r="AF901" s="283"/>
      <c r="AG901" s="283"/>
      <c r="AH901" s="283"/>
      <c r="AI901" s="283"/>
      <c r="AJ901" s="283"/>
      <c r="AK901" s="283"/>
      <c r="AL901" s="283"/>
    </row>
    <row r="902">
      <c r="A902" s="316"/>
      <c r="B902" s="283"/>
      <c r="C902" s="283"/>
      <c r="D902" s="316"/>
      <c r="E902" s="316"/>
      <c r="F902" s="316"/>
      <c r="G902" s="316"/>
      <c r="H902" s="316"/>
      <c r="I902" s="316"/>
      <c r="J902" s="316"/>
      <c r="K902" s="316"/>
      <c r="L902" s="329"/>
      <c r="M902" s="329"/>
      <c r="N902" s="329"/>
      <c r="O902" s="329"/>
      <c r="P902" s="329"/>
      <c r="Q902" s="329"/>
      <c r="R902" s="316"/>
      <c r="S902" s="316"/>
      <c r="T902" s="316"/>
      <c r="U902" s="316"/>
      <c r="V902" s="316"/>
      <c r="W902" s="316"/>
      <c r="X902" s="283"/>
      <c r="Y902" s="316"/>
      <c r="Z902" s="316"/>
      <c r="AA902" s="283"/>
      <c r="AB902" s="283"/>
      <c r="AC902" s="283"/>
      <c r="AD902" s="283"/>
      <c r="AE902" s="283"/>
      <c r="AF902" s="283"/>
      <c r="AG902" s="283"/>
      <c r="AH902" s="283"/>
      <c r="AI902" s="283"/>
      <c r="AJ902" s="283"/>
      <c r="AK902" s="283"/>
      <c r="AL902" s="283"/>
    </row>
    <row r="903">
      <c r="A903" s="316"/>
      <c r="B903" s="283"/>
      <c r="C903" s="283"/>
      <c r="D903" s="316"/>
      <c r="E903" s="316"/>
      <c r="F903" s="316"/>
      <c r="G903" s="316"/>
      <c r="H903" s="316"/>
      <c r="I903" s="316"/>
      <c r="J903" s="316"/>
      <c r="K903" s="316"/>
      <c r="L903" s="329"/>
      <c r="M903" s="329"/>
      <c r="N903" s="329"/>
      <c r="O903" s="329"/>
      <c r="P903" s="329"/>
      <c r="Q903" s="329"/>
      <c r="R903" s="316"/>
      <c r="S903" s="316"/>
      <c r="T903" s="316"/>
      <c r="U903" s="316"/>
      <c r="V903" s="316"/>
      <c r="W903" s="316"/>
      <c r="X903" s="283"/>
      <c r="Y903" s="316"/>
      <c r="Z903" s="316"/>
      <c r="AA903" s="283"/>
      <c r="AB903" s="283"/>
      <c r="AC903" s="283"/>
      <c r="AD903" s="283"/>
      <c r="AE903" s="283"/>
      <c r="AF903" s="283"/>
      <c r="AG903" s="283"/>
      <c r="AH903" s="283"/>
      <c r="AI903" s="283"/>
      <c r="AJ903" s="283"/>
      <c r="AK903" s="283"/>
      <c r="AL903" s="283"/>
    </row>
    <row r="904">
      <c r="A904" s="316"/>
      <c r="B904" s="283"/>
      <c r="C904" s="283"/>
      <c r="D904" s="316"/>
      <c r="E904" s="316"/>
      <c r="F904" s="316"/>
      <c r="G904" s="316"/>
      <c r="H904" s="316"/>
      <c r="I904" s="316"/>
      <c r="J904" s="316"/>
      <c r="K904" s="316"/>
      <c r="L904" s="329"/>
      <c r="M904" s="329"/>
      <c r="N904" s="329"/>
      <c r="O904" s="329"/>
      <c r="P904" s="329"/>
      <c r="Q904" s="329"/>
      <c r="R904" s="316"/>
      <c r="S904" s="316"/>
      <c r="T904" s="316"/>
      <c r="U904" s="316"/>
      <c r="V904" s="316"/>
      <c r="W904" s="316"/>
      <c r="X904" s="283"/>
      <c r="Y904" s="316"/>
      <c r="Z904" s="316"/>
      <c r="AA904" s="283"/>
      <c r="AB904" s="283"/>
      <c r="AC904" s="283"/>
      <c r="AD904" s="283"/>
      <c r="AE904" s="283"/>
      <c r="AF904" s="283"/>
      <c r="AG904" s="283"/>
      <c r="AH904" s="283"/>
      <c r="AI904" s="283"/>
      <c r="AJ904" s="283"/>
      <c r="AK904" s="283"/>
      <c r="AL904" s="283"/>
    </row>
    <row r="905">
      <c r="A905" s="316"/>
      <c r="B905" s="283"/>
      <c r="C905" s="283"/>
      <c r="D905" s="316"/>
      <c r="E905" s="316"/>
      <c r="F905" s="316"/>
      <c r="G905" s="316"/>
      <c r="H905" s="316"/>
      <c r="I905" s="316"/>
      <c r="J905" s="316"/>
      <c r="K905" s="316"/>
      <c r="L905" s="329"/>
      <c r="M905" s="329"/>
      <c r="N905" s="329"/>
      <c r="O905" s="329"/>
      <c r="P905" s="329"/>
      <c r="Q905" s="329"/>
      <c r="R905" s="316"/>
      <c r="S905" s="316"/>
      <c r="T905" s="316"/>
      <c r="U905" s="316"/>
      <c r="V905" s="316"/>
      <c r="W905" s="316"/>
      <c r="X905" s="283"/>
      <c r="Y905" s="316"/>
      <c r="Z905" s="316"/>
      <c r="AA905" s="283"/>
      <c r="AB905" s="283"/>
      <c r="AC905" s="283"/>
      <c r="AD905" s="283"/>
      <c r="AE905" s="283"/>
      <c r="AF905" s="283"/>
      <c r="AG905" s="283"/>
      <c r="AH905" s="283"/>
      <c r="AI905" s="283"/>
      <c r="AJ905" s="283"/>
      <c r="AK905" s="283"/>
      <c r="AL905" s="283"/>
    </row>
    <row r="906">
      <c r="A906" s="316"/>
      <c r="B906" s="283"/>
      <c r="C906" s="283"/>
      <c r="D906" s="316"/>
      <c r="E906" s="316"/>
      <c r="F906" s="316"/>
      <c r="G906" s="316"/>
      <c r="H906" s="316"/>
      <c r="I906" s="316"/>
      <c r="J906" s="316"/>
      <c r="K906" s="316"/>
      <c r="L906" s="329"/>
      <c r="M906" s="329"/>
      <c r="N906" s="329"/>
      <c r="O906" s="329"/>
      <c r="P906" s="329"/>
      <c r="Q906" s="329"/>
      <c r="R906" s="316"/>
      <c r="S906" s="316"/>
      <c r="T906" s="316"/>
      <c r="U906" s="316"/>
      <c r="V906" s="316"/>
      <c r="W906" s="316"/>
      <c r="X906" s="283"/>
      <c r="Y906" s="316"/>
      <c r="Z906" s="316"/>
      <c r="AA906" s="283"/>
      <c r="AB906" s="283"/>
      <c r="AC906" s="283"/>
      <c r="AD906" s="283"/>
      <c r="AE906" s="283"/>
      <c r="AF906" s="283"/>
      <c r="AG906" s="283"/>
      <c r="AH906" s="283"/>
      <c r="AI906" s="283"/>
      <c r="AJ906" s="283"/>
      <c r="AK906" s="283"/>
      <c r="AL906" s="283"/>
    </row>
    <row r="907">
      <c r="A907" s="316"/>
      <c r="B907" s="283"/>
      <c r="C907" s="283"/>
      <c r="D907" s="316"/>
      <c r="E907" s="316"/>
      <c r="F907" s="316"/>
      <c r="G907" s="316"/>
      <c r="H907" s="316"/>
      <c r="I907" s="316"/>
      <c r="J907" s="316"/>
      <c r="K907" s="316"/>
      <c r="L907" s="329"/>
      <c r="M907" s="329"/>
      <c r="N907" s="329"/>
      <c r="O907" s="329"/>
      <c r="P907" s="329"/>
      <c r="Q907" s="329"/>
      <c r="R907" s="316"/>
      <c r="S907" s="316"/>
      <c r="T907" s="316"/>
      <c r="U907" s="316"/>
      <c r="V907" s="316"/>
      <c r="W907" s="316"/>
      <c r="X907" s="283"/>
      <c r="Y907" s="316"/>
      <c r="Z907" s="316"/>
      <c r="AA907" s="283"/>
      <c r="AB907" s="283"/>
      <c r="AC907" s="283"/>
      <c r="AD907" s="283"/>
      <c r="AE907" s="283"/>
      <c r="AF907" s="283"/>
      <c r="AG907" s="283"/>
      <c r="AH907" s="283"/>
      <c r="AI907" s="283"/>
      <c r="AJ907" s="283"/>
      <c r="AK907" s="283"/>
      <c r="AL907" s="283"/>
    </row>
    <row r="908">
      <c r="A908" s="316"/>
      <c r="B908" s="283"/>
      <c r="C908" s="283"/>
      <c r="D908" s="316"/>
      <c r="E908" s="316"/>
      <c r="F908" s="316"/>
      <c r="G908" s="316"/>
      <c r="H908" s="316"/>
      <c r="I908" s="316"/>
      <c r="J908" s="316"/>
      <c r="K908" s="316"/>
      <c r="L908" s="329"/>
      <c r="M908" s="329"/>
      <c r="N908" s="329"/>
      <c r="O908" s="329"/>
      <c r="P908" s="329"/>
      <c r="Q908" s="329"/>
      <c r="R908" s="316"/>
      <c r="S908" s="316"/>
      <c r="T908" s="316"/>
      <c r="U908" s="316"/>
      <c r="V908" s="316"/>
      <c r="W908" s="316"/>
      <c r="X908" s="283"/>
      <c r="Y908" s="316"/>
      <c r="Z908" s="316"/>
      <c r="AA908" s="283"/>
      <c r="AB908" s="283"/>
      <c r="AC908" s="283"/>
      <c r="AD908" s="283"/>
      <c r="AE908" s="283"/>
      <c r="AF908" s="283"/>
      <c r="AG908" s="283"/>
      <c r="AH908" s="283"/>
      <c r="AI908" s="283"/>
      <c r="AJ908" s="283"/>
      <c r="AK908" s="283"/>
      <c r="AL908" s="283"/>
    </row>
    <row r="909">
      <c r="A909" s="316"/>
      <c r="B909" s="283"/>
      <c r="C909" s="283"/>
      <c r="D909" s="316"/>
      <c r="E909" s="316"/>
      <c r="F909" s="316"/>
      <c r="G909" s="316"/>
      <c r="H909" s="316"/>
      <c r="I909" s="316"/>
      <c r="J909" s="316"/>
      <c r="K909" s="316"/>
      <c r="L909" s="329"/>
      <c r="M909" s="329"/>
      <c r="N909" s="329"/>
      <c r="O909" s="329"/>
      <c r="P909" s="329"/>
      <c r="Q909" s="329"/>
      <c r="R909" s="316"/>
      <c r="S909" s="316"/>
      <c r="T909" s="316"/>
      <c r="U909" s="316"/>
      <c r="V909" s="316"/>
      <c r="W909" s="316"/>
      <c r="X909" s="283"/>
      <c r="Y909" s="316"/>
      <c r="Z909" s="316"/>
      <c r="AA909" s="283"/>
      <c r="AB909" s="283"/>
      <c r="AC909" s="283"/>
      <c r="AD909" s="283"/>
      <c r="AE909" s="283"/>
      <c r="AF909" s="283"/>
      <c r="AG909" s="283"/>
      <c r="AH909" s="283"/>
      <c r="AI909" s="283"/>
      <c r="AJ909" s="283"/>
      <c r="AK909" s="283"/>
      <c r="AL909" s="283"/>
    </row>
    <row r="910">
      <c r="A910" s="316"/>
      <c r="B910" s="283"/>
      <c r="C910" s="283"/>
      <c r="D910" s="316"/>
      <c r="E910" s="316"/>
      <c r="F910" s="316"/>
      <c r="G910" s="316"/>
      <c r="H910" s="316"/>
      <c r="I910" s="316"/>
      <c r="J910" s="316"/>
      <c r="K910" s="316"/>
      <c r="L910" s="329"/>
      <c r="M910" s="329"/>
      <c r="N910" s="329"/>
      <c r="O910" s="329"/>
      <c r="P910" s="329"/>
      <c r="Q910" s="329"/>
      <c r="R910" s="316"/>
      <c r="S910" s="316"/>
      <c r="T910" s="316"/>
      <c r="U910" s="316"/>
      <c r="V910" s="316"/>
      <c r="W910" s="316"/>
      <c r="X910" s="283"/>
      <c r="Y910" s="316"/>
      <c r="Z910" s="316"/>
      <c r="AA910" s="283"/>
      <c r="AB910" s="283"/>
      <c r="AC910" s="283"/>
      <c r="AD910" s="283"/>
      <c r="AE910" s="283"/>
      <c r="AF910" s="283"/>
      <c r="AG910" s="283"/>
      <c r="AH910" s="283"/>
      <c r="AI910" s="283"/>
      <c r="AJ910" s="283"/>
      <c r="AK910" s="283"/>
      <c r="AL910" s="283"/>
    </row>
    <row r="911">
      <c r="A911" s="316"/>
      <c r="B911" s="283"/>
      <c r="C911" s="283"/>
      <c r="D911" s="316"/>
      <c r="E911" s="316"/>
      <c r="F911" s="316"/>
      <c r="G911" s="316"/>
      <c r="H911" s="316"/>
      <c r="I911" s="316"/>
      <c r="J911" s="316"/>
      <c r="K911" s="316"/>
      <c r="L911" s="329"/>
      <c r="M911" s="329"/>
      <c r="N911" s="329"/>
      <c r="O911" s="329"/>
      <c r="P911" s="329"/>
      <c r="Q911" s="329"/>
      <c r="R911" s="316"/>
      <c r="S911" s="316"/>
      <c r="T911" s="316"/>
      <c r="U911" s="316"/>
      <c r="V911" s="316"/>
      <c r="W911" s="316"/>
      <c r="X911" s="283"/>
      <c r="Y911" s="316"/>
      <c r="Z911" s="316"/>
      <c r="AA911" s="283"/>
      <c r="AB911" s="283"/>
      <c r="AC911" s="283"/>
      <c r="AD911" s="283"/>
      <c r="AE911" s="283"/>
      <c r="AF911" s="283"/>
      <c r="AG911" s="283"/>
      <c r="AH911" s="283"/>
      <c r="AI911" s="283"/>
      <c r="AJ911" s="283"/>
      <c r="AK911" s="283"/>
      <c r="AL911" s="283"/>
    </row>
    <row r="912">
      <c r="A912" s="316"/>
      <c r="B912" s="283"/>
      <c r="C912" s="283"/>
      <c r="D912" s="316"/>
      <c r="E912" s="316"/>
      <c r="F912" s="316"/>
      <c r="G912" s="316"/>
      <c r="H912" s="316"/>
      <c r="I912" s="316"/>
      <c r="J912" s="316"/>
      <c r="K912" s="316"/>
      <c r="L912" s="329"/>
      <c r="M912" s="329"/>
      <c r="N912" s="329"/>
      <c r="O912" s="329"/>
      <c r="P912" s="329"/>
      <c r="Q912" s="329"/>
      <c r="R912" s="316"/>
      <c r="S912" s="316"/>
      <c r="T912" s="316"/>
      <c r="U912" s="316"/>
      <c r="V912" s="316"/>
      <c r="W912" s="316"/>
      <c r="X912" s="283"/>
      <c r="Y912" s="316"/>
      <c r="Z912" s="316"/>
      <c r="AA912" s="283"/>
      <c r="AB912" s="283"/>
      <c r="AC912" s="283"/>
      <c r="AD912" s="283"/>
      <c r="AE912" s="283"/>
      <c r="AF912" s="283"/>
      <c r="AG912" s="283"/>
      <c r="AH912" s="283"/>
      <c r="AI912" s="283"/>
      <c r="AJ912" s="283"/>
      <c r="AK912" s="283"/>
      <c r="AL912" s="283"/>
    </row>
    <row r="913">
      <c r="A913" s="316"/>
      <c r="B913" s="283"/>
      <c r="C913" s="283"/>
      <c r="D913" s="316"/>
      <c r="E913" s="316"/>
      <c r="F913" s="316"/>
      <c r="G913" s="316"/>
      <c r="H913" s="316"/>
      <c r="I913" s="316"/>
      <c r="J913" s="316"/>
      <c r="K913" s="316"/>
      <c r="L913" s="329"/>
      <c r="M913" s="329"/>
      <c r="N913" s="329"/>
      <c r="O913" s="329"/>
      <c r="P913" s="329"/>
      <c r="Q913" s="329"/>
      <c r="R913" s="316"/>
      <c r="S913" s="316"/>
      <c r="T913" s="316"/>
      <c r="U913" s="316"/>
      <c r="V913" s="316"/>
      <c r="W913" s="316"/>
      <c r="X913" s="283"/>
      <c r="Y913" s="316"/>
      <c r="Z913" s="316"/>
      <c r="AA913" s="283"/>
      <c r="AB913" s="283"/>
      <c r="AC913" s="283"/>
      <c r="AD913" s="283"/>
      <c r="AE913" s="283"/>
      <c r="AF913" s="283"/>
      <c r="AG913" s="283"/>
      <c r="AH913" s="283"/>
      <c r="AI913" s="283"/>
      <c r="AJ913" s="283"/>
      <c r="AK913" s="283"/>
      <c r="AL913" s="283"/>
    </row>
    <row r="914">
      <c r="A914" s="316"/>
      <c r="B914" s="283"/>
      <c r="C914" s="283"/>
      <c r="D914" s="316"/>
      <c r="E914" s="316"/>
      <c r="F914" s="316"/>
      <c r="G914" s="316"/>
      <c r="H914" s="316"/>
      <c r="I914" s="316"/>
      <c r="J914" s="316"/>
      <c r="K914" s="316"/>
      <c r="L914" s="329"/>
      <c r="M914" s="329"/>
      <c r="N914" s="329"/>
      <c r="O914" s="329"/>
      <c r="P914" s="329"/>
      <c r="Q914" s="329"/>
      <c r="R914" s="316"/>
      <c r="S914" s="316"/>
      <c r="T914" s="316"/>
      <c r="U914" s="316"/>
      <c r="V914" s="316"/>
      <c r="W914" s="316"/>
      <c r="X914" s="283"/>
      <c r="Y914" s="316"/>
      <c r="Z914" s="316"/>
      <c r="AA914" s="283"/>
      <c r="AB914" s="283"/>
      <c r="AC914" s="283"/>
      <c r="AD914" s="283"/>
      <c r="AE914" s="283"/>
      <c r="AF914" s="283"/>
      <c r="AG914" s="283"/>
      <c r="AH914" s="283"/>
      <c r="AI914" s="283"/>
      <c r="AJ914" s="283"/>
      <c r="AK914" s="283"/>
      <c r="AL914" s="283"/>
    </row>
    <row r="915">
      <c r="A915" s="316"/>
      <c r="B915" s="283"/>
      <c r="C915" s="283"/>
      <c r="D915" s="316"/>
      <c r="E915" s="316"/>
      <c r="F915" s="316"/>
      <c r="G915" s="316"/>
      <c r="H915" s="316"/>
      <c r="I915" s="316"/>
      <c r="J915" s="316"/>
      <c r="K915" s="316"/>
      <c r="L915" s="329"/>
      <c r="M915" s="329"/>
      <c r="N915" s="329"/>
      <c r="O915" s="329"/>
      <c r="P915" s="329"/>
      <c r="Q915" s="329"/>
      <c r="R915" s="316"/>
      <c r="S915" s="316"/>
      <c r="T915" s="316"/>
      <c r="U915" s="316"/>
      <c r="V915" s="316"/>
      <c r="W915" s="316"/>
      <c r="X915" s="283"/>
      <c r="Y915" s="316"/>
      <c r="Z915" s="316"/>
      <c r="AA915" s="283"/>
      <c r="AB915" s="283"/>
      <c r="AC915" s="283"/>
      <c r="AD915" s="283"/>
      <c r="AE915" s="283"/>
      <c r="AF915" s="283"/>
      <c r="AG915" s="283"/>
      <c r="AH915" s="283"/>
      <c r="AI915" s="283"/>
      <c r="AJ915" s="283"/>
      <c r="AK915" s="283"/>
      <c r="AL915" s="283"/>
    </row>
    <row r="916">
      <c r="A916" s="316"/>
      <c r="B916" s="283"/>
      <c r="C916" s="283"/>
      <c r="D916" s="316"/>
      <c r="E916" s="316"/>
      <c r="F916" s="316"/>
      <c r="G916" s="316"/>
      <c r="H916" s="316"/>
      <c r="I916" s="316"/>
      <c r="J916" s="316"/>
      <c r="K916" s="316"/>
      <c r="L916" s="329"/>
      <c r="M916" s="329"/>
      <c r="N916" s="329"/>
      <c r="O916" s="329"/>
      <c r="P916" s="329"/>
      <c r="Q916" s="329"/>
      <c r="R916" s="316"/>
      <c r="S916" s="316"/>
      <c r="T916" s="316"/>
      <c r="U916" s="316"/>
      <c r="V916" s="316"/>
      <c r="W916" s="316"/>
      <c r="X916" s="283"/>
      <c r="Y916" s="316"/>
      <c r="Z916" s="316"/>
      <c r="AA916" s="283"/>
      <c r="AB916" s="283"/>
      <c r="AC916" s="283"/>
      <c r="AD916" s="283"/>
      <c r="AE916" s="283"/>
      <c r="AF916" s="283"/>
      <c r="AG916" s="283"/>
      <c r="AH916" s="283"/>
      <c r="AI916" s="283"/>
      <c r="AJ916" s="283"/>
      <c r="AK916" s="283"/>
      <c r="AL916" s="283"/>
    </row>
    <row r="917">
      <c r="A917" s="316"/>
      <c r="B917" s="283"/>
      <c r="C917" s="283"/>
      <c r="D917" s="316"/>
      <c r="E917" s="316"/>
      <c r="F917" s="316"/>
      <c r="G917" s="316"/>
      <c r="H917" s="316"/>
      <c r="I917" s="316"/>
      <c r="J917" s="316"/>
      <c r="K917" s="316"/>
      <c r="L917" s="329"/>
      <c r="M917" s="329"/>
      <c r="N917" s="329"/>
      <c r="O917" s="329"/>
      <c r="P917" s="329"/>
      <c r="Q917" s="329"/>
      <c r="R917" s="316"/>
      <c r="S917" s="316"/>
      <c r="T917" s="316"/>
      <c r="U917" s="316"/>
      <c r="V917" s="316"/>
      <c r="W917" s="316"/>
      <c r="X917" s="283"/>
      <c r="Y917" s="316"/>
      <c r="Z917" s="316"/>
      <c r="AA917" s="283"/>
      <c r="AB917" s="283"/>
      <c r="AC917" s="283"/>
      <c r="AD917" s="283"/>
      <c r="AE917" s="283"/>
      <c r="AF917" s="283"/>
      <c r="AG917" s="283"/>
      <c r="AH917" s="283"/>
      <c r="AI917" s="283"/>
      <c r="AJ917" s="283"/>
      <c r="AK917" s="283"/>
      <c r="AL917" s="283"/>
    </row>
    <row r="918">
      <c r="A918" s="316"/>
      <c r="B918" s="283"/>
      <c r="C918" s="283"/>
      <c r="D918" s="316"/>
      <c r="E918" s="316"/>
      <c r="F918" s="316"/>
      <c r="G918" s="316"/>
      <c r="H918" s="316"/>
      <c r="I918" s="316"/>
      <c r="J918" s="316"/>
      <c r="K918" s="316"/>
      <c r="L918" s="329"/>
      <c r="M918" s="329"/>
      <c r="N918" s="329"/>
      <c r="O918" s="329"/>
      <c r="P918" s="329"/>
      <c r="Q918" s="329"/>
      <c r="R918" s="316"/>
      <c r="S918" s="316"/>
      <c r="T918" s="316"/>
      <c r="U918" s="316"/>
      <c r="V918" s="316"/>
      <c r="W918" s="316"/>
      <c r="X918" s="283"/>
      <c r="Y918" s="316"/>
      <c r="Z918" s="316"/>
      <c r="AA918" s="283"/>
      <c r="AB918" s="283"/>
      <c r="AC918" s="283"/>
      <c r="AD918" s="283"/>
      <c r="AE918" s="283"/>
      <c r="AF918" s="283"/>
      <c r="AG918" s="283"/>
      <c r="AH918" s="283"/>
      <c r="AI918" s="283"/>
      <c r="AJ918" s="283"/>
      <c r="AK918" s="283"/>
      <c r="AL918" s="283"/>
    </row>
    <row r="919">
      <c r="A919" s="316"/>
      <c r="B919" s="283"/>
      <c r="C919" s="283"/>
      <c r="D919" s="316"/>
      <c r="E919" s="316"/>
      <c r="F919" s="316"/>
      <c r="G919" s="316"/>
      <c r="H919" s="316"/>
      <c r="I919" s="316"/>
      <c r="J919" s="316"/>
      <c r="K919" s="316"/>
      <c r="L919" s="329"/>
      <c r="M919" s="329"/>
      <c r="N919" s="329"/>
      <c r="O919" s="329"/>
      <c r="P919" s="329"/>
      <c r="Q919" s="329"/>
      <c r="R919" s="316"/>
      <c r="S919" s="316"/>
      <c r="T919" s="316"/>
      <c r="U919" s="316"/>
      <c r="V919" s="316"/>
      <c r="W919" s="316"/>
      <c r="X919" s="283"/>
      <c r="Y919" s="316"/>
      <c r="Z919" s="316"/>
      <c r="AA919" s="283"/>
      <c r="AB919" s="283"/>
      <c r="AC919" s="283"/>
      <c r="AD919" s="283"/>
      <c r="AE919" s="283"/>
      <c r="AF919" s="283"/>
      <c r="AG919" s="283"/>
      <c r="AH919" s="283"/>
      <c r="AI919" s="283"/>
      <c r="AJ919" s="283"/>
      <c r="AK919" s="283"/>
      <c r="AL919" s="283"/>
    </row>
    <row r="920">
      <c r="A920" s="316"/>
      <c r="B920" s="283"/>
      <c r="C920" s="283"/>
      <c r="D920" s="316"/>
      <c r="E920" s="316"/>
      <c r="F920" s="316"/>
      <c r="G920" s="316"/>
      <c r="H920" s="316"/>
      <c r="I920" s="316"/>
      <c r="J920" s="316"/>
      <c r="K920" s="316"/>
      <c r="L920" s="329"/>
      <c r="M920" s="329"/>
      <c r="N920" s="329"/>
      <c r="O920" s="329"/>
      <c r="P920" s="329"/>
      <c r="Q920" s="329"/>
      <c r="R920" s="316"/>
      <c r="S920" s="316"/>
      <c r="T920" s="316"/>
      <c r="U920" s="316"/>
      <c r="V920" s="316"/>
      <c r="W920" s="316"/>
      <c r="X920" s="283"/>
      <c r="Y920" s="316"/>
      <c r="Z920" s="316"/>
      <c r="AA920" s="283"/>
      <c r="AB920" s="283"/>
      <c r="AC920" s="283"/>
      <c r="AD920" s="283"/>
      <c r="AE920" s="283"/>
      <c r="AF920" s="283"/>
      <c r="AG920" s="283"/>
      <c r="AH920" s="283"/>
      <c r="AI920" s="283"/>
      <c r="AJ920" s="283"/>
      <c r="AK920" s="283"/>
      <c r="AL920" s="283"/>
    </row>
    <row r="921">
      <c r="A921" s="316"/>
      <c r="B921" s="283"/>
      <c r="C921" s="283"/>
      <c r="D921" s="316"/>
      <c r="E921" s="316"/>
      <c r="F921" s="316"/>
      <c r="G921" s="316"/>
      <c r="H921" s="316"/>
      <c r="I921" s="316"/>
      <c r="J921" s="316"/>
      <c r="K921" s="316"/>
      <c r="L921" s="329"/>
      <c r="M921" s="329"/>
      <c r="N921" s="329"/>
      <c r="O921" s="329"/>
      <c r="P921" s="329"/>
      <c r="Q921" s="329"/>
      <c r="R921" s="316"/>
      <c r="S921" s="316"/>
      <c r="T921" s="316"/>
      <c r="U921" s="316"/>
      <c r="V921" s="316"/>
      <c r="W921" s="316"/>
      <c r="X921" s="283"/>
      <c r="Y921" s="316"/>
      <c r="Z921" s="316"/>
      <c r="AA921" s="283"/>
      <c r="AB921" s="283"/>
      <c r="AC921" s="283"/>
      <c r="AD921" s="283"/>
      <c r="AE921" s="283"/>
      <c r="AF921" s="283"/>
      <c r="AG921" s="283"/>
      <c r="AH921" s="283"/>
      <c r="AI921" s="283"/>
      <c r="AJ921" s="283"/>
      <c r="AK921" s="283"/>
      <c r="AL921" s="283"/>
    </row>
    <row r="922">
      <c r="A922" s="316"/>
      <c r="B922" s="283"/>
      <c r="C922" s="283"/>
      <c r="D922" s="316"/>
      <c r="E922" s="316"/>
      <c r="F922" s="316"/>
      <c r="G922" s="316"/>
      <c r="H922" s="316"/>
      <c r="I922" s="316"/>
      <c r="J922" s="316"/>
      <c r="K922" s="316"/>
      <c r="L922" s="329"/>
      <c r="M922" s="329"/>
      <c r="N922" s="329"/>
      <c r="O922" s="329"/>
      <c r="P922" s="329"/>
      <c r="Q922" s="329"/>
      <c r="R922" s="316"/>
      <c r="S922" s="316"/>
      <c r="T922" s="316"/>
      <c r="U922" s="316"/>
      <c r="V922" s="316"/>
      <c r="W922" s="316"/>
      <c r="X922" s="283"/>
      <c r="Y922" s="316"/>
      <c r="Z922" s="316"/>
      <c r="AA922" s="283"/>
      <c r="AB922" s="283"/>
      <c r="AC922" s="283"/>
      <c r="AD922" s="283"/>
      <c r="AE922" s="283"/>
      <c r="AF922" s="283"/>
      <c r="AG922" s="283"/>
      <c r="AH922" s="283"/>
      <c r="AI922" s="283"/>
      <c r="AJ922" s="283"/>
      <c r="AK922" s="283"/>
      <c r="AL922" s="283"/>
    </row>
    <row r="923">
      <c r="A923" s="316"/>
      <c r="B923" s="283"/>
      <c r="C923" s="283"/>
      <c r="D923" s="316"/>
      <c r="E923" s="316"/>
      <c r="F923" s="316"/>
      <c r="G923" s="316"/>
      <c r="H923" s="316"/>
      <c r="I923" s="316"/>
      <c r="J923" s="316"/>
      <c r="K923" s="316"/>
      <c r="L923" s="329"/>
      <c r="M923" s="329"/>
      <c r="N923" s="329"/>
      <c r="O923" s="329"/>
      <c r="P923" s="329"/>
      <c r="Q923" s="329"/>
      <c r="R923" s="316"/>
      <c r="S923" s="316"/>
      <c r="T923" s="316"/>
      <c r="U923" s="316"/>
      <c r="V923" s="316"/>
      <c r="W923" s="316"/>
      <c r="X923" s="283"/>
      <c r="Y923" s="316"/>
      <c r="Z923" s="316"/>
      <c r="AA923" s="283"/>
      <c r="AB923" s="283"/>
      <c r="AC923" s="283"/>
      <c r="AD923" s="283"/>
      <c r="AE923" s="283"/>
      <c r="AF923" s="283"/>
      <c r="AG923" s="283"/>
      <c r="AH923" s="283"/>
      <c r="AI923" s="283"/>
      <c r="AJ923" s="283"/>
      <c r="AK923" s="283"/>
      <c r="AL923" s="283"/>
    </row>
    <row r="924">
      <c r="A924" s="316"/>
      <c r="B924" s="283"/>
      <c r="C924" s="283"/>
      <c r="D924" s="316"/>
      <c r="E924" s="316"/>
      <c r="F924" s="316"/>
      <c r="G924" s="316"/>
      <c r="H924" s="316"/>
      <c r="I924" s="316"/>
      <c r="J924" s="316"/>
      <c r="K924" s="316"/>
      <c r="L924" s="329"/>
      <c r="M924" s="329"/>
      <c r="N924" s="329"/>
      <c r="O924" s="329"/>
      <c r="P924" s="329"/>
      <c r="Q924" s="329"/>
      <c r="R924" s="316"/>
      <c r="S924" s="316"/>
      <c r="T924" s="316"/>
      <c r="U924" s="316"/>
      <c r="V924" s="316"/>
      <c r="W924" s="316"/>
      <c r="X924" s="283"/>
      <c r="Y924" s="316"/>
      <c r="Z924" s="316"/>
      <c r="AA924" s="283"/>
      <c r="AB924" s="283"/>
      <c r="AC924" s="283"/>
      <c r="AD924" s="283"/>
      <c r="AE924" s="283"/>
      <c r="AF924" s="283"/>
      <c r="AG924" s="283"/>
      <c r="AH924" s="283"/>
      <c r="AI924" s="283"/>
      <c r="AJ924" s="283"/>
      <c r="AK924" s="283"/>
      <c r="AL924" s="283"/>
    </row>
    <row r="925">
      <c r="A925" s="316"/>
      <c r="B925" s="283"/>
      <c r="C925" s="283"/>
      <c r="D925" s="316"/>
      <c r="E925" s="316"/>
      <c r="F925" s="316"/>
      <c r="G925" s="316"/>
      <c r="H925" s="316"/>
      <c r="I925" s="316"/>
      <c r="J925" s="316"/>
      <c r="K925" s="316"/>
      <c r="L925" s="329"/>
      <c r="M925" s="329"/>
      <c r="N925" s="329"/>
      <c r="O925" s="329"/>
      <c r="P925" s="329"/>
      <c r="Q925" s="329"/>
      <c r="R925" s="316"/>
      <c r="S925" s="316"/>
      <c r="T925" s="316"/>
      <c r="U925" s="316"/>
      <c r="V925" s="316"/>
      <c r="W925" s="316"/>
      <c r="X925" s="283"/>
      <c r="Y925" s="316"/>
      <c r="Z925" s="316"/>
      <c r="AA925" s="283"/>
      <c r="AB925" s="283"/>
      <c r="AC925" s="283"/>
      <c r="AD925" s="283"/>
      <c r="AE925" s="283"/>
      <c r="AF925" s="283"/>
      <c r="AG925" s="283"/>
      <c r="AH925" s="283"/>
      <c r="AI925" s="283"/>
      <c r="AJ925" s="283"/>
      <c r="AK925" s="283"/>
      <c r="AL925" s="283"/>
    </row>
    <row r="926">
      <c r="A926" s="316"/>
      <c r="B926" s="283"/>
      <c r="C926" s="283"/>
      <c r="D926" s="316"/>
      <c r="E926" s="316"/>
      <c r="F926" s="316"/>
      <c r="G926" s="316"/>
      <c r="H926" s="316"/>
      <c r="I926" s="316"/>
      <c r="J926" s="316"/>
      <c r="K926" s="316"/>
      <c r="L926" s="329"/>
      <c r="M926" s="329"/>
      <c r="N926" s="329"/>
      <c r="O926" s="329"/>
      <c r="P926" s="329"/>
      <c r="Q926" s="329"/>
      <c r="R926" s="316"/>
      <c r="S926" s="316"/>
      <c r="T926" s="316"/>
      <c r="U926" s="316"/>
      <c r="V926" s="316"/>
      <c r="W926" s="316"/>
      <c r="X926" s="283"/>
      <c r="Y926" s="316"/>
      <c r="Z926" s="316"/>
      <c r="AA926" s="283"/>
      <c r="AB926" s="283"/>
      <c r="AC926" s="283"/>
      <c r="AD926" s="283"/>
      <c r="AE926" s="283"/>
      <c r="AF926" s="283"/>
      <c r="AG926" s="283"/>
      <c r="AH926" s="283"/>
      <c r="AI926" s="283"/>
      <c r="AJ926" s="283"/>
      <c r="AK926" s="283"/>
      <c r="AL926" s="283"/>
    </row>
    <row r="927">
      <c r="A927" s="316"/>
      <c r="B927" s="283"/>
      <c r="C927" s="283"/>
      <c r="D927" s="316"/>
      <c r="E927" s="316"/>
      <c r="F927" s="316"/>
      <c r="G927" s="316"/>
      <c r="H927" s="316"/>
      <c r="I927" s="316"/>
      <c r="J927" s="316"/>
      <c r="K927" s="316"/>
      <c r="L927" s="329"/>
      <c r="M927" s="329"/>
      <c r="N927" s="329"/>
      <c r="O927" s="329"/>
      <c r="P927" s="329"/>
      <c r="Q927" s="329"/>
      <c r="R927" s="316"/>
      <c r="S927" s="316"/>
      <c r="T927" s="316"/>
      <c r="U927" s="316"/>
      <c r="V927" s="316"/>
      <c r="W927" s="316"/>
      <c r="X927" s="283"/>
      <c r="Y927" s="316"/>
      <c r="Z927" s="316"/>
      <c r="AA927" s="283"/>
      <c r="AB927" s="283"/>
      <c r="AC927" s="283"/>
      <c r="AD927" s="283"/>
      <c r="AE927" s="283"/>
      <c r="AF927" s="283"/>
      <c r="AG927" s="283"/>
      <c r="AH927" s="283"/>
      <c r="AI927" s="283"/>
      <c r="AJ927" s="283"/>
      <c r="AK927" s="283"/>
      <c r="AL927" s="283"/>
    </row>
    <row r="928">
      <c r="A928" s="316"/>
      <c r="B928" s="283"/>
      <c r="C928" s="283"/>
      <c r="D928" s="316"/>
      <c r="E928" s="316"/>
      <c r="F928" s="316"/>
      <c r="G928" s="316"/>
      <c r="H928" s="316"/>
      <c r="I928" s="316"/>
      <c r="J928" s="316"/>
      <c r="K928" s="316"/>
      <c r="L928" s="329"/>
      <c r="M928" s="329"/>
      <c r="N928" s="329"/>
      <c r="O928" s="329"/>
      <c r="P928" s="329"/>
      <c r="Q928" s="329"/>
      <c r="R928" s="316"/>
      <c r="S928" s="316"/>
      <c r="T928" s="316"/>
      <c r="U928" s="316"/>
      <c r="V928" s="316"/>
      <c r="W928" s="316"/>
      <c r="X928" s="283"/>
      <c r="Y928" s="316"/>
      <c r="Z928" s="316"/>
      <c r="AA928" s="283"/>
      <c r="AB928" s="283"/>
      <c r="AC928" s="283"/>
      <c r="AD928" s="283"/>
      <c r="AE928" s="283"/>
      <c r="AF928" s="283"/>
      <c r="AG928" s="283"/>
      <c r="AH928" s="283"/>
      <c r="AI928" s="283"/>
      <c r="AJ928" s="283"/>
      <c r="AK928" s="283"/>
      <c r="AL928" s="283"/>
    </row>
    <row r="929">
      <c r="A929" s="316"/>
      <c r="B929" s="283"/>
      <c r="C929" s="283"/>
      <c r="D929" s="316"/>
      <c r="E929" s="316"/>
      <c r="F929" s="316"/>
      <c r="G929" s="316"/>
      <c r="H929" s="316"/>
      <c r="I929" s="316"/>
      <c r="J929" s="316"/>
      <c r="K929" s="316"/>
      <c r="L929" s="329"/>
      <c r="M929" s="329"/>
      <c r="N929" s="329"/>
      <c r="O929" s="329"/>
      <c r="P929" s="329"/>
      <c r="Q929" s="329"/>
      <c r="R929" s="316"/>
      <c r="S929" s="316"/>
      <c r="T929" s="316"/>
      <c r="U929" s="316"/>
      <c r="V929" s="316"/>
      <c r="W929" s="316"/>
      <c r="X929" s="283"/>
      <c r="Y929" s="316"/>
      <c r="Z929" s="316"/>
      <c r="AA929" s="283"/>
      <c r="AB929" s="283"/>
      <c r="AC929" s="283"/>
      <c r="AD929" s="283"/>
      <c r="AE929" s="283"/>
      <c r="AF929" s="283"/>
      <c r="AG929" s="283"/>
      <c r="AH929" s="283"/>
      <c r="AI929" s="283"/>
      <c r="AJ929" s="283"/>
      <c r="AK929" s="283"/>
      <c r="AL929" s="283"/>
    </row>
    <row r="930">
      <c r="A930" s="316"/>
      <c r="B930" s="283"/>
      <c r="C930" s="283"/>
      <c r="D930" s="316"/>
      <c r="E930" s="316"/>
      <c r="F930" s="316"/>
      <c r="G930" s="316"/>
      <c r="H930" s="316"/>
      <c r="I930" s="316"/>
      <c r="J930" s="316"/>
      <c r="K930" s="316"/>
      <c r="L930" s="329"/>
      <c r="M930" s="329"/>
      <c r="N930" s="329"/>
      <c r="O930" s="329"/>
      <c r="P930" s="329"/>
      <c r="Q930" s="329"/>
      <c r="R930" s="316"/>
      <c r="S930" s="316"/>
      <c r="T930" s="316"/>
      <c r="U930" s="316"/>
      <c r="V930" s="316"/>
      <c r="W930" s="316"/>
      <c r="X930" s="283"/>
      <c r="Y930" s="316"/>
      <c r="Z930" s="316"/>
      <c r="AA930" s="283"/>
      <c r="AB930" s="283"/>
      <c r="AC930" s="283"/>
      <c r="AD930" s="283"/>
      <c r="AE930" s="283"/>
      <c r="AF930" s="283"/>
      <c r="AG930" s="283"/>
      <c r="AH930" s="283"/>
      <c r="AI930" s="283"/>
      <c r="AJ930" s="283"/>
      <c r="AK930" s="283"/>
      <c r="AL930" s="283"/>
    </row>
    <row r="931">
      <c r="A931" s="316"/>
      <c r="B931" s="283"/>
      <c r="C931" s="283"/>
      <c r="D931" s="316"/>
      <c r="E931" s="316"/>
      <c r="F931" s="316"/>
      <c r="G931" s="316"/>
      <c r="H931" s="316"/>
      <c r="I931" s="316"/>
      <c r="J931" s="316"/>
      <c r="K931" s="316"/>
      <c r="L931" s="329"/>
      <c r="M931" s="329"/>
      <c r="N931" s="329"/>
      <c r="O931" s="329"/>
      <c r="P931" s="329"/>
      <c r="Q931" s="329"/>
      <c r="R931" s="316"/>
      <c r="S931" s="316"/>
      <c r="T931" s="316"/>
      <c r="U931" s="316"/>
      <c r="V931" s="316"/>
      <c r="W931" s="316"/>
      <c r="X931" s="283"/>
      <c r="Y931" s="316"/>
      <c r="Z931" s="316"/>
      <c r="AA931" s="283"/>
      <c r="AB931" s="283"/>
      <c r="AC931" s="283"/>
      <c r="AD931" s="283"/>
      <c r="AE931" s="283"/>
      <c r="AF931" s="283"/>
      <c r="AG931" s="283"/>
      <c r="AH931" s="283"/>
      <c r="AI931" s="283"/>
      <c r="AJ931" s="283"/>
      <c r="AK931" s="283"/>
      <c r="AL931" s="283"/>
    </row>
    <row r="932">
      <c r="A932" s="316"/>
      <c r="B932" s="283"/>
      <c r="C932" s="283"/>
      <c r="D932" s="316"/>
      <c r="E932" s="316"/>
      <c r="F932" s="316"/>
      <c r="G932" s="316"/>
      <c r="H932" s="316"/>
      <c r="I932" s="316"/>
      <c r="J932" s="316"/>
      <c r="K932" s="316"/>
      <c r="L932" s="329"/>
      <c r="M932" s="329"/>
      <c r="N932" s="329"/>
      <c r="O932" s="329"/>
      <c r="P932" s="329"/>
      <c r="Q932" s="329"/>
      <c r="R932" s="316"/>
      <c r="S932" s="316"/>
      <c r="T932" s="316"/>
      <c r="U932" s="316"/>
      <c r="V932" s="316"/>
      <c r="W932" s="316"/>
      <c r="X932" s="283"/>
      <c r="Y932" s="316"/>
      <c r="Z932" s="316"/>
      <c r="AA932" s="283"/>
      <c r="AB932" s="283"/>
      <c r="AC932" s="283"/>
      <c r="AD932" s="283"/>
      <c r="AE932" s="283"/>
      <c r="AF932" s="283"/>
      <c r="AG932" s="283"/>
      <c r="AH932" s="283"/>
      <c r="AI932" s="283"/>
      <c r="AJ932" s="283"/>
      <c r="AK932" s="283"/>
      <c r="AL932" s="283"/>
    </row>
    <row r="933">
      <c r="A933" s="316"/>
      <c r="B933" s="283"/>
      <c r="C933" s="283"/>
      <c r="D933" s="316"/>
      <c r="E933" s="316"/>
      <c r="F933" s="316"/>
      <c r="G933" s="316"/>
      <c r="H933" s="316"/>
      <c r="I933" s="316"/>
      <c r="J933" s="316"/>
      <c r="K933" s="316"/>
      <c r="L933" s="329"/>
      <c r="M933" s="329"/>
      <c r="N933" s="329"/>
      <c r="O933" s="329"/>
      <c r="P933" s="329"/>
      <c r="Q933" s="329"/>
      <c r="R933" s="316"/>
      <c r="S933" s="316"/>
      <c r="T933" s="316"/>
      <c r="U933" s="316"/>
      <c r="V933" s="316"/>
      <c r="W933" s="316"/>
      <c r="X933" s="283"/>
      <c r="Y933" s="316"/>
      <c r="Z933" s="316"/>
      <c r="AA933" s="283"/>
      <c r="AB933" s="283"/>
      <c r="AC933" s="283"/>
      <c r="AD933" s="283"/>
      <c r="AE933" s="283"/>
      <c r="AF933" s="283"/>
      <c r="AG933" s="283"/>
      <c r="AH933" s="283"/>
      <c r="AI933" s="283"/>
      <c r="AJ933" s="283"/>
      <c r="AK933" s="283"/>
      <c r="AL933" s="283"/>
    </row>
    <row r="934">
      <c r="A934" s="316"/>
      <c r="B934" s="283"/>
      <c r="C934" s="283"/>
      <c r="D934" s="316"/>
      <c r="E934" s="316"/>
      <c r="F934" s="316"/>
      <c r="G934" s="316"/>
      <c r="H934" s="316"/>
      <c r="I934" s="316"/>
      <c r="J934" s="316"/>
      <c r="K934" s="316"/>
      <c r="L934" s="329"/>
      <c r="M934" s="329"/>
      <c r="N934" s="329"/>
      <c r="O934" s="329"/>
      <c r="P934" s="329"/>
      <c r="Q934" s="329"/>
      <c r="R934" s="316"/>
      <c r="S934" s="316"/>
      <c r="T934" s="316"/>
      <c r="U934" s="316"/>
      <c r="V934" s="316"/>
      <c r="W934" s="316"/>
      <c r="X934" s="283"/>
      <c r="Y934" s="316"/>
      <c r="Z934" s="316"/>
      <c r="AA934" s="283"/>
      <c r="AB934" s="283"/>
      <c r="AC934" s="283"/>
      <c r="AD934" s="283"/>
      <c r="AE934" s="283"/>
      <c r="AF934" s="283"/>
      <c r="AG934" s="283"/>
      <c r="AH934" s="283"/>
      <c r="AI934" s="283"/>
      <c r="AJ934" s="283"/>
      <c r="AK934" s="283"/>
      <c r="AL934" s="283"/>
    </row>
    <row r="935">
      <c r="A935" s="316"/>
      <c r="B935" s="283"/>
      <c r="C935" s="283"/>
      <c r="D935" s="316"/>
      <c r="E935" s="316"/>
      <c r="F935" s="316"/>
      <c r="G935" s="316"/>
      <c r="H935" s="316"/>
      <c r="I935" s="316"/>
      <c r="J935" s="316"/>
      <c r="K935" s="316"/>
      <c r="L935" s="329"/>
      <c r="M935" s="329"/>
      <c r="N935" s="329"/>
      <c r="O935" s="329"/>
      <c r="P935" s="329"/>
      <c r="Q935" s="329"/>
      <c r="R935" s="316"/>
      <c r="S935" s="316"/>
      <c r="T935" s="316"/>
      <c r="U935" s="316"/>
      <c r="V935" s="316"/>
      <c r="W935" s="316"/>
      <c r="X935" s="283"/>
      <c r="Y935" s="316"/>
      <c r="Z935" s="316"/>
      <c r="AA935" s="283"/>
      <c r="AB935" s="283"/>
      <c r="AC935" s="283"/>
      <c r="AD935" s="283"/>
      <c r="AE935" s="283"/>
      <c r="AF935" s="283"/>
      <c r="AG935" s="283"/>
      <c r="AH935" s="283"/>
      <c r="AI935" s="283"/>
      <c r="AJ935" s="283"/>
      <c r="AK935" s="283"/>
      <c r="AL935" s="283"/>
    </row>
    <row r="936">
      <c r="A936" s="316"/>
      <c r="B936" s="283"/>
      <c r="C936" s="283"/>
      <c r="D936" s="316"/>
      <c r="E936" s="316"/>
      <c r="F936" s="316"/>
      <c r="G936" s="316"/>
      <c r="H936" s="316"/>
      <c r="I936" s="316"/>
      <c r="J936" s="316"/>
      <c r="K936" s="316"/>
      <c r="L936" s="329"/>
      <c r="M936" s="329"/>
      <c r="N936" s="329"/>
      <c r="O936" s="329"/>
      <c r="P936" s="329"/>
      <c r="Q936" s="329"/>
      <c r="R936" s="316"/>
      <c r="S936" s="316"/>
      <c r="T936" s="316"/>
      <c r="U936" s="316"/>
      <c r="V936" s="316"/>
      <c r="W936" s="316"/>
      <c r="X936" s="283"/>
      <c r="Y936" s="316"/>
      <c r="Z936" s="316"/>
      <c r="AA936" s="283"/>
      <c r="AB936" s="283"/>
      <c r="AC936" s="283"/>
      <c r="AD936" s="283"/>
      <c r="AE936" s="283"/>
      <c r="AF936" s="283"/>
      <c r="AG936" s="283"/>
      <c r="AH936" s="283"/>
      <c r="AI936" s="283"/>
      <c r="AJ936" s="283"/>
      <c r="AK936" s="283"/>
      <c r="AL936" s="283"/>
    </row>
    <row r="937">
      <c r="A937" s="316"/>
      <c r="B937" s="283"/>
      <c r="C937" s="283"/>
      <c r="D937" s="316"/>
      <c r="E937" s="316"/>
      <c r="F937" s="316"/>
      <c r="G937" s="316"/>
      <c r="H937" s="316"/>
      <c r="I937" s="316"/>
      <c r="J937" s="316"/>
      <c r="K937" s="316"/>
      <c r="L937" s="329"/>
      <c r="M937" s="329"/>
      <c r="N937" s="329"/>
      <c r="O937" s="329"/>
      <c r="P937" s="329"/>
      <c r="Q937" s="329"/>
      <c r="R937" s="316"/>
      <c r="S937" s="316"/>
      <c r="T937" s="316"/>
      <c r="U937" s="316"/>
      <c r="V937" s="316"/>
      <c r="W937" s="316"/>
      <c r="X937" s="283"/>
      <c r="Y937" s="316"/>
      <c r="Z937" s="316"/>
      <c r="AA937" s="283"/>
      <c r="AB937" s="283"/>
      <c r="AC937" s="283"/>
      <c r="AD937" s="283"/>
      <c r="AE937" s="283"/>
      <c r="AF937" s="283"/>
      <c r="AG937" s="283"/>
      <c r="AH937" s="283"/>
      <c r="AI937" s="283"/>
      <c r="AJ937" s="283"/>
      <c r="AK937" s="283"/>
      <c r="AL937" s="283"/>
    </row>
    <row r="938">
      <c r="A938" s="316"/>
      <c r="B938" s="283"/>
      <c r="C938" s="283"/>
      <c r="D938" s="316"/>
      <c r="E938" s="316"/>
      <c r="F938" s="316"/>
      <c r="G938" s="316"/>
      <c r="H938" s="316"/>
      <c r="I938" s="316"/>
      <c r="J938" s="316"/>
      <c r="K938" s="316"/>
      <c r="L938" s="329"/>
      <c r="M938" s="329"/>
      <c r="N938" s="329"/>
      <c r="O938" s="329"/>
      <c r="P938" s="329"/>
      <c r="Q938" s="329"/>
      <c r="R938" s="316"/>
      <c r="S938" s="316"/>
      <c r="T938" s="316"/>
      <c r="U938" s="316"/>
      <c r="V938" s="316"/>
      <c r="W938" s="316"/>
      <c r="X938" s="283"/>
      <c r="Y938" s="316"/>
      <c r="Z938" s="316"/>
      <c r="AA938" s="283"/>
      <c r="AB938" s="283"/>
      <c r="AC938" s="283"/>
      <c r="AD938" s="283"/>
      <c r="AE938" s="283"/>
      <c r="AF938" s="283"/>
      <c r="AG938" s="283"/>
      <c r="AH938" s="283"/>
      <c r="AI938" s="283"/>
      <c r="AJ938" s="283"/>
      <c r="AK938" s="283"/>
      <c r="AL938" s="283"/>
    </row>
    <row r="939">
      <c r="A939" s="316"/>
      <c r="B939" s="283"/>
      <c r="C939" s="283"/>
      <c r="D939" s="316"/>
      <c r="E939" s="316"/>
      <c r="F939" s="316"/>
      <c r="G939" s="316"/>
      <c r="H939" s="316"/>
      <c r="I939" s="316"/>
      <c r="J939" s="316"/>
      <c r="K939" s="316"/>
      <c r="L939" s="329"/>
      <c r="M939" s="329"/>
      <c r="N939" s="329"/>
      <c r="O939" s="329"/>
      <c r="P939" s="329"/>
      <c r="Q939" s="329"/>
      <c r="R939" s="316"/>
      <c r="S939" s="316"/>
      <c r="T939" s="316"/>
      <c r="U939" s="316"/>
      <c r="V939" s="316"/>
      <c r="W939" s="316"/>
      <c r="X939" s="283"/>
      <c r="Y939" s="316"/>
      <c r="Z939" s="316"/>
      <c r="AA939" s="283"/>
      <c r="AB939" s="283"/>
      <c r="AC939" s="283"/>
      <c r="AD939" s="283"/>
      <c r="AE939" s="283"/>
      <c r="AF939" s="283"/>
      <c r="AG939" s="283"/>
      <c r="AH939" s="283"/>
      <c r="AI939" s="283"/>
      <c r="AJ939" s="283"/>
      <c r="AK939" s="283"/>
      <c r="AL939" s="283"/>
    </row>
    <row r="940">
      <c r="A940" s="316"/>
      <c r="B940" s="283"/>
      <c r="C940" s="283"/>
      <c r="D940" s="316"/>
      <c r="E940" s="316"/>
      <c r="F940" s="316"/>
      <c r="G940" s="316"/>
      <c r="H940" s="316"/>
      <c r="I940" s="316"/>
      <c r="J940" s="316"/>
      <c r="K940" s="316"/>
      <c r="L940" s="329"/>
      <c r="M940" s="329"/>
      <c r="N940" s="329"/>
      <c r="O940" s="329"/>
      <c r="P940" s="329"/>
      <c r="Q940" s="329"/>
      <c r="R940" s="316"/>
      <c r="S940" s="316"/>
      <c r="T940" s="316"/>
      <c r="U940" s="316"/>
      <c r="V940" s="316"/>
      <c r="W940" s="316"/>
      <c r="X940" s="283"/>
      <c r="Y940" s="316"/>
      <c r="Z940" s="316"/>
      <c r="AA940" s="283"/>
      <c r="AB940" s="283"/>
      <c r="AC940" s="283"/>
      <c r="AD940" s="283"/>
      <c r="AE940" s="283"/>
      <c r="AF940" s="283"/>
      <c r="AG940" s="283"/>
      <c r="AH940" s="283"/>
      <c r="AI940" s="283"/>
      <c r="AJ940" s="283"/>
      <c r="AK940" s="283"/>
      <c r="AL940" s="283"/>
    </row>
    <row r="941">
      <c r="A941" s="316"/>
      <c r="B941" s="283"/>
      <c r="C941" s="283"/>
      <c r="D941" s="316"/>
      <c r="E941" s="316"/>
      <c r="F941" s="316"/>
      <c r="G941" s="316"/>
      <c r="H941" s="316"/>
      <c r="I941" s="316"/>
      <c r="J941" s="316"/>
      <c r="K941" s="316"/>
      <c r="L941" s="329"/>
      <c r="M941" s="329"/>
      <c r="N941" s="329"/>
      <c r="O941" s="329"/>
      <c r="P941" s="329"/>
      <c r="Q941" s="329"/>
      <c r="R941" s="316"/>
      <c r="S941" s="316"/>
      <c r="T941" s="316"/>
      <c r="U941" s="316"/>
      <c r="V941" s="316"/>
      <c r="W941" s="316"/>
      <c r="X941" s="283"/>
      <c r="Y941" s="316"/>
      <c r="Z941" s="316"/>
      <c r="AA941" s="283"/>
      <c r="AB941" s="283"/>
      <c r="AC941" s="283"/>
      <c r="AD941" s="283"/>
      <c r="AE941" s="283"/>
      <c r="AF941" s="283"/>
      <c r="AG941" s="283"/>
      <c r="AH941" s="283"/>
      <c r="AI941" s="283"/>
      <c r="AJ941" s="283"/>
      <c r="AK941" s="283"/>
      <c r="AL941" s="283"/>
    </row>
    <row r="942">
      <c r="A942" s="316"/>
      <c r="B942" s="283"/>
      <c r="C942" s="283"/>
      <c r="D942" s="316"/>
      <c r="E942" s="316"/>
      <c r="F942" s="316"/>
      <c r="G942" s="316"/>
      <c r="H942" s="316"/>
      <c r="I942" s="316"/>
      <c r="J942" s="316"/>
      <c r="K942" s="316"/>
      <c r="L942" s="329"/>
      <c r="M942" s="329"/>
      <c r="N942" s="329"/>
      <c r="O942" s="329"/>
      <c r="P942" s="329"/>
      <c r="Q942" s="329"/>
      <c r="R942" s="316"/>
      <c r="S942" s="316"/>
      <c r="T942" s="316"/>
      <c r="U942" s="316"/>
      <c r="V942" s="316"/>
      <c r="W942" s="316"/>
      <c r="X942" s="283"/>
      <c r="Y942" s="316"/>
      <c r="Z942" s="316"/>
      <c r="AA942" s="283"/>
      <c r="AB942" s="283"/>
      <c r="AC942" s="283"/>
      <c r="AD942" s="283"/>
      <c r="AE942" s="283"/>
      <c r="AF942" s="283"/>
      <c r="AG942" s="283"/>
      <c r="AH942" s="283"/>
      <c r="AI942" s="283"/>
      <c r="AJ942" s="283"/>
      <c r="AK942" s="283"/>
      <c r="AL942" s="283"/>
    </row>
    <row r="943">
      <c r="A943" s="316"/>
      <c r="B943" s="283"/>
      <c r="C943" s="283"/>
      <c r="D943" s="316"/>
      <c r="E943" s="316"/>
      <c r="F943" s="316"/>
      <c r="G943" s="316"/>
      <c r="H943" s="316"/>
      <c r="I943" s="316"/>
      <c r="J943" s="316"/>
      <c r="K943" s="316"/>
      <c r="L943" s="329"/>
      <c r="M943" s="329"/>
      <c r="N943" s="329"/>
      <c r="O943" s="329"/>
      <c r="P943" s="329"/>
      <c r="Q943" s="329"/>
      <c r="R943" s="316"/>
      <c r="S943" s="316"/>
      <c r="T943" s="316"/>
      <c r="U943" s="316"/>
      <c r="V943" s="316"/>
      <c r="W943" s="316"/>
      <c r="X943" s="283"/>
      <c r="Y943" s="316"/>
      <c r="Z943" s="316"/>
      <c r="AA943" s="283"/>
      <c r="AB943" s="283"/>
      <c r="AC943" s="283"/>
      <c r="AD943" s="283"/>
      <c r="AE943" s="283"/>
      <c r="AF943" s="283"/>
      <c r="AG943" s="283"/>
      <c r="AH943" s="283"/>
      <c r="AI943" s="283"/>
      <c r="AJ943" s="283"/>
      <c r="AK943" s="283"/>
      <c r="AL943" s="283"/>
    </row>
    <row r="944">
      <c r="A944" s="316"/>
      <c r="B944" s="283"/>
      <c r="C944" s="283"/>
      <c r="D944" s="316"/>
      <c r="E944" s="316"/>
      <c r="F944" s="316"/>
      <c r="G944" s="316"/>
      <c r="H944" s="316"/>
      <c r="I944" s="316"/>
      <c r="J944" s="316"/>
      <c r="K944" s="316"/>
      <c r="L944" s="329"/>
      <c r="M944" s="329"/>
      <c r="N944" s="329"/>
      <c r="O944" s="329"/>
      <c r="P944" s="329"/>
      <c r="Q944" s="329"/>
      <c r="R944" s="316"/>
      <c r="S944" s="316"/>
      <c r="T944" s="316"/>
      <c r="U944" s="316"/>
      <c r="V944" s="316"/>
      <c r="W944" s="316"/>
      <c r="X944" s="283"/>
      <c r="Y944" s="316"/>
      <c r="Z944" s="316"/>
      <c r="AA944" s="283"/>
      <c r="AB944" s="283"/>
      <c r="AC944" s="283"/>
      <c r="AD944" s="283"/>
      <c r="AE944" s="283"/>
      <c r="AF944" s="283"/>
      <c r="AG944" s="283"/>
      <c r="AH944" s="283"/>
      <c r="AI944" s="283"/>
      <c r="AJ944" s="283"/>
      <c r="AK944" s="283"/>
      <c r="AL944" s="283"/>
    </row>
    <row r="945">
      <c r="A945" s="316"/>
      <c r="B945" s="283"/>
      <c r="C945" s="283"/>
      <c r="D945" s="316"/>
      <c r="E945" s="316"/>
      <c r="F945" s="316"/>
      <c r="G945" s="316"/>
      <c r="H945" s="316"/>
      <c r="I945" s="316"/>
      <c r="J945" s="316"/>
      <c r="K945" s="316"/>
      <c r="L945" s="329"/>
      <c r="M945" s="329"/>
      <c r="N945" s="329"/>
      <c r="O945" s="329"/>
      <c r="P945" s="329"/>
      <c r="Q945" s="329"/>
      <c r="R945" s="316"/>
      <c r="S945" s="316"/>
      <c r="T945" s="316"/>
      <c r="U945" s="316"/>
      <c r="V945" s="316"/>
      <c r="W945" s="316"/>
      <c r="X945" s="283"/>
      <c r="Y945" s="316"/>
      <c r="Z945" s="316"/>
      <c r="AA945" s="283"/>
      <c r="AB945" s="283"/>
      <c r="AC945" s="283"/>
      <c r="AD945" s="283"/>
      <c r="AE945" s="283"/>
      <c r="AF945" s="283"/>
      <c r="AG945" s="283"/>
      <c r="AH945" s="283"/>
      <c r="AI945" s="283"/>
      <c r="AJ945" s="283"/>
      <c r="AK945" s="283"/>
      <c r="AL945" s="283"/>
    </row>
    <row r="946">
      <c r="A946" s="316"/>
      <c r="B946" s="283"/>
      <c r="C946" s="283"/>
      <c r="D946" s="316"/>
      <c r="E946" s="316"/>
      <c r="F946" s="316"/>
      <c r="G946" s="316"/>
      <c r="H946" s="316"/>
      <c r="I946" s="316"/>
      <c r="J946" s="316"/>
      <c r="K946" s="316"/>
      <c r="L946" s="329"/>
      <c r="M946" s="329"/>
      <c r="N946" s="329"/>
      <c r="O946" s="329"/>
      <c r="P946" s="329"/>
      <c r="Q946" s="329"/>
      <c r="R946" s="316"/>
      <c r="S946" s="316"/>
      <c r="T946" s="316"/>
      <c r="U946" s="316"/>
      <c r="V946" s="316"/>
      <c r="W946" s="316"/>
      <c r="X946" s="283"/>
      <c r="Y946" s="316"/>
      <c r="Z946" s="316"/>
      <c r="AA946" s="283"/>
      <c r="AB946" s="283"/>
      <c r="AC946" s="283"/>
      <c r="AD946" s="283"/>
      <c r="AE946" s="283"/>
      <c r="AF946" s="283"/>
      <c r="AG946" s="283"/>
      <c r="AH946" s="283"/>
      <c r="AI946" s="283"/>
      <c r="AJ946" s="283"/>
      <c r="AK946" s="283"/>
      <c r="AL946" s="283"/>
    </row>
    <row r="947">
      <c r="A947" s="316"/>
      <c r="B947" s="283"/>
      <c r="C947" s="283"/>
      <c r="D947" s="316"/>
      <c r="E947" s="316"/>
      <c r="F947" s="316"/>
      <c r="G947" s="316"/>
      <c r="H947" s="316"/>
      <c r="I947" s="316"/>
      <c r="J947" s="316"/>
      <c r="K947" s="316"/>
      <c r="L947" s="329"/>
      <c r="M947" s="329"/>
      <c r="N947" s="329"/>
      <c r="O947" s="329"/>
      <c r="P947" s="329"/>
      <c r="Q947" s="329"/>
      <c r="R947" s="316"/>
      <c r="S947" s="316"/>
      <c r="T947" s="316"/>
      <c r="U947" s="316"/>
      <c r="V947" s="316"/>
      <c r="W947" s="316"/>
      <c r="X947" s="283"/>
      <c r="Y947" s="316"/>
      <c r="Z947" s="316"/>
      <c r="AA947" s="283"/>
      <c r="AB947" s="283"/>
      <c r="AC947" s="283"/>
      <c r="AD947" s="283"/>
      <c r="AE947" s="283"/>
      <c r="AF947" s="283"/>
      <c r="AG947" s="283"/>
      <c r="AH947" s="283"/>
      <c r="AI947" s="283"/>
      <c r="AJ947" s="283"/>
      <c r="AK947" s="283"/>
      <c r="AL947" s="283"/>
    </row>
    <row r="948">
      <c r="A948" s="316"/>
      <c r="B948" s="283"/>
      <c r="C948" s="283"/>
      <c r="D948" s="316"/>
      <c r="E948" s="316"/>
      <c r="F948" s="316"/>
      <c r="G948" s="316"/>
      <c r="H948" s="316"/>
      <c r="I948" s="316"/>
      <c r="J948" s="316"/>
      <c r="K948" s="316"/>
      <c r="L948" s="329"/>
      <c r="M948" s="329"/>
      <c r="N948" s="329"/>
      <c r="O948" s="329"/>
      <c r="P948" s="329"/>
      <c r="Q948" s="329"/>
      <c r="R948" s="316"/>
      <c r="S948" s="316"/>
      <c r="T948" s="316"/>
      <c r="U948" s="316"/>
      <c r="V948" s="316"/>
      <c r="W948" s="316"/>
      <c r="X948" s="283"/>
      <c r="Y948" s="316"/>
      <c r="Z948" s="316"/>
      <c r="AA948" s="283"/>
      <c r="AB948" s="283"/>
      <c r="AC948" s="283"/>
      <c r="AD948" s="283"/>
      <c r="AE948" s="283"/>
      <c r="AF948" s="283"/>
      <c r="AG948" s="283"/>
      <c r="AH948" s="283"/>
      <c r="AI948" s="283"/>
      <c r="AJ948" s="283"/>
      <c r="AK948" s="283"/>
      <c r="AL948" s="283"/>
    </row>
    <row r="949">
      <c r="A949" s="316"/>
      <c r="B949" s="283"/>
      <c r="C949" s="283"/>
      <c r="D949" s="316"/>
      <c r="E949" s="316"/>
      <c r="F949" s="316"/>
      <c r="G949" s="316"/>
      <c r="H949" s="316"/>
      <c r="I949" s="316"/>
      <c r="J949" s="316"/>
      <c r="K949" s="316"/>
      <c r="L949" s="329"/>
      <c r="M949" s="329"/>
      <c r="N949" s="329"/>
      <c r="O949" s="329"/>
      <c r="P949" s="329"/>
      <c r="Q949" s="329"/>
      <c r="R949" s="316"/>
      <c r="S949" s="316"/>
      <c r="T949" s="316"/>
      <c r="U949" s="316"/>
      <c r="V949" s="316"/>
      <c r="W949" s="316"/>
      <c r="X949" s="283"/>
      <c r="Y949" s="316"/>
      <c r="Z949" s="316"/>
      <c r="AA949" s="283"/>
      <c r="AB949" s="283"/>
      <c r="AC949" s="283"/>
      <c r="AD949" s="283"/>
      <c r="AE949" s="283"/>
      <c r="AF949" s="283"/>
      <c r="AG949" s="283"/>
      <c r="AH949" s="283"/>
      <c r="AI949" s="283"/>
      <c r="AJ949" s="283"/>
      <c r="AK949" s="283"/>
      <c r="AL949" s="283"/>
    </row>
    <row r="950">
      <c r="A950" s="316"/>
      <c r="B950" s="283"/>
      <c r="C950" s="283"/>
      <c r="D950" s="316"/>
      <c r="E950" s="316"/>
      <c r="F950" s="316"/>
      <c r="G950" s="316"/>
      <c r="H950" s="316"/>
      <c r="I950" s="316"/>
      <c r="J950" s="316"/>
      <c r="K950" s="316"/>
      <c r="L950" s="329"/>
      <c r="M950" s="329"/>
      <c r="N950" s="329"/>
      <c r="O950" s="329"/>
      <c r="P950" s="329"/>
      <c r="Q950" s="329"/>
      <c r="R950" s="316"/>
      <c r="S950" s="316"/>
      <c r="T950" s="316"/>
      <c r="U950" s="316"/>
      <c r="V950" s="316"/>
      <c r="W950" s="316"/>
      <c r="X950" s="283"/>
      <c r="Y950" s="316"/>
      <c r="Z950" s="316"/>
      <c r="AA950" s="283"/>
      <c r="AB950" s="283"/>
      <c r="AC950" s="283"/>
      <c r="AD950" s="283"/>
      <c r="AE950" s="283"/>
      <c r="AF950" s="283"/>
      <c r="AG950" s="283"/>
      <c r="AH950" s="283"/>
      <c r="AI950" s="283"/>
      <c r="AJ950" s="283"/>
      <c r="AK950" s="283"/>
      <c r="AL950" s="283"/>
    </row>
    <row r="951">
      <c r="A951" s="316"/>
      <c r="B951" s="283"/>
      <c r="C951" s="283"/>
      <c r="D951" s="316"/>
      <c r="E951" s="316"/>
      <c r="F951" s="316"/>
      <c r="G951" s="316"/>
      <c r="H951" s="316"/>
      <c r="I951" s="316"/>
      <c r="J951" s="316"/>
      <c r="K951" s="316"/>
      <c r="L951" s="329"/>
      <c r="M951" s="329"/>
      <c r="N951" s="329"/>
      <c r="O951" s="329"/>
      <c r="P951" s="329"/>
      <c r="Q951" s="329"/>
      <c r="R951" s="316"/>
      <c r="S951" s="316"/>
      <c r="T951" s="316"/>
      <c r="U951" s="316"/>
      <c r="V951" s="316"/>
      <c r="W951" s="316"/>
      <c r="X951" s="283"/>
      <c r="Y951" s="316"/>
      <c r="Z951" s="316"/>
      <c r="AA951" s="283"/>
      <c r="AB951" s="283"/>
      <c r="AC951" s="283"/>
      <c r="AD951" s="283"/>
      <c r="AE951" s="283"/>
      <c r="AF951" s="283"/>
      <c r="AG951" s="283"/>
      <c r="AH951" s="283"/>
      <c r="AI951" s="283"/>
      <c r="AJ951" s="283"/>
      <c r="AK951" s="283"/>
      <c r="AL951" s="283"/>
    </row>
    <row r="952">
      <c r="A952" s="316"/>
      <c r="B952" s="283"/>
      <c r="C952" s="283"/>
      <c r="D952" s="316"/>
      <c r="E952" s="316"/>
      <c r="F952" s="316"/>
      <c r="G952" s="316"/>
      <c r="H952" s="316"/>
      <c r="I952" s="316"/>
      <c r="J952" s="316"/>
      <c r="K952" s="316"/>
      <c r="L952" s="329"/>
      <c r="M952" s="329"/>
      <c r="N952" s="329"/>
      <c r="O952" s="329"/>
      <c r="P952" s="329"/>
      <c r="Q952" s="329"/>
      <c r="R952" s="316"/>
      <c r="S952" s="316"/>
      <c r="T952" s="316"/>
      <c r="U952" s="316"/>
      <c r="V952" s="316"/>
      <c r="W952" s="316"/>
      <c r="X952" s="283"/>
      <c r="Y952" s="316"/>
      <c r="Z952" s="316"/>
      <c r="AA952" s="283"/>
      <c r="AB952" s="283"/>
      <c r="AC952" s="283"/>
      <c r="AD952" s="283"/>
      <c r="AE952" s="283"/>
      <c r="AF952" s="283"/>
      <c r="AG952" s="283"/>
      <c r="AH952" s="283"/>
      <c r="AI952" s="283"/>
      <c r="AJ952" s="283"/>
      <c r="AK952" s="283"/>
      <c r="AL952" s="283"/>
    </row>
    <row r="953">
      <c r="A953" s="316"/>
      <c r="B953" s="283"/>
      <c r="C953" s="283"/>
      <c r="D953" s="316"/>
      <c r="E953" s="316"/>
      <c r="F953" s="316"/>
      <c r="G953" s="316"/>
      <c r="H953" s="316"/>
      <c r="I953" s="316"/>
      <c r="J953" s="316"/>
      <c r="K953" s="316"/>
      <c r="L953" s="329"/>
      <c r="M953" s="329"/>
      <c r="N953" s="329"/>
      <c r="O953" s="329"/>
      <c r="P953" s="329"/>
      <c r="Q953" s="329"/>
      <c r="R953" s="316"/>
      <c r="S953" s="316"/>
      <c r="T953" s="316"/>
      <c r="U953" s="316"/>
      <c r="V953" s="316"/>
      <c r="W953" s="316"/>
      <c r="X953" s="283"/>
      <c r="Y953" s="316"/>
      <c r="Z953" s="316"/>
      <c r="AA953" s="283"/>
      <c r="AB953" s="283"/>
      <c r="AC953" s="283"/>
      <c r="AD953" s="283"/>
      <c r="AE953" s="283"/>
      <c r="AF953" s="283"/>
      <c r="AG953" s="283"/>
      <c r="AH953" s="283"/>
      <c r="AI953" s="283"/>
      <c r="AJ953" s="283"/>
      <c r="AK953" s="283"/>
      <c r="AL953" s="283"/>
    </row>
    <row r="954">
      <c r="A954" s="316"/>
      <c r="B954" s="283"/>
      <c r="C954" s="283"/>
      <c r="D954" s="316"/>
      <c r="E954" s="316"/>
      <c r="F954" s="316"/>
      <c r="G954" s="316"/>
      <c r="H954" s="316"/>
      <c r="I954" s="316"/>
      <c r="J954" s="316"/>
      <c r="K954" s="316"/>
      <c r="L954" s="329"/>
      <c r="M954" s="329"/>
      <c r="N954" s="329"/>
      <c r="O954" s="329"/>
      <c r="P954" s="329"/>
      <c r="Q954" s="329"/>
      <c r="R954" s="316"/>
      <c r="S954" s="316"/>
      <c r="T954" s="316"/>
      <c r="U954" s="316"/>
      <c r="V954" s="316"/>
      <c r="W954" s="316"/>
      <c r="X954" s="283"/>
      <c r="Y954" s="316"/>
      <c r="Z954" s="316"/>
      <c r="AA954" s="283"/>
      <c r="AB954" s="283"/>
      <c r="AC954" s="283"/>
      <c r="AD954" s="283"/>
      <c r="AE954" s="283"/>
      <c r="AF954" s="283"/>
      <c r="AG954" s="283"/>
      <c r="AH954" s="283"/>
      <c r="AI954" s="283"/>
      <c r="AJ954" s="283"/>
      <c r="AK954" s="283"/>
      <c r="AL954" s="283"/>
    </row>
    <row r="955">
      <c r="A955" s="316"/>
      <c r="B955" s="283"/>
      <c r="C955" s="283"/>
      <c r="D955" s="316"/>
      <c r="E955" s="316"/>
      <c r="F955" s="316"/>
      <c r="G955" s="316"/>
      <c r="H955" s="316"/>
      <c r="I955" s="316"/>
      <c r="J955" s="316"/>
      <c r="K955" s="316"/>
      <c r="L955" s="329"/>
      <c r="M955" s="329"/>
      <c r="N955" s="329"/>
      <c r="O955" s="329"/>
      <c r="P955" s="329"/>
      <c r="Q955" s="329"/>
      <c r="R955" s="316"/>
      <c r="S955" s="316"/>
      <c r="T955" s="316"/>
      <c r="U955" s="316"/>
      <c r="V955" s="316"/>
      <c r="W955" s="316"/>
      <c r="X955" s="283"/>
      <c r="Y955" s="316"/>
      <c r="Z955" s="316"/>
      <c r="AA955" s="283"/>
      <c r="AB955" s="283"/>
      <c r="AC955" s="283"/>
      <c r="AD955" s="283"/>
      <c r="AE955" s="283"/>
      <c r="AF955" s="283"/>
      <c r="AG955" s="283"/>
      <c r="AH955" s="283"/>
      <c r="AI955" s="283"/>
      <c r="AJ955" s="283"/>
      <c r="AK955" s="283"/>
      <c r="AL955" s="283"/>
    </row>
    <row r="956">
      <c r="A956" s="316"/>
      <c r="B956" s="283"/>
      <c r="C956" s="283"/>
      <c r="D956" s="316"/>
      <c r="E956" s="316"/>
      <c r="F956" s="316"/>
      <c r="G956" s="316"/>
      <c r="H956" s="316"/>
      <c r="I956" s="316"/>
      <c r="J956" s="316"/>
      <c r="K956" s="316"/>
      <c r="L956" s="329"/>
      <c r="M956" s="329"/>
      <c r="N956" s="329"/>
      <c r="O956" s="329"/>
      <c r="P956" s="329"/>
      <c r="Q956" s="329"/>
      <c r="R956" s="316"/>
      <c r="S956" s="316"/>
      <c r="T956" s="316"/>
      <c r="U956" s="316"/>
      <c r="V956" s="316"/>
      <c r="W956" s="316"/>
      <c r="X956" s="283"/>
      <c r="Y956" s="316"/>
      <c r="Z956" s="316"/>
      <c r="AA956" s="283"/>
      <c r="AB956" s="283"/>
      <c r="AC956" s="283"/>
      <c r="AD956" s="283"/>
      <c r="AE956" s="283"/>
      <c r="AF956" s="283"/>
      <c r="AG956" s="283"/>
      <c r="AH956" s="283"/>
      <c r="AI956" s="283"/>
      <c r="AJ956" s="283"/>
      <c r="AK956" s="283"/>
      <c r="AL956" s="283"/>
    </row>
    <row r="957">
      <c r="A957" s="316"/>
      <c r="B957" s="283"/>
      <c r="C957" s="283"/>
      <c r="D957" s="316"/>
      <c r="E957" s="316"/>
      <c r="F957" s="316"/>
      <c r="G957" s="316"/>
      <c r="H957" s="316"/>
      <c r="I957" s="316"/>
      <c r="J957" s="316"/>
      <c r="K957" s="316"/>
      <c r="L957" s="329"/>
      <c r="M957" s="329"/>
      <c r="N957" s="329"/>
      <c r="O957" s="329"/>
      <c r="P957" s="329"/>
      <c r="Q957" s="329"/>
      <c r="R957" s="316"/>
      <c r="S957" s="316"/>
      <c r="T957" s="316"/>
      <c r="U957" s="316"/>
      <c r="V957" s="316"/>
      <c r="W957" s="316"/>
      <c r="X957" s="283"/>
      <c r="Y957" s="316"/>
      <c r="Z957" s="316"/>
      <c r="AA957" s="283"/>
      <c r="AB957" s="283"/>
      <c r="AC957" s="283"/>
      <c r="AD957" s="283"/>
      <c r="AE957" s="283"/>
      <c r="AF957" s="283"/>
      <c r="AG957" s="283"/>
      <c r="AH957" s="283"/>
      <c r="AI957" s="283"/>
      <c r="AJ957" s="283"/>
      <c r="AK957" s="283"/>
      <c r="AL957" s="283"/>
    </row>
    <row r="958">
      <c r="A958" s="316"/>
      <c r="B958" s="283"/>
      <c r="C958" s="283"/>
      <c r="D958" s="316"/>
      <c r="E958" s="316"/>
      <c r="F958" s="316"/>
      <c r="G958" s="316"/>
      <c r="H958" s="316"/>
      <c r="I958" s="316"/>
      <c r="J958" s="316"/>
      <c r="K958" s="316"/>
      <c r="L958" s="329"/>
      <c r="M958" s="329"/>
      <c r="N958" s="329"/>
      <c r="O958" s="329"/>
      <c r="P958" s="329"/>
      <c r="Q958" s="329"/>
      <c r="R958" s="316"/>
      <c r="S958" s="316"/>
      <c r="T958" s="316"/>
      <c r="U958" s="316"/>
      <c r="V958" s="316"/>
      <c r="W958" s="316"/>
      <c r="X958" s="283"/>
      <c r="Y958" s="316"/>
      <c r="Z958" s="316"/>
      <c r="AA958" s="283"/>
      <c r="AB958" s="283"/>
      <c r="AC958" s="283"/>
      <c r="AD958" s="283"/>
      <c r="AE958" s="283"/>
      <c r="AF958" s="283"/>
      <c r="AG958" s="283"/>
      <c r="AH958" s="283"/>
      <c r="AI958" s="283"/>
      <c r="AJ958" s="283"/>
      <c r="AK958" s="283"/>
      <c r="AL958" s="283"/>
    </row>
    <row r="959">
      <c r="A959" s="316"/>
      <c r="B959" s="283"/>
      <c r="C959" s="283"/>
      <c r="D959" s="316"/>
      <c r="E959" s="316"/>
      <c r="F959" s="316"/>
      <c r="G959" s="316"/>
      <c r="H959" s="316"/>
      <c r="I959" s="316"/>
      <c r="J959" s="316"/>
      <c r="K959" s="316"/>
      <c r="L959" s="329"/>
      <c r="M959" s="329"/>
      <c r="N959" s="329"/>
      <c r="O959" s="329"/>
      <c r="P959" s="329"/>
      <c r="Q959" s="329"/>
      <c r="R959" s="316"/>
      <c r="S959" s="316"/>
      <c r="T959" s="316"/>
      <c r="U959" s="316"/>
      <c r="V959" s="316"/>
      <c r="W959" s="316"/>
      <c r="X959" s="283"/>
      <c r="Y959" s="316"/>
      <c r="Z959" s="316"/>
      <c r="AA959" s="283"/>
      <c r="AB959" s="283"/>
      <c r="AC959" s="283"/>
      <c r="AD959" s="283"/>
      <c r="AE959" s="283"/>
      <c r="AF959" s="283"/>
      <c r="AG959" s="283"/>
      <c r="AH959" s="283"/>
      <c r="AI959" s="283"/>
      <c r="AJ959" s="283"/>
      <c r="AK959" s="283"/>
      <c r="AL959" s="283"/>
    </row>
    <row r="960">
      <c r="A960" s="316"/>
      <c r="B960" s="283"/>
      <c r="C960" s="283"/>
      <c r="D960" s="316"/>
      <c r="E960" s="316"/>
      <c r="F960" s="316"/>
      <c r="G960" s="316"/>
      <c r="H960" s="316"/>
      <c r="I960" s="316"/>
      <c r="J960" s="316"/>
      <c r="K960" s="316"/>
      <c r="L960" s="329"/>
      <c r="M960" s="329"/>
      <c r="N960" s="329"/>
      <c r="O960" s="329"/>
      <c r="P960" s="329"/>
      <c r="Q960" s="329"/>
      <c r="R960" s="316"/>
      <c r="S960" s="316"/>
      <c r="T960" s="316"/>
      <c r="U960" s="316"/>
      <c r="V960" s="316"/>
      <c r="W960" s="316"/>
      <c r="X960" s="283"/>
      <c r="Y960" s="316"/>
      <c r="Z960" s="316"/>
      <c r="AA960" s="283"/>
      <c r="AB960" s="283"/>
      <c r="AC960" s="283"/>
      <c r="AD960" s="283"/>
      <c r="AE960" s="283"/>
      <c r="AF960" s="283"/>
      <c r="AG960" s="283"/>
      <c r="AH960" s="283"/>
      <c r="AI960" s="283"/>
      <c r="AJ960" s="283"/>
      <c r="AK960" s="283"/>
      <c r="AL960" s="283"/>
    </row>
    <row r="961">
      <c r="A961" s="316"/>
      <c r="B961" s="283"/>
      <c r="C961" s="283"/>
      <c r="D961" s="316"/>
      <c r="E961" s="316"/>
      <c r="F961" s="316"/>
      <c r="G961" s="316"/>
      <c r="H961" s="316"/>
      <c r="I961" s="316"/>
      <c r="J961" s="316"/>
      <c r="K961" s="316"/>
      <c r="L961" s="329"/>
      <c r="M961" s="329"/>
      <c r="N961" s="329"/>
      <c r="O961" s="329"/>
      <c r="P961" s="329"/>
      <c r="Q961" s="329"/>
      <c r="R961" s="316"/>
      <c r="S961" s="316"/>
      <c r="T961" s="316"/>
      <c r="U961" s="316"/>
      <c r="V961" s="316"/>
      <c r="W961" s="316"/>
      <c r="X961" s="283"/>
      <c r="Y961" s="316"/>
      <c r="Z961" s="316"/>
      <c r="AA961" s="283"/>
      <c r="AB961" s="283"/>
      <c r="AC961" s="283"/>
      <c r="AD961" s="283"/>
      <c r="AE961" s="283"/>
      <c r="AF961" s="283"/>
      <c r="AG961" s="283"/>
      <c r="AH961" s="283"/>
      <c r="AI961" s="283"/>
      <c r="AJ961" s="283"/>
      <c r="AK961" s="283"/>
      <c r="AL961" s="283"/>
    </row>
    <row r="962">
      <c r="A962" s="316"/>
      <c r="B962" s="283"/>
      <c r="C962" s="283"/>
      <c r="D962" s="316"/>
      <c r="E962" s="316"/>
      <c r="F962" s="316"/>
      <c r="G962" s="316"/>
      <c r="H962" s="316"/>
      <c r="I962" s="316"/>
      <c r="J962" s="316"/>
      <c r="K962" s="316"/>
      <c r="L962" s="329"/>
      <c r="M962" s="329"/>
      <c r="N962" s="329"/>
      <c r="O962" s="329"/>
      <c r="P962" s="329"/>
      <c r="Q962" s="329"/>
      <c r="R962" s="316"/>
      <c r="S962" s="316"/>
      <c r="T962" s="316"/>
      <c r="U962" s="316"/>
      <c r="V962" s="316"/>
      <c r="W962" s="316"/>
      <c r="X962" s="283"/>
      <c r="Y962" s="316"/>
      <c r="Z962" s="316"/>
      <c r="AA962" s="283"/>
      <c r="AB962" s="283"/>
      <c r="AC962" s="283"/>
      <c r="AD962" s="283"/>
      <c r="AE962" s="283"/>
      <c r="AF962" s="283"/>
      <c r="AG962" s="283"/>
      <c r="AH962" s="283"/>
      <c r="AI962" s="283"/>
      <c r="AJ962" s="283"/>
      <c r="AK962" s="283"/>
      <c r="AL962" s="283"/>
    </row>
    <row r="963">
      <c r="A963" s="316"/>
      <c r="B963" s="283"/>
      <c r="C963" s="283"/>
      <c r="D963" s="316"/>
      <c r="E963" s="316"/>
      <c r="F963" s="316"/>
      <c r="G963" s="316"/>
      <c r="H963" s="316"/>
      <c r="I963" s="316"/>
      <c r="J963" s="316"/>
      <c r="K963" s="316"/>
      <c r="L963" s="329"/>
      <c r="M963" s="329"/>
      <c r="N963" s="329"/>
      <c r="O963" s="329"/>
      <c r="P963" s="329"/>
      <c r="Q963" s="329"/>
      <c r="R963" s="316"/>
      <c r="S963" s="316"/>
      <c r="T963" s="316"/>
      <c r="U963" s="316"/>
      <c r="V963" s="316"/>
      <c r="W963" s="316"/>
      <c r="X963" s="283"/>
      <c r="Y963" s="316"/>
      <c r="Z963" s="316"/>
      <c r="AA963" s="283"/>
      <c r="AB963" s="283"/>
      <c r="AC963" s="283"/>
      <c r="AD963" s="283"/>
      <c r="AE963" s="283"/>
      <c r="AF963" s="283"/>
      <c r="AG963" s="283"/>
      <c r="AH963" s="283"/>
      <c r="AI963" s="283"/>
      <c r="AJ963" s="283"/>
      <c r="AK963" s="283"/>
      <c r="AL963" s="283"/>
    </row>
    <row r="964">
      <c r="A964" s="316"/>
      <c r="B964" s="283"/>
      <c r="C964" s="283"/>
      <c r="D964" s="316"/>
      <c r="E964" s="316"/>
      <c r="F964" s="316"/>
      <c r="G964" s="316"/>
      <c r="H964" s="316"/>
      <c r="I964" s="316"/>
      <c r="J964" s="316"/>
      <c r="K964" s="316"/>
      <c r="L964" s="329"/>
      <c r="M964" s="329"/>
      <c r="N964" s="329"/>
      <c r="O964" s="329"/>
      <c r="P964" s="329"/>
      <c r="Q964" s="329"/>
      <c r="R964" s="316"/>
      <c r="S964" s="316"/>
      <c r="T964" s="316"/>
      <c r="U964" s="316"/>
      <c r="V964" s="316"/>
      <c r="W964" s="316"/>
      <c r="X964" s="283"/>
      <c r="Y964" s="316"/>
      <c r="Z964" s="316"/>
      <c r="AA964" s="283"/>
      <c r="AB964" s="283"/>
      <c r="AC964" s="283"/>
      <c r="AD964" s="283"/>
      <c r="AE964" s="283"/>
      <c r="AF964" s="283"/>
      <c r="AG964" s="283"/>
      <c r="AH964" s="283"/>
      <c r="AI964" s="283"/>
      <c r="AJ964" s="283"/>
      <c r="AK964" s="283"/>
      <c r="AL964" s="283"/>
    </row>
    <row r="965">
      <c r="A965" s="316"/>
      <c r="B965" s="283"/>
      <c r="C965" s="283"/>
      <c r="D965" s="316"/>
      <c r="E965" s="316"/>
      <c r="F965" s="316"/>
      <c r="G965" s="316"/>
      <c r="H965" s="316"/>
      <c r="I965" s="316"/>
      <c r="J965" s="316"/>
      <c r="K965" s="316"/>
      <c r="L965" s="329"/>
      <c r="M965" s="329"/>
      <c r="N965" s="329"/>
      <c r="O965" s="329"/>
      <c r="P965" s="329"/>
      <c r="Q965" s="329"/>
      <c r="R965" s="316"/>
      <c r="S965" s="316"/>
      <c r="T965" s="316"/>
      <c r="U965" s="316"/>
      <c r="V965" s="316"/>
      <c r="W965" s="316"/>
      <c r="X965" s="283"/>
      <c r="Y965" s="316"/>
      <c r="Z965" s="316"/>
      <c r="AA965" s="283"/>
      <c r="AB965" s="283"/>
      <c r="AC965" s="283"/>
      <c r="AD965" s="283"/>
      <c r="AE965" s="283"/>
      <c r="AF965" s="283"/>
      <c r="AG965" s="283"/>
      <c r="AH965" s="283"/>
      <c r="AI965" s="283"/>
      <c r="AJ965" s="283"/>
      <c r="AK965" s="283"/>
      <c r="AL965" s="283"/>
    </row>
    <row r="966">
      <c r="A966" s="316"/>
      <c r="B966" s="283"/>
      <c r="C966" s="283"/>
      <c r="D966" s="316"/>
      <c r="E966" s="316"/>
      <c r="F966" s="316"/>
      <c r="G966" s="316"/>
      <c r="H966" s="316"/>
      <c r="I966" s="316"/>
      <c r="J966" s="316"/>
      <c r="K966" s="316"/>
      <c r="L966" s="329"/>
      <c r="M966" s="329"/>
      <c r="N966" s="329"/>
      <c r="O966" s="329"/>
      <c r="P966" s="329"/>
      <c r="Q966" s="329"/>
      <c r="R966" s="316"/>
      <c r="S966" s="316"/>
      <c r="T966" s="316"/>
      <c r="U966" s="316"/>
      <c r="V966" s="316"/>
      <c r="W966" s="316"/>
      <c r="X966" s="283"/>
      <c r="Y966" s="316"/>
      <c r="Z966" s="316"/>
      <c r="AA966" s="283"/>
      <c r="AB966" s="283"/>
      <c r="AC966" s="283"/>
      <c r="AD966" s="283"/>
      <c r="AE966" s="283"/>
      <c r="AF966" s="283"/>
      <c r="AG966" s="283"/>
      <c r="AH966" s="283"/>
      <c r="AI966" s="283"/>
      <c r="AJ966" s="283"/>
      <c r="AK966" s="283"/>
      <c r="AL966" s="283"/>
    </row>
    <row r="967">
      <c r="A967" s="316"/>
      <c r="B967" s="283"/>
      <c r="C967" s="283"/>
      <c r="D967" s="316"/>
      <c r="E967" s="316"/>
      <c r="F967" s="316"/>
      <c r="G967" s="316"/>
      <c r="H967" s="316"/>
      <c r="I967" s="316"/>
      <c r="J967" s="316"/>
      <c r="K967" s="316"/>
      <c r="L967" s="329"/>
      <c r="M967" s="329"/>
      <c r="N967" s="329"/>
      <c r="O967" s="329"/>
      <c r="P967" s="329"/>
      <c r="Q967" s="329"/>
      <c r="R967" s="316"/>
      <c r="S967" s="316"/>
      <c r="T967" s="316"/>
      <c r="U967" s="316"/>
      <c r="V967" s="316"/>
      <c r="W967" s="316"/>
      <c r="X967" s="283"/>
      <c r="Y967" s="316"/>
      <c r="Z967" s="316"/>
      <c r="AA967" s="283"/>
      <c r="AB967" s="283"/>
      <c r="AC967" s="283"/>
      <c r="AD967" s="283"/>
      <c r="AE967" s="283"/>
      <c r="AF967" s="283"/>
      <c r="AG967" s="283"/>
      <c r="AH967" s="283"/>
      <c r="AI967" s="283"/>
      <c r="AJ967" s="283"/>
      <c r="AK967" s="283"/>
      <c r="AL967" s="283"/>
    </row>
    <row r="968">
      <c r="A968" s="316"/>
      <c r="B968" s="283"/>
      <c r="C968" s="283"/>
      <c r="D968" s="316"/>
      <c r="E968" s="316"/>
      <c r="F968" s="316"/>
      <c r="G968" s="316"/>
      <c r="H968" s="316"/>
      <c r="I968" s="316"/>
      <c r="J968" s="316"/>
      <c r="K968" s="316"/>
      <c r="L968" s="329"/>
      <c r="M968" s="329"/>
      <c r="N968" s="329"/>
      <c r="O968" s="329"/>
      <c r="P968" s="329"/>
      <c r="Q968" s="329"/>
      <c r="R968" s="316"/>
      <c r="S968" s="316"/>
      <c r="T968" s="316"/>
      <c r="U968" s="316"/>
      <c r="V968" s="316"/>
      <c r="W968" s="316"/>
      <c r="X968" s="283"/>
      <c r="Y968" s="316"/>
      <c r="Z968" s="316"/>
      <c r="AA968" s="283"/>
      <c r="AB968" s="283"/>
      <c r="AC968" s="283"/>
      <c r="AD968" s="283"/>
      <c r="AE968" s="283"/>
      <c r="AF968" s="283"/>
      <c r="AG968" s="283"/>
      <c r="AH968" s="283"/>
      <c r="AI968" s="283"/>
      <c r="AJ968" s="283"/>
      <c r="AK968" s="283"/>
      <c r="AL968" s="283"/>
    </row>
    <row r="969">
      <c r="A969" s="316"/>
      <c r="B969" s="283"/>
      <c r="C969" s="283"/>
      <c r="D969" s="316"/>
      <c r="E969" s="316"/>
      <c r="F969" s="316"/>
      <c r="G969" s="316"/>
      <c r="H969" s="316"/>
      <c r="I969" s="316"/>
      <c r="J969" s="316"/>
      <c r="K969" s="316"/>
      <c r="L969" s="329"/>
      <c r="M969" s="329"/>
      <c r="N969" s="329"/>
      <c r="O969" s="329"/>
      <c r="P969" s="329"/>
      <c r="Q969" s="329"/>
      <c r="R969" s="316"/>
      <c r="S969" s="316"/>
      <c r="T969" s="316"/>
      <c r="U969" s="316"/>
      <c r="V969" s="316"/>
      <c r="W969" s="316"/>
      <c r="X969" s="283"/>
      <c r="Y969" s="316"/>
      <c r="Z969" s="316"/>
      <c r="AA969" s="283"/>
      <c r="AB969" s="283"/>
      <c r="AC969" s="283"/>
      <c r="AD969" s="283"/>
      <c r="AE969" s="283"/>
      <c r="AF969" s="283"/>
      <c r="AG969" s="283"/>
      <c r="AH969" s="283"/>
      <c r="AI969" s="283"/>
      <c r="AJ969" s="283"/>
      <c r="AK969" s="283"/>
      <c r="AL969" s="283"/>
    </row>
    <row r="970">
      <c r="A970" s="316"/>
      <c r="B970" s="283"/>
      <c r="C970" s="283"/>
      <c r="D970" s="316"/>
      <c r="E970" s="316"/>
      <c r="F970" s="316"/>
      <c r="G970" s="316"/>
      <c r="H970" s="316"/>
      <c r="I970" s="316"/>
      <c r="J970" s="316"/>
      <c r="K970" s="316"/>
      <c r="L970" s="329"/>
      <c r="M970" s="329"/>
      <c r="N970" s="329"/>
      <c r="O970" s="329"/>
      <c r="P970" s="329"/>
      <c r="Q970" s="329"/>
      <c r="R970" s="316"/>
      <c r="S970" s="316"/>
      <c r="T970" s="316"/>
      <c r="U970" s="316"/>
      <c r="V970" s="316"/>
      <c r="W970" s="316"/>
      <c r="X970" s="283"/>
      <c r="Y970" s="316"/>
      <c r="Z970" s="316"/>
      <c r="AA970" s="283"/>
      <c r="AB970" s="283"/>
      <c r="AC970" s="283"/>
      <c r="AD970" s="283"/>
      <c r="AE970" s="283"/>
      <c r="AF970" s="283"/>
      <c r="AG970" s="283"/>
      <c r="AH970" s="283"/>
      <c r="AI970" s="283"/>
      <c r="AJ970" s="283"/>
      <c r="AK970" s="283"/>
      <c r="AL970" s="283"/>
    </row>
    <row r="971">
      <c r="A971" s="316"/>
      <c r="B971" s="283"/>
      <c r="C971" s="283"/>
      <c r="D971" s="316"/>
      <c r="E971" s="316"/>
      <c r="F971" s="316"/>
      <c r="G971" s="316"/>
      <c r="H971" s="316"/>
      <c r="I971" s="316"/>
      <c r="J971" s="316"/>
      <c r="K971" s="316"/>
      <c r="L971" s="329"/>
      <c r="M971" s="329"/>
      <c r="N971" s="329"/>
      <c r="O971" s="329"/>
      <c r="P971" s="329"/>
      <c r="Q971" s="329"/>
      <c r="R971" s="316"/>
      <c r="S971" s="316"/>
      <c r="T971" s="316"/>
      <c r="U971" s="316"/>
      <c r="V971" s="316"/>
      <c r="W971" s="316"/>
      <c r="X971" s="283"/>
      <c r="Y971" s="316"/>
      <c r="Z971" s="316"/>
      <c r="AA971" s="283"/>
      <c r="AB971" s="283"/>
      <c r="AC971" s="283"/>
      <c r="AD971" s="283"/>
      <c r="AE971" s="283"/>
      <c r="AF971" s="283"/>
      <c r="AG971" s="283"/>
      <c r="AH971" s="283"/>
      <c r="AI971" s="283"/>
      <c r="AJ971" s="283"/>
      <c r="AK971" s="283"/>
      <c r="AL971" s="283"/>
    </row>
    <row r="972">
      <c r="A972" s="316"/>
      <c r="B972" s="283"/>
      <c r="C972" s="283"/>
      <c r="D972" s="316"/>
      <c r="E972" s="316"/>
      <c r="F972" s="316"/>
      <c r="G972" s="316"/>
      <c r="H972" s="316"/>
      <c r="I972" s="316"/>
      <c r="J972" s="316"/>
      <c r="K972" s="316"/>
      <c r="L972" s="329"/>
      <c r="M972" s="329"/>
      <c r="N972" s="329"/>
      <c r="O972" s="329"/>
      <c r="P972" s="329"/>
      <c r="Q972" s="329"/>
      <c r="R972" s="316"/>
      <c r="S972" s="316"/>
      <c r="T972" s="316"/>
      <c r="U972" s="316"/>
      <c r="V972" s="316"/>
      <c r="W972" s="316"/>
      <c r="X972" s="283"/>
      <c r="Y972" s="316"/>
      <c r="Z972" s="316"/>
      <c r="AA972" s="283"/>
      <c r="AB972" s="283"/>
      <c r="AC972" s="283"/>
      <c r="AD972" s="283"/>
      <c r="AE972" s="283"/>
      <c r="AF972" s="283"/>
      <c r="AG972" s="283"/>
      <c r="AH972" s="283"/>
      <c r="AI972" s="283"/>
      <c r="AJ972" s="283"/>
      <c r="AK972" s="283"/>
      <c r="AL972" s="283"/>
    </row>
    <row r="973">
      <c r="A973" s="316"/>
      <c r="B973" s="283"/>
      <c r="C973" s="283"/>
      <c r="D973" s="316"/>
      <c r="E973" s="316"/>
      <c r="F973" s="316"/>
      <c r="G973" s="316"/>
      <c r="H973" s="316"/>
      <c r="I973" s="316"/>
      <c r="J973" s="316"/>
      <c r="K973" s="316"/>
      <c r="L973" s="329"/>
      <c r="M973" s="329"/>
      <c r="N973" s="329"/>
      <c r="O973" s="329"/>
      <c r="P973" s="329"/>
      <c r="Q973" s="329"/>
      <c r="R973" s="316"/>
      <c r="S973" s="316"/>
      <c r="T973" s="316"/>
      <c r="U973" s="316"/>
      <c r="V973" s="316"/>
      <c r="W973" s="316"/>
      <c r="X973" s="283"/>
      <c r="Y973" s="316"/>
      <c r="Z973" s="316"/>
      <c r="AA973" s="283"/>
      <c r="AB973" s="283"/>
      <c r="AC973" s="283"/>
      <c r="AD973" s="283"/>
      <c r="AE973" s="283"/>
      <c r="AF973" s="283"/>
      <c r="AG973" s="283"/>
      <c r="AH973" s="283"/>
      <c r="AI973" s="283"/>
      <c r="AJ973" s="283"/>
      <c r="AK973" s="283"/>
      <c r="AL973" s="283"/>
    </row>
    <row r="974">
      <c r="A974" s="316"/>
      <c r="B974" s="283"/>
      <c r="C974" s="283"/>
      <c r="D974" s="316"/>
      <c r="E974" s="316"/>
      <c r="F974" s="316"/>
      <c r="G974" s="316"/>
      <c r="H974" s="316"/>
      <c r="I974" s="316"/>
      <c r="J974" s="316"/>
      <c r="K974" s="316"/>
      <c r="L974" s="329"/>
      <c r="M974" s="329"/>
      <c r="N974" s="329"/>
      <c r="O974" s="329"/>
      <c r="P974" s="329"/>
      <c r="Q974" s="329"/>
      <c r="R974" s="316"/>
      <c r="S974" s="316"/>
      <c r="T974" s="316"/>
      <c r="U974" s="316"/>
      <c r="V974" s="316"/>
      <c r="W974" s="316"/>
      <c r="X974" s="283"/>
      <c r="Y974" s="316"/>
      <c r="Z974" s="316"/>
      <c r="AA974" s="283"/>
      <c r="AB974" s="283"/>
      <c r="AC974" s="283"/>
      <c r="AD974" s="283"/>
      <c r="AE974" s="283"/>
      <c r="AF974" s="283"/>
      <c r="AG974" s="283"/>
      <c r="AH974" s="283"/>
      <c r="AI974" s="283"/>
      <c r="AJ974" s="283"/>
      <c r="AK974" s="283"/>
      <c r="AL974" s="283"/>
    </row>
    <row r="975">
      <c r="A975" s="316"/>
      <c r="B975" s="283"/>
      <c r="C975" s="283"/>
      <c r="D975" s="316"/>
      <c r="E975" s="316"/>
      <c r="F975" s="316"/>
      <c r="G975" s="316"/>
      <c r="H975" s="316"/>
      <c r="I975" s="316"/>
      <c r="J975" s="316"/>
      <c r="K975" s="316"/>
      <c r="L975" s="329"/>
      <c r="M975" s="329"/>
      <c r="N975" s="329"/>
      <c r="O975" s="329"/>
      <c r="P975" s="329"/>
      <c r="Q975" s="329"/>
      <c r="R975" s="316"/>
      <c r="S975" s="316"/>
      <c r="T975" s="316"/>
      <c r="U975" s="316"/>
      <c r="V975" s="316"/>
      <c r="W975" s="316"/>
      <c r="X975" s="283"/>
      <c r="Y975" s="316"/>
      <c r="Z975" s="316"/>
      <c r="AA975" s="283"/>
      <c r="AB975" s="283"/>
      <c r="AC975" s="283"/>
      <c r="AD975" s="283"/>
      <c r="AE975" s="283"/>
      <c r="AF975" s="283"/>
      <c r="AG975" s="283"/>
      <c r="AH975" s="283"/>
      <c r="AI975" s="283"/>
      <c r="AJ975" s="283"/>
      <c r="AK975" s="283"/>
      <c r="AL975" s="283"/>
    </row>
    <row r="976">
      <c r="A976" s="316"/>
      <c r="B976" s="283"/>
      <c r="C976" s="283"/>
      <c r="D976" s="316"/>
      <c r="E976" s="316"/>
      <c r="F976" s="316"/>
      <c r="G976" s="316"/>
      <c r="H976" s="316"/>
      <c r="I976" s="316"/>
      <c r="J976" s="316"/>
      <c r="K976" s="316"/>
      <c r="L976" s="329"/>
      <c r="M976" s="329"/>
      <c r="N976" s="329"/>
      <c r="O976" s="329"/>
      <c r="P976" s="329"/>
      <c r="Q976" s="329"/>
      <c r="R976" s="316"/>
      <c r="S976" s="316"/>
      <c r="T976" s="316"/>
      <c r="U976" s="316"/>
      <c r="V976" s="316"/>
      <c r="W976" s="316"/>
      <c r="X976" s="283"/>
      <c r="Y976" s="316"/>
      <c r="Z976" s="316"/>
      <c r="AA976" s="283"/>
      <c r="AB976" s="283"/>
      <c r="AC976" s="283"/>
      <c r="AD976" s="283"/>
      <c r="AE976" s="283"/>
      <c r="AF976" s="283"/>
      <c r="AG976" s="283"/>
      <c r="AH976" s="283"/>
      <c r="AI976" s="283"/>
      <c r="AJ976" s="283"/>
      <c r="AK976" s="283"/>
      <c r="AL976" s="283"/>
    </row>
    <row r="977">
      <c r="A977" s="316"/>
      <c r="B977" s="283"/>
      <c r="C977" s="283"/>
      <c r="D977" s="316"/>
      <c r="E977" s="316"/>
      <c r="F977" s="316"/>
      <c r="G977" s="316"/>
      <c r="H977" s="316"/>
      <c r="I977" s="316"/>
      <c r="J977" s="316"/>
      <c r="K977" s="316"/>
      <c r="L977" s="329"/>
      <c r="M977" s="329"/>
      <c r="N977" s="329"/>
      <c r="O977" s="329"/>
      <c r="P977" s="329"/>
      <c r="Q977" s="329"/>
      <c r="R977" s="316"/>
      <c r="S977" s="316"/>
      <c r="T977" s="316"/>
      <c r="U977" s="316"/>
      <c r="V977" s="316"/>
      <c r="W977" s="316"/>
      <c r="X977" s="283"/>
      <c r="Y977" s="316"/>
      <c r="Z977" s="316"/>
      <c r="AA977" s="283"/>
      <c r="AB977" s="283"/>
      <c r="AC977" s="283"/>
      <c r="AD977" s="283"/>
      <c r="AE977" s="283"/>
      <c r="AF977" s="283"/>
      <c r="AG977" s="283"/>
      <c r="AH977" s="283"/>
      <c r="AI977" s="283"/>
      <c r="AJ977" s="283"/>
      <c r="AK977" s="283"/>
      <c r="AL977" s="283"/>
    </row>
    <row r="978">
      <c r="A978" s="316"/>
      <c r="B978" s="283"/>
      <c r="C978" s="283"/>
      <c r="D978" s="316"/>
      <c r="E978" s="316"/>
      <c r="F978" s="316"/>
      <c r="G978" s="316"/>
      <c r="H978" s="316"/>
      <c r="I978" s="316"/>
      <c r="J978" s="316"/>
      <c r="K978" s="316"/>
      <c r="L978" s="329"/>
      <c r="M978" s="329"/>
      <c r="N978" s="329"/>
      <c r="O978" s="329"/>
      <c r="P978" s="329"/>
      <c r="Q978" s="329"/>
      <c r="R978" s="316"/>
      <c r="S978" s="316"/>
      <c r="T978" s="316"/>
      <c r="U978" s="316"/>
      <c r="V978" s="316"/>
      <c r="W978" s="316"/>
      <c r="X978" s="283"/>
      <c r="Y978" s="316"/>
      <c r="Z978" s="316"/>
      <c r="AA978" s="283"/>
      <c r="AB978" s="283"/>
      <c r="AC978" s="283"/>
      <c r="AD978" s="283"/>
      <c r="AE978" s="283"/>
      <c r="AF978" s="283"/>
      <c r="AG978" s="283"/>
      <c r="AH978" s="283"/>
      <c r="AI978" s="283"/>
      <c r="AJ978" s="283"/>
      <c r="AK978" s="283"/>
      <c r="AL978" s="283"/>
    </row>
    <row r="979">
      <c r="A979" s="316"/>
      <c r="B979" s="283"/>
      <c r="C979" s="283"/>
      <c r="D979" s="316"/>
      <c r="E979" s="316"/>
      <c r="F979" s="316"/>
      <c r="G979" s="316"/>
      <c r="H979" s="316"/>
      <c r="I979" s="316"/>
      <c r="J979" s="316"/>
      <c r="K979" s="316"/>
      <c r="L979" s="329"/>
      <c r="M979" s="329"/>
      <c r="N979" s="329"/>
      <c r="O979" s="329"/>
      <c r="P979" s="329"/>
      <c r="Q979" s="329"/>
      <c r="R979" s="316"/>
      <c r="S979" s="316"/>
      <c r="T979" s="316"/>
      <c r="U979" s="316"/>
      <c r="V979" s="316"/>
      <c r="W979" s="316"/>
      <c r="X979" s="283"/>
      <c r="Y979" s="316"/>
      <c r="Z979" s="316"/>
      <c r="AA979" s="283"/>
      <c r="AB979" s="283"/>
      <c r="AC979" s="283"/>
      <c r="AD979" s="283"/>
      <c r="AE979" s="283"/>
      <c r="AF979" s="283"/>
      <c r="AG979" s="283"/>
      <c r="AH979" s="283"/>
      <c r="AI979" s="283"/>
      <c r="AJ979" s="283"/>
      <c r="AK979" s="283"/>
      <c r="AL979" s="283"/>
    </row>
    <row r="980">
      <c r="A980" s="316"/>
      <c r="B980" s="283"/>
      <c r="C980" s="283"/>
      <c r="D980" s="316"/>
      <c r="E980" s="316"/>
      <c r="F980" s="316"/>
      <c r="G980" s="316"/>
      <c r="H980" s="316"/>
      <c r="I980" s="316"/>
      <c r="J980" s="316"/>
      <c r="K980" s="316"/>
      <c r="L980" s="329"/>
      <c r="M980" s="329"/>
      <c r="N980" s="329"/>
      <c r="O980" s="329"/>
      <c r="P980" s="329"/>
      <c r="Q980" s="329"/>
      <c r="R980" s="316"/>
      <c r="S980" s="316"/>
      <c r="T980" s="316"/>
      <c r="U980" s="316"/>
      <c r="V980" s="316"/>
      <c r="W980" s="316"/>
      <c r="X980" s="283"/>
      <c r="Y980" s="316"/>
      <c r="Z980" s="316"/>
      <c r="AA980" s="283"/>
      <c r="AB980" s="283"/>
      <c r="AC980" s="283"/>
      <c r="AD980" s="283"/>
      <c r="AE980" s="283"/>
      <c r="AF980" s="283"/>
      <c r="AG980" s="283"/>
      <c r="AH980" s="283"/>
      <c r="AI980" s="283"/>
      <c r="AJ980" s="283"/>
      <c r="AK980" s="283"/>
      <c r="AL980" s="283"/>
    </row>
    <row r="981">
      <c r="A981" s="316"/>
      <c r="B981" s="283"/>
      <c r="C981" s="283"/>
      <c r="D981" s="316"/>
      <c r="E981" s="316"/>
      <c r="F981" s="316"/>
      <c r="G981" s="316"/>
      <c r="H981" s="316"/>
      <c r="I981" s="316"/>
      <c r="J981" s="316"/>
      <c r="K981" s="316"/>
      <c r="L981" s="329"/>
      <c r="M981" s="329"/>
      <c r="N981" s="329"/>
      <c r="O981" s="329"/>
      <c r="P981" s="329"/>
      <c r="Q981" s="329"/>
      <c r="R981" s="316"/>
      <c r="S981" s="316"/>
      <c r="T981" s="316"/>
      <c r="U981" s="316"/>
      <c r="V981" s="316"/>
      <c r="W981" s="316"/>
      <c r="X981" s="283"/>
      <c r="Y981" s="316"/>
      <c r="Z981" s="316"/>
      <c r="AA981" s="283"/>
      <c r="AB981" s="283"/>
      <c r="AC981" s="283"/>
      <c r="AD981" s="283"/>
      <c r="AE981" s="283"/>
      <c r="AF981" s="283"/>
      <c r="AG981" s="283"/>
      <c r="AH981" s="283"/>
      <c r="AI981" s="283"/>
      <c r="AJ981" s="283"/>
      <c r="AK981" s="283"/>
      <c r="AL981" s="283"/>
    </row>
    <row r="982">
      <c r="A982" s="316"/>
      <c r="B982" s="283"/>
      <c r="C982" s="283"/>
      <c r="D982" s="316"/>
      <c r="E982" s="316"/>
      <c r="F982" s="316"/>
      <c r="G982" s="316"/>
      <c r="H982" s="316"/>
      <c r="I982" s="316"/>
      <c r="J982" s="316"/>
      <c r="K982" s="316"/>
      <c r="L982" s="329"/>
      <c r="M982" s="329"/>
      <c r="N982" s="329"/>
      <c r="O982" s="329"/>
      <c r="P982" s="329"/>
      <c r="Q982" s="329"/>
      <c r="R982" s="316"/>
      <c r="S982" s="316"/>
      <c r="T982" s="316"/>
      <c r="U982" s="316"/>
      <c r="V982" s="316"/>
      <c r="W982" s="316"/>
      <c r="X982" s="283"/>
      <c r="Y982" s="316"/>
      <c r="Z982" s="316"/>
      <c r="AA982" s="283"/>
      <c r="AB982" s="283"/>
      <c r="AC982" s="283"/>
      <c r="AD982" s="283"/>
      <c r="AE982" s="283"/>
      <c r="AF982" s="283"/>
      <c r="AG982" s="283"/>
      <c r="AH982" s="283"/>
      <c r="AI982" s="283"/>
      <c r="AJ982" s="283"/>
      <c r="AK982" s="283"/>
      <c r="AL982" s="283"/>
    </row>
    <row r="983">
      <c r="A983" s="316"/>
      <c r="B983" s="283"/>
      <c r="C983" s="283"/>
      <c r="D983" s="316"/>
      <c r="E983" s="316"/>
      <c r="F983" s="316"/>
      <c r="G983" s="316"/>
      <c r="H983" s="316"/>
      <c r="I983" s="316"/>
      <c r="J983" s="316"/>
      <c r="K983" s="316"/>
      <c r="L983" s="329"/>
      <c r="M983" s="329"/>
      <c r="N983" s="329"/>
      <c r="O983" s="329"/>
      <c r="P983" s="329"/>
      <c r="Q983" s="329"/>
      <c r="R983" s="316"/>
      <c r="S983" s="316"/>
      <c r="T983" s="316"/>
      <c r="U983" s="316"/>
      <c r="V983" s="316"/>
      <c r="W983" s="316"/>
      <c r="X983" s="283"/>
      <c r="Y983" s="316"/>
      <c r="Z983" s="316"/>
      <c r="AA983" s="283"/>
      <c r="AB983" s="283"/>
      <c r="AC983" s="283"/>
      <c r="AD983" s="283"/>
      <c r="AE983" s="283"/>
      <c r="AF983" s="283"/>
      <c r="AG983" s="283"/>
      <c r="AH983" s="283"/>
      <c r="AI983" s="283"/>
      <c r="AJ983" s="283"/>
      <c r="AK983" s="283"/>
      <c r="AL983" s="283"/>
    </row>
    <row r="984">
      <c r="A984" s="316"/>
      <c r="B984" s="283"/>
      <c r="C984" s="283"/>
      <c r="D984" s="316"/>
      <c r="E984" s="316"/>
      <c r="F984" s="316"/>
      <c r="G984" s="316"/>
      <c r="H984" s="316"/>
      <c r="I984" s="316"/>
      <c r="J984" s="316"/>
      <c r="K984" s="316"/>
      <c r="L984" s="329"/>
      <c r="M984" s="329"/>
      <c r="N984" s="329"/>
      <c r="O984" s="329"/>
      <c r="P984" s="329"/>
      <c r="Q984" s="329"/>
      <c r="R984" s="316"/>
      <c r="S984" s="316"/>
      <c r="T984" s="316"/>
      <c r="U984" s="316"/>
      <c r="V984" s="316"/>
      <c r="W984" s="316"/>
      <c r="X984" s="283"/>
      <c r="Y984" s="316"/>
      <c r="Z984" s="316"/>
      <c r="AA984" s="283"/>
      <c r="AB984" s="283"/>
      <c r="AC984" s="283"/>
      <c r="AD984" s="283"/>
      <c r="AE984" s="283"/>
      <c r="AF984" s="283"/>
      <c r="AG984" s="283"/>
      <c r="AH984" s="283"/>
      <c r="AI984" s="283"/>
      <c r="AJ984" s="283"/>
      <c r="AK984" s="283"/>
      <c r="AL984" s="283"/>
    </row>
    <row r="985">
      <c r="A985" s="316"/>
      <c r="B985" s="283"/>
      <c r="C985" s="283"/>
      <c r="D985" s="316"/>
      <c r="E985" s="316"/>
      <c r="F985" s="316"/>
      <c r="G985" s="316"/>
      <c r="H985" s="316"/>
      <c r="I985" s="316"/>
      <c r="J985" s="316"/>
      <c r="K985" s="316"/>
      <c r="L985" s="329"/>
      <c r="M985" s="329"/>
      <c r="N985" s="329"/>
      <c r="O985" s="329"/>
      <c r="P985" s="329"/>
      <c r="Q985" s="329"/>
      <c r="R985" s="316"/>
      <c r="S985" s="316"/>
      <c r="T985" s="316"/>
      <c r="U985" s="316"/>
      <c r="V985" s="316"/>
      <c r="W985" s="316"/>
      <c r="X985" s="283"/>
      <c r="Y985" s="316"/>
      <c r="Z985" s="316"/>
      <c r="AA985" s="283"/>
      <c r="AB985" s="283"/>
      <c r="AC985" s="283"/>
      <c r="AD985" s="283"/>
      <c r="AE985" s="283"/>
      <c r="AF985" s="283"/>
      <c r="AG985" s="283"/>
      <c r="AH985" s="283"/>
      <c r="AI985" s="283"/>
      <c r="AJ985" s="283"/>
      <c r="AK985" s="283"/>
      <c r="AL985" s="283"/>
    </row>
    <row r="986">
      <c r="A986" s="316"/>
      <c r="B986" s="283"/>
      <c r="C986" s="283"/>
      <c r="D986" s="316"/>
      <c r="E986" s="316"/>
      <c r="F986" s="316"/>
      <c r="G986" s="316"/>
      <c r="H986" s="316"/>
      <c r="I986" s="316"/>
      <c r="J986" s="316"/>
      <c r="K986" s="316"/>
      <c r="L986" s="329"/>
      <c r="M986" s="329"/>
      <c r="N986" s="329"/>
      <c r="O986" s="329"/>
      <c r="P986" s="329"/>
      <c r="Q986" s="329"/>
      <c r="R986" s="316"/>
      <c r="S986" s="316"/>
      <c r="T986" s="316"/>
      <c r="U986" s="316"/>
      <c r="V986" s="316"/>
      <c r="W986" s="316"/>
      <c r="X986" s="283"/>
      <c r="Y986" s="316"/>
      <c r="Z986" s="316"/>
      <c r="AA986" s="283"/>
      <c r="AB986" s="283"/>
      <c r="AC986" s="283"/>
      <c r="AD986" s="283"/>
      <c r="AE986" s="283"/>
      <c r="AF986" s="283"/>
      <c r="AG986" s="283"/>
      <c r="AH986" s="283"/>
      <c r="AI986" s="283"/>
      <c r="AJ986" s="283"/>
      <c r="AK986" s="283"/>
      <c r="AL986" s="283"/>
    </row>
    <row r="987">
      <c r="A987" s="316"/>
      <c r="B987" s="283"/>
      <c r="C987" s="283"/>
      <c r="D987" s="316"/>
      <c r="E987" s="316"/>
      <c r="F987" s="316"/>
      <c r="G987" s="316"/>
      <c r="H987" s="316"/>
      <c r="I987" s="316"/>
      <c r="J987" s="316"/>
      <c r="K987" s="316"/>
      <c r="L987" s="329"/>
      <c r="M987" s="329"/>
      <c r="N987" s="329"/>
      <c r="O987" s="329"/>
      <c r="P987" s="329"/>
      <c r="Q987" s="329"/>
      <c r="R987" s="316"/>
      <c r="S987" s="316"/>
      <c r="T987" s="316"/>
      <c r="U987" s="316"/>
      <c r="V987" s="316"/>
      <c r="W987" s="316"/>
      <c r="X987" s="283"/>
      <c r="Y987" s="316"/>
      <c r="Z987" s="316"/>
      <c r="AA987" s="283"/>
      <c r="AB987" s="283"/>
      <c r="AC987" s="283"/>
      <c r="AD987" s="283"/>
      <c r="AE987" s="283"/>
      <c r="AF987" s="283"/>
      <c r="AG987" s="283"/>
      <c r="AH987" s="283"/>
      <c r="AI987" s="283"/>
      <c r="AJ987" s="283"/>
      <c r="AK987" s="283"/>
      <c r="AL987" s="283"/>
    </row>
    <row r="988">
      <c r="A988" s="316"/>
      <c r="B988" s="283"/>
      <c r="C988" s="283"/>
      <c r="D988" s="316"/>
      <c r="E988" s="316"/>
      <c r="F988" s="316"/>
      <c r="G988" s="316"/>
      <c r="H988" s="316"/>
      <c r="I988" s="316"/>
      <c r="J988" s="316"/>
      <c r="K988" s="316"/>
      <c r="L988" s="329"/>
      <c r="M988" s="329"/>
      <c r="N988" s="329"/>
      <c r="O988" s="329"/>
      <c r="P988" s="329"/>
      <c r="Q988" s="329"/>
      <c r="R988" s="316"/>
      <c r="S988" s="316"/>
      <c r="T988" s="316"/>
      <c r="U988" s="316"/>
      <c r="V988" s="316"/>
      <c r="W988" s="316"/>
      <c r="X988" s="283"/>
      <c r="Y988" s="316"/>
      <c r="Z988" s="316"/>
      <c r="AA988" s="283"/>
      <c r="AB988" s="283"/>
      <c r="AC988" s="283"/>
      <c r="AD988" s="283"/>
      <c r="AE988" s="283"/>
      <c r="AF988" s="283"/>
      <c r="AG988" s="283"/>
      <c r="AH988" s="283"/>
      <c r="AI988" s="283"/>
      <c r="AJ988" s="283"/>
      <c r="AK988" s="283"/>
      <c r="AL988" s="283"/>
    </row>
    <row r="989">
      <c r="A989" s="316"/>
      <c r="B989" s="283"/>
      <c r="C989" s="283"/>
      <c r="D989" s="316"/>
      <c r="E989" s="316"/>
      <c r="F989" s="316"/>
      <c r="G989" s="316"/>
      <c r="H989" s="316"/>
      <c r="I989" s="316"/>
      <c r="J989" s="316"/>
      <c r="K989" s="316"/>
      <c r="L989" s="329"/>
      <c r="M989" s="329"/>
      <c r="N989" s="329"/>
      <c r="O989" s="329"/>
      <c r="P989" s="329"/>
      <c r="Q989" s="329"/>
      <c r="R989" s="316"/>
      <c r="S989" s="316"/>
      <c r="T989" s="316"/>
      <c r="U989" s="316"/>
      <c r="V989" s="316"/>
      <c r="W989" s="316"/>
      <c r="X989" s="283"/>
      <c r="Y989" s="316"/>
      <c r="Z989" s="316"/>
      <c r="AA989" s="283"/>
      <c r="AB989" s="283"/>
      <c r="AC989" s="283"/>
      <c r="AD989" s="283"/>
      <c r="AE989" s="283"/>
      <c r="AF989" s="283"/>
      <c r="AG989" s="283"/>
      <c r="AH989" s="283"/>
      <c r="AI989" s="283"/>
      <c r="AJ989" s="283"/>
      <c r="AK989" s="283"/>
      <c r="AL989" s="283"/>
    </row>
    <row r="990">
      <c r="A990" s="316"/>
      <c r="B990" s="283"/>
      <c r="C990" s="283"/>
      <c r="D990" s="316"/>
      <c r="E990" s="316"/>
      <c r="F990" s="316"/>
      <c r="G990" s="316"/>
      <c r="H990" s="316"/>
      <c r="I990" s="316"/>
      <c r="J990" s="316"/>
      <c r="K990" s="316"/>
      <c r="L990" s="329"/>
      <c r="M990" s="329"/>
      <c r="N990" s="329"/>
      <c r="O990" s="329"/>
      <c r="P990" s="329"/>
      <c r="Q990" s="329"/>
      <c r="R990" s="316"/>
      <c r="S990" s="316"/>
      <c r="T990" s="316"/>
      <c r="U990" s="316"/>
      <c r="V990" s="316"/>
      <c r="W990" s="316"/>
      <c r="X990" s="283"/>
      <c r="Y990" s="316"/>
      <c r="Z990" s="316"/>
      <c r="AA990" s="283"/>
      <c r="AB990" s="283"/>
      <c r="AC990" s="283"/>
      <c r="AD990" s="283"/>
      <c r="AE990" s="283"/>
      <c r="AF990" s="283"/>
      <c r="AG990" s="283"/>
      <c r="AH990" s="283"/>
      <c r="AI990" s="283"/>
      <c r="AJ990" s="283"/>
      <c r="AK990" s="283"/>
      <c r="AL990" s="283"/>
    </row>
    <row r="991">
      <c r="A991" s="316"/>
      <c r="B991" s="283"/>
      <c r="C991" s="283"/>
      <c r="D991" s="316"/>
      <c r="E991" s="316"/>
      <c r="F991" s="316"/>
      <c r="G991" s="316"/>
      <c r="H991" s="316"/>
      <c r="I991" s="316"/>
      <c r="J991" s="316"/>
      <c r="K991" s="316"/>
      <c r="L991" s="329"/>
      <c r="M991" s="329"/>
      <c r="N991" s="329"/>
      <c r="O991" s="329"/>
      <c r="P991" s="329"/>
      <c r="Q991" s="329"/>
      <c r="R991" s="316"/>
      <c r="S991" s="316"/>
      <c r="T991" s="316"/>
      <c r="U991" s="316"/>
      <c r="V991" s="316"/>
      <c r="W991" s="316"/>
      <c r="X991" s="283"/>
      <c r="Y991" s="316"/>
      <c r="Z991" s="316"/>
      <c r="AA991" s="283"/>
      <c r="AB991" s="283"/>
      <c r="AC991" s="283"/>
      <c r="AD991" s="283"/>
      <c r="AE991" s="283"/>
      <c r="AF991" s="283"/>
      <c r="AG991" s="283"/>
      <c r="AH991" s="283"/>
      <c r="AI991" s="283"/>
      <c r="AJ991" s="283"/>
      <c r="AK991" s="283"/>
      <c r="AL991" s="283"/>
    </row>
    <row r="992">
      <c r="A992" s="316"/>
      <c r="B992" s="283"/>
      <c r="C992" s="283"/>
      <c r="D992" s="316"/>
      <c r="E992" s="316"/>
      <c r="F992" s="316"/>
      <c r="G992" s="316"/>
      <c r="H992" s="316"/>
      <c r="I992" s="316"/>
      <c r="J992" s="316"/>
      <c r="K992" s="316"/>
      <c r="L992" s="329"/>
      <c r="M992" s="329"/>
      <c r="N992" s="329"/>
      <c r="O992" s="329"/>
      <c r="P992" s="329"/>
      <c r="Q992" s="329"/>
      <c r="R992" s="316"/>
      <c r="S992" s="316"/>
      <c r="T992" s="316"/>
      <c r="U992" s="316"/>
      <c r="V992" s="316"/>
      <c r="W992" s="316"/>
      <c r="X992" s="283"/>
      <c r="Y992" s="316"/>
      <c r="Z992" s="316"/>
      <c r="AA992" s="283"/>
      <c r="AB992" s="283"/>
      <c r="AC992" s="283"/>
      <c r="AD992" s="283"/>
      <c r="AE992" s="283"/>
      <c r="AF992" s="283"/>
      <c r="AG992" s="283"/>
      <c r="AH992" s="283"/>
      <c r="AI992" s="283"/>
      <c r="AJ992" s="283"/>
      <c r="AK992" s="283"/>
      <c r="AL992" s="283"/>
    </row>
    <row r="993">
      <c r="A993" s="316"/>
      <c r="B993" s="283"/>
      <c r="C993" s="283"/>
      <c r="D993" s="316"/>
      <c r="E993" s="316"/>
      <c r="F993" s="316"/>
      <c r="G993" s="316"/>
      <c r="H993" s="316"/>
      <c r="I993" s="316"/>
      <c r="J993" s="316"/>
      <c r="K993" s="316"/>
      <c r="L993" s="329"/>
      <c r="M993" s="329"/>
      <c r="N993" s="329"/>
      <c r="O993" s="329"/>
      <c r="P993" s="329"/>
      <c r="Q993" s="329"/>
      <c r="R993" s="316"/>
      <c r="S993" s="316"/>
      <c r="T993" s="316"/>
      <c r="U993" s="316"/>
      <c r="V993" s="316"/>
      <c r="W993" s="316"/>
      <c r="X993" s="283"/>
      <c r="Y993" s="316"/>
      <c r="Z993" s="316"/>
      <c r="AA993" s="283"/>
      <c r="AB993" s="283"/>
      <c r="AC993" s="283"/>
      <c r="AD993" s="283"/>
      <c r="AE993" s="283"/>
      <c r="AF993" s="283"/>
      <c r="AG993" s="283"/>
      <c r="AH993" s="283"/>
      <c r="AI993" s="283"/>
      <c r="AJ993" s="283"/>
      <c r="AK993" s="283"/>
      <c r="AL993" s="283"/>
    </row>
    <row r="994">
      <c r="A994" s="316"/>
      <c r="B994" s="283"/>
      <c r="C994" s="283"/>
      <c r="D994" s="316"/>
      <c r="E994" s="316"/>
      <c r="F994" s="316"/>
      <c r="G994" s="316"/>
      <c r="H994" s="316"/>
      <c r="I994" s="316"/>
      <c r="J994" s="316"/>
      <c r="K994" s="316"/>
      <c r="L994" s="329"/>
      <c r="M994" s="329"/>
      <c r="N994" s="329"/>
      <c r="O994" s="329"/>
      <c r="P994" s="329"/>
      <c r="Q994" s="329"/>
      <c r="R994" s="316"/>
      <c r="S994" s="316"/>
      <c r="T994" s="316"/>
      <c r="U994" s="316"/>
      <c r="V994" s="316"/>
      <c r="W994" s="316"/>
      <c r="X994" s="283"/>
      <c r="Y994" s="316"/>
      <c r="Z994" s="316"/>
      <c r="AA994" s="283"/>
      <c r="AB994" s="283"/>
      <c r="AC994" s="283"/>
      <c r="AD994" s="283"/>
      <c r="AE994" s="283"/>
      <c r="AF994" s="283"/>
      <c r="AG994" s="283"/>
      <c r="AH994" s="283"/>
      <c r="AI994" s="283"/>
      <c r="AJ994" s="283"/>
      <c r="AK994" s="283"/>
      <c r="AL994" s="283"/>
    </row>
    <row r="995">
      <c r="A995" s="316"/>
      <c r="B995" s="283"/>
      <c r="C995" s="283"/>
      <c r="D995" s="316"/>
      <c r="E995" s="316"/>
      <c r="F995" s="316"/>
      <c r="G995" s="316"/>
      <c r="H995" s="316"/>
      <c r="I995" s="316"/>
      <c r="J995" s="316"/>
      <c r="K995" s="316"/>
      <c r="L995" s="329"/>
      <c r="M995" s="329"/>
      <c r="N995" s="329"/>
      <c r="O995" s="329"/>
      <c r="P995" s="329"/>
      <c r="Q995" s="329"/>
      <c r="R995" s="316"/>
      <c r="S995" s="316"/>
      <c r="T995" s="316"/>
      <c r="U995" s="316"/>
      <c r="V995" s="316"/>
      <c r="W995" s="316"/>
      <c r="X995" s="283"/>
      <c r="Y995" s="316"/>
      <c r="Z995" s="316"/>
      <c r="AA995" s="283"/>
      <c r="AB995" s="283"/>
      <c r="AC995" s="283"/>
      <c r="AD995" s="283"/>
      <c r="AE995" s="283"/>
      <c r="AF995" s="283"/>
      <c r="AG995" s="283"/>
      <c r="AH995" s="283"/>
      <c r="AI995" s="283"/>
      <c r="AJ995" s="283"/>
      <c r="AK995" s="283"/>
      <c r="AL995" s="283"/>
    </row>
    <row r="996">
      <c r="A996" s="316"/>
      <c r="B996" s="283"/>
      <c r="C996" s="283"/>
      <c r="D996" s="316"/>
      <c r="E996" s="316"/>
      <c r="F996" s="316"/>
      <c r="G996" s="316"/>
      <c r="H996" s="316"/>
      <c r="I996" s="316"/>
      <c r="J996" s="316"/>
      <c r="K996" s="316"/>
      <c r="L996" s="329"/>
      <c r="M996" s="329"/>
      <c r="N996" s="329"/>
      <c r="O996" s="329"/>
      <c r="P996" s="329"/>
      <c r="Q996" s="329"/>
      <c r="R996" s="316"/>
      <c r="S996" s="316"/>
      <c r="T996" s="316"/>
      <c r="U996" s="316"/>
      <c r="V996" s="316"/>
      <c r="W996" s="316"/>
      <c r="X996" s="283"/>
      <c r="Y996" s="316"/>
      <c r="Z996" s="316"/>
      <c r="AA996" s="283"/>
      <c r="AB996" s="283"/>
      <c r="AC996" s="283"/>
      <c r="AD996" s="283"/>
      <c r="AE996" s="283"/>
      <c r="AF996" s="283"/>
      <c r="AG996" s="283"/>
      <c r="AH996" s="283"/>
      <c r="AI996" s="283"/>
      <c r="AJ996" s="283"/>
      <c r="AK996" s="283"/>
      <c r="AL996" s="283"/>
    </row>
    <row r="997">
      <c r="A997" s="316"/>
      <c r="B997" s="283"/>
      <c r="C997" s="283"/>
      <c r="D997" s="316"/>
      <c r="E997" s="316"/>
      <c r="F997" s="316"/>
      <c r="G997" s="316"/>
      <c r="H997" s="316"/>
      <c r="I997" s="316"/>
      <c r="J997" s="316"/>
      <c r="K997" s="316"/>
      <c r="L997" s="329"/>
      <c r="M997" s="329"/>
      <c r="N997" s="329"/>
      <c r="O997" s="329"/>
      <c r="P997" s="329"/>
      <c r="Q997" s="329"/>
      <c r="R997" s="316"/>
      <c r="S997" s="316"/>
      <c r="T997" s="316"/>
      <c r="U997" s="316"/>
      <c r="V997" s="316"/>
      <c r="W997" s="316"/>
      <c r="X997" s="283"/>
      <c r="Y997" s="316"/>
      <c r="Z997" s="316"/>
      <c r="AA997" s="283"/>
      <c r="AB997" s="283"/>
      <c r="AC997" s="283"/>
      <c r="AD997" s="283"/>
      <c r="AE997" s="283"/>
      <c r="AF997" s="283"/>
      <c r="AG997" s="283"/>
      <c r="AH997" s="283"/>
      <c r="AI997" s="283"/>
      <c r="AJ997" s="283"/>
      <c r="AK997" s="283"/>
      <c r="AL997" s="283"/>
    </row>
    <row r="998">
      <c r="A998" s="316"/>
      <c r="B998" s="283"/>
      <c r="C998" s="283"/>
      <c r="D998" s="316"/>
      <c r="E998" s="316"/>
      <c r="F998" s="316"/>
      <c r="G998" s="316"/>
      <c r="H998" s="316"/>
      <c r="I998" s="316"/>
      <c r="J998" s="316"/>
      <c r="K998" s="316"/>
      <c r="L998" s="329"/>
      <c r="M998" s="329"/>
      <c r="N998" s="329"/>
      <c r="O998" s="329"/>
      <c r="P998" s="329"/>
      <c r="Q998" s="329"/>
      <c r="R998" s="316"/>
      <c r="S998" s="316"/>
      <c r="T998" s="316"/>
      <c r="U998" s="316"/>
      <c r="V998" s="316"/>
      <c r="W998" s="316"/>
      <c r="X998" s="283"/>
      <c r="Y998" s="316"/>
      <c r="Z998" s="316"/>
      <c r="AA998" s="283"/>
      <c r="AB998" s="283"/>
      <c r="AC998" s="283"/>
      <c r="AD998" s="283"/>
      <c r="AE998" s="283"/>
      <c r="AF998" s="283"/>
      <c r="AG998" s="283"/>
      <c r="AH998" s="283"/>
      <c r="AI998" s="283"/>
      <c r="AJ998" s="283"/>
      <c r="AK998" s="283"/>
      <c r="AL998" s="283"/>
    </row>
    <row r="999">
      <c r="A999" s="316"/>
      <c r="B999" s="283"/>
      <c r="C999" s="283"/>
      <c r="D999" s="316"/>
      <c r="E999" s="316"/>
      <c r="F999" s="316"/>
      <c r="G999" s="316"/>
      <c r="H999" s="316"/>
      <c r="I999" s="316"/>
      <c r="J999" s="316"/>
      <c r="K999" s="316"/>
      <c r="L999" s="329"/>
      <c r="M999" s="329"/>
      <c r="N999" s="329"/>
      <c r="O999" s="329"/>
      <c r="P999" s="329"/>
      <c r="Q999" s="329"/>
      <c r="R999" s="316"/>
      <c r="S999" s="316"/>
      <c r="T999" s="316"/>
      <c r="U999" s="316"/>
      <c r="V999" s="316"/>
      <c r="W999" s="316"/>
      <c r="X999" s="283"/>
      <c r="Y999" s="316"/>
      <c r="Z999" s="316"/>
      <c r="AA999" s="283"/>
      <c r="AB999" s="283"/>
      <c r="AC999" s="283"/>
      <c r="AD999" s="283"/>
      <c r="AE999" s="283"/>
      <c r="AF999" s="283"/>
      <c r="AG999" s="283"/>
      <c r="AH999" s="283"/>
      <c r="AI999" s="283"/>
      <c r="AJ999" s="283"/>
      <c r="AK999" s="283"/>
      <c r="AL999" s="283"/>
    </row>
    <row r="1000">
      <c r="A1000" s="283"/>
      <c r="B1000" s="283"/>
      <c r="C1000" s="283"/>
      <c r="D1000" s="283"/>
      <c r="E1000" s="283"/>
      <c r="F1000" s="283"/>
      <c r="G1000" s="283"/>
      <c r="H1000" s="283"/>
      <c r="I1000" s="283"/>
      <c r="J1000" s="283"/>
      <c r="K1000" s="283"/>
      <c r="L1000" s="283"/>
      <c r="M1000" s="283"/>
      <c r="N1000" s="283"/>
      <c r="O1000" s="283"/>
      <c r="P1000" s="283"/>
      <c r="Q1000" s="283"/>
      <c r="R1000" s="283"/>
      <c r="S1000" s="283"/>
      <c r="T1000" s="283"/>
      <c r="U1000" s="283"/>
      <c r="V1000" s="283"/>
      <c r="W1000" s="283"/>
      <c r="X1000" s="283"/>
      <c r="Y1000" s="283"/>
      <c r="Z1000" s="283"/>
      <c r="AA1000" s="283"/>
      <c r="AB1000" s="283"/>
      <c r="AC1000" s="283"/>
      <c r="AD1000" s="283"/>
      <c r="AE1000" s="283"/>
      <c r="AF1000" s="283"/>
      <c r="AG1000" s="283"/>
      <c r="AH1000" s="283"/>
      <c r="AI1000" s="283"/>
      <c r="AJ1000" s="283"/>
      <c r="AK1000" s="283"/>
      <c r="AL1000" s="283"/>
    </row>
  </sheetData>
  <hyperlinks>
    <hyperlink r:id="rId1" ref="D2"/>
    <hyperlink r:id="rId2" ref="E2"/>
    <hyperlink r:id="rId3" ref="F2"/>
    <hyperlink r:id="rId4" ref="G2"/>
    <hyperlink r:id="rId5" ref="H2"/>
    <hyperlink r:id="rId6" ref="I2"/>
    <hyperlink r:id="rId7" ref="J2"/>
    <hyperlink r:id="rId8" ref="K2"/>
    <hyperlink r:id="rId9" ref="Y2"/>
    <hyperlink r:id="rId10" ref="D3"/>
    <hyperlink r:id="rId11" ref="E3"/>
    <hyperlink r:id="rId12" ref="F3"/>
    <hyperlink r:id="rId13" ref="G3"/>
    <hyperlink r:id="rId14" ref="H3"/>
    <hyperlink r:id="rId15" ref="I3"/>
    <hyperlink r:id="rId16" ref="J3"/>
    <hyperlink r:id="rId17" ref="K3"/>
    <hyperlink r:id="rId18" ref="Y3"/>
    <hyperlink r:id="rId19" ref="D4"/>
    <hyperlink r:id="rId20" ref="E4"/>
    <hyperlink r:id="rId21" ref="F4"/>
    <hyperlink r:id="rId22" ref="G4"/>
    <hyperlink r:id="rId23" ref="H4"/>
    <hyperlink r:id="rId24" ref="I4"/>
    <hyperlink r:id="rId25" ref="J4"/>
    <hyperlink r:id="rId26" ref="K4"/>
    <hyperlink r:id="rId27" ref="Y4"/>
    <hyperlink r:id="rId28" ref="D5"/>
    <hyperlink r:id="rId29" ref="E5"/>
    <hyperlink r:id="rId30" ref="F5"/>
    <hyperlink r:id="rId31" ref="G5"/>
    <hyperlink r:id="rId32" ref="H5"/>
    <hyperlink r:id="rId33" ref="I5"/>
    <hyperlink r:id="rId34" ref="J5"/>
    <hyperlink r:id="rId35" ref="K5"/>
    <hyperlink r:id="rId36" ref="Y5"/>
    <hyperlink r:id="rId37" ref="D6"/>
    <hyperlink r:id="rId38" ref="E6"/>
    <hyperlink r:id="rId39" ref="F6"/>
    <hyperlink r:id="rId40" ref="G6"/>
    <hyperlink r:id="rId41" ref="H6"/>
    <hyperlink r:id="rId42" ref="I6"/>
    <hyperlink r:id="rId43" ref="J6"/>
    <hyperlink r:id="rId44" ref="K6"/>
    <hyperlink r:id="rId45" ref="Y6"/>
    <hyperlink r:id="rId46" ref="D7"/>
    <hyperlink r:id="rId47" ref="E7"/>
    <hyperlink r:id="rId48" ref="F7"/>
    <hyperlink r:id="rId49" ref="G7"/>
    <hyperlink r:id="rId50" ref="H7"/>
    <hyperlink r:id="rId51" ref="I7"/>
    <hyperlink r:id="rId52" ref="K7"/>
    <hyperlink r:id="rId53" ref="Y7"/>
    <hyperlink r:id="rId54" ref="D8"/>
    <hyperlink r:id="rId55" ref="E8"/>
    <hyperlink r:id="rId56" ref="F8"/>
    <hyperlink r:id="rId57" ref="G8"/>
    <hyperlink r:id="rId58" ref="H8"/>
    <hyperlink r:id="rId59" ref="I8"/>
    <hyperlink r:id="rId60" ref="J8"/>
    <hyperlink r:id="rId61" ref="K8"/>
    <hyperlink r:id="rId62" ref="Y8"/>
    <hyperlink r:id="rId63" ref="D9"/>
    <hyperlink r:id="rId64" ref="E9"/>
    <hyperlink r:id="rId65" ref="F9"/>
    <hyperlink r:id="rId66" ref="G9"/>
    <hyperlink r:id="rId67" ref="H9"/>
    <hyperlink r:id="rId68" ref="I9"/>
    <hyperlink r:id="rId69" ref="J9"/>
    <hyperlink r:id="rId70" ref="Y9"/>
    <hyperlink r:id="rId71" ref="D10"/>
    <hyperlink r:id="rId72" ref="E10"/>
    <hyperlink r:id="rId73" ref="F10"/>
    <hyperlink r:id="rId74" ref="G10"/>
    <hyperlink r:id="rId75" ref="H10"/>
    <hyperlink r:id="rId76" ref="I10"/>
    <hyperlink r:id="rId77" ref="J10"/>
    <hyperlink r:id="rId78" ref="K10"/>
    <hyperlink r:id="rId79" ref="Y10"/>
    <hyperlink r:id="rId80" ref="D11"/>
    <hyperlink r:id="rId81" ref="E11"/>
    <hyperlink r:id="rId82" ref="F11"/>
    <hyperlink r:id="rId83" ref="G11"/>
    <hyperlink r:id="rId84" ref="H11"/>
    <hyperlink r:id="rId85" ref="I11"/>
    <hyperlink r:id="rId86" ref="J11"/>
    <hyperlink r:id="rId87" ref="K11"/>
    <hyperlink r:id="rId88" ref="Y11"/>
    <hyperlink r:id="rId89" ref="D12"/>
    <hyperlink r:id="rId90" ref="E12"/>
    <hyperlink r:id="rId91" ref="F12"/>
    <hyperlink r:id="rId92" ref="G12"/>
    <hyperlink r:id="rId93" ref="H12"/>
    <hyperlink r:id="rId94" ref="J12"/>
    <hyperlink r:id="rId95" ref="K12"/>
    <hyperlink r:id="rId96" ref="Y12"/>
    <hyperlink r:id="rId97" ref="D13"/>
    <hyperlink r:id="rId98" ref="E13"/>
    <hyperlink r:id="rId99" ref="F13"/>
    <hyperlink r:id="rId100" ref="G13"/>
    <hyperlink r:id="rId101" ref="H13"/>
    <hyperlink r:id="rId102" ref="I13"/>
    <hyperlink r:id="rId103" ref="J13"/>
    <hyperlink r:id="rId104" ref="K13"/>
    <hyperlink r:id="rId105" ref="Y13"/>
    <hyperlink r:id="rId106" ref="D14"/>
    <hyperlink r:id="rId107" ref="E14"/>
    <hyperlink r:id="rId108" ref="F14"/>
    <hyperlink r:id="rId109" ref="G14"/>
    <hyperlink r:id="rId110" ref="H14"/>
    <hyperlink r:id="rId111" ref="J14"/>
    <hyperlink r:id="rId112" ref="K14"/>
    <hyperlink r:id="rId113" ref="Y14"/>
    <hyperlink r:id="rId114" ref="D15"/>
    <hyperlink r:id="rId115" ref="E15"/>
    <hyperlink r:id="rId116" ref="F15"/>
    <hyperlink r:id="rId117" ref="G15"/>
    <hyperlink r:id="rId118" ref="H15"/>
    <hyperlink r:id="rId119" ref="I15"/>
    <hyperlink r:id="rId120" ref="J15"/>
    <hyperlink r:id="rId121" ref="K15"/>
    <hyperlink r:id="rId122" ref="Y15"/>
    <hyperlink r:id="rId123" ref="D16"/>
    <hyperlink r:id="rId124" ref="E16"/>
    <hyperlink r:id="rId125" ref="F16"/>
    <hyperlink r:id="rId126" ref="G16"/>
    <hyperlink r:id="rId127" ref="H16"/>
    <hyperlink r:id="rId128" ref="I16"/>
    <hyperlink r:id="rId129" ref="J16"/>
    <hyperlink r:id="rId130" ref="K16"/>
    <hyperlink r:id="rId131" ref="Y16"/>
    <hyperlink r:id="rId132" ref="D17"/>
    <hyperlink r:id="rId133" ref="E17"/>
    <hyperlink r:id="rId134" ref="F17"/>
    <hyperlink r:id="rId135" ref="G17"/>
    <hyperlink r:id="rId136" ref="H17"/>
    <hyperlink r:id="rId137" ref="I17"/>
    <hyperlink r:id="rId138" ref="K17"/>
    <hyperlink r:id="rId139" ref="Y17"/>
    <hyperlink r:id="rId140" ref="D18"/>
    <hyperlink r:id="rId141" ref="E18"/>
    <hyperlink r:id="rId142" ref="F18"/>
    <hyperlink r:id="rId143" ref="G18"/>
    <hyperlink r:id="rId144" ref="H18"/>
    <hyperlink r:id="rId145" ref="K18"/>
    <hyperlink r:id="rId146" ref="Y18"/>
    <hyperlink r:id="rId147" ref="D19"/>
    <hyperlink r:id="rId148" ref="E19"/>
    <hyperlink r:id="rId149" ref="F19"/>
    <hyperlink r:id="rId150" ref="G19"/>
    <hyperlink r:id="rId151" ref="H19"/>
    <hyperlink r:id="rId152" ref="I19"/>
    <hyperlink r:id="rId153" ref="J19"/>
    <hyperlink r:id="rId154" ref="K19"/>
    <hyperlink r:id="rId155" ref="Y19"/>
    <hyperlink r:id="rId156" ref="D20"/>
    <hyperlink r:id="rId157" ref="E20"/>
    <hyperlink r:id="rId158" ref="F20"/>
    <hyperlink r:id="rId159" ref="G20"/>
    <hyperlink r:id="rId160" ref="H20"/>
    <hyperlink r:id="rId161" ref="K20"/>
    <hyperlink r:id="rId162" ref="Y20"/>
    <hyperlink r:id="rId163" ref="D21"/>
    <hyperlink r:id="rId164" ref="E21"/>
    <hyperlink r:id="rId165" ref="F21"/>
    <hyperlink r:id="rId166" ref="G21"/>
    <hyperlink r:id="rId167" ref="I21"/>
    <hyperlink r:id="rId168" ref="J21"/>
    <hyperlink r:id="rId169" ref="K21"/>
    <hyperlink r:id="rId170" ref="Y21"/>
    <hyperlink r:id="rId171" ref="D22"/>
    <hyperlink r:id="rId172" ref="E22"/>
    <hyperlink r:id="rId173" ref="F22"/>
    <hyperlink r:id="rId174" ref="G22"/>
    <hyperlink r:id="rId175" ref="H22"/>
    <hyperlink r:id="rId176" ref="I22"/>
    <hyperlink r:id="rId177" ref="K22"/>
    <hyperlink r:id="rId178" ref="Y22"/>
    <hyperlink r:id="rId179" ref="D23"/>
    <hyperlink r:id="rId180" ref="E23"/>
    <hyperlink r:id="rId181" ref="F23"/>
    <hyperlink r:id="rId182" ref="G23"/>
    <hyperlink r:id="rId183" ref="H23"/>
    <hyperlink r:id="rId184" ref="J23"/>
    <hyperlink r:id="rId185" ref="K23"/>
    <hyperlink r:id="rId186" ref="Y23"/>
    <hyperlink r:id="rId187" ref="D24"/>
    <hyperlink r:id="rId188" ref="E24"/>
    <hyperlink r:id="rId189" ref="F24"/>
    <hyperlink r:id="rId190" ref="G24"/>
    <hyperlink r:id="rId191" ref="H24"/>
    <hyperlink r:id="rId192" ref="I24"/>
    <hyperlink r:id="rId193" ref="J24"/>
    <hyperlink r:id="rId194" ref="K24"/>
    <hyperlink r:id="rId195" ref="Y24"/>
    <hyperlink r:id="rId196" ref="D25"/>
    <hyperlink r:id="rId197" ref="E25"/>
    <hyperlink r:id="rId198" ref="F25"/>
    <hyperlink r:id="rId199" ref="G25"/>
    <hyperlink r:id="rId200" ref="H25"/>
    <hyperlink r:id="rId201" ref="K25"/>
    <hyperlink r:id="rId202" ref="Y25"/>
    <hyperlink r:id="rId203" ref="D26"/>
    <hyperlink r:id="rId204" ref="E26"/>
    <hyperlink r:id="rId205" ref="F26"/>
    <hyperlink r:id="rId206" ref="G26"/>
    <hyperlink r:id="rId207" ref="H26"/>
    <hyperlink r:id="rId208" ref="I26"/>
    <hyperlink r:id="rId209" ref="K26"/>
    <hyperlink r:id="rId210" ref="Y26"/>
    <hyperlink r:id="rId211" ref="D27"/>
    <hyperlink r:id="rId212" ref="E27"/>
    <hyperlink r:id="rId213" ref="F27"/>
    <hyperlink r:id="rId214" ref="G27"/>
    <hyperlink r:id="rId215" ref="H27"/>
    <hyperlink r:id="rId216" ref="I27"/>
    <hyperlink r:id="rId217" ref="K27"/>
    <hyperlink r:id="rId218" ref="Y27"/>
    <hyperlink r:id="rId219" ref="D28"/>
    <hyperlink r:id="rId220" ref="E28"/>
    <hyperlink r:id="rId221" ref="F28"/>
    <hyperlink r:id="rId222" ref="G28"/>
    <hyperlink r:id="rId223" ref="I28"/>
    <hyperlink r:id="rId224" ref="J28"/>
    <hyperlink r:id="rId225" ref="K28"/>
    <hyperlink r:id="rId226" ref="Y28"/>
    <hyperlink r:id="rId227" ref="D29"/>
    <hyperlink r:id="rId228" ref="E29"/>
    <hyperlink r:id="rId229" ref="F29"/>
    <hyperlink r:id="rId230" ref="G29"/>
    <hyperlink r:id="rId231" ref="H29"/>
    <hyperlink r:id="rId232" ref="I29"/>
    <hyperlink r:id="rId233" ref="J29"/>
    <hyperlink r:id="rId234" ref="K29"/>
    <hyperlink r:id="rId235" ref="Y29"/>
    <hyperlink r:id="rId236" ref="D30"/>
    <hyperlink r:id="rId237" ref="E30"/>
    <hyperlink r:id="rId238" ref="F30"/>
    <hyperlink r:id="rId239" ref="G30"/>
    <hyperlink r:id="rId240" ref="H30"/>
    <hyperlink r:id="rId241" ref="K30"/>
    <hyperlink r:id="rId242" ref="Y30"/>
    <hyperlink r:id="rId243" ref="D31"/>
    <hyperlink r:id="rId244" ref="E31"/>
    <hyperlink r:id="rId245" ref="F31"/>
    <hyperlink r:id="rId246" ref="G31"/>
    <hyperlink r:id="rId247" ref="J31"/>
    <hyperlink r:id="rId248" ref="K31"/>
    <hyperlink r:id="rId249" ref="Y31"/>
    <hyperlink r:id="rId250" ref="D32"/>
    <hyperlink r:id="rId251" ref="E32"/>
    <hyperlink r:id="rId252" ref="F32"/>
    <hyperlink r:id="rId253" ref="G32"/>
    <hyperlink r:id="rId254" ref="H32"/>
    <hyperlink r:id="rId255" ref="J32"/>
    <hyperlink r:id="rId256" ref="K32"/>
    <hyperlink r:id="rId257" ref="Y32"/>
    <hyperlink r:id="rId258" ref="D33"/>
    <hyperlink r:id="rId259" ref="E33"/>
    <hyperlink r:id="rId260" ref="F33"/>
    <hyperlink r:id="rId261" ref="G33"/>
    <hyperlink r:id="rId262" ref="J33"/>
    <hyperlink r:id="rId263" ref="Y33"/>
    <hyperlink r:id="rId264" ref="D34"/>
    <hyperlink r:id="rId265" ref="E34"/>
    <hyperlink r:id="rId266" ref="F34"/>
    <hyperlink r:id="rId267" ref="G34"/>
    <hyperlink r:id="rId268" ref="Y34"/>
    <hyperlink r:id="rId269" ref="D35"/>
    <hyperlink r:id="rId270" ref="E35"/>
    <hyperlink r:id="rId271" ref="F35"/>
    <hyperlink r:id="rId272" ref="G35"/>
    <hyperlink r:id="rId273" ref="Y35"/>
    <hyperlink r:id="rId274" ref="D36"/>
    <hyperlink r:id="rId275" ref="E36"/>
    <hyperlink r:id="rId276" ref="F36"/>
    <hyperlink r:id="rId277" ref="G36"/>
    <hyperlink r:id="rId278" ref="H36"/>
    <hyperlink r:id="rId279" ref="J36"/>
    <hyperlink r:id="rId280" ref="K36"/>
    <hyperlink r:id="rId281" ref="Y36"/>
  </hyperlinks>
  <drawing r:id="rId28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4" max="4" width="21.63"/>
  </cols>
  <sheetData>
    <row r="1">
      <c r="A1" s="330" t="s">
        <v>972</v>
      </c>
      <c r="B1" s="331" t="s">
        <v>1425</v>
      </c>
      <c r="C1" s="332" t="s">
        <v>1426</v>
      </c>
      <c r="D1" s="331" t="s">
        <v>167</v>
      </c>
      <c r="E1" s="151"/>
      <c r="F1" s="151"/>
      <c r="G1" s="151"/>
      <c r="H1" s="151"/>
      <c r="I1" s="151"/>
      <c r="J1" s="151"/>
      <c r="K1" s="151"/>
      <c r="L1" s="151"/>
      <c r="M1" s="151"/>
      <c r="N1" s="151"/>
      <c r="O1" s="151"/>
      <c r="P1" s="151"/>
      <c r="Q1" s="151"/>
      <c r="R1" s="151"/>
      <c r="S1" s="151"/>
      <c r="T1" s="151"/>
      <c r="U1" s="151"/>
      <c r="V1" s="151"/>
      <c r="W1" s="151"/>
      <c r="X1" s="151"/>
      <c r="Y1" s="151"/>
      <c r="Z1" s="151"/>
    </row>
    <row r="2">
      <c r="A2" s="333">
        <v>43101.0</v>
      </c>
      <c r="B2" s="334" t="s">
        <v>1091</v>
      </c>
      <c r="C2" s="335">
        <v>1.11277049E8</v>
      </c>
      <c r="D2" s="336" t="s">
        <v>1094</v>
      </c>
      <c r="E2" s="151"/>
      <c r="F2" s="151"/>
      <c r="G2" s="151"/>
      <c r="H2" s="151"/>
      <c r="I2" s="151"/>
      <c r="J2" s="151"/>
      <c r="K2" s="151"/>
      <c r="L2" s="151"/>
      <c r="M2" s="151"/>
      <c r="N2" s="151"/>
      <c r="O2" s="151"/>
      <c r="P2" s="151"/>
      <c r="Q2" s="151"/>
      <c r="R2" s="151"/>
      <c r="S2" s="151"/>
      <c r="T2" s="151"/>
      <c r="U2" s="151"/>
      <c r="V2" s="151"/>
      <c r="W2" s="151"/>
      <c r="X2" s="151"/>
      <c r="Y2" s="151"/>
      <c r="Z2" s="151"/>
    </row>
    <row r="3">
      <c r="A3" s="333">
        <v>43466.0</v>
      </c>
      <c r="B3" s="334" t="s">
        <v>1091</v>
      </c>
      <c r="C3" s="337">
        <v>1.25180462E8</v>
      </c>
      <c r="D3" s="336" t="s">
        <v>1094</v>
      </c>
      <c r="E3" s="151"/>
      <c r="F3" s="151"/>
      <c r="G3" s="151"/>
      <c r="H3" s="151"/>
      <c r="I3" s="151"/>
      <c r="J3" s="151"/>
      <c r="K3" s="151"/>
      <c r="L3" s="151"/>
      <c r="M3" s="151"/>
      <c r="N3" s="151"/>
      <c r="O3" s="151"/>
      <c r="P3" s="151"/>
      <c r="Q3" s="151"/>
      <c r="R3" s="151"/>
      <c r="S3" s="151"/>
      <c r="T3" s="151"/>
      <c r="U3" s="151"/>
      <c r="V3" s="151"/>
      <c r="W3" s="151"/>
      <c r="X3" s="151"/>
      <c r="Y3" s="151"/>
      <c r="Z3" s="151"/>
    </row>
    <row r="4">
      <c r="A4" s="333">
        <v>43831.0</v>
      </c>
      <c r="B4" s="334" t="s">
        <v>1091</v>
      </c>
      <c r="C4" s="337">
        <v>9.4917204E7</v>
      </c>
      <c r="D4" s="336" t="s">
        <v>1094</v>
      </c>
      <c r="E4" s="151"/>
      <c r="F4" s="151"/>
      <c r="G4" s="151"/>
      <c r="H4" s="151"/>
      <c r="I4" s="151"/>
      <c r="J4" s="151"/>
      <c r="K4" s="151"/>
      <c r="L4" s="151"/>
      <c r="M4" s="151"/>
      <c r="N4" s="151"/>
      <c r="O4" s="151"/>
      <c r="P4" s="151"/>
      <c r="Q4" s="151"/>
      <c r="R4" s="151"/>
      <c r="S4" s="151"/>
      <c r="T4" s="151"/>
      <c r="U4" s="151"/>
      <c r="V4" s="151"/>
      <c r="W4" s="151"/>
      <c r="X4" s="151"/>
      <c r="Y4" s="151"/>
      <c r="Z4" s="151"/>
    </row>
    <row r="5">
      <c r="A5" s="333">
        <v>44197.0</v>
      </c>
      <c r="B5" s="334" t="s">
        <v>1091</v>
      </c>
      <c r="C5" s="337">
        <v>1.22637701E8</v>
      </c>
      <c r="D5" s="336" t="s">
        <v>1094</v>
      </c>
      <c r="E5" s="151"/>
      <c r="F5" s="151"/>
      <c r="G5" s="151"/>
      <c r="H5" s="151"/>
      <c r="I5" s="151"/>
      <c r="J5" s="151"/>
      <c r="K5" s="151"/>
      <c r="L5" s="151"/>
      <c r="M5" s="151"/>
      <c r="N5" s="151"/>
      <c r="O5" s="151"/>
      <c r="P5" s="151"/>
      <c r="Q5" s="151"/>
      <c r="R5" s="151"/>
      <c r="S5" s="151"/>
      <c r="T5" s="151"/>
      <c r="U5" s="151"/>
      <c r="V5" s="151"/>
      <c r="W5" s="151"/>
      <c r="X5" s="151"/>
      <c r="Y5" s="151"/>
      <c r="Z5" s="151"/>
    </row>
    <row r="6">
      <c r="A6" s="333">
        <v>43101.0</v>
      </c>
      <c r="B6" s="334" t="s">
        <v>1115</v>
      </c>
      <c r="C6" s="335">
        <v>2.9856246E7</v>
      </c>
      <c r="D6" s="336" t="s">
        <v>1117</v>
      </c>
      <c r="E6" s="151"/>
      <c r="F6" s="151"/>
      <c r="G6" s="151"/>
      <c r="H6" s="151"/>
      <c r="I6" s="151"/>
      <c r="J6" s="151"/>
      <c r="K6" s="151"/>
      <c r="L6" s="151"/>
      <c r="M6" s="151"/>
      <c r="N6" s="151"/>
      <c r="O6" s="151"/>
      <c r="P6" s="151"/>
      <c r="Q6" s="151"/>
      <c r="R6" s="151"/>
      <c r="S6" s="151"/>
      <c r="T6" s="151"/>
      <c r="U6" s="151"/>
      <c r="V6" s="151"/>
      <c r="W6" s="151"/>
      <c r="X6" s="151"/>
      <c r="Y6" s="151"/>
      <c r="Z6" s="151"/>
    </row>
    <row r="7">
      <c r="A7" s="333">
        <v>43466.0</v>
      </c>
      <c r="B7" s="334" t="s">
        <v>1115</v>
      </c>
      <c r="C7" s="337">
        <v>1.66449936E8</v>
      </c>
      <c r="D7" s="336" t="s">
        <v>1117</v>
      </c>
      <c r="E7" s="151"/>
      <c r="F7" s="151"/>
      <c r="G7" s="151"/>
      <c r="H7" s="151"/>
      <c r="I7" s="151"/>
      <c r="J7" s="151"/>
      <c r="K7" s="151"/>
      <c r="L7" s="151"/>
      <c r="M7" s="151"/>
      <c r="N7" s="151"/>
      <c r="O7" s="151"/>
      <c r="P7" s="151"/>
      <c r="Q7" s="151"/>
      <c r="R7" s="151"/>
      <c r="S7" s="151"/>
      <c r="T7" s="151"/>
      <c r="U7" s="151"/>
      <c r="V7" s="151"/>
      <c r="W7" s="151"/>
      <c r="X7" s="151"/>
      <c r="Y7" s="151"/>
      <c r="Z7" s="151"/>
    </row>
    <row r="8">
      <c r="A8" s="333">
        <v>43831.0</v>
      </c>
      <c r="B8" s="334" t="s">
        <v>1115</v>
      </c>
      <c r="C8" s="337">
        <v>9075183.0</v>
      </c>
      <c r="D8" s="336" t="s">
        <v>1117</v>
      </c>
      <c r="E8" s="151"/>
      <c r="F8" s="151"/>
      <c r="G8" s="151"/>
      <c r="H8" s="151"/>
      <c r="I8" s="151"/>
      <c r="J8" s="151"/>
      <c r="K8" s="151"/>
      <c r="L8" s="151"/>
      <c r="M8" s="151"/>
      <c r="N8" s="151"/>
      <c r="O8" s="151"/>
      <c r="P8" s="151"/>
      <c r="Q8" s="151"/>
      <c r="R8" s="151"/>
      <c r="S8" s="151"/>
      <c r="T8" s="151"/>
      <c r="U8" s="151"/>
      <c r="V8" s="151"/>
      <c r="W8" s="151"/>
      <c r="X8" s="151"/>
      <c r="Y8" s="151"/>
      <c r="Z8" s="151"/>
    </row>
    <row r="9">
      <c r="A9" s="333">
        <v>44197.0</v>
      </c>
      <c r="B9" s="334" t="s">
        <v>1115</v>
      </c>
      <c r="C9" s="337">
        <v>1.7736472E7</v>
      </c>
      <c r="D9" s="336" t="s">
        <v>1117</v>
      </c>
      <c r="E9" s="151"/>
      <c r="F9" s="151"/>
      <c r="G9" s="151"/>
      <c r="H9" s="151"/>
      <c r="I9" s="151"/>
      <c r="J9" s="151"/>
      <c r="K9" s="151"/>
      <c r="L9" s="151"/>
      <c r="M9" s="151"/>
      <c r="N9" s="151"/>
      <c r="O9" s="151"/>
      <c r="P9" s="151"/>
      <c r="Q9" s="151"/>
      <c r="R9" s="151"/>
      <c r="S9" s="151"/>
      <c r="T9" s="151"/>
      <c r="U9" s="151"/>
      <c r="V9" s="151"/>
      <c r="W9" s="151"/>
      <c r="X9" s="151"/>
      <c r="Y9" s="151"/>
      <c r="Z9" s="151"/>
    </row>
    <row r="10">
      <c r="A10" s="333">
        <v>43101.0</v>
      </c>
      <c r="B10" s="334" t="s">
        <v>1136</v>
      </c>
      <c r="C10" s="337">
        <v>7.3903E7</v>
      </c>
      <c r="D10" s="336" t="s">
        <v>1138</v>
      </c>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333">
        <v>43466.0</v>
      </c>
      <c r="B11" s="334" t="s">
        <v>1136</v>
      </c>
      <c r="C11" s="337">
        <v>6.8966E7</v>
      </c>
      <c r="D11" s="336" t="s">
        <v>1138</v>
      </c>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333">
        <v>43831.0</v>
      </c>
      <c r="B12" s="334" t="s">
        <v>1136</v>
      </c>
      <c r="C12" s="337">
        <v>3.2429E7</v>
      </c>
      <c r="D12" s="336" t="s">
        <v>1138</v>
      </c>
      <c r="E12" s="151"/>
      <c r="F12" s="151"/>
      <c r="G12" s="151"/>
      <c r="H12" s="151"/>
      <c r="I12" s="151"/>
      <c r="J12" s="151"/>
      <c r="K12" s="151"/>
      <c r="L12" s="151"/>
      <c r="M12" s="151"/>
      <c r="N12" s="151"/>
      <c r="O12" s="151"/>
      <c r="P12" s="151"/>
      <c r="Q12" s="151"/>
      <c r="R12" s="151"/>
      <c r="S12" s="151"/>
      <c r="T12" s="151"/>
      <c r="U12" s="151"/>
      <c r="V12" s="151"/>
      <c r="W12" s="151"/>
      <c r="X12" s="151"/>
      <c r="Y12" s="151"/>
      <c r="Z12" s="151"/>
    </row>
    <row r="13">
      <c r="A13" s="333">
        <v>44197.0</v>
      </c>
      <c r="B13" s="334" t="s">
        <v>1136</v>
      </c>
      <c r="C13" s="337">
        <v>3.2014E7</v>
      </c>
      <c r="D13" s="336" t="s">
        <v>1138</v>
      </c>
      <c r="E13" s="151"/>
      <c r="F13" s="151"/>
      <c r="G13" s="151"/>
      <c r="H13" s="151"/>
      <c r="I13" s="151"/>
      <c r="J13" s="151"/>
      <c r="K13" s="151"/>
      <c r="L13" s="151"/>
      <c r="M13" s="151"/>
      <c r="N13" s="151"/>
      <c r="O13" s="151"/>
      <c r="P13" s="151"/>
      <c r="Q13" s="151"/>
      <c r="R13" s="151"/>
      <c r="S13" s="151"/>
      <c r="T13" s="151"/>
      <c r="U13" s="151"/>
      <c r="V13" s="151"/>
      <c r="W13" s="151"/>
      <c r="X13" s="151"/>
      <c r="Y13" s="151"/>
      <c r="Z13" s="151"/>
    </row>
    <row r="14">
      <c r="A14" s="333">
        <v>43101.0</v>
      </c>
      <c r="B14" s="334" t="s">
        <v>1156</v>
      </c>
      <c r="C14" s="337">
        <v>6.221E7</v>
      </c>
      <c r="D14" s="336" t="s">
        <v>1158</v>
      </c>
      <c r="E14" s="151"/>
      <c r="F14" s="151"/>
      <c r="G14" s="151"/>
      <c r="H14" s="151"/>
      <c r="I14" s="151"/>
      <c r="J14" s="151"/>
      <c r="K14" s="151"/>
      <c r="L14" s="151"/>
      <c r="M14" s="151"/>
      <c r="N14" s="151"/>
      <c r="O14" s="151"/>
      <c r="P14" s="151"/>
      <c r="Q14" s="151"/>
      <c r="R14" s="151"/>
      <c r="S14" s="151"/>
      <c r="T14" s="151"/>
      <c r="U14" s="151"/>
      <c r="V14" s="151"/>
      <c r="W14" s="151"/>
      <c r="X14" s="151"/>
      <c r="Y14" s="151"/>
      <c r="Z14" s="151"/>
    </row>
    <row r="15">
      <c r="A15" s="333">
        <v>43466.0</v>
      </c>
      <c r="B15" s="334" t="s">
        <v>1156</v>
      </c>
      <c r="C15" s="337">
        <v>6.5706E7</v>
      </c>
      <c r="D15" s="336" t="s">
        <v>1158</v>
      </c>
      <c r="E15" s="151"/>
      <c r="F15" s="151"/>
      <c r="G15" s="151"/>
      <c r="H15" s="151"/>
      <c r="I15" s="151"/>
      <c r="J15" s="151"/>
      <c r="K15" s="151"/>
      <c r="L15" s="151"/>
      <c r="M15" s="151"/>
      <c r="N15" s="151"/>
      <c r="O15" s="151"/>
      <c r="P15" s="151"/>
      <c r="Q15" s="151"/>
      <c r="R15" s="151"/>
      <c r="S15" s="151"/>
      <c r="T15" s="151"/>
      <c r="U15" s="151"/>
      <c r="V15" s="151"/>
      <c r="W15" s="151"/>
      <c r="X15" s="151"/>
      <c r="Y15" s="151"/>
      <c r="Z15" s="151"/>
    </row>
    <row r="16">
      <c r="A16" s="333">
        <v>43831.0</v>
      </c>
      <c r="B16" s="334" t="s">
        <v>1156</v>
      </c>
      <c r="C16" s="337">
        <v>4.4433E7</v>
      </c>
      <c r="D16" s="336" t="s">
        <v>1158</v>
      </c>
      <c r="E16" s="151"/>
      <c r="F16" s="151"/>
      <c r="G16" s="151"/>
      <c r="H16" s="151"/>
      <c r="I16" s="151"/>
      <c r="J16" s="151"/>
      <c r="K16" s="151"/>
      <c r="L16" s="151"/>
      <c r="M16" s="151"/>
      <c r="N16" s="151"/>
      <c r="O16" s="151"/>
      <c r="P16" s="151"/>
      <c r="Q16" s="151"/>
      <c r="R16" s="151"/>
      <c r="S16" s="151"/>
      <c r="T16" s="151"/>
      <c r="U16" s="151"/>
      <c r="V16" s="151"/>
      <c r="W16" s="151"/>
      <c r="X16" s="151"/>
      <c r="Y16" s="151"/>
      <c r="Z16" s="151"/>
    </row>
    <row r="17">
      <c r="A17" s="333">
        <v>44197.0</v>
      </c>
      <c r="B17" s="334" t="s">
        <v>1156</v>
      </c>
      <c r="C17" s="337">
        <v>5.1392E7</v>
      </c>
      <c r="D17" s="336" t="s">
        <v>1158</v>
      </c>
      <c r="E17" s="151"/>
      <c r="F17" s="151"/>
      <c r="G17" s="151"/>
      <c r="H17" s="151"/>
      <c r="I17" s="151"/>
      <c r="J17" s="151"/>
      <c r="K17" s="151"/>
      <c r="L17" s="151"/>
      <c r="M17" s="151"/>
      <c r="N17" s="151"/>
      <c r="O17" s="151"/>
      <c r="P17" s="151"/>
      <c r="Q17" s="151"/>
      <c r="R17" s="151"/>
      <c r="S17" s="151"/>
      <c r="T17" s="151"/>
      <c r="U17" s="151"/>
      <c r="V17" s="151"/>
      <c r="W17" s="151"/>
      <c r="X17" s="151"/>
      <c r="Y17" s="151"/>
      <c r="Z17" s="151"/>
    </row>
    <row r="18">
      <c r="A18" s="333">
        <v>43101.0</v>
      </c>
      <c r="B18" s="334" t="s">
        <v>1176</v>
      </c>
      <c r="C18" s="337">
        <v>3127963.0</v>
      </c>
      <c r="D18" s="336" t="s">
        <v>1179</v>
      </c>
      <c r="E18" s="151"/>
      <c r="F18" s="151"/>
      <c r="G18" s="151"/>
      <c r="H18" s="151"/>
      <c r="I18" s="151"/>
      <c r="J18" s="151"/>
      <c r="K18" s="151"/>
      <c r="L18" s="151"/>
      <c r="M18" s="151"/>
      <c r="N18" s="151"/>
      <c r="O18" s="151"/>
      <c r="P18" s="151"/>
      <c r="Q18" s="151"/>
      <c r="R18" s="151"/>
      <c r="S18" s="151"/>
      <c r="T18" s="151"/>
      <c r="U18" s="151"/>
      <c r="V18" s="151"/>
      <c r="W18" s="151"/>
      <c r="X18" s="151"/>
      <c r="Y18" s="151"/>
      <c r="Z18" s="151"/>
    </row>
    <row r="19">
      <c r="A19" s="333">
        <v>43466.0</v>
      </c>
      <c r="B19" s="334" t="s">
        <v>1176</v>
      </c>
      <c r="C19" s="337">
        <v>4373467.0</v>
      </c>
      <c r="D19" s="336" t="s">
        <v>1179</v>
      </c>
      <c r="E19" s="151"/>
      <c r="F19" s="151"/>
      <c r="G19" s="151"/>
      <c r="H19" s="151"/>
      <c r="I19" s="151"/>
      <c r="J19" s="151"/>
      <c r="K19" s="151"/>
      <c r="L19" s="151"/>
      <c r="M19" s="151"/>
      <c r="N19" s="151"/>
      <c r="O19" s="151"/>
      <c r="P19" s="151"/>
      <c r="Q19" s="151"/>
      <c r="R19" s="151"/>
      <c r="S19" s="151"/>
      <c r="T19" s="151"/>
      <c r="U19" s="151"/>
      <c r="V19" s="151"/>
      <c r="W19" s="151"/>
      <c r="X19" s="151"/>
      <c r="Y19" s="151"/>
      <c r="Z19" s="151"/>
    </row>
    <row r="20">
      <c r="A20" s="333">
        <v>43831.0</v>
      </c>
      <c r="B20" s="334" t="s">
        <v>1176</v>
      </c>
      <c r="C20" s="337">
        <v>5423373.0</v>
      </c>
      <c r="D20" s="336" t="s">
        <v>1179</v>
      </c>
      <c r="E20" s="151"/>
      <c r="F20" s="151"/>
      <c r="G20" s="151"/>
      <c r="H20" s="151"/>
      <c r="I20" s="151"/>
      <c r="J20" s="151"/>
      <c r="K20" s="151"/>
      <c r="L20" s="151"/>
      <c r="M20" s="151"/>
      <c r="N20" s="151"/>
      <c r="O20" s="151"/>
      <c r="P20" s="151"/>
      <c r="Q20" s="151"/>
      <c r="R20" s="151"/>
      <c r="S20" s="151"/>
      <c r="T20" s="151"/>
      <c r="U20" s="151"/>
      <c r="V20" s="151"/>
      <c r="W20" s="151"/>
      <c r="X20" s="151"/>
      <c r="Y20" s="151"/>
      <c r="Z20" s="151"/>
    </row>
    <row r="21">
      <c r="A21" s="333">
        <v>44197.0</v>
      </c>
      <c r="B21" s="334" t="s">
        <v>1176</v>
      </c>
      <c r="C21" s="337">
        <v>7211548.0</v>
      </c>
      <c r="D21" s="336" t="s">
        <v>1179</v>
      </c>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333">
        <v>43101.0</v>
      </c>
      <c r="B22" s="334" t="s">
        <v>1198</v>
      </c>
      <c r="C22" s="337">
        <v>2.7391568E7</v>
      </c>
      <c r="D22" s="336" t="s">
        <v>1200</v>
      </c>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333">
        <v>43466.0</v>
      </c>
      <c r="B23" s="334" t="s">
        <v>1198</v>
      </c>
      <c r="C23" s="337">
        <v>2.7061174E7</v>
      </c>
      <c r="D23" s="336" t="s">
        <v>1200</v>
      </c>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333">
        <v>43831.0</v>
      </c>
      <c r="B24" s="334" t="s">
        <v>1198</v>
      </c>
      <c r="C24" s="337">
        <v>2.8700963E7</v>
      </c>
      <c r="D24" s="336" t="s">
        <v>1200</v>
      </c>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333">
        <v>44197.0</v>
      </c>
      <c r="B25" s="334" t="s">
        <v>1198</v>
      </c>
      <c r="C25" s="337">
        <v>2.1173591E7</v>
      </c>
      <c r="D25" s="336" t="s">
        <v>1200</v>
      </c>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333">
        <v>43101.0</v>
      </c>
      <c r="B26" s="338" t="s">
        <v>1219</v>
      </c>
      <c r="C26" s="335">
        <v>0.0</v>
      </c>
      <c r="D26" s="336" t="s">
        <v>1221</v>
      </c>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333">
        <v>43466.0</v>
      </c>
      <c r="B27" s="338" t="s">
        <v>1219</v>
      </c>
      <c r="C27" s="335">
        <v>0.0</v>
      </c>
      <c r="D27" s="336" t="s">
        <v>1221</v>
      </c>
      <c r="E27" s="151"/>
      <c r="F27" s="151"/>
      <c r="G27" s="151"/>
      <c r="H27" s="151"/>
      <c r="I27" s="151"/>
      <c r="J27" s="151"/>
      <c r="K27" s="151"/>
      <c r="L27" s="151"/>
      <c r="M27" s="151"/>
      <c r="N27" s="151"/>
      <c r="O27" s="151"/>
      <c r="P27" s="151"/>
      <c r="Q27" s="151"/>
      <c r="R27" s="151"/>
      <c r="S27" s="151"/>
      <c r="T27" s="151"/>
      <c r="U27" s="151"/>
      <c r="V27" s="151"/>
      <c r="W27" s="151"/>
      <c r="X27" s="151"/>
      <c r="Y27" s="151"/>
      <c r="Z27" s="151"/>
    </row>
    <row r="28">
      <c r="A28" s="333">
        <v>43831.0</v>
      </c>
      <c r="B28" s="338" t="s">
        <v>1219</v>
      </c>
      <c r="C28" s="335">
        <v>0.0</v>
      </c>
      <c r="D28" s="336" t="s">
        <v>1221</v>
      </c>
      <c r="E28" s="151"/>
      <c r="F28" s="151"/>
      <c r="G28" s="151"/>
      <c r="H28" s="151"/>
      <c r="I28" s="151"/>
      <c r="J28" s="151"/>
      <c r="K28" s="151"/>
      <c r="L28" s="151"/>
      <c r="M28" s="151"/>
      <c r="N28" s="151"/>
      <c r="O28" s="151"/>
      <c r="P28" s="151"/>
      <c r="Q28" s="151"/>
      <c r="R28" s="151"/>
      <c r="S28" s="151"/>
      <c r="T28" s="151"/>
      <c r="U28" s="151"/>
      <c r="V28" s="151"/>
      <c r="W28" s="151"/>
      <c r="X28" s="151"/>
      <c r="Y28" s="151"/>
      <c r="Z28" s="151"/>
    </row>
    <row r="29">
      <c r="A29" s="333">
        <v>44197.0</v>
      </c>
      <c r="B29" s="338" t="s">
        <v>1219</v>
      </c>
      <c r="C29" s="335">
        <v>0.0</v>
      </c>
      <c r="D29" s="336" t="s">
        <v>1221</v>
      </c>
      <c r="E29" s="151"/>
      <c r="F29" s="151"/>
      <c r="G29" s="151"/>
      <c r="H29" s="151"/>
      <c r="I29" s="151"/>
      <c r="J29" s="151"/>
      <c r="K29" s="151"/>
      <c r="L29" s="151"/>
      <c r="M29" s="151"/>
      <c r="N29" s="151"/>
      <c r="O29" s="151"/>
      <c r="P29" s="151"/>
      <c r="Q29" s="151"/>
      <c r="R29" s="151"/>
      <c r="S29" s="151"/>
      <c r="T29" s="151"/>
      <c r="U29" s="151"/>
      <c r="V29" s="151"/>
      <c r="W29" s="151"/>
      <c r="X29" s="151"/>
      <c r="Y29" s="151"/>
      <c r="Z29" s="151"/>
    </row>
    <row r="30">
      <c r="A30" s="333">
        <v>43101.0</v>
      </c>
      <c r="B30" s="338" t="s">
        <v>1242</v>
      </c>
      <c r="C30" s="337">
        <v>3.6103255E7</v>
      </c>
      <c r="D30" s="336" t="s">
        <v>1244</v>
      </c>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333">
        <v>43466.0</v>
      </c>
      <c r="B31" s="338" t="s">
        <v>1242</v>
      </c>
      <c r="C31" s="337">
        <v>4.0885575E7</v>
      </c>
      <c r="D31" s="336" t="s">
        <v>1244</v>
      </c>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333">
        <v>43831.0</v>
      </c>
      <c r="B32" s="338" t="s">
        <v>1242</v>
      </c>
      <c r="C32" s="335">
        <v>0.0</v>
      </c>
      <c r="D32" s="336" t="s">
        <v>1244</v>
      </c>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333">
        <v>44197.0</v>
      </c>
      <c r="B33" s="338" t="s">
        <v>1242</v>
      </c>
      <c r="C33" s="337">
        <v>3.2124628E7</v>
      </c>
      <c r="D33" s="336" t="s">
        <v>1244</v>
      </c>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333">
        <v>43101.0</v>
      </c>
      <c r="B34" s="334" t="s">
        <v>1261</v>
      </c>
      <c r="C34" s="337">
        <v>3780657.0</v>
      </c>
      <c r="D34" s="336" t="s">
        <v>1264</v>
      </c>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333">
        <v>43466.0</v>
      </c>
      <c r="B35" s="334" t="s">
        <v>1261</v>
      </c>
      <c r="C35" s="337">
        <v>1.0741525E7</v>
      </c>
      <c r="D35" s="336" t="s">
        <v>1264</v>
      </c>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333">
        <v>43831.0</v>
      </c>
      <c r="B36" s="334" t="s">
        <v>1261</v>
      </c>
      <c r="C36" s="337">
        <v>2.1732658E7</v>
      </c>
      <c r="D36" s="336" t="s">
        <v>1264</v>
      </c>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333">
        <v>44197.0</v>
      </c>
      <c r="B37" s="334" t="s">
        <v>1261</v>
      </c>
      <c r="C37" s="337">
        <v>2.7309742E7</v>
      </c>
      <c r="D37" s="336" t="s">
        <v>1264</v>
      </c>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333">
        <v>43101.0</v>
      </c>
      <c r="B38" s="338" t="s">
        <v>1285</v>
      </c>
      <c r="C38" s="337">
        <v>1584443.0</v>
      </c>
      <c r="D38" s="336" t="s">
        <v>1287</v>
      </c>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333">
        <v>43466.0</v>
      </c>
      <c r="B39" s="338" t="s">
        <v>1285</v>
      </c>
      <c r="C39" s="337">
        <v>3509121.0</v>
      </c>
      <c r="D39" s="336" t="s">
        <v>1287</v>
      </c>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333">
        <v>43831.0</v>
      </c>
      <c r="B40" s="338" t="s">
        <v>1285</v>
      </c>
      <c r="C40" s="337">
        <v>7481521.0</v>
      </c>
      <c r="D40" s="336" t="s">
        <v>1287</v>
      </c>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333">
        <v>44197.0</v>
      </c>
      <c r="B41" s="338" t="s">
        <v>1285</v>
      </c>
      <c r="C41" s="335">
        <v>0.0</v>
      </c>
      <c r="D41" s="336" t="s">
        <v>1287</v>
      </c>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333">
        <v>43101.0</v>
      </c>
      <c r="B42" s="338" t="s">
        <v>1305</v>
      </c>
      <c r="C42" s="337">
        <v>9.3959946E7</v>
      </c>
      <c r="D42" s="336" t="s">
        <v>1307</v>
      </c>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333">
        <v>43466.0</v>
      </c>
      <c r="B43" s="338" t="s">
        <v>1305</v>
      </c>
      <c r="C43" s="337">
        <v>7.9314399E7</v>
      </c>
      <c r="D43" s="336" t="s">
        <v>1307</v>
      </c>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333">
        <v>43831.0</v>
      </c>
      <c r="B44" s="338" t="s">
        <v>1305</v>
      </c>
      <c r="C44" s="337">
        <v>8.0594319E7</v>
      </c>
      <c r="D44" s="336" t="s">
        <v>1307</v>
      </c>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333">
        <v>44197.0</v>
      </c>
      <c r="B45" s="338" t="s">
        <v>1305</v>
      </c>
      <c r="C45" s="337">
        <v>5.0160044E7</v>
      </c>
      <c r="D45" s="336" t="s">
        <v>1307</v>
      </c>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333">
        <v>43101.0</v>
      </c>
      <c r="B46" s="339" t="s">
        <v>1325</v>
      </c>
      <c r="C46" s="337">
        <v>3.2747982E7</v>
      </c>
      <c r="D46" s="336" t="s">
        <v>1327</v>
      </c>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333">
        <v>43466.0</v>
      </c>
      <c r="B47" s="339" t="s">
        <v>1325</v>
      </c>
      <c r="C47" s="337">
        <v>3.5005802E7</v>
      </c>
      <c r="D47" s="336" t="s">
        <v>1327</v>
      </c>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333">
        <v>43831.0</v>
      </c>
      <c r="B48" s="339" t="s">
        <v>1325</v>
      </c>
      <c r="C48" s="337">
        <v>1.9632859E7</v>
      </c>
      <c r="D48" s="336" t="s">
        <v>1327</v>
      </c>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333">
        <v>44197.0</v>
      </c>
      <c r="B49" s="339" t="s">
        <v>1325</v>
      </c>
      <c r="C49" s="337">
        <v>3.156141E7</v>
      </c>
      <c r="D49" s="336" t="s">
        <v>1327</v>
      </c>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333">
        <v>43101.0</v>
      </c>
      <c r="B50" s="339" t="s">
        <v>1347</v>
      </c>
      <c r="C50" s="337">
        <v>5510733.0</v>
      </c>
      <c r="D50" s="336" t="s">
        <v>1350</v>
      </c>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333">
        <v>43466.0</v>
      </c>
      <c r="B51" s="339" t="s">
        <v>1347</v>
      </c>
      <c r="C51" s="337">
        <v>656396.0</v>
      </c>
      <c r="D51" s="336" t="s">
        <v>1350</v>
      </c>
      <c r="E51" s="151"/>
      <c r="F51" s="151"/>
      <c r="G51" s="151"/>
      <c r="H51" s="151"/>
      <c r="I51" s="151"/>
      <c r="J51" s="151"/>
      <c r="K51" s="151"/>
      <c r="L51" s="151"/>
      <c r="M51" s="151"/>
      <c r="N51" s="151"/>
      <c r="O51" s="151"/>
      <c r="P51" s="151"/>
      <c r="Q51" s="151"/>
      <c r="R51" s="151"/>
      <c r="S51" s="151"/>
      <c r="T51" s="151"/>
      <c r="U51" s="151"/>
      <c r="V51" s="151"/>
      <c r="W51" s="151"/>
      <c r="X51" s="151"/>
      <c r="Y51" s="151"/>
      <c r="Z51" s="151"/>
    </row>
    <row r="52">
      <c r="A52" s="333">
        <v>43831.0</v>
      </c>
      <c r="B52" s="339" t="s">
        <v>1347</v>
      </c>
      <c r="C52" s="337">
        <v>562996.0</v>
      </c>
      <c r="D52" s="336" t="s">
        <v>1350</v>
      </c>
      <c r="E52" s="151"/>
      <c r="F52" s="151"/>
      <c r="G52" s="151"/>
      <c r="H52" s="151"/>
      <c r="I52" s="151"/>
      <c r="J52" s="151"/>
      <c r="K52" s="151"/>
      <c r="L52" s="151"/>
      <c r="M52" s="151"/>
      <c r="N52" s="151"/>
      <c r="O52" s="151"/>
      <c r="P52" s="151"/>
      <c r="Q52" s="151"/>
      <c r="R52" s="151"/>
      <c r="S52" s="151"/>
      <c r="T52" s="151"/>
      <c r="U52" s="151"/>
      <c r="V52" s="151"/>
      <c r="W52" s="151"/>
      <c r="X52" s="151"/>
      <c r="Y52" s="151"/>
      <c r="Z52" s="151"/>
    </row>
    <row r="53">
      <c r="A53" s="333">
        <v>44197.0</v>
      </c>
      <c r="B53" s="339" t="s">
        <v>1347</v>
      </c>
      <c r="C53" s="337">
        <v>907548.0</v>
      </c>
      <c r="D53" s="336" t="s">
        <v>1350</v>
      </c>
      <c r="E53" s="151"/>
      <c r="F53" s="151"/>
      <c r="G53" s="151"/>
      <c r="H53" s="151"/>
      <c r="I53" s="151"/>
      <c r="J53" s="151"/>
      <c r="K53" s="151"/>
      <c r="L53" s="151"/>
      <c r="M53" s="151"/>
      <c r="N53" s="151"/>
      <c r="O53" s="151"/>
      <c r="P53" s="151"/>
      <c r="Q53" s="151"/>
      <c r="R53" s="151"/>
      <c r="S53" s="151"/>
      <c r="T53" s="151"/>
      <c r="U53" s="151"/>
      <c r="V53" s="151"/>
      <c r="W53" s="151"/>
      <c r="X53" s="151"/>
      <c r="Y53" s="151"/>
      <c r="Z53" s="151"/>
    </row>
    <row r="54">
      <c r="A54" s="333">
        <v>43101.0</v>
      </c>
      <c r="B54" s="339" t="s">
        <v>1368</v>
      </c>
      <c r="C54" s="335">
        <v>0.0</v>
      </c>
      <c r="D54" s="336" t="s">
        <v>1370</v>
      </c>
      <c r="E54" s="151"/>
      <c r="F54" s="151"/>
      <c r="G54" s="151"/>
      <c r="H54" s="151"/>
      <c r="I54" s="151"/>
      <c r="J54" s="151"/>
      <c r="K54" s="151"/>
      <c r="L54" s="151"/>
      <c r="M54" s="151"/>
      <c r="N54" s="151"/>
      <c r="O54" s="151"/>
      <c r="P54" s="151"/>
      <c r="Q54" s="151"/>
      <c r="R54" s="151"/>
      <c r="S54" s="151"/>
      <c r="T54" s="151"/>
      <c r="U54" s="151"/>
      <c r="V54" s="151"/>
      <c r="W54" s="151"/>
      <c r="X54" s="151"/>
      <c r="Y54" s="151"/>
      <c r="Z54" s="151"/>
    </row>
    <row r="55">
      <c r="A55" s="333">
        <v>43466.0</v>
      </c>
      <c r="B55" s="339" t="s">
        <v>1368</v>
      </c>
      <c r="C55" s="335">
        <v>0.0</v>
      </c>
      <c r="D55" s="336" t="s">
        <v>1370</v>
      </c>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333">
        <v>43831.0</v>
      </c>
      <c r="B56" s="339" t="s">
        <v>1368</v>
      </c>
      <c r="C56" s="335">
        <v>0.0</v>
      </c>
      <c r="D56" s="336" t="s">
        <v>1370</v>
      </c>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333">
        <v>44197.0</v>
      </c>
      <c r="B57" s="339" t="s">
        <v>1368</v>
      </c>
      <c r="C57" s="335">
        <v>0.0</v>
      </c>
      <c r="D57" s="336" t="s">
        <v>1370</v>
      </c>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333">
        <v>43101.0</v>
      </c>
      <c r="B58" s="339" t="s">
        <v>1386</v>
      </c>
      <c r="C58" s="337">
        <v>8912473.0</v>
      </c>
      <c r="D58" s="336" t="s">
        <v>1388</v>
      </c>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333">
        <v>43466.0</v>
      </c>
      <c r="B59" s="339" t="s">
        <v>1386</v>
      </c>
      <c r="C59" s="337">
        <v>8745982.0</v>
      </c>
      <c r="D59" s="336" t="s">
        <v>1388</v>
      </c>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333">
        <v>43831.0</v>
      </c>
      <c r="B60" s="339" t="s">
        <v>1386</v>
      </c>
      <c r="C60" s="337">
        <v>6603491.0</v>
      </c>
      <c r="D60" s="336" t="s">
        <v>1388</v>
      </c>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333">
        <v>44197.0</v>
      </c>
      <c r="B61" s="339" t="s">
        <v>1386</v>
      </c>
      <c r="C61" s="337">
        <v>6110950.0</v>
      </c>
      <c r="D61" s="336" t="s">
        <v>1388</v>
      </c>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333">
        <v>43101.0</v>
      </c>
      <c r="B62" s="339" t="s">
        <v>1407</v>
      </c>
      <c r="C62" s="337">
        <v>2158366.0</v>
      </c>
      <c r="D62" s="336" t="s">
        <v>1409</v>
      </c>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333">
        <v>43466.0</v>
      </c>
      <c r="B63" s="339" t="s">
        <v>1407</v>
      </c>
      <c r="C63" s="337">
        <v>2313339.0</v>
      </c>
      <c r="D63" s="336" t="s">
        <v>1409</v>
      </c>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333">
        <v>43831.0</v>
      </c>
      <c r="B64" s="339" t="s">
        <v>1407</v>
      </c>
      <c r="C64" s="337">
        <v>1896204.0</v>
      </c>
      <c r="D64" s="336" t="s">
        <v>1409</v>
      </c>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333">
        <v>44197.0</v>
      </c>
      <c r="B65" s="339" t="s">
        <v>1407</v>
      </c>
      <c r="C65" s="337">
        <v>2239972.0</v>
      </c>
      <c r="D65" s="336" t="s">
        <v>1409</v>
      </c>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333">
        <v>43101.0</v>
      </c>
      <c r="B66" s="339" t="s">
        <v>1427</v>
      </c>
      <c r="C66" s="337">
        <v>4.1329361E7</v>
      </c>
      <c r="D66" s="336" t="s">
        <v>1428</v>
      </c>
      <c r="E66" s="151"/>
      <c r="F66" s="151"/>
      <c r="G66" s="151"/>
      <c r="H66" s="151"/>
      <c r="I66" s="151"/>
      <c r="J66" s="151"/>
      <c r="K66" s="151"/>
      <c r="L66" s="151"/>
      <c r="M66" s="151"/>
      <c r="N66" s="151"/>
      <c r="O66" s="151"/>
      <c r="P66" s="151"/>
      <c r="Q66" s="151"/>
      <c r="R66" s="151"/>
      <c r="S66" s="151"/>
      <c r="T66" s="151"/>
      <c r="U66" s="151"/>
      <c r="V66" s="151"/>
      <c r="W66" s="151"/>
      <c r="X66" s="151"/>
      <c r="Y66" s="151"/>
      <c r="Z66" s="151"/>
    </row>
    <row r="67">
      <c r="A67" s="333">
        <v>43466.0</v>
      </c>
      <c r="B67" s="339" t="s">
        <v>1427</v>
      </c>
      <c r="C67" s="337">
        <v>4.6445721E7</v>
      </c>
      <c r="D67" s="336" t="s">
        <v>1428</v>
      </c>
      <c r="E67" s="151"/>
      <c r="F67" s="151"/>
      <c r="G67" s="151"/>
      <c r="H67" s="151"/>
      <c r="I67" s="151"/>
      <c r="J67" s="151"/>
      <c r="K67" s="151"/>
      <c r="L67" s="151"/>
      <c r="M67" s="151"/>
      <c r="N67" s="151"/>
      <c r="O67" s="151"/>
      <c r="P67" s="151"/>
      <c r="Q67" s="151"/>
      <c r="R67" s="151"/>
      <c r="S67" s="151"/>
      <c r="T67" s="151"/>
      <c r="U67" s="151"/>
      <c r="V67" s="151"/>
      <c r="W67" s="151"/>
      <c r="X67" s="151"/>
      <c r="Y67" s="151"/>
      <c r="Z67" s="151"/>
    </row>
    <row r="68">
      <c r="A68" s="333">
        <v>43831.0</v>
      </c>
      <c r="B68" s="339" t="s">
        <v>1427</v>
      </c>
      <c r="C68" s="337">
        <v>3.3897705E7</v>
      </c>
      <c r="D68" s="336" t="s">
        <v>1428</v>
      </c>
      <c r="E68" s="151"/>
      <c r="F68" s="151"/>
      <c r="G68" s="151"/>
      <c r="H68" s="151"/>
      <c r="I68" s="151"/>
      <c r="J68" s="151"/>
      <c r="K68" s="151"/>
      <c r="L68" s="151"/>
      <c r="M68" s="151"/>
      <c r="N68" s="151"/>
      <c r="O68" s="151"/>
      <c r="P68" s="151"/>
      <c r="Q68" s="151"/>
      <c r="R68" s="151"/>
      <c r="S68" s="151"/>
      <c r="T68" s="151"/>
      <c r="U68" s="151"/>
      <c r="V68" s="151"/>
      <c r="W68" s="151"/>
      <c r="X68" s="151"/>
      <c r="Y68" s="151"/>
      <c r="Z68" s="151"/>
    </row>
    <row r="69">
      <c r="A69" s="333">
        <v>44197.0</v>
      </c>
      <c r="B69" s="339" t="s">
        <v>1427</v>
      </c>
      <c r="C69" s="337">
        <v>4.3918404E7</v>
      </c>
      <c r="D69" s="336" t="s">
        <v>1428</v>
      </c>
      <c r="E69" s="151"/>
      <c r="F69" s="151"/>
      <c r="G69" s="151"/>
      <c r="H69" s="151"/>
      <c r="I69" s="151"/>
      <c r="J69" s="151"/>
      <c r="K69" s="151"/>
      <c r="L69" s="151"/>
      <c r="M69" s="151"/>
      <c r="N69" s="151"/>
      <c r="O69" s="151"/>
      <c r="P69" s="151"/>
      <c r="Q69" s="151"/>
      <c r="R69" s="151"/>
      <c r="S69" s="151"/>
      <c r="T69" s="151"/>
      <c r="U69" s="151"/>
      <c r="V69" s="151"/>
      <c r="W69" s="151"/>
      <c r="X69" s="151"/>
      <c r="Y69" s="151"/>
      <c r="Z69" s="151"/>
    </row>
    <row r="70">
      <c r="A70" s="333">
        <v>43101.0</v>
      </c>
      <c r="B70" s="339" t="s">
        <v>1429</v>
      </c>
      <c r="C70" s="337">
        <v>7515504.0</v>
      </c>
      <c r="D70" s="336" t="s">
        <v>1430</v>
      </c>
      <c r="E70" s="151"/>
      <c r="F70" s="151"/>
      <c r="G70" s="151"/>
      <c r="H70" s="151"/>
      <c r="I70" s="151"/>
      <c r="J70" s="151"/>
      <c r="K70" s="151"/>
      <c r="L70" s="151"/>
      <c r="M70" s="151"/>
      <c r="N70" s="151"/>
      <c r="O70" s="151"/>
      <c r="P70" s="151"/>
      <c r="Q70" s="151"/>
      <c r="R70" s="151"/>
      <c r="S70" s="151"/>
      <c r="T70" s="151"/>
      <c r="U70" s="151"/>
      <c r="V70" s="151"/>
      <c r="W70" s="151"/>
      <c r="X70" s="151"/>
      <c r="Y70" s="151"/>
      <c r="Z70" s="151"/>
    </row>
    <row r="71">
      <c r="A71" s="333">
        <v>43466.0</v>
      </c>
      <c r="B71" s="339" t="s">
        <v>1429</v>
      </c>
      <c r="C71" s="337">
        <v>9393447.0</v>
      </c>
      <c r="D71" s="336" t="s">
        <v>1430</v>
      </c>
      <c r="E71" s="151"/>
      <c r="F71" s="151"/>
      <c r="G71" s="151"/>
      <c r="H71" s="151"/>
      <c r="I71" s="151"/>
      <c r="J71" s="151"/>
      <c r="K71" s="151"/>
      <c r="L71" s="151"/>
      <c r="M71" s="151"/>
      <c r="N71" s="151"/>
      <c r="O71" s="151"/>
      <c r="P71" s="151"/>
      <c r="Q71" s="151"/>
      <c r="R71" s="151"/>
      <c r="S71" s="151"/>
      <c r="T71" s="151"/>
      <c r="U71" s="151"/>
      <c r="V71" s="151"/>
      <c r="W71" s="151"/>
      <c r="X71" s="151"/>
      <c r="Y71" s="151"/>
      <c r="Z71" s="151"/>
    </row>
    <row r="72">
      <c r="A72" s="333">
        <v>43831.0</v>
      </c>
      <c r="B72" s="339" t="s">
        <v>1429</v>
      </c>
      <c r="C72" s="337">
        <v>7947197.0</v>
      </c>
      <c r="D72" s="336" t="s">
        <v>1430</v>
      </c>
      <c r="E72" s="151"/>
      <c r="F72" s="151"/>
      <c r="G72" s="151"/>
      <c r="H72" s="151"/>
      <c r="I72" s="151"/>
      <c r="J72" s="151"/>
      <c r="K72" s="151"/>
      <c r="L72" s="151"/>
      <c r="M72" s="151"/>
      <c r="N72" s="151"/>
      <c r="O72" s="151"/>
      <c r="P72" s="151"/>
      <c r="Q72" s="151"/>
      <c r="R72" s="151"/>
      <c r="S72" s="151"/>
      <c r="T72" s="151"/>
      <c r="U72" s="151"/>
      <c r="V72" s="151"/>
      <c r="W72" s="151"/>
      <c r="X72" s="151"/>
      <c r="Y72" s="151"/>
      <c r="Z72" s="151"/>
    </row>
    <row r="73">
      <c r="A73" s="333">
        <v>44197.0</v>
      </c>
      <c r="B73" s="339" t="s">
        <v>1429</v>
      </c>
      <c r="C73" s="337">
        <v>6145151.0</v>
      </c>
      <c r="D73" s="336" t="s">
        <v>1430</v>
      </c>
      <c r="E73" s="151"/>
      <c r="F73" s="151"/>
      <c r="G73" s="151"/>
      <c r="H73" s="151"/>
      <c r="I73" s="151"/>
      <c r="J73" s="151"/>
      <c r="K73" s="151"/>
      <c r="L73" s="151"/>
      <c r="M73" s="151"/>
      <c r="N73" s="151"/>
      <c r="O73" s="151"/>
      <c r="P73" s="151"/>
      <c r="Q73" s="151"/>
      <c r="R73" s="151"/>
      <c r="S73" s="151"/>
      <c r="T73" s="151"/>
      <c r="U73" s="151"/>
      <c r="V73" s="151"/>
      <c r="W73" s="151"/>
      <c r="X73" s="151"/>
      <c r="Y73" s="151"/>
      <c r="Z73" s="151"/>
    </row>
    <row r="74">
      <c r="A74" s="333">
        <v>43101.0</v>
      </c>
      <c r="B74" s="339" t="s">
        <v>1431</v>
      </c>
      <c r="C74" s="335">
        <v>0.0</v>
      </c>
      <c r="D74" s="336" t="s">
        <v>1432</v>
      </c>
      <c r="E74" s="151"/>
      <c r="F74" s="151"/>
      <c r="G74" s="151"/>
      <c r="H74" s="151"/>
      <c r="I74" s="151"/>
      <c r="J74" s="151"/>
      <c r="K74" s="151"/>
      <c r="L74" s="151"/>
      <c r="M74" s="151"/>
      <c r="N74" s="151"/>
      <c r="O74" s="151"/>
      <c r="P74" s="151"/>
      <c r="Q74" s="151"/>
      <c r="R74" s="151"/>
      <c r="S74" s="151"/>
      <c r="T74" s="151"/>
      <c r="U74" s="151"/>
      <c r="V74" s="151"/>
      <c r="W74" s="151"/>
      <c r="X74" s="151"/>
      <c r="Y74" s="151"/>
      <c r="Z74" s="151"/>
    </row>
    <row r="75">
      <c r="A75" s="333">
        <v>43466.0</v>
      </c>
      <c r="B75" s="339" t="s">
        <v>1431</v>
      </c>
      <c r="C75" s="335">
        <v>0.0</v>
      </c>
      <c r="D75" s="336" t="s">
        <v>1432</v>
      </c>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333">
        <v>43831.0</v>
      </c>
      <c r="B76" s="339" t="s">
        <v>1431</v>
      </c>
      <c r="C76" s="335">
        <v>2598557.0</v>
      </c>
      <c r="D76" s="336" t="s">
        <v>1432</v>
      </c>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333">
        <v>44197.0</v>
      </c>
      <c r="B77" s="339" t="s">
        <v>1431</v>
      </c>
      <c r="C77" s="335">
        <v>2934817.0</v>
      </c>
      <c r="D77" s="336" t="s">
        <v>1432</v>
      </c>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333">
        <v>43101.0</v>
      </c>
      <c r="B78" s="339" t="s">
        <v>1433</v>
      </c>
      <c r="C78" s="337">
        <v>2626455.0</v>
      </c>
      <c r="D78" s="336" t="s">
        <v>1434</v>
      </c>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333">
        <v>43466.0</v>
      </c>
      <c r="B79" s="339" t="s">
        <v>1433</v>
      </c>
      <c r="C79" s="337">
        <v>3311706.0</v>
      </c>
      <c r="D79" s="336" t="s">
        <v>1434</v>
      </c>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333">
        <v>43831.0</v>
      </c>
      <c r="B80" s="339" t="s">
        <v>1433</v>
      </c>
      <c r="C80" s="337">
        <v>2342166.0</v>
      </c>
      <c r="D80" s="336" t="s">
        <v>1434</v>
      </c>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333">
        <v>44197.0</v>
      </c>
      <c r="B81" s="339" t="s">
        <v>1433</v>
      </c>
      <c r="C81" s="337">
        <v>2629930.0</v>
      </c>
      <c r="D81" s="336" t="s">
        <v>1434</v>
      </c>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333">
        <v>43101.0</v>
      </c>
      <c r="B82" s="339" t="s">
        <v>1435</v>
      </c>
      <c r="C82" s="335">
        <v>0.0</v>
      </c>
      <c r="D82" s="336" t="s">
        <v>1436</v>
      </c>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333">
        <v>43466.0</v>
      </c>
      <c r="B83" s="339" t="s">
        <v>1435</v>
      </c>
      <c r="C83" s="335">
        <v>0.0</v>
      </c>
      <c r="D83" s="336" t="s">
        <v>1436</v>
      </c>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333">
        <v>43831.0</v>
      </c>
      <c r="B84" s="339" t="s">
        <v>1435</v>
      </c>
      <c r="C84" s="335">
        <v>0.0</v>
      </c>
      <c r="D84" s="336" t="s">
        <v>1436</v>
      </c>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333">
        <v>44197.0</v>
      </c>
      <c r="B85" s="339" t="s">
        <v>1435</v>
      </c>
      <c r="C85" s="335">
        <v>0.0</v>
      </c>
      <c r="D85" s="336" t="s">
        <v>1436</v>
      </c>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333">
        <v>43101.0</v>
      </c>
      <c r="B86" s="339" t="s">
        <v>1437</v>
      </c>
      <c r="C86" s="335">
        <v>1.2383613E7</v>
      </c>
      <c r="D86" s="336" t="s">
        <v>1438</v>
      </c>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333">
        <v>43466.0</v>
      </c>
      <c r="B87" s="339" t="s">
        <v>1437</v>
      </c>
      <c r="C87" s="335">
        <v>1.3404033E7</v>
      </c>
      <c r="D87" s="336" t="s">
        <v>1438</v>
      </c>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333">
        <v>43831.0</v>
      </c>
      <c r="B88" s="339" t="s">
        <v>1437</v>
      </c>
      <c r="C88" s="335">
        <v>0.0</v>
      </c>
      <c r="D88" s="336" t="s">
        <v>1438</v>
      </c>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333">
        <v>44197.0</v>
      </c>
      <c r="B89" s="339" t="s">
        <v>1437</v>
      </c>
      <c r="C89" s="335">
        <v>0.0</v>
      </c>
      <c r="D89" s="336" t="s">
        <v>1438</v>
      </c>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333">
        <v>43101.0</v>
      </c>
      <c r="B90" s="339" t="s">
        <v>1439</v>
      </c>
      <c r="C90" s="337">
        <v>407147.0</v>
      </c>
      <c r="D90" s="336" t="s">
        <v>1440</v>
      </c>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333">
        <v>43466.0</v>
      </c>
      <c r="B91" s="339" t="s">
        <v>1439</v>
      </c>
      <c r="C91" s="337">
        <v>435506.0</v>
      </c>
      <c r="D91" s="336" t="s">
        <v>1440</v>
      </c>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333">
        <v>43831.0</v>
      </c>
      <c r="B92" s="339" t="s">
        <v>1439</v>
      </c>
      <c r="C92" s="337">
        <v>224527.0</v>
      </c>
      <c r="D92" s="336" t="s">
        <v>1440</v>
      </c>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333">
        <v>44197.0</v>
      </c>
      <c r="B93" s="339" t="s">
        <v>1439</v>
      </c>
      <c r="C93" s="337">
        <v>346451.0</v>
      </c>
      <c r="D93" s="336" t="s">
        <v>1440</v>
      </c>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333">
        <v>43101.0</v>
      </c>
      <c r="B94" s="339" t="s">
        <v>1441</v>
      </c>
      <c r="C94" s="335">
        <v>0.0</v>
      </c>
      <c r="D94" s="336" t="s">
        <v>1442</v>
      </c>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333">
        <v>43466.0</v>
      </c>
      <c r="B95" s="339" t="s">
        <v>1441</v>
      </c>
      <c r="C95" s="335">
        <v>0.0</v>
      </c>
      <c r="D95" s="336" t="s">
        <v>1442</v>
      </c>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333">
        <v>43831.0</v>
      </c>
      <c r="B96" s="339" t="s">
        <v>1441</v>
      </c>
      <c r="C96" s="335">
        <v>0.0</v>
      </c>
      <c r="D96" s="336" t="s">
        <v>1442</v>
      </c>
      <c r="E96" s="151"/>
      <c r="F96" s="151"/>
      <c r="G96" s="151"/>
      <c r="H96" s="151"/>
      <c r="I96" s="151"/>
      <c r="J96" s="151"/>
      <c r="K96" s="151"/>
      <c r="L96" s="151"/>
      <c r="M96" s="151"/>
      <c r="N96" s="151"/>
      <c r="O96" s="151"/>
      <c r="P96" s="151"/>
      <c r="Q96" s="151"/>
      <c r="R96" s="151"/>
      <c r="S96" s="151"/>
      <c r="T96" s="151"/>
      <c r="U96" s="151"/>
      <c r="V96" s="151"/>
      <c r="W96" s="151"/>
      <c r="X96" s="151"/>
      <c r="Y96" s="151"/>
      <c r="Z96" s="151"/>
    </row>
    <row r="97">
      <c r="A97" s="333">
        <v>44197.0</v>
      </c>
      <c r="B97" s="339" t="s">
        <v>1441</v>
      </c>
      <c r="C97" s="335">
        <v>0.0</v>
      </c>
      <c r="D97" s="336" t="s">
        <v>1442</v>
      </c>
      <c r="E97" s="151"/>
      <c r="F97" s="151"/>
      <c r="G97" s="151"/>
      <c r="H97" s="151"/>
      <c r="I97" s="151"/>
      <c r="J97" s="151"/>
      <c r="K97" s="151"/>
      <c r="L97" s="151"/>
      <c r="M97" s="151"/>
      <c r="N97" s="151"/>
      <c r="O97" s="151"/>
      <c r="P97" s="151"/>
      <c r="Q97" s="151"/>
      <c r="R97" s="151"/>
      <c r="S97" s="151"/>
      <c r="T97" s="151"/>
      <c r="U97" s="151"/>
      <c r="V97" s="151"/>
      <c r="W97" s="151"/>
      <c r="X97" s="151"/>
      <c r="Y97" s="151"/>
      <c r="Z97" s="151"/>
    </row>
    <row r="98">
      <c r="A98" s="333">
        <v>43101.0</v>
      </c>
      <c r="B98" s="339" t="s">
        <v>1443</v>
      </c>
      <c r="C98" s="340">
        <v>9141455.0</v>
      </c>
      <c r="D98" s="336" t="s">
        <v>1444</v>
      </c>
      <c r="E98" s="151"/>
      <c r="F98" s="151"/>
      <c r="G98" s="151"/>
      <c r="H98" s="151"/>
      <c r="I98" s="151"/>
      <c r="J98" s="151"/>
      <c r="K98" s="151"/>
      <c r="L98" s="151"/>
      <c r="M98" s="151"/>
      <c r="N98" s="151"/>
      <c r="O98" s="151"/>
      <c r="P98" s="151"/>
      <c r="Q98" s="151"/>
      <c r="R98" s="151"/>
      <c r="S98" s="151"/>
      <c r="T98" s="151"/>
      <c r="U98" s="151"/>
      <c r="V98" s="151"/>
      <c r="W98" s="151"/>
      <c r="X98" s="151"/>
      <c r="Y98" s="151"/>
      <c r="Z98" s="151"/>
    </row>
    <row r="99">
      <c r="A99" s="333">
        <v>43466.0</v>
      </c>
      <c r="B99" s="339" t="s">
        <v>1443</v>
      </c>
      <c r="C99" s="340">
        <v>1.029037E7</v>
      </c>
      <c r="D99" s="336" t="s">
        <v>1444</v>
      </c>
      <c r="E99" s="151"/>
      <c r="F99" s="151"/>
      <c r="G99" s="151"/>
      <c r="H99" s="151"/>
      <c r="I99" s="151"/>
      <c r="J99" s="151"/>
      <c r="K99" s="151"/>
      <c r="L99" s="151"/>
      <c r="M99" s="151"/>
      <c r="N99" s="151"/>
      <c r="O99" s="151"/>
      <c r="P99" s="151"/>
      <c r="Q99" s="151"/>
      <c r="R99" s="151"/>
      <c r="S99" s="151"/>
      <c r="T99" s="151"/>
      <c r="U99" s="151"/>
      <c r="V99" s="151"/>
      <c r="W99" s="151"/>
      <c r="X99" s="151"/>
      <c r="Y99" s="151"/>
      <c r="Z99" s="151"/>
    </row>
    <row r="100">
      <c r="A100" s="333">
        <v>43831.0</v>
      </c>
      <c r="B100" s="339" t="s">
        <v>1443</v>
      </c>
      <c r="C100" s="340">
        <v>6995655.0</v>
      </c>
      <c r="D100" s="336" t="s">
        <v>1444</v>
      </c>
      <c r="E100" s="151"/>
      <c r="F100" s="151"/>
      <c r="G100" s="151"/>
      <c r="H100" s="151"/>
      <c r="I100" s="151"/>
      <c r="J100" s="151"/>
      <c r="K100" s="151"/>
      <c r="L100" s="151"/>
      <c r="M100" s="151"/>
      <c r="N100" s="151"/>
      <c r="O100" s="151"/>
      <c r="P100" s="151"/>
      <c r="Q100" s="151"/>
      <c r="R100" s="151"/>
      <c r="S100" s="151"/>
      <c r="T100" s="151"/>
      <c r="U100" s="151"/>
      <c r="V100" s="151"/>
      <c r="W100" s="151"/>
      <c r="X100" s="151"/>
      <c r="Y100" s="151"/>
      <c r="Z100" s="151"/>
    </row>
    <row r="101">
      <c r="A101" s="333">
        <v>44197.0</v>
      </c>
      <c r="B101" s="339" t="s">
        <v>1443</v>
      </c>
      <c r="C101" s="340">
        <v>1.0258622E7</v>
      </c>
      <c r="D101" s="336" t="s">
        <v>1444</v>
      </c>
      <c r="E101" s="151"/>
      <c r="F101" s="151"/>
      <c r="G101" s="151"/>
      <c r="H101" s="151"/>
      <c r="I101" s="151"/>
      <c r="J101" s="151"/>
      <c r="K101" s="151"/>
      <c r="L101" s="151"/>
      <c r="M101" s="151"/>
      <c r="N101" s="151"/>
      <c r="O101" s="151"/>
      <c r="P101" s="151"/>
      <c r="Q101" s="151"/>
      <c r="R101" s="151"/>
      <c r="S101" s="151"/>
      <c r="T101" s="151"/>
      <c r="U101" s="151"/>
      <c r="V101" s="151"/>
      <c r="W101" s="151"/>
      <c r="X101" s="151"/>
      <c r="Y101" s="151"/>
      <c r="Z101" s="151"/>
    </row>
    <row r="102">
      <c r="A102" s="333">
        <v>43101.0</v>
      </c>
      <c r="B102" s="339" t="s">
        <v>1445</v>
      </c>
      <c r="C102" s="335">
        <v>0.0</v>
      </c>
      <c r="D102" s="336" t="s">
        <v>1446</v>
      </c>
      <c r="E102" s="151"/>
      <c r="F102" s="151"/>
      <c r="G102" s="151"/>
      <c r="H102" s="151"/>
      <c r="I102" s="151"/>
      <c r="J102" s="151"/>
      <c r="K102" s="151"/>
      <c r="L102" s="151"/>
      <c r="M102" s="151"/>
      <c r="N102" s="151"/>
      <c r="O102" s="151"/>
      <c r="P102" s="151"/>
      <c r="Q102" s="151"/>
      <c r="R102" s="151"/>
      <c r="S102" s="151"/>
      <c r="T102" s="151"/>
      <c r="U102" s="151"/>
      <c r="V102" s="151"/>
      <c r="W102" s="151"/>
      <c r="X102" s="151"/>
      <c r="Y102" s="151"/>
      <c r="Z102" s="151"/>
    </row>
    <row r="103">
      <c r="A103" s="333">
        <v>43466.0</v>
      </c>
      <c r="B103" s="339" t="s">
        <v>1445</v>
      </c>
      <c r="C103" s="335">
        <v>0.0</v>
      </c>
      <c r="D103" s="336" t="s">
        <v>1446</v>
      </c>
      <c r="E103" s="151"/>
      <c r="F103" s="151"/>
      <c r="G103" s="151"/>
      <c r="H103" s="151"/>
      <c r="I103" s="151"/>
      <c r="J103" s="151"/>
      <c r="K103" s="151"/>
      <c r="L103" s="151"/>
      <c r="M103" s="151"/>
      <c r="N103" s="151"/>
      <c r="O103" s="151"/>
      <c r="P103" s="151"/>
      <c r="Q103" s="151"/>
      <c r="R103" s="151"/>
      <c r="S103" s="151"/>
      <c r="T103" s="151"/>
      <c r="U103" s="151"/>
      <c r="V103" s="151"/>
      <c r="W103" s="151"/>
      <c r="X103" s="151"/>
      <c r="Y103" s="151"/>
      <c r="Z103" s="151"/>
    </row>
    <row r="104">
      <c r="A104" s="333">
        <v>43831.0</v>
      </c>
      <c r="B104" s="339" t="s">
        <v>1445</v>
      </c>
      <c r="C104" s="335">
        <v>0.0</v>
      </c>
      <c r="D104" s="336" t="s">
        <v>1446</v>
      </c>
      <c r="E104" s="151"/>
      <c r="F104" s="151"/>
      <c r="G104" s="151"/>
      <c r="H104" s="151"/>
      <c r="I104" s="151"/>
      <c r="J104" s="151"/>
      <c r="K104" s="151"/>
      <c r="L104" s="151"/>
      <c r="M104" s="151"/>
      <c r="N104" s="151"/>
      <c r="O104" s="151"/>
      <c r="P104" s="151"/>
      <c r="Q104" s="151"/>
      <c r="R104" s="151"/>
      <c r="S104" s="151"/>
      <c r="T104" s="151"/>
      <c r="U104" s="151"/>
      <c r="V104" s="151"/>
      <c r="W104" s="151"/>
      <c r="X104" s="151"/>
      <c r="Y104" s="151"/>
      <c r="Z104" s="151"/>
    </row>
    <row r="105">
      <c r="A105" s="333">
        <v>44197.0</v>
      </c>
      <c r="B105" s="339" t="s">
        <v>1445</v>
      </c>
      <c r="C105" s="335">
        <v>0.0</v>
      </c>
      <c r="D105" s="336" t="s">
        <v>1446</v>
      </c>
      <c r="E105" s="151"/>
      <c r="F105" s="151"/>
      <c r="G105" s="151"/>
      <c r="H105" s="151"/>
      <c r="I105" s="151"/>
      <c r="J105" s="151"/>
      <c r="K105" s="151"/>
      <c r="L105" s="151"/>
      <c r="M105" s="151"/>
      <c r="N105" s="151"/>
      <c r="O105" s="151"/>
      <c r="P105" s="151"/>
      <c r="Q105" s="151"/>
      <c r="R105" s="151"/>
      <c r="S105" s="151"/>
      <c r="T105" s="151"/>
      <c r="U105" s="151"/>
      <c r="V105" s="151"/>
      <c r="W105" s="151"/>
      <c r="X105" s="151"/>
      <c r="Y105" s="151"/>
      <c r="Z105" s="151"/>
    </row>
    <row r="106">
      <c r="A106" s="333">
        <v>43101.0</v>
      </c>
      <c r="B106" s="339" t="s">
        <v>1447</v>
      </c>
      <c r="C106" s="337">
        <v>603710.0</v>
      </c>
      <c r="D106" s="336" t="s">
        <v>1448</v>
      </c>
      <c r="E106" s="151"/>
      <c r="F106" s="151"/>
      <c r="G106" s="151"/>
      <c r="H106" s="151"/>
      <c r="I106" s="151"/>
      <c r="J106" s="151"/>
      <c r="K106" s="151"/>
      <c r="L106" s="151"/>
      <c r="M106" s="151"/>
      <c r="N106" s="151"/>
      <c r="O106" s="151"/>
      <c r="P106" s="151"/>
      <c r="Q106" s="151"/>
      <c r="R106" s="151"/>
      <c r="S106" s="151"/>
      <c r="T106" s="151"/>
      <c r="U106" s="151"/>
      <c r="V106" s="151"/>
      <c r="W106" s="151"/>
      <c r="X106" s="151"/>
      <c r="Y106" s="151"/>
      <c r="Z106" s="151"/>
    </row>
    <row r="107">
      <c r="A107" s="333">
        <v>43466.0</v>
      </c>
      <c r="B107" s="339" t="s">
        <v>1447</v>
      </c>
      <c r="C107" s="337">
        <v>672544.0</v>
      </c>
      <c r="D107" s="336" t="s">
        <v>1448</v>
      </c>
      <c r="E107" s="151"/>
      <c r="F107" s="151"/>
      <c r="G107" s="151"/>
      <c r="H107" s="151"/>
      <c r="I107" s="151"/>
      <c r="J107" s="151"/>
      <c r="K107" s="151"/>
      <c r="L107" s="151"/>
      <c r="M107" s="151"/>
      <c r="N107" s="151"/>
      <c r="O107" s="151"/>
      <c r="P107" s="151"/>
      <c r="Q107" s="151"/>
      <c r="R107" s="151"/>
      <c r="S107" s="151"/>
      <c r="T107" s="151"/>
      <c r="U107" s="151"/>
      <c r="V107" s="151"/>
      <c r="W107" s="151"/>
      <c r="X107" s="151"/>
      <c r="Y107" s="151"/>
      <c r="Z107" s="151"/>
    </row>
    <row r="108">
      <c r="A108" s="333">
        <v>43831.0</v>
      </c>
      <c r="B108" s="339" t="s">
        <v>1447</v>
      </c>
      <c r="C108" s="337">
        <v>683022.0</v>
      </c>
      <c r="D108" s="336" t="s">
        <v>1448</v>
      </c>
      <c r="E108" s="151"/>
      <c r="F108" s="151"/>
      <c r="G108" s="151"/>
      <c r="H108" s="151"/>
      <c r="I108" s="151"/>
      <c r="J108" s="151"/>
      <c r="K108" s="151"/>
      <c r="L108" s="151"/>
      <c r="M108" s="151"/>
      <c r="N108" s="151"/>
      <c r="O108" s="151"/>
      <c r="P108" s="151"/>
      <c r="Q108" s="151"/>
      <c r="R108" s="151"/>
      <c r="S108" s="151"/>
      <c r="T108" s="151"/>
      <c r="U108" s="151"/>
      <c r="V108" s="151"/>
      <c r="W108" s="151"/>
      <c r="X108" s="151"/>
      <c r="Y108" s="151"/>
      <c r="Z108" s="151"/>
    </row>
    <row r="109">
      <c r="A109" s="333">
        <v>44197.0</v>
      </c>
      <c r="B109" s="339" t="s">
        <v>1447</v>
      </c>
      <c r="C109" s="337">
        <v>1096297.0</v>
      </c>
      <c r="D109" s="336" t="s">
        <v>1448</v>
      </c>
      <c r="E109" s="151"/>
      <c r="F109" s="151"/>
      <c r="G109" s="151"/>
      <c r="H109" s="151"/>
      <c r="I109" s="151"/>
      <c r="J109" s="151"/>
      <c r="K109" s="151"/>
      <c r="L109" s="151"/>
      <c r="M109" s="151"/>
      <c r="N109" s="151"/>
      <c r="O109" s="151"/>
      <c r="P109" s="151"/>
      <c r="Q109" s="151"/>
      <c r="R109" s="151"/>
      <c r="S109" s="151"/>
      <c r="T109" s="151"/>
      <c r="U109" s="151"/>
      <c r="V109" s="151"/>
      <c r="W109" s="151"/>
      <c r="X109" s="151"/>
      <c r="Y109" s="151"/>
      <c r="Z109" s="151"/>
    </row>
    <row r="110">
      <c r="A110" s="333">
        <v>43101.0</v>
      </c>
      <c r="B110" s="339" t="s">
        <v>1449</v>
      </c>
      <c r="C110" s="337">
        <v>818699.0</v>
      </c>
      <c r="D110" s="336" t="s">
        <v>1450</v>
      </c>
      <c r="E110" s="151"/>
      <c r="F110" s="151"/>
      <c r="G110" s="151"/>
      <c r="H110" s="151"/>
      <c r="I110" s="151"/>
      <c r="J110" s="151"/>
      <c r="K110" s="151"/>
      <c r="L110" s="151"/>
      <c r="M110" s="151"/>
      <c r="N110" s="151"/>
      <c r="O110" s="151"/>
      <c r="P110" s="151"/>
      <c r="Q110" s="151"/>
      <c r="R110" s="151"/>
      <c r="S110" s="151"/>
      <c r="T110" s="151"/>
      <c r="U110" s="151"/>
      <c r="V110" s="151"/>
      <c r="W110" s="151"/>
      <c r="X110" s="151"/>
      <c r="Y110" s="151"/>
      <c r="Z110" s="151"/>
    </row>
    <row r="111">
      <c r="A111" s="333">
        <v>43466.0</v>
      </c>
      <c r="B111" s="339" t="s">
        <v>1449</v>
      </c>
      <c r="C111" s="337">
        <v>1282710.0</v>
      </c>
      <c r="D111" s="336" t="s">
        <v>1450</v>
      </c>
      <c r="E111" s="151"/>
      <c r="F111" s="151"/>
      <c r="G111" s="151"/>
      <c r="H111" s="151"/>
      <c r="I111" s="151"/>
      <c r="J111" s="151"/>
      <c r="K111" s="151"/>
      <c r="L111" s="151"/>
      <c r="M111" s="151"/>
      <c r="N111" s="151"/>
      <c r="O111" s="151"/>
      <c r="P111" s="151"/>
      <c r="Q111" s="151"/>
      <c r="R111" s="151"/>
      <c r="S111" s="151"/>
      <c r="T111" s="151"/>
      <c r="U111" s="151"/>
      <c r="V111" s="151"/>
      <c r="W111" s="151"/>
      <c r="X111" s="151"/>
      <c r="Y111" s="151"/>
      <c r="Z111" s="151"/>
    </row>
    <row r="112">
      <c r="A112" s="333">
        <v>43831.0</v>
      </c>
      <c r="B112" s="339" t="s">
        <v>1449</v>
      </c>
      <c r="C112" s="337">
        <v>1207905.0</v>
      </c>
      <c r="D112" s="336" t="s">
        <v>1450</v>
      </c>
      <c r="E112" s="151"/>
      <c r="F112" s="151"/>
      <c r="G112" s="151"/>
      <c r="H112" s="151"/>
      <c r="I112" s="151"/>
      <c r="J112" s="151"/>
      <c r="K112" s="151"/>
      <c r="L112" s="151"/>
      <c r="M112" s="151"/>
      <c r="N112" s="151"/>
      <c r="O112" s="151"/>
      <c r="P112" s="151"/>
      <c r="Q112" s="151"/>
      <c r="R112" s="151"/>
      <c r="S112" s="151"/>
      <c r="T112" s="151"/>
      <c r="U112" s="151"/>
      <c r="V112" s="151"/>
      <c r="W112" s="151"/>
      <c r="X112" s="151"/>
      <c r="Y112" s="151"/>
      <c r="Z112" s="151"/>
    </row>
    <row r="113">
      <c r="A113" s="333">
        <v>44197.0</v>
      </c>
      <c r="B113" s="339" t="s">
        <v>1449</v>
      </c>
      <c r="C113" s="337">
        <v>1345108.0</v>
      </c>
      <c r="D113" s="336" t="s">
        <v>1450</v>
      </c>
      <c r="E113" s="151"/>
      <c r="F113" s="151"/>
      <c r="G113" s="151"/>
      <c r="H113" s="151"/>
      <c r="I113" s="151"/>
      <c r="J113" s="151"/>
      <c r="K113" s="151"/>
      <c r="L113" s="151"/>
      <c r="M113" s="151"/>
      <c r="N113" s="151"/>
      <c r="O113" s="151"/>
      <c r="P113" s="151"/>
      <c r="Q113" s="151"/>
      <c r="R113" s="151"/>
      <c r="S113" s="151"/>
      <c r="T113" s="151"/>
      <c r="U113" s="151"/>
      <c r="V113" s="151"/>
      <c r="W113" s="151"/>
      <c r="X113" s="151"/>
      <c r="Y113" s="151"/>
      <c r="Z113" s="151"/>
    </row>
    <row r="114">
      <c r="A114" s="333">
        <v>43101.0</v>
      </c>
      <c r="B114" s="339" t="s">
        <v>1451</v>
      </c>
      <c r="C114" s="337">
        <v>2236600.0</v>
      </c>
      <c r="D114" s="336" t="s">
        <v>1452</v>
      </c>
      <c r="E114" s="151"/>
      <c r="F114" s="151"/>
      <c r="G114" s="151"/>
      <c r="H114" s="151"/>
      <c r="I114" s="151"/>
      <c r="J114" s="151"/>
      <c r="K114" s="151"/>
      <c r="L114" s="151"/>
      <c r="M114" s="151"/>
      <c r="N114" s="151"/>
      <c r="O114" s="151"/>
      <c r="P114" s="151"/>
      <c r="Q114" s="151"/>
      <c r="R114" s="151"/>
      <c r="S114" s="151"/>
      <c r="T114" s="151"/>
      <c r="U114" s="151"/>
      <c r="V114" s="151"/>
      <c r="W114" s="151"/>
      <c r="X114" s="151"/>
      <c r="Y114" s="151"/>
      <c r="Z114" s="151"/>
    </row>
    <row r="115">
      <c r="A115" s="333">
        <v>43466.0</v>
      </c>
      <c r="B115" s="339" t="s">
        <v>1451</v>
      </c>
      <c r="C115" s="337">
        <v>2568514.0</v>
      </c>
      <c r="D115" s="336" t="s">
        <v>1452</v>
      </c>
      <c r="E115" s="151"/>
      <c r="F115" s="151"/>
      <c r="G115" s="151"/>
      <c r="H115" s="151"/>
      <c r="I115" s="151"/>
      <c r="J115" s="151"/>
      <c r="K115" s="151"/>
      <c r="L115" s="151"/>
      <c r="M115" s="151"/>
      <c r="N115" s="151"/>
      <c r="O115" s="151"/>
      <c r="P115" s="151"/>
      <c r="Q115" s="151"/>
      <c r="R115" s="151"/>
      <c r="S115" s="151"/>
      <c r="T115" s="151"/>
      <c r="U115" s="151"/>
      <c r="V115" s="151"/>
      <c r="W115" s="151"/>
      <c r="X115" s="151"/>
      <c r="Y115" s="151"/>
      <c r="Z115" s="151"/>
    </row>
    <row r="116">
      <c r="A116" s="333">
        <v>43831.0</v>
      </c>
      <c r="B116" s="339" t="s">
        <v>1451</v>
      </c>
      <c r="C116" s="337">
        <v>1966162.0</v>
      </c>
      <c r="D116" s="336" t="s">
        <v>1452</v>
      </c>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333">
        <v>44197.0</v>
      </c>
      <c r="B117" s="339" t="s">
        <v>1451</v>
      </c>
      <c r="C117" s="337">
        <v>1771284.0</v>
      </c>
      <c r="D117" s="336" t="s">
        <v>1452</v>
      </c>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333">
        <v>43101.0</v>
      </c>
      <c r="B118" s="341" t="s">
        <v>1453</v>
      </c>
      <c r="C118" s="337">
        <v>4088852.0</v>
      </c>
      <c r="D118" s="336" t="s">
        <v>1454</v>
      </c>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333">
        <v>43466.0</v>
      </c>
      <c r="B119" s="341" t="s">
        <v>1453</v>
      </c>
      <c r="C119" s="337">
        <v>4238729.0</v>
      </c>
      <c r="D119" s="336" t="s">
        <v>1454</v>
      </c>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333">
        <v>43831.0</v>
      </c>
      <c r="B120" s="341" t="s">
        <v>1453</v>
      </c>
      <c r="C120" s="337">
        <v>3338652.0</v>
      </c>
      <c r="D120" s="336" t="s">
        <v>1454</v>
      </c>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333">
        <v>44197.0</v>
      </c>
      <c r="B121" s="341" t="s">
        <v>1453</v>
      </c>
      <c r="C121" s="337">
        <v>4415492.0</v>
      </c>
      <c r="D121" s="336" t="s">
        <v>1454</v>
      </c>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333">
        <v>43101.0</v>
      </c>
      <c r="B122" s="339" t="s">
        <v>1455</v>
      </c>
      <c r="C122" s="337">
        <v>397031.0</v>
      </c>
      <c r="D122" s="342" t="s">
        <v>1456</v>
      </c>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333">
        <v>43466.0</v>
      </c>
      <c r="B123" s="339" t="s">
        <v>1455</v>
      </c>
      <c r="C123" s="337">
        <v>456808.0</v>
      </c>
      <c r="D123" s="342" t="s">
        <v>1456</v>
      </c>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333">
        <v>43831.0</v>
      </c>
      <c r="B124" s="339" t="s">
        <v>1455</v>
      </c>
      <c r="C124" s="337">
        <v>443264.0</v>
      </c>
      <c r="D124" s="342" t="s">
        <v>1456</v>
      </c>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333">
        <v>44197.0</v>
      </c>
      <c r="B125" s="339" t="s">
        <v>1455</v>
      </c>
      <c r="C125" s="337">
        <v>626904.0</v>
      </c>
      <c r="D125" s="342" t="s">
        <v>1456</v>
      </c>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333">
        <v>43101.0</v>
      </c>
      <c r="B126" s="339" t="s">
        <v>1457</v>
      </c>
      <c r="C126" s="337">
        <v>128811.0</v>
      </c>
      <c r="D126" s="336" t="s">
        <v>1458</v>
      </c>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333">
        <v>43466.0</v>
      </c>
      <c r="B127" s="339" t="s">
        <v>1457</v>
      </c>
      <c r="C127" s="337">
        <v>167497.0</v>
      </c>
      <c r="D127" s="336" t="s">
        <v>1458</v>
      </c>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333">
        <v>43831.0</v>
      </c>
      <c r="B128" s="339" t="s">
        <v>1457</v>
      </c>
      <c r="C128" s="337">
        <v>200507.0</v>
      </c>
      <c r="D128" s="336" t="s">
        <v>1458</v>
      </c>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333">
        <v>44197.0</v>
      </c>
      <c r="B129" s="339" t="s">
        <v>1457</v>
      </c>
      <c r="C129" s="337">
        <v>255472.0</v>
      </c>
      <c r="D129" s="336" t="s">
        <v>1458</v>
      </c>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333">
        <v>43101.0</v>
      </c>
      <c r="B130" s="338" t="s">
        <v>1459</v>
      </c>
      <c r="C130" s="337">
        <v>1.5452278E7</v>
      </c>
      <c r="D130" s="336" t="s">
        <v>1460</v>
      </c>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333">
        <v>43466.0</v>
      </c>
      <c r="B131" s="338" t="s">
        <v>1459</v>
      </c>
      <c r="C131" s="337">
        <v>1.600027E7</v>
      </c>
      <c r="D131" s="336" t="s">
        <v>1460</v>
      </c>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333">
        <v>43831.0</v>
      </c>
      <c r="B132" s="338" t="s">
        <v>1459</v>
      </c>
      <c r="C132" s="337">
        <v>1.0650473E7</v>
      </c>
      <c r="D132" s="336" t="s">
        <v>1460</v>
      </c>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333">
        <v>44197.0</v>
      </c>
      <c r="B133" s="338" t="s">
        <v>1459</v>
      </c>
      <c r="C133" s="337">
        <v>1.3850343E7</v>
      </c>
      <c r="D133" s="336" t="s">
        <v>1460</v>
      </c>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333">
        <v>43101.0</v>
      </c>
      <c r="B134" s="339" t="s">
        <v>1461</v>
      </c>
      <c r="C134" s="337">
        <v>1218256.0</v>
      </c>
      <c r="D134" s="336" t="s">
        <v>1462</v>
      </c>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333">
        <v>43466.0</v>
      </c>
      <c r="B135" s="339" t="s">
        <v>1461</v>
      </c>
      <c r="C135" s="337">
        <v>1022744.0</v>
      </c>
      <c r="D135" s="336" t="s">
        <v>1462</v>
      </c>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333">
        <v>43831.0</v>
      </c>
      <c r="B136" s="339" t="s">
        <v>1461</v>
      </c>
      <c r="C136" s="337">
        <v>990723.0</v>
      </c>
      <c r="D136" s="336" t="s">
        <v>1462</v>
      </c>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333">
        <v>44197.0</v>
      </c>
      <c r="B137" s="339" t="s">
        <v>1461</v>
      </c>
      <c r="C137" s="337">
        <v>1131846.0</v>
      </c>
      <c r="D137" s="336" t="s">
        <v>1462</v>
      </c>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333">
        <v>43101.0</v>
      </c>
      <c r="B138" s="341" t="s">
        <v>1463</v>
      </c>
      <c r="C138" s="337">
        <v>2624008.0</v>
      </c>
      <c r="D138" s="336" t="s">
        <v>1464</v>
      </c>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333">
        <v>43466.0</v>
      </c>
      <c r="B139" s="341" t="s">
        <v>1463</v>
      </c>
      <c r="C139" s="337">
        <v>2410896.0</v>
      </c>
      <c r="D139" s="336" t="s">
        <v>1464</v>
      </c>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333">
        <v>43831.0</v>
      </c>
      <c r="B140" s="341" t="s">
        <v>1463</v>
      </c>
      <c r="C140" s="337">
        <v>1865489.0</v>
      </c>
      <c r="D140" s="336" t="s">
        <v>1464</v>
      </c>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333">
        <v>44197.0</v>
      </c>
      <c r="B141" s="341" t="s">
        <v>1463</v>
      </c>
      <c r="C141" s="337">
        <v>2378000.0</v>
      </c>
      <c r="D141" s="336" t="s">
        <v>1464</v>
      </c>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333"/>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333"/>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333"/>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333"/>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333"/>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333"/>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333"/>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333"/>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333"/>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333"/>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333"/>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333"/>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333"/>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333"/>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333"/>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333"/>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333"/>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333"/>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333"/>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333"/>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333"/>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333"/>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333"/>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333"/>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333"/>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333"/>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343"/>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343"/>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343"/>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343"/>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343"/>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343"/>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343"/>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343"/>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343"/>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343"/>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343"/>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343"/>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343"/>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343"/>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343"/>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343"/>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343"/>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343"/>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343"/>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343"/>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343"/>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343"/>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343"/>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343"/>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343"/>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343"/>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343"/>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343"/>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343"/>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343"/>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343"/>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343"/>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343"/>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343"/>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343"/>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343"/>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343"/>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343"/>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343"/>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343"/>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343"/>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343"/>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343"/>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343"/>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343"/>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343"/>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343"/>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343"/>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343"/>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343"/>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343"/>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343"/>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343"/>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343"/>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343"/>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343"/>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343"/>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343"/>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343"/>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343"/>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343"/>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343"/>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343"/>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343"/>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343"/>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343"/>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343"/>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343"/>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343"/>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343"/>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343"/>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343"/>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343"/>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343"/>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343"/>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343"/>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343"/>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343"/>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343"/>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343"/>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343"/>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343"/>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343"/>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343"/>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343"/>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343"/>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343"/>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343"/>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343"/>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343"/>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343"/>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343"/>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343"/>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343"/>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343"/>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343"/>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343"/>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343"/>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343"/>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343"/>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343"/>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343"/>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343"/>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343"/>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343"/>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343"/>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343"/>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343"/>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343"/>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343"/>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343"/>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343"/>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343"/>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343"/>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343"/>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343"/>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343"/>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343"/>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343"/>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343"/>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343"/>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343"/>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343"/>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343"/>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343"/>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343"/>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343"/>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343"/>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343"/>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343"/>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343"/>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343"/>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343"/>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343"/>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343"/>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343"/>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343"/>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343"/>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343"/>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343"/>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343"/>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343"/>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343"/>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343"/>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343"/>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343"/>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343"/>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343"/>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343"/>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343"/>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343"/>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343"/>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343"/>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343"/>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343"/>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343"/>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343"/>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343"/>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343"/>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343"/>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343"/>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343"/>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343"/>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343"/>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343"/>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343"/>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343"/>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343"/>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343"/>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343"/>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343"/>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343"/>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343"/>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343"/>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343"/>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343"/>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343"/>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343"/>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343"/>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343"/>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343"/>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343"/>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343"/>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343"/>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343"/>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343"/>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343"/>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343"/>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343"/>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343"/>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343"/>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343"/>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343"/>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343"/>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343"/>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343"/>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343"/>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343"/>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343"/>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343"/>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343"/>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343"/>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343"/>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343"/>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343"/>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343"/>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343"/>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343"/>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343"/>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343"/>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343"/>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343"/>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343"/>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343"/>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343"/>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343"/>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343"/>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343"/>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343"/>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343"/>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343"/>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343"/>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343"/>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343"/>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343"/>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343"/>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343"/>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343"/>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343"/>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343"/>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343"/>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343"/>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343"/>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343"/>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343"/>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343"/>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343"/>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343"/>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343"/>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343"/>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343"/>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343"/>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343"/>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343"/>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343"/>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343"/>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343"/>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343"/>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343"/>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343"/>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343"/>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343"/>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343"/>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343"/>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343"/>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343"/>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343"/>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343"/>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343"/>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343"/>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343"/>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343"/>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343"/>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343"/>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343"/>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343"/>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343"/>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343"/>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343"/>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343"/>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343"/>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343"/>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343"/>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343"/>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343"/>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343"/>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343"/>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343"/>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343"/>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343"/>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343"/>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343"/>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343"/>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343"/>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343"/>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343"/>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343"/>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343"/>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343"/>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343"/>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343"/>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343"/>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343"/>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343"/>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343"/>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343"/>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343"/>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343"/>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343"/>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343"/>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343"/>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343"/>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343"/>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343"/>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343"/>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343"/>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343"/>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343"/>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343"/>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343"/>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343"/>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343"/>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343"/>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343"/>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343"/>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343"/>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343"/>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343"/>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343"/>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343"/>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343"/>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343"/>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343"/>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343"/>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343"/>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343"/>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343"/>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343"/>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343"/>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343"/>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343"/>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343"/>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343"/>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343"/>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343"/>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343"/>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343"/>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343"/>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343"/>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343"/>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343"/>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343"/>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343"/>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343"/>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343"/>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343"/>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343"/>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343"/>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343"/>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343"/>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343"/>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343"/>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343"/>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343"/>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343"/>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343"/>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343"/>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343"/>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343"/>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343"/>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343"/>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343"/>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343"/>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343"/>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343"/>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343"/>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343"/>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343"/>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343"/>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343"/>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343"/>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343"/>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343"/>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343"/>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343"/>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343"/>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343"/>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343"/>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343"/>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343"/>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343"/>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343"/>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343"/>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343"/>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343"/>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343"/>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343"/>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343"/>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343"/>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343"/>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343"/>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343"/>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343"/>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343"/>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343"/>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343"/>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343"/>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343"/>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343"/>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343"/>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343"/>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343"/>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343"/>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343"/>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343"/>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343"/>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343"/>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343"/>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343"/>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343"/>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343"/>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343"/>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343"/>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343"/>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343"/>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343"/>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343"/>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343"/>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343"/>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343"/>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343"/>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343"/>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343"/>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343"/>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343"/>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343"/>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343"/>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343"/>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343"/>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343"/>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343"/>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343"/>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343"/>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343"/>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343"/>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343"/>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343"/>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343"/>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343"/>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343"/>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343"/>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343"/>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343"/>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343"/>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343"/>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343"/>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343"/>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343"/>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343"/>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343"/>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343"/>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343"/>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343"/>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343"/>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343"/>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343"/>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343"/>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343"/>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343"/>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343"/>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343"/>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343"/>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343"/>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343"/>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343"/>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343"/>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343"/>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343"/>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343"/>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343"/>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343"/>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343"/>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343"/>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343"/>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343"/>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343"/>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343"/>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343"/>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343"/>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343"/>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343"/>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343"/>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343"/>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343"/>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343"/>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343"/>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343"/>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343"/>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343"/>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343"/>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343"/>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343"/>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343"/>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343"/>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343"/>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343"/>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343"/>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343"/>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343"/>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343"/>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343"/>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343"/>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343"/>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343"/>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343"/>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343"/>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343"/>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343"/>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343"/>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343"/>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343"/>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343"/>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343"/>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343"/>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343"/>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343"/>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343"/>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343"/>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343"/>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343"/>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343"/>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343"/>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343"/>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343"/>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343"/>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343"/>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343"/>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343"/>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343"/>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343"/>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343"/>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343"/>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343"/>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343"/>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343"/>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343"/>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343"/>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343"/>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343"/>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343"/>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343"/>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343"/>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343"/>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343"/>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343"/>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343"/>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343"/>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343"/>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343"/>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343"/>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343"/>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343"/>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343"/>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343"/>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343"/>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343"/>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343"/>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343"/>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343"/>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343"/>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343"/>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343"/>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343"/>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343"/>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343"/>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343"/>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343"/>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343"/>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343"/>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343"/>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343"/>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343"/>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343"/>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343"/>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343"/>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343"/>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343"/>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343"/>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343"/>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343"/>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343"/>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343"/>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343"/>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343"/>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343"/>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343"/>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343"/>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343"/>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343"/>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343"/>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343"/>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343"/>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343"/>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343"/>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343"/>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343"/>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343"/>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343"/>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343"/>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343"/>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343"/>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343"/>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343"/>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343"/>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343"/>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343"/>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343"/>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343"/>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343"/>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343"/>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343"/>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343"/>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343"/>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343"/>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343"/>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343"/>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343"/>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343"/>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343"/>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343"/>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343"/>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343"/>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343"/>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343"/>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343"/>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343"/>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343"/>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343"/>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343"/>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343"/>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343"/>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343"/>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343"/>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343"/>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343"/>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343"/>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343"/>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343"/>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343"/>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343"/>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343"/>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343"/>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343"/>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343"/>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343"/>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343"/>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343"/>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343"/>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343"/>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343"/>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343"/>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343"/>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343"/>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343"/>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343"/>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343"/>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343"/>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343"/>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343"/>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343"/>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343"/>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343"/>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343"/>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343"/>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343"/>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343"/>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343"/>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343"/>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343"/>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343"/>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343"/>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343"/>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343"/>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343"/>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343"/>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343"/>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343"/>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343"/>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343"/>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343"/>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343"/>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343"/>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343"/>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343"/>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343"/>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343"/>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343"/>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343"/>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343"/>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343"/>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343"/>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343"/>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343"/>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343"/>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343"/>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343"/>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343"/>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343"/>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343"/>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343"/>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343"/>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343"/>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343"/>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343"/>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343"/>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343"/>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343"/>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343"/>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343"/>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343"/>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343"/>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343"/>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343"/>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343"/>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343"/>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343"/>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343"/>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343"/>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343"/>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343"/>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343"/>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343"/>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343"/>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343"/>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343"/>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343"/>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343"/>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343"/>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343"/>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343"/>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343"/>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343"/>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343"/>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343"/>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343"/>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343"/>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343"/>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343"/>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343"/>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343"/>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343"/>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343"/>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343"/>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343"/>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343"/>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343"/>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343"/>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343"/>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343"/>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343"/>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343"/>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343"/>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343"/>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343"/>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343"/>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343"/>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343"/>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343"/>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343"/>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343"/>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343"/>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343"/>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343"/>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343"/>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343"/>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343"/>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343"/>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343"/>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343"/>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343"/>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343"/>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343"/>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343"/>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343"/>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343"/>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343"/>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343"/>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343"/>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343"/>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343"/>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343"/>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343"/>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343"/>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343"/>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343"/>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343"/>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343"/>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343"/>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343"/>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343"/>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343"/>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343"/>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343"/>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343"/>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343"/>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343"/>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343"/>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343"/>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343"/>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343"/>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343"/>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343"/>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343"/>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343"/>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343"/>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343"/>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343"/>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343"/>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343"/>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343"/>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343"/>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343"/>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343"/>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343"/>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343"/>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343"/>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343"/>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343"/>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343"/>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343"/>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343"/>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343"/>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343"/>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343"/>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343"/>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343"/>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c r="A994" s="343"/>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c r="A995" s="343"/>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c r="A996" s="343"/>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row r="997">
      <c r="A997" s="343"/>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row>
    <row r="998">
      <c r="A998" s="343"/>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row>
    <row r="999">
      <c r="A999" s="343"/>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row>
    <row r="1000">
      <c r="A1000" s="343"/>
      <c r="B1000" s="151"/>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75"/>
    <col customWidth="1" min="2" max="2" width="7.63"/>
    <col customWidth="1" min="3" max="3" width="10.25"/>
    <col customWidth="1" min="4" max="4" width="25.25"/>
    <col customWidth="1" min="5" max="6" width="18.38"/>
    <col customWidth="1" min="7" max="7" width="17.25"/>
    <col customWidth="1" min="8" max="9" width="16.75"/>
    <col customWidth="1" min="10" max="11" width="18.38"/>
    <col customWidth="1" min="15" max="18" width="16.75"/>
    <col customWidth="1" min="20" max="20" width="15.75"/>
    <col customWidth="1" min="23" max="23" width="26.75"/>
    <col customWidth="1" min="24" max="24" width="77.63"/>
  </cols>
  <sheetData>
    <row r="1" ht="24.75" customHeight="1">
      <c r="A1" s="282" t="s">
        <v>1425</v>
      </c>
      <c r="B1" s="282" t="s">
        <v>1067</v>
      </c>
      <c r="C1" s="282" t="s">
        <v>1068</v>
      </c>
      <c r="D1" s="282" t="s">
        <v>167</v>
      </c>
      <c r="E1" s="282" t="s">
        <v>1069</v>
      </c>
      <c r="F1" s="282" t="s">
        <v>1070</v>
      </c>
      <c r="G1" s="282" t="s">
        <v>1071</v>
      </c>
      <c r="H1" s="282" t="s">
        <v>1072</v>
      </c>
      <c r="I1" s="282" t="s">
        <v>1073</v>
      </c>
      <c r="J1" s="282" t="s">
        <v>1074</v>
      </c>
      <c r="K1" s="282" t="s">
        <v>1075</v>
      </c>
      <c r="L1" s="282" t="s">
        <v>1076</v>
      </c>
      <c r="M1" s="282" t="s">
        <v>1077</v>
      </c>
      <c r="N1" s="282" t="s">
        <v>1078</v>
      </c>
      <c r="O1" s="282" t="s">
        <v>1079</v>
      </c>
      <c r="P1" s="282" t="s">
        <v>1080</v>
      </c>
      <c r="Q1" s="282" t="s">
        <v>1081</v>
      </c>
      <c r="R1" s="282" t="s">
        <v>1082</v>
      </c>
      <c r="S1" s="282" t="s">
        <v>1083</v>
      </c>
      <c r="T1" s="282" t="s">
        <v>1084</v>
      </c>
      <c r="U1" s="282" t="s">
        <v>1085</v>
      </c>
      <c r="V1" s="282" t="s">
        <v>1086</v>
      </c>
      <c r="W1" s="282" t="s">
        <v>1087</v>
      </c>
      <c r="X1" s="282" t="s">
        <v>1088</v>
      </c>
      <c r="Y1" s="282" t="s">
        <v>1089</v>
      </c>
      <c r="Z1" s="282" t="s">
        <v>1090</v>
      </c>
      <c r="AA1" s="283"/>
      <c r="AB1" s="283"/>
      <c r="AC1" s="283"/>
      <c r="AD1" s="283"/>
      <c r="AE1" s="283"/>
      <c r="AF1" s="283"/>
      <c r="AG1" s="283"/>
      <c r="AH1" s="283"/>
      <c r="AI1" s="283"/>
      <c r="AJ1" s="283"/>
      <c r="AK1" s="283"/>
      <c r="AL1" s="283"/>
    </row>
    <row r="2">
      <c r="A2" s="344" t="s">
        <v>1951</v>
      </c>
      <c r="B2" s="345" t="s">
        <v>1092</v>
      </c>
      <c r="C2" s="285" t="s">
        <v>1093</v>
      </c>
      <c r="D2" s="346" t="s">
        <v>1023</v>
      </c>
      <c r="E2" s="284" t="s">
        <v>1952</v>
      </c>
      <c r="F2" s="288" t="s">
        <v>1953</v>
      </c>
      <c r="G2" s="289" t="s">
        <v>1954</v>
      </c>
      <c r="H2" s="289" t="s">
        <v>1955</v>
      </c>
      <c r="I2" s="289" t="s">
        <v>1956</v>
      </c>
      <c r="J2" s="289" t="s">
        <v>1957</v>
      </c>
      <c r="K2" s="289" t="s">
        <v>1958</v>
      </c>
      <c r="L2" s="290" t="str">
        <f t="shared" ref="L2:L77" si="1">SUBSTITUTE(SUBSTITUTE(F2,"https://www.facebook.com/",""),"/","")</f>
        <v>decathlonespana</v>
      </c>
      <c r="M2" s="290" t="str">
        <f t="shared" ref="M2:M77" si="2">SUBSTITUTE(SUBSTITUTE(G2,"https://www.instagram.com/",""),"/","")</f>
        <v>decathlones</v>
      </c>
      <c r="N2" s="290" t="str">
        <f t="shared" ref="N2:N77" si="3">SUBSTITUTE(SUBSTITUTE(H2,"https://www.linkedin.com/company",""),"/","")</f>
        <v>decathlon-espa%C3%B1a</v>
      </c>
      <c r="O2" s="290" t="str">
        <f t="shared" ref="O2:O77" si="4">SUBSTITUTE(SUBSTITUTE(SUBSTITUTE(I2,"https://www.tiktok.com/",""),"/",""),"@","")</f>
        <v>decathlon</v>
      </c>
      <c r="P2" s="290" t="str">
        <f t="shared" ref="P2:P77" si="5">SUBSTITUTE(SUBSTITUTE(J2,"https://twitter.com/",""),"/","")</f>
        <v>decathlones</v>
      </c>
      <c r="Q2" s="290" t="str">
        <f t="shared" ref="Q2:Q36" si="6">SUBSTITUTE(SUBSTITUTE(K2,"https://www.youtube.com/@",""),"/","")</f>
        <v>decathlones</v>
      </c>
      <c r="R2" s="347" t="s">
        <v>1959</v>
      </c>
      <c r="S2" s="348" t="s">
        <v>1960</v>
      </c>
      <c r="T2" s="349">
        <v>1976.0</v>
      </c>
      <c r="U2" s="350" t="s">
        <v>1961</v>
      </c>
      <c r="V2" s="324" t="s">
        <v>1962</v>
      </c>
      <c r="W2" s="351" t="s">
        <v>1963</v>
      </c>
      <c r="X2" s="132" t="s">
        <v>1964</v>
      </c>
      <c r="Y2" s="283"/>
      <c r="Z2" s="352" t="str">
        <f t="shared" ref="Z2:Z36" si="7">IFERROR(SUBSTITUTE(LEFT(Y2,FIND("/view",Y2)-1),"file/d/","thumbnail?id="),Y2)</f>
        <v/>
      </c>
      <c r="AA2" s="283"/>
      <c r="AB2" s="283"/>
      <c r="AC2" s="283"/>
      <c r="AD2" s="283"/>
      <c r="AE2" s="283"/>
      <c r="AF2" s="283"/>
      <c r="AG2" s="283"/>
      <c r="AH2" s="283"/>
      <c r="AI2" s="283"/>
      <c r="AJ2" s="283"/>
      <c r="AK2" s="283"/>
      <c r="AL2" s="283"/>
    </row>
    <row r="3">
      <c r="A3" s="344" t="s">
        <v>1965</v>
      </c>
      <c r="B3" s="345" t="s">
        <v>1116</v>
      </c>
      <c r="C3" s="285" t="s">
        <v>1093</v>
      </c>
      <c r="D3" s="346" t="s">
        <v>1966</v>
      </c>
      <c r="E3" s="284" t="s">
        <v>1967</v>
      </c>
      <c r="F3" s="289" t="s">
        <v>1968</v>
      </c>
      <c r="G3" s="289" t="s">
        <v>1969</v>
      </c>
      <c r="H3" s="289" t="s">
        <v>1970</v>
      </c>
      <c r="I3" s="305"/>
      <c r="J3" s="289" t="s">
        <v>1971</v>
      </c>
      <c r="K3" s="289" t="s">
        <v>1972</v>
      </c>
      <c r="L3" s="290" t="str">
        <f t="shared" si="1"/>
        <v>tradeinnSL</v>
      </c>
      <c r="M3" s="290" t="str">
        <f t="shared" si="2"/>
        <v>tradeinnofficial</v>
      </c>
      <c r="N3" s="290" t="str">
        <f t="shared" si="3"/>
        <v>tradeinn</v>
      </c>
      <c r="O3" s="290" t="str">
        <f t="shared" si="4"/>
        <v/>
      </c>
      <c r="P3" s="290" t="str">
        <f t="shared" si="5"/>
        <v>tradeinnsl</v>
      </c>
      <c r="Q3" s="290" t="str">
        <f t="shared" si="6"/>
        <v>TradeinnLAB</v>
      </c>
      <c r="R3" s="347" t="s">
        <v>1973</v>
      </c>
      <c r="S3" s="348" t="s">
        <v>1974</v>
      </c>
      <c r="T3" s="349">
        <v>1997.0</v>
      </c>
      <c r="U3" s="324" t="s">
        <v>1975</v>
      </c>
      <c r="V3" s="324" t="s">
        <v>1976</v>
      </c>
      <c r="W3" s="351" t="s">
        <v>1977</v>
      </c>
      <c r="X3" s="132"/>
      <c r="Y3" s="283"/>
      <c r="Z3" s="352" t="str">
        <f t="shared" si="7"/>
        <v/>
      </c>
      <c r="AA3" s="283"/>
      <c r="AB3" s="283"/>
      <c r="AC3" s="283"/>
      <c r="AD3" s="283"/>
      <c r="AE3" s="283"/>
      <c r="AF3" s="283"/>
      <c r="AG3" s="283"/>
      <c r="AH3" s="283"/>
      <c r="AI3" s="283"/>
      <c r="AJ3" s="283"/>
      <c r="AK3" s="283"/>
      <c r="AL3" s="283"/>
    </row>
    <row r="4">
      <c r="A4" s="344" t="s">
        <v>1978</v>
      </c>
      <c r="B4" s="345" t="s">
        <v>1137</v>
      </c>
      <c r="C4" s="285" t="s">
        <v>1093</v>
      </c>
      <c r="D4" s="353" t="s">
        <v>1018</v>
      </c>
      <c r="E4" s="354" t="s">
        <v>1979</v>
      </c>
      <c r="F4" s="289" t="s">
        <v>1980</v>
      </c>
      <c r="G4" s="289" t="s">
        <v>1981</v>
      </c>
      <c r="H4" s="289" t="s">
        <v>1982</v>
      </c>
      <c r="I4" s="305"/>
      <c r="J4" s="305"/>
      <c r="K4" s="289" t="s">
        <v>1983</v>
      </c>
      <c r="L4" s="290" t="str">
        <f t="shared" si="1"/>
        <v>sprinter.tiendas.deportes</v>
      </c>
      <c r="M4" s="290" t="str">
        <f t="shared" si="2"/>
        <v>sprinter_ES</v>
      </c>
      <c r="N4" s="290" t="str">
        <f t="shared" si="3"/>
        <v>sprinter</v>
      </c>
      <c r="O4" s="290" t="str">
        <f t="shared" si="4"/>
        <v/>
      </c>
      <c r="P4" s="290" t="str">
        <f t="shared" si="5"/>
        <v/>
      </c>
      <c r="Q4" s="290" t="str">
        <f t="shared" si="6"/>
        <v>sprinteres</v>
      </c>
      <c r="R4" s="355" t="s">
        <v>1984</v>
      </c>
      <c r="S4" s="348" t="s">
        <v>1985</v>
      </c>
      <c r="T4" s="349">
        <v>1999.0</v>
      </c>
      <c r="U4" s="324" t="s">
        <v>1986</v>
      </c>
      <c r="V4" s="324" t="s">
        <v>1987</v>
      </c>
      <c r="W4" s="351" t="s">
        <v>1988</v>
      </c>
      <c r="X4" s="132"/>
      <c r="Y4" s="283"/>
      <c r="Z4" s="352" t="str">
        <f t="shared" si="7"/>
        <v/>
      </c>
      <c r="AA4" s="283"/>
      <c r="AB4" s="283"/>
      <c r="AC4" s="283"/>
      <c r="AD4" s="283"/>
      <c r="AE4" s="283"/>
      <c r="AF4" s="283"/>
      <c r="AG4" s="283"/>
      <c r="AH4" s="283"/>
      <c r="AI4" s="283"/>
      <c r="AJ4" s="283"/>
      <c r="AK4" s="283"/>
      <c r="AL4" s="283"/>
    </row>
    <row r="5">
      <c r="A5" s="344" t="s">
        <v>1989</v>
      </c>
      <c r="B5" s="345" t="s">
        <v>1157</v>
      </c>
      <c r="C5" s="285" t="s">
        <v>1093</v>
      </c>
      <c r="D5" s="346" t="s">
        <v>1013</v>
      </c>
      <c r="E5" s="284" t="s">
        <v>1990</v>
      </c>
      <c r="F5" s="289" t="s">
        <v>1991</v>
      </c>
      <c r="G5" s="289" t="s">
        <v>1992</v>
      </c>
      <c r="H5" s="289" t="s">
        <v>1993</v>
      </c>
      <c r="I5" s="289" t="s">
        <v>1994</v>
      </c>
      <c r="J5" s="289" t="s">
        <v>1995</v>
      </c>
      <c r="K5" s="289" t="s">
        <v>1996</v>
      </c>
      <c r="L5" s="290" t="str">
        <f t="shared" si="1"/>
        <v>jdsports</v>
      </c>
      <c r="M5" s="290" t="str">
        <f t="shared" si="2"/>
        <v>jdsportses</v>
      </c>
      <c r="N5" s="290" t="str">
        <f t="shared" si="3"/>
        <v>jd-sports-iberiaa</v>
      </c>
      <c r="O5" s="290" t="str">
        <f t="shared" si="4"/>
        <v>jdofficial</v>
      </c>
      <c r="P5" s="290" t="str">
        <f t="shared" si="5"/>
        <v>JDSports</v>
      </c>
      <c r="Q5" s="290" t="str">
        <f t="shared" si="6"/>
        <v>JDsportsOfficial</v>
      </c>
      <c r="R5" s="347" t="s">
        <v>1997</v>
      </c>
      <c r="S5" s="348" t="s">
        <v>1998</v>
      </c>
      <c r="T5" s="349">
        <v>1981.0</v>
      </c>
      <c r="U5" s="324" t="s">
        <v>1999</v>
      </c>
      <c r="V5" s="324" t="s">
        <v>1987</v>
      </c>
      <c r="W5" s="351" t="s">
        <v>2000</v>
      </c>
      <c r="X5" s="305"/>
      <c r="Y5" s="283"/>
      <c r="Z5" s="352" t="str">
        <f t="shared" si="7"/>
        <v/>
      </c>
      <c r="AA5" s="283"/>
      <c r="AB5" s="283"/>
      <c r="AC5" s="283"/>
      <c r="AD5" s="283"/>
      <c r="AE5" s="283"/>
      <c r="AF5" s="283"/>
      <c r="AG5" s="283"/>
      <c r="AH5" s="283"/>
      <c r="AI5" s="283"/>
      <c r="AJ5" s="283"/>
      <c r="AK5" s="283"/>
      <c r="AL5" s="283"/>
    </row>
    <row r="6">
      <c r="A6" s="344" t="s">
        <v>2001</v>
      </c>
      <c r="B6" s="345" t="s">
        <v>1177</v>
      </c>
      <c r="C6" s="356" t="s">
        <v>1178</v>
      </c>
      <c r="D6" s="346" t="s">
        <v>2002</v>
      </c>
      <c r="E6" s="284" t="s">
        <v>2003</v>
      </c>
      <c r="F6" s="289" t="s">
        <v>2004</v>
      </c>
      <c r="G6" s="289" t="s">
        <v>2005</v>
      </c>
      <c r="H6" s="289" t="s">
        <v>2006</v>
      </c>
      <c r="I6" s="305"/>
      <c r="J6" s="289" t="s">
        <v>2007</v>
      </c>
      <c r="K6" s="289" t="s">
        <v>2008</v>
      </c>
      <c r="L6" s="290" t="str">
        <f t="shared" si="1"/>
        <v>deporvillage</v>
      </c>
      <c r="M6" s="290" t="str">
        <f t="shared" si="2"/>
        <v>deporvillage</v>
      </c>
      <c r="N6" s="290" t="str">
        <f t="shared" si="3"/>
        <v>deporvillage</v>
      </c>
      <c r="O6" s="290" t="str">
        <f t="shared" si="4"/>
        <v/>
      </c>
      <c r="P6" s="290" t="str">
        <f t="shared" si="5"/>
        <v>deporvillage</v>
      </c>
      <c r="Q6" s="290" t="str">
        <f t="shared" si="6"/>
        <v>deporvillage</v>
      </c>
      <c r="R6" s="347" t="s">
        <v>2009</v>
      </c>
      <c r="S6" s="348" t="s">
        <v>2010</v>
      </c>
      <c r="T6" s="349">
        <v>2010.0</v>
      </c>
      <c r="U6" s="324" t="s">
        <v>2011</v>
      </c>
      <c r="V6" s="324" t="s">
        <v>2012</v>
      </c>
      <c r="W6" s="351" t="s">
        <v>2013</v>
      </c>
      <c r="X6" s="305"/>
      <c r="Y6" s="283"/>
      <c r="Z6" s="352" t="str">
        <f t="shared" si="7"/>
        <v/>
      </c>
      <c r="AA6" s="283"/>
      <c r="AB6" s="283"/>
      <c r="AC6" s="283"/>
      <c r="AD6" s="283"/>
      <c r="AE6" s="283"/>
      <c r="AF6" s="283"/>
      <c r="AG6" s="283"/>
      <c r="AH6" s="283"/>
      <c r="AI6" s="283"/>
      <c r="AJ6" s="283"/>
      <c r="AK6" s="283"/>
      <c r="AL6" s="283"/>
    </row>
    <row r="7">
      <c r="A7" s="344" t="s">
        <v>2014</v>
      </c>
      <c r="B7" s="345" t="s">
        <v>1199</v>
      </c>
      <c r="C7" s="356" t="s">
        <v>1178</v>
      </c>
      <c r="D7" s="357" t="s">
        <v>1034</v>
      </c>
      <c r="E7" s="132" t="s">
        <v>2015</v>
      </c>
      <c r="F7" s="289" t="s">
        <v>2016</v>
      </c>
      <c r="G7" s="289" t="s">
        <v>2017</v>
      </c>
      <c r="H7" s="305"/>
      <c r="I7" s="289" t="s">
        <v>2018</v>
      </c>
      <c r="J7" s="289" t="s">
        <v>2019</v>
      </c>
      <c r="K7" s="289" t="s">
        <v>2020</v>
      </c>
      <c r="L7" s="290" t="str">
        <f t="shared" si="1"/>
        <v>FootLockerEU</v>
      </c>
      <c r="M7" s="290" t="str">
        <f t="shared" si="2"/>
        <v>footlockereu</v>
      </c>
      <c r="N7" s="290" t="str">
        <f t="shared" si="3"/>
        <v/>
      </c>
      <c r="O7" s="290" t="str">
        <f t="shared" si="4"/>
        <v>footlocker</v>
      </c>
      <c r="P7" s="290" t="str">
        <f t="shared" si="5"/>
        <v>footlockereu</v>
      </c>
      <c r="Q7" s="290" t="str">
        <f t="shared" si="6"/>
        <v>footlockerEU</v>
      </c>
      <c r="R7" s="355" t="s">
        <v>2021</v>
      </c>
      <c r="S7" s="348" t="s">
        <v>2022</v>
      </c>
      <c r="T7" s="349">
        <v>1996.0</v>
      </c>
      <c r="U7" s="324" t="s">
        <v>2023</v>
      </c>
      <c r="V7" s="324" t="s">
        <v>2012</v>
      </c>
      <c r="W7" s="351" t="s">
        <v>2024</v>
      </c>
      <c r="X7" s="305"/>
      <c r="Y7" s="283"/>
      <c r="Z7" s="352" t="str">
        <f t="shared" si="7"/>
        <v/>
      </c>
      <c r="AA7" s="283"/>
      <c r="AB7" s="283"/>
      <c r="AC7" s="283"/>
      <c r="AD7" s="283"/>
      <c r="AE7" s="283"/>
      <c r="AF7" s="283"/>
      <c r="AG7" s="283"/>
      <c r="AH7" s="283"/>
      <c r="AI7" s="283"/>
      <c r="AJ7" s="283"/>
      <c r="AK7" s="283"/>
      <c r="AL7" s="283"/>
    </row>
    <row r="8">
      <c r="A8" s="358" t="s">
        <v>2025</v>
      </c>
      <c r="B8" s="345" t="s">
        <v>1220</v>
      </c>
      <c r="C8" s="356" t="s">
        <v>1178</v>
      </c>
      <c r="D8" s="359" t="s">
        <v>1029</v>
      </c>
      <c r="E8" s="284" t="s">
        <v>2026</v>
      </c>
      <c r="F8" s="289" t="s">
        <v>2027</v>
      </c>
      <c r="G8" s="289" t="s">
        <v>2028</v>
      </c>
      <c r="H8" s="289" t="s">
        <v>2029</v>
      </c>
      <c r="I8" s="289" t="s">
        <v>2030</v>
      </c>
      <c r="J8" s="289" t="s">
        <v>2031</v>
      </c>
      <c r="K8" s="360" t="s">
        <v>2032</v>
      </c>
      <c r="L8" s="311" t="str">
        <f t="shared" si="1"/>
        <v>forumsport.es</v>
      </c>
      <c r="M8" s="311" t="str">
        <f t="shared" si="2"/>
        <v>forumsport.es</v>
      </c>
      <c r="N8" s="290" t="str">
        <f t="shared" si="3"/>
        <v>forum-sport-s-a-</v>
      </c>
      <c r="O8" s="290" t="str">
        <f t="shared" si="4"/>
        <v>forumsport</v>
      </c>
      <c r="P8" s="290" t="str">
        <f t="shared" si="5"/>
        <v>forumsport</v>
      </c>
      <c r="Q8" s="290" t="str">
        <f t="shared" si="6"/>
        <v>ForumSportv</v>
      </c>
      <c r="R8" s="361" t="s">
        <v>2033</v>
      </c>
      <c r="S8" s="348" t="s">
        <v>2034</v>
      </c>
      <c r="T8" s="349">
        <v>1990.0</v>
      </c>
      <c r="U8" s="324" t="s">
        <v>2035</v>
      </c>
      <c r="V8" s="324" t="s">
        <v>2036</v>
      </c>
      <c r="W8" s="351" t="s">
        <v>2037</v>
      </c>
      <c r="X8" s="362"/>
      <c r="Y8" s="283"/>
      <c r="Z8" s="352" t="str">
        <f t="shared" si="7"/>
        <v/>
      </c>
      <c r="AA8" s="283"/>
      <c r="AB8" s="283"/>
      <c r="AC8" s="283"/>
      <c r="AD8" s="283"/>
      <c r="AE8" s="283"/>
      <c r="AF8" s="283"/>
      <c r="AG8" s="283"/>
      <c r="AH8" s="283"/>
      <c r="AI8" s="283"/>
      <c r="AJ8" s="283"/>
      <c r="AK8" s="283"/>
      <c r="AL8" s="283"/>
    </row>
    <row r="9">
      <c r="A9" s="358" t="s">
        <v>2038</v>
      </c>
      <c r="B9" s="345" t="s">
        <v>1243</v>
      </c>
      <c r="C9" s="356" t="s">
        <v>1178</v>
      </c>
      <c r="D9" s="363" t="s">
        <v>2039</v>
      </c>
      <c r="E9" s="364" t="s">
        <v>2040</v>
      </c>
      <c r="F9" s="289" t="s">
        <v>2041</v>
      </c>
      <c r="G9" s="289" t="s">
        <v>2042</v>
      </c>
      <c r="H9" s="289" t="s">
        <v>2043</v>
      </c>
      <c r="I9" s="305"/>
      <c r="J9" s="289" t="s">
        <v>2044</v>
      </c>
      <c r="K9" s="289" t="s">
        <v>2045</v>
      </c>
      <c r="L9" s="311" t="str">
        <f t="shared" si="1"/>
        <v>Intersport.es</v>
      </c>
      <c r="M9" s="311" t="str">
        <f t="shared" si="2"/>
        <v>intersport.es</v>
      </c>
      <c r="N9" s="290" t="str">
        <f t="shared" si="3"/>
        <v>intersport-international-corporation</v>
      </c>
      <c r="O9" s="290" t="str">
        <f t="shared" si="4"/>
        <v/>
      </c>
      <c r="P9" s="290" t="str">
        <f t="shared" si="5"/>
        <v>intersport_es</v>
      </c>
      <c r="Q9" s="290" t="str">
        <f t="shared" si="6"/>
        <v>IntersportEspanaOficial</v>
      </c>
      <c r="R9" s="361" t="s">
        <v>2046</v>
      </c>
      <c r="S9" s="348" t="s">
        <v>2047</v>
      </c>
      <c r="T9" s="349">
        <v>1968.0</v>
      </c>
      <c r="U9" s="324" t="s">
        <v>2011</v>
      </c>
      <c r="V9" s="324" t="s">
        <v>2012</v>
      </c>
      <c r="W9" s="351" t="s">
        <v>2048</v>
      </c>
      <c r="X9" s="362"/>
      <c r="Y9" s="283"/>
      <c r="Z9" s="352" t="str">
        <f t="shared" si="7"/>
        <v/>
      </c>
      <c r="AA9" s="283"/>
      <c r="AB9" s="283"/>
      <c r="AC9" s="283"/>
      <c r="AD9" s="283"/>
      <c r="AE9" s="283"/>
      <c r="AF9" s="283"/>
      <c r="AG9" s="283"/>
      <c r="AH9" s="283"/>
      <c r="AI9" s="283"/>
      <c r="AJ9" s="283"/>
      <c r="AK9" s="283"/>
      <c r="AL9" s="283"/>
    </row>
    <row r="10">
      <c r="A10" s="344" t="s">
        <v>2049</v>
      </c>
      <c r="B10" s="345" t="s">
        <v>1262</v>
      </c>
      <c r="C10" s="310" t="s">
        <v>1263</v>
      </c>
      <c r="D10" s="365" t="s">
        <v>2050</v>
      </c>
      <c r="E10" s="132" t="s">
        <v>2051</v>
      </c>
      <c r="F10" s="289" t="s">
        <v>2052</v>
      </c>
      <c r="G10" s="289" t="s">
        <v>2053</v>
      </c>
      <c r="H10" s="289" t="s">
        <v>2054</v>
      </c>
      <c r="I10" s="289" t="s">
        <v>2055</v>
      </c>
      <c r="J10" s="289" t="s">
        <v>2056</v>
      </c>
      <c r="K10" s="289" t="s">
        <v>2057</v>
      </c>
      <c r="L10" s="311" t="str">
        <f t="shared" si="1"/>
        <v>DecimasOficial</v>
      </c>
      <c r="M10" s="311" t="str">
        <f t="shared" si="2"/>
        <v>decimas_es</v>
      </c>
      <c r="N10" s="290" t="str">
        <f t="shared" si="3"/>
        <v>d%C3%A9cimas</v>
      </c>
      <c r="O10" s="290" t="str">
        <f t="shared" si="4"/>
        <v>decimas_es</v>
      </c>
      <c r="P10" s="290" t="str">
        <f t="shared" si="5"/>
        <v>decimasoficial</v>
      </c>
      <c r="Q10" s="290" t="str">
        <f t="shared" si="6"/>
        <v>DecimasOficialSpain</v>
      </c>
      <c r="R10" s="361" t="s">
        <v>2058</v>
      </c>
      <c r="S10" s="348" t="s">
        <v>2059</v>
      </c>
      <c r="T10" s="349">
        <v>1985.0</v>
      </c>
      <c r="U10" s="324" t="s">
        <v>1986</v>
      </c>
      <c r="V10" s="324" t="s">
        <v>1962</v>
      </c>
      <c r="W10" s="351" t="s">
        <v>2060</v>
      </c>
      <c r="X10" s="362"/>
      <c r="Y10" s="283"/>
      <c r="Z10" s="352" t="str">
        <f t="shared" si="7"/>
        <v/>
      </c>
      <c r="AA10" s="283"/>
      <c r="AB10" s="283"/>
      <c r="AC10" s="283"/>
      <c r="AD10" s="283"/>
      <c r="AE10" s="283"/>
      <c r="AF10" s="283"/>
      <c r="AG10" s="283"/>
      <c r="AH10" s="283"/>
      <c r="AI10" s="283"/>
      <c r="AJ10" s="283"/>
      <c r="AK10" s="283"/>
      <c r="AL10" s="283"/>
    </row>
    <row r="11">
      <c r="A11" s="358" t="s">
        <v>2061</v>
      </c>
      <c r="B11" s="345" t="s">
        <v>1286</v>
      </c>
      <c r="C11" s="310" t="s">
        <v>1263</v>
      </c>
      <c r="D11" s="366" t="s">
        <v>2062</v>
      </c>
      <c r="E11" s="351" t="s">
        <v>2063</v>
      </c>
      <c r="F11" s="289" t="s">
        <v>2064</v>
      </c>
      <c r="G11" s="289" t="s">
        <v>2065</v>
      </c>
      <c r="H11" s="305"/>
      <c r="I11" s="305"/>
      <c r="J11" s="289" t="s">
        <v>2066</v>
      </c>
      <c r="K11" s="305"/>
      <c r="L11" s="290" t="str">
        <f t="shared" si="1"/>
        <v>maspormenosnet</v>
      </c>
      <c r="M11" s="290" t="str">
        <f t="shared" si="2"/>
        <v>maspormenosnet</v>
      </c>
      <c r="N11" s="290" t="str">
        <f t="shared" si="3"/>
        <v/>
      </c>
      <c r="O11" s="290" t="str">
        <f t="shared" si="4"/>
        <v/>
      </c>
      <c r="P11" s="290" t="str">
        <f t="shared" si="5"/>
        <v>maspormenosnet</v>
      </c>
      <c r="Q11" s="290" t="str">
        <f t="shared" si="6"/>
        <v/>
      </c>
      <c r="R11" s="361" t="s">
        <v>2067</v>
      </c>
      <c r="S11" s="348" t="s">
        <v>2068</v>
      </c>
      <c r="T11" s="349">
        <v>2009.0</v>
      </c>
      <c r="U11" s="324" t="s">
        <v>2069</v>
      </c>
      <c r="V11" s="324" t="s">
        <v>2070</v>
      </c>
      <c r="W11" s="351" t="s">
        <v>2071</v>
      </c>
      <c r="X11" s="362"/>
      <c r="Y11" s="283"/>
      <c r="Z11" s="352" t="str">
        <f t="shared" si="7"/>
        <v/>
      </c>
      <c r="AA11" s="283"/>
      <c r="AB11" s="283"/>
      <c r="AC11" s="283"/>
      <c r="AD11" s="283"/>
      <c r="AE11" s="283"/>
      <c r="AF11" s="283"/>
      <c r="AG11" s="283"/>
      <c r="AH11" s="283"/>
      <c r="AI11" s="283"/>
      <c r="AJ11" s="283"/>
      <c r="AK11" s="283"/>
      <c r="AL11" s="283"/>
    </row>
    <row r="12">
      <c r="A12" s="358" t="s">
        <v>2072</v>
      </c>
      <c r="B12" s="345" t="s">
        <v>1306</v>
      </c>
      <c r="C12" s="310" t="s">
        <v>1263</v>
      </c>
      <c r="D12" s="359" t="s">
        <v>1032</v>
      </c>
      <c r="E12" s="284" t="s">
        <v>2073</v>
      </c>
      <c r="F12" s="289" t="s">
        <v>2074</v>
      </c>
      <c r="G12" s="305"/>
      <c r="H12" s="289" t="s">
        <v>2075</v>
      </c>
      <c r="I12" s="289" t="s">
        <v>2076</v>
      </c>
      <c r="J12" s="289" t="s">
        <v>2077</v>
      </c>
      <c r="K12" s="289" t="s">
        <v>2078</v>
      </c>
      <c r="L12" s="290" t="str">
        <f t="shared" si="1"/>
        <v>futbolfactory</v>
      </c>
      <c r="M12" s="290" t="str">
        <f t="shared" si="2"/>
        <v/>
      </c>
      <c r="N12" s="290" t="str">
        <f t="shared" si="3"/>
        <v>futbolfactory</v>
      </c>
      <c r="O12" s="290" t="str">
        <f t="shared" si="4"/>
        <v>futbolfactoryes</v>
      </c>
      <c r="P12" s="290" t="str">
        <f t="shared" si="5"/>
        <v>futbolfactory</v>
      </c>
      <c r="Q12" s="290" t="str">
        <f t="shared" si="6"/>
        <v>futbolfactory</v>
      </c>
      <c r="R12" s="361" t="s">
        <v>2079</v>
      </c>
      <c r="S12" s="348" t="s">
        <v>2080</v>
      </c>
      <c r="T12" s="349">
        <v>2000.0</v>
      </c>
      <c r="U12" s="324" t="s">
        <v>2011</v>
      </c>
      <c r="V12" s="324" t="s">
        <v>1962</v>
      </c>
      <c r="W12" s="351" t="s">
        <v>2081</v>
      </c>
      <c r="X12" s="362"/>
      <c r="Y12" s="283"/>
      <c r="Z12" s="352" t="str">
        <f t="shared" si="7"/>
        <v/>
      </c>
      <c r="AA12" s="283"/>
      <c r="AB12" s="283"/>
      <c r="AC12" s="283"/>
      <c r="AD12" s="283"/>
      <c r="AE12" s="283"/>
      <c r="AF12" s="283"/>
      <c r="AG12" s="283"/>
      <c r="AH12" s="283"/>
      <c r="AI12" s="283"/>
      <c r="AJ12" s="283"/>
      <c r="AK12" s="283"/>
      <c r="AL12" s="283"/>
    </row>
    <row r="13">
      <c r="A13" s="358" t="s">
        <v>2082</v>
      </c>
      <c r="B13" s="345" t="s">
        <v>1326</v>
      </c>
      <c r="C13" s="310" t="s">
        <v>1263</v>
      </c>
      <c r="D13" s="359" t="s">
        <v>2083</v>
      </c>
      <c r="E13" s="284" t="s">
        <v>2084</v>
      </c>
      <c r="F13" s="289" t="s">
        <v>2085</v>
      </c>
      <c r="G13" s="289" t="s">
        <v>2086</v>
      </c>
      <c r="H13" s="305"/>
      <c r="I13" s="305"/>
      <c r="J13" s="289" t="s">
        <v>2087</v>
      </c>
      <c r="K13" s="305"/>
      <c r="L13" s="290" t="str">
        <f t="shared" si="1"/>
        <v>WalaEsports</v>
      </c>
      <c r="M13" s="290" t="str">
        <f t="shared" si="2"/>
        <v>walasports</v>
      </c>
      <c r="N13" s="290" t="str">
        <f t="shared" si="3"/>
        <v/>
      </c>
      <c r="O13" s="290" t="str">
        <f t="shared" si="4"/>
        <v/>
      </c>
      <c r="P13" s="290" t="str">
        <f t="shared" si="5"/>
        <v>WalaEsports</v>
      </c>
      <c r="Q13" s="290" t="str">
        <f t="shared" si="6"/>
        <v/>
      </c>
      <c r="R13" s="361" t="s">
        <v>2088</v>
      </c>
      <c r="S13" s="348" t="s">
        <v>2089</v>
      </c>
      <c r="T13" s="349">
        <v>1982.0</v>
      </c>
      <c r="U13" s="324" t="s">
        <v>2090</v>
      </c>
      <c r="V13" s="324" t="s">
        <v>2091</v>
      </c>
      <c r="W13" s="351" t="s">
        <v>2081</v>
      </c>
      <c r="X13" s="362"/>
      <c r="Y13" s="283"/>
      <c r="Z13" s="352" t="str">
        <f t="shared" si="7"/>
        <v/>
      </c>
      <c r="AA13" s="283"/>
      <c r="AB13" s="283"/>
      <c r="AC13" s="283"/>
      <c r="AD13" s="283"/>
      <c r="AE13" s="283"/>
      <c r="AF13" s="283"/>
      <c r="AG13" s="283"/>
      <c r="AH13" s="283"/>
      <c r="AI13" s="283"/>
      <c r="AJ13" s="283"/>
      <c r="AK13" s="283"/>
      <c r="AL13" s="283"/>
    </row>
    <row r="14">
      <c r="A14" s="358" t="s">
        <v>2092</v>
      </c>
      <c r="B14" s="345" t="s">
        <v>1348</v>
      </c>
      <c r="C14" s="285" t="s">
        <v>1349</v>
      </c>
      <c r="D14" s="359" t="s">
        <v>1020</v>
      </c>
      <c r="E14" s="284" t="s">
        <v>2093</v>
      </c>
      <c r="F14" s="328" t="s">
        <v>2094</v>
      </c>
      <c r="G14" s="289" t="s">
        <v>2095</v>
      </c>
      <c r="H14" s="289" t="s">
        <v>2096</v>
      </c>
      <c r="I14" s="289" t="s">
        <v>2097</v>
      </c>
      <c r="J14" s="289" t="s">
        <v>2098</v>
      </c>
      <c r="K14" s="289" t="s">
        <v>2099</v>
      </c>
      <c r="L14" s="290" t="str">
        <f t="shared" si="1"/>
        <v>atmosferasportoficial</v>
      </c>
      <c r="M14" s="290" t="str">
        <f t="shared" si="2"/>
        <v>atmosferasport_oficial</v>
      </c>
      <c r="N14" s="290" t="str">
        <f t="shared" si="3"/>
        <v>atmosfera-sport-oficial</v>
      </c>
      <c r="O14" s="290" t="str">
        <f t="shared" si="4"/>
        <v>atmosferasport_oficial</v>
      </c>
      <c r="P14" s="290" t="str">
        <f t="shared" si="5"/>
        <v>atmosfera_sport</v>
      </c>
      <c r="Q14" s="290" t="str">
        <f t="shared" si="6"/>
        <v>atmosfera_sport</v>
      </c>
      <c r="R14" s="361" t="s">
        <v>2100</v>
      </c>
      <c r="S14" s="348" t="s">
        <v>2101</v>
      </c>
      <c r="T14" s="349">
        <v>1988.0</v>
      </c>
      <c r="U14" s="324" t="s">
        <v>2035</v>
      </c>
      <c r="V14" s="324" t="s">
        <v>2102</v>
      </c>
      <c r="W14" s="351" t="s">
        <v>2103</v>
      </c>
      <c r="X14" s="362"/>
      <c r="Y14" s="283"/>
      <c r="Z14" s="352" t="str">
        <f t="shared" si="7"/>
        <v/>
      </c>
      <c r="AA14" s="283"/>
      <c r="AB14" s="283"/>
      <c r="AC14" s="283"/>
      <c r="AD14" s="283"/>
      <c r="AE14" s="283"/>
      <c r="AF14" s="283"/>
      <c r="AG14" s="283"/>
      <c r="AH14" s="283"/>
      <c r="AI14" s="283"/>
      <c r="AJ14" s="283"/>
      <c r="AK14" s="283"/>
      <c r="AL14" s="283"/>
    </row>
    <row r="15">
      <c r="A15" s="358" t="s">
        <v>2104</v>
      </c>
      <c r="B15" s="345" t="s">
        <v>1369</v>
      </c>
      <c r="C15" s="285" t="s">
        <v>1349</v>
      </c>
      <c r="D15" s="367" t="s">
        <v>1037</v>
      </c>
      <c r="E15" s="368" t="s">
        <v>2105</v>
      </c>
      <c r="F15" s="289" t="s">
        <v>2106</v>
      </c>
      <c r="G15" s="289" t="s">
        <v>2107</v>
      </c>
      <c r="H15" s="289" t="s">
        <v>2108</v>
      </c>
      <c r="I15" s="305"/>
      <c r="J15" s="289" t="s">
        <v>2109</v>
      </c>
      <c r="K15" s="289" t="s">
        <v>2110</v>
      </c>
      <c r="L15" s="290" t="str">
        <f t="shared" si="1"/>
        <v>OterosOficial</v>
      </c>
      <c r="M15" s="311" t="str">
        <f t="shared" si="2"/>
        <v>oteros.es</v>
      </c>
      <c r="N15" s="290" t="str">
        <f t="shared" si="3"/>
        <v>oteros</v>
      </c>
      <c r="O15" s="290" t="str">
        <f t="shared" si="4"/>
        <v/>
      </c>
      <c r="P15" s="290" t="str">
        <f t="shared" si="5"/>
        <v>oteros_oficial</v>
      </c>
      <c r="Q15" s="290" t="str">
        <f t="shared" si="6"/>
        <v>oterostrainingstore3897</v>
      </c>
      <c r="R15" s="361" t="s">
        <v>2111</v>
      </c>
      <c r="S15" s="348" t="s">
        <v>2112</v>
      </c>
      <c r="T15" s="349">
        <v>1993.0</v>
      </c>
      <c r="U15" s="324" t="s">
        <v>1975</v>
      </c>
      <c r="V15" s="324" t="s">
        <v>2113</v>
      </c>
      <c r="W15" s="351" t="s">
        <v>2114</v>
      </c>
      <c r="X15" s="362"/>
      <c r="Y15" s="283"/>
      <c r="Z15" s="352" t="str">
        <f t="shared" si="7"/>
        <v/>
      </c>
      <c r="AA15" s="283"/>
      <c r="AB15" s="283"/>
      <c r="AC15" s="283"/>
      <c r="AD15" s="283"/>
      <c r="AE15" s="283"/>
      <c r="AF15" s="283"/>
      <c r="AG15" s="283"/>
      <c r="AH15" s="283"/>
      <c r="AI15" s="283"/>
      <c r="AJ15" s="283"/>
      <c r="AK15" s="283"/>
      <c r="AL15" s="283"/>
    </row>
    <row r="16">
      <c r="A16" s="358" t="s">
        <v>2115</v>
      </c>
      <c r="B16" s="345" t="s">
        <v>1387</v>
      </c>
      <c r="C16" s="285" t="s">
        <v>1349</v>
      </c>
      <c r="D16" s="369" t="s">
        <v>2116</v>
      </c>
      <c r="E16" s="354" t="s">
        <v>2117</v>
      </c>
      <c r="F16" s="328" t="s">
        <v>2118</v>
      </c>
      <c r="G16" s="289" t="s">
        <v>2119</v>
      </c>
      <c r="H16" s="305"/>
      <c r="I16" s="289" t="s">
        <v>2120</v>
      </c>
      <c r="J16" s="289" t="s">
        <v>2121</v>
      </c>
      <c r="K16" s="289" t="s">
        <v>2122</v>
      </c>
      <c r="L16" s="290" t="str">
        <f t="shared" si="1"/>
        <v>deportesmoya</v>
      </c>
      <c r="M16" s="290" t="str">
        <f t="shared" si="2"/>
        <v>deportesmoya</v>
      </c>
      <c r="N16" s="290" t="str">
        <f t="shared" si="3"/>
        <v/>
      </c>
      <c r="O16" s="290" t="str">
        <f t="shared" si="4"/>
        <v>deportesmoya</v>
      </c>
      <c r="P16" s="290" t="str">
        <f t="shared" si="5"/>
        <v>deportesmoya</v>
      </c>
      <c r="Q16" s="290" t="str">
        <f t="shared" si="6"/>
        <v>deportesmoya</v>
      </c>
      <c r="R16" s="361" t="s">
        <v>2123</v>
      </c>
      <c r="S16" s="348" t="s">
        <v>2124</v>
      </c>
      <c r="T16" s="349">
        <v>1992.0</v>
      </c>
      <c r="U16" s="350" t="s">
        <v>2125</v>
      </c>
      <c r="V16" s="324" t="s">
        <v>1962</v>
      </c>
      <c r="W16" s="351" t="s">
        <v>1977</v>
      </c>
      <c r="X16" s="362"/>
      <c r="Y16" s="283"/>
      <c r="Z16" s="352" t="str">
        <f t="shared" si="7"/>
        <v/>
      </c>
      <c r="AA16" s="283"/>
      <c r="AB16" s="283"/>
      <c r="AC16" s="283"/>
      <c r="AD16" s="283"/>
      <c r="AE16" s="283"/>
      <c r="AF16" s="283"/>
      <c r="AG16" s="283"/>
      <c r="AH16" s="283"/>
      <c r="AI16" s="283"/>
      <c r="AJ16" s="283"/>
      <c r="AK16" s="283"/>
      <c r="AL16" s="283"/>
    </row>
    <row r="17">
      <c r="A17" s="358" t="s">
        <v>2126</v>
      </c>
      <c r="B17" s="345" t="s">
        <v>1408</v>
      </c>
      <c r="C17" s="285" t="s">
        <v>1349</v>
      </c>
      <c r="D17" s="366" t="s">
        <v>2127</v>
      </c>
      <c r="E17" s="351" t="s">
        <v>2128</v>
      </c>
      <c r="F17" s="289" t="s">
        <v>2129</v>
      </c>
      <c r="G17" s="289" t="s">
        <v>2130</v>
      </c>
      <c r="H17" s="305"/>
      <c r="I17" s="289" t="s">
        <v>2131</v>
      </c>
      <c r="J17" s="305"/>
      <c r="K17" s="305"/>
      <c r="L17" s="290" t="str">
        <f t="shared" si="1"/>
        <v>dequip.deportes</v>
      </c>
      <c r="M17" s="311" t="str">
        <f t="shared" si="2"/>
        <v>dequip.deportes</v>
      </c>
      <c r="N17" s="290" t="str">
        <f t="shared" si="3"/>
        <v/>
      </c>
      <c r="O17" s="290" t="str">
        <f t="shared" si="4"/>
        <v>dequip.pontevedra</v>
      </c>
      <c r="P17" s="290" t="str">
        <f t="shared" si="5"/>
        <v/>
      </c>
      <c r="Q17" s="290" t="str">
        <f t="shared" si="6"/>
        <v/>
      </c>
      <c r="R17" s="355" t="s">
        <v>2132</v>
      </c>
      <c r="S17" s="348" t="s">
        <v>2133</v>
      </c>
      <c r="T17" s="349">
        <v>2008.0</v>
      </c>
      <c r="U17" s="324" t="s">
        <v>2134</v>
      </c>
      <c r="V17" s="324" t="s">
        <v>2135</v>
      </c>
      <c r="W17" s="351" t="s">
        <v>2136</v>
      </c>
      <c r="X17" s="362"/>
      <c r="Y17" s="283"/>
      <c r="Z17" s="352" t="str">
        <f t="shared" si="7"/>
        <v/>
      </c>
      <c r="AA17" s="283"/>
      <c r="AB17" s="283"/>
      <c r="AC17" s="283"/>
      <c r="AD17" s="283"/>
      <c r="AE17" s="283"/>
      <c r="AF17" s="283"/>
      <c r="AG17" s="283"/>
      <c r="AH17" s="283"/>
      <c r="AI17" s="283"/>
      <c r="AJ17" s="283"/>
      <c r="AK17" s="283"/>
      <c r="AL17" s="283"/>
    </row>
    <row r="18">
      <c r="A18" s="370" t="s">
        <v>2137</v>
      </c>
      <c r="B18" s="371" t="s">
        <v>1630</v>
      </c>
      <c r="C18" s="372"/>
      <c r="D18" s="373" t="s">
        <v>2138</v>
      </c>
      <c r="E18" s="284" t="s">
        <v>2139</v>
      </c>
      <c r="F18" s="374" t="s">
        <v>2140</v>
      </c>
      <c r="G18" s="375" t="s">
        <v>2141</v>
      </c>
      <c r="H18" s="376"/>
      <c r="I18" s="376"/>
      <c r="J18" s="376"/>
      <c r="K18" s="376"/>
      <c r="L18" s="290" t="str">
        <f t="shared" si="1"/>
        <v>base.somosdeporte</v>
      </c>
      <c r="M18" s="311" t="str">
        <f t="shared" si="2"/>
        <v>base.somosdeporte</v>
      </c>
      <c r="N18" s="290" t="str">
        <f t="shared" si="3"/>
        <v/>
      </c>
      <c r="O18" s="290" t="str">
        <f t="shared" si="4"/>
        <v/>
      </c>
      <c r="P18" s="290" t="str">
        <f t="shared" si="5"/>
        <v/>
      </c>
      <c r="Q18" s="290" t="str">
        <f t="shared" si="6"/>
        <v/>
      </c>
      <c r="R18" s="361" t="s">
        <v>2142</v>
      </c>
      <c r="S18" s="345" t="s">
        <v>2143</v>
      </c>
      <c r="T18" s="377">
        <v>1985.0</v>
      </c>
      <c r="U18" s="324" t="s">
        <v>2144</v>
      </c>
      <c r="V18" s="291" t="s">
        <v>2012</v>
      </c>
      <c r="W18" s="351" t="s">
        <v>2145</v>
      </c>
      <c r="X18" s="362"/>
      <c r="Y18" s="372"/>
      <c r="Z18" s="352" t="str">
        <f t="shared" si="7"/>
        <v/>
      </c>
      <c r="AA18" s="283"/>
      <c r="AB18" s="283"/>
      <c r="AC18" s="283"/>
      <c r="AD18" s="283"/>
      <c r="AE18" s="283"/>
      <c r="AF18" s="283"/>
      <c r="AG18" s="283"/>
      <c r="AH18" s="283"/>
      <c r="AI18" s="283"/>
      <c r="AJ18" s="283"/>
      <c r="AK18" s="283"/>
      <c r="AL18" s="283"/>
    </row>
    <row r="19">
      <c r="A19" s="370" t="s">
        <v>2146</v>
      </c>
      <c r="B19" s="345" t="s">
        <v>1641</v>
      </c>
      <c r="C19" s="372"/>
      <c r="D19" s="378" t="s">
        <v>2147</v>
      </c>
      <c r="E19" s="379" t="s">
        <v>2148</v>
      </c>
      <c r="F19" s="374" t="s">
        <v>2149</v>
      </c>
      <c r="G19" s="375" t="s">
        <v>2150</v>
      </c>
      <c r="H19" s="376"/>
      <c r="I19" s="376"/>
      <c r="J19" s="374" t="s">
        <v>2151</v>
      </c>
      <c r="K19" s="376"/>
      <c r="L19" s="311" t="str">
        <f t="shared" si="1"/>
        <v>Scorer.es</v>
      </c>
      <c r="M19" s="311" t="str">
        <f t="shared" si="2"/>
        <v>scorer.es</v>
      </c>
      <c r="N19" s="290" t="str">
        <f t="shared" si="3"/>
        <v/>
      </c>
      <c r="O19" s="290" t="str">
        <f t="shared" si="4"/>
        <v/>
      </c>
      <c r="P19" s="290" t="str">
        <f t="shared" si="5"/>
        <v>scorer_es</v>
      </c>
      <c r="Q19" s="290" t="str">
        <f t="shared" si="6"/>
        <v/>
      </c>
      <c r="R19" s="361" t="s">
        <v>2152</v>
      </c>
      <c r="S19" s="345" t="s">
        <v>2153</v>
      </c>
      <c r="T19" s="377">
        <v>1995.0</v>
      </c>
      <c r="U19" s="324" t="s">
        <v>2154</v>
      </c>
      <c r="V19" s="291" t="s">
        <v>1962</v>
      </c>
      <c r="W19" s="351" t="s">
        <v>2155</v>
      </c>
      <c r="X19" s="362"/>
      <c r="Y19" s="372"/>
      <c r="Z19" s="352" t="str">
        <f t="shared" si="7"/>
        <v/>
      </c>
      <c r="AA19" s="283"/>
      <c r="AB19" s="283"/>
      <c r="AC19" s="283"/>
      <c r="AD19" s="283"/>
      <c r="AE19" s="283"/>
      <c r="AF19" s="283"/>
      <c r="AG19" s="283"/>
      <c r="AH19" s="283"/>
      <c r="AI19" s="283"/>
      <c r="AJ19" s="283"/>
      <c r="AK19" s="283"/>
      <c r="AL19" s="283"/>
    </row>
    <row r="20">
      <c r="A20" s="370" t="s">
        <v>2156</v>
      </c>
      <c r="B20" s="345" t="s">
        <v>1648</v>
      </c>
      <c r="C20" s="372"/>
      <c r="D20" s="373" t="s">
        <v>2157</v>
      </c>
      <c r="E20" s="284" t="s">
        <v>2158</v>
      </c>
      <c r="F20" s="374" t="s">
        <v>2159</v>
      </c>
      <c r="G20" s="380" t="s">
        <v>2160</v>
      </c>
      <c r="H20" s="374" t="s">
        <v>2161</v>
      </c>
      <c r="I20" s="374" t="s">
        <v>2162</v>
      </c>
      <c r="J20" s="374" t="s">
        <v>2163</v>
      </c>
      <c r="K20" s="374" t="s">
        <v>2164</v>
      </c>
      <c r="L20" s="290" t="str">
        <f t="shared" si="1"/>
        <v>beurbanrunning</v>
      </c>
      <c r="M20" s="311" t="str">
        <f t="shared" si="2"/>
        <v>beurbanrunning</v>
      </c>
      <c r="N20" s="290" t="str">
        <f t="shared" si="3"/>
        <v>be-urban-running</v>
      </c>
      <c r="O20" s="290" t="str">
        <f t="shared" si="4"/>
        <v>beurbanrunning</v>
      </c>
      <c r="P20" s="290" t="str">
        <f t="shared" si="5"/>
        <v>beurbanrunning</v>
      </c>
      <c r="Q20" s="290" t="str">
        <f t="shared" si="6"/>
        <v>BeUrbanRunning</v>
      </c>
      <c r="R20" s="355" t="s">
        <v>2165</v>
      </c>
      <c r="S20" s="345" t="s">
        <v>2166</v>
      </c>
      <c r="T20" s="377">
        <v>2005.0</v>
      </c>
      <c r="U20" s="324" t="s">
        <v>2167</v>
      </c>
      <c r="V20" s="291" t="s">
        <v>1987</v>
      </c>
      <c r="W20" s="351" t="s">
        <v>2168</v>
      </c>
      <c r="X20" s="362"/>
      <c r="Y20" s="372"/>
      <c r="Z20" s="352" t="str">
        <f t="shared" si="7"/>
        <v/>
      </c>
      <c r="AA20" s="283"/>
      <c r="AB20" s="283"/>
      <c r="AC20" s="283"/>
      <c r="AD20" s="283"/>
      <c r="AE20" s="283"/>
      <c r="AF20" s="283"/>
      <c r="AG20" s="283"/>
      <c r="AH20" s="283"/>
      <c r="AI20" s="283"/>
      <c r="AJ20" s="283"/>
      <c r="AK20" s="283"/>
      <c r="AL20" s="283"/>
    </row>
    <row r="21">
      <c r="A21" s="370" t="s">
        <v>2169</v>
      </c>
      <c r="B21" s="345" t="s">
        <v>1658</v>
      </c>
      <c r="C21" s="372"/>
      <c r="D21" s="381" t="s">
        <v>2170</v>
      </c>
      <c r="E21" s="368" t="s">
        <v>2171</v>
      </c>
      <c r="F21" s="374" t="s">
        <v>2172</v>
      </c>
      <c r="G21" s="374" t="s">
        <v>2173</v>
      </c>
      <c r="H21" s="376"/>
      <c r="I21" s="376"/>
      <c r="J21" s="374" t="s">
        <v>2174</v>
      </c>
      <c r="K21" s="376"/>
      <c r="L21" s="290" t="str">
        <f t="shared" si="1"/>
        <v>outletsportspain</v>
      </c>
      <c r="M21" s="311" t="str">
        <f t="shared" si="2"/>
        <v>outletsport.es</v>
      </c>
      <c r="N21" s="290" t="str">
        <f t="shared" si="3"/>
        <v/>
      </c>
      <c r="O21" s="290" t="str">
        <f t="shared" si="4"/>
        <v/>
      </c>
      <c r="P21" s="290" t="str">
        <f t="shared" si="5"/>
        <v>Outlet_sport</v>
      </c>
      <c r="Q21" s="290" t="str">
        <f t="shared" si="6"/>
        <v/>
      </c>
      <c r="R21" s="355" t="s">
        <v>2046</v>
      </c>
      <c r="S21" s="345" t="s">
        <v>2175</v>
      </c>
      <c r="T21" s="377">
        <v>2011.0</v>
      </c>
      <c r="U21" s="324" t="s">
        <v>2176</v>
      </c>
      <c r="V21" s="291" t="s">
        <v>2012</v>
      </c>
      <c r="W21" s="351" t="s">
        <v>2177</v>
      </c>
      <c r="X21" s="362"/>
      <c r="Y21" s="372"/>
      <c r="Z21" s="352" t="str">
        <f t="shared" si="7"/>
        <v/>
      </c>
      <c r="AA21" s="283"/>
      <c r="AB21" s="283"/>
      <c r="AC21" s="283"/>
      <c r="AD21" s="283"/>
      <c r="AE21" s="283"/>
      <c r="AF21" s="283"/>
      <c r="AG21" s="283"/>
      <c r="AH21" s="283"/>
      <c r="AI21" s="283"/>
      <c r="AJ21" s="283"/>
      <c r="AK21" s="283"/>
      <c r="AL21" s="283"/>
    </row>
    <row r="22">
      <c r="A22" s="370" t="s">
        <v>2178</v>
      </c>
      <c r="B22" s="345" t="s">
        <v>1666</v>
      </c>
      <c r="C22" s="372"/>
      <c r="D22" s="373" t="s">
        <v>2179</v>
      </c>
      <c r="E22" s="284" t="s">
        <v>2180</v>
      </c>
      <c r="F22" s="374" t="s">
        <v>2181</v>
      </c>
      <c r="G22" s="374" t="s">
        <v>2182</v>
      </c>
      <c r="H22" s="374" t="s">
        <v>2183</v>
      </c>
      <c r="I22" s="376"/>
      <c r="J22" s="376"/>
      <c r="K22" s="376"/>
      <c r="L22" s="290" t="str">
        <f t="shared" si="1"/>
        <v>BlanesVera</v>
      </c>
      <c r="M22" s="311" t="str">
        <f t="shared" si="2"/>
        <v>deportes_blanes</v>
      </c>
      <c r="N22" s="290" t="str">
        <f t="shared" si="3"/>
        <v>deportes-y-calzados-blanes</v>
      </c>
      <c r="O22" s="290" t="str">
        <f t="shared" si="4"/>
        <v/>
      </c>
      <c r="P22" s="290" t="str">
        <f t="shared" si="5"/>
        <v/>
      </c>
      <c r="Q22" s="290" t="str">
        <f t="shared" si="6"/>
        <v/>
      </c>
      <c r="R22" s="382" t="s">
        <v>2184</v>
      </c>
      <c r="S22" s="383" t="s">
        <v>2185</v>
      </c>
      <c r="T22" s="377">
        <v>2004.0</v>
      </c>
      <c r="U22" s="324" t="s">
        <v>2186</v>
      </c>
      <c r="V22" s="291" t="s">
        <v>2187</v>
      </c>
      <c r="W22" s="351" t="s">
        <v>2188</v>
      </c>
      <c r="X22" s="362"/>
      <c r="Y22" s="372"/>
      <c r="Z22" s="352" t="str">
        <f t="shared" si="7"/>
        <v/>
      </c>
      <c r="AA22" s="283"/>
      <c r="AB22" s="283"/>
      <c r="AC22" s="283"/>
      <c r="AD22" s="283"/>
      <c r="AE22" s="283"/>
      <c r="AF22" s="283"/>
      <c r="AG22" s="283"/>
      <c r="AH22" s="283"/>
      <c r="AI22" s="283"/>
      <c r="AJ22" s="283"/>
      <c r="AK22" s="283"/>
      <c r="AL22" s="283"/>
    </row>
    <row r="23">
      <c r="A23" s="370" t="s">
        <v>2189</v>
      </c>
      <c r="B23" s="345" t="s">
        <v>1673</v>
      </c>
      <c r="C23" s="372"/>
      <c r="D23" s="373" t="s">
        <v>2190</v>
      </c>
      <c r="E23" s="284" t="s">
        <v>2191</v>
      </c>
      <c r="F23" s="374" t="s">
        <v>2192</v>
      </c>
      <c r="G23" s="374" t="s">
        <v>2193</v>
      </c>
      <c r="H23" s="376"/>
      <c r="I23" s="374" t="s">
        <v>2194</v>
      </c>
      <c r="J23" s="374" t="s">
        <v>2195</v>
      </c>
      <c r="K23" s="374" t="s">
        <v>2196</v>
      </c>
      <c r="L23" s="290" t="str">
        <f t="shared" si="1"/>
        <v>TiendasDeportesHalcon</v>
      </c>
      <c r="M23" s="311" t="str">
        <f t="shared" si="2"/>
        <v>deporteshalcon</v>
      </c>
      <c r="N23" s="290" t="str">
        <f t="shared" si="3"/>
        <v/>
      </c>
      <c r="O23" s="290" t="str">
        <f t="shared" si="4"/>
        <v>deporteshalcon_net</v>
      </c>
      <c r="P23" s="290" t="str">
        <f t="shared" si="5"/>
        <v>halcondeportes</v>
      </c>
      <c r="Q23" s="290" t="str">
        <f t="shared" si="6"/>
        <v>DeporteshalconNet</v>
      </c>
      <c r="R23" s="384" t="s">
        <v>2197</v>
      </c>
      <c r="S23" s="383" t="s">
        <v>2198</v>
      </c>
      <c r="T23" s="377">
        <v>1994.0</v>
      </c>
      <c r="U23" s="324" t="s">
        <v>2199</v>
      </c>
      <c r="V23" s="291" t="s">
        <v>1962</v>
      </c>
      <c r="W23" s="351" t="s">
        <v>2071</v>
      </c>
      <c r="X23" s="362"/>
      <c r="Y23" s="372"/>
      <c r="Z23" s="352" t="str">
        <f t="shared" si="7"/>
        <v/>
      </c>
      <c r="AA23" s="283"/>
      <c r="AB23" s="283"/>
      <c r="AC23" s="283"/>
      <c r="AD23" s="283"/>
      <c r="AE23" s="283"/>
      <c r="AF23" s="283"/>
      <c r="AG23" s="283"/>
      <c r="AH23" s="283"/>
      <c r="AI23" s="283"/>
      <c r="AJ23" s="283"/>
      <c r="AK23" s="283"/>
      <c r="AL23" s="283"/>
    </row>
    <row r="24">
      <c r="A24" s="370" t="s">
        <v>2200</v>
      </c>
      <c r="B24" s="345" t="s">
        <v>1681</v>
      </c>
      <c r="C24" s="372"/>
      <c r="D24" s="385" t="s">
        <v>2201</v>
      </c>
      <c r="E24" s="132" t="s">
        <v>2202</v>
      </c>
      <c r="F24" s="374" t="s">
        <v>2203</v>
      </c>
      <c r="G24" s="374" t="s">
        <v>2204</v>
      </c>
      <c r="H24" s="376"/>
      <c r="I24" s="376"/>
      <c r="J24" s="374" t="s">
        <v>2205</v>
      </c>
      <c r="K24" s="374" t="s">
        <v>2206</v>
      </c>
      <c r="L24" s="290" t="str">
        <f t="shared" si="1"/>
        <v>DonDeporte</v>
      </c>
      <c r="M24" s="311" t="str">
        <f t="shared" si="2"/>
        <v>dondeporte</v>
      </c>
      <c r="N24" s="290" t="str">
        <f t="shared" si="3"/>
        <v/>
      </c>
      <c r="O24" s="290" t="str">
        <f t="shared" si="4"/>
        <v/>
      </c>
      <c r="P24" s="290" t="str">
        <f t="shared" si="5"/>
        <v>dondeportecom</v>
      </c>
      <c r="Q24" s="290" t="str">
        <f t="shared" si="6"/>
        <v>DonDeporte_com</v>
      </c>
      <c r="R24" s="384" t="s">
        <v>2207</v>
      </c>
      <c r="S24" s="383" t="s">
        <v>2208</v>
      </c>
      <c r="T24" s="377">
        <v>2009.0</v>
      </c>
      <c r="U24" s="349">
        <v>6.0</v>
      </c>
      <c r="V24" s="291" t="s">
        <v>1987</v>
      </c>
      <c r="W24" s="351" t="s">
        <v>1977</v>
      </c>
      <c r="X24" s="362"/>
      <c r="Y24" s="372"/>
      <c r="Z24" s="352" t="str">
        <f t="shared" si="7"/>
        <v/>
      </c>
      <c r="AA24" s="283"/>
      <c r="AB24" s="283"/>
      <c r="AC24" s="283"/>
      <c r="AD24" s="283"/>
      <c r="AE24" s="283"/>
      <c r="AF24" s="283"/>
      <c r="AG24" s="283"/>
      <c r="AH24" s="283"/>
      <c r="AI24" s="283"/>
      <c r="AJ24" s="283"/>
      <c r="AK24" s="283"/>
      <c r="AL24" s="283"/>
    </row>
    <row r="25">
      <c r="A25" s="370" t="s">
        <v>2209</v>
      </c>
      <c r="B25" s="345" t="s">
        <v>1689</v>
      </c>
      <c r="C25" s="372"/>
      <c r="D25" s="386" t="s">
        <v>2210</v>
      </c>
      <c r="E25" s="351" t="s">
        <v>2211</v>
      </c>
      <c r="F25" s="387" t="s">
        <v>2212</v>
      </c>
      <c r="G25" s="387" t="s">
        <v>2213</v>
      </c>
      <c r="H25" s="362"/>
      <c r="I25" s="362"/>
      <c r="J25" s="362"/>
      <c r="K25" s="362"/>
      <c r="L25" s="290" t="str">
        <f t="shared" si="1"/>
        <v>AtleetStores</v>
      </c>
      <c r="M25" s="311" t="str">
        <f t="shared" si="2"/>
        <v>atleetstores</v>
      </c>
      <c r="N25" s="290" t="str">
        <f t="shared" si="3"/>
        <v/>
      </c>
      <c r="O25" s="290" t="str">
        <f t="shared" si="4"/>
        <v/>
      </c>
      <c r="P25" s="290" t="str">
        <f t="shared" si="5"/>
        <v/>
      </c>
      <c r="Q25" s="290" t="str">
        <f t="shared" si="6"/>
        <v/>
      </c>
      <c r="R25" s="384" t="s">
        <v>2214</v>
      </c>
      <c r="S25" s="383" t="s">
        <v>2215</v>
      </c>
      <c r="T25" s="377">
        <v>2012.0</v>
      </c>
      <c r="U25" s="377">
        <v>9.0</v>
      </c>
      <c r="V25" s="291" t="s">
        <v>2216</v>
      </c>
      <c r="W25" s="351" t="s">
        <v>2217</v>
      </c>
      <c r="X25" s="388"/>
      <c r="Y25" s="372"/>
      <c r="Z25" s="352" t="str">
        <f t="shared" si="7"/>
        <v/>
      </c>
      <c r="AA25" s="283"/>
      <c r="AB25" s="283"/>
      <c r="AC25" s="283"/>
      <c r="AD25" s="283"/>
      <c r="AE25" s="283"/>
      <c r="AF25" s="283"/>
      <c r="AG25" s="283"/>
      <c r="AH25" s="283"/>
      <c r="AI25" s="283"/>
      <c r="AJ25" s="283"/>
      <c r="AK25" s="283"/>
      <c r="AL25" s="283"/>
    </row>
    <row r="26">
      <c r="A26" s="370" t="s">
        <v>2218</v>
      </c>
      <c r="B26" s="345" t="s">
        <v>1698</v>
      </c>
      <c r="C26" s="372"/>
      <c r="D26" s="373" t="s">
        <v>2219</v>
      </c>
      <c r="E26" s="389" t="s">
        <v>2220</v>
      </c>
      <c r="F26" s="374" t="s">
        <v>2221</v>
      </c>
      <c r="G26" s="374" t="s">
        <v>2222</v>
      </c>
      <c r="H26" s="376"/>
      <c r="I26" s="376"/>
      <c r="J26" s="376"/>
      <c r="K26" s="376"/>
      <c r="L26" s="290" t="str">
        <f t="shared" si="1"/>
        <v>profile.php</v>
      </c>
      <c r="M26" s="311" t="str">
        <f t="shared" si="2"/>
        <v>halconsportif</v>
      </c>
      <c r="N26" s="290" t="str">
        <f t="shared" si="3"/>
        <v/>
      </c>
      <c r="O26" s="290" t="str">
        <f t="shared" si="4"/>
        <v/>
      </c>
      <c r="P26" s="290" t="str">
        <f t="shared" si="5"/>
        <v/>
      </c>
      <c r="Q26" s="290" t="str">
        <f t="shared" si="6"/>
        <v/>
      </c>
      <c r="R26" s="382" t="s">
        <v>2223</v>
      </c>
      <c r="S26" s="383" t="s">
        <v>2224</v>
      </c>
      <c r="T26" s="377">
        <v>1994.0</v>
      </c>
      <c r="U26" s="377">
        <v>29.0</v>
      </c>
      <c r="V26" s="291" t="s">
        <v>1962</v>
      </c>
      <c r="W26" s="351" t="s">
        <v>2155</v>
      </c>
      <c r="X26" s="362"/>
      <c r="Y26" s="372"/>
      <c r="Z26" s="352" t="str">
        <f t="shared" si="7"/>
        <v/>
      </c>
      <c r="AA26" s="283"/>
      <c r="AB26" s="283"/>
      <c r="AC26" s="283"/>
      <c r="AD26" s="283"/>
      <c r="AE26" s="283"/>
      <c r="AF26" s="283"/>
      <c r="AG26" s="283"/>
      <c r="AH26" s="283"/>
      <c r="AI26" s="283"/>
      <c r="AJ26" s="283"/>
      <c r="AK26" s="283"/>
      <c r="AL26" s="283"/>
    </row>
    <row r="27">
      <c r="A27" s="370" t="s">
        <v>2225</v>
      </c>
      <c r="B27" s="345" t="s">
        <v>1709</v>
      </c>
      <c r="C27" s="372"/>
      <c r="D27" s="373" t="s">
        <v>2226</v>
      </c>
      <c r="E27" s="284" t="s">
        <v>2227</v>
      </c>
      <c r="F27" s="374" t="s">
        <v>2228</v>
      </c>
      <c r="G27" s="374" t="s">
        <v>2229</v>
      </c>
      <c r="H27" s="376"/>
      <c r="I27" s="376"/>
      <c r="J27" s="374" t="s">
        <v>2230</v>
      </c>
      <c r="K27" s="376"/>
      <c r="L27" s="290" t="str">
        <f t="shared" si="1"/>
        <v>alcaladeporte</v>
      </c>
      <c r="M27" s="311" t="str">
        <f t="shared" si="2"/>
        <v>alcaladeporte</v>
      </c>
      <c r="N27" s="290" t="str">
        <f t="shared" si="3"/>
        <v/>
      </c>
      <c r="O27" s="290" t="str">
        <f t="shared" si="4"/>
        <v/>
      </c>
      <c r="P27" s="290" t="str">
        <f t="shared" si="5"/>
        <v>ALCALADEPORTE</v>
      </c>
      <c r="Q27" s="290" t="str">
        <f t="shared" si="6"/>
        <v/>
      </c>
      <c r="R27" s="384" t="s">
        <v>2231</v>
      </c>
      <c r="S27" s="383" t="s">
        <v>2232</v>
      </c>
      <c r="T27" s="377">
        <v>2005.0</v>
      </c>
      <c r="U27" s="377">
        <v>5.0</v>
      </c>
      <c r="V27" s="291" t="s">
        <v>2113</v>
      </c>
      <c r="W27" s="351" t="s">
        <v>2155</v>
      </c>
      <c r="X27" s="362"/>
      <c r="Y27" s="372"/>
      <c r="Z27" s="352" t="str">
        <f t="shared" si="7"/>
        <v/>
      </c>
      <c r="AA27" s="283"/>
      <c r="AB27" s="283"/>
      <c r="AC27" s="283"/>
      <c r="AD27" s="283"/>
      <c r="AE27" s="283"/>
      <c r="AF27" s="283"/>
      <c r="AG27" s="283"/>
      <c r="AH27" s="283"/>
      <c r="AI27" s="283"/>
      <c r="AJ27" s="283"/>
      <c r="AK27" s="283"/>
      <c r="AL27" s="283"/>
    </row>
    <row r="28">
      <c r="A28" s="370" t="s">
        <v>2233</v>
      </c>
      <c r="B28" s="345" t="s">
        <v>1719</v>
      </c>
      <c r="C28" s="372"/>
      <c r="D28" s="390" t="s">
        <v>2234</v>
      </c>
      <c r="E28" s="354" t="s">
        <v>2235</v>
      </c>
      <c r="F28" s="374" t="s">
        <v>2236</v>
      </c>
      <c r="G28" s="374" t="s">
        <v>2237</v>
      </c>
      <c r="H28" s="376"/>
      <c r="I28" s="376"/>
      <c r="J28" s="374" t="s">
        <v>2238</v>
      </c>
      <c r="K28" s="376"/>
      <c r="L28" s="290" t="str">
        <f t="shared" si="1"/>
        <v>oxigenodeportes</v>
      </c>
      <c r="M28" s="311" t="str">
        <f t="shared" si="2"/>
        <v>oxigenodeportesoxg</v>
      </c>
      <c r="N28" s="290" t="str">
        <f t="shared" si="3"/>
        <v/>
      </c>
      <c r="O28" s="290" t="str">
        <f t="shared" si="4"/>
        <v/>
      </c>
      <c r="P28" s="290" t="str">
        <f t="shared" si="5"/>
        <v>OxigenoDeportes</v>
      </c>
      <c r="Q28" s="290" t="str">
        <f t="shared" si="6"/>
        <v/>
      </c>
      <c r="R28" s="384" t="s">
        <v>2239</v>
      </c>
      <c r="S28" s="383" t="s">
        <v>2240</v>
      </c>
      <c r="T28" s="377">
        <v>2012.0</v>
      </c>
      <c r="U28" s="377">
        <v>7.0</v>
      </c>
      <c r="V28" s="291" t="s">
        <v>2241</v>
      </c>
      <c r="W28" s="351" t="s">
        <v>2136</v>
      </c>
      <c r="X28" s="362"/>
      <c r="Y28" s="372"/>
      <c r="Z28" s="352" t="str">
        <f t="shared" si="7"/>
        <v/>
      </c>
      <c r="AA28" s="283"/>
      <c r="AB28" s="283"/>
      <c r="AC28" s="283"/>
      <c r="AD28" s="283"/>
      <c r="AE28" s="283"/>
      <c r="AF28" s="283"/>
      <c r="AG28" s="283"/>
      <c r="AH28" s="283"/>
      <c r="AI28" s="283"/>
      <c r="AJ28" s="283"/>
      <c r="AK28" s="283"/>
      <c r="AL28" s="283"/>
    </row>
    <row r="29">
      <c r="A29" s="370" t="s">
        <v>2242</v>
      </c>
      <c r="B29" s="345" t="s">
        <v>1728</v>
      </c>
      <c r="C29" s="372"/>
      <c r="D29" s="373" t="s">
        <v>2243</v>
      </c>
      <c r="E29" s="284" t="s">
        <v>2244</v>
      </c>
      <c r="F29" s="374" t="s">
        <v>2245</v>
      </c>
      <c r="G29" s="374" t="s">
        <v>2246</v>
      </c>
      <c r="H29" s="376"/>
      <c r="I29" s="376"/>
      <c r="J29" s="376"/>
      <c r="K29" s="376"/>
      <c r="L29" s="290" t="str">
        <f t="shared" si="1"/>
        <v>DeportesAsturiasGijon</v>
      </c>
      <c r="M29" s="311" t="str">
        <f t="shared" si="2"/>
        <v>deportesasturiasgijon</v>
      </c>
      <c r="N29" s="290" t="str">
        <f t="shared" si="3"/>
        <v/>
      </c>
      <c r="O29" s="290" t="str">
        <f t="shared" si="4"/>
        <v/>
      </c>
      <c r="P29" s="290" t="str">
        <f t="shared" si="5"/>
        <v/>
      </c>
      <c r="Q29" s="290" t="str">
        <f t="shared" si="6"/>
        <v/>
      </c>
      <c r="R29" s="384" t="s">
        <v>2247</v>
      </c>
      <c r="S29" s="383" t="s">
        <v>2248</v>
      </c>
      <c r="T29" s="377">
        <v>1992.0</v>
      </c>
      <c r="U29" s="377">
        <v>4.0</v>
      </c>
      <c r="V29" s="291" t="s">
        <v>2249</v>
      </c>
      <c r="W29" s="351" t="s">
        <v>1977</v>
      </c>
      <c r="X29" s="362"/>
      <c r="Y29" s="372"/>
      <c r="Z29" s="352" t="str">
        <f t="shared" si="7"/>
        <v/>
      </c>
      <c r="AA29" s="283"/>
      <c r="AB29" s="283"/>
      <c r="AC29" s="283"/>
      <c r="AD29" s="283"/>
      <c r="AE29" s="283"/>
      <c r="AF29" s="283"/>
      <c r="AG29" s="283"/>
      <c r="AH29" s="283"/>
      <c r="AI29" s="283"/>
      <c r="AJ29" s="283"/>
      <c r="AK29" s="283"/>
      <c r="AL29" s="283"/>
    </row>
    <row r="30">
      <c r="A30" s="370" t="s">
        <v>2250</v>
      </c>
      <c r="B30" s="345" t="s">
        <v>1737</v>
      </c>
      <c r="C30" s="372"/>
      <c r="D30" s="391" t="s">
        <v>2251</v>
      </c>
      <c r="E30" s="364" t="s">
        <v>2252</v>
      </c>
      <c r="F30" s="376"/>
      <c r="G30" s="374" t="s">
        <v>2253</v>
      </c>
      <c r="H30" s="376"/>
      <c r="I30" s="376"/>
      <c r="J30" s="376"/>
      <c r="K30" s="376"/>
      <c r="L30" s="290" t="str">
        <f t="shared" si="1"/>
        <v/>
      </c>
      <c r="M30" s="311" t="str">
        <f t="shared" si="2"/>
        <v>zappas.shop</v>
      </c>
      <c r="N30" s="290" t="str">
        <f t="shared" si="3"/>
        <v/>
      </c>
      <c r="O30" s="290" t="str">
        <f t="shared" si="4"/>
        <v/>
      </c>
      <c r="P30" s="290" t="str">
        <f t="shared" si="5"/>
        <v/>
      </c>
      <c r="Q30" s="290" t="str">
        <f t="shared" si="6"/>
        <v/>
      </c>
      <c r="R30" s="392" t="s">
        <v>2111</v>
      </c>
      <c r="S30" s="393" t="s">
        <v>2254</v>
      </c>
      <c r="T30" s="377">
        <v>2014.0</v>
      </c>
      <c r="U30" s="377">
        <v>3.0</v>
      </c>
      <c r="V30" s="291" t="s">
        <v>2113</v>
      </c>
      <c r="W30" s="351" t="s">
        <v>2255</v>
      </c>
      <c r="X30" s="362"/>
      <c r="Y30" s="372"/>
      <c r="Z30" s="352" t="str">
        <f t="shared" si="7"/>
        <v/>
      </c>
      <c r="AA30" s="283"/>
      <c r="AB30" s="283"/>
      <c r="AC30" s="283"/>
      <c r="AD30" s="283"/>
      <c r="AE30" s="283"/>
      <c r="AF30" s="283"/>
      <c r="AG30" s="283"/>
      <c r="AH30" s="283"/>
      <c r="AI30" s="283"/>
      <c r="AJ30" s="283"/>
      <c r="AK30" s="283"/>
      <c r="AL30" s="283"/>
    </row>
    <row r="31">
      <c r="A31" s="370" t="s">
        <v>2256</v>
      </c>
      <c r="B31" s="345" t="s">
        <v>1745</v>
      </c>
      <c r="C31" s="372"/>
      <c r="D31" s="385" t="s">
        <v>2257</v>
      </c>
      <c r="E31" s="132" t="s">
        <v>2258</v>
      </c>
      <c r="F31" s="374" t="s">
        <v>2259</v>
      </c>
      <c r="G31" s="374" t="s">
        <v>2260</v>
      </c>
      <c r="H31" s="376"/>
      <c r="I31" s="376"/>
      <c r="J31" s="376"/>
      <c r="K31" s="376"/>
      <c r="L31" s="290" t="str">
        <f t="shared" si="1"/>
        <v>deportes4c</v>
      </c>
      <c r="M31" s="311" t="str">
        <f t="shared" si="2"/>
        <v>deportes4c</v>
      </c>
      <c r="N31" s="290" t="str">
        <f t="shared" si="3"/>
        <v/>
      </c>
      <c r="O31" s="290" t="str">
        <f t="shared" si="4"/>
        <v/>
      </c>
      <c r="P31" s="290" t="str">
        <f t="shared" si="5"/>
        <v/>
      </c>
      <c r="Q31" s="290" t="str">
        <f t="shared" si="6"/>
        <v/>
      </c>
      <c r="R31" s="384" t="s">
        <v>2261</v>
      </c>
      <c r="S31" s="383" t="s">
        <v>2262</v>
      </c>
      <c r="T31" s="377">
        <v>2000.0</v>
      </c>
      <c r="U31" s="377">
        <v>2.0</v>
      </c>
      <c r="V31" s="291" t="s">
        <v>2263</v>
      </c>
      <c r="W31" s="351" t="s">
        <v>1977</v>
      </c>
      <c r="X31" s="362"/>
      <c r="Y31" s="372"/>
      <c r="Z31" s="352" t="str">
        <f t="shared" si="7"/>
        <v/>
      </c>
      <c r="AA31" s="283"/>
      <c r="AB31" s="283"/>
      <c r="AC31" s="283"/>
      <c r="AD31" s="283"/>
      <c r="AE31" s="283"/>
      <c r="AF31" s="283"/>
      <c r="AG31" s="283"/>
      <c r="AH31" s="283"/>
      <c r="AI31" s="283"/>
      <c r="AJ31" s="283"/>
      <c r="AK31" s="283"/>
      <c r="AL31" s="283"/>
    </row>
    <row r="32">
      <c r="A32" s="370" t="s">
        <v>2264</v>
      </c>
      <c r="B32" s="345" t="s">
        <v>1752</v>
      </c>
      <c r="C32" s="372"/>
      <c r="D32" s="394" t="s">
        <v>2265</v>
      </c>
      <c r="E32" s="395" t="s">
        <v>2266</v>
      </c>
      <c r="F32" s="376"/>
      <c r="G32" s="376"/>
      <c r="H32" s="376"/>
      <c r="I32" s="376"/>
      <c r="J32" s="376"/>
      <c r="K32" s="376"/>
      <c r="L32" s="290" t="str">
        <f t="shared" si="1"/>
        <v/>
      </c>
      <c r="M32" s="311" t="str">
        <f t="shared" si="2"/>
        <v/>
      </c>
      <c r="N32" s="290" t="str">
        <f t="shared" si="3"/>
        <v/>
      </c>
      <c r="O32" s="290" t="str">
        <f t="shared" si="4"/>
        <v/>
      </c>
      <c r="P32" s="290" t="str">
        <f t="shared" si="5"/>
        <v/>
      </c>
      <c r="Q32" s="290" t="str">
        <f t="shared" si="6"/>
        <v/>
      </c>
      <c r="R32" s="392" t="s">
        <v>2267</v>
      </c>
      <c r="S32" s="393" t="s">
        <v>2268</v>
      </c>
      <c r="T32" s="377">
        <v>1980.0</v>
      </c>
      <c r="U32" s="377">
        <v>1.0</v>
      </c>
      <c r="V32" s="291" t="s">
        <v>2269</v>
      </c>
      <c r="W32" s="351" t="s">
        <v>1977</v>
      </c>
      <c r="X32" s="395"/>
      <c r="Y32" s="372"/>
      <c r="Z32" s="352" t="str">
        <f t="shared" si="7"/>
        <v/>
      </c>
      <c r="AA32" s="283"/>
      <c r="AB32" s="283"/>
      <c r="AC32" s="283"/>
      <c r="AD32" s="283"/>
      <c r="AE32" s="283"/>
      <c r="AF32" s="283"/>
      <c r="AG32" s="283"/>
      <c r="AH32" s="283"/>
      <c r="AI32" s="283"/>
      <c r="AJ32" s="283"/>
      <c r="AK32" s="283"/>
      <c r="AL32" s="283"/>
    </row>
    <row r="33">
      <c r="A33" s="370" t="s">
        <v>2270</v>
      </c>
      <c r="B33" s="345" t="s">
        <v>1761</v>
      </c>
      <c r="C33" s="372"/>
      <c r="D33" s="396" t="s">
        <v>2271</v>
      </c>
      <c r="E33" s="351" t="s">
        <v>2272</v>
      </c>
      <c r="F33" s="387" t="s">
        <v>2273</v>
      </c>
      <c r="G33" s="387" t="s">
        <v>2274</v>
      </c>
      <c r="H33" s="362"/>
      <c r="I33" s="362"/>
      <c r="J33" s="362"/>
      <c r="K33" s="387" t="s">
        <v>2275</v>
      </c>
      <c r="L33" s="290" t="str">
        <f t="shared" si="1"/>
        <v>GrupoDeportesCronos</v>
      </c>
      <c r="M33" s="311" t="str">
        <f t="shared" si="2"/>
        <v>grupodeportescronos</v>
      </c>
      <c r="N33" s="290" t="str">
        <f t="shared" si="3"/>
        <v/>
      </c>
      <c r="O33" s="290" t="str">
        <f t="shared" si="4"/>
        <v/>
      </c>
      <c r="P33" s="290" t="str">
        <f t="shared" si="5"/>
        <v/>
      </c>
      <c r="Q33" s="290" t="str">
        <f t="shared" si="6"/>
        <v>grupodeportescronos6870</v>
      </c>
      <c r="R33" s="384" t="s">
        <v>2276</v>
      </c>
      <c r="S33" s="383" t="s">
        <v>2277</v>
      </c>
      <c r="T33" s="377">
        <v>1984.0</v>
      </c>
      <c r="U33" s="377">
        <v>15.0</v>
      </c>
      <c r="V33" s="291" t="s">
        <v>2278</v>
      </c>
      <c r="W33" s="351" t="s">
        <v>2279</v>
      </c>
      <c r="X33" s="362"/>
      <c r="Y33" s="372"/>
      <c r="Z33" s="352" t="str">
        <f t="shared" si="7"/>
        <v/>
      </c>
      <c r="AA33" s="283"/>
      <c r="AB33" s="283"/>
      <c r="AC33" s="283"/>
      <c r="AD33" s="283"/>
      <c r="AE33" s="283"/>
      <c r="AF33" s="283"/>
      <c r="AG33" s="283"/>
      <c r="AH33" s="283"/>
      <c r="AI33" s="283"/>
      <c r="AJ33" s="283"/>
      <c r="AK33" s="283"/>
      <c r="AL33" s="283"/>
    </row>
    <row r="34">
      <c r="A34" s="370" t="s">
        <v>2280</v>
      </c>
      <c r="B34" s="345" t="s">
        <v>1770</v>
      </c>
      <c r="C34" s="372"/>
      <c r="D34" s="373" t="s">
        <v>2281</v>
      </c>
      <c r="E34" s="284" t="s">
        <v>2282</v>
      </c>
      <c r="F34" s="374" t="s">
        <v>2283</v>
      </c>
      <c r="G34" s="374" t="s">
        <v>2284</v>
      </c>
      <c r="H34" s="376"/>
      <c r="I34" s="374" t="s">
        <v>2285</v>
      </c>
      <c r="J34" s="374" t="s">
        <v>2286</v>
      </c>
      <c r="K34" s="376"/>
      <c r="L34" s="290" t="str">
        <f t="shared" si="1"/>
        <v>deportespolos</v>
      </c>
      <c r="M34" s="311" t="str">
        <f t="shared" si="2"/>
        <v>deportespolos</v>
      </c>
      <c r="N34" s="290" t="str">
        <f t="shared" si="3"/>
        <v/>
      </c>
      <c r="O34" s="290" t="str">
        <f t="shared" si="4"/>
        <v>deportespolos</v>
      </c>
      <c r="P34" s="290" t="str">
        <f t="shared" si="5"/>
        <v>DeportesPolos</v>
      </c>
      <c r="Q34" s="290" t="str">
        <f t="shared" si="6"/>
        <v/>
      </c>
      <c r="R34" s="384" t="s">
        <v>2287</v>
      </c>
      <c r="S34" s="383" t="s">
        <v>2288</v>
      </c>
      <c r="T34" s="377">
        <v>2013.0</v>
      </c>
      <c r="U34" s="377">
        <v>3.0</v>
      </c>
      <c r="V34" s="291" t="s">
        <v>1962</v>
      </c>
      <c r="W34" s="351" t="s">
        <v>2279</v>
      </c>
      <c r="X34" s="362"/>
      <c r="Y34" s="372"/>
      <c r="Z34" s="352" t="str">
        <f t="shared" si="7"/>
        <v/>
      </c>
      <c r="AA34" s="283"/>
      <c r="AB34" s="283"/>
      <c r="AC34" s="283"/>
      <c r="AD34" s="283"/>
      <c r="AE34" s="283"/>
      <c r="AF34" s="283"/>
      <c r="AG34" s="283"/>
      <c r="AH34" s="283"/>
      <c r="AI34" s="283"/>
      <c r="AJ34" s="283"/>
      <c r="AK34" s="283"/>
      <c r="AL34" s="283"/>
    </row>
    <row r="35">
      <c r="A35" s="370" t="s">
        <v>2289</v>
      </c>
      <c r="B35" s="371" t="s">
        <v>1777</v>
      </c>
      <c r="C35" s="372"/>
      <c r="D35" s="373" t="s">
        <v>2290</v>
      </c>
      <c r="E35" s="284" t="s">
        <v>2291</v>
      </c>
      <c r="F35" s="374" t="s">
        <v>2292</v>
      </c>
      <c r="G35" s="374" t="s">
        <v>2293</v>
      </c>
      <c r="H35" s="376"/>
      <c r="I35" s="376"/>
      <c r="J35" s="376"/>
      <c r="K35" s="376"/>
      <c r="L35" s="290" t="str">
        <f t="shared" si="1"/>
        <v>tiendasportscorner</v>
      </c>
      <c r="M35" s="311" t="str">
        <f t="shared" si="2"/>
        <v>sportscornerstore</v>
      </c>
      <c r="N35" s="290" t="str">
        <f t="shared" si="3"/>
        <v/>
      </c>
      <c r="O35" s="290" t="str">
        <f t="shared" si="4"/>
        <v/>
      </c>
      <c r="P35" s="290" t="str">
        <f t="shared" si="5"/>
        <v/>
      </c>
      <c r="Q35" s="290" t="str">
        <f t="shared" si="6"/>
        <v/>
      </c>
      <c r="R35" s="382" t="s">
        <v>2294</v>
      </c>
      <c r="S35" s="383" t="s">
        <v>2295</v>
      </c>
      <c r="T35" s="377">
        <v>2012.0</v>
      </c>
      <c r="U35" s="377">
        <v>11.0</v>
      </c>
      <c r="V35" s="291" t="s">
        <v>2296</v>
      </c>
      <c r="W35" s="351" t="s">
        <v>2136</v>
      </c>
      <c r="X35" s="362"/>
      <c r="Y35" s="372"/>
      <c r="Z35" s="352" t="str">
        <f t="shared" si="7"/>
        <v/>
      </c>
      <c r="AA35" s="283"/>
      <c r="AB35" s="283"/>
      <c r="AC35" s="283"/>
      <c r="AD35" s="283"/>
      <c r="AE35" s="283"/>
      <c r="AF35" s="283"/>
      <c r="AG35" s="283"/>
      <c r="AH35" s="283"/>
      <c r="AI35" s="283"/>
      <c r="AJ35" s="283"/>
      <c r="AK35" s="283"/>
      <c r="AL35" s="283"/>
    </row>
    <row r="36">
      <c r="A36" s="370" t="s">
        <v>2297</v>
      </c>
      <c r="B36" s="345" t="s">
        <v>1786</v>
      </c>
      <c r="C36" s="372"/>
      <c r="D36" s="373" t="s">
        <v>2298</v>
      </c>
      <c r="E36" s="284" t="s">
        <v>2299</v>
      </c>
      <c r="F36" s="374" t="s">
        <v>2221</v>
      </c>
      <c r="G36" s="374" t="s">
        <v>2300</v>
      </c>
      <c r="H36" s="374" t="s">
        <v>2301</v>
      </c>
      <c r="I36" s="376"/>
      <c r="J36" s="374" t="s">
        <v>2302</v>
      </c>
      <c r="K36" s="376"/>
      <c r="L36" s="290" t="str">
        <f t="shared" si="1"/>
        <v>profile.php</v>
      </c>
      <c r="M36" s="311" t="str">
        <f t="shared" si="2"/>
        <v>alonsport</v>
      </c>
      <c r="N36" s="290" t="str">
        <f t="shared" si="3"/>
        <v>alonsport</v>
      </c>
      <c r="O36" s="290" t="str">
        <f t="shared" si="4"/>
        <v/>
      </c>
      <c r="P36" s="290" t="str">
        <f t="shared" si="5"/>
        <v>alonsport2015</v>
      </c>
      <c r="Q36" s="290" t="str">
        <f t="shared" si="6"/>
        <v/>
      </c>
      <c r="R36" s="384" t="s">
        <v>2303</v>
      </c>
      <c r="S36" s="383" t="s">
        <v>2304</v>
      </c>
      <c r="T36" s="377">
        <v>2020.0</v>
      </c>
      <c r="U36" s="377">
        <v>4.0</v>
      </c>
      <c r="V36" s="291" t="s">
        <v>2305</v>
      </c>
      <c r="W36" s="351" t="s">
        <v>1977</v>
      </c>
      <c r="X36" s="362"/>
      <c r="Y36" s="372"/>
      <c r="Z36" s="352" t="str">
        <f t="shared" si="7"/>
        <v/>
      </c>
      <c r="AA36" s="283"/>
      <c r="AB36" s="283"/>
      <c r="AC36" s="283"/>
      <c r="AD36" s="283"/>
      <c r="AE36" s="283"/>
      <c r="AF36" s="283"/>
      <c r="AG36" s="283"/>
      <c r="AH36" s="283"/>
      <c r="AI36" s="283"/>
      <c r="AJ36" s="283"/>
      <c r="AK36" s="283"/>
      <c r="AL36" s="283"/>
    </row>
    <row r="37">
      <c r="A37" s="283"/>
      <c r="B37" s="283"/>
      <c r="C37" s="283"/>
      <c r="D37" s="151"/>
      <c r="E37" s="151"/>
      <c r="F37" s="283"/>
      <c r="G37" s="283"/>
      <c r="H37" s="283"/>
      <c r="I37" s="283"/>
      <c r="J37" s="283"/>
      <c r="K37" s="283"/>
      <c r="L37" s="290" t="str">
        <f t="shared" si="1"/>
        <v/>
      </c>
      <c r="M37" s="290" t="str">
        <f t="shared" si="2"/>
        <v/>
      </c>
      <c r="N37" s="290" t="str">
        <f t="shared" si="3"/>
        <v/>
      </c>
      <c r="O37" s="290" t="str">
        <f t="shared" si="4"/>
        <v/>
      </c>
      <c r="P37" s="290" t="str">
        <f t="shared" si="5"/>
        <v/>
      </c>
      <c r="Q37" s="290"/>
      <c r="R37" s="283"/>
      <c r="S37" s="283"/>
      <c r="T37" s="283"/>
      <c r="U37" s="305"/>
      <c r="V37" s="283"/>
      <c r="W37" s="283"/>
      <c r="X37" s="283"/>
      <c r="Y37" s="283"/>
      <c r="Z37" s="283"/>
      <c r="AA37" s="283"/>
      <c r="AB37" s="283"/>
      <c r="AC37" s="283"/>
      <c r="AD37" s="283"/>
      <c r="AE37" s="283"/>
      <c r="AF37" s="283"/>
      <c r="AG37" s="283"/>
      <c r="AH37" s="283"/>
      <c r="AI37" s="283"/>
      <c r="AJ37" s="283"/>
      <c r="AK37" s="283"/>
      <c r="AL37" s="283"/>
    </row>
    <row r="38">
      <c r="A38" s="283"/>
      <c r="B38" s="283"/>
      <c r="C38" s="283"/>
      <c r="D38" s="397"/>
      <c r="E38" s="397"/>
      <c r="F38" s="283"/>
      <c r="G38" s="283"/>
      <c r="H38" s="283"/>
      <c r="I38" s="283"/>
      <c r="J38" s="283"/>
      <c r="K38" s="283"/>
      <c r="L38" s="290" t="str">
        <f t="shared" si="1"/>
        <v/>
      </c>
      <c r="M38" s="290" t="str">
        <f t="shared" si="2"/>
        <v/>
      </c>
      <c r="N38" s="290" t="str">
        <f t="shared" si="3"/>
        <v/>
      </c>
      <c r="O38" s="290" t="str">
        <f t="shared" si="4"/>
        <v/>
      </c>
      <c r="P38" s="290" t="str">
        <f t="shared" si="5"/>
        <v/>
      </c>
      <c r="Q38" s="290"/>
      <c r="R38" s="283"/>
      <c r="S38" s="283"/>
      <c r="T38" s="283"/>
      <c r="U38" s="305"/>
      <c r="V38" s="283"/>
      <c r="W38" s="283"/>
      <c r="X38" s="283"/>
      <c r="Y38" s="283"/>
      <c r="Z38" s="283"/>
      <c r="AA38" s="283"/>
      <c r="AB38" s="283"/>
      <c r="AC38" s="283"/>
      <c r="AD38" s="283"/>
      <c r="AE38" s="283"/>
      <c r="AF38" s="283"/>
      <c r="AG38" s="283"/>
      <c r="AH38" s="283"/>
      <c r="AI38" s="283"/>
      <c r="AJ38" s="283"/>
      <c r="AK38" s="283"/>
      <c r="AL38" s="283"/>
    </row>
    <row r="39">
      <c r="A39" s="283"/>
      <c r="B39" s="283"/>
      <c r="C39" s="283"/>
      <c r="D39" s="151"/>
      <c r="E39" s="151"/>
      <c r="F39" s="283"/>
      <c r="G39" s="283"/>
      <c r="H39" s="283"/>
      <c r="I39" s="283"/>
      <c r="J39" s="283"/>
      <c r="K39" s="283"/>
      <c r="L39" s="290" t="str">
        <f t="shared" si="1"/>
        <v/>
      </c>
      <c r="M39" s="290" t="str">
        <f t="shared" si="2"/>
        <v/>
      </c>
      <c r="N39" s="290" t="str">
        <f t="shared" si="3"/>
        <v/>
      </c>
      <c r="O39" s="290" t="str">
        <f t="shared" si="4"/>
        <v/>
      </c>
      <c r="P39" s="290" t="str">
        <f t="shared" si="5"/>
        <v/>
      </c>
      <c r="Q39" s="290"/>
      <c r="R39" s="283"/>
      <c r="S39" s="283"/>
      <c r="T39" s="283"/>
      <c r="U39" s="283"/>
      <c r="V39" s="283"/>
      <c r="W39" s="283"/>
      <c r="X39" s="283"/>
      <c r="Y39" s="283"/>
      <c r="Z39" s="283"/>
      <c r="AA39" s="283"/>
      <c r="AB39" s="283"/>
      <c r="AC39" s="283"/>
      <c r="AD39" s="283"/>
      <c r="AE39" s="283"/>
      <c r="AF39" s="283"/>
      <c r="AG39" s="283"/>
      <c r="AH39" s="283"/>
      <c r="AI39" s="283"/>
      <c r="AJ39" s="283"/>
      <c r="AK39" s="283"/>
      <c r="AL39" s="283"/>
    </row>
    <row r="40">
      <c r="A40" s="283"/>
      <c r="B40" s="283"/>
      <c r="C40" s="283"/>
      <c r="D40" s="151"/>
      <c r="E40" s="151"/>
      <c r="F40" s="283"/>
      <c r="G40" s="283"/>
      <c r="H40" s="283"/>
      <c r="I40" s="283"/>
      <c r="J40" s="283"/>
      <c r="K40" s="283"/>
      <c r="L40" s="290" t="str">
        <f t="shared" si="1"/>
        <v/>
      </c>
      <c r="M40" s="290" t="str">
        <f t="shared" si="2"/>
        <v/>
      </c>
      <c r="N40" s="290" t="str">
        <f t="shared" si="3"/>
        <v/>
      </c>
      <c r="O40" s="290" t="str">
        <f t="shared" si="4"/>
        <v/>
      </c>
      <c r="P40" s="290" t="str">
        <f t="shared" si="5"/>
        <v/>
      </c>
      <c r="Q40" s="290"/>
      <c r="R40" s="283"/>
      <c r="S40" s="283"/>
      <c r="T40" s="283"/>
      <c r="U40" s="283"/>
      <c r="V40" s="283"/>
      <c r="W40" s="283"/>
      <c r="X40" s="283"/>
      <c r="Y40" s="283"/>
      <c r="Z40" s="283"/>
      <c r="AA40" s="283"/>
      <c r="AB40" s="283"/>
      <c r="AC40" s="283"/>
      <c r="AD40" s="283"/>
      <c r="AE40" s="283"/>
      <c r="AF40" s="283"/>
      <c r="AG40" s="283"/>
      <c r="AH40" s="283"/>
      <c r="AI40" s="283"/>
      <c r="AJ40" s="283"/>
      <c r="AK40" s="283"/>
      <c r="AL40" s="283"/>
    </row>
    <row r="41">
      <c r="A41" s="283"/>
      <c r="B41" s="283"/>
      <c r="C41" s="283"/>
      <c r="D41" s="151"/>
      <c r="E41" s="151"/>
      <c r="F41" s="283"/>
      <c r="G41" s="283"/>
      <c r="H41" s="283"/>
      <c r="I41" s="283"/>
      <c r="J41" s="283"/>
      <c r="K41" s="283"/>
      <c r="L41" s="290" t="str">
        <f t="shared" si="1"/>
        <v/>
      </c>
      <c r="M41" s="290" t="str">
        <f t="shared" si="2"/>
        <v/>
      </c>
      <c r="N41" s="290" t="str">
        <f t="shared" si="3"/>
        <v/>
      </c>
      <c r="O41" s="290" t="str">
        <f t="shared" si="4"/>
        <v/>
      </c>
      <c r="P41" s="290" t="str">
        <f t="shared" si="5"/>
        <v/>
      </c>
      <c r="Q41" s="290"/>
      <c r="R41" s="283"/>
      <c r="S41" s="283"/>
      <c r="T41" s="283"/>
      <c r="U41" s="283"/>
      <c r="V41" s="283"/>
      <c r="W41" s="283"/>
      <c r="X41" s="283"/>
      <c r="Y41" s="283"/>
      <c r="Z41" s="283"/>
      <c r="AA41" s="283"/>
      <c r="AB41" s="283"/>
      <c r="AC41" s="283"/>
      <c r="AD41" s="283"/>
      <c r="AE41" s="283"/>
      <c r="AF41" s="283"/>
      <c r="AG41" s="283"/>
      <c r="AH41" s="283"/>
      <c r="AI41" s="283"/>
      <c r="AJ41" s="283"/>
      <c r="AK41" s="283"/>
      <c r="AL41" s="283"/>
    </row>
    <row r="42">
      <c r="A42" s="283"/>
      <c r="B42" s="283"/>
      <c r="C42" s="283"/>
      <c r="D42" s="283"/>
      <c r="E42" s="283"/>
      <c r="F42" s="283"/>
      <c r="G42" s="283"/>
      <c r="H42" s="283"/>
      <c r="I42" s="283"/>
      <c r="J42" s="283"/>
      <c r="K42" s="283"/>
      <c r="L42" s="290" t="str">
        <f t="shared" si="1"/>
        <v/>
      </c>
      <c r="M42" s="290" t="str">
        <f t="shared" si="2"/>
        <v/>
      </c>
      <c r="N42" s="290" t="str">
        <f t="shared" si="3"/>
        <v/>
      </c>
      <c r="O42" s="290" t="str">
        <f t="shared" si="4"/>
        <v/>
      </c>
      <c r="P42" s="290" t="str">
        <f t="shared" si="5"/>
        <v/>
      </c>
      <c r="Q42" s="290"/>
      <c r="R42" s="283"/>
      <c r="S42" s="283"/>
      <c r="T42" s="283"/>
      <c r="U42" s="283"/>
      <c r="V42" s="283"/>
      <c r="W42" s="283"/>
      <c r="X42" s="283"/>
      <c r="Y42" s="283"/>
      <c r="Z42" s="283"/>
      <c r="AA42" s="283"/>
      <c r="AB42" s="283"/>
      <c r="AC42" s="283"/>
      <c r="AD42" s="283"/>
      <c r="AE42" s="283"/>
      <c r="AF42" s="283"/>
      <c r="AG42" s="283"/>
      <c r="AH42" s="283"/>
      <c r="AI42" s="283"/>
      <c r="AJ42" s="283"/>
      <c r="AK42" s="283"/>
      <c r="AL42" s="283"/>
    </row>
    <row r="43">
      <c r="A43" s="283"/>
      <c r="B43" s="283"/>
      <c r="C43" s="283"/>
      <c r="D43" s="283"/>
      <c r="E43" s="283"/>
      <c r="F43" s="283"/>
      <c r="G43" s="283"/>
      <c r="H43" s="283"/>
      <c r="I43" s="283"/>
      <c r="J43" s="283"/>
      <c r="K43" s="283"/>
      <c r="L43" s="290" t="str">
        <f t="shared" si="1"/>
        <v/>
      </c>
      <c r="M43" s="290" t="str">
        <f t="shared" si="2"/>
        <v/>
      </c>
      <c r="N43" s="290" t="str">
        <f t="shared" si="3"/>
        <v/>
      </c>
      <c r="O43" s="290" t="str">
        <f t="shared" si="4"/>
        <v/>
      </c>
      <c r="P43" s="290" t="str">
        <f t="shared" si="5"/>
        <v/>
      </c>
      <c r="Q43" s="290"/>
      <c r="R43" s="283"/>
      <c r="S43" s="283"/>
      <c r="T43" s="283"/>
      <c r="U43" s="283"/>
      <c r="V43" s="283"/>
      <c r="W43" s="283"/>
      <c r="X43" s="305"/>
      <c r="Y43" s="283"/>
      <c r="Z43" s="283"/>
      <c r="AA43" s="283"/>
      <c r="AB43" s="283"/>
      <c r="AC43" s="283"/>
      <c r="AD43" s="283"/>
      <c r="AE43" s="283"/>
      <c r="AF43" s="283"/>
      <c r="AG43" s="283"/>
      <c r="AH43" s="283"/>
      <c r="AI43" s="283"/>
      <c r="AJ43" s="283"/>
      <c r="AK43" s="283"/>
      <c r="AL43" s="283"/>
    </row>
    <row r="44">
      <c r="A44" s="283"/>
      <c r="B44" s="283"/>
      <c r="C44" s="283"/>
      <c r="D44" s="283"/>
      <c r="E44" s="283"/>
      <c r="F44" s="283"/>
      <c r="G44" s="283"/>
      <c r="H44" s="283"/>
      <c r="I44" s="283"/>
      <c r="J44" s="283"/>
      <c r="K44" s="283"/>
      <c r="L44" s="290" t="str">
        <f t="shared" si="1"/>
        <v/>
      </c>
      <c r="M44" s="290" t="str">
        <f t="shared" si="2"/>
        <v/>
      </c>
      <c r="N44" s="290" t="str">
        <f t="shared" si="3"/>
        <v/>
      </c>
      <c r="O44" s="290" t="str">
        <f t="shared" si="4"/>
        <v/>
      </c>
      <c r="P44" s="290" t="str">
        <f t="shared" si="5"/>
        <v/>
      </c>
      <c r="Q44" s="290"/>
      <c r="R44" s="283"/>
      <c r="S44" s="283"/>
      <c r="T44" s="283"/>
      <c r="U44" s="283"/>
      <c r="V44" s="283"/>
      <c r="W44" s="283"/>
      <c r="X44" s="283"/>
      <c r="Y44" s="283"/>
      <c r="Z44" s="283"/>
      <c r="AA44" s="283"/>
      <c r="AB44" s="283"/>
      <c r="AC44" s="283"/>
      <c r="AD44" s="283"/>
      <c r="AE44" s="283"/>
      <c r="AF44" s="283"/>
      <c r="AG44" s="283"/>
      <c r="AH44" s="283"/>
      <c r="AI44" s="283"/>
      <c r="AJ44" s="283"/>
      <c r="AK44" s="283"/>
      <c r="AL44" s="283"/>
    </row>
    <row r="45">
      <c r="A45" s="283"/>
      <c r="B45" s="283"/>
      <c r="C45" s="283"/>
      <c r="D45" s="283"/>
      <c r="E45" s="283"/>
      <c r="F45" s="283"/>
      <c r="G45" s="283"/>
      <c r="H45" s="283"/>
      <c r="I45" s="283"/>
      <c r="J45" s="283"/>
      <c r="K45" s="283"/>
      <c r="L45" s="290" t="str">
        <f t="shared" si="1"/>
        <v/>
      </c>
      <c r="M45" s="290" t="str">
        <f t="shared" si="2"/>
        <v/>
      </c>
      <c r="N45" s="290" t="str">
        <f t="shared" si="3"/>
        <v/>
      </c>
      <c r="O45" s="290" t="str">
        <f t="shared" si="4"/>
        <v/>
      </c>
      <c r="P45" s="290" t="str">
        <f t="shared" si="5"/>
        <v/>
      </c>
      <c r="Q45" s="290"/>
      <c r="R45" s="283"/>
      <c r="S45" s="283"/>
      <c r="T45" s="283"/>
      <c r="U45" s="283"/>
      <c r="V45" s="283"/>
      <c r="W45" s="283"/>
      <c r="X45" s="305"/>
      <c r="Y45" s="283"/>
      <c r="Z45" s="283"/>
      <c r="AA45" s="283"/>
      <c r="AB45" s="283"/>
      <c r="AC45" s="283"/>
      <c r="AD45" s="283"/>
      <c r="AE45" s="283"/>
      <c r="AF45" s="283"/>
      <c r="AG45" s="283"/>
      <c r="AH45" s="283"/>
      <c r="AI45" s="283"/>
      <c r="AJ45" s="283"/>
      <c r="AK45" s="283"/>
      <c r="AL45" s="283"/>
    </row>
    <row r="46">
      <c r="A46" s="283"/>
      <c r="B46" s="283"/>
      <c r="C46" s="283"/>
      <c r="D46" s="283"/>
      <c r="E46" s="283"/>
      <c r="F46" s="283"/>
      <c r="G46" s="283"/>
      <c r="H46" s="283"/>
      <c r="I46" s="283"/>
      <c r="J46" s="283"/>
      <c r="K46" s="283"/>
      <c r="L46" s="290" t="str">
        <f t="shared" si="1"/>
        <v/>
      </c>
      <c r="M46" s="290" t="str">
        <f t="shared" si="2"/>
        <v/>
      </c>
      <c r="N46" s="290" t="str">
        <f t="shared" si="3"/>
        <v/>
      </c>
      <c r="O46" s="290" t="str">
        <f t="shared" si="4"/>
        <v/>
      </c>
      <c r="P46" s="290" t="str">
        <f t="shared" si="5"/>
        <v/>
      </c>
      <c r="Q46" s="290"/>
      <c r="R46" s="283"/>
      <c r="S46" s="283"/>
      <c r="T46" s="283"/>
      <c r="U46" s="283"/>
      <c r="V46" s="283"/>
      <c r="W46" s="283"/>
      <c r="X46" s="283"/>
      <c r="Y46" s="283"/>
      <c r="Z46" s="283"/>
      <c r="AA46" s="283"/>
      <c r="AB46" s="283"/>
      <c r="AC46" s="283"/>
      <c r="AD46" s="283"/>
      <c r="AE46" s="283"/>
      <c r="AF46" s="283"/>
      <c r="AG46" s="283"/>
      <c r="AH46" s="283"/>
      <c r="AI46" s="283"/>
      <c r="AJ46" s="283"/>
      <c r="AK46" s="283"/>
      <c r="AL46" s="283"/>
    </row>
    <row r="47">
      <c r="A47" s="283"/>
      <c r="B47" s="283"/>
      <c r="C47" s="283"/>
      <c r="D47" s="283"/>
      <c r="E47" s="283"/>
      <c r="F47" s="283"/>
      <c r="G47" s="283"/>
      <c r="H47" s="283"/>
      <c r="I47" s="283"/>
      <c r="J47" s="283"/>
      <c r="K47" s="283"/>
      <c r="L47" s="290" t="str">
        <f t="shared" si="1"/>
        <v/>
      </c>
      <c r="M47" s="290" t="str">
        <f t="shared" si="2"/>
        <v/>
      </c>
      <c r="N47" s="290" t="str">
        <f t="shared" si="3"/>
        <v/>
      </c>
      <c r="O47" s="290" t="str">
        <f t="shared" si="4"/>
        <v/>
      </c>
      <c r="P47" s="290" t="str">
        <f t="shared" si="5"/>
        <v/>
      </c>
      <c r="Q47" s="290"/>
      <c r="R47" s="283"/>
      <c r="S47" s="283"/>
      <c r="T47" s="283"/>
      <c r="U47" s="283"/>
      <c r="V47" s="283"/>
      <c r="W47" s="283"/>
      <c r="X47" s="305"/>
      <c r="Y47" s="283"/>
      <c r="Z47" s="283"/>
      <c r="AA47" s="283"/>
      <c r="AB47" s="283"/>
      <c r="AC47" s="283"/>
      <c r="AD47" s="283"/>
      <c r="AE47" s="283"/>
      <c r="AF47" s="283"/>
      <c r="AG47" s="283"/>
      <c r="AH47" s="283"/>
      <c r="AI47" s="283"/>
      <c r="AJ47" s="283"/>
      <c r="AK47" s="283"/>
      <c r="AL47" s="283"/>
    </row>
    <row r="48">
      <c r="A48" s="283"/>
      <c r="B48" s="283"/>
      <c r="C48" s="283"/>
      <c r="D48" s="283"/>
      <c r="E48" s="283"/>
      <c r="F48" s="283"/>
      <c r="G48" s="283"/>
      <c r="H48" s="283"/>
      <c r="I48" s="283"/>
      <c r="J48" s="283"/>
      <c r="K48" s="283"/>
      <c r="L48" s="290" t="str">
        <f t="shared" si="1"/>
        <v/>
      </c>
      <c r="M48" s="290" t="str">
        <f t="shared" si="2"/>
        <v/>
      </c>
      <c r="N48" s="290" t="str">
        <f t="shared" si="3"/>
        <v/>
      </c>
      <c r="O48" s="290" t="str">
        <f t="shared" si="4"/>
        <v/>
      </c>
      <c r="P48" s="290" t="str">
        <f t="shared" si="5"/>
        <v/>
      </c>
      <c r="Q48" s="290"/>
      <c r="R48" s="283"/>
      <c r="S48" s="283"/>
      <c r="T48" s="283"/>
      <c r="U48" s="283"/>
      <c r="V48" s="283"/>
      <c r="W48" s="283"/>
      <c r="X48" s="283"/>
      <c r="Y48" s="283"/>
      <c r="Z48" s="283"/>
      <c r="AA48" s="283"/>
      <c r="AB48" s="283"/>
      <c r="AC48" s="283"/>
      <c r="AD48" s="283"/>
      <c r="AE48" s="283"/>
      <c r="AF48" s="283"/>
      <c r="AG48" s="283"/>
      <c r="AH48" s="283"/>
      <c r="AI48" s="283"/>
      <c r="AJ48" s="283"/>
      <c r="AK48" s="283"/>
      <c r="AL48" s="283"/>
    </row>
    <row r="49">
      <c r="A49" s="283"/>
      <c r="B49" s="283"/>
      <c r="C49" s="283"/>
      <c r="D49" s="283"/>
      <c r="E49" s="283"/>
      <c r="F49" s="283"/>
      <c r="G49" s="283"/>
      <c r="H49" s="283"/>
      <c r="I49" s="283"/>
      <c r="J49" s="283"/>
      <c r="K49" s="283"/>
      <c r="L49" s="290" t="str">
        <f t="shared" si="1"/>
        <v/>
      </c>
      <c r="M49" s="290" t="str">
        <f t="shared" si="2"/>
        <v/>
      </c>
      <c r="N49" s="290" t="str">
        <f t="shared" si="3"/>
        <v/>
      </c>
      <c r="O49" s="290" t="str">
        <f t="shared" si="4"/>
        <v/>
      </c>
      <c r="P49" s="290" t="str">
        <f t="shared" si="5"/>
        <v/>
      </c>
      <c r="Q49" s="290"/>
      <c r="R49" s="283"/>
      <c r="S49" s="283"/>
      <c r="T49" s="283"/>
      <c r="U49" s="283"/>
      <c r="V49" s="283"/>
      <c r="W49" s="283"/>
      <c r="X49" s="283"/>
      <c r="Y49" s="283"/>
      <c r="Z49" s="283"/>
      <c r="AA49" s="283"/>
      <c r="AB49" s="283"/>
      <c r="AC49" s="283"/>
      <c r="AD49" s="283"/>
      <c r="AE49" s="283"/>
      <c r="AF49" s="283"/>
      <c r="AG49" s="283"/>
      <c r="AH49" s="283"/>
      <c r="AI49" s="283"/>
      <c r="AJ49" s="283"/>
      <c r="AK49" s="283"/>
      <c r="AL49" s="283"/>
    </row>
    <row r="50">
      <c r="A50" s="283"/>
      <c r="B50" s="283"/>
      <c r="C50" s="283"/>
      <c r="D50" s="283"/>
      <c r="E50" s="283"/>
      <c r="F50" s="283"/>
      <c r="G50" s="283"/>
      <c r="H50" s="283"/>
      <c r="I50" s="283"/>
      <c r="J50" s="283"/>
      <c r="K50" s="283"/>
      <c r="L50" s="290" t="str">
        <f t="shared" si="1"/>
        <v/>
      </c>
      <c r="M50" s="290" t="str">
        <f t="shared" si="2"/>
        <v/>
      </c>
      <c r="N50" s="290" t="str">
        <f t="shared" si="3"/>
        <v/>
      </c>
      <c r="O50" s="290" t="str">
        <f t="shared" si="4"/>
        <v/>
      </c>
      <c r="P50" s="290" t="str">
        <f t="shared" si="5"/>
        <v/>
      </c>
      <c r="Q50" s="290"/>
      <c r="R50" s="283"/>
      <c r="S50" s="283"/>
      <c r="T50" s="283"/>
      <c r="U50" s="283"/>
      <c r="V50" s="283"/>
      <c r="W50" s="283"/>
      <c r="X50" s="283"/>
      <c r="Y50" s="283"/>
      <c r="Z50" s="283"/>
      <c r="AA50" s="283"/>
      <c r="AB50" s="283"/>
      <c r="AC50" s="283"/>
      <c r="AD50" s="283"/>
      <c r="AE50" s="283"/>
      <c r="AF50" s="283"/>
      <c r="AG50" s="283"/>
      <c r="AH50" s="283"/>
      <c r="AI50" s="283"/>
      <c r="AJ50" s="283"/>
      <c r="AK50" s="283"/>
      <c r="AL50" s="283"/>
    </row>
    <row r="51">
      <c r="A51" s="283"/>
      <c r="B51" s="283"/>
      <c r="C51" s="283"/>
      <c r="D51" s="283"/>
      <c r="E51" s="283"/>
      <c r="F51" s="283"/>
      <c r="G51" s="283"/>
      <c r="H51" s="283"/>
      <c r="I51" s="283"/>
      <c r="J51" s="283"/>
      <c r="K51" s="283"/>
      <c r="L51" s="290" t="str">
        <f t="shared" si="1"/>
        <v/>
      </c>
      <c r="M51" s="290" t="str">
        <f t="shared" si="2"/>
        <v/>
      </c>
      <c r="N51" s="290" t="str">
        <f t="shared" si="3"/>
        <v/>
      </c>
      <c r="O51" s="290" t="str">
        <f t="shared" si="4"/>
        <v/>
      </c>
      <c r="P51" s="290" t="str">
        <f t="shared" si="5"/>
        <v/>
      </c>
      <c r="Q51" s="290"/>
      <c r="R51" s="283"/>
      <c r="S51" s="283"/>
      <c r="T51" s="283"/>
      <c r="U51" s="283"/>
      <c r="V51" s="283"/>
      <c r="W51" s="283"/>
      <c r="X51" s="283"/>
      <c r="Y51" s="283"/>
      <c r="Z51" s="283"/>
      <c r="AA51" s="283"/>
      <c r="AB51" s="283"/>
      <c r="AC51" s="283"/>
      <c r="AD51" s="283"/>
      <c r="AE51" s="283"/>
      <c r="AF51" s="283"/>
      <c r="AG51" s="283"/>
      <c r="AH51" s="283"/>
      <c r="AI51" s="283"/>
      <c r="AJ51" s="283"/>
      <c r="AK51" s="283"/>
      <c r="AL51" s="283"/>
    </row>
    <row r="52">
      <c r="A52" s="283"/>
      <c r="B52" s="283"/>
      <c r="C52" s="283"/>
      <c r="D52" s="283"/>
      <c r="E52" s="283"/>
      <c r="F52" s="283"/>
      <c r="G52" s="283"/>
      <c r="H52" s="283"/>
      <c r="I52" s="283"/>
      <c r="J52" s="283"/>
      <c r="K52" s="283"/>
      <c r="L52" s="290" t="str">
        <f t="shared" si="1"/>
        <v/>
      </c>
      <c r="M52" s="290" t="str">
        <f t="shared" si="2"/>
        <v/>
      </c>
      <c r="N52" s="290" t="str">
        <f t="shared" si="3"/>
        <v/>
      </c>
      <c r="O52" s="290" t="str">
        <f t="shared" si="4"/>
        <v/>
      </c>
      <c r="P52" s="290" t="str">
        <f t="shared" si="5"/>
        <v/>
      </c>
      <c r="Q52" s="290"/>
      <c r="R52" s="283"/>
      <c r="S52" s="283"/>
      <c r="T52" s="283"/>
      <c r="U52" s="283"/>
      <c r="V52" s="283"/>
      <c r="W52" s="283"/>
      <c r="X52" s="283"/>
      <c r="Y52" s="283"/>
      <c r="Z52" s="283"/>
      <c r="AA52" s="283"/>
      <c r="AB52" s="283"/>
      <c r="AC52" s="283"/>
      <c r="AD52" s="283"/>
      <c r="AE52" s="283"/>
      <c r="AF52" s="283"/>
      <c r="AG52" s="283"/>
      <c r="AH52" s="283"/>
      <c r="AI52" s="283"/>
      <c r="AJ52" s="283"/>
      <c r="AK52" s="283"/>
      <c r="AL52" s="283"/>
    </row>
    <row r="53">
      <c r="A53" s="283"/>
      <c r="B53" s="283"/>
      <c r="C53" s="283"/>
      <c r="D53" s="283"/>
      <c r="E53" s="283"/>
      <c r="F53" s="283"/>
      <c r="G53" s="283"/>
      <c r="H53" s="283"/>
      <c r="I53" s="283"/>
      <c r="J53" s="283"/>
      <c r="K53" s="283"/>
      <c r="L53" s="290" t="str">
        <f t="shared" si="1"/>
        <v/>
      </c>
      <c r="M53" s="290" t="str">
        <f t="shared" si="2"/>
        <v/>
      </c>
      <c r="N53" s="290" t="str">
        <f t="shared" si="3"/>
        <v/>
      </c>
      <c r="O53" s="290" t="str">
        <f t="shared" si="4"/>
        <v/>
      </c>
      <c r="P53" s="290" t="str">
        <f t="shared" si="5"/>
        <v/>
      </c>
      <c r="Q53" s="290"/>
      <c r="R53" s="283"/>
      <c r="S53" s="283"/>
      <c r="T53" s="283"/>
      <c r="U53" s="283"/>
      <c r="V53" s="283"/>
      <c r="W53" s="283"/>
      <c r="X53" s="283"/>
      <c r="Y53" s="283"/>
      <c r="Z53" s="283"/>
      <c r="AA53" s="283"/>
      <c r="AB53" s="283"/>
      <c r="AC53" s="283"/>
      <c r="AD53" s="283"/>
      <c r="AE53" s="283"/>
      <c r="AF53" s="283"/>
      <c r="AG53" s="283"/>
      <c r="AH53" s="283"/>
      <c r="AI53" s="283"/>
      <c r="AJ53" s="283"/>
      <c r="AK53" s="283"/>
      <c r="AL53" s="283"/>
    </row>
    <row r="54">
      <c r="A54" s="283"/>
      <c r="B54" s="283"/>
      <c r="C54" s="283"/>
      <c r="D54" s="283"/>
      <c r="E54" s="283"/>
      <c r="F54" s="283"/>
      <c r="G54" s="283"/>
      <c r="H54" s="283"/>
      <c r="I54" s="283"/>
      <c r="J54" s="283"/>
      <c r="K54" s="283"/>
      <c r="L54" s="290" t="str">
        <f t="shared" si="1"/>
        <v/>
      </c>
      <c r="M54" s="290" t="str">
        <f t="shared" si="2"/>
        <v/>
      </c>
      <c r="N54" s="290" t="str">
        <f t="shared" si="3"/>
        <v/>
      </c>
      <c r="O54" s="290" t="str">
        <f t="shared" si="4"/>
        <v/>
      </c>
      <c r="P54" s="290" t="str">
        <f t="shared" si="5"/>
        <v/>
      </c>
      <c r="Q54" s="290"/>
      <c r="R54" s="283"/>
      <c r="S54" s="283"/>
      <c r="T54" s="283"/>
      <c r="U54" s="283"/>
      <c r="V54" s="283"/>
      <c r="W54" s="283"/>
      <c r="X54" s="283"/>
      <c r="Y54" s="283"/>
      <c r="Z54" s="283"/>
      <c r="AA54" s="283"/>
      <c r="AB54" s="283"/>
      <c r="AC54" s="283"/>
      <c r="AD54" s="283"/>
      <c r="AE54" s="283"/>
      <c r="AF54" s="283"/>
      <c r="AG54" s="283"/>
      <c r="AH54" s="283"/>
      <c r="AI54" s="283"/>
      <c r="AJ54" s="283"/>
      <c r="AK54" s="283"/>
      <c r="AL54" s="283"/>
    </row>
    <row r="55">
      <c r="A55" s="283"/>
      <c r="B55" s="283"/>
      <c r="C55" s="283"/>
      <c r="D55" s="283"/>
      <c r="E55" s="283"/>
      <c r="F55" s="283"/>
      <c r="G55" s="283"/>
      <c r="H55" s="283"/>
      <c r="I55" s="283"/>
      <c r="J55" s="283"/>
      <c r="K55" s="283"/>
      <c r="L55" s="290" t="str">
        <f t="shared" si="1"/>
        <v/>
      </c>
      <c r="M55" s="290" t="str">
        <f t="shared" si="2"/>
        <v/>
      </c>
      <c r="N55" s="290" t="str">
        <f t="shared" si="3"/>
        <v/>
      </c>
      <c r="O55" s="290" t="str">
        <f t="shared" si="4"/>
        <v/>
      </c>
      <c r="P55" s="290" t="str">
        <f t="shared" si="5"/>
        <v/>
      </c>
      <c r="Q55" s="290"/>
      <c r="R55" s="283"/>
      <c r="S55" s="283"/>
      <c r="T55" s="283"/>
      <c r="U55" s="283"/>
      <c r="V55" s="283"/>
      <c r="W55" s="283"/>
      <c r="X55" s="283"/>
      <c r="Y55" s="283"/>
      <c r="Z55" s="283"/>
      <c r="AA55" s="283"/>
      <c r="AB55" s="283"/>
      <c r="AC55" s="283"/>
      <c r="AD55" s="283"/>
      <c r="AE55" s="283"/>
      <c r="AF55" s="283"/>
      <c r="AG55" s="283"/>
      <c r="AH55" s="283"/>
      <c r="AI55" s="283"/>
      <c r="AJ55" s="283"/>
      <c r="AK55" s="283"/>
      <c r="AL55" s="283"/>
    </row>
    <row r="56">
      <c r="A56" s="283"/>
      <c r="B56" s="283"/>
      <c r="C56" s="283"/>
      <c r="D56" s="283"/>
      <c r="E56" s="283"/>
      <c r="F56" s="283"/>
      <c r="G56" s="283"/>
      <c r="H56" s="283"/>
      <c r="I56" s="283"/>
      <c r="J56" s="283"/>
      <c r="K56" s="283"/>
      <c r="L56" s="290" t="str">
        <f t="shared" si="1"/>
        <v/>
      </c>
      <c r="M56" s="290" t="str">
        <f t="shared" si="2"/>
        <v/>
      </c>
      <c r="N56" s="290" t="str">
        <f t="shared" si="3"/>
        <v/>
      </c>
      <c r="O56" s="290" t="str">
        <f t="shared" si="4"/>
        <v/>
      </c>
      <c r="P56" s="290" t="str">
        <f t="shared" si="5"/>
        <v/>
      </c>
      <c r="Q56" s="290"/>
      <c r="R56" s="283"/>
      <c r="S56" s="283"/>
      <c r="T56" s="283"/>
      <c r="U56" s="283"/>
      <c r="V56" s="283"/>
      <c r="W56" s="283"/>
      <c r="X56" s="283"/>
      <c r="Y56" s="283"/>
      <c r="Z56" s="283"/>
      <c r="AA56" s="283"/>
      <c r="AB56" s="283"/>
      <c r="AC56" s="283"/>
      <c r="AD56" s="283"/>
      <c r="AE56" s="283"/>
      <c r="AF56" s="283"/>
      <c r="AG56" s="283"/>
      <c r="AH56" s="283"/>
      <c r="AI56" s="283"/>
      <c r="AJ56" s="283"/>
      <c r="AK56" s="283"/>
      <c r="AL56" s="283"/>
    </row>
    <row r="57">
      <c r="A57" s="283"/>
      <c r="B57" s="283"/>
      <c r="C57" s="283"/>
      <c r="D57" s="283"/>
      <c r="E57" s="283"/>
      <c r="F57" s="283"/>
      <c r="G57" s="283"/>
      <c r="H57" s="283"/>
      <c r="I57" s="283"/>
      <c r="J57" s="283"/>
      <c r="K57" s="283"/>
      <c r="L57" s="290" t="str">
        <f t="shared" si="1"/>
        <v/>
      </c>
      <c r="M57" s="290" t="str">
        <f t="shared" si="2"/>
        <v/>
      </c>
      <c r="N57" s="290" t="str">
        <f t="shared" si="3"/>
        <v/>
      </c>
      <c r="O57" s="290" t="str">
        <f t="shared" si="4"/>
        <v/>
      </c>
      <c r="P57" s="290" t="str">
        <f t="shared" si="5"/>
        <v/>
      </c>
      <c r="Q57" s="290"/>
      <c r="R57" s="283"/>
      <c r="S57" s="283"/>
      <c r="T57" s="283"/>
      <c r="U57" s="283"/>
      <c r="V57" s="283"/>
      <c r="W57" s="283"/>
      <c r="X57" s="283"/>
      <c r="Y57" s="283"/>
      <c r="Z57" s="283"/>
      <c r="AA57" s="283"/>
      <c r="AB57" s="283"/>
      <c r="AC57" s="283"/>
      <c r="AD57" s="283"/>
      <c r="AE57" s="283"/>
      <c r="AF57" s="283"/>
      <c r="AG57" s="283"/>
      <c r="AH57" s="283"/>
      <c r="AI57" s="283"/>
      <c r="AJ57" s="283"/>
      <c r="AK57" s="283"/>
      <c r="AL57" s="283"/>
    </row>
    <row r="58">
      <c r="A58" s="283"/>
      <c r="B58" s="283"/>
      <c r="C58" s="283"/>
      <c r="D58" s="283"/>
      <c r="E58" s="283"/>
      <c r="F58" s="283"/>
      <c r="G58" s="283"/>
      <c r="H58" s="283"/>
      <c r="I58" s="283"/>
      <c r="J58" s="283"/>
      <c r="K58" s="283"/>
      <c r="L58" s="290" t="str">
        <f t="shared" si="1"/>
        <v/>
      </c>
      <c r="M58" s="290" t="str">
        <f t="shared" si="2"/>
        <v/>
      </c>
      <c r="N58" s="290" t="str">
        <f t="shared" si="3"/>
        <v/>
      </c>
      <c r="O58" s="290" t="str">
        <f t="shared" si="4"/>
        <v/>
      </c>
      <c r="P58" s="290" t="str">
        <f t="shared" si="5"/>
        <v/>
      </c>
      <c r="Q58" s="290"/>
      <c r="R58" s="283"/>
      <c r="S58" s="283"/>
      <c r="T58" s="283"/>
      <c r="U58" s="283"/>
      <c r="V58" s="283"/>
      <c r="W58" s="283"/>
      <c r="X58" s="283"/>
      <c r="Y58" s="283"/>
      <c r="Z58" s="283"/>
      <c r="AA58" s="283"/>
      <c r="AB58" s="283"/>
      <c r="AC58" s="283"/>
      <c r="AD58" s="283"/>
      <c r="AE58" s="283"/>
      <c r="AF58" s="283"/>
      <c r="AG58" s="283"/>
      <c r="AH58" s="283"/>
      <c r="AI58" s="283"/>
      <c r="AJ58" s="283"/>
      <c r="AK58" s="283"/>
      <c r="AL58" s="283"/>
    </row>
    <row r="59">
      <c r="A59" s="283"/>
      <c r="B59" s="283"/>
      <c r="C59" s="283"/>
      <c r="D59" s="283"/>
      <c r="E59" s="283"/>
      <c r="F59" s="283"/>
      <c r="G59" s="283"/>
      <c r="H59" s="283"/>
      <c r="I59" s="283"/>
      <c r="J59" s="283"/>
      <c r="K59" s="283"/>
      <c r="L59" s="290" t="str">
        <f t="shared" si="1"/>
        <v/>
      </c>
      <c r="M59" s="290" t="str">
        <f t="shared" si="2"/>
        <v/>
      </c>
      <c r="N59" s="290" t="str">
        <f t="shared" si="3"/>
        <v/>
      </c>
      <c r="O59" s="290" t="str">
        <f t="shared" si="4"/>
        <v/>
      </c>
      <c r="P59" s="290" t="str">
        <f t="shared" si="5"/>
        <v/>
      </c>
      <c r="Q59" s="290"/>
      <c r="R59" s="283"/>
      <c r="S59" s="283"/>
      <c r="T59" s="283"/>
      <c r="U59" s="283"/>
      <c r="V59" s="283"/>
      <c r="W59" s="283"/>
      <c r="X59" s="283"/>
      <c r="Y59" s="283"/>
      <c r="Z59" s="283"/>
      <c r="AA59" s="283"/>
      <c r="AB59" s="283"/>
      <c r="AC59" s="283"/>
      <c r="AD59" s="283"/>
      <c r="AE59" s="283"/>
      <c r="AF59" s="283"/>
      <c r="AG59" s="283"/>
      <c r="AH59" s="283"/>
      <c r="AI59" s="283"/>
      <c r="AJ59" s="283"/>
      <c r="AK59" s="283"/>
      <c r="AL59" s="283"/>
    </row>
    <row r="60">
      <c r="A60" s="283"/>
      <c r="B60" s="283"/>
      <c r="C60" s="283"/>
      <c r="D60" s="283"/>
      <c r="E60" s="283"/>
      <c r="F60" s="283"/>
      <c r="G60" s="283"/>
      <c r="H60" s="283"/>
      <c r="I60" s="283"/>
      <c r="J60" s="283"/>
      <c r="K60" s="283"/>
      <c r="L60" s="290" t="str">
        <f t="shared" si="1"/>
        <v/>
      </c>
      <c r="M60" s="290" t="str">
        <f t="shared" si="2"/>
        <v/>
      </c>
      <c r="N60" s="290" t="str">
        <f t="shared" si="3"/>
        <v/>
      </c>
      <c r="O60" s="290" t="str">
        <f t="shared" si="4"/>
        <v/>
      </c>
      <c r="P60" s="290" t="str">
        <f t="shared" si="5"/>
        <v/>
      </c>
      <c r="Q60" s="290"/>
      <c r="R60" s="283"/>
      <c r="S60" s="283"/>
      <c r="T60" s="283"/>
      <c r="U60" s="283"/>
      <c r="V60" s="283"/>
      <c r="W60" s="283"/>
      <c r="X60" s="283"/>
      <c r="Y60" s="283"/>
      <c r="Z60" s="283"/>
      <c r="AA60" s="283"/>
      <c r="AB60" s="283"/>
      <c r="AC60" s="283"/>
      <c r="AD60" s="283"/>
      <c r="AE60" s="283"/>
      <c r="AF60" s="283"/>
      <c r="AG60" s="283"/>
      <c r="AH60" s="283"/>
      <c r="AI60" s="283"/>
      <c r="AJ60" s="283"/>
      <c r="AK60" s="283"/>
      <c r="AL60" s="283"/>
    </row>
    <row r="61">
      <c r="A61" s="283"/>
      <c r="B61" s="283"/>
      <c r="C61" s="283"/>
      <c r="D61" s="283"/>
      <c r="E61" s="283"/>
      <c r="F61" s="283"/>
      <c r="G61" s="283"/>
      <c r="H61" s="283"/>
      <c r="I61" s="283"/>
      <c r="J61" s="283"/>
      <c r="K61" s="283"/>
      <c r="L61" s="290" t="str">
        <f t="shared" si="1"/>
        <v/>
      </c>
      <c r="M61" s="290" t="str">
        <f t="shared" si="2"/>
        <v/>
      </c>
      <c r="N61" s="290" t="str">
        <f t="shared" si="3"/>
        <v/>
      </c>
      <c r="O61" s="290" t="str">
        <f t="shared" si="4"/>
        <v/>
      </c>
      <c r="P61" s="290" t="str">
        <f t="shared" si="5"/>
        <v/>
      </c>
      <c r="Q61" s="290"/>
      <c r="R61" s="283"/>
      <c r="S61" s="283"/>
      <c r="T61" s="283"/>
      <c r="U61" s="283"/>
      <c r="V61" s="283"/>
      <c r="W61" s="283"/>
      <c r="X61" s="283"/>
      <c r="Y61" s="283"/>
      <c r="Z61" s="283"/>
      <c r="AA61" s="283"/>
      <c r="AB61" s="283"/>
      <c r="AC61" s="283"/>
      <c r="AD61" s="283"/>
      <c r="AE61" s="283"/>
      <c r="AF61" s="283"/>
      <c r="AG61" s="283"/>
      <c r="AH61" s="283"/>
      <c r="AI61" s="283"/>
      <c r="AJ61" s="283"/>
      <c r="AK61" s="283"/>
      <c r="AL61" s="283"/>
    </row>
    <row r="62">
      <c r="A62" s="283"/>
      <c r="B62" s="283"/>
      <c r="C62" s="283"/>
      <c r="D62" s="283"/>
      <c r="E62" s="283"/>
      <c r="F62" s="283"/>
      <c r="G62" s="283"/>
      <c r="H62" s="283"/>
      <c r="I62" s="283"/>
      <c r="J62" s="283"/>
      <c r="K62" s="283"/>
      <c r="L62" s="290" t="str">
        <f t="shared" si="1"/>
        <v/>
      </c>
      <c r="M62" s="290" t="str">
        <f t="shared" si="2"/>
        <v/>
      </c>
      <c r="N62" s="290" t="str">
        <f t="shared" si="3"/>
        <v/>
      </c>
      <c r="O62" s="290" t="str">
        <f t="shared" si="4"/>
        <v/>
      </c>
      <c r="P62" s="290" t="str">
        <f t="shared" si="5"/>
        <v/>
      </c>
      <c r="Q62" s="290"/>
      <c r="R62" s="283"/>
      <c r="S62" s="283"/>
      <c r="T62" s="283"/>
      <c r="U62" s="283"/>
      <c r="V62" s="283"/>
      <c r="W62" s="283"/>
      <c r="X62" s="283"/>
      <c r="Y62" s="283"/>
      <c r="Z62" s="283"/>
      <c r="AA62" s="283"/>
      <c r="AB62" s="283"/>
      <c r="AC62" s="283"/>
      <c r="AD62" s="283"/>
      <c r="AE62" s="283"/>
      <c r="AF62" s="283"/>
      <c r="AG62" s="283"/>
      <c r="AH62" s="283"/>
      <c r="AI62" s="283"/>
      <c r="AJ62" s="283"/>
      <c r="AK62" s="283"/>
      <c r="AL62" s="283"/>
    </row>
    <row r="63">
      <c r="A63" s="283"/>
      <c r="B63" s="283"/>
      <c r="C63" s="283"/>
      <c r="D63" s="283"/>
      <c r="E63" s="283"/>
      <c r="F63" s="283"/>
      <c r="G63" s="283"/>
      <c r="H63" s="283"/>
      <c r="I63" s="283"/>
      <c r="J63" s="283"/>
      <c r="K63" s="283"/>
      <c r="L63" s="290" t="str">
        <f t="shared" si="1"/>
        <v/>
      </c>
      <c r="M63" s="290" t="str">
        <f t="shared" si="2"/>
        <v/>
      </c>
      <c r="N63" s="290" t="str">
        <f t="shared" si="3"/>
        <v/>
      </c>
      <c r="O63" s="290" t="str">
        <f t="shared" si="4"/>
        <v/>
      </c>
      <c r="P63" s="290" t="str">
        <f t="shared" si="5"/>
        <v/>
      </c>
      <c r="Q63" s="290"/>
      <c r="R63" s="283"/>
      <c r="S63" s="283"/>
      <c r="T63" s="283"/>
      <c r="U63" s="283"/>
      <c r="V63" s="283"/>
      <c r="W63" s="283"/>
      <c r="X63" s="283"/>
      <c r="Y63" s="283"/>
      <c r="Z63" s="283"/>
      <c r="AA63" s="283"/>
      <c r="AB63" s="283"/>
      <c r="AC63" s="283"/>
      <c r="AD63" s="283"/>
      <c r="AE63" s="283"/>
      <c r="AF63" s="283"/>
      <c r="AG63" s="283"/>
      <c r="AH63" s="283"/>
      <c r="AI63" s="283"/>
      <c r="AJ63" s="283"/>
      <c r="AK63" s="283"/>
      <c r="AL63" s="283"/>
    </row>
    <row r="64">
      <c r="A64" s="283"/>
      <c r="B64" s="283"/>
      <c r="C64" s="283"/>
      <c r="D64" s="283"/>
      <c r="E64" s="283"/>
      <c r="F64" s="283"/>
      <c r="G64" s="283"/>
      <c r="H64" s="283"/>
      <c r="I64" s="283"/>
      <c r="J64" s="283"/>
      <c r="K64" s="283"/>
      <c r="L64" s="290" t="str">
        <f t="shared" si="1"/>
        <v/>
      </c>
      <c r="M64" s="290" t="str">
        <f t="shared" si="2"/>
        <v/>
      </c>
      <c r="N64" s="290" t="str">
        <f t="shared" si="3"/>
        <v/>
      </c>
      <c r="O64" s="290" t="str">
        <f t="shared" si="4"/>
        <v/>
      </c>
      <c r="P64" s="290" t="str">
        <f t="shared" si="5"/>
        <v/>
      </c>
      <c r="Q64" s="290"/>
      <c r="R64" s="283"/>
      <c r="S64" s="283"/>
      <c r="T64" s="283"/>
      <c r="U64" s="283"/>
      <c r="V64" s="283"/>
      <c r="W64" s="283"/>
      <c r="X64" s="283"/>
      <c r="Y64" s="283"/>
      <c r="Z64" s="283"/>
      <c r="AA64" s="283"/>
      <c r="AB64" s="283"/>
      <c r="AC64" s="283"/>
      <c r="AD64" s="283"/>
      <c r="AE64" s="283"/>
      <c r="AF64" s="283"/>
      <c r="AG64" s="283"/>
      <c r="AH64" s="283"/>
      <c r="AI64" s="283"/>
      <c r="AJ64" s="283"/>
      <c r="AK64" s="283"/>
      <c r="AL64" s="283"/>
    </row>
    <row r="65">
      <c r="A65" s="283"/>
      <c r="B65" s="283"/>
      <c r="C65" s="283"/>
      <c r="D65" s="283"/>
      <c r="E65" s="283"/>
      <c r="F65" s="283"/>
      <c r="G65" s="283"/>
      <c r="H65" s="283"/>
      <c r="I65" s="283"/>
      <c r="J65" s="283"/>
      <c r="K65" s="283"/>
      <c r="L65" s="290" t="str">
        <f t="shared" si="1"/>
        <v/>
      </c>
      <c r="M65" s="290" t="str">
        <f t="shared" si="2"/>
        <v/>
      </c>
      <c r="N65" s="290" t="str">
        <f t="shared" si="3"/>
        <v/>
      </c>
      <c r="O65" s="290" t="str">
        <f t="shared" si="4"/>
        <v/>
      </c>
      <c r="P65" s="290" t="str">
        <f t="shared" si="5"/>
        <v/>
      </c>
      <c r="Q65" s="290"/>
      <c r="R65" s="283"/>
      <c r="S65" s="283"/>
      <c r="T65" s="283"/>
      <c r="U65" s="283"/>
      <c r="V65" s="283"/>
      <c r="W65" s="283"/>
      <c r="X65" s="283"/>
      <c r="Y65" s="283"/>
      <c r="Z65" s="283"/>
      <c r="AA65" s="283"/>
      <c r="AB65" s="283"/>
      <c r="AC65" s="283"/>
      <c r="AD65" s="283"/>
      <c r="AE65" s="283"/>
      <c r="AF65" s="283"/>
      <c r="AG65" s="283"/>
      <c r="AH65" s="283"/>
      <c r="AI65" s="283"/>
      <c r="AJ65" s="283"/>
      <c r="AK65" s="283"/>
      <c r="AL65" s="283"/>
    </row>
    <row r="66">
      <c r="A66" s="283"/>
      <c r="B66" s="283"/>
      <c r="C66" s="283"/>
      <c r="D66" s="283"/>
      <c r="E66" s="283"/>
      <c r="F66" s="283"/>
      <c r="G66" s="283"/>
      <c r="H66" s="283"/>
      <c r="I66" s="283"/>
      <c r="J66" s="283"/>
      <c r="K66" s="283"/>
      <c r="L66" s="290" t="str">
        <f t="shared" si="1"/>
        <v/>
      </c>
      <c r="M66" s="290" t="str">
        <f t="shared" si="2"/>
        <v/>
      </c>
      <c r="N66" s="290" t="str">
        <f t="shared" si="3"/>
        <v/>
      </c>
      <c r="O66" s="290" t="str">
        <f t="shared" si="4"/>
        <v/>
      </c>
      <c r="P66" s="290" t="str">
        <f t="shared" si="5"/>
        <v/>
      </c>
      <c r="Q66" s="290"/>
      <c r="R66" s="283"/>
      <c r="S66" s="283"/>
      <c r="T66" s="283"/>
      <c r="U66" s="283"/>
      <c r="V66" s="283"/>
      <c r="W66" s="283"/>
      <c r="X66" s="283"/>
      <c r="Y66" s="283"/>
      <c r="Z66" s="283"/>
      <c r="AA66" s="283"/>
      <c r="AB66" s="283"/>
      <c r="AC66" s="283"/>
      <c r="AD66" s="283"/>
      <c r="AE66" s="283"/>
      <c r="AF66" s="283"/>
      <c r="AG66" s="283"/>
      <c r="AH66" s="283"/>
      <c r="AI66" s="283"/>
      <c r="AJ66" s="283"/>
      <c r="AK66" s="283"/>
      <c r="AL66" s="283"/>
    </row>
    <row r="67">
      <c r="A67" s="283"/>
      <c r="B67" s="283"/>
      <c r="C67" s="283"/>
      <c r="D67" s="283"/>
      <c r="E67" s="283"/>
      <c r="F67" s="283"/>
      <c r="G67" s="283"/>
      <c r="H67" s="283"/>
      <c r="I67" s="283"/>
      <c r="J67" s="283"/>
      <c r="K67" s="283"/>
      <c r="L67" s="290" t="str">
        <f t="shared" si="1"/>
        <v/>
      </c>
      <c r="M67" s="290" t="str">
        <f t="shared" si="2"/>
        <v/>
      </c>
      <c r="N67" s="290" t="str">
        <f t="shared" si="3"/>
        <v/>
      </c>
      <c r="O67" s="290" t="str">
        <f t="shared" si="4"/>
        <v/>
      </c>
      <c r="P67" s="290" t="str">
        <f t="shared" si="5"/>
        <v/>
      </c>
      <c r="Q67" s="290"/>
      <c r="R67" s="283"/>
      <c r="S67" s="283"/>
      <c r="T67" s="283"/>
      <c r="U67" s="283"/>
      <c r="V67" s="283"/>
      <c r="W67" s="283"/>
      <c r="X67" s="283"/>
      <c r="Y67" s="283"/>
      <c r="Z67" s="283"/>
      <c r="AA67" s="283"/>
      <c r="AB67" s="283"/>
      <c r="AC67" s="283"/>
      <c r="AD67" s="283"/>
      <c r="AE67" s="283"/>
      <c r="AF67" s="283"/>
      <c r="AG67" s="283"/>
      <c r="AH67" s="283"/>
      <c r="AI67" s="283"/>
      <c r="AJ67" s="283"/>
      <c r="AK67" s="283"/>
      <c r="AL67" s="283"/>
    </row>
    <row r="68">
      <c r="A68" s="283"/>
      <c r="B68" s="283"/>
      <c r="C68" s="283"/>
      <c r="D68" s="283"/>
      <c r="E68" s="283"/>
      <c r="F68" s="283"/>
      <c r="G68" s="283"/>
      <c r="H68" s="283"/>
      <c r="I68" s="283"/>
      <c r="J68" s="283"/>
      <c r="K68" s="283"/>
      <c r="L68" s="290" t="str">
        <f t="shared" si="1"/>
        <v/>
      </c>
      <c r="M68" s="290" t="str">
        <f t="shared" si="2"/>
        <v/>
      </c>
      <c r="N68" s="290" t="str">
        <f t="shared" si="3"/>
        <v/>
      </c>
      <c r="O68" s="290" t="str">
        <f t="shared" si="4"/>
        <v/>
      </c>
      <c r="P68" s="290" t="str">
        <f t="shared" si="5"/>
        <v/>
      </c>
      <c r="Q68" s="290"/>
      <c r="R68" s="283"/>
      <c r="S68" s="283"/>
      <c r="T68" s="283"/>
      <c r="U68" s="283"/>
      <c r="V68" s="283"/>
      <c r="W68" s="283"/>
      <c r="X68" s="283"/>
      <c r="Y68" s="283"/>
      <c r="Z68" s="283"/>
      <c r="AA68" s="283"/>
      <c r="AB68" s="283"/>
      <c r="AC68" s="283"/>
      <c r="AD68" s="283"/>
      <c r="AE68" s="283"/>
      <c r="AF68" s="283"/>
      <c r="AG68" s="283"/>
      <c r="AH68" s="283"/>
      <c r="AI68" s="283"/>
      <c r="AJ68" s="283"/>
      <c r="AK68" s="283"/>
      <c r="AL68" s="283"/>
    </row>
    <row r="69">
      <c r="A69" s="283"/>
      <c r="B69" s="283"/>
      <c r="C69" s="283"/>
      <c r="D69" s="283"/>
      <c r="E69" s="283"/>
      <c r="F69" s="283"/>
      <c r="G69" s="283"/>
      <c r="H69" s="283"/>
      <c r="I69" s="283"/>
      <c r="J69" s="283"/>
      <c r="K69" s="283"/>
      <c r="L69" s="290" t="str">
        <f t="shared" si="1"/>
        <v/>
      </c>
      <c r="M69" s="290" t="str">
        <f t="shared" si="2"/>
        <v/>
      </c>
      <c r="N69" s="290" t="str">
        <f t="shared" si="3"/>
        <v/>
      </c>
      <c r="O69" s="290" t="str">
        <f t="shared" si="4"/>
        <v/>
      </c>
      <c r="P69" s="290" t="str">
        <f t="shared" si="5"/>
        <v/>
      </c>
      <c r="Q69" s="290"/>
      <c r="R69" s="283"/>
      <c r="S69" s="283"/>
      <c r="T69" s="283"/>
      <c r="U69" s="283"/>
      <c r="V69" s="283"/>
      <c r="W69" s="283"/>
      <c r="X69" s="283"/>
      <c r="Y69" s="283"/>
      <c r="Z69" s="283"/>
      <c r="AA69" s="283"/>
      <c r="AB69" s="283"/>
      <c r="AC69" s="283"/>
      <c r="AD69" s="283"/>
      <c r="AE69" s="283"/>
      <c r="AF69" s="283"/>
      <c r="AG69" s="283"/>
      <c r="AH69" s="283"/>
      <c r="AI69" s="283"/>
      <c r="AJ69" s="283"/>
      <c r="AK69" s="283"/>
      <c r="AL69" s="283"/>
    </row>
    <row r="70">
      <c r="A70" s="283"/>
      <c r="B70" s="283"/>
      <c r="C70" s="283"/>
      <c r="D70" s="283"/>
      <c r="E70" s="283"/>
      <c r="F70" s="283"/>
      <c r="G70" s="283"/>
      <c r="H70" s="283"/>
      <c r="I70" s="283"/>
      <c r="J70" s="283"/>
      <c r="K70" s="283"/>
      <c r="L70" s="290" t="str">
        <f t="shared" si="1"/>
        <v/>
      </c>
      <c r="M70" s="290" t="str">
        <f t="shared" si="2"/>
        <v/>
      </c>
      <c r="N70" s="290" t="str">
        <f t="shared" si="3"/>
        <v/>
      </c>
      <c r="O70" s="290" t="str">
        <f t="shared" si="4"/>
        <v/>
      </c>
      <c r="P70" s="290" t="str">
        <f t="shared" si="5"/>
        <v/>
      </c>
      <c r="Q70" s="290"/>
      <c r="R70" s="283"/>
      <c r="S70" s="283"/>
      <c r="T70" s="283"/>
      <c r="U70" s="283"/>
      <c r="V70" s="283"/>
      <c r="W70" s="283"/>
      <c r="X70" s="283"/>
      <c r="Y70" s="283"/>
      <c r="Z70" s="283"/>
      <c r="AA70" s="283"/>
      <c r="AB70" s="283"/>
      <c r="AC70" s="283"/>
      <c r="AD70" s="283"/>
      <c r="AE70" s="283"/>
      <c r="AF70" s="283"/>
      <c r="AG70" s="283"/>
      <c r="AH70" s="283"/>
      <c r="AI70" s="283"/>
      <c r="AJ70" s="283"/>
      <c r="AK70" s="283"/>
      <c r="AL70" s="283"/>
    </row>
    <row r="71">
      <c r="A71" s="283"/>
      <c r="B71" s="283"/>
      <c r="C71" s="283"/>
      <c r="D71" s="283"/>
      <c r="E71" s="283"/>
      <c r="F71" s="283"/>
      <c r="G71" s="283"/>
      <c r="H71" s="283"/>
      <c r="I71" s="283"/>
      <c r="J71" s="283"/>
      <c r="K71" s="283"/>
      <c r="L71" s="290" t="str">
        <f t="shared" si="1"/>
        <v/>
      </c>
      <c r="M71" s="290" t="str">
        <f t="shared" si="2"/>
        <v/>
      </c>
      <c r="N71" s="290" t="str">
        <f t="shared" si="3"/>
        <v/>
      </c>
      <c r="O71" s="290" t="str">
        <f t="shared" si="4"/>
        <v/>
      </c>
      <c r="P71" s="290" t="str">
        <f t="shared" si="5"/>
        <v/>
      </c>
      <c r="Q71" s="290"/>
      <c r="R71" s="283"/>
      <c r="S71" s="283"/>
      <c r="T71" s="283"/>
      <c r="U71" s="283"/>
      <c r="V71" s="283"/>
      <c r="W71" s="283"/>
      <c r="X71" s="283"/>
      <c r="Y71" s="283"/>
      <c r="Z71" s="283"/>
      <c r="AA71" s="283"/>
      <c r="AB71" s="283"/>
      <c r="AC71" s="283"/>
      <c r="AD71" s="283"/>
      <c r="AE71" s="283"/>
      <c r="AF71" s="283"/>
      <c r="AG71" s="283"/>
      <c r="AH71" s="283"/>
      <c r="AI71" s="283"/>
      <c r="AJ71" s="283"/>
      <c r="AK71" s="283"/>
      <c r="AL71" s="283"/>
    </row>
    <row r="72">
      <c r="A72" s="283"/>
      <c r="B72" s="283"/>
      <c r="C72" s="283"/>
      <c r="D72" s="283"/>
      <c r="E72" s="283"/>
      <c r="F72" s="283"/>
      <c r="G72" s="283"/>
      <c r="H72" s="283"/>
      <c r="I72" s="283"/>
      <c r="J72" s="283"/>
      <c r="K72" s="283"/>
      <c r="L72" s="290" t="str">
        <f t="shared" si="1"/>
        <v/>
      </c>
      <c r="M72" s="290" t="str">
        <f t="shared" si="2"/>
        <v/>
      </c>
      <c r="N72" s="290" t="str">
        <f t="shared" si="3"/>
        <v/>
      </c>
      <c r="O72" s="290" t="str">
        <f t="shared" si="4"/>
        <v/>
      </c>
      <c r="P72" s="290" t="str">
        <f t="shared" si="5"/>
        <v/>
      </c>
      <c r="Q72" s="290"/>
      <c r="R72" s="283"/>
      <c r="S72" s="283"/>
      <c r="T72" s="283"/>
      <c r="U72" s="283"/>
      <c r="V72" s="283"/>
      <c r="W72" s="283"/>
      <c r="X72" s="283"/>
      <c r="Y72" s="283"/>
      <c r="Z72" s="283"/>
      <c r="AA72" s="283"/>
      <c r="AB72" s="283"/>
      <c r="AC72" s="283"/>
      <c r="AD72" s="283"/>
      <c r="AE72" s="283"/>
      <c r="AF72" s="283"/>
      <c r="AG72" s="283"/>
      <c r="AH72" s="283"/>
      <c r="AI72" s="283"/>
      <c r="AJ72" s="283"/>
      <c r="AK72" s="283"/>
      <c r="AL72" s="283"/>
    </row>
    <row r="73">
      <c r="A73" s="283"/>
      <c r="B73" s="283"/>
      <c r="C73" s="283"/>
      <c r="D73" s="283"/>
      <c r="E73" s="283"/>
      <c r="F73" s="283"/>
      <c r="G73" s="283"/>
      <c r="H73" s="283"/>
      <c r="I73" s="283"/>
      <c r="J73" s="283"/>
      <c r="K73" s="283"/>
      <c r="L73" s="290" t="str">
        <f t="shared" si="1"/>
        <v/>
      </c>
      <c r="M73" s="290" t="str">
        <f t="shared" si="2"/>
        <v/>
      </c>
      <c r="N73" s="290" t="str">
        <f t="shared" si="3"/>
        <v/>
      </c>
      <c r="O73" s="290" t="str">
        <f t="shared" si="4"/>
        <v/>
      </c>
      <c r="P73" s="290" t="str">
        <f t="shared" si="5"/>
        <v/>
      </c>
      <c r="Q73" s="290"/>
      <c r="R73" s="283"/>
      <c r="S73" s="283"/>
      <c r="T73" s="283"/>
      <c r="U73" s="283"/>
      <c r="V73" s="283"/>
      <c r="W73" s="283"/>
      <c r="X73" s="283"/>
      <c r="Y73" s="283"/>
      <c r="Z73" s="283"/>
      <c r="AA73" s="283"/>
      <c r="AB73" s="283"/>
      <c r="AC73" s="283"/>
      <c r="AD73" s="283"/>
      <c r="AE73" s="283"/>
      <c r="AF73" s="283"/>
      <c r="AG73" s="283"/>
      <c r="AH73" s="283"/>
      <c r="AI73" s="283"/>
      <c r="AJ73" s="283"/>
      <c r="AK73" s="283"/>
      <c r="AL73" s="283"/>
    </row>
    <row r="74">
      <c r="A74" s="283"/>
      <c r="B74" s="283"/>
      <c r="C74" s="283"/>
      <c r="D74" s="283"/>
      <c r="E74" s="283"/>
      <c r="F74" s="283"/>
      <c r="G74" s="283"/>
      <c r="H74" s="283"/>
      <c r="I74" s="283"/>
      <c r="J74" s="283"/>
      <c r="K74" s="283"/>
      <c r="L74" s="290" t="str">
        <f t="shared" si="1"/>
        <v/>
      </c>
      <c r="M74" s="290" t="str">
        <f t="shared" si="2"/>
        <v/>
      </c>
      <c r="N74" s="290" t="str">
        <f t="shared" si="3"/>
        <v/>
      </c>
      <c r="O74" s="290" t="str">
        <f t="shared" si="4"/>
        <v/>
      </c>
      <c r="P74" s="290" t="str">
        <f t="shared" si="5"/>
        <v/>
      </c>
      <c r="Q74" s="290"/>
      <c r="R74" s="283"/>
      <c r="S74" s="283"/>
      <c r="T74" s="283"/>
      <c r="U74" s="283"/>
      <c r="V74" s="283"/>
      <c r="W74" s="283"/>
      <c r="X74" s="283"/>
      <c r="Y74" s="283"/>
      <c r="Z74" s="283"/>
      <c r="AA74" s="283"/>
      <c r="AB74" s="283"/>
      <c r="AC74" s="283"/>
      <c r="AD74" s="283"/>
      <c r="AE74" s="283"/>
      <c r="AF74" s="283"/>
      <c r="AG74" s="283"/>
      <c r="AH74" s="283"/>
      <c r="AI74" s="283"/>
      <c r="AJ74" s="283"/>
      <c r="AK74" s="283"/>
      <c r="AL74" s="283"/>
    </row>
    <row r="75">
      <c r="A75" s="283"/>
      <c r="B75" s="283"/>
      <c r="C75" s="283"/>
      <c r="D75" s="283"/>
      <c r="E75" s="283"/>
      <c r="F75" s="283"/>
      <c r="G75" s="283"/>
      <c r="H75" s="283"/>
      <c r="I75" s="283"/>
      <c r="J75" s="283"/>
      <c r="K75" s="283"/>
      <c r="L75" s="290" t="str">
        <f t="shared" si="1"/>
        <v/>
      </c>
      <c r="M75" s="290" t="str">
        <f t="shared" si="2"/>
        <v/>
      </c>
      <c r="N75" s="290" t="str">
        <f t="shared" si="3"/>
        <v/>
      </c>
      <c r="O75" s="290" t="str">
        <f t="shared" si="4"/>
        <v/>
      </c>
      <c r="P75" s="290" t="str">
        <f t="shared" si="5"/>
        <v/>
      </c>
      <c r="Q75" s="290"/>
      <c r="R75" s="283"/>
      <c r="S75" s="283"/>
      <c r="T75" s="283"/>
      <c r="U75" s="283"/>
      <c r="V75" s="283"/>
      <c r="W75" s="283"/>
      <c r="X75" s="283"/>
      <c r="Y75" s="283"/>
      <c r="Z75" s="283"/>
      <c r="AA75" s="283"/>
      <c r="AB75" s="283"/>
      <c r="AC75" s="283"/>
      <c r="AD75" s="283"/>
      <c r="AE75" s="283"/>
      <c r="AF75" s="283"/>
      <c r="AG75" s="283"/>
      <c r="AH75" s="283"/>
      <c r="AI75" s="283"/>
      <c r="AJ75" s="283"/>
      <c r="AK75" s="283"/>
      <c r="AL75" s="283"/>
    </row>
    <row r="76">
      <c r="A76" s="283"/>
      <c r="B76" s="283"/>
      <c r="C76" s="283"/>
      <c r="D76" s="283"/>
      <c r="E76" s="283"/>
      <c r="F76" s="283"/>
      <c r="G76" s="283"/>
      <c r="H76" s="283"/>
      <c r="I76" s="283"/>
      <c r="J76" s="283"/>
      <c r="K76" s="283"/>
      <c r="L76" s="290" t="str">
        <f t="shared" si="1"/>
        <v/>
      </c>
      <c r="M76" s="290" t="str">
        <f t="shared" si="2"/>
        <v/>
      </c>
      <c r="N76" s="290" t="str">
        <f t="shared" si="3"/>
        <v/>
      </c>
      <c r="O76" s="290" t="str">
        <f t="shared" si="4"/>
        <v/>
      </c>
      <c r="P76" s="290" t="str">
        <f t="shared" si="5"/>
        <v/>
      </c>
      <c r="Q76" s="290"/>
      <c r="R76" s="283"/>
      <c r="S76" s="283"/>
      <c r="T76" s="283"/>
      <c r="U76" s="283"/>
      <c r="V76" s="283"/>
      <c r="W76" s="283"/>
      <c r="X76" s="283"/>
      <c r="Y76" s="283"/>
      <c r="Z76" s="283"/>
      <c r="AA76" s="283"/>
      <c r="AB76" s="283"/>
      <c r="AC76" s="283"/>
      <c r="AD76" s="283"/>
      <c r="AE76" s="283"/>
      <c r="AF76" s="283"/>
      <c r="AG76" s="283"/>
      <c r="AH76" s="283"/>
      <c r="AI76" s="283"/>
      <c r="AJ76" s="283"/>
      <c r="AK76" s="283"/>
      <c r="AL76" s="283"/>
    </row>
    <row r="77">
      <c r="A77" s="283"/>
      <c r="B77" s="283"/>
      <c r="C77" s="283"/>
      <c r="D77" s="283"/>
      <c r="E77" s="283"/>
      <c r="F77" s="283"/>
      <c r="G77" s="283"/>
      <c r="H77" s="283"/>
      <c r="I77" s="283"/>
      <c r="J77" s="283"/>
      <c r="K77" s="283"/>
      <c r="L77" s="290" t="str">
        <f t="shared" si="1"/>
        <v/>
      </c>
      <c r="M77" s="290" t="str">
        <f t="shared" si="2"/>
        <v/>
      </c>
      <c r="N77" s="290" t="str">
        <f t="shared" si="3"/>
        <v/>
      </c>
      <c r="O77" s="290" t="str">
        <f t="shared" si="4"/>
        <v/>
      </c>
      <c r="P77" s="290" t="str">
        <f t="shared" si="5"/>
        <v/>
      </c>
      <c r="Q77" s="290"/>
      <c r="R77" s="283"/>
      <c r="S77" s="283"/>
      <c r="T77" s="283"/>
      <c r="U77" s="283"/>
      <c r="V77" s="283"/>
      <c r="W77" s="283"/>
      <c r="X77" s="283"/>
      <c r="Y77" s="283"/>
      <c r="Z77" s="283"/>
      <c r="AA77" s="283"/>
      <c r="AB77" s="283"/>
      <c r="AC77" s="283"/>
      <c r="AD77" s="283"/>
      <c r="AE77" s="283"/>
      <c r="AF77" s="283"/>
      <c r="AG77" s="283"/>
      <c r="AH77" s="283"/>
      <c r="AI77" s="283"/>
      <c r="AJ77" s="283"/>
      <c r="AK77" s="283"/>
      <c r="AL77" s="283"/>
    </row>
    <row r="78">
      <c r="A78" s="283"/>
      <c r="B78" s="283"/>
      <c r="C78" s="283"/>
      <c r="D78" s="283"/>
      <c r="E78" s="283"/>
      <c r="F78" s="283"/>
      <c r="G78" s="283"/>
      <c r="H78" s="283"/>
      <c r="I78" s="283"/>
      <c r="J78" s="283"/>
      <c r="K78" s="283"/>
      <c r="L78" s="329"/>
      <c r="M78" s="329"/>
      <c r="N78" s="329"/>
      <c r="O78" s="329"/>
      <c r="P78" s="329"/>
      <c r="Q78" s="329"/>
      <c r="R78" s="283"/>
      <c r="S78" s="283"/>
      <c r="T78" s="283"/>
      <c r="U78" s="283"/>
      <c r="V78" s="283"/>
      <c r="W78" s="283"/>
      <c r="X78" s="283"/>
      <c r="Y78" s="283"/>
      <c r="Z78" s="283"/>
      <c r="AA78" s="283"/>
      <c r="AB78" s="283"/>
      <c r="AC78" s="283"/>
      <c r="AD78" s="283"/>
      <c r="AE78" s="283"/>
      <c r="AF78" s="283"/>
      <c r="AG78" s="283"/>
      <c r="AH78" s="283"/>
      <c r="AI78" s="283"/>
      <c r="AJ78" s="283"/>
      <c r="AK78" s="283"/>
      <c r="AL78" s="283"/>
    </row>
    <row r="79">
      <c r="A79" s="283"/>
      <c r="B79" s="283"/>
      <c r="C79" s="283"/>
      <c r="D79" s="283"/>
      <c r="E79" s="283"/>
      <c r="F79" s="283"/>
      <c r="G79" s="283"/>
      <c r="H79" s="283"/>
      <c r="I79" s="283"/>
      <c r="J79" s="283"/>
      <c r="K79" s="283"/>
      <c r="L79" s="329"/>
      <c r="M79" s="329"/>
      <c r="N79" s="329"/>
      <c r="O79" s="329"/>
      <c r="P79" s="329"/>
      <c r="Q79" s="329"/>
      <c r="R79" s="283"/>
      <c r="S79" s="283"/>
      <c r="T79" s="283"/>
      <c r="U79" s="283"/>
      <c r="V79" s="283"/>
      <c r="W79" s="283"/>
      <c r="X79" s="283"/>
      <c r="Y79" s="283"/>
      <c r="Z79" s="283"/>
      <c r="AA79" s="283"/>
      <c r="AB79" s="283"/>
      <c r="AC79" s="283"/>
      <c r="AD79" s="283"/>
      <c r="AE79" s="283"/>
      <c r="AF79" s="283"/>
      <c r="AG79" s="283"/>
      <c r="AH79" s="283"/>
      <c r="AI79" s="283"/>
      <c r="AJ79" s="283"/>
      <c r="AK79" s="283"/>
      <c r="AL79" s="283"/>
    </row>
    <row r="80">
      <c r="A80" s="283"/>
      <c r="B80" s="283"/>
      <c r="C80" s="283"/>
      <c r="D80" s="283"/>
      <c r="E80" s="283"/>
      <c r="F80" s="283"/>
      <c r="G80" s="283"/>
      <c r="H80" s="283"/>
      <c r="I80" s="283"/>
      <c r="J80" s="283"/>
      <c r="K80" s="283"/>
      <c r="L80" s="329"/>
      <c r="M80" s="329"/>
      <c r="N80" s="329"/>
      <c r="O80" s="329"/>
      <c r="P80" s="329"/>
      <c r="Q80" s="329"/>
      <c r="R80" s="283"/>
      <c r="S80" s="283"/>
      <c r="T80" s="283"/>
      <c r="U80" s="283"/>
      <c r="V80" s="283"/>
      <c r="W80" s="283"/>
      <c r="X80" s="283"/>
      <c r="Y80" s="283"/>
      <c r="Z80" s="283"/>
      <c r="AA80" s="283"/>
      <c r="AB80" s="283"/>
      <c r="AC80" s="283"/>
      <c r="AD80" s="283"/>
      <c r="AE80" s="283"/>
      <c r="AF80" s="283"/>
      <c r="AG80" s="283"/>
      <c r="AH80" s="283"/>
      <c r="AI80" s="283"/>
      <c r="AJ80" s="283"/>
      <c r="AK80" s="283"/>
      <c r="AL80" s="283"/>
    </row>
    <row r="81">
      <c r="A81" s="283"/>
      <c r="B81" s="283"/>
      <c r="C81" s="283"/>
      <c r="D81" s="283"/>
      <c r="E81" s="283"/>
      <c r="F81" s="283"/>
      <c r="G81" s="283"/>
      <c r="H81" s="283"/>
      <c r="I81" s="283"/>
      <c r="J81" s="283"/>
      <c r="K81" s="283"/>
      <c r="L81" s="329"/>
      <c r="M81" s="329"/>
      <c r="N81" s="329"/>
      <c r="O81" s="329"/>
      <c r="P81" s="329"/>
      <c r="Q81" s="329"/>
      <c r="R81" s="283"/>
      <c r="S81" s="283"/>
      <c r="T81" s="283"/>
      <c r="U81" s="283"/>
      <c r="V81" s="283"/>
      <c r="W81" s="283"/>
      <c r="X81" s="283"/>
      <c r="Y81" s="283"/>
      <c r="Z81" s="283"/>
      <c r="AA81" s="283"/>
      <c r="AB81" s="283"/>
      <c r="AC81" s="283"/>
      <c r="AD81" s="283"/>
      <c r="AE81" s="283"/>
      <c r="AF81" s="283"/>
      <c r="AG81" s="283"/>
      <c r="AH81" s="283"/>
      <c r="AI81" s="283"/>
      <c r="AJ81" s="283"/>
      <c r="AK81" s="283"/>
      <c r="AL81" s="283"/>
    </row>
    <row r="82">
      <c r="A82" s="283"/>
      <c r="B82" s="283"/>
      <c r="C82" s="283"/>
      <c r="D82" s="283"/>
      <c r="E82" s="283"/>
      <c r="F82" s="283"/>
      <c r="G82" s="283"/>
      <c r="H82" s="283"/>
      <c r="I82" s="283"/>
      <c r="J82" s="283"/>
      <c r="K82" s="283"/>
      <c r="L82" s="329"/>
      <c r="M82" s="329"/>
      <c r="N82" s="329"/>
      <c r="O82" s="329"/>
      <c r="P82" s="329"/>
      <c r="Q82" s="329"/>
      <c r="R82" s="283"/>
      <c r="S82" s="283"/>
      <c r="T82" s="283"/>
      <c r="U82" s="283"/>
      <c r="V82" s="283"/>
      <c r="W82" s="283"/>
      <c r="X82" s="283"/>
      <c r="Y82" s="283"/>
      <c r="Z82" s="283"/>
      <c r="AA82" s="283"/>
      <c r="AB82" s="283"/>
      <c r="AC82" s="283"/>
      <c r="AD82" s="283"/>
      <c r="AE82" s="283"/>
      <c r="AF82" s="283"/>
      <c r="AG82" s="283"/>
      <c r="AH82" s="283"/>
      <c r="AI82" s="283"/>
      <c r="AJ82" s="283"/>
      <c r="AK82" s="283"/>
      <c r="AL82" s="283"/>
    </row>
    <row r="83">
      <c r="A83" s="283"/>
      <c r="B83" s="283"/>
      <c r="C83" s="283"/>
      <c r="D83" s="283"/>
      <c r="E83" s="283"/>
      <c r="F83" s="283"/>
      <c r="G83" s="283"/>
      <c r="H83" s="283"/>
      <c r="I83" s="283"/>
      <c r="J83" s="283"/>
      <c r="K83" s="283"/>
      <c r="L83" s="329"/>
      <c r="M83" s="329"/>
      <c r="N83" s="329"/>
      <c r="O83" s="329"/>
      <c r="P83" s="329"/>
      <c r="Q83" s="329"/>
      <c r="R83" s="283"/>
      <c r="S83" s="283"/>
      <c r="T83" s="283"/>
      <c r="U83" s="283"/>
      <c r="V83" s="283"/>
      <c r="W83" s="283"/>
      <c r="X83" s="283"/>
      <c r="Y83" s="283"/>
      <c r="Z83" s="283"/>
      <c r="AA83" s="283"/>
      <c r="AB83" s="283"/>
      <c r="AC83" s="283"/>
      <c r="AD83" s="283"/>
      <c r="AE83" s="283"/>
      <c r="AF83" s="283"/>
      <c r="AG83" s="283"/>
      <c r="AH83" s="283"/>
      <c r="AI83" s="283"/>
      <c r="AJ83" s="283"/>
      <c r="AK83" s="283"/>
      <c r="AL83" s="283"/>
    </row>
    <row r="84">
      <c r="A84" s="283"/>
      <c r="B84" s="283"/>
      <c r="C84" s="283"/>
      <c r="D84" s="283"/>
      <c r="E84" s="283"/>
      <c r="F84" s="283"/>
      <c r="G84" s="283"/>
      <c r="H84" s="283"/>
      <c r="I84" s="283"/>
      <c r="J84" s="283"/>
      <c r="K84" s="283"/>
      <c r="L84" s="329"/>
      <c r="M84" s="329"/>
      <c r="N84" s="329"/>
      <c r="O84" s="329"/>
      <c r="P84" s="329"/>
      <c r="Q84" s="329"/>
      <c r="R84" s="283"/>
      <c r="S84" s="283"/>
      <c r="T84" s="283"/>
      <c r="U84" s="283"/>
      <c r="V84" s="283"/>
      <c r="W84" s="283"/>
      <c r="X84" s="283"/>
      <c r="Y84" s="283"/>
      <c r="Z84" s="283"/>
      <c r="AA84" s="283"/>
      <c r="AB84" s="283"/>
      <c r="AC84" s="283"/>
      <c r="AD84" s="283"/>
      <c r="AE84" s="283"/>
      <c r="AF84" s="283"/>
      <c r="AG84" s="283"/>
      <c r="AH84" s="283"/>
      <c r="AI84" s="283"/>
      <c r="AJ84" s="283"/>
      <c r="AK84" s="283"/>
      <c r="AL84" s="283"/>
    </row>
    <row r="85">
      <c r="A85" s="283"/>
      <c r="B85" s="283"/>
      <c r="C85" s="283"/>
      <c r="D85" s="283"/>
      <c r="E85" s="283"/>
      <c r="F85" s="283"/>
      <c r="G85" s="283"/>
      <c r="H85" s="283"/>
      <c r="I85" s="283"/>
      <c r="J85" s="283"/>
      <c r="K85" s="283"/>
      <c r="L85" s="329"/>
      <c r="M85" s="329"/>
      <c r="N85" s="329"/>
      <c r="O85" s="329"/>
      <c r="P85" s="329"/>
      <c r="Q85" s="329"/>
      <c r="R85" s="283"/>
      <c r="S85" s="283"/>
      <c r="T85" s="283"/>
      <c r="U85" s="283"/>
      <c r="V85" s="283"/>
      <c r="W85" s="283"/>
      <c r="X85" s="283"/>
      <c r="Y85" s="283"/>
      <c r="Z85" s="283"/>
      <c r="AA85" s="283"/>
      <c r="AB85" s="283"/>
      <c r="AC85" s="283"/>
      <c r="AD85" s="283"/>
      <c r="AE85" s="283"/>
      <c r="AF85" s="283"/>
      <c r="AG85" s="283"/>
      <c r="AH85" s="283"/>
      <c r="AI85" s="283"/>
      <c r="AJ85" s="283"/>
      <c r="AK85" s="283"/>
      <c r="AL85" s="283"/>
    </row>
    <row r="86">
      <c r="A86" s="283"/>
      <c r="B86" s="283"/>
      <c r="C86" s="283"/>
      <c r="D86" s="283"/>
      <c r="E86" s="283"/>
      <c r="F86" s="283"/>
      <c r="G86" s="283"/>
      <c r="H86" s="283"/>
      <c r="I86" s="283"/>
      <c r="J86" s="283"/>
      <c r="K86" s="283"/>
      <c r="L86" s="329"/>
      <c r="M86" s="329"/>
      <c r="N86" s="329"/>
      <c r="O86" s="329"/>
      <c r="P86" s="329"/>
      <c r="Q86" s="329"/>
      <c r="R86" s="283"/>
      <c r="S86" s="283"/>
      <c r="T86" s="283"/>
      <c r="U86" s="283"/>
      <c r="V86" s="283"/>
      <c r="W86" s="283"/>
      <c r="X86" s="283"/>
      <c r="Y86" s="283"/>
      <c r="Z86" s="283"/>
      <c r="AA86" s="283"/>
      <c r="AB86" s="283"/>
      <c r="AC86" s="283"/>
      <c r="AD86" s="283"/>
      <c r="AE86" s="283"/>
      <c r="AF86" s="283"/>
      <c r="AG86" s="283"/>
      <c r="AH86" s="283"/>
      <c r="AI86" s="283"/>
      <c r="AJ86" s="283"/>
      <c r="AK86" s="283"/>
      <c r="AL86" s="283"/>
    </row>
    <row r="87">
      <c r="A87" s="283"/>
      <c r="B87" s="283"/>
      <c r="C87" s="283"/>
      <c r="D87" s="283"/>
      <c r="E87" s="283"/>
      <c r="F87" s="283"/>
      <c r="G87" s="283"/>
      <c r="H87" s="283"/>
      <c r="I87" s="283"/>
      <c r="J87" s="283"/>
      <c r="K87" s="283"/>
      <c r="L87" s="329"/>
      <c r="M87" s="329"/>
      <c r="N87" s="329"/>
      <c r="O87" s="329"/>
      <c r="P87" s="329"/>
      <c r="Q87" s="329"/>
      <c r="R87" s="283"/>
      <c r="S87" s="283"/>
      <c r="T87" s="283"/>
      <c r="U87" s="283"/>
      <c r="V87" s="283"/>
      <c r="W87" s="283"/>
      <c r="X87" s="283"/>
      <c r="Y87" s="283"/>
      <c r="Z87" s="283"/>
      <c r="AA87" s="283"/>
      <c r="AB87" s="283"/>
      <c r="AC87" s="283"/>
      <c r="AD87" s="283"/>
      <c r="AE87" s="283"/>
      <c r="AF87" s="283"/>
      <c r="AG87" s="283"/>
      <c r="AH87" s="283"/>
      <c r="AI87" s="283"/>
      <c r="AJ87" s="283"/>
      <c r="AK87" s="283"/>
      <c r="AL87" s="283"/>
    </row>
    <row r="88">
      <c r="A88" s="283"/>
      <c r="B88" s="283"/>
      <c r="C88" s="283"/>
      <c r="D88" s="283"/>
      <c r="E88" s="283"/>
      <c r="F88" s="283"/>
      <c r="G88" s="283"/>
      <c r="H88" s="283"/>
      <c r="I88" s="283"/>
      <c r="J88" s="283"/>
      <c r="K88" s="283"/>
      <c r="L88" s="329"/>
      <c r="M88" s="329"/>
      <c r="N88" s="329"/>
      <c r="O88" s="329"/>
      <c r="P88" s="329"/>
      <c r="Q88" s="329"/>
      <c r="R88" s="283"/>
      <c r="S88" s="283"/>
      <c r="T88" s="283"/>
      <c r="U88" s="283"/>
      <c r="V88" s="283"/>
      <c r="W88" s="283"/>
      <c r="X88" s="283"/>
      <c r="Y88" s="283"/>
      <c r="Z88" s="283"/>
      <c r="AA88" s="283"/>
      <c r="AB88" s="283"/>
      <c r="AC88" s="283"/>
      <c r="AD88" s="283"/>
      <c r="AE88" s="283"/>
      <c r="AF88" s="283"/>
      <c r="AG88" s="283"/>
      <c r="AH88" s="283"/>
      <c r="AI88" s="283"/>
      <c r="AJ88" s="283"/>
      <c r="AK88" s="283"/>
      <c r="AL88" s="283"/>
    </row>
    <row r="89">
      <c r="A89" s="283"/>
      <c r="B89" s="283"/>
      <c r="C89" s="283"/>
      <c r="D89" s="283"/>
      <c r="E89" s="283"/>
      <c r="F89" s="283"/>
      <c r="G89" s="283"/>
      <c r="H89" s="283"/>
      <c r="I89" s="283"/>
      <c r="J89" s="283"/>
      <c r="K89" s="283"/>
      <c r="L89" s="329"/>
      <c r="M89" s="329"/>
      <c r="N89" s="329"/>
      <c r="O89" s="329"/>
      <c r="P89" s="329"/>
      <c r="Q89" s="329"/>
      <c r="R89" s="283"/>
      <c r="S89" s="283"/>
      <c r="T89" s="283"/>
      <c r="U89" s="283"/>
      <c r="V89" s="283"/>
      <c r="W89" s="283"/>
      <c r="X89" s="283"/>
      <c r="Y89" s="283"/>
      <c r="Z89" s="283"/>
      <c r="AA89" s="283"/>
      <c r="AB89" s="283"/>
      <c r="AC89" s="283"/>
      <c r="AD89" s="283"/>
      <c r="AE89" s="283"/>
      <c r="AF89" s="283"/>
      <c r="AG89" s="283"/>
      <c r="AH89" s="283"/>
      <c r="AI89" s="283"/>
      <c r="AJ89" s="283"/>
      <c r="AK89" s="283"/>
      <c r="AL89" s="283"/>
    </row>
    <row r="90">
      <c r="A90" s="283"/>
      <c r="B90" s="283"/>
      <c r="C90" s="283"/>
      <c r="D90" s="283"/>
      <c r="E90" s="283"/>
      <c r="F90" s="283"/>
      <c r="G90" s="283"/>
      <c r="H90" s="283"/>
      <c r="I90" s="283"/>
      <c r="J90" s="283"/>
      <c r="K90" s="283"/>
      <c r="L90" s="329"/>
      <c r="M90" s="329"/>
      <c r="N90" s="329"/>
      <c r="O90" s="329"/>
      <c r="P90" s="329"/>
      <c r="Q90" s="329"/>
      <c r="R90" s="283"/>
      <c r="S90" s="283"/>
      <c r="T90" s="283"/>
      <c r="U90" s="283"/>
      <c r="V90" s="283"/>
      <c r="W90" s="283"/>
      <c r="X90" s="283"/>
      <c r="Y90" s="283"/>
      <c r="Z90" s="283"/>
      <c r="AA90" s="283"/>
      <c r="AB90" s="283"/>
      <c r="AC90" s="283"/>
      <c r="AD90" s="283"/>
      <c r="AE90" s="283"/>
      <c r="AF90" s="283"/>
      <c r="AG90" s="283"/>
      <c r="AH90" s="283"/>
      <c r="AI90" s="283"/>
      <c r="AJ90" s="283"/>
      <c r="AK90" s="283"/>
      <c r="AL90" s="283"/>
    </row>
    <row r="91">
      <c r="A91" s="283"/>
      <c r="B91" s="283"/>
      <c r="C91" s="283"/>
      <c r="D91" s="283"/>
      <c r="E91" s="283"/>
      <c r="F91" s="283"/>
      <c r="G91" s="283"/>
      <c r="H91" s="283"/>
      <c r="I91" s="283"/>
      <c r="J91" s="283"/>
      <c r="K91" s="283"/>
      <c r="L91" s="329"/>
      <c r="M91" s="329"/>
      <c r="N91" s="329"/>
      <c r="O91" s="329"/>
      <c r="P91" s="329"/>
      <c r="Q91" s="329"/>
      <c r="R91" s="283"/>
      <c r="S91" s="283"/>
      <c r="T91" s="283"/>
      <c r="U91" s="283"/>
      <c r="V91" s="283"/>
      <c r="W91" s="283"/>
      <c r="X91" s="283"/>
      <c r="Y91" s="283"/>
      <c r="Z91" s="283"/>
      <c r="AA91" s="283"/>
      <c r="AB91" s="283"/>
      <c r="AC91" s="283"/>
      <c r="AD91" s="283"/>
      <c r="AE91" s="283"/>
      <c r="AF91" s="283"/>
      <c r="AG91" s="283"/>
      <c r="AH91" s="283"/>
      <c r="AI91" s="283"/>
      <c r="AJ91" s="283"/>
      <c r="AK91" s="283"/>
      <c r="AL91" s="283"/>
    </row>
    <row r="92">
      <c r="A92" s="283"/>
      <c r="B92" s="283"/>
      <c r="C92" s="283"/>
      <c r="D92" s="283"/>
      <c r="E92" s="283"/>
      <c r="F92" s="283"/>
      <c r="G92" s="283"/>
      <c r="H92" s="283"/>
      <c r="I92" s="283"/>
      <c r="J92" s="283"/>
      <c r="K92" s="283"/>
      <c r="L92" s="329"/>
      <c r="M92" s="329"/>
      <c r="N92" s="329"/>
      <c r="O92" s="329"/>
      <c r="P92" s="329"/>
      <c r="Q92" s="329"/>
      <c r="R92" s="283"/>
      <c r="S92" s="283"/>
      <c r="T92" s="283"/>
      <c r="U92" s="283"/>
      <c r="V92" s="283"/>
      <c r="W92" s="283"/>
      <c r="X92" s="283"/>
      <c r="Y92" s="283"/>
      <c r="Z92" s="283"/>
      <c r="AA92" s="283"/>
      <c r="AB92" s="283"/>
      <c r="AC92" s="283"/>
      <c r="AD92" s="283"/>
      <c r="AE92" s="283"/>
      <c r="AF92" s="283"/>
      <c r="AG92" s="283"/>
      <c r="AH92" s="283"/>
      <c r="AI92" s="283"/>
      <c r="AJ92" s="283"/>
      <c r="AK92" s="283"/>
      <c r="AL92" s="283"/>
    </row>
    <row r="93">
      <c r="A93" s="283"/>
      <c r="B93" s="283"/>
      <c r="C93" s="283"/>
      <c r="D93" s="283"/>
      <c r="E93" s="283"/>
      <c r="F93" s="283"/>
      <c r="G93" s="283"/>
      <c r="H93" s="283"/>
      <c r="I93" s="283"/>
      <c r="J93" s="283"/>
      <c r="K93" s="283"/>
      <c r="L93" s="329"/>
      <c r="M93" s="329"/>
      <c r="N93" s="329"/>
      <c r="O93" s="329"/>
      <c r="P93" s="329"/>
      <c r="Q93" s="329"/>
      <c r="R93" s="283"/>
      <c r="S93" s="283"/>
      <c r="T93" s="283"/>
      <c r="U93" s="283"/>
      <c r="V93" s="283"/>
      <c r="W93" s="283"/>
      <c r="X93" s="283"/>
      <c r="Y93" s="283"/>
      <c r="Z93" s="283"/>
      <c r="AA93" s="283"/>
      <c r="AB93" s="283"/>
      <c r="AC93" s="283"/>
      <c r="AD93" s="283"/>
      <c r="AE93" s="283"/>
      <c r="AF93" s="283"/>
      <c r="AG93" s="283"/>
      <c r="AH93" s="283"/>
      <c r="AI93" s="283"/>
      <c r="AJ93" s="283"/>
      <c r="AK93" s="283"/>
      <c r="AL93" s="283"/>
    </row>
    <row r="94">
      <c r="A94" s="283"/>
      <c r="B94" s="283"/>
      <c r="C94" s="283"/>
      <c r="D94" s="283"/>
      <c r="E94" s="283"/>
      <c r="F94" s="283"/>
      <c r="G94" s="283"/>
      <c r="H94" s="283"/>
      <c r="I94" s="283"/>
      <c r="J94" s="283"/>
      <c r="K94" s="283"/>
      <c r="L94" s="329"/>
      <c r="M94" s="329"/>
      <c r="N94" s="329"/>
      <c r="O94" s="329"/>
      <c r="P94" s="329"/>
      <c r="Q94" s="329"/>
      <c r="R94" s="283"/>
      <c r="S94" s="283"/>
      <c r="T94" s="283"/>
      <c r="U94" s="283"/>
      <c r="V94" s="283"/>
      <c r="W94" s="283"/>
      <c r="X94" s="283"/>
      <c r="Y94" s="283"/>
      <c r="Z94" s="283"/>
      <c r="AA94" s="283"/>
      <c r="AB94" s="283"/>
      <c r="AC94" s="283"/>
      <c r="AD94" s="283"/>
      <c r="AE94" s="283"/>
      <c r="AF94" s="283"/>
      <c r="AG94" s="283"/>
      <c r="AH94" s="283"/>
      <c r="AI94" s="283"/>
      <c r="AJ94" s="283"/>
      <c r="AK94" s="283"/>
      <c r="AL94" s="283"/>
    </row>
    <row r="95">
      <c r="A95" s="283"/>
      <c r="B95" s="283"/>
      <c r="C95" s="283"/>
      <c r="D95" s="283"/>
      <c r="E95" s="283"/>
      <c r="F95" s="283"/>
      <c r="G95" s="283"/>
      <c r="H95" s="283"/>
      <c r="I95" s="283"/>
      <c r="J95" s="283"/>
      <c r="K95" s="283"/>
      <c r="L95" s="329"/>
      <c r="M95" s="329"/>
      <c r="N95" s="329"/>
      <c r="O95" s="329"/>
      <c r="P95" s="329"/>
      <c r="Q95" s="329"/>
      <c r="R95" s="283"/>
      <c r="S95" s="283"/>
      <c r="T95" s="283"/>
      <c r="U95" s="283"/>
      <c r="V95" s="283"/>
      <c r="W95" s="283"/>
      <c r="X95" s="283"/>
      <c r="Y95" s="283"/>
      <c r="Z95" s="283"/>
      <c r="AA95" s="283"/>
      <c r="AB95" s="283"/>
      <c r="AC95" s="283"/>
      <c r="AD95" s="283"/>
      <c r="AE95" s="283"/>
      <c r="AF95" s="283"/>
      <c r="AG95" s="283"/>
      <c r="AH95" s="283"/>
      <c r="AI95" s="283"/>
      <c r="AJ95" s="283"/>
      <c r="AK95" s="283"/>
      <c r="AL95" s="283"/>
    </row>
    <row r="96">
      <c r="A96" s="283"/>
      <c r="B96" s="283"/>
      <c r="C96" s="283"/>
      <c r="D96" s="283"/>
      <c r="E96" s="283"/>
      <c r="F96" s="283"/>
      <c r="G96" s="283"/>
      <c r="H96" s="283"/>
      <c r="I96" s="283"/>
      <c r="J96" s="283"/>
      <c r="K96" s="283"/>
      <c r="L96" s="329"/>
      <c r="M96" s="329"/>
      <c r="N96" s="329"/>
      <c r="O96" s="329"/>
      <c r="P96" s="329"/>
      <c r="Q96" s="329"/>
      <c r="R96" s="283"/>
      <c r="S96" s="283"/>
      <c r="T96" s="283"/>
      <c r="U96" s="283"/>
      <c r="V96" s="283"/>
      <c r="W96" s="283"/>
      <c r="X96" s="283"/>
      <c r="Y96" s="283"/>
      <c r="Z96" s="283"/>
      <c r="AA96" s="283"/>
      <c r="AB96" s="283"/>
      <c r="AC96" s="283"/>
      <c r="AD96" s="283"/>
      <c r="AE96" s="283"/>
      <c r="AF96" s="283"/>
      <c r="AG96" s="283"/>
      <c r="AH96" s="283"/>
      <c r="AI96" s="283"/>
      <c r="AJ96" s="283"/>
      <c r="AK96" s="283"/>
      <c r="AL96" s="283"/>
    </row>
    <row r="97">
      <c r="A97" s="283"/>
      <c r="B97" s="283"/>
      <c r="C97" s="283"/>
      <c r="D97" s="283"/>
      <c r="E97" s="283"/>
      <c r="F97" s="283"/>
      <c r="G97" s="283"/>
      <c r="H97" s="283"/>
      <c r="I97" s="283"/>
      <c r="J97" s="283"/>
      <c r="K97" s="283"/>
      <c r="L97" s="329"/>
      <c r="M97" s="329"/>
      <c r="N97" s="329"/>
      <c r="O97" s="329"/>
      <c r="P97" s="329"/>
      <c r="Q97" s="329"/>
      <c r="R97" s="283"/>
      <c r="S97" s="283"/>
      <c r="T97" s="283"/>
      <c r="U97" s="283"/>
      <c r="V97" s="283"/>
      <c r="W97" s="283"/>
      <c r="X97" s="283"/>
      <c r="Y97" s="283"/>
      <c r="Z97" s="283"/>
      <c r="AA97" s="283"/>
      <c r="AB97" s="283"/>
      <c r="AC97" s="283"/>
      <c r="AD97" s="283"/>
      <c r="AE97" s="283"/>
      <c r="AF97" s="283"/>
      <c r="AG97" s="283"/>
      <c r="AH97" s="283"/>
      <c r="AI97" s="283"/>
      <c r="AJ97" s="283"/>
      <c r="AK97" s="283"/>
      <c r="AL97" s="283"/>
    </row>
    <row r="98">
      <c r="A98" s="283"/>
      <c r="B98" s="283"/>
      <c r="C98" s="283"/>
      <c r="D98" s="283"/>
      <c r="E98" s="283"/>
      <c r="F98" s="283"/>
      <c r="G98" s="283"/>
      <c r="H98" s="283"/>
      <c r="I98" s="283"/>
      <c r="J98" s="283"/>
      <c r="K98" s="283"/>
      <c r="L98" s="329"/>
      <c r="M98" s="329"/>
      <c r="N98" s="329"/>
      <c r="O98" s="329"/>
      <c r="P98" s="329"/>
      <c r="Q98" s="329"/>
      <c r="R98" s="283"/>
      <c r="S98" s="283"/>
      <c r="T98" s="283"/>
      <c r="U98" s="283"/>
      <c r="V98" s="283"/>
      <c r="W98" s="283"/>
      <c r="X98" s="283"/>
      <c r="Y98" s="283"/>
      <c r="Z98" s="283"/>
      <c r="AA98" s="283"/>
      <c r="AB98" s="283"/>
      <c r="AC98" s="283"/>
      <c r="AD98" s="283"/>
      <c r="AE98" s="283"/>
      <c r="AF98" s="283"/>
      <c r="AG98" s="283"/>
      <c r="AH98" s="283"/>
      <c r="AI98" s="283"/>
      <c r="AJ98" s="283"/>
      <c r="AK98" s="283"/>
      <c r="AL98" s="283"/>
    </row>
    <row r="99">
      <c r="A99" s="283"/>
      <c r="B99" s="283"/>
      <c r="C99" s="283"/>
      <c r="D99" s="283"/>
      <c r="E99" s="283"/>
      <c r="F99" s="283"/>
      <c r="G99" s="283"/>
      <c r="H99" s="283"/>
      <c r="I99" s="283"/>
      <c r="J99" s="283"/>
      <c r="K99" s="283"/>
      <c r="L99" s="329"/>
      <c r="M99" s="329"/>
      <c r="N99" s="329"/>
      <c r="O99" s="329"/>
      <c r="P99" s="329"/>
      <c r="Q99" s="329"/>
      <c r="R99" s="283"/>
      <c r="S99" s="283"/>
      <c r="T99" s="283"/>
      <c r="U99" s="283"/>
      <c r="V99" s="283"/>
      <c r="W99" s="283"/>
      <c r="X99" s="283"/>
      <c r="Y99" s="283"/>
      <c r="Z99" s="283"/>
      <c r="AA99" s="283"/>
      <c r="AB99" s="283"/>
      <c r="AC99" s="283"/>
      <c r="AD99" s="283"/>
      <c r="AE99" s="283"/>
      <c r="AF99" s="283"/>
      <c r="AG99" s="283"/>
      <c r="AH99" s="283"/>
      <c r="AI99" s="283"/>
      <c r="AJ99" s="283"/>
      <c r="AK99" s="283"/>
      <c r="AL99" s="283"/>
    </row>
    <row r="100">
      <c r="A100" s="283"/>
      <c r="B100" s="283"/>
      <c r="C100" s="283"/>
      <c r="D100" s="283"/>
      <c r="E100" s="283"/>
      <c r="F100" s="283"/>
      <c r="G100" s="283"/>
      <c r="H100" s="283"/>
      <c r="I100" s="283"/>
      <c r="J100" s="283"/>
      <c r="K100" s="283"/>
      <c r="L100" s="329"/>
      <c r="M100" s="329"/>
      <c r="N100" s="329"/>
      <c r="O100" s="329"/>
      <c r="P100" s="329"/>
      <c r="Q100" s="329"/>
      <c r="R100" s="283"/>
      <c r="S100" s="283"/>
      <c r="T100" s="283"/>
      <c r="U100" s="283"/>
      <c r="V100" s="283"/>
      <c r="W100" s="283"/>
      <c r="X100" s="283"/>
      <c r="Y100" s="283"/>
      <c r="Z100" s="283"/>
      <c r="AA100" s="283"/>
      <c r="AB100" s="283"/>
      <c r="AC100" s="283"/>
      <c r="AD100" s="283"/>
      <c r="AE100" s="283"/>
      <c r="AF100" s="283"/>
      <c r="AG100" s="283"/>
      <c r="AH100" s="283"/>
      <c r="AI100" s="283"/>
      <c r="AJ100" s="283"/>
      <c r="AK100" s="283"/>
      <c r="AL100" s="283"/>
    </row>
    <row r="101">
      <c r="A101" s="283"/>
      <c r="B101" s="283"/>
      <c r="C101" s="283"/>
      <c r="D101" s="283"/>
      <c r="E101" s="283"/>
      <c r="F101" s="283"/>
      <c r="G101" s="283"/>
      <c r="H101" s="283"/>
      <c r="I101" s="283"/>
      <c r="J101" s="283"/>
      <c r="K101" s="283"/>
      <c r="L101" s="329"/>
      <c r="M101" s="329"/>
      <c r="N101" s="329"/>
      <c r="O101" s="329"/>
      <c r="P101" s="329"/>
      <c r="Q101" s="329"/>
      <c r="R101" s="283"/>
      <c r="S101" s="283"/>
      <c r="T101" s="283"/>
      <c r="U101" s="283"/>
      <c r="V101" s="283"/>
      <c r="W101" s="283"/>
      <c r="X101" s="283"/>
      <c r="Y101" s="283"/>
      <c r="Z101" s="283"/>
      <c r="AA101" s="283"/>
      <c r="AB101" s="283"/>
      <c r="AC101" s="283"/>
      <c r="AD101" s="283"/>
      <c r="AE101" s="283"/>
      <c r="AF101" s="283"/>
      <c r="AG101" s="283"/>
      <c r="AH101" s="283"/>
      <c r="AI101" s="283"/>
      <c r="AJ101" s="283"/>
      <c r="AK101" s="283"/>
      <c r="AL101" s="283"/>
    </row>
    <row r="102">
      <c r="A102" s="283"/>
      <c r="B102" s="283"/>
      <c r="C102" s="283"/>
      <c r="D102" s="283"/>
      <c r="E102" s="283"/>
      <c r="F102" s="283"/>
      <c r="G102" s="283"/>
      <c r="H102" s="283"/>
      <c r="I102" s="283"/>
      <c r="J102" s="283"/>
      <c r="K102" s="283"/>
      <c r="L102" s="329"/>
      <c r="M102" s="329"/>
      <c r="N102" s="329"/>
      <c r="O102" s="329"/>
      <c r="P102" s="329"/>
      <c r="Q102" s="329"/>
      <c r="R102" s="283"/>
      <c r="S102" s="283"/>
      <c r="T102" s="283"/>
      <c r="U102" s="283"/>
      <c r="V102" s="283"/>
      <c r="W102" s="283"/>
      <c r="X102" s="283"/>
      <c r="Y102" s="283"/>
      <c r="Z102" s="283"/>
      <c r="AA102" s="283"/>
      <c r="AB102" s="283"/>
      <c r="AC102" s="283"/>
      <c r="AD102" s="283"/>
      <c r="AE102" s="283"/>
      <c r="AF102" s="283"/>
      <c r="AG102" s="283"/>
      <c r="AH102" s="283"/>
      <c r="AI102" s="283"/>
      <c r="AJ102" s="283"/>
      <c r="AK102" s="283"/>
      <c r="AL102" s="283"/>
    </row>
    <row r="103">
      <c r="A103" s="283"/>
      <c r="B103" s="283"/>
      <c r="C103" s="283"/>
      <c r="D103" s="283"/>
      <c r="E103" s="283"/>
      <c r="F103" s="283"/>
      <c r="G103" s="283"/>
      <c r="H103" s="283"/>
      <c r="I103" s="283"/>
      <c r="J103" s="283"/>
      <c r="K103" s="283"/>
      <c r="L103" s="329"/>
      <c r="M103" s="329"/>
      <c r="N103" s="329"/>
      <c r="O103" s="329"/>
      <c r="P103" s="329"/>
      <c r="Q103" s="329"/>
      <c r="R103" s="283"/>
      <c r="S103" s="283"/>
      <c r="T103" s="283"/>
      <c r="U103" s="283"/>
      <c r="V103" s="283"/>
      <c r="W103" s="283"/>
      <c r="X103" s="283"/>
      <c r="Y103" s="283"/>
      <c r="Z103" s="283"/>
      <c r="AA103" s="283"/>
      <c r="AB103" s="283"/>
      <c r="AC103" s="283"/>
      <c r="AD103" s="283"/>
      <c r="AE103" s="283"/>
      <c r="AF103" s="283"/>
      <c r="AG103" s="283"/>
      <c r="AH103" s="283"/>
      <c r="AI103" s="283"/>
      <c r="AJ103" s="283"/>
      <c r="AK103" s="283"/>
      <c r="AL103" s="283"/>
    </row>
    <row r="104">
      <c r="A104" s="283"/>
      <c r="B104" s="283"/>
      <c r="C104" s="283"/>
      <c r="D104" s="283"/>
      <c r="E104" s="283"/>
      <c r="F104" s="283"/>
      <c r="G104" s="283"/>
      <c r="H104" s="283"/>
      <c r="I104" s="283"/>
      <c r="J104" s="283"/>
      <c r="K104" s="283"/>
      <c r="L104" s="329"/>
      <c r="M104" s="329"/>
      <c r="N104" s="329"/>
      <c r="O104" s="329"/>
      <c r="P104" s="329"/>
      <c r="Q104" s="329"/>
      <c r="R104" s="283"/>
      <c r="S104" s="283"/>
      <c r="T104" s="283"/>
      <c r="U104" s="283"/>
      <c r="V104" s="283"/>
      <c r="W104" s="283"/>
      <c r="X104" s="283"/>
      <c r="Y104" s="283"/>
      <c r="Z104" s="283"/>
      <c r="AA104" s="283"/>
      <c r="AB104" s="283"/>
      <c r="AC104" s="283"/>
      <c r="AD104" s="283"/>
      <c r="AE104" s="283"/>
      <c r="AF104" s="283"/>
      <c r="AG104" s="283"/>
      <c r="AH104" s="283"/>
      <c r="AI104" s="283"/>
      <c r="AJ104" s="283"/>
      <c r="AK104" s="283"/>
      <c r="AL104" s="283"/>
    </row>
    <row r="105">
      <c r="A105" s="283"/>
      <c r="B105" s="283"/>
      <c r="C105" s="283"/>
      <c r="D105" s="283"/>
      <c r="E105" s="283"/>
      <c r="F105" s="283"/>
      <c r="G105" s="283"/>
      <c r="H105" s="283"/>
      <c r="I105" s="283"/>
      <c r="J105" s="283"/>
      <c r="K105" s="283"/>
      <c r="L105" s="329"/>
      <c r="M105" s="329"/>
      <c r="N105" s="329"/>
      <c r="O105" s="329"/>
      <c r="P105" s="329"/>
      <c r="Q105" s="329"/>
      <c r="R105" s="283"/>
      <c r="S105" s="283"/>
      <c r="T105" s="283"/>
      <c r="U105" s="283"/>
      <c r="V105" s="283"/>
      <c r="W105" s="283"/>
      <c r="X105" s="283"/>
      <c r="Y105" s="283"/>
      <c r="Z105" s="283"/>
      <c r="AA105" s="283"/>
      <c r="AB105" s="283"/>
      <c r="AC105" s="283"/>
      <c r="AD105" s="283"/>
      <c r="AE105" s="283"/>
      <c r="AF105" s="283"/>
      <c r="AG105" s="283"/>
      <c r="AH105" s="283"/>
      <c r="AI105" s="283"/>
      <c r="AJ105" s="283"/>
      <c r="AK105" s="283"/>
      <c r="AL105" s="283"/>
    </row>
    <row r="106">
      <c r="A106" s="283"/>
      <c r="B106" s="283"/>
      <c r="C106" s="283"/>
      <c r="D106" s="283"/>
      <c r="E106" s="283"/>
      <c r="F106" s="283"/>
      <c r="G106" s="283"/>
      <c r="H106" s="283"/>
      <c r="I106" s="283"/>
      <c r="J106" s="283"/>
      <c r="K106" s="283"/>
      <c r="L106" s="329"/>
      <c r="M106" s="329"/>
      <c r="N106" s="329"/>
      <c r="O106" s="329"/>
      <c r="P106" s="329"/>
      <c r="Q106" s="329"/>
      <c r="R106" s="283"/>
      <c r="S106" s="283"/>
      <c r="T106" s="283"/>
      <c r="U106" s="283"/>
      <c r="V106" s="283"/>
      <c r="W106" s="283"/>
      <c r="X106" s="283"/>
      <c r="Y106" s="283"/>
      <c r="Z106" s="283"/>
      <c r="AA106" s="283"/>
      <c r="AB106" s="283"/>
      <c r="AC106" s="283"/>
      <c r="AD106" s="283"/>
      <c r="AE106" s="283"/>
      <c r="AF106" s="283"/>
      <c r="AG106" s="283"/>
      <c r="AH106" s="283"/>
      <c r="AI106" s="283"/>
      <c r="AJ106" s="283"/>
      <c r="AK106" s="283"/>
      <c r="AL106" s="283"/>
    </row>
    <row r="107">
      <c r="A107" s="283"/>
      <c r="B107" s="283"/>
      <c r="C107" s="283"/>
      <c r="D107" s="283"/>
      <c r="E107" s="283"/>
      <c r="F107" s="283"/>
      <c r="G107" s="283"/>
      <c r="H107" s="283"/>
      <c r="I107" s="283"/>
      <c r="J107" s="283"/>
      <c r="K107" s="283"/>
      <c r="L107" s="329"/>
      <c r="M107" s="329"/>
      <c r="N107" s="329"/>
      <c r="O107" s="329"/>
      <c r="P107" s="329"/>
      <c r="Q107" s="329"/>
      <c r="R107" s="283"/>
      <c r="S107" s="283"/>
      <c r="T107" s="283"/>
      <c r="U107" s="283"/>
      <c r="V107" s="283"/>
      <c r="W107" s="283"/>
      <c r="X107" s="283"/>
      <c r="Y107" s="283"/>
      <c r="Z107" s="283"/>
      <c r="AA107" s="283"/>
      <c r="AB107" s="283"/>
      <c r="AC107" s="283"/>
      <c r="AD107" s="283"/>
      <c r="AE107" s="283"/>
      <c r="AF107" s="283"/>
      <c r="AG107" s="283"/>
      <c r="AH107" s="283"/>
      <c r="AI107" s="283"/>
      <c r="AJ107" s="283"/>
      <c r="AK107" s="283"/>
      <c r="AL107" s="283"/>
    </row>
    <row r="108">
      <c r="A108" s="283"/>
      <c r="B108" s="283"/>
      <c r="C108" s="283"/>
      <c r="D108" s="283"/>
      <c r="E108" s="283"/>
      <c r="F108" s="283"/>
      <c r="G108" s="283"/>
      <c r="H108" s="283"/>
      <c r="I108" s="283"/>
      <c r="J108" s="283"/>
      <c r="K108" s="283"/>
      <c r="L108" s="329"/>
      <c r="M108" s="329"/>
      <c r="N108" s="329"/>
      <c r="O108" s="329"/>
      <c r="P108" s="329"/>
      <c r="Q108" s="329"/>
      <c r="R108" s="283"/>
      <c r="S108" s="283"/>
      <c r="T108" s="283"/>
      <c r="U108" s="283"/>
      <c r="V108" s="283"/>
      <c r="W108" s="283"/>
      <c r="X108" s="283"/>
      <c r="Y108" s="283"/>
      <c r="Z108" s="283"/>
      <c r="AA108" s="283"/>
      <c r="AB108" s="283"/>
      <c r="AC108" s="283"/>
      <c r="AD108" s="283"/>
      <c r="AE108" s="283"/>
      <c r="AF108" s="283"/>
      <c r="AG108" s="283"/>
      <c r="AH108" s="283"/>
      <c r="AI108" s="283"/>
      <c r="AJ108" s="283"/>
      <c r="AK108" s="283"/>
      <c r="AL108" s="283"/>
    </row>
    <row r="109">
      <c r="A109" s="283"/>
      <c r="B109" s="283"/>
      <c r="C109" s="283"/>
      <c r="D109" s="283"/>
      <c r="E109" s="283"/>
      <c r="F109" s="283"/>
      <c r="G109" s="283"/>
      <c r="H109" s="283"/>
      <c r="I109" s="283"/>
      <c r="J109" s="283"/>
      <c r="K109" s="283"/>
      <c r="L109" s="329"/>
      <c r="M109" s="329"/>
      <c r="N109" s="329"/>
      <c r="O109" s="329"/>
      <c r="P109" s="329"/>
      <c r="Q109" s="329"/>
      <c r="R109" s="283"/>
      <c r="S109" s="283"/>
      <c r="T109" s="283"/>
      <c r="U109" s="283"/>
      <c r="V109" s="283"/>
      <c r="W109" s="283"/>
      <c r="X109" s="283"/>
      <c r="Y109" s="283"/>
      <c r="Z109" s="283"/>
      <c r="AA109" s="283"/>
      <c r="AB109" s="283"/>
      <c r="AC109" s="283"/>
      <c r="AD109" s="283"/>
      <c r="AE109" s="283"/>
      <c r="AF109" s="283"/>
      <c r="AG109" s="283"/>
      <c r="AH109" s="283"/>
      <c r="AI109" s="283"/>
      <c r="AJ109" s="283"/>
      <c r="AK109" s="283"/>
      <c r="AL109" s="283"/>
    </row>
    <row r="110">
      <c r="A110" s="283"/>
      <c r="B110" s="283"/>
      <c r="C110" s="283"/>
      <c r="D110" s="283"/>
      <c r="E110" s="283"/>
      <c r="F110" s="283"/>
      <c r="G110" s="283"/>
      <c r="H110" s="283"/>
      <c r="I110" s="283"/>
      <c r="J110" s="283"/>
      <c r="K110" s="283"/>
      <c r="L110" s="329"/>
      <c r="M110" s="329"/>
      <c r="N110" s="329"/>
      <c r="O110" s="329"/>
      <c r="P110" s="329"/>
      <c r="Q110" s="329"/>
      <c r="R110" s="283"/>
      <c r="S110" s="283"/>
      <c r="T110" s="283"/>
      <c r="U110" s="283"/>
      <c r="V110" s="283"/>
      <c r="W110" s="283"/>
      <c r="X110" s="283"/>
      <c r="Y110" s="283"/>
      <c r="Z110" s="283"/>
      <c r="AA110" s="283"/>
      <c r="AB110" s="283"/>
      <c r="AC110" s="283"/>
      <c r="AD110" s="283"/>
      <c r="AE110" s="283"/>
      <c r="AF110" s="283"/>
      <c r="AG110" s="283"/>
      <c r="AH110" s="283"/>
      <c r="AI110" s="283"/>
      <c r="AJ110" s="283"/>
      <c r="AK110" s="283"/>
      <c r="AL110" s="283"/>
    </row>
    <row r="111">
      <c r="A111" s="283"/>
      <c r="B111" s="283"/>
      <c r="C111" s="283"/>
      <c r="D111" s="283"/>
      <c r="E111" s="283"/>
      <c r="F111" s="283"/>
      <c r="G111" s="283"/>
      <c r="H111" s="283"/>
      <c r="I111" s="283"/>
      <c r="J111" s="283"/>
      <c r="K111" s="283"/>
      <c r="L111" s="329"/>
      <c r="M111" s="329"/>
      <c r="N111" s="329"/>
      <c r="O111" s="329"/>
      <c r="P111" s="329"/>
      <c r="Q111" s="329"/>
      <c r="R111" s="283"/>
      <c r="S111" s="283"/>
      <c r="T111" s="283"/>
      <c r="U111" s="283"/>
      <c r="V111" s="283"/>
      <c r="W111" s="283"/>
      <c r="X111" s="283"/>
      <c r="Y111" s="283"/>
      <c r="Z111" s="283"/>
      <c r="AA111" s="283"/>
      <c r="AB111" s="283"/>
      <c r="AC111" s="283"/>
      <c r="AD111" s="283"/>
      <c r="AE111" s="283"/>
      <c r="AF111" s="283"/>
      <c r="AG111" s="283"/>
      <c r="AH111" s="283"/>
      <c r="AI111" s="283"/>
      <c r="AJ111" s="283"/>
      <c r="AK111" s="283"/>
      <c r="AL111" s="283"/>
    </row>
    <row r="112">
      <c r="A112" s="283"/>
      <c r="B112" s="283"/>
      <c r="C112" s="283"/>
      <c r="D112" s="283"/>
      <c r="E112" s="283"/>
      <c r="F112" s="283"/>
      <c r="G112" s="283"/>
      <c r="H112" s="283"/>
      <c r="I112" s="283"/>
      <c r="J112" s="283"/>
      <c r="K112" s="283"/>
      <c r="L112" s="329"/>
      <c r="M112" s="329"/>
      <c r="N112" s="329"/>
      <c r="O112" s="329"/>
      <c r="P112" s="329"/>
      <c r="Q112" s="329"/>
      <c r="R112" s="283"/>
      <c r="S112" s="283"/>
      <c r="T112" s="283"/>
      <c r="U112" s="283"/>
      <c r="V112" s="283"/>
      <c r="W112" s="283"/>
      <c r="X112" s="283"/>
      <c r="Y112" s="283"/>
      <c r="Z112" s="283"/>
      <c r="AA112" s="283"/>
      <c r="AB112" s="283"/>
      <c r="AC112" s="283"/>
      <c r="AD112" s="283"/>
      <c r="AE112" s="283"/>
      <c r="AF112" s="283"/>
      <c r="AG112" s="283"/>
      <c r="AH112" s="283"/>
      <c r="AI112" s="283"/>
      <c r="AJ112" s="283"/>
      <c r="AK112" s="283"/>
      <c r="AL112" s="283"/>
    </row>
    <row r="113">
      <c r="A113" s="283"/>
      <c r="B113" s="283"/>
      <c r="C113" s="283"/>
      <c r="D113" s="283"/>
      <c r="E113" s="283"/>
      <c r="F113" s="283"/>
      <c r="G113" s="283"/>
      <c r="H113" s="283"/>
      <c r="I113" s="283"/>
      <c r="J113" s="283"/>
      <c r="K113" s="283"/>
      <c r="L113" s="329"/>
      <c r="M113" s="329"/>
      <c r="N113" s="329"/>
      <c r="O113" s="329"/>
      <c r="P113" s="329"/>
      <c r="Q113" s="329"/>
      <c r="R113" s="283"/>
      <c r="S113" s="283"/>
      <c r="T113" s="283"/>
      <c r="U113" s="283"/>
      <c r="V113" s="283"/>
      <c r="W113" s="283"/>
      <c r="X113" s="283"/>
      <c r="Y113" s="283"/>
      <c r="Z113" s="283"/>
      <c r="AA113" s="283"/>
      <c r="AB113" s="283"/>
      <c r="AC113" s="283"/>
      <c r="AD113" s="283"/>
      <c r="AE113" s="283"/>
      <c r="AF113" s="283"/>
      <c r="AG113" s="283"/>
      <c r="AH113" s="283"/>
      <c r="AI113" s="283"/>
      <c r="AJ113" s="283"/>
      <c r="AK113" s="283"/>
      <c r="AL113" s="283"/>
    </row>
    <row r="114">
      <c r="A114" s="283"/>
      <c r="B114" s="283"/>
      <c r="C114" s="283"/>
      <c r="D114" s="283"/>
      <c r="E114" s="283"/>
      <c r="F114" s="283"/>
      <c r="G114" s="283"/>
      <c r="H114" s="283"/>
      <c r="I114" s="283"/>
      <c r="J114" s="283"/>
      <c r="K114" s="283"/>
      <c r="L114" s="329"/>
      <c r="M114" s="329"/>
      <c r="N114" s="329"/>
      <c r="O114" s="329"/>
      <c r="P114" s="329"/>
      <c r="Q114" s="329"/>
      <c r="R114" s="283"/>
      <c r="S114" s="283"/>
      <c r="T114" s="283"/>
      <c r="U114" s="283"/>
      <c r="V114" s="283"/>
      <c r="W114" s="283"/>
      <c r="X114" s="283"/>
      <c r="Y114" s="283"/>
      <c r="Z114" s="283"/>
      <c r="AA114" s="283"/>
      <c r="AB114" s="283"/>
      <c r="AC114" s="283"/>
      <c r="AD114" s="283"/>
      <c r="AE114" s="283"/>
      <c r="AF114" s="283"/>
      <c r="AG114" s="283"/>
      <c r="AH114" s="283"/>
      <c r="AI114" s="283"/>
      <c r="AJ114" s="283"/>
      <c r="AK114" s="283"/>
      <c r="AL114" s="283"/>
    </row>
    <row r="115">
      <c r="A115" s="283"/>
      <c r="B115" s="283"/>
      <c r="C115" s="283"/>
      <c r="D115" s="283"/>
      <c r="E115" s="283"/>
      <c r="F115" s="283"/>
      <c r="G115" s="283"/>
      <c r="H115" s="283"/>
      <c r="I115" s="283"/>
      <c r="J115" s="283"/>
      <c r="K115" s="283"/>
      <c r="L115" s="329"/>
      <c r="M115" s="329"/>
      <c r="N115" s="329"/>
      <c r="O115" s="329"/>
      <c r="P115" s="329"/>
      <c r="Q115" s="329"/>
      <c r="R115" s="283"/>
      <c r="S115" s="283"/>
      <c r="T115" s="283"/>
      <c r="U115" s="283"/>
      <c r="V115" s="283"/>
      <c r="W115" s="283"/>
      <c r="X115" s="283"/>
      <c r="Y115" s="283"/>
      <c r="Z115" s="283"/>
      <c r="AA115" s="283"/>
      <c r="AB115" s="283"/>
      <c r="AC115" s="283"/>
      <c r="AD115" s="283"/>
      <c r="AE115" s="283"/>
      <c r="AF115" s="283"/>
      <c r="AG115" s="283"/>
      <c r="AH115" s="283"/>
      <c r="AI115" s="283"/>
      <c r="AJ115" s="283"/>
      <c r="AK115" s="283"/>
      <c r="AL115" s="283"/>
    </row>
    <row r="116">
      <c r="A116" s="283"/>
      <c r="B116" s="283"/>
      <c r="C116" s="283"/>
      <c r="D116" s="283"/>
      <c r="E116" s="283"/>
      <c r="F116" s="283"/>
      <c r="G116" s="283"/>
      <c r="H116" s="283"/>
      <c r="I116" s="283"/>
      <c r="J116" s="283"/>
      <c r="K116" s="283"/>
      <c r="L116" s="329"/>
      <c r="M116" s="329"/>
      <c r="N116" s="329"/>
      <c r="O116" s="329"/>
      <c r="P116" s="329"/>
      <c r="Q116" s="329"/>
      <c r="R116" s="283"/>
      <c r="S116" s="283"/>
      <c r="T116" s="283"/>
      <c r="U116" s="283"/>
      <c r="V116" s="283"/>
      <c r="W116" s="283"/>
      <c r="X116" s="283"/>
      <c r="Y116" s="283"/>
      <c r="Z116" s="283"/>
      <c r="AA116" s="283"/>
      <c r="AB116" s="283"/>
      <c r="AC116" s="283"/>
      <c r="AD116" s="283"/>
      <c r="AE116" s="283"/>
      <c r="AF116" s="283"/>
      <c r="AG116" s="283"/>
      <c r="AH116" s="283"/>
      <c r="AI116" s="283"/>
      <c r="AJ116" s="283"/>
      <c r="AK116" s="283"/>
      <c r="AL116" s="283"/>
    </row>
    <row r="117">
      <c r="A117" s="283"/>
      <c r="B117" s="283"/>
      <c r="C117" s="283"/>
      <c r="D117" s="283"/>
      <c r="E117" s="283"/>
      <c r="F117" s="283"/>
      <c r="G117" s="283"/>
      <c r="H117" s="283"/>
      <c r="I117" s="283"/>
      <c r="J117" s="283"/>
      <c r="K117" s="283"/>
      <c r="L117" s="329"/>
      <c r="M117" s="329"/>
      <c r="N117" s="329"/>
      <c r="O117" s="329"/>
      <c r="P117" s="329"/>
      <c r="Q117" s="329"/>
      <c r="R117" s="283"/>
      <c r="S117" s="283"/>
      <c r="T117" s="283"/>
      <c r="U117" s="283"/>
      <c r="V117" s="283"/>
      <c r="W117" s="283"/>
      <c r="X117" s="283"/>
      <c r="Y117" s="283"/>
      <c r="Z117" s="283"/>
      <c r="AA117" s="283"/>
      <c r="AB117" s="283"/>
      <c r="AC117" s="283"/>
      <c r="AD117" s="283"/>
      <c r="AE117" s="283"/>
      <c r="AF117" s="283"/>
      <c r="AG117" s="283"/>
      <c r="AH117" s="283"/>
      <c r="AI117" s="283"/>
      <c r="AJ117" s="283"/>
      <c r="AK117" s="283"/>
      <c r="AL117" s="283"/>
    </row>
    <row r="118">
      <c r="A118" s="283"/>
      <c r="B118" s="283"/>
      <c r="C118" s="283"/>
      <c r="D118" s="283"/>
      <c r="E118" s="283"/>
      <c r="F118" s="283"/>
      <c r="G118" s="283"/>
      <c r="H118" s="283"/>
      <c r="I118" s="283"/>
      <c r="J118" s="283"/>
      <c r="K118" s="283"/>
      <c r="L118" s="329"/>
      <c r="M118" s="329"/>
      <c r="N118" s="329"/>
      <c r="O118" s="329"/>
      <c r="P118" s="329"/>
      <c r="Q118" s="329"/>
      <c r="R118" s="283"/>
      <c r="S118" s="283"/>
      <c r="T118" s="283"/>
      <c r="U118" s="283"/>
      <c r="V118" s="283"/>
      <c r="W118" s="283"/>
      <c r="X118" s="283"/>
      <c r="Y118" s="283"/>
      <c r="Z118" s="283"/>
      <c r="AA118" s="283"/>
      <c r="AB118" s="283"/>
      <c r="AC118" s="283"/>
      <c r="AD118" s="283"/>
      <c r="AE118" s="283"/>
      <c r="AF118" s="283"/>
      <c r="AG118" s="283"/>
      <c r="AH118" s="283"/>
      <c r="AI118" s="283"/>
      <c r="AJ118" s="283"/>
      <c r="AK118" s="283"/>
      <c r="AL118" s="283"/>
    </row>
    <row r="119">
      <c r="A119" s="283"/>
      <c r="B119" s="283"/>
      <c r="C119" s="283"/>
      <c r="D119" s="283"/>
      <c r="E119" s="283"/>
      <c r="F119" s="283"/>
      <c r="G119" s="283"/>
      <c r="H119" s="283"/>
      <c r="I119" s="283"/>
      <c r="J119" s="283"/>
      <c r="K119" s="283"/>
      <c r="L119" s="329"/>
      <c r="M119" s="329"/>
      <c r="N119" s="329"/>
      <c r="O119" s="329"/>
      <c r="P119" s="329"/>
      <c r="Q119" s="329"/>
      <c r="R119" s="283"/>
      <c r="S119" s="283"/>
      <c r="T119" s="283"/>
      <c r="U119" s="283"/>
      <c r="V119" s="283"/>
      <c r="W119" s="283"/>
      <c r="X119" s="283"/>
      <c r="Y119" s="283"/>
      <c r="Z119" s="283"/>
      <c r="AA119" s="283"/>
      <c r="AB119" s="283"/>
      <c r="AC119" s="283"/>
      <c r="AD119" s="283"/>
      <c r="AE119" s="283"/>
      <c r="AF119" s="283"/>
      <c r="AG119" s="283"/>
      <c r="AH119" s="283"/>
      <c r="AI119" s="283"/>
      <c r="AJ119" s="283"/>
      <c r="AK119" s="283"/>
      <c r="AL119" s="283"/>
    </row>
    <row r="120">
      <c r="A120" s="283"/>
      <c r="B120" s="283"/>
      <c r="C120" s="283"/>
      <c r="D120" s="283"/>
      <c r="E120" s="283"/>
      <c r="F120" s="283"/>
      <c r="G120" s="283"/>
      <c r="H120" s="283"/>
      <c r="I120" s="283"/>
      <c r="J120" s="283"/>
      <c r="K120" s="283"/>
      <c r="L120" s="329"/>
      <c r="M120" s="329"/>
      <c r="N120" s="329"/>
      <c r="O120" s="329"/>
      <c r="P120" s="329"/>
      <c r="Q120" s="329"/>
      <c r="R120" s="283"/>
      <c r="S120" s="283"/>
      <c r="T120" s="283"/>
      <c r="U120" s="283"/>
      <c r="V120" s="283"/>
      <c r="W120" s="283"/>
      <c r="X120" s="283"/>
      <c r="Y120" s="283"/>
      <c r="Z120" s="283"/>
      <c r="AA120" s="283"/>
      <c r="AB120" s="283"/>
      <c r="AC120" s="283"/>
      <c r="AD120" s="283"/>
      <c r="AE120" s="283"/>
      <c r="AF120" s="283"/>
      <c r="AG120" s="283"/>
      <c r="AH120" s="283"/>
      <c r="AI120" s="283"/>
      <c r="AJ120" s="283"/>
      <c r="AK120" s="283"/>
      <c r="AL120" s="283"/>
    </row>
    <row r="121">
      <c r="A121" s="283"/>
      <c r="B121" s="283"/>
      <c r="C121" s="283"/>
      <c r="D121" s="283"/>
      <c r="E121" s="283"/>
      <c r="F121" s="283"/>
      <c r="G121" s="283"/>
      <c r="H121" s="283"/>
      <c r="I121" s="283"/>
      <c r="J121" s="283"/>
      <c r="K121" s="283"/>
      <c r="L121" s="329"/>
      <c r="M121" s="329"/>
      <c r="N121" s="329"/>
      <c r="O121" s="329"/>
      <c r="P121" s="329"/>
      <c r="Q121" s="329"/>
      <c r="R121" s="283"/>
      <c r="S121" s="283"/>
      <c r="T121" s="283"/>
      <c r="U121" s="283"/>
      <c r="V121" s="283"/>
      <c r="W121" s="283"/>
      <c r="X121" s="283"/>
      <c r="Y121" s="283"/>
      <c r="Z121" s="283"/>
      <c r="AA121" s="283"/>
      <c r="AB121" s="283"/>
      <c r="AC121" s="283"/>
      <c r="AD121" s="283"/>
      <c r="AE121" s="283"/>
      <c r="AF121" s="283"/>
      <c r="AG121" s="283"/>
      <c r="AH121" s="283"/>
      <c r="AI121" s="283"/>
      <c r="AJ121" s="283"/>
      <c r="AK121" s="283"/>
      <c r="AL121" s="283"/>
    </row>
    <row r="122">
      <c r="A122" s="283"/>
      <c r="B122" s="283"/>
      <c r="C122" s="283"/>
      <c r="D122" s="283"/>
      <c r="E122" s="283"/>
      <c r="F122" s="283"/>
      <c r="G122" s="283"/>
      <c r="H122" s="283"/>
      <c r="I122" s="283"/>
      <c r="J122" s="283"/>
      <c r="K122" s="283"/>
      <c r="L122" s="329"/>
      <c r="M122" s="329"/>
      <c r="N122" s="329"/>
      <c r="O122" s="329"/>
      <c r="P122" s="329"/>
      <c r="Q122" s="329"/>
      <c r="R122" s="283"/>
      <c r="S122" s="283"/>
      <c r="T122" s="283"/>
      <c r="U122" s="283"/>
      <c r="V122" s="283"/>
      <c r="W122" s="283"/>
      <c r="X122" s="283"/>
      <c r="Y122" s="283"/>
      <c r="Z122" s="283"/>
      <c r="AA122" s="283"/>
      <c r="AB122" s="283"/>
      <c r="AC122" s="283"/>
      <c r="AD122" s="283"/>
      <c r="AE122" s="283"/>
      <c r="AF122" s="283"/>
      <c r="AG122" s="283"/>
      <c r="AH122" s="283"/>
      <c r="AI122" s="283"/>
      <c r="AJ122" s="283"/>
      <c r="AK122" s="283"/>
      <c r="AL122" s="283"/>
    </row>
    <row r="123">
      <c r="A123" s="283"/>
      <c r="B123" s="283"/>
      <c r="C123" s="283"/>
      <c r="D123" s="283"/>
      <c r="E123" s="283"/>
      <c r="F123" s="283"/>
      <c r="G123" s="283"/>
      <c r="H123" s="283"/>
      <c r="I123" s="283"/>
      <c r="J123" s="283"/>
      <c r="K123" s="283"/>
      <c r="L123" s="329"/>
      <c r="M123" s="329"/>
      <c r="N123" s="329"/>
      <c r="O123" s="329"/>
      <c r="P123" s="329"/>
      <c r="Q123" s="329"/>
      <c r="R123" s="283"/>
      <c r="S123" s="283"/>
      <c r="T123" s="283"/>
      <c r="U123" s="283"/>
      <c r="V123" s="283"/>
      <c r="W123" s="283"/>
      <c r="X123" s="283"/>
      <c r="Y123" s="283"/>
      <c r="Z123" s="283"/>
      <c r="AA123" s="283"/>
      <c r="AB123" s="283"/>
      <c r="AC123" s="283"/>
      <c r="AD123" s="283"/>
      <c r="AE123" s="283"/>
      <c r="AF123" s="283"/>
      <c r="AG123" s="283"/>
      <c r="AH123" s="283"/>
      <c r="AI123" s="283"/>
      <c r="AJ123" s="283"/>
      <c r="AK123" s="283"/>
      <c r="AL123" s="283"/>
    </row>
    <row r="124">
      <c r="A124" s="283"/>
      <c r="B124" s="283"/>
      <c r="C124" s="283"/>
      <c r="D124" s="283"/>
      <c r="E124" s="283"/>
      <c r="F124" s="283"/>
      <c r="G124" s="283"/>
      <c r="H124" s="283"/>
      <c r="I124" s="283"/>
      <c r="J124" s="283"/>
      <c r="K124" s="283"/>
      <c r="L124" s="329"/>
      <c r="M124" s="329"/>
      <c r="N124" s="329"/>
      <c r="O124" s="329"/>
      <c r="P124" s="329"/>
      <c r="Q124" s="329"/>
      <c r="R124" s="283"/>
      <c r="S124" s="283"/>
      <c r="T124" s="283"/>
      <c r="U124" s="283"/>
      <c r="V124" s="283"/>
      <c r="W124" s="283"/>
      <c r="X124" s="283"/>
      <c r="Y124" s="283"/>
      <c r="Z124" s="283"/>
      <c r="AA124" s="283"/>
      <c r="AB124" s="283"/>
      <c r="AC124" s="283"/>
      <c r="AD124" s="283"/>
      <c r="AE124" s="283"/>
      <c r="AF124" s="283"/>
      <c r="AG124" s="283"/>
      <c r="AH124" s="283"/>
      <c r="AI124" s="283"/>
      <c r="AJ124" s="283"/>
      <c r="AK124" s="283"/>
      <c r="AL124" s="283"/>
    </row>
    <row r="125">
      <c r="A125" s="283"/>
      <c r="B125" s="283"/>
      <c r="C125" s="283"/>
      <c r="D125" s="283"/>
      <c r="E125" s="283"/>
      <c r="F125" s="283"/>
      <c r="G125" s="283"/>
      <c r="H125" s="283"/>
      <c r="I125" s="283"/>
      <c r="J125" s="283"/>
      <c r="K125" s="283"/>
      <c r="L125" s="329"/>
      <c r="M125" s="329"/>
      <c r="N125" s="329"/>
      <c r="O125" s="329"/>
      <c r="P125" s="329"/>
      <c r="Q125" s="329"/>
      <c r="R125" s="283"/>
      <c r="S125" s="283"/>
      <c r="T125" s="283"/>
      <c r="U125" s="283"/>
      <c r="V125" s="283"/>
      <c r="W125" s="283"/>
      <c r="X125" s="283"/>
      <c r="Y125" s="283"/>
      <c r="Z125" s="283"/>
      <c r="AA125" s="283"/>
      <c r="AB125" s="283"/>
      <c r="AC125" s="283"/>
      <c r="AD125" s="283"/>
      <c r="AE125" s="283"/>
      <c r="AF125" s="283"/>
      <c r="AG125" s="283"/>
      <c r="AH125" s="283"/>
      <c r="AI125" s="283"/>
      <c r="AJ125" s="283"/>
      <c r="AK125" s="283"/>
      <c r="AL125" s="283"/>
    </row>
    <row r="126">
      <c r="A126" s="283"/>
      <c r="B126" s="283"/>
      <c r="C126" s="283"/>
      <c r="D126" s="283"/>
      <c r="E126" s="283"/>
      <c r="F126" s="283"/>
      <c r="G126" s="283"/>
      <c r="H126" s="283"/>
      <c r="I126" s="283"/>
      <c r="J126" s="283"/>
      <c r="K126" s="283"/>
      <c r="L126" s="329"/>
      <c r="M126" s="329"/>
      <c r="N126" s="329"/>
      <c r="O126" s="329"/>
      <c r="P126" s="329"/>
      <c r="Q126" s="329"/>
      <c r="R126" s="283"/>
      <c r="S126" s="283"/>
      <c r="T126" s="283"/>
      <c r="U126" s="283"/>
      <c r="V126" s="283"/>
      <c r="W126" s="283"/>
      <c r="X126" s="283"/>
      <c r="Y126" s="283"/>
      <c r="Z126" s="283"/>
      <c r="AA126" s="283"/>
      <c r="AB126" s="283"/>
      <c r="AC126" s="283"/>
      <c r="AD126" s="283"/>
      <c r="AE126" s="283"/>
      <c r="AF126" s="283"/>
      <c r="AG126" s="283"/>
      <c r="AH126" s="283"/>
      <c r="AI126" s="283"/>
      <c r="AJ126" s="283"/>
      <c r="AK126" s="283"/>
      <c r="AL126" s="283"/>
    </row>
    <row r="127">
      <c r="A127" s="283"/>
      <c r="B127" s="283"/>
      <c r="C127" s="283"/>
      <c r="D127" s="283"/>
      <c r="E127" s="283"/>
      <c r="F127" s="283"/>
      <c r="G127" s="283"/>
      <c r="H127" s="283"/>
      <c r="I127" s="283"/>
      <c r="J127" s="283"/>
      <c r="K127" s="283"/>
      <c r="L127" s="329"/>
      <c r="M127" s="329"/>
      <c r="N127" s="329"/>
      <c r="O127" s="329"/>
      <c r="P127" s="329"/>
      <c r="Q127" s="329"/>
      <c r="R127" s="283"/>
      <c r="S127" s="283"/>
      <c r="T127" s="283"/>
      <c r="U127" s="283"/>
      <c r="V127" s="283"/>
      <c r="W127" s="283"/>
      <c r="X127" s="283"/>
      <c r="Y127" s="283"/>
      <c r="Z127" s="283"/>
      <c r="AA127" s="283"/>
      <c r="AB127" s="283"/>
      <c r="AC127" s="283"/>
      <c r="AD127" s="283"/>
      <c r="AE127" s="283"/>
      <c r="AF127" s="283"/>
      <c r="AG127" s="283"/>
      <c r="AH127" s="283"/>
      <c r="AI127" s="283"/>
      <c r="AJ127" s="283"/>
      <c r="AK127" s="283"/>
      <c r="AL127" s="283"/>
    </row>
    <row r="128">
      <c r="A128" s="283"/>
      <c r="B128" s="283"/>
      <c r="C128" s="283"/>
      <c r="D128" s="283"/>
      <c r="E128" s="283"/>
      <c r="F128" s="283"/>
      <c r="G128" s="283"/>
      <c r="H128" s="283"/>
      <c r="I128" s="283"/>
      <c r="J128" s="283"/>
      <c r="K128" s="283"/>
      <c r="L128" s="329"/>
      <c r="M128" s="329"/>
      <c r="N128" s="329"/>
      <c r="O128" s="329"/>
      <c r="P128" s="329"/>
      <c r="Q128" s="329"/>
      <c r="R128" s="283"/>
      <c r="S128" s="283"/>
      <c r="T128" s="283"/>
      <c r="U128" s="283"/>
      <c r="V128" s="283"/>
      <c r="W128" s="283"/>
      <c r="X128" s="283"/>
      <c r="Y128" s="283"/>
      <c r="Z128" s="283"/>
      <c r="AA128" s="283"/>
      <c r="AB128" s="283"/>
      <c r="AC128" s="283"/>
      <c r="AD128" s="283"/>
      <c r="AE128" s="283"/>
      <c r="AF128" s="283"/>
      <c r="AG128" s="283"/>
      <c r="AH128" s="283"/>
      <c r="AI128" s="283"/>
      <c r="AJ128" s="283"/>
      <c r="AK128" s="283"/>
      <c r="AL128" s="283"/>
    </row>
    <row r="129">
      <c r="A129" s="283"/>
      <c r="B129" s="283"/>
      <c r="C129" s="283"/>
      <c r="D129" s="283"/>
      <c r="E129" s="283"/>
      <c r="F129" s="283"/>
      <c r="G129" s="283"/>
      <c r="H129" s="283"/>
      <c r="I129" s="283"/>
      <c r="J129" s="283"/>
      <c r="K129" s="283"/>
      <c r="L129" s="329"/>
      <c r="M129" s="329"/>
      <c r="N129" s="329"/>
      <c r="O129" s="329"/>
      <c r="P129" s="329"/>
      <c r="Q129" s="329"/>
      <c r="R129" s="283"/>
      <c r="S129" s="283"/>
      <c r="T129" s="283"/>
      <c r="U129" s="283"/>
      <c r="V129" s="283"/>
      <c r="W129" s="283"/>
      <c r="X129" s="283"/>
      <c r="Y129" s="283"/>
      <c r="Z129" s="283"/>
      <c r="AA129" s="283"/>
      <c r="AB129" s="283"/>
      <c r="AC129" s="283"/>
      <c r="AD129" s="283"/>
      <c r="AE129" s="283"/>
      <c r="AF129" s="283"/>
      <c r="AG129" s="283"/>
      <c r="AH129" s="283"/>
      <c r="AI129" s="283"/>
      <c r="AJ129" s="283"/>
      <c r="AK129" s="283"/>
      <c r="AL129" s="283"/>
    </row>
    <row r="130">
      <c r="A130" s="283"/>
      <c r="B130" s="283"/>
      <c r="C130" s="283"/>
      <c r="D130" s="283"/>
      <c r="E130" s="283"/>
      <c r="F130" s="283"/>
      <c r="G130" s="283"/>
      <c r="H130" s="283"/>
      <c r="I130" s="283"/>
      <c r="J130" s="283"/>
      <c r="K130" s="283"/>
      <c r="L130" s="329"/>
      <c r="M130" s="329"/>
      <c r="N130" s="329"/>
      <c r="O130" s="329"/>
      <c r="P130" s="329"/>
      <c r="Q130" s="329"/>
      <c r="R130" s="283"/>
      <c r="S130" s="283"/>
      <c r="T130" s="283"/>
      <c r="U130" s="283"/>
      <c r="V130" s="283"/>
      <c r="W130" s="283"/>
      <c r="X130" s="283"/>
      <c r="Y130" s="283"/>
      <c r="Z130" s="283"/>
      <c r="AA130" s="283"/>
      <c r="AB130" s="283"/>
      <c r="AC130" s="283"/>
      <c r="AD130" s="283"/>
      <c r="AE130" s="283"/>
      <c r="AF130" s="283"/>
      <c r="AG130" s="283"/>
      <c r="AH130" s="283"/>
      <c r="AI130" s="283"/>
      <c r="AJ130" s="283"/>
      <c r="AK130" s="283"/>
      <c r="AL130" s="283"/>
    </row>
    <row r="131">
      <c r="A131" s="283"/>
      <c r="B131" s="283"/>
      <c r="C131" s="283"/>
      <c r="D131" s="283"/>
      <c r="E131" s="283"/>
      <c r="F131" s="283"/>
      <c r="G131" s="283"/>
      <c r="H131" s="283"/>
      <c r="I131" s="283"/>
      <c r="J131" s="283"/>
      <c r="K131" s="283"/>
      <c r="L131" s="329"/>
      <c r="M131" s="329"/>
      <c r="N131" s="329"/>
      <c r="O131" s="329"/>
      <c r="P131" s="329"/>
      <c r="Q131" s="329"/>
      <c r="R131" s="283"/>
      <c r="S131" s="283"/>
      <c r="T131" s="283"/>
      <c r="U131" s="283"/>
      <c r="V131" s="283"/>
      <c r="W131" s="283"/>
      <c r="X131" s="283"/>
      <c r="Y131" s="283"/>
      <c r="Z131" s="283"/>
      <c r="AA131" s="283"/>
      <c r="AB131" s="283"/>
      <c r="AC131" s="283"/>
      <c r="AD131" s="283"/>
      <c r="AE131" s="283"/>
      <c r="AF131" s="283"/>
      <c r="AG131" s="283"/>
      <c r="AH131" s="283"/>
      <c r="AI131" s="283"/>
      <c r="AJ131" s="283"/>
      <c r="AK131" s="283"/>
      <c r="AL131" s="283"/>
    </row>
    <row r="132">
      <c r="A132" s="283"/>
      <c r="B132" s="283"/>
      <c r="C132" s="283"/>
      <c r="D132" s="283"/>
      <c r="E132" s="283"/>
      <c r="F132" s="283"/>
      <c r="G132" s="283"/>
      <c r="H132" s="283"/>
      <c r="I132" s="283"/>
      <c r="J132" s="283"/>
      <c r="K132" s="283"/>
      <c r="L132" s="329"/>
      <c r="M132" s="329"/>
      <c r="N132" s="329"/>
      <c r="O132" s="329"/>
      <c r="P132" s="329"/>
      <c r="Q132" s="329"/>
      <c r="R132" s="283"/>
      <c r="S132" s="283"/>
      <c r="T132" s="283"/>
      <c r="U132" s="283"/>
      <c r="V132" s="283"/>
      <c r="W132" s="283"/>
      <c r="X132" s="283"/>
      <c r="Y132" s="283"/>
      <c r="Z132" s="283"/>
      <c r="AA132" s="283"/>
      <c r="AB132" s="283"/>
      <c r="AC132" s="283"/>
      <c r="AD132" s="283"/>
      <c r="AE132" s="283"/>
      <c r="AF132" s="283"/>
      <c r="AG132" s="283"/>
      <c r="AH132" s="283"/>
      <c r="AI132" s="283"/>
      <c r="AJ132" s="283"/>
      <c r="AK132" s="283"/>
      <c r="AL132" s="283"/>
    </row>
    <row r="133">
      <c r="A133" s="283"/>
      <c r="B133" s="283"/>
      <c r="C133" s="283"/>
      <c r="D133" s="283"/>
      <c r="E133" s="283"/>
      <c r="F133" s="283"/>
      <c r="G133" s="283"/>
      <c r="H133" s="283"/>
      <c r="I133" s="283"/>
      <c r="J133" s="283"/>
      <c r="K133" s="283"/>
      <c r="L133" s="329"/>
      <c r="M133" s="329"/>
      <c r="N133" s="329"/>
      <c r="O133" s="329"/>
      <c r="P133" s="329"/>
      <c r="Q133" s="329"/>
      <c r="R133" s="283"/>
      <c r="S133" s="283"/>
      <c r="T133" s="283"/>
      <c r="U133" s="283"/>
      <c r="V133" s="283"/>
      <c r="W133" s="283"/>
      <c r="X133" s="283"/>
      <c r="Y133" s="283"/>
      <c r="Z133" s="283"/>
      <c r="AA133" s="283"/>
      <c r="AB133" s="283"/>
      <c r="AC133" s="283"/>
      <c r="AD133" s="283"/>
      <c r="AE133" s="283"/>
      <c r="AF133" s="283"/>
      <c r="AG133" s="283"/>
      <c r="AH133" s="283"/>
      <c r="AI133" s="283"/>
      <c r="AJ133" s="283"/>
      <c r="AK133" s="283"/>
      <c r="AL133" s="283"/>
    </row>
    <row r="134">
      <c r="A134" s="283"/>
      <c r="B134" s="283"/>
      <c r="C134" s="283"/>
      <c r="D134" s="283"/>
      <c r="E134" s="283"/>
      <c r="F134" s="283"/>
      <c r="G134" s="283"/>
      <c r="H134" s="283"/>
      <c r="I134" s="283"/>
      <c r="J134" s="283"/>
      <c r="K134" s="283"/>
      <c r="L134" s="329"/>
      <c r="M134" s="329"/>
      <c r="N134" s="329"/>
      <c r="O134" s="329"/>
      <c r="P134" s="329"/>
      <c r="Q134" s="329"/>
      <c r="R134" s="283"/>
      <c r="S134" s="283"/>
      <c r="T134" s="283"/>
      <c r="U134" s="283"/>
      <c r="V134" s="283"/>
      <c r="W134" s="283"/>
      <c r="X134" s="283"/>
      <c r="Y134" s="283"/>
      <c r="Z134" s="283"/>
      <c r="AA134" s="283"/>
      <c r="AB134" s="283"/>
      <c r="AC134" s="283"/>
      <c r="AD134" s="283"/>
      <c r="AE134" s="283"/>
      <c r="AF134" s="283"/>
      <c r="AG134" s="283"/>
      <c r="AH134" s="283"/>
      <c r="AI134" s="283"/>
      <c r="AJ134" s="283"/>
      <c r="AK134" s="283"/>
      <c r="AL134" s="283"/>
    </row>
    <row r="135">
      <c r="A135" s="283"/>
      <c r="B135" s="283"/>
      <c r="C135" s="283"/>
      <c r="D135" s="283"/>
      <c r="E135" s="283"/>
      <c r="F135" s="283"/>
      <c r="G135" s="283"/>
      <c r="H135" s="283"/>
      <c r="I135" s="283"/>
      <c r="J135" s="283"/>
      <c r="K135" s="283"/>
      <c r="L135" s="329"/>
      <c r="M135" s="329"/>
      <c r="N135" s="329"/>
      <c r="O135" s="329"/>
      <c r="P135" s="329"/>
      <c r="Q135" s="329"/>
      <c r="R135" s="283"/>
      <c r="S135" s="283"/>
      <c r="T135" s="283"/>
      <c r="U135" s="283"/>
      <c r="V135" s="283"/>
      <c r="W135" s="283"/>
      <c r="X135" s="283"/>
      <c r="Y135" s="283"/>
      <c r="Z135" s="283"/>
      <c r="AA135" s="283"/>
      <c r="AB135" s="283"/>
      <c r="AC135" s="283"/>
      <c r="AD135" s="283"/>
      <c r="AE135" s="283"/>
      <c r="AF135" s="283"/>
      <c r="AG135" s="283"/>
      <c r="AH135" s="283"/>
      <c r="AI135" s="283"/>
      <c r="AJ135" s="283"/>
      <c r="AK135" s="283"/>
      <c r="AL135" s="283"/>
    </row>
    <row r="136">
      <c r="A136" s="283"/>
      <c r="B136" s="283"/>
      <c r="C136" s="283"/>
      <c r="D136" s="283"/>
      <c r="E136" s="283"/>
      <c r="F136" s="283"/>
      <c r="G136" s="283"/>
      <c r="H136" s="283"/>
      <c r="I136" s="283"/>
      <c r="J136" s="283"/>
      <c r="K136" s="283"/>
      <c r="L136" s="329"/>
      <c r="M136" s="329"/>
      <c r="N136" s="329"/>
      <c r="O136" s="329"/>
      <c r="P136" s="329"/>
      <c r="Q136" s="329"/>
      <c r="R136" s="283"/>
      <c r="S136" s="283"/>
      <c r="T136" s="283"/>
      <c r="U136" s="283"/>
      <c r="V136" s="283"/>
      <c r="W136" s="283"/>
      <c r="X136" s="283"/>
      <c r="Y136" s="283"/>
      <c r="Z136" s="283"/>
      <c r="AA136" s="283"/>
      <c r="AB136" s="283"/>
      <c r="AC136" s="283"/>
      <c r="AD136" s="283"/>
      <c r="AE136" s="283"/>
      <c r="AF136" s="283"/>
      <c r="AG136" s="283"/>
      <c r="AH136" s="283"/>
      <c r="AI136" s="283"/>
      <c r="AJ136" s="283"/>
      <c r="AK136" s="283"/>
      <c r="AL136" s="283"/>
    </row>
    <row r="137">
      <c r="A137" s="283"/>
      <c r="B137" s="283"/>
      <c r="C137" s="283"/>
      <c r="D137" s="283"/>
      <c r="E137" s="283"/>
      <c r="F137" s="283"/>
      <c r="G137" s="283"/>
      <c r="H137" s="283"/>
      <c r="I137" s="283"/>
      <c r="J137" s="283"/>
      <c r="K137" s="283"/>
      <c r="L137" s="329"/>
      <c r="M137" s="329"/>
      <c r="N137" s="329"/>
      <c r="O137" s="329"/>
      <c r="P137" s="329"/>
      <c r="Q137" s="329"/>
      <c r="R137" s="283"/>
      <c r="S137" s="283"/>
      <c r="T137" s="283"/>
      <c r="U137" s="283"/>
      <c r="V137" s="283"/>
      <c r="W137" s="283"/>
      <c r="X137" s="283"/>
      <c r="Y137" s="283"/>
      <c r="Z137" s="283"/>
      <c r="AA137" s="283"/>
      <c r="AB137" s="283"/>
      <c r="AC137" s="283"/>
      <c r="AD137" s="283"/>
      <c r="AE137" s="283"/>
      <c r="AF137" s="283"/>
      <c r="AG137" s="283"/>
      <c r="AH137" s="283"/>
      <c r="AI137" s="283"/>
      <c r="AJ137" s="283"/>
      <c r="AK137" s="283"/>
      <c r="AL137" s="283"/>
    </row>
    <row r="138">
      <c r="A138" s="283"/>
      <c r="B138" s="283"/>
      <c r="C138" s="283"/>
      <c r="D138" s="283"/>
      <c r="E138" s="283"/>
      <c r="F138" s="283"/>
      <c r="G138" s="283"/>
      <c r="H138" s="283"/>
      <c r="I138" s="283"/>
      <c r="J138" s="283"/>
      <c r="K138" s="283"/>
      <c r="L138" s="329"/>
      <c r="M138" s="329"/>
      <c r="N138" s="329"/>
      <c r="O138" s="329"/>
      <c r="P138" s="329"/>
      <c r="Q138" s="329"/>
      <c r="R138" s="283"/>
      <c r="S138" s="283"/>
      <c r="T138" s="283"/>
      <c r="U138" s="283"/>
      <c r="V138" s="283"/>
      <c r="W138" s="283"/>
      <c r="X138" s="283"/>
      <c r="Y138" s="283"/>
      <c r="Z138" s="283"/>
      <c r="AA138" s="283"/>
      <c r="AB138" s="283"/>
      <c r="AC138" s="283"/>
      <c r="AD138" s="283"/>
      <c r="AE138" s="283"/>
      <c r="AF138" s="283"/>
      <c r="AG138" s="283"/>
      <c r="AH138" s="283"/>
      <c r="AI138" s="283"/>
      <c r="AJ138" s="283"/>
      <c r="AK138" s="283"/>
      <c r="AL138" s="283"/>
    </row>
    <row r="139">
      <c r="A139" s="283"/>
      <c r="B139" s="283"/>
      <c r="C139" s="283"/>
      <c r="D139" s="283"/>
      <c r="E139" s="283"/>
      <c r="F139" s="283"/>
      <c r="G139" s="283"/>
      <c r="H139" s="283"/>
      <c r="I139" s="283"/>
      <c r="J139" s="283"/>
      <c r="K139" s="283"/>
      <c r="L139" s="329"/>
      <c r="M139" s="329"/>
      <c r="N139" s="329"/>
      <c r="O139" s="329"/>
      <c r="P139" s="329"/>
      <c r="Q139" s="329"/>
      <c r="R139" s="283"/>
      <c r="S139" s="283"/>
      <c r="T139" s="283"/>
      <c r="U139" s="283"/>
      <c r="V139" s="283"/>
      <c r="W139" s="283"/>
      <c r="X139" s="283"/>
      <c r="Y139" s="283"/>
      <c r="Z139" s="283"/>
      <c r="AA139" s="283"/>
      <c r="AB139" s="283"/>
      <c r="AC139" s="283"/>
      <c r="AD139" s="283"/>
      <c r="AE139" s="283"/>
      <c r="AF139" s="283"/>
      <c r="AG139" s="283"/>
      <c r="AH139" s="283"/>
      <c r="AI139" s="283"/>
      <c r="AJ139" s="283"/>
      <c r="AK139" s="283"/>
      <c r="AL139" s="283"/>
    </row>
    <row r="140">
      <c r="A140" s="283"/>
      <c r="B140" s="283"/>
      <c r="C140" s="283"/>
      <c r="D140" s="283"/>
      <c r="E140" s="283"/>
      <c r="F140" s="283"/>
      <c r="G140" s="283"/>
      <c r="H140" s="283"/>
      <c r="I140" s="283"/>
      <c r="J140" s="283"/>
      <c r="K140" s="283"/>
      <c r="L140" s="329"/>
      <c r="M140" s="329"/>
      <c r="N140" s="329"/>
      <c r="O140" s="329"/>
      <c r="P140" s="329"/>
      <c r="Q140" s="329"/>
      <c r="R140" s="283"/>
      <c r="S140" s="283"/>
      <c r="T140" s="283"/>
      <c r="U140" s="283"/>
      <c r="V140" s="283"/>
      <c r="W140" s="283"/>
      <c r="X140" s="283"/>
      <c r="Y140" s="283"/>
      <c r="Z140" s="283"/>
      <c r="AA140" s="283"/>
      <c r="AB140" s="283"/>
      <c r="AC140" s="283"/>
      <c r="AD140" s="283"/>
      <c r="AE140" s="283"/>
      <c r="AF140" s="283"/>
      <c r="AG140" s="283"/>
      <c r="AH140" s="283"/>
      <c r="AI140" s="283"/>
      <c r="AJ140" s="283"/>
      <c r="AK140" s="283"/>
      <c r="AL140" s="283"/>
    </row>
    <row r="141">
      <c r="A141" s="283"/>
      <c r="B141" s="283"/>
      <c r="C141" s="283"/>
      <c r="D141" s="283"/>
      <c r="E141" s="283"/>
      <c r="F141" s="283"/>
      <c r="G141" s="283"/>
      <c r="H141" s="283"/>
      <c r="I141" s="283"/>
      <c r="J141" s="283"/>
      <c r="K141" s="283"/>
      <c r="L141" s="329"/>
      <c r="M141" s="329"/>
      <c r="N141" s="329"/>
      <c r="O141" s="329"/>
      <c r="P141" s="329"/>
      <c r="Q141" s="329"/>
      <c r="R141" s="283"/>
      <c r="S141" s="283"/>
      <c r="T141" s="283"/>
      <c r="U141" s="283"/>
      <c r="V141" s="283"/>
      <c r="W141" s="283"/>
      <c r="X141" s="283"/>
      <c r="Y141" s="283"/>
      <c r="Z141" s="283"/>
      <c r="AA141" s="283"/>
      <c r="AB141" s="283"/>
      <c r="AC141" s="283"/>
      <c r="AD141" s="283"/>
      <c r="AE141" s="283"/>
      <c r="AF141" s="283"/>
      <c r="AG141" s="283"/>
      <c r="AH141" s="283"/>
      <c r="AI141" s="283"/>
      <c r="AJ141" s="283"/>
      <c r="AK141" s="283"/>
      <c r="AL141" s="283"/>
    </row>
    <row r="142">
      <c r="A142" s="283"/>
      <c r="B142" s="283"/>
      <c r="C142" s="283"/>
      <c r="D142" s="283"/>
      <c r="E142" s="283"/>
      <c r="F142" s="283"/>
      <c r="G142" s="283"/>
      <c r="H142" s="283"/>
      <c r="I142" s="283"/>
      <c r="J142" s="283"/>
      <c r="K142" s="283"/>
      <c r="L142" s="329"/>
      <c r="M142" s="329"/>
      <c r="N142" s="329"/>
      <c r="O142" s="329"/>
      <c r="P142" s="329"/>
      <c r="Q142" s="329"/>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row>
    <row r="143">
      <c r="A143" s="283"/>
      <c r="B143" s="283"/>
      <c r="C143" s="283"/>
      <c r="D143" s="283"/>
      <c r="E143" s="283"/>
      <c r="F143" s="283"/>
      <c r="G143" s="283"/>
      <c r="H143" s="283"/>
      <c r="I143" s="283"/>
      <c r="J143" s="283"/>
      <c r="K143" s="283"/>
      <c r="L143" s="329"/>
      <c r="M143" s="329"/>
      <c r="N143" s="329"/>
      <c r="O143" s="329"/>
      <c r="P143" s="329"/>
      <c r="Q143" s="329"/>
      <c r="R143" s="283"/>
      <c r="S143" s="283"/>
      <c r="T143" s="283"/>
      <c r="U143" s="283"/>
      <c r="V143" s="283"/>
      <c r="W143" s="283"/>
      <c r="X143" s="283"/>
      <c r="Y143" s="283"/>
      <c r="Z143" s="283"/>
      <c r="AA143" s="283"/>
      <c r="AB143" s="283"/>
      <c r="AC143" s="283"/>
      <c r="AD143" s="283"/>
      <c r="AE143" s="283"/>
      <c r="AF143" s="283"/>
      <c r="AG143" s="283"/>
      <c r="AH143" s="283"/>
      <c r="AI143" s="283"/>
      <c r="AJ143" s="283"/>
      <c r="AK143" s="283"/>
      <c r="AL143" s="283"/>
    </row>
    <row r="144">
      <c r="A144" s="283"/>
      <c r="B144" s="283"/>
      <c r="C144" s="283"/>
      <c r="D144" s="283"/>
      <c r="E144" s="283"/>
      <c r="F144" s="283"/>
      <c r="G144" s="283"/>
      <c r="H144" s="283"/>
      <c r="I144" s="283"/>
      <c r="J144" s="283"/>
      <c r="K144" s="283"/>
      <c r="L144" s="329"/>
      <c r="M144" s="329"/>
      <c r="N144" s="329"/>
      <c r="O144" s="329"/>
      <c r="P144" s="329"/>
      <c r="Q144" s="329"/>
      <c r="R144" s="283"/>
      <c r="S144" s="283"/>
      <c r="T144" s="283"/>
      <c r="U144" s="283"/>
      <c r="V144" s="283"/>
      <c r="W144" s="283"/>
      <c r="X144" s="283"/>
      <c r="Y144" s="283"/>
      <c r="Z144" s="283"/>
      <c r="AA144" s="283"/>
      <c r="AB144" s="283"/>
      <c r="AC144" s="283"/>
      <c r="AD144" s="283"/>
      <c r="AE144" s="283"/>
      <c r="AF144" s="283"/>
      <c r="AG144" s="283"/>
      <c r="AH144" s="283"/>
      <c r="AI144" s="283"/>
      <c r="AJ144" s="283"/>
      <c r="AK144" s="283"/>
      <c r="AL144" s="283"/>
    </row>
    <row r="145">
      <c r="A145" s="283"/>
      <c r="B145" s="283"/>
      <c r="C145" s="283"/>
      <c r="D145" s="283"/>
      <c r="E145" s="283"/>
      <c r="F145" s="283"/>
      <c r="G145" s="283"/>
      <c r="H145" s="283"/>
      <c r="I145" s="283"/>
      <c r="J145" s="283"/>
      <c r="K145" s="283"/>
      <c r="L145" s="329"/>
      <c r="M145" s="329"/>
      <c r="N145" s="329"/>
      <c r="O145" s="329"/>
      <c r="P145" s="329"/>
      <c r="Q145" s="329"/>
      <c r="R145" s="283"/>
      <c r="S145" s="283"/>
      <c r="T145" s="283"/>
      <c r="U145" s="283"/>
      <c r="V145" s="283"/>
      <c r="W145" s="283"/>
      <c r="X145" s="283"/>
      <c r="Y145" s="283"/>
      <c r="Z145" s="283"/>
      <c r="AA145" s="283"/>
      <c r="AB145" s="283"/>
      <c r="AC145" s="283"/>
      <c r="AD145" s="283"/>
      <c r="AE145" s="283"/>
      <c r="AF145" s="283"/>
      <c r="AG145" s="283"/>
      <c r="AH145" s="283"/>
      <c r="AI145" s="283"/>
      <c r="AJ145" s="283"/>
      <c r="AK145" s="283"/>
      <c r="AL145" s="283"/>
    </row>
    <row r="146">
      <c r="A146" s="283"/>
      <c r="B146" s="283"/>
      <c r="C146" s="283"/>
      <c r="D146" s="283"/>
      <c r="E146" s="283"/>
      <c r="F146" s="283"/>
      <c r="G146" s="283"/>
      <c r="H146" s="283"/>
      <c r="I146" s="283"/>
      <c r="J146" s="283"/>
      <c r="K146" s="283"/>
      <c r="L146" s="329"/>
      <c r="M146" s="329"/>
      <c r="N146" s="329"/>
      <c r="O146" s="329"/>
      <c r="P146" s="329"/>
      <c r="Q146" s="329"/>
      <c r="R146" s="283"/>
      <c r="S146" s="283"/>
      <c r="T146" s="283"/>
      <c r="U146" s="283"/>
      <c r="V146" s="283"/>
      <c r="W146" s="283"/>
      <c r="X146" s="283"/>
      <c r="Y146" s="283"/>
      <c r="Z146" s="283"/>
      <c r="AA146" s="283"/>
      <c r="AB146" s="283"/>
      <c r="AC146" s="283"/>
      <c r="AD146" s="283"/>
      <c r="AE146" s="283"/>
      <c r="AF146" s="283"/>
      <c r="AG146" s="283"/>
      <c r="AH146" s="283"/>
      <c r="AI146" s="283"/>
      <c r="AJ146" s="283"/>
      <c r="AK146" s="283"/>
      <c r="AL146" s="283"/>
    </row>
    <row r="147">
      <c r="A147" s="283"/>
      <c r="B147" s="283"/>
      <c r="C147" s="283"/>
      <c r="D147" s="283"/>
      <c r="E147" s="283"/>
      <c r="F147" s="283"/>
      <c r="G147" s="283"/>
      <c r="H147" s="283"/>
      <c r="I147" s="283"/>
      <c r="J147" s="283"/>
      <c r="K147" s="283"/>
      <c r="L147" s="329"/>
      <c r="M147" s="329"/>
      <c r="N147" s="329"/>
      <c r="O147" s="329"/>
      <c r="P147" s="329"/>
      <c r="Q147" s="329"/>
      <c r="R147" s="283"/>
      <c r="S147" s="283"/>
      <c r="T147" s="283"/>
      <c r="U147" s="283"/>
      <c r="V147" s="283"/>
      <c r="W147" s="283"/>
      <c r="X147" s="283"/>
      <c r="Y147" s="283"/>
      <c r="Z147" s="283"/>
      <c r="AA147" s="283"/>
      <c r="AB147" s="283"/>
      <c r="AC147" s="283"/>
      <c r="AD147" s="283"/>
      <c r="AE147" s="283"/>
      <c r="AF147" s="283"/>
      <c r="AG147" s="283"/>
      <c r="AH147" s="283"/>
      <c r="AI147" s="283"/>
      <c r="AJ147" s="283"/>
      <c r="AK147" s="283"/>
      <c r="AL147" s="283"/>
    </row>
    <row r="148">
      <c r="A148" s="283"/>
      <c r="B148" s="283"/>
      <c r="C148" s="283"/>
      <c r="D148" s="283"/>
      <c r="E148" s="283"/>
      <c r="F148" s="283"/>
      <c r="G148" s="283"/>
      <c r="H148" s="283"/>
      <c r="I148" s="283"/>
      <c r="J148" s="283"/>
      <c r="K148" s="283"/>
      <c r="L148" s="329"/>
      <c r="M148" s="329"/>
      <c r="N148" s="329"/>
      <c r="O148" s="329"/>
      <c r="P148" s="329"/>
      <c r="Q148" s="329"/>
      <c r="R148" s="283"/>
      <c r="S148" s="283"/>
      <c r="T148" s="283"/>
      <c r="U148" s="283"/>
      <c r="V148" s="283"/>
      <c r="W148" s="283"/>
      <c r="X148" s="283"/>
      <c r="Y148" s="283"/>
      <c r="Z148" s="283"/>
      <c r="AA148" s="283"/>
      <c r="AB148" s="283"/>
      <c r="AC148" s="283"/>
      <c r="AD148" s="283"/>
      <c r="AE148" s="283"/>
      <c r="AF148" s="283"/>
      <c r="AG148" s="283"/>
      <c r="AH148" s="283"/>
      <c r="AI148" s="283"/>
      <c r="AJ148" s="283"/>
      <c r="AK148" s="283"/>
      <c r="AL148" s="283"/>
    </row>
    <row r="149">
      <c r="A149" s="283"/>
      <c r="B149" s="283"/>
      <c r="C149" s="283"/>
      <c r="D149" s="283"/>
      <c r="E149" s="283"/>
      <c r="F149" s="283"/>
      <c r="G149" s="283"/>
      <c r="H149" s="283"/>
      <c r="I149" s="283"/>
      <c r="J149" s="283"/>
      <c r="K149" s="283"/>
      <c r="L149" s="329"/>
      <c r="M149" s="329"/>
      <c r="N149" s="329"/>
      <c r="O149" s="329"/>
      <c r="P149" s="329"/>
      <c r="Q149" s="329"/>
      <c r="R149" s="283"/>
      <c r="S149" s="283"/>
      <c r="T149" s="283"/>
      <c r="U149" s="283"/>
      <c r="V149" s="283"/>
      <c r="W149" s="283"/>
      <c r="X149" s="283"/>
      <c r="Y149" s="283"/>
      <c r="Z149" s="283"/>
      <c r="AA149" s="283"/>
      <c r="AB149" s="283"/>
      <c r="AC149" s="283"/>
      <c r="AD149" s="283"/>
      <c r="AE149" s="283"/>
      <c r="AF149" s="283"/>
      <c r="AG149" s="283"/>
      <c r="AH149" s="283"/>
      <c r="AI149" s="283"/>
      <c r="AJ149" s="283"/>
      <c r="AK149" s="283"/>
      <c r="AL149" s="283"/>
    </row>
    <row r="150">
      <c r="A150" s="283"/>
      <c r="B150" s="283"/>
      <c r="C150" s="283"/>
      <c r="D150" s="283"/>
      <c r="E150" s="283"/>
      <c r="F150" s="283"/>
      <c r="G150" s="283"/>
      <c r="H150" s="283"/>
      <c r="I150" s="283"/>
      <c r="J150" s="283"/>
      <c r="K150" s="283"/>
      <c r="L150" s="329"/>
      <c r="M150" s="329"/>
      <c r="N150" s="329"/>
      <c r="O150" s="329"/>
      <c r="P150" s="329"/>
      <c r="Q150" s="329"/>
      <c r="R150" s="283"/>
      <c r="S150" s="283"/>
      <c r="T150" s="283"/>
      <c r="U150" s="283"/>
      <c r="V150" s="283"/>
      <c r="W150" s="283"/>
      <c r="X150" s="283"/>
      <c r="Y150" s="283"/>
      <c r="Z150" s="283"/>
      <c r="AA150" s="283"/>
      <c r="AB150" s="283"/>
      <c r="AC150" s="283"/>
      <c r="AD150" s="283"/>
      <c r="AE150" s="283"/>
      <c r="AF150" s="283"/>
      <c r="AG150" s="283"/>
      <c r="AH150" s="283"/>
      <c r="AI150" s="283"/>
      <c r="AJ150" s="283"/>
      <c r="AK150" s="283"/>
      <c r="AL150" s="283"/>
    </row>
    <row r="151">
      <c r="A151" s="283"/>
      <c r="B151" s="283"/>
      <c r="C151" s="283"/>
      <c r="D151" s="283"/>
      <c r="E151" s="283"/>
      <c r="F151" s="283"/>
      <c r="G151" s="283"/>
      <c r="H151" s="283"/>
      <c r="I151" s="283"/>
      <c r="J151" s="283"/>
      <c r="K151" s="283"/>
      <c r="L151" s="329"/>
      <c r="M151" s="329"/>
      <c r="N151" s="329"/>
      <c r="O151" s="329"/>
      <c r="P151" s="329"/>
      <c r="Q151" s="329"/>
      <c r="R151" s="283"/>
      <c r="S151" s="283"/>
      <c r="T151" s="283"/>
      <c r="U151" s="283"/>
      <c r="V151" s="283"/>
      <c r="W151" s="283"/>
      <c r="X151" s="283"/>
      <c r="Y151" s="283"/>
      <c r="Z151" s="283"/>
      <c r="AA151" s="283"/>
      <c r="AB151" s="283"/>
      <c r="AC151" s="283"/>
      <c r="AD151" s="283"/>
      <c r="AE151" s="283"/>
      <c r="AF151" s="283"/>
      <c r="AG151" s="283"/>
      <c r="AH151" s="283"/>
      <c r="AI151" s="283"/>
      <c r="AJ151" s="283"/>
      <c r="AK151" s="283"/>
      <c r="AL151" s="283"/>
    </row>
    <row r="152">
      <c r="A152" s="283"/>
      <c r="B152" s="283"/>
      <c r="C152" s="283"/>
      <c r="D152" s="283"/>
      <c r="E152" s="283"/>
      <c r="F152" s="283"/>
      <c r="G152" s="283"/>
      <c r="H152" s="283"/>
      <c r="I152" s="283"/>
      <c r="J152" s="283"/>
      <c r="K152" s="283"/>
      <c r="L152" s="329"/>
      <c r="M152" s="329"/>
      <c r="N152" s="329"/>
      <c r="O152" s="329"/>
      <c r="P152" s="329"/>
      <c r="Q152" s="329"/>
      <c r="R152" s="283"/>
      <c r="S152" s="283"/>
      <c r="T152" s="283"/>
      <c r="U152" s="283"/>
      <c r="V152" s="283"/>
      <c r="W152" s="283"/>
      <c r="X152" s="283"/>
      <c r="Y152" s="283"/>
      <c r="Z152" s="283"/>
      <c r="AA152" s="283"/>
      <c r="AB152" s="283"/>
      <c r="AC152" s="283"/>
      <c r="AD152" s="283"/>
      <c r="AE152" s="283"/>
      <c r="AF152" s="283"/>
      <c r="AG152" s="283"/>
      <c r="AH152" s="283"/>
      <c r="AI152" s="283"/>
      <c r="AJ152" s="283"/>
      <c r="AK152" s="283"/>
      <c r="AL152" s="283"/>
    </row>
    <row r="153">
      <c r="A153" s="283"/>
      <c r="B153" s="283"/>
      <c r="C153" s="283"/>
      <c r="D153" s="283"/>
      <c r="E153" s="283"/>
      <c r="F153" s="283"/>
      <c r="G153" s="283"/>
      <c r="H153" s="283"/>
      <c r="I153" s="283"/>
      <c r="J153" s="283"/>
      <c r="K153" s="283"/>
      <c r="L153" s="329"/>
      <c r="M153" s="329"/>
      <c r="N153" s="329"/>
      <c r="O153" s="329"/>
      <c r="P153" s="329"/>
      <c r="Q153" s="329"/>
      <c r="R153" s="283"/>
      <c r="S153" s="283"/>
      <c r="T153" s="283"/>
      <c r="U153" s="283"/>
      <c r="V153" s="283"/>
      <c r="W153" s="283"/>
      <c r="X153" s="283"/>
      <c r="Y153" s="283"/>
      <c r="Z153" s="283"/>
      <c r="AA153" s="283"/>
      <c r="AB153" s="283"/>
      <c r="AC153" s="283"/>
      <c r="AD153" s="283"/>
      <c r="AE153" s="283"/>
      <c r="AF153" s="283"/>
      <c r="AG153" s="283"/>
      <c r="AH153" s="283"/>
      <c r="AI153" s="283"/>
      <c r="AJ153" s="283"/>
      <c r="AK153" s="283"/>
      <c r="AL153" s="283"/>
    </row>
    <row r="154">
      <c r="A154" s="283"/>
      <c r="B154" s="283"/>
      <c r="C154" s="283"/>
      <c r="D154" s="283"/>
      <c r="E154" s="283"/>
      <c r="F154" s="283"/>
      <c r="G154" s="283"/>
      <c r="H154" s="283"/>
      <c r="I154" s="283"/>
      <c r="J154" s="283"/>
      <c r="K154" s="283"/>
      <c r="L154" s="329"/>
      <c r="M154" s="329"/>
      <c r="N154" s="329"/>
      <c r="O154" s="329"/>
      <c r="P154" s="329"/>
      <c r="Q154" s="329"/>
      <c r="R154" s="283"/>
      <c r="S154" s="283"/>
      <c r="T154" s="283"/>
      <c r="U154" s="283"/>
      <c r="V154" s="283"/>
      <c r="W154" s="283"/>
      <c r="X154" s="283"/>
      <c r="Y154" s="283"/>
      <c r="Z154" s="283"/>
      <c r="AA154" s="283"/>
      <c r="AB154" s="283"/>
      <c r="AC154" s="283"/>
      <c r="AD154" s="283"/>
      <c r="AE154" s="283"/>
      <c r="AF154" s="283"/>
      <c r="AG154" s="283"/>
      <c r="AH154" s="283"/>
      <c r="AI154" s="283"/>
      <c r="AJ154" s="283"/>
      <c r="AK154" s="283"/>
      <c r="AL154" s="283"/>
    </row>
    <row r="155">
      <c r="A155" s="283"/>
      <c r="B155" s="283"/>
      <c r="C155" s="283"/>
      <c r="D155" s="283"/>
      <c r="E155" s="283"/>
      <c r="F155" s="283"/>
      <c r="G155" s="283"/>
      <c r="H155" s="283"/>
      <c r="I155" s="283"/>
      <c r="J155" s="283"/>
      <c r="K155" s="283"/>
      <c r="L155" s="329"/>
      <c r="M155" s="329"/>
      <c r="N155" s="329"/>
      <c r="O155" s="329"/>
      <c r="P155" s="329"/>
      <c r="Q155" s="329"/>
      <c r="R155" s="283"/>
      <c r="S155" s="283"/>
      <c r="T155" s="283"/>
      <c r="U155" s="283"/>
      <c r="V155" s="283"/>
      <c r="W155" s="283"/>
      <c r="X155" s="283"/>
      <c r="Y155" s="283"/>
      <c r="Z155" s="283"/>
      <c r="AA155" s="283"/>
      <c r="AB155" s="283"/>
      <c r="AC155" s="283"/>
      <c r="AD155" s="283"/>
      <c r="AE155" s="283"/>
      <c r="AF155" s="283"/>
      <c r="AG155" s="283"/>
      <c r="AH155" s="283"/>
      <c r="AI155" s="283"/>
      <c r="AJ155" s="283"/>
      <c r="AK155" s="283"/>
      <c r="AL155" s="283"/>
    </row>
    <row r="156">
      <c r="A156" s="283"/>
      <c r="B156" s="283"/>
      <c r="C156" s="283"/>
      <c r="D156" s="283"/>
      <c r="E156" s="283"/>
      <c r="F156" s="283"/>
      <c r="G156" s="283"/>
      <c r="H156" s="283"/>
      <c r="I156" s="283"/>
      <c r="J156" s="283"/>
      <c r="K156" s="283"/>
      <c r="L156" s="329"/>
      <c r="M156" s="329"/>
      <c r="N156" s="329"/>
      <c r="O156" s="329"/>
      <c r="P156" s="329"/>
      <c r="Q156" s="329"/>
      <c r="R156" s="283"/>
      <c r="S156" s="283"/>
      <c r="T156" s="283"/>
      <c r="U156" s="283"/>
      <c r="V156" s="283"/>
      <c r="W156" s="283"/>
      <c r="X156" s="283"/>
      <c r="Y156" s="283"/>
      <c r="Z156" s="283"/>
      <c r="AA156" s="283"/>
      <c r="AB156" s="283"/>
      <c r="AC156" s="283"/>
      <c r="AD156" s="283"/>
      <c r="AE156" s="283"/>
      <c r="AF156" s="283"/>
      <c r="AG156" s="283"/>
      <c r="AH156" s="283"/>
      <c r="AI156" s="283"/>
      <c r="AJ156" s="283"/>
      <c r="AK156" s="283"/>
      <c r="AL156" s="283"/>
    </row>
    <row r="157">
      <c r="A157" s="283"/>
      <c r="B157" s="283"/>
      <c r="C157" s="283"/>
      <c r="D157" s="283"/>
      <c r="E157" s="283"/>
      <c r="F157" s="283"/>
      <c r="G157" s="283"/>
      <c r="H157" s="283"/>
      <c r="I157" s="283"/>
      <c r="J157" s="283"/>
      <c r="K157" s="283"/>
      <c r="L157" s="329"/>
      <c r="M157" s="329"/>
      <c r="N157" s="329"/>
      <c r="O157" s="329"/>
      <c r="P157" s="329"/>
      <c r="Q157" s="329"/>
      <c r="R157" s="283"/>
      <c r="S157" s="283"/>
      <c r="T157" s="283"/>
      <c r="U157" s="283"/>
      <c r="V157" s="283"/>
      <c r="W157" s="283"/>
      <c r="X157" s="283"/>
      <c r="Y157" s="283"/>
      <c r="Z157" s="283"/>
      <c r="AA157" s="283"/>
      <c r="AB157" s="283"/>
      <c r="AC157" s="283"/>
      <c r="AD157" s="283"/>
      <c r="AE157" s="283"/>
      <c r="AF157" s="283"/>
      <c r="AG157" s="283"/>
      <c r="AH157" s="283"/>
      <c r="AI157" s="283"/>
      <c r="AJ157" s="283"/>
      <c r="AK157" s="283"/>
      <c r="AL157" s="283"/>
    </row>
    <row r="158">
      <c r="A158" s="283"/>
      <c r="B158" s="283"/>
      <c r="C158" s="283"/>
      <c r="D158" s="283"/>
      <c r="E158" s="283"/>
      <c r="F158" s="283"/>
      <c r="G158" s="283"/>
      <c r="H158" s="283"/>
      <c r="I158" s="283"/>
      <c r="J158" s="283"/>
      <c r="K158" s="283"/>
      <c r="L158" s="329"/>
      <c r="M158" s="329"/>
      <c r="N158" s="329"/>
      <c r="O158" s="329"/>
      <c r="P158" s="329"/>
      <c r="Q158" s="329"/>
      <c r="R158" s="283"/>
      <c r="S158" s="283"/>
      <c r="T158" s="283"/>
      <c r="U158" s="283"/>
      <c r="V158" s="283"/>
      <c r="W158" s="283"/>
      <c r="X158" s="283"/>
      <c r="Y158" s="283"/>
      <c r="Z158" s="283"/>
      <c r="AA158" s="283"/>
      <c r="AB158" s="283"/>
      <c r="AC158" s="283"/>
      <c r="AD158" s="283"/>
      <c r="AE158" s="283"/>
      <c r="AF158" s="283"/>
      <c r="AG158" s="283"/>
      <c r="AH158" s="283"/>
      <c r="AI158" s="283"/>
      <c r="AJ158" s="283"/>
      <c r="AK158" s="283"/>
      <c r="AL158" s="283"/>
    </row>
    <row r="159">
      <c r="A159" s="283"/>
      <c r="B159" s="283"/>
      <c r="C159" s="283"/>
      <c r="D159" s="283"/>
      <c r="E159" s="283"/>
      <c r="F159" s="283"/>
      <c r="G159" s="283"/>
      <c r="H159" s="283"/>
      <c r="I159" s="283"/>
      <c r="J159" s="283"/>
      <c r="K159" s="283"/>
      <c r="L159" s="329"/>
      <c r="M159" s="329"/>
      <c r="N159" s="329"/>
      <c r="O159" s="329"/>
      <c r="P159" s="329"/>
      <c r="Q159" s="329"/>
      <c r="R159" s="283"/>
      <c r="S159" s="283"/>
      <c r="T159" s="283"/>
      <c r="U159" s="283"/>
      <c r="V159" s="283"/>
      <c r="W159" s="283"/>
      <c r="X159" s="283"/>
      <c r="Y159" s="283"/>
      <c r="Z159" s="283"/>
      <c r="AA159" s="283"/>
      <c r="AB159" s="283"/>
      <c r="AC159" s="283"/>
      <c r="AD159" s="283"/>
      <c r="AE159" s="283"/>
      <c r="AF159" s="283"/>
      <c r="AG159" s="283"/>
      <c r="AH159" s="283"/>
      <c r="AI159" s="283"/>
      <c r="AJ159" s="283"/>
      <c r="AK159" s="283"/>
      <c r="AL159" s="283"/>
    </row>
    <row r="160">
      <c r="A160" s="283"/>
      <c r="B160" s="283"/>
      <c r="C160" s="283"/>
      <c r="D160" s="283"/>
      <c r="E160" s="283"/>
      <c r="F160" s="283"/>
      <c r="G160" s="283"/>
      <c r="H160" s="283"/>
      <c r="I160" s="283"/>
      <c r="J160" s="283"/>
      <c r="K160" s="283"/>
      <c r="L160" s="329"/>
      <c r="M160" s="329"/>
      <c r="N160" s="329"/>
      <c r="O160" s="329"/>
      <c r="P160" s="329"/>
      <c r="Q160" s="329"/>
      <c r="R160" s="283"/>
      <c r="S160" s="283"/>
      <c r="T160" s="283"/>
      <c r="U160" s="283"/>
      <c r="V160" s="283"/>
      <c r="W160" s="283"/>
      <c r="X160" s="283"/>
      <c r="Y160" s="283"/>
      <c r="Z160" s="283"/>
      <c r="AA160" s="283"/>
      <c r="AB160" s="283"/>
      <c r="AC160" s="283"/>
      <c r="AD160" s="283"/>
      <c r="AE160" s="283"/>
      <c r="AF160" s="283"/>
      <c r="AG160" s="283"/>
      <c r="AH160" s="283"/>
      <c r="AI160" s="283"/>
      <c r="AJ160" s="283"/>
      <c r="AK160" s="283"/>
      <c r="AL160" s="283"/>
    </row>
    <row r="161">
      <c r="A161" s="283"/>
      <c r="B161" s="283"/>
      <c r="C161" s="283"/>
      <c r="D161" s="283"/>
      <c r="E161" s="283"/>
      <c r="F161" s="283"/>
      <c r="G161" s="283"/>
      <c r="H161" s="283"/>
      <c r="I161" s="283"/>
      <c r="J161" s="283"/>
      <c r="K161" s="283"/>
      <c r="L161" s="329"/>
      <c r="M161" s="329"/>
      <c r="N161" s="329"/>
      <c r="O161" s="329"/>
      <c r="P161" s="329"/>
      <c r="Q161" s="329"/>
      <c r="R161" s="283"/>
      <c r="S161" s="283"/>
      <c r="T161" s="283"/>
      <c r="U161" s="283"/>
      <c r="V161" s="283"/>
      <c r="W161" s="283"/>
      <c r="X161" s="283"/>
      <c r="Y161" s="283"/>
      <c r="Z161" s="283"/>
      <c r="AA161" s="283"/>
      <c r="AB161" s="283"/>
      <c r="AC161" s="283"/>
      <c r="AD161" s="283"/>
      <c r="AE161" s="283"/>
      <c r="AF161" s="283"/>
      <c r="AG161" s="283"/>
      <c r="AH161" s="283"/>
      <c r="AI161" s="283"/>
      <c r="AJ161" s="283"/>
      <c r="AK161" s="283"/>
      <c r="AL161" s="283"/>
    </row>
    <row r="162">
      <c r="A162" s="283"/>
      <c r="B162" s="283"/>
      <c r="C162" s="283"/>
      <c r="D162" s="283"/>
      <c r="E162" s="283"/>
      <c r="F162" s="283"/>
      <c r="G162" s="283"/>
      <c r="H162" s="283"/>
      <c r="I162" s="283"/>
      <c r="J162" s="283"/>
      <c r="K162" s="283"/>
      <c r="L162" s="329"/>
      <c r="M162" s="329"/>
      <c r="N162" s="329"/>
      <c r="O162" s="329"/>
      <c r="P162" s="329"/>
      <c r="Q162" s="329"/>
      <c r="R162" s="283"/>
      <c r="S162" s="283"/>
      <c r="T162" s="283"/>
      <c r="U162" s="283"/>
      <c r="V162" s="283"/>
      <c r="W162" s="283"/>
      <c r="X162" s="283"/>
      <c r="Y162" s="283"/>
      <c r="Z162" s="283"/>
      <c r="AA162" s="283"/>
      <c r="AB162" s="283"/>
      <c r="AC162" s="283"/>
      <c r="AD162" s="283"/>
      <c r="AE162" s="283"/>
      <c r="AF162" s="283"/>
      <c r="AG162" s="283"/>
      <c r="AH162" s="283"/>
      <c r="AI162" s="283"/>
      <c r="AJ162" s="283"/>
      <c r="AK162" s="283"/>
      <c r="AL162" s="283"/>
    </row>
    <row r="163">
      <c r="A163" s="283"/>
      <c r="B163" s="283"/>
      <c r="C163" s="283"/>
      <c r="D163" s="283"/>
      <c r="E163" s="283"/>
      <c r="F163" s="283"/>
      <c r="G163" s="283"/>
      <c r="H163" s="283"/>
      <c r="I163" s="283"/>
      <c r="J163" s="283"/>
      <c r="K163" s="283"/>
      <c r="L163" s="329"/>
      <c r="M163" s="329"/>
      <c r="N163" s="329"/>
      <c r="O163" s="329"/>
      <c r="P163" s="329"/>
      <c r="Q163" s="329"/>
      <c r="R163" s="283"/>
      <c r="S163" s="283"/>
      <c r="T163" s="283"/>
      <c r="U163" s="283"/>
      <c r="V163" s="283"/>
      <c r="W163" s="283"/>
      <c r="X163" s="283"/>
      <c r="Y163" s="283"/>
      <c r="Z163" s="283"/>
      <c r="AA163" s="283"/>
      <c r="AB163" s="283"/>
      <c r="AC163" s="283"/>
      <c r="AD163" s="283"/>
      <c r="AE163" s="283"/>
      <c r="AF163" s="283"/>
      <c r="AG163" s="283"/>
      <c r="AH163" s="283"/>
      <c r="AI163" s="283"/>
      <c r="AJ163" s="283"/>
      <c r="AK163" s="283"/>
      <c r="AL163" s="283"/>
    </row>
    <row r="164">
      <c r="A164" s="283"/>
      <c r="B164" s="283"/>
      <c r="C164" s="283"/>
      <c r="D164" s="283"/>
      <c r="E164" s="283"/>
      <c r="F164" s="283"/>
      <c r="G164" s="283"/>
      <c r="H164" s="283"/>
      <c r="I164" s="283"/>
      <c r="J164" s="283"/>
      <c r="K164" s="283"/>
      <c r="L164" s="329"/>
      <c r="M164" s="329"/>
      <c r="N164" s="329"/>
      <c r="O164" s="329"/>
      <c r="P164" s="329"/>
      <c r="Q164" s="329"/>
      <c r="R164" s="283"/>
      <c r="S164" s="283"/>
      <c r="T164" s="283"/>
      <c r="U164" s="283"/>
      <c r="V164" s="283"/>
      <c r="W164" s="283"/>
      <c r="X164" s="283"/>
      <c r="Y164" s="283"/>
      <c r="Z164" s="283"/>
      <c r="AA164" s="283"/>
      <c r="AB164" s="283"/>
      <c r="AC164" s="283"/>
      <c r="AD164" s="283"/>
      <c r="AE164" s="283"/>
      <c r="AF164" s="283"/>
      <c r="AG164" s="283"/>
      <c r="AH164" s="283"/>
      <c r="AI164" s="283"/>
      <c r="AJ164" s="283"/>
      <c r="AK164" s="283"/>
      <c r="AL164" s="283"/>
    </row>
    <row r="165">
      <c r="A165" s="283"/>
      <c r="B165" s="283"/>
      <c r="C165" s="283"/>
      <c r="D165" s="283"/>
      <c r="E165" s="283"/>
      <c r="F165" s="283"/>
      <c r="G165" s="283"/>
      <c r="H165" s="283"/>
      <c r="I165" s="283"/>
      <c r="J165" s="283"/>
      <c r="K165" s="283"/>
      <c r="L165" s="329"/>
      <c r="M165" s="329"/>
      <c r="N165" s="329"/>
      <c r="O165" s="329"/>
      <c r="P165" s="329"/>
      <c r="Q165" s="329"/>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row>
    <row r="166">
      <c r="A166" s="283"/>
      <c r="B166" s="283"/>
      <c r="C166" s="283"/>
      <c r="D166" s="283"/>
      <c r="E166" s="283"/>
      <c r="F166" s="283"/>
      <c r="G166" s="283"/>
      <c r="H166" s="283"/>
      <c r="I166" s="283"/>
      <c r="J166" s="283"/>
      <c r="K166" s="283"/>
      <c r="L166" s="329"/>
      <c r="M166" s="329"/>
      <c r="N166" s="329"/>
      <c r="O166" s="329"/>
      <c r="P166" s="329"/>
      <c r="Q166" s="329"/>
      <c r="R166" s="283"/>
      <c r="S166" s="283"/>
      <c r="T166" s="283"/>
      <c r="U166" s="283"/>
      <c r="V166" s="283"/>
      <c r="W166" s="283"/>
      <c r="X166" s="283"/>
      <c r="Y166" s="283"/>
      <c r="Z166" s="283"/>
      <c r="AA166" s="283"/>
      <c r="AB166" s="283"/>
      <c r="AC166" s="283"/>
      <c r="AD166" s="283"/>
      <c r="AE166" s="283"/>
      <c r="AF166" s="283"/>
      <c r="AG166" s="283"/>
      <c r="AH166" s="283"/>
      <c r="AI166" s="283"/>
      <c r="AJ166" s="283"/>
      <c r="AK166" s="283"/>
      <c r="AL166" s="283"/>
    </row>
    <row r="167">
      <c r="A167" s="283"/>
      <c r="B167" s="283"/>
      <c r="C167" s="283"/>
      <c r="D167" s="283"/>
      <c r="E167" s="283"/>
      <c r="F167" s="283"/>
      <c r="G167" s="283"/>
      <c r="H167" s="283"/>
      <c r="I167" s="283"/>
      <c r="J167" s="283"/>
      <c r="K167" s="283"/>
      <c r="L167" s="329"/>
      <c r="M167" s="329"/>
      <c r="N167" s="329"/>
      <c r="O167" s="329"/>
      <c r="P167" s="329"/>
      <c r="Q167" s="329"/>
      <c r="R167" s="283"/>
      <c r="S167" s="283"/>
      <c r="T167" s="283"/>
      <c r="U167" s="283"/>
      <c r="V167" s="283"/>
      <c r="W167" s="283"/>
      <c r="X167" s="283"/>
      <c r="Y167" s="283"/>
      <c r="Z167" s="283"/>
      <c r="AA167" s="283"/>
      <c r="AB167" s="283"/>
      <c r="AC167" s="283"/>
      <c r="AD167" s="283"/>
      <c r="AE167" s="283"/>
      <c r="AF167" s="283"/>
      <c r="AG167" s="283"/>
      <c r="AH167" s="283"/>
      <c r="AI167" s="283"/>
      <c r="AJ167" s="283"/>
      <c r="AK167" s="283"/>
      <c r="AL167" s="283"/>
    </row>
    <row r="168">
      <c r="A168" s="283"/>
      <c r="B168" s="283"/>
      <c r="C168" s="283"/>
      <c r="D168" s="283"/>
      <c r="E168" s="283"/>
      <c r="F168" s="283"/>
      <c r="G168" s="283"/>
      <c r="H168" s="283"/>
      <c r="I168" s="283"/>
      <c r="J168" s="283"/>
      <c r="K168" s="283"/>
      <c r="L168" s="329"/>
      <c r="M168" s="329"/>
      <c r="N168" s="329"/>
      <c r="O168" s="329"/>
      <c r="P168" s="329"/>
      <c r="Q168" s="329"/>
      <c r="R168" s="283"/>
      <c r="S168" s="283"/>
      <c r="T168" s="283"/>
      <c r="U168" s="283"/>
      <c r="V168" s="283"/>
      <c r="W168" s="283"/>
      <c r="X168" s="283"/>
      <c r="Y168" s="283"/>
      <c r="Z168" s="283"/>
      <c r="AA168" s="283"/>
      <c r="AB168" s="283"/>
      <c r="AC168" s="283"/>
      <c r="AD168" s="283"/>
      <c r="AE168" s="283"/>
      <c r="AF168" s="283"/>
      <c r="AG168" s="283"/>
      <c r="AH168" s="283"/>
      <c r="AI168" s="283"/>
      <c r="AJ168" s="283"/>
      <c r="AK168" s="283"/>
      <c r="AL168" s="283"/>
    </row>
    <row r="169">
      <c r="A169" s="283"/>
      <c r="B169" s="283"/>
      <c r="C169" s="283"/>
      <c r="D169" s="283"/>
      <c r="E169" s="283"/>
      <c r="F169" s="283"/>
      <c r="G169" s="283"/>
      <c r="H169" s="283"/>
      <c r="I169" s="283"/>
      <c r="J169" s="283"/>
      <c r="K169" s="283"/>
      <c r="L169" s="329"/>
      <c r="M169" s="329"/>
      <c r="N169" s="329"/>
      <c r="O169" s="329"/>
      <c r="P169" s="329"/>
      <c r="Q169" s="329"/>
      <c r="R169" s="283"/>
      <c r="S169" s="283"/>
      <c r="T169" s="283"/>
      <c r="U169" s="283"/>
      <c r="V169" s="283"/>
      <c r="W169" s="283"/>
      <c r="X169" s="283"/>
      <c r="Y169" s="283"/>
      <c r="Z169" s="283"/>
      <c r="AA169" s="283"/>
      <c r="AB169" s="283"/>
      <c r="AC169" s="283"/>
      <c r="AD169" s="283"/>
      <c r="AE169" s="283"/>
      <c r="AF169" s="283"/>
      <c r="AG169" s="283"/>
      <c r="AH169" s="283"/>
      <c r="AI169" s="283"/>
      <c r="AJ169" s="283"/>
      <c r="AK169" s="283"/>
      <c r="AL169" s="283"/>
    </row>
    <row r="170">
      <c r="A170" s="283"/>
      <c r="B170" s="283"/>
      <c r="C170" s="283"/>
      <c r="D170" s="283"/>
      <c r="E170" s="283"/>
      <c r="F170" s="283"/>
      <c r="G170" s="283"/>
      <c r="H170" s="283"/>
      <c r="I170" s="283"/>
      <c r="J170" s="283"/>
      <c r="K170" s="283"/>
      <c r="L170" s="329"/>
      <c r="M170" s="329"/>
      <c r="N170" s="329"/>
      <c r="O170" s="329"/>
      <c r="P170" s="329"/>
      <c r="Q170" s="329"/>
      <c r="R170" s="283"/>
      <c r="S170" s="283"/>
      <c r="T170" s="283"/>
      <c r="U170" s="283"/>
      <c r="V170" s="283"/>
      <c r="W170" s="283"/>
      <c r="X170" s="283"/>
      <c r="Y170" s="283"/>
      <c r="Z170" s="283"/>
      <c r="AA170" s="283"/>
      <c r="AB170" s="283"/>
      <c r="AC170" s="283"/>
      <c r="AD170" s="283"/>
      <c r="AE170" s="283"/>
      <c r="AF170" s="283"/>
      <c r="AG170" s="283"/>
      <c r="AH170" s="283"/>
      <c r="AI170" s="283"/>
      <c r="AJ170" s="283"/>
      <c r="AK170" s="283"/>
      <c r="AL170" s="283"/>
    </row>
    <row r="171">
      <c r="A171" s="283"/>
      <c r="B171" s="283"/>
      <c r="C171" s="283"/>
      <c r="D171" s="283"/>
      <c r="E171" s="283"/>
      <c r="F171" s="283"/>
      <c r="G171" s="283"/>
      <c r="H171" s="283"/>
      <c r="I171" s="283"/>
      <c r="J171" s="283"/>
      <c r="K171" s="283"/>
      <c r="L171" s="329"/>
      <c r="M171" s="329"/>
      <c r="N171" s="329"/>
      <c r="O171" s="329"/>
      <c r="P171" s="329"/>
      <c r="Q171" s="329"/>
      <c r="R171" s="283"/>
      <c r="S171" s="283"/>
      <c r="T171" s="283"/>
      <c r="U171" s="283"/>
      <c r="V171" s="283"/>
      <c r="W171" s="283"/>
      <c r="X171" s="283"/>
      <c r="Y171" s="283"/>
      <c r="Z171" s="283"/>
      <c r="AA171" s="283"/>
      <c r="AB171" s="283"/>
      <c r="AC171" s="283"/>
      <c r="AD171" s="283"/>
      <c r="AE171" s="283"/>
      <c r="AF171" s="283"/>
      <c r="AG171" s="283"/>
      <c r="AH171" s="283"/>
      <c r="AI171" s="283"/>
      <c r="AJ171" s="283"/>
      <c r="AK171" s="283"/>
      <c r="AL171" s="283"/>
    </row>
    <row r="172">
      <c r="A172" s="283"/>
      <c r="B172" s="283"/>
      <c r="C172" s="283"/>
      <c r="D172" s="283"/>
      <c r="E172" s="283"/>
      <c r="F172" s="283"/>
      <c r="G172" s="283"/>
      <c r="H172" s="283"/>
      <c r="I172" s="283"/>
      <c r="J172" s="283"/>
      <c r="K172" s="283"/>
      <c r="L172" s="329"/>
      <c r="M172" s="329"/>
      <c r="N172" s="329"/>
      <c r="O172" s="329"/>
      <c r="P172" s="329"/>
      <c r="Q172" s="329"/>
      <c r="R172" s="283"/>
      <c r="S172" s="283"/>
      <c r="T172" s="283"/>
      <c r="U172" s="283"/>
      <c r="V172" s="283"/>
      <c r="W172" s="283"/>
      <c r="X172" s="283"/>
      <c r="Y172" s="283"/>
      <c r="Z172" s="283"/>
      <c r="AA172" s="283"/>
      <c r="AB172" s="283"/>
      <c r="AC172" s="283"/>
      <c r="AD172" s="283"/>
      <c r="AE172" s="283"/>
      <c r="AF172" s="283"/>
      <c r="AG172" s="283"/>
      <c r="AH172" s="283"/>
      <c r="AI172" s="283"/>
      <c r="AJ172" s="283"/>
      <c r="AK172" s="283"/>
      <c r="AL172" s="283"/>
    </row>
    <row r="173">
      <c r="A173" s="283"/>
      <c r="B173" s="283"/>
      <c r="C173" s="283"/>
      <c r="D173" s="283"/>
      <c r="E173" s="283"/>
      <c r="F173" s="283"/>
      <c r="G173" s="283"/>
      <c r="H173" s="283"/>
      <c r="I173" s="283"/>
      <c r="J173" s="283"/>
      <c r="K173" s="283"/>
      <c r="L173" s="329"/>
      <c r="M173" s="329"/>
      <c r="N173" s="329"/>
      <c r="O173" s="329"/>
      <c r="P173" s="329"/>
      <c r="Q173" s="329"/>
      <c r="R173" s="283"/>
      <c r="S173" s="283"/>
      <c r="T173" s="283"/>
      <c r="U173" s="283"/>
      <c r="V173" s="283"/>
      <c r="W173" s="283"/>
      <c r="X173" s="283"/>
      <c r="Y173" s="283"/>
      <c r="Z173" s="283"/>
      <c r="AA173" s="283"/>
      <c r="AB173" s="283"/>
      <c r="AC173" s="283"/>
      <c r="AD173" s="283"/>
      <c r="AE173" s="283"/>
      <c r="AF173" s="283"/>
      <c r="AG173" s="283"/>
      <c r="AH173" s="283"/>
      <c r="AI173" s="283"/>
      <c r="AJ173" s="283"/>
      <c r="AK173" s="283"/>
      <c r="AL173" s="283"/>
    </row>
    <row r="174">
      <c r="A174" s="283"/>
      <c r="B174" s="283"/>
      <c r="C174" s="283"/>
      <c r="D174" s="283"/>
      <c r="E174" s="283"/>
      <c r="F174" s="283"/>
      <c r="G174" s="283"/>
      <c r="H174" s="283"/>
      <c r="I174" s="283"/>
      <c r="J174" s="283"/>
      <c r="K174" s="283"/>
      <c r="L174" s="329"/>
      <c r="M174" s="329"/>
      <c r="N174" s="329"/>
      <c r="O174" s="329"/>
      <c r="P174" s="329"/>
      <c r="Q174" s="329"/>
      <c r="R174" s="283"/>
      <c r="S174" s="283"/>
      <c r="T174" s="283"/>
      <c r="U174" s="283"/>
      <c r="V174" s="283"/>
      <c r="W174" s="283"/>
      <c r="X174" s="283"/>
      <c r="Y174" s="283"/>
      <c r="Z174" s="283"/>
      <c r="AA174" s="283"/>
      <c r="AB174" s="283"/>
      <c r="AC174" s="283"/>
      <c r="AD174" s="283"/>
      <c r="AE174" s="283"/>
      <c r="AF174" s="283"/>
      <c r="AG174" s="283"/>
      <c r="AH174" s="283"/>
      <c r="AI174" s="283"/>
      <c r="AJ174" s="283"/>
      <c r="AK174" s="283"/>
      <c r="AL174" s="283"/>
    </row>
    <row r="175">
      <c r="A175" s="283"/>
      <c r="B175" s="283"/>
      <c r="C175" s="283"/>
      <c r="D175" s="283"/>
      <c r="E175" s="283"/>
      <c r="F175" s="283"/>
      <c r="G175" s="283"/>
      <c r="H175" s="283"/>
      <c r="I175" s="283"/>
      <c r="J175" s="283"/>
      <c r="K175" s="283"/>
      <c r="L175" s="329"/>
      <c r="M175" s="329"/>
      <c r="N175" s="329"/>
      <c r="O175" s="329"/>
      <c r="P175" s="329"/>
      <c r="Q175" s="329"/>
      <c r="R175" s="283"/>
      <c r="S175" s="283"/>
      <c r="T175" s="283"/>
      <c r="U175" s="283"/>
      <c r="V175" s="283"/>
      <c r="W175" s="283"/>
      <c r="X175" s="283"/>
      <c r="Y175" s="283"/>
      <c r="Z175" s="283"/>
      <c r="AA175" s="283"/>
      <c r="AB175" s="283"/>
      <c r="AC175" s="283"/>
      <c r="AD175" s="283"/>
      <c r="AE175" s="283"/>
      <c r="AF175" s="283"/>
      <c r="AG175" s="283"/>
      <c r="AH175" s="283"/>
      <c r="AI175" s="283"/>
      <c r="AJ175" s="283"/>
      <c r="AK175" s="283"/>
      <c r="AL175" s="283"/>
    </row>
    <row r="176">
      <c r="A176" s="283"/>
      <c r="B176" s="283"/>
      <c r="C176" s="283"/>
      <c r="D176" s="283"/>
      <c r="E176" s="283"/>
      <c r="F176" s="283"/>
      <c r="G176" s="283"/>
      <c r="H176" s="283"/>
      <c r="I176" s="283"/>
      <c r="J176" s="283"/>
      <c r="K176" s="283"/>
      <c r="L176" s="329"/>
      <c r="M176" s="329"/>
      <c r="N176" s="329"/>
      <c r="O176" s="329"/>
      <c r="P176" s="329"/>
      <c r="Q176" s="329"/>
      <c r="R176" s="283"/>
      <c r="S176" s="283"/>
      <c r="T176" s="283"/>
      <c r="U176" s="283"/>
      <c r="V176" s="283"/>
      <c r="W176" s="283"/>
      <c r="X176" s="283"/>
      <c r="Y176" s="283"/>
      <c r="Z176" s="283"/>
      <c r="AA176" s="283"/>
      <c r="AB176" s="283"/>
      <c r="AC176" s="283"/>
      <c r="AD176" s="283"/>
      <c r="AE176" s="283"/>
      <c r="AF176" s="283"/>
      <c r="AG176" s="283"/>
      <c r="AH176" s="283"/>
      <c r="AI176" s="283"/>
      <c r="AJ176" s="283"/>
      <c r="AK176" s="283"/>
      <c r="AL176" s="283"/>
    </row>
    <row r="177">
      <c r="A177" s="283"/>
      <c r="B177" s="283"/>
      <c r="C177" s="283"/>
      <c r="D177" s="283"/>
      <c r="E177" s="283"/>
      <c r="F177" s="283"/>
      <c r="G177" s="283"/>
      <c r="H177" s="283"/>
      <c r="I177" s="283"/>
      <c r="J177" s="283"/>
      <c r="K177" s="283"/>
      <c r="L177" s="329"/>
      <c r="M177" s="329"/>
      <c r="N177" s="329"/>
      <c r="O177" s="329"/>
      <c r="P177" s="329"/>
      <c r="Q177" s="329"/>
      <c r="R177" s="283"/>
      <c r="S177" s="283"/>
      <c r="T177" s="283"/>
      <c r="U177" s="283"/>
      <c r="V177" s="283"/>
      <c r="W177" s="283"/>
      <c r="X177" s="283"/>
      <c r="Y177" s="283"/>
      <c r="Z177" s="283"/>
      <c r="AA177" s="283"/>
      <c r="AB177" s="283"/>
      <c r="AC177" s="283"/>
      <c r="AD177" s="283"/>
      <c r="AE177" s="283"/>
      <c r="AF177" s="283"/>
      <c r="AG177" s="283"/>
      <c r="AH177" s="283"/>
      <c r="AI177" s="283"/>
      <c r="AJ177" s="283"/>
      <c r="AK177" s="283"/>
      <c r="AL177" s="283"/>
    </row>
    <row r="178">
      <c r="A178" s="283"/>
      <c r="B178" s="283"/>
      <c r="C178" s="283"/>
      <c r="D178" s="283"/>
      <c r="E178" s="283"/>
      <c r="F178" s="283"/>
      <c r="G178" s="283"/>
      <c r="H178" s="283"/>
      <c r="I178" s="283"/>
      <c r="J178" s="283"/>
      <c r="K178" s="283"/>
      <c r="L178" s="329"/>
      <c r="M178" s="329"/>
      <c r="N178" s="329"/>
      <c r="O178" s="329"/>
      <c r="P178" s="329"/>
      <c r="Q178" s="329"/>
      <c r="R178" s="283"/>
      <c r="S178" s="283"/>
      <c r="T178" s="283"/>
      <c r="U178" s="283"/>
      <c r="V178" s="283"/>
      <c r="W178" s="283"/>
      <c r="X178" s="283"/>
      <c r="Y178" s="283"/>
      <c r="Z178" s="283"/>
      <c r="AA178" s="283"/>
      <c r="AB178" s="283"/>
      <c r="AC178" s="283"/>
      <c r="AD178" s="283"/>
      <c r="AE178" s="283"/>
      <c r="AF178" s="283"/>
      <c r="AG178" s="283"/>
      <c r="AH178" s="283"/>
      <c r="AI178" s="283"/>
      <c r="AJ178" s="283"/>
      <c r="AK178" s="283"/>
      <c r="AL178" s="283"/>
    </row>
    <row r="179">
      <c r="A179" s="283"/>
      <c r="B179" s="283"/>
      <c r="C179" s="283"/>
      <c r="D179" s="283"/>
      <c r="E179" s="283"/>
      <c r="F179" s="283"/>
      <c r="G179" s="283"/>
      <c r="H179" s="283"/>
      <c r="I179" s="283"/>
      <c r="J179" s="283"/>
      <c r="K179" s="283"/>
      <c r="L179" s="329"/>
      <c r="M179" s="329"/>
      <c r="N179" s="329"/>
      <c r="O179" s="329"/>
      <c r="P179" s="329"/>
      <c r="Q179" s="329"/>
      <c r="R179" s="283"/>
      <c r="S179" s="283"/>
      <c r="T179" s="283"/>
      <c r="U179" s="283"/>
      <c r="V179" s="283"/>
      <c r="W179" s="283"/>
      <c r="X179" s="283"/>
      <c r="Y179" s="283"/>
      <c r="Z179" s="283"/>
      <c r="AA179" s="283"/>
      <c r="AB179" s="283"/>
      <c r="AC179" s="283"/>
      <c r="AD179" s="283"/>
      <c r="AE179" s="283"/>
      <c r="AF179" s="283"/>
      <c r="AG179" s="283"/>
      <c r="AH179" s="283"/>
      <c r="AI179" s="283"/>
      <c r="AJ179" s="283"/>
      <c r="AK179" s="283"/>
      <c r="AL179" s="283"/>
    </row>
    <row r="180">
      <c r="A180" s="283"/>
      <c r="B180" s="283"/>
      <c r="C180" s="283"/>
      <c r="D180" s="283"/>
      <c r="E180" s="283"/>
      <c r="F180" s="283"/>
      <c r="G180" s="283"/>
      <c r="H180" s="283"/>
      <c r="I180" s="283"/>
      <c r="J180" s="283"/>
      <c r="K180" s="283"/>
      <c r="L180" s="329"/>
      <c r="M180" s="329"/>
      <c r="N180" s="329"/>
      <c r="O180" s="329"/>
      <c r="P180" s="329"/>
      <c r="Q180" s="329"/>
      <c r="R180" s="283"/>
      <c r="S180" s="283"/>
      <c r="T180" s="283"/>
      <c r="U180" s="283"/>
      <c r="V180" s="283"/>
      <c r="W180" s="283"/>
      <c r="X180" s="283"/>
      <c r="Y180" s="283"/>
      <c r="Z180" s="283"/>
      <c r="AA180" s="283"/>
      <c r="AB180" s="283"/>
      <c r="AC180" s="283"/>
      <c r="AD180" s="283"/>
      <c r="AE180" s="283"/>
      <c r="AF180" s="283"/>
      <c r="AG180" s="283"/>
      <c r="AH180" s="283"/>
      <c r="AI180" s="283"/>
      <c r="AJ180" s="283"/>
      <c r="AK180" s="283"/>
      <c r="AL180" s="283"/>
    </row>
    <row r="181">
      <c r="A181" s="283"/>
      <c r="B181" s="283"/>
      <c r="C181" s="283"/>
      <c r="D181" s="283"/>
      <c r="E181" s="283"/>
      <c r="F181" s="283"/>
      <c r="G181" s="283"/>
      <c r="H181" s="283"/>
      <c r="I181" s="283"/>
      <c r="J181" s="283"/>
      <c r="K181" s="283"/>
      <c r="L181" s="329"/>
      <c r="M181" s="329"/>
      <c r="N181" s="329"/>
      <c r="O181" s="329"/>
      <c r="P181" s="329"/>
      <c r="Q181" s="329"/>
      <c r="R181" s="283"/>
      <c r="S181" s="283"/>
      <c r="T181" s="283"/>
      <c r="U181" s="283"/>
      <c r="V181" s="283"/>
      <c r="W181" s="283"/>
      <c r="X181" s="283"/>
      <c r="Y181" s="283"/>
      <c r="Z181" s="283"/>
      <c r="AA181" s="283"/>
      <c r="AB181" s="283"/>
      <c r="AC181" s="283"/>
      <c r="AD181" s="283"/>
      <c r="AE181" s="283"/>
      <c r="AF181" s="283"/>
      <c r="AG181" s="283"/>
      <c r="AH181" s="283"/>
      <c r="AI181" s="283"/>
      <c r="AJ181" s="283"/>
      <c r="AK181" s="283"/>
      <c r="AL181" s="283"/>
    </row>
    <row r="182">
      <c r="A182" s="283"/>
      <c r="B182" s="283"/>
      <c r="C182" s="283"/>
      <c r="D182" s="283"/>
      <c r="E182" s="283"/>
      <c r="F182" s="283"/>
      <c r="G182" s="283"/>
      <c r="H182" s="283"/>
      <c r="I182" s="283"/>
      <c r="J182" s="283"/>
      <c r="K182" s="283"/>
      <c r="L182" s="329"/>
      <c r="M182" s="329"/>
      <c r="N182" s="329"/>
      <c r="O182" s="329"/>
      <c r="P182" s="329"/>
      <c r="Q182" s="329"/>
      <c r="R182" s="283"/>
      <c r="S182" s="283"/>
      <c r="T182" s="283"/>
      <c r="U182" s="283"/>
      <c r="V182" s="283"/>
      <c r="W182" s="283"/>
      <c r="X182" s="283"/>
      <c r="Y182" s="283"/>
      <c r="Z182" s="283"/>
      <c r="AA182" s="283"/>
      <c r="AB182" s="283"/>
      <c r="AC182" s="283"/>
      <c r="AD182" s="283"/>
      <c r="AE182" s="283"/>
      <c r="AF182" s="283"/>
      <c r="AG182" s="283"/>
      <c r="AH182" s="283"/>
      <c r="AI182" s="283"/>
      <c r="AJ182" s="283"/>
      <c r="AK182" s="283"/>
      <c r="AL182" s="283"/>
    </row>
    <row r="183">
      <c r="A183" s="283"/>
      <c r="B183" s="283"/>
      <c r="C183" s="283"/>
      <c r="D183" s="283"/>
      <c r="E183" s="283"/>
      <c r="F183" s="283"/>
      <c r="G183" s="283"/>
      <c r="H183" s="283"/>
      <c r="I183" s="283"/>
      <c r="J183" s="283"/>
      <c r="K183" s="283"/>
      <c r="L183" s="329"/>
      <c r="M183" s="329"/>
      <c r="N183" s="329"/>
      <c r="O183" s="329"/>
      <c r="P183" s="329"/>
      <c r="Q183" s="329"/>
      <c r="R183" s="283"/>
      <c r="S183" s="283"/>
      <c r="T183" s="283"/>
      <c r="U183" s="283"/>
      <c r="V183" s="283"/>
      <c r="W183" s="283"/>
      <c r="X183" s="283"/>
      <c r="Y183" s="283"/>
      <c r="Z183" s="283"/>
      <c r="AA183" s="283"/>
      <c r="AB183" s="283"/>
      <c r="AC183" s="283"/>
      <c r="AD183" s="283"/>
      <c r="AE183" s="283"/>
      <c r="AF183" s="283"/>
      <c r="AG183" s="283"/>
      <c r="AH183" s="283"/>
      <c r="AI183" s="283"/>
      <c r="AJ183" s="283"/>
      <c r="AK183" s="283"/>
      <c r="AL183" s="283"/>
    </row>
    <row r="184">
      <c r="A184" s="283"/>
      <c r="B184" s="283"/>
      <c r="C184" s="283"/>
      <c r="D184" s="283"/>
      <c r="E184" s="283"/>
      <c r="F184" s="283"/>
      <c r="G184" s="283"/>
      <c r="H184" s="283"/>
      <c r="I184" s="283"/>
      <c r="J184" s="283"/>
      <c r="K184" s="283"/>
      <c r="L184" s="329"/>
      <c r="M184" s="329"/>
      <c r="N184" s="329"/>
      <c r="O184" s="329"/>
      <c r="P184" s="329"/>
      <c r="Q184" s="329"/>
      <c r="R184" s="283"/>
      <c r="S184" s="283"/>
      <c r="T184" s="283"/>
      <c r="U184" s="283"/>
      <c r="V184" s="283"/>
      <c r="W184" s="283"/>
      <c r="X184" s="283"/>
      <c r="Y184" s="283"/>
      <c r="Z184" s="283"/>
      <c r="AA184" s="283"/>
      <c r="AB184" s="283"/>
      <c r="AC184" s="283"/>
      <c r="AD184" s="283"/>
      <c r="AE184" s="283"/>
      <c r="AF184" s="283"/>
      <c r="AG184" s="283"/>
      <c r="AH184" s="283"/>
      <c r="AI184" s="283"/>
      <c r="AJ184" s="283"/>
      <c r="AK184" s="283"/>
      <c r="AL184" s="283"/>
    </row>
    <row r="185">
      <c r="A185" s="283"/>
      <c r="B185" s="283"/>
      <c r="C185" s="283"/>
      <c r="D185" s="283"/>
      <c r="E185" s="283"/>
      <c r="F185" s="283"/>
      <c r="G185" s="283"/>
      <c r="H185" s="283"/>
      <c r="I185" s="283"/>
      <c r="J185" s="283"/>
      <c r="K185" s="283"/>
      <c r="L185" s="329"/>
      <c r="M185" s="329"/>
      <c r="N185" s="329"/>
      <c r="O185" s="329"/>
      <c r="P185" s="329"/>
      <c r="Q185" s="329"/>
      <c r="R185" s="283"/>
      <c r="S185" s="283"/>
      <c r="T185" s="283"/>
      <c r="U185" s="283"/>
      <c r="V185" s="283"/>
      <c r="W185" s="283"/>
      <c r="X185" s="283"/>
      <c r="Y185" s="283"/>
      <c r="Z185" s="283"/>
      <c r="AA185" s="283"/>
      <c r="AB185" s="283"/>
      <c r="AC185" s="283"/>
      <c r="AD185" s="283"/>
      <c r="AE185" s="283"/>
      <c r="AF185" s="283"/>
      <c r="AG185" s="283"/>
      <c r="AH185" s="283"/>
      <c r="AI185" s="283"/>
      <c r="AJ185" s="283"/>
      <c r="AK185" s="283"/>
      <c r="AL185" s="283"/>
    </row>
    <row r="186">
      <c r="A186" s="283"/>
      <c r="B186" s="283"/>
      <c r="C186" s="283"/>
      <c r="D186" s="283"/>
      <c r="E186" s="283"/>
      <c r="F186" s="283"/>
      <c r="G186" s="283"/>
      <c r="H186" s="283"/>
      <c r="I186" s="283"/>
      <c r="J186" s="283"/>
      <c r="K186" s="283"/>
      <c r="L186" s="329"/>
      <c r="M186" s="329"/>
      <c r="N186" s="329"/>
      <c r="O186" s="329"/>
      <c r="P186" s="329"/>
      <c r="Q186" s="329"/>
      <c r="R186" s="283"/>
      <c r="S186" s="283"/>
      <c r="T186" s="283"/>
      <c r="U186" s="283"/>
      <c r="V186" s="283"/>
      <c r="W186" s="283"/>
      <c r="X186" s="283"/>
      <c r="Y186" s="283"/>
      <c r="Z186" s="283"/>
      <c r="AA186" s="283"/>
      <c r="AB186" s="283"/>
      <c r="AC186" s="283"/>
      <c r="AD186" s="283"/>
      <c r="AE186" s="283"/>
      <c r="AF186" s="283"/>
      <c r="AG186" s="283"/>
      <c r="AH186" s="283"/>
      <c r="AI186" s="283"/>
      <c r="AJ186" s="283"/>
      <c r="AK186" s="283"/>
      <c r="AL186" s="283"/>
    </row>
    <row r="187">
      <c r="A187" s="283"/>
      <c r="B187" s="283"/>
      <c r="C187" s="283"/>
      <c r="D187" s="283"/>
      <c r="E187" s="283"/>
      <c r="F187" s="283"/>
      <c r="G187" s="283"/>
      <c r="H187" s="283"/>
      <c r="I187" s="283"/>
      <c r="J187" s="283"/>
      <c r="K187" s="283"/>
      <c r="L187" s="329"/>
      <c r="M187" s="329"/>
      <c r="N187" s="329"/>
      <c r="O187" s="329"/>
      <c r="P187" s="329"/>
      <c r="Q187" s="329"/>
      <c r="R187" s="283"/>
      <c r="S187" s="283"/>
      <c r="T187" s="283"/>
      <c r="U187" s="283"/>
      <c r="V187" s="283"/>
      <c r="W187" s="283"/>
      <c r="X187" s="283"/>
      <c r="Y187" s="283"/>
      <c r="Z187" s="283"/>
      <c r="AA187" s="283"/>
      <c r="AB187" s="283"/>
      <c r="AC187" s="283"/>
      <c r="AD187" s="283"/>
      <c r="AE187" s="283"/>
      <c r="AF187" s="283"/>
      <c r="AG187" s="283"/>
      <c r="AH187" s="283"/>
      <c r="AI187" s="283"/>
      <c r="AJ187" s="283"/>
      <c r="AK187" s="283"/>
      <c r="AL187" s="283"/>
    </row>
    <row r="188">
      <c r="A188" s="283"/>
      <c r="B188" s="283"/>
      <c r="C188" s="283"/>
      <c r="D188" s="283"/>
      <c r="E188" s="283"/>
      <c r="F188" s="283"/>
      <c r="G188" s="283"/>
      <c r="H188" s="283"/>
      <c r="I188" s="283"/>
      <c r="J188" s="283"/>
      <c r="K188" s="283"/>
      <c r="L188" s="329"/>
      <c r="M188" s="329"/>
      <c r="N188" s="329"/>
      <c r="O188" s="329"/>
      <c r="P188" s="329"/>
      <c r="Q188" s="329"/>
      <c r="R188" s="283"/>
      <c r="S188" s="283"/>
      <c r="T188" s="283"/>
      <c r="U188" s="283"/>
      <c r="V188" s="283"/>
      <c r="W188" s="283"/>
      <c r="X188" s="283"/>
      <c r="Y188" s="283"/>
      <c r="Z188" s="283"/>
      <c r="AA188" s="283"/>
      <c r="AB188" s="283"/>
      <c r="AC188" s="283"/>
      <c r="AD188" s="283"/>
      <c r="AE188" s="283"/>
      <c r="AF188" s="283"/>
      <c r="AG188" s="283"/>
      <c r="AH188" s="283"/>
      <c r="AI188" s="283"/>
      <c r="AJ188" s="283"/>
      <c r="AK188" s="283"/>
      <c r="AL188" s="283"/>
    </row>
    <row r="189">
      <c r="A189" s="283"/>
      <c r="B189" s="283"/>
      <c r="C189" s="283"/>
      <c r="D189" s="283"/>
      <c r="E189" s="283"/>
      <c r="F189" s="283"/>
      <c r="G189" s="283"/>
      <c r="H189" s="283"/>
      <c r="I189" s="283"/>
      <c r="J189" s="283"/>
      <c r="K189" s="283"/>
      <c r="L189" s="329"/>
      <c r="M189" s="329"/>
      <c r="N189" s="329"/>
      <c r="O189" s="329"/>
      <c r="P189" s="329"/>
      <c r="Q189" s="329"/>
      <c r="R189" s="283"/>
      <c r="S189" s="283"/>
      <c r="T189" s="283"/>
      <c r="U189" s="283"/>
      <c r="V189" s="283"/>
      <c r="W189" s="283"/>
      <c r="X189" s="283"/>
      <c r="Y189" s="283"/>
      <c r="Z189" s="283"/>
      <c r="AA189" s="283"/>
      <c r="AB189" s="283"/>
      <c r="AC189" s="283"/>
      <c r="AD189" s="283"/>
      <c r="AE189" s="283"/>
      <c r="AF189" s="283"/>
      <c r="AG189" s="283"/>
      <c r="AH189" s="283"/>
      <c r="AI189" s="283"/>
      <c r="AJ189" s="283"/>
      <c r="AK189" s="283"/>
      <c r="AL189" s="283"/>
    </row>
    <row r="190">
      <c r="A190" s="283"/>
      <c r="B190" s="283"/>
      <c r="C190" s="283"/>
      <c r="D190" s="283"/>
      <c r="E190" s="283"/>
      <c r="F190" s="283"/>
      <c r="G190" s="283"/>
      <c r="H190" s="283"/>
      <c r="I190" s="283"/>
      <c r="J190" s="283"/>
      <c r="K190" s="283"/>
      <c r="L190" s="329"/>
      <c r="M190" s="329"/>
      <c r="N190" s="329"/>
      <c r="O190" s="329"/>
      <c r="P190" s="329"/>
      <c r="Q190" s="329"/>
      <c r="R190" s="283"/>
      <c r="S190" s="283"/>
      <c r="T190" s="283"/>
      <c r="U190" s="283"/>
      <c r="V190" s="283"/>
      <c r="W190" s="283"/>
      <c r="X190" s="283"/>
      <c r="Y190" s="283"/>
      <c r="Z190" s="283"/>
      <c r="AA190" s="283"/>
      <c r="AB190" s="283"/>
      <c r="AC190" s="283"/>
      <c r="AD190" s="283"/>
      <c r="AE190" s="283"/>
      <c r="AF190" s="283"/>
      <c r="AG190" s="283"/>
      <c r="AH190" s="283"/>
      <c r="AI190" s="283"/>
      <c r="AJ190" s="283"/>
      <c r="AK190" s="283"/>
      <c r="AL190" s="283"/>
    </row>
    <row r="191">
      <c r="A191" s="283"/>
      <c r="B191" s="283"/>
      <c r="C191" s="283"/>
      <c r="D191" s="283"/>
      <c r="E191" s="283"/>
      <c r="F191" s="283"/>
      <c r="G191" s="283"/>
      <c r="H191" s="283"/>
      <c r="I191" s="283"/>
      <c r="J191" s="283"/>
      <c r="K191" s="283"/>
      <c r="L191" s="329"/>
      <c r="M191" s="329"/>
      <c r="N191" s="329"/>
      <c r="O191" s="329"/>
      <c r="P191" s="329"/>
      <c r="Q191" s="329"/>
      <c r="R191" s="283"/>
      <c r="S191" s="283"/>
      <c r="T191" s="283"/>
      <c r="U191" s="283"/>
      <c r="V191" s="283"/>
      <c r="W191" s="283"/>
      <c r="X191" s="283"/>
      <c r="Y191" s="283"/>
      <c r="Z191" s="283"/>
      <c r="AA191" s="283"/>
      <c r="AB191" s="283"/>
      <c r="AC191" s="283"/>
      <c r="AD191" s="283"/>
      <c r="AE191" s="283"/>
      <c r="AF191" s="283"/>
      <c r="AG191" s="283"/>
      <c r="AH191" s="283"/>
      <c r="AI191" s="283"/>
      <c r="AJ191" s="283"/>
      <c r="AK191" s="283"/>
      <c r="AL191" s="283"/>
    </row>
    <row r="192">
      <c r="A192" s="283"/>
      <c r="B192" s="283"/>
      <c r="C192" s="283"/>
      <c r="D192" s="283"/>
      <c r="E192" s="283"/>
      <c r="F192" s="283"/>
      <c r="G192" s="283"/>
      <c r="H192" s="283"/>
      <c r="I192" s="283"/>
      <c r="J192" s="283"/>
      <c r="K192" s="283"/>
      <c r="L192" s="329"/>
      <c r="M192" s="329"/>
      <c r="N192" s="329"/>
      <c r="O192" s="329"/>
      <c r="P192" s="329"/>
      <c r="Q192" s="329"/>
      <c r="R192" s="283"/>
      <c r="S192" s="283"/>
      <c r="T192" s="283"/>
      <c r="U192" s="283"/>
      <c r="V192" s="283"/>
      <c r="W192" s="283"/>
      <c r="X192" s="283"/>
      <c r="Y192" s="283"/>
      <c r="Z192" s="283"/>
      <c r="AA192" s="283"/>
      <c r="AB192" s="283"/>
      <c r="AC192" s="283"/>
      <c r="AD192" s="283"/>
      <c r="AE192" s="283"/>
      <c r="AF192" s="283"/>
      <c r="AG192" s="283"/>
      <c r="AH192" s="283"/>
      <c r="AI192" s="283"/>
      <c r="AJ192" s="283"/>
      <c r="AK192" s="283"/>
      <c r="AL192" s="283"/>
    </row>
    <row r="193">
      <c r="A193" s="283"/>
      <c r="B193" s="283"/>
      <c r="C193" s="283"/>
      <c r="D193" s="283"/>
      <c r="E193" s="283"/>
      <c r="F193" s="283"/>
      <c r="G193" s="283"/>
      <c r="H193" s="283"/>
      <c r="I193" s="283"/>
      <c r="J193" s="283"/>
      <c r="K193" s="283"/>
      <c r="L193" s="329"/>
      <c r="M193" s="329"/>
      <c r="N193" s="329"/>
      <c r="O193" s="329"/>
      <c r="P193" s="329"/>
      <c r="Q193" s="329"/>
      <c r="R193" s="283"/>
      <c r="S193" s="283"/>
      <c r="T193" s="283"/>
      <c r="U193" s="283"/>
      <c r="V193" s="283"/>
      <c r="W193" s="283"/>
      <c r="X193" s="283"/>
      <c r="Y193" s="283"/>
      <c r="Z193" s="283"/>
      <c r="AA193" s="283"/>
      <c r="AB193" s="283"/>
      <c r="AC193" s="283"/>
      <c r="AD193" s="283"/>
      <c r="AE193" s="283"/>
      <c r="AF193" s="283"/>
      <c r="AG193" s="283"/>
      <c r="AH193" s="283"/>
      <c r="AI193" s="283"/>
      <c r="AJ193" s="283"/>
      <c r="AK193" s="283"/>
      <c r="AL193" s="283"/>
    </row>
    <row r="194">
      <c r="A194" s="283"/>
      <c r="B194" s="283"/>
      <c r="C194" s="283"/>
      <c r="D194" s="283"/>
      <c r="E194" s="283"/>
      <c r="F194" s="283"/>
      <c r="G194" s="283"/>
      <c r="H194" s="283"/>
      <c r="I194" s="283"/>
      <c r="J194" s="283"/>
      <c r="K194" s="283"/>
      <c r="L194" s="329"/>
      <c r="M194" s="329"/>
      <c r="N194" s="329"/>
      <c r="O194" s="329"/>
      <c r="P194" s="329"/>
      <c r="Q194" s="329"/>
      <c r="R194" s="283"/>
      <c r="S194" s="283"/>
      <c r="T194" s="283"/>
      <c r="U194" s="283"/>
      <c r="V194" s="283"/>
      <c r="W194" s="283"/>
      <c r="X194" s="283"/>
      <c r="Y194" s="283"/>
      <c r="Z194" s="283"/>
      <c r="AA194" s="283"/>
      <c r="AB194" s="283"/>
      <c r="AC194" s="283"/>
      <c r="AD194" s="283"/>
      <c r="AE194" s="283"/>
      <c r="AF194" s="283"/>
      <c r="AG194" s="283"/>
      <c r="AH194" s="283"/>
      <c r="AI194" s="283"/>
      <c r="AJ194" s="283"/>
      <c r="AK194" s="283"/>
      <c r="AL194" s="283"/>
    </row>
    <row r="195">
      <c r="A195" s="283"/>
      <c r="B195" s="283"/>
      <c r="C195" s="283"/>
      <c r="D195" s="283"/>
      <c r="E195" s="283"/>
      <c r="F195" s="283"/>
      <c r="G195" s="283"/>
      <c r="H195" s="283"/>
      <c r="I195" s="283"/>
      <c r="J195" s="283"/>
      <c r="K195" s="283"/>
      <c r="L195" s="329"/>
      <c r="M195" s="329"/>
      <c r="N195" s="329"/>
      <c r="O195" s="329"/>
      <c r="P195" s="329"/>
      <c r="Q195" s="329"/>
      <c r="R195" s="283"/>
      <c r="S195" s="283"/>
      <c r="T195" s="283"/>
      <c r="U195" s="283"/>
      <c r="V195" s="283"/>
      <c r="W195" s="283"/>
      <c r="X195" s="283"/>
      <c r="Y195" s="283"/>
      <c r="Z195" s="283"/>
      <c r="AA195" s="283"/>
      <c r="AB195" s="283"/>
      <c r="AC195" s="283"/>
      <c r="AD195" s="283"/>
      <c r="AE195" s="283"/>
      <c r="AF195" s="283"/>
      <c r="AG195" s="283"/>
      <c r="AH195" s="283"/>
      <c r="AI195" s="283"/>
      <c r="AJ195" s="283"/>
      <c r="AK195" s="283"/>
      <c r="AL195" s="283"/>
    </row>
    <row r="196">
      <c r="A196" s="283"/>
      <c r="B196" s="283"/>
      <c r="C196" s="283"/>
      <c r="D196" s="283"/>
      <c r="E196" s="283"/>
      <c r="F196" s="283"/>
      <c r="G196" s="283"/>
      <c r="H196" s="283"/>
      <c r="I196" s="283"/>
      <c r="J196" s="283"/>
      <c r="K196" s="283"/>
      <c r="L196" s="329"/>
      <c r="M196" s="329"/>
      <c r="N196" s="329"/>
      <c r="O196" s="329"/>
      <c r="P196" s="329"/>
      <c r="Q196" s="329"/>
      <c r="R196" s="283"/>
      <c r="S196" s="283"/>
      <c r="T196" s="283"/>
      <c r="U196" s="283"/>
      <c r="V196" s="283"/>
      <c r="W196" s="283"/>
      <c r="X196" s="283"/>
      <c r="Y196" s="283"/>
      <c r="Z196" s="283"/>
      <c r="AA196" s="283"/>
      <c r="AB196" s="283"/>
      <c r="AC196" s="283"/>
      <c r="AD196" s="283"/>
      <c r="AE196" s="283"/>
      <c r="AF196" s="283"/>
      <c r="AG196" s="283"/>
      <c r="AH196" s="283"/>
      <c r="AI196" s="283"/>
      <c r="AJ196" s="283"/>
      <c r="AK196" s="283"/>
      <c r="AL196" s="283"/>
    </row>
    <row r="197">
      <c r="A197" s="283"/>
      <c r="B197" s="283"/>
      <c r="C197" s="283"/>
      <c r="D197" s="283"/>
      <c r="E197" s="283"/>
      <c r="F197" s="283"/>
      <c r="G197" s="283"/>
      <c r="H197" s="283"/>
      <c r="I197" s="283"/>
      <c r="J197" s="283"/>
      <c r="K197" s="283"/>
      <c r="L197" s="329"/>
      <c r="M197" s="329"/>
      <c r="N197" s="329"/>
      <c r="O197" s="329"/>
      <c r="P197" s="329"/>
      <c r="Q197" s="329"/>
      <c r="R197" s="283"/>
      <c r="S197" s="283"/>
      <c r="T197" s="283"/>
      <c r="U197" s="283"/>
      <c r="V197" s="283"/>
      <c r="W197" s="283"/>
      <c r="X197" s="283"/>
      <c r="Y197" s="283"/>
      <c r="Z197" s="283"/>
      <c r="AA197" s="283"/>
      <c r="AB197" s="283"/>
      <c r="AC197" s="283"/>
      <c r="AD197" s="283"/>
      <c r="AE197" s="283"/>
      <c r="AF197" s="283"/>
      <c r="AG197" s="283"/>
      <c r="AH197" s="283"/>
      <c r="AI197" s="283"/>
      <c r="AJ197" s="283"/>
      <c r="AK197" s="283"/>
      <c r="AL197" s="283"/>
    </row>
    <row r="198">
      <c r="A198" s="283"/>
      <c r="B198" s="283"/>
      <c r="C198" s="283"/>
      <c r="D198" s="283"/>
      <c r="E198" s="283"/>
      <c r="F198" s="283"/>
      <c r="G198" s="283"/>
      <c r="H198" s="283"/>
      <c r="I198" s="283"/>
      <c r="J198" s="283"/>
      <c r="K198" s="283"/>
      <c r="L198" s="329"/>
      <c r="M198" s="329"/>
      <c r="N198" s="329"/>
      <c r="O198" s="329"/>
      <c r="P198" s="329"/>
      <c r="Q198" s="329"/>
      <c r="R198" s="283"/>
      <c r="S198" s="283"/>
      <c r="T198" s="283"/>
      <c r="U198" s="283"/>
      <c r="V198" s="283"/>
      <c r="W198" s="283"/>
      <c r="X198" s="283"/>
      <c r="Y198" s="283"/>
      <c r="Z198" s="283"/>
      <c r="AA198" s="283"/>
      <c r="AB198" s="283"/>
      <c r="AC198" s="283"/>
      <c r="AD198" s="283"/>
      <c r="AE198" s="283"/>
      <c r="AF198" s="283"/>
      <c r="AG198" s="283"/>
      <c r="AH198" s="283"/>
      <c r="AI198" s="283"/>
      <c r="AJ198" s="283"/>
      <c r="AK198" s="283"/>
      <c r="AL198" s="283"/>
    </row>
    <row r="199">
      <c r="A199" s="283"/>
      <c r="B199" s="283"/>
      <c r="C199" s="283"/>
      <c r="D199" s="283"/>
      <c r="E199" s="283"/>
      <c r="F199" s="283"/>
      <c r="G199" s="283"/>
      <c r="H199" s="283"/>
      <c r="I199" s="283"/>
      <c r="J199" s="283"/>
      <c r="K199" s="283"/>
      <c r="L199" s="329"/>
      <c r="M199" s="329"/>
      <c r="N199" s="329"/>
      <c r="O199" s="329"/>
      <c r="P199" s="329"/>
      <c r="Q199" s="329"/>
      <c r="R199" s="283"/>
      <c r="S199" s="283"/>
      <c r="T199" s="283"/>
      <c r="U199" s="283"/>
      <c r="V199" s="283"/>
      <c r="W199" s="283"/>
      <c r="X199" s="283"/>
      <c r="Y199" s="283"/>
      <c r="Z199" s="283"/>
      <c r="AA199" s="283"/>
      <c r="AB199" s="283"/>
      <c r="AC199" s="283"/>
      <c r="AD199" s="283"/>
      <c r="AE199" s="283"/>
      <c r="AF199" s="283"/>
      <c r="AG199" s="283"/>
      <c r="AH199" s="283"/>
      <c r="AI199" s="283"/>
      <c r="AJ199" s="283"/>
      <c r="AK199" s="283"/>
      <c r="AL199" s="283"/>
    </row>
    <row r="200">
      <c r="A200" s="283"/>
      <c r="B200" s="283"/>
      <c r="C200" s="283"/>
      <c r="D200" s="283"/>
      <c r="E200" s="283"/>
      <c r="F200" s="283"/>
      <c r="G200" s="283"/>
      <c r="H200" s="283"/>
      <c r="I200" s="283"/>
      <c r="J200" s="283"/>
      <c r="K200" s="283"/>
      <c r="L200" s="329"/>
      <c r="M200" s="329"/>
      <c r="N200" s="329"/>
      <c r="O200" s="329"/>
      <c r="P200" s="329"/>
      <c r="Q200" s="329"/>
      <c r="R200" s="283"/>
      <c r="S200" s="283"/>
      <c r="T200" s="283"/>
      <c r="U200" s="283"/>
      <c r="V200" s="283"/>
      <c r="W200" s="283"/>
      <c r="X200" s="283"/>
      <c r="Y200" s="283"/>
      <c r="Z200" s="283"/>
      <c r="AA200" s="283"/>
      <c r="AB200" s="283"/>
      <c r="AC200" s="283"/>
      <c r="AD200" s="283"/>
      <c r="AE200" s="283"/>
      <c r="AF200" s="283"/>
      <c r="AG200" s="283"/>
      <c r="AH200" s="283"/>
      <c r="AI200" s="283"/>
      <c r="AJ200" s="283"/>
      <c r="AK200" s="283"/>
      <c r="AL200" s="283"/>
    </row>
    <row r="201">
      <c r="A201" s="283"/>
      <c r="B201" s="283"/>
      <c r="C201" s="283"/>
      <c r="D201" s="283"/>
      <c r="E201" s="283"/>
      <c r="F201" s="283"/>
      <c r="G201" s="283"/>
      <c r="H201" s="283"/>
      <c r="I201" s="283"/>
      <c r="J201" s="283"/>
      <c r="K201" s="283"/>
      <c r="L201" s="329"/>
      <c r="M201" s="329"/>
      <c r="N201" s="329"/>
      <c r="O201" s="329"/>
      <c r="P201" s="329"/>
      <c r="Q201" s="329"/>
      <c r="R201" s="283"/>
      <c r="S201" s="283"/>
      <c r="T201" s="283"/>
      <c r="U201" s="283"/>
      <c r="V201" s="283"/>
      <c r="W201" s="283"/>
      <c r="X201" s="283"/>
      <c r="Y201" s="283"/>
      <c r="Z201" s="283"/>
      <c r="AA201" s="283"/>
      <c r="AB201" s="283"/>
      <c r="AC201" s="283"/>
      <c r="AD201" s="283"/>
      <c r="AE201" s="283"/>
      <c r="AF201" s="283"/>
      <c r="AG201" s="283"/>
      <c r="AH201" s="283"/>
      <c r="AI201" s="283"/>
      <c r="AJ201" s="283"/>
      <c r="AK201" s="283"/>
      <c r="AL201" s="283"/>
    </row>
    <row r="202">
      <c r="A202" s="283"/>
      <c r="B202" s="283"/>
      <c r="C202" s="283"/>
      <c r="D202" s="283"/>
      <c r="E202" s="283"/>
      <c r="F202" s="283"/>
      <c r="G202" s="283"/>
      <c r="H202" s="283"/>
      <c r="I202" s="283"/>
      <c r="J202" s="283"/>
      <c r="K202" s="283"/>
      <c r="L202" s="329"/>
      <c r="M202" s="329"/>
      <c r="N202" s="329"/>
      <c r="O202" s="329"/>
      <c r="P202" s="329"/>
      <c r="Q202" s="329"/>
      <c r="R202" s="283"/>
      <c r="S202" s="283"/>
      <c r="T202" s="283"/>
      <c r="U202" s="283"/>
      <c r="V202" s="283"/>
      <c r="W202" s="283"/>
      <c r="X202" s="283"/>
      <c r="Y202" s="283"/>
      <c r="Z202" s="283"/>
      <c r="AA202" s="283"/>
      <c r="AB202" s="283"/>
      <c r="AC202" s="283"/>
      <c r="AD202" s="283"/>
      <c r="AE202" s="283"/>
      <c r="AF202" s="283"/>
      <c r="AG202" s="283"/>
      <c r="AH202" s="283"/>
      <c r="AI202" s="283"/>
      <c r="AJ202" s="283"/>
      <c r="AK202" s="283"/>
      <c r="AL202" s="283"/>
    </row>
    <row r="203">
      <c r="A203" s="283"/>
      <c r="B203" s="283"/>
      <c r="C203" s="283"/>
      <c r="D203" s="283"/>
      <c r="E203" s="283"/>
      <c r="F203" s="283"/>
      <c r="G203" s="283"/>
      <c r="H203" s="283"/>
      <c r="I203" s="283"/>
      <c r="J203" s="283"/>
      <c r="K203" s="283"/>
      <c r="L203" s="329"/>
      <c r="M203" s="329"/>
      <c r="N203" s="329"/>
      <c r="O203" s="329"/>
      <c r="P203" s="329"/>
      <c r="Q203" s="329"/>
      <c r="R203" s="283"/>
      <c r="S203" s="283"/>
      <c r="T203" s="283"/>
      <c r="U203" s="283"/>
      <c r="V203" s="283"/>
      <c r="W203" s="283"/>
      <c r="X203" s="283"/>
      <c r="Y203" s="283"/>
      <c r="Z203" s="283"/>
      <c r="AA203" s="283"/>
      <c r="AB203" s="283"/>
      <c r="AC203" s="283"/>
      <c r="AD203" s="283"/>
      <c r="AE203" s="283"/>
      <c r="AF203" s="283"/>
      <c r="AG203" s="283"/>
      <c r="AH203" s="283"/>
      <c r="AI203" s="283"/>
      <c r="AJ203" s="283"/>
      <c r="AK203" s="283"/>
      <c r="AL203" s="283"/>
    </row>
    <row r="204">
      <c r="A204" s="283"/>
      <c r="B204" s="283"/>
      <c r="C204" s="283"/>
      <c r="D204" s="283"/>
      <c r="E204" s="283"/>
      <c r="F204" s="283"/>
      <c r="G204" s="283"/>
      <c r="H204" s="283"/>
      <c r="I204" s="283"/>
      <c r="J204" s="283"/>
      <c r="K204" s="283"/>
      <c r="L204" s="329"/>
      <c r="M204" s="329"/>
      <c r="N204" s="329"/>
      <c r="O204" s="329"/>
      <c r="P204" s="329"/>
      <c r="Q204" s="329"/>
      <c r="R204" s="283"/>
      <c r="S204" s="283"/>
      <c r="T204" s="283"/>
      <c r="U204" s="283"/>
      <c r="V204" s="283"/>
      <c r="W204" s="283"/>
      <c r="X204" s="283"/>
      <c r="Y204" s="283"/>
      <c r="Z204" s="283"/>
      <c r="AA204" s="283"/>
      <c r="AB204" s="283"/>
      <c r="AC204" s="283"/>
      <c r="AD204" s="283"/>
      <c r="AE204" s="283"/>
      <c r="AF204" s="283"/>
      <c r="AG204" s="283"/>
      <c r="AH204" s="283"/>
      <c r="AI204" s="283"/>
      <c r="AJ204" s="283"/>
      <c r="AK204" s="283"/>
      <c r="AL204" s="283"/>
    </row>
    <row r="205">
      <c r="A205" s="283"/>
      <c r="B205" s="283"/>
      <c r="C205" s="283"/>
      <c r="D205" s="283"/>
      <c r="E205" s="283"/>
      <c r="F205" s="283"/>
      <c r="G205" s="283"/>
      <c r="H205" s="283"/>
      <c r="I205" s="283"/>
      <c r="J205" s="283"/>
      <c r="K205" s="283"/>
      <c r="L205" s="329"/>
      <c r="M205" s="329"/>
      <c r="N205" s="329"/>
      <c r="O205" s="329"/>
      <c r="P205" s="329"/>
      <c r="Q205" s="329"/>
      <c r="R205" s="283"/>
      <c r="S205" s="283"/>
      <c r="T205" s="283"/>
      <c r="U205" s="283"/>
      <c r="V205" s="283"/>
      <c r="W205" s="283"/>
      <c r="X205" s="283"/>
      <c r="Y205" s="283"/>
      <c r="Z205" s="283"/>
      <c r="AA205" s="283"/>
      <c r="AB205" s="283"/>
      <c r="AC205" s="283"/>
      <c r="AD205" s="283"/>
      <c r="AE205" s="283"/>
      <c r="AF205" s="283"/>
      <c r="AG205" s="283"/>
      <c r="AH205" s="283"/>
      <c r="AI205" s="283"/>
      <c r="AJ205" s="283"/>
      <c r="AK205" s="283"/>
      <c r="AL205" s="283"/>
    </row>
    <row r="206">
      <c r="A206" s="283"/>
      <c r="B206" s="283"/>
      <c r="C206" s="283"/>
      <c r="D206" s="283"/>
      <c r="E206" s="283"/>
      <c r="F206" s="283"/>
      <c r="G206" s="283"/>
      <c r="H206" s="283"/>
      <c r="I206" s="283"/>
      <c r="J206" s="283"/>
      <c r="K206" s="283"/>
      <c r="L206" s="329"/>
      <c r="M206" s="329"/>
      <c r="N206" s="329"/>
      <c r="O206" s="329"/>
      <c r="P206" s="329"/>
      <c r="Q206" s="329"/>
      <c r="R206" s="283"/>
      <c r="S206" s="283"/>
      <c r="T206" s="283"/>
      <c r="U206" s="283"/>
      <c r="V206" s="283"/>
      <c r="W206" s="283"/>
      <c r="X206" s="283"/>
      <c r="Y206" s="283"/>
      <c r="Z206" s="283"/>
      <c r="AA206" s="283"/>
      <c r="AB206" s="283"/>
      <c r="AC206" s="283"/>
      <c r="AD206" s="283"/>
      <c r="AE206" s="283"/>
      <c r="AF206" s="283"/>
      <c r="AG206" s="283"/>
      <c r="AH206" s="283"/>
      <c r="AI206" s="283"/>
      <c r="AJ206" s="283"/>
      <c r="AK206" s="283"/>
      <c r="AL206" s="283"/>
    </row>
    <row r="207">
      <c r="A207" s="283"/>
      <c r="B207" s="283"/>
      <c r="C207" s="283"/>
      <c r="D207" s="283"/>
      <c r="E207" s="283"/>
      <c r="F207" s="283"/>
      <c r="G207" s="283"/>
      <c r="H207" s="283"/>
      <c r="I207" s="283"/>
      <c r="J207" s="283"/>
      <c r="K207" s="283"/>
      <c r="L207" s="329"/>
      <c r="M207" s="329"/>
      <c r="N207" s="329"/>
      <c r="O207" s="329"/>
      <c r="P207" s="329"/>
      <c r="Q207" s="329"/>
      <c r="R207" s="283"/>
      <c r="S207" s="283"/>
      <c r="T207" s="283"/>
      <c r="U207" s="283"/>
      <c r="V207" s="283"/>
      <c r="W207" s="283"/>
      <c r="X207" s="283"/>
      <c r="Y207" s="283"/>
      <c r="Z207" s="283"/>
      <c r="AA207" s="283"/>
      <c r="AB207" s="283"/>
      <c r="AC207" s="283"/>
      <c r="AD207" s="283"/>
      <c r="AE207" s="283"/>
      <c r="AF207" s="283"/>
      <c r="AG207" s="283"/>
      <c r="AH207" s="283"/>
      <c r="AI207" s="283"/>
      <c r="AJ207" s="283"/>
      <c r="AK207" s="283"/>
      <c r="AL207" s="283"/>
    </row>
    <row r="208">
      <c r="A208" s="283"/>
      <c r="B208" s="283"/>
      <c r="C208" s="283"/>
      <c r="D208" s="283"/>
      <c r="E208" s="283"/>
      <c r="F208" s="283"/>
      <c r="G208" s="283"/>
      <c r="H208" s="283"/>
      <c r="I208" s="283"/>
      <c r="J208" s="283"/>
      <c r="K208" s="283"/>
      <c r="L208" s="329"/>
      <c r="M208" s="329"/>
      <c r="N208" s="329"/>
      <c r="O208" s="329"/>
      <c r="P208" s="329"/>
      <c r="Q208" s="329"/>
      <c r="R208" s="283"/>
      <c r="S208" s="283"/>
      <c r="T208" s="283"/>
      <c r="U208" s="283"/>
      <c r="V208" s="283"/>
      <c r="W208" s="283"/>
      <c r="X208" s="283"/>
      <c r="Y208" s="283"/>
      <c r="Z208" s="283"/>
      <c r="AA208" s="283"/>
      <c r="AB208" s="283"/>
      <c r="AC208" s="283"/>
      <c r="AD208" s="283"/>
      <c r="AE208" s="283"/>
      <c r="AF208" s="283"/>
      <c r="AG208" s="283"/>
      <c r="AH208" s="283"/>
      <c r="AI208" s="283"/>
      <c r="AJ208" s="283"/>
      <c r="AK208" s="283"/>
      <c r="AL208" s="283"/>
    </row>
    <row r="209">
      <c r="A209" s="283"/>
      <c r="B209" s="283"/>
      <c r="C209" s="283"/>
      <c r="D209" s="283"/>
      <c r="E209" s="283"/>
      <c r="F209" s="283"/>
      <c r="G209" s="283"/>
      <c r="H209" s="283"/>
      <c r="I209" s="283"/>
      <c r="J209" s="283"/>
      <c r="K209" s="283"/>
      <c r="L209" s="329"/>
      <c r="M209" s="329"/>
      <c r="N209" s="329"/>
      <c r="O209" s="329"/>
      <c r="P209" s="329"/>
      <c r="Q209" s="329"/>
      <c r="R209" s="283"/>
      <c r="S209" s="283"/>
      <c r="T209" s="283"/>
      <c r="U209" s="283"/>
      <c r="V209" s="283"/>
      <c r="W209" s="283"/>
      <c r="X209" s="283"/>
      <c r="Y209" s="283"/>
      <c r="Z209" s="283"/>
      <c r="AA209" s="283"/>
      <c r="AB209" s="283"/>
      <c r="AC209" s="283"/>
      <c r="AD209" s="283"/>
      <c r="AE209" s="283"/>
      <c r="AF209" s="283"/>
      <c r="AG209" s="283"/>
      <c r="AH209" s="283"/>
      <c r="AI209" s="283"/>
      <c r="AJ209" s="283"/>
      <c r="AK209" s="283"/>
      <c r="AL209" s="283"/>
    </row>
    <row r="210">
      <c r="A210" s="283"/>
      <c r="B210" s="283"/>
      <c r="C210" s="283"/>
      <c r="D210" s="283"/>
      <c r="E210" s="283"/>
      <c r="F210" s="283"/>
      <c r="G210" s="283"/>
      <c r="H210" s="283"/>
      <c r="I210" s="283"/>
      <c r="J210" s="283"/>
      <c r="K210" s="283"/>
      <c r="L210" s="329"/>
      <c r="M210" s="329"/>
      <c r="N210" s="329"/>
      <c r="O210" s="329"/>
      <c r="P210" s="329"/>
      <c r="Q210" s="329"/>
      <c r="R210" s="283"/>
      <c r="S210" s="283"/>
      <c r="T210" s="283"/>
      <c r="U210" s="283"/>
      <c r="V210" s="283"/>
      <c r="W210" s="283"/>
      <c r="X210" s="283"/>
      <c r="Y210" s="283"/>
      <c r="Z210" s="283"/>
      <c r="AA210" s="283"/>
      <c r="AB210" s="283"/>
      <c r="AC210" s="283"/>
      <c r="AD210" s="283"/>
      <c r="AE210" s="283"/>
      <c r="AF210" s="283"/>
      <c r="AG210" s="283"/>
      <c r="AH210" s="283"/>
      <c r="AI210" s="283"/>
      <c r="AJ210" s="283"/>
      <c r="AK210" s="283"/>
      <c r="AL210" s="283"/>
    </row>
    <row r="211">
      <c r="A211" s="283"/>
      <c r="B211" s="283"/>
      <c r="C211" s="283"/>
      <c r="D211" s="283"/>
      <c r="E211" s="283"/>
      <c r="F211" s="283"/>
      <c r="G211" s="283"/>
      <c r="H211" s="283"/>
      <c r="I211" s="283"/>
      <c r="J211" s="283"/>
      <c r="K211" s="283"/>
      <c r="L211" s="329"/>
      <c r="M211" s="329"/>
      <c r="N211" s="329"/>
      <c r="O211" s="329"/>
      <c r="P211" s="329"/>
      <c r="Q211" s="329"/>
      <c r="R211" s="283"/>
      <c r="S211" s="283"/>
      <c r="T211" s="283"/>
      <c r="U211" s="283"/>
      <c r="V211" s="283"/>
      <c r="W211" s="283"/>
      <c r="X211" s="283"/>
      <c r="Y211" s="283"/>
      <c r="Z211" s="283"/>
      <c r="AA211" s="283"/>
      <c r="AB211" s="283"/>
      <c r="AC211" s="283"/>
      <c r="AD211" s="283"/>
      <c r="AE211" s="283"/>
      <c r="AF211" s="283"/>
      <c r="AG211" s="283"/>
      <c r="AH211" s="283"/>
      <c r="AI211" s="283"/>
      <c r="AJ211" s="283"/>
      <c r="AK211" s="283"/>
      <c r="AL211" s="283"/>
    </row>
    <row r="212">
      <c r="A212" s="283"/>
      <c r="B212" s="283"/>
      <c r="C212" s="283"/>
      <c r="D212" s="283"/>
      <c r="E212" s="283"/>
      <c r="F212" s="283"/>
      <c r="G212" s="283"/>
      <c r="H212" s="283"/>
      <c r="I212" s="283"/>
      <c r="J212" s="283"/>
      <c r="K212" s="283"/>
      <c r="L212" s="329"/>
      <c r="M212" s="329"/>
      <c r="N212" s="329"/>
      <c r="O212" s="329"/>
      <c r="P212" s="329"/>
      <c r="Q212" s="329"/>
      <c r="R212" s="283"/>
      <c r="S212" s="283"/>
      <c r="T212" s="283"/>
      <c r="U212" s="283"/>
      <c r="V212" s="283"/>
      <c r="W212" s="283"/>
      <c r="X212" s="283"/>
      <c r="Y212" s="283"/>
      <c r="Z212" s="283"/>
      <c r="AA212" s="283"/>
      <c r="AB212" s="283"/>
      <c r="AC212" s="283"/>
      <c r="AD212" s="283"/>
      <c r="AE212" s="283"/>
      <c r="AF212" s="283"/>
      <c r="AG212" s="283"/>
      <c r="AH212" s="283"/>
      <c r="AI212" s="283"/>
      <c r="AJ212" s="283"/>
      <c r="AK212" s="283"/>
      <c r="AL212" s="283"/>
    </row>
    <row r="213">
      <c r="A213" s="283"/>
      <c r="B213" s="283"/>
      <c r="C213" s="283"/>
      <c r="D213" s="283"/>
      <c r="E213" s="283"/>
      <c r="F213" s="283"/>
      <c r="G213" s="283"/>
      <c r="H213" s="283"/>
      <c r="I213" s="283"/>
      <c r="J213" s="283"/>
      <c r="K213" s="283"/>
      <c r="L213" s="329"/>
      <c r="M213" s="329"/>
      <c r="N213" s="329"/>
      <c r="O213" s="329"/>
      <c r="P213" s="329"/>
      <c r="Q213" s="329"/>
      <c r="R213" s="283"/>
      <c r="S213" s="283"/>
      <c r="T213" s="283"/>
      <c r="U213" s="283"/>
      <c r="V213" s="283"/>
      <c r="W213" s="283"/>
      <c r="X213" s="283"/>
      <c r="Y213" s="283"/>
      <c r="Z213" s="283"/>
      <c r="AA213" s="283"/>
      <c r="AB213" s="283"/>
      <c r="AC213" s="283"/>
      <c r="AD213" s="283"/>
      <c r="AE213" s="283"/>
      <c r="AF213" s="283"/>
      <c r="AG213" s="283"/>
      <c r="AH213" s="283"/>
      <c r="AI213" s="283"/>
      <c r="AJ213" s="283"/>
      <c r="AK213" s="283"/>
      <c r="AL213" s="283"/>
    </row>
    <row r="214">
      <c r="A214" s="283"/>
      <c r="B214" s="283"/>
      <c r="C214" s="283"/>
      <c r="D214" s="283"/>
      <c r="E214" s="283"/>
      <c r="F214" s="283"/>
      <c r="G214" s="283"/>
      <c r="H214" s="283"/>
      <c r="I214" s="283"/>
      <c r="J214" s="283"/>
      <c r="K214" s="283"/>
      <c r="L214" s="329"/>
      <c r="M214" s="329"/>
      <c r="N214" s="329"/>
      <c r="O214" s="329"/>
      <c r="P214" s="329"/>
      <c r="Q214" s="329"/>
      <c r="R214" s="283"/>
      <c r="S214" s="283"/>
      <c r="T214" s="283"/>
      <c r="U214" s="283"/>
      <c r="V214" s="283"/>
      <c r="W214" s="283"/>
      <c r="X214" s="283"/>
      <c r="Y214" s="283"/>
      <c r="Z214" s="283"/>
      <c r="AA214" s="283"/>
      <c r="AB214" s="283"/>
      <c r="AC214" s="283"/>
      <c r="AD214" s="283"/>
      <c r="AE214" s="283"/>
      <c r="AF214" s="283"/>
      <c r="AG214" s="283"/>
      <c r="AH214" s="283"/>
      <c r="AI214" s="283"/>
      <c r="AJ214" s="283"/>
      <c r="AK214" s="283"/>
      <c r="AL214" s="283"/>
    </row>
    <row r="215">
      <c r="A215" s="283"/>
      <c r="B215" s="283"/>
      <c r="C215" s="283"/>
      <c r="D215" s="283"/>
      <c r="E215" s="283"/>
      <c r="F215" s="283"/>
      <c r="G215" s="283"/>
      <c r="H215" s="283"/>
      <c r="I215" s="283"/>
      <c r="J215" s="283"/>
      <c r="K215" s="283"/>
      <c r="L215" s="329"/>
      <c r="M215" s="329"/>
      <c r="N215" s="329"/>
      <c r="O215" s="329"/>
      <c r="P215" s="329"/>
      <c r="Q215" s="329"/>
      <c r="R215" s="283"/>
      <c r="S215" s="283"/>
      <c r="T215" s="283"/>
      <c r="U215" s="283"/>
      <c r="V215" s="283"/>
      <c r="W215" s="283"/>
      <c r="X215" s="283"/>
      <c r="Y215" s="283"/>
      <c r="Z215" s="283"/>
      <c r="AA215" s="283"/>
      <c r="AB215" s="283"/>
      <c r="AC215" s="283"/>
      <c r="AD215" s="283"/>
      <c r="AE215" s="283"/>
      <c r="AF215" s="283"/>
      <c r="AG215" s="283"/>
      <c r="AH215" s="283"/>
      <c r="AI215" s="283"/>
      <c r="AJ215" s="283"/>
      <c r="AK215" s="283"/>
      <c r="AL215" s="283"/>
    </row>
    <row r="216">
      <c r="A216" s="283"/>
      <c r="B216" s="283"/>
      <c r="C216" s="283"/>
      <c r="D216" s="283"/>
      <c r="E216" s="283"/>
      <c r="F216" s="283"/>
      <c r="G216" s="283"/>
      <c r="H216" s="283"/>
      <c r="I216" s="283"/>
      <c r="J216" s="283"/>
      <c r="K216" s="283"/>
      <c r="L216" s="329"/>
      <c r="M216" s="329"/>
      <c r="N216" s="329"/>
      <c r="O216" s="329"/>
      <c r="P216" s="329"/>
      <c r="Q216" s="329"/>
      <c r="R216" s="283"/>
      <c r="S216" s="283"/>
      <c r="T216" s="283"/>
      <c r="U216" s="283"/>
      <c r="V216" s="283"/>
      <c r="W216" s="283"/>
      <c r="X216" s="283"/>
      <c r="Y216" s="283"/>
      <c r="Z216" s="283"/>
      <c r="AA216" s="283"/>
      <c r="AB216" s="283"/>
      <c r="AC216" s="283"/>
      <c r="AD216" s="283"/>
      <c r="AE216" s="283"/>
      <c r="AF216" s="283"/>
      <c r="AG216" s="283"/>
      <c r="AH216" s="283"/>
      <c r="AI216" s="283"/>
      <c r="AJ216" s="283"/>
      <c r="AK216" s="283"/>
      <c r="AL216" s="283"/>
    </row>
    <row r="217">
      <c r="A217" s="283"/>
      <c r="B217" s="283"/>
      <c r="C217" s="283"/>
      <c r="D217" s="283"/>
      <c r="E217" s="283"/>
      <c r="F217" s="283"/>
      <c r="G217" s="283"/>
      <c r="H217" s="283"/>
      <c r="I217" s="283"/>
      <c r="J217" s="283"/>
      <c r="K217" s="283"/>
      <c r="L217" s="329"/>
      <c r="M217" s="329"/>
      <c r="N217" s="329"/>
      <c r="O217" s="329"/>
      <c r="P217" s="329"/>
      <c r="Q217" s="329"/>
      <c r="R217" s="283"/>
      <c r="S217" s="283"/>
      <c r="T217" s="283"/>
      <c r="U217" s="283"/>
      <c r="V217" s="283"/>
      <c r="W217" s="283"/>
      <c r="X217" s="283"/>
      <c r="Y217" s="283"/>
      <c r="Z217" s="283"/>
      <c r="AA217" s="283"/>
      <c r="AB217" s="283"/>
      <c r="AC217" s="283"/>
      <c r="AD217" s="283"/>
      <c r="AE217" s="283"/>
      <c r="AF217" s="283"/>
      <c r="AG217" s="283"/>
      <c r="AH217" s="283"/>
      <c r="AI217" s="283"/>
      <c r="AJ217" s="283"/>
      <c r="AK217" s="283"/>
      <c r="AL217" s="283"/>
    </row>
    <row r="218">
      <c r="A218" s="283"/>
      <c r="B218" s="283"/>
      <c r="C218" s="283"/>
      <c r="D218" s="283"/>
      <c r="E218" s="283"/>
      <c r="F218" s="283"/>
      <c r="G218" s="283"/>
      <c r="H218" s="283"/>
      <c r="I218" s="283"/>
      <c r="J218" s="283"/>
      <c r="K218" s="283"/>
      <c r="L218" s="329"/>
      <c r="M218" s="329"/>
      <c r="N218" s="329"/>
      <c r="O218" s="329"/>
      <c r="P218" s="329"/>
      <c r="Q218" s="329"/>
      <c r="R218" s="283"/>
      <c r="S218" s="283"/>
      <c r="T218" s="283"/>
      <c r="U218" s="283"/>
      <c r="V218" s="283"/>
      <c r="W218" s="283"/>
      <c r="X218" s="283"/>
      <c r="Y218" s="283"/>
      <c r="Z218" s="283"/>
      <c r="AA218" s="283"/>
      <c r="AB218" s="283"/>
      <c r="AC218" s="283"/>
      <c r="AD218" s="283"/>
      <c r="AE218" s="283"/>
      <c r="AF218" s="283"/>
      <c r="AG218" s="283"/>
      <c r="AH218" s="283"/>
      <c r="AI218" s="283"/>
      <c r="AJ218" s="283"/>
      <c r="AK218" s="283"/>
      <c r="AL218" s="283"/>
    </row>
    <row r="219">
      <c r="A219" s="283"/>
      <c r="B219" s="283"/>
      <c r="C219" s="283"/>
      <c r="D219" s="283"/>
      <c r="E219" s="283"/>
      <c r="F219" s="283"/>
      <c r="G219" s="283"/>
      <c r="H219" s="283"/>
      <c r="I219" s="283"/>
      <c r="J219" s="283"/>
      <c r="K219" s="283"/>
      <c r="L219" s="329"/>
      <c r="M219" s="329"/>
      <c r="N219" s="329"/>
      <c r="O219" s="329"/>
      <c r="P219" s="329"/>
      <c r="Q219" s="329"/>
      <c r="R219" s="283"/>
      <c r="S219" s="283"/>
      <c r="T219" s="283"/>
      <c r="U219" s="283"/>
      <c r="V219" s="283"/>
      <c r="W219" s="283"/>
      <c r="X219" s="283"/>
      <c r="Y219" s="283"/>
      <c r="Z219" s="283"/>
      <c r="AA219" s="283"/>
      <c r="AB219" s="283"/>
      <c r="AC219" s="283"/>
      <c r="AD219" s="283"/>
      <c r="AE219" s="283"/>
      <c r="AF219" s="283"/>
      <c r="AG219" s="283"/>
      <c r="AH219" s="283"/>
      <c r="AI219" s="283"/>
      <c r="AJ219" s="283"/>
      <c r="AK219" s="283"/>
      <c r="AL219" s="283"/>
    </row>
    <row r="220">
      <c r="A220" s="283"/>
      <c r="B220" s="283"/>
      <c r="C220" s="283"/>
      <c r="D220" s="283"/>
      <c r="E220" s="283"/>
      <c r="F220" s="283"/>
      <c r="G220" s="283"/>
      <c r="H220" s="283"/>
      <c r="I220" s="283"/>
      <c r="J220" s="283"/>
      <c r="K220" s="283"/>
      <c r="L220" s="329"/>
      <c r="M220" s="329"/>
      <c r="N220" s="329"/>
      <c r="O220" s="329"/>
      <c r="P220" s="329"/>
      <c r="Q220" s="329"/>
      <c r="R220" s="283"/>
      <c r="S220" s="283"/>
      <c r="T220" s="283"/>
      <c r="U220" s="283"/>
      <c r="V220" s="283"/>
      <c r="W220" s="283"/>
      <c r="X220" s="283"/>
      <c r="Y220" s="283"/>
      <c r="Z220" s="283"/>
      <c r="AA220" s="283"/>
      <c r="AB220" s="283"/>
      <c r="AC220" s="283"/>
      <c r="AD220" s="283"/>
      <c r="AE220" s="283"/>
      <c r="AF220" s="283"/>
      <c r="AG220" s="283"/>
      <c r="AH220" s="283"/>
      <c r="AI220" s="283"/>
      <c r="AJ220" s="283"/>
      <c r="AK220" s="283"/>
      <c r="AL220" s="283"/>
    </row>
    <row r="221">
      <c r="A221" s="283"/>
      <c r="B221" s="283"/>
      <c r="C221" s="283"/>
      <c r="D221" s="283"/>
      <c r="E221" s="283"/>
      <c r="F221" s="283"/>
      <c r="G221" s="283"/>
      <c r="H221" s="283"/>
      <c r="I221" s="283"/>
      <c r="J221" s="283"/>
      <c r="K221" s="283"/>
      <c r="L221" s="329"/>
      <c r="M221" s="329"/>
      <c r="N221" s="329"/>
      <c r="O221" s="329"/>
      <c r="P221" s="329"/>
      <c r="Q221" s="329"/>
      <c r="R221" s="283"/>
      <c r="S221" s="283"/>
      <c r="T221" s="283"/>
      <c r="U221" s="283"/>
      <c r="V221" s="283"/>
      <c r="W221" s="283"/>
      <c r="X221" s="283"/>
      <c r="Y221" s="283"/>
      <c r="Z221" s="283"/>
      <c r="AA221" s="283"/>
      <c r="AB221" s="283"/>
      <c r="AC221" s="283"/>
      <c r="AD221" s="283"/>
      <c r="AE221" s="283"/>
      <c r="AF221" s="283"/>
      <c r="AG221" s="283"/>
      <c r="AH221" s="283"/>
      <c r="AI221" s="283"/>
      <c r="AJ221" s="283"/>
      <c r="AK221" s="283"/>
      <c r="AL221" s="283"/>
    </row>
    <row r="222">
      <c r="A222" s="283"/>
      <c r="B222" s="283"/>
      <c r="C222" s="283"/>
      <c r="D222" s="283"/>
      <c r="E222" s="283"/>
      <c r="F222" s="283"/>
      <c r="G222" s="283"/>
      <c r="H222" s="283"/>
      <c r="I222" s="283"/>
      <c r="J222" s="283"/>
      <c r="K222" s="283"/>
      <c r="L222" s="329"/>
      <c r="M222" s="329"/>
      <c r="N222" s="329"/>
      <c r="O222" s="329"/>
      <c r="P222" s="329"/>
      <c r="Q222" s="329"/>
      <c r="R222" s="283"/>
      <c r="S222" s="283"/>
      <c r="T222" s="283"/>
      <c r="U222" s="283"/>
      <c r="V222" s="283"/>
      <c r="W222" s="283"/>
      <c r="X222" s="283"/>
      <c r="Y222" s="283"/>
      <c r="Z222" s="283"/>
      <c r="AA222" s="283"/>
      <c r="AB222" s="283"/>
      <c r="AC222" s="283"/>
      <c r="AD222" s="283"/>
      <c r="AE222" s="283"/>
      <c r="AF222" s="283"/>
      <c r="AG222" s="283"/>
      <c r="AH222" s="283"/>
      <c r="AI222" s="283"/>
      <c r="AJ222" s="283"/>
      <c r="AK222" s="283"/>
      <c r="AL222" s="283"/>
    </row>
    <row r="223">
      <c r="A223" s="283"/>
      <c r="B223" s="283"/>
      <c r="C223" s="283"/>
      <c r="D223" s="283"/>
      <c r="E223" s="283"/>
      <c r="F223" s="283"/>
      <c r="G223" s="283"/>
      <c r="H223" s="283"/>
      <c r="I223" s="283"/>
      <c r="J223" s="283"/>
      <c r="K223" s="283"/>
      <c r="L223" s="329"/>
      <c r="M223" s="329"/>
      <c r="N223" s="329"/>
      <c r="O223" s="329"/>
      <c r="P223" s="329"/>
      <c r="Q223" s="329"/>
      <c r="R223" s="283"/>
      <c r="S223" s="283"/>
      <c r="T223" s="283"/>
      <c r="U223" s="283"/>
      <c r="V223" s="283"/>
      <c r="W223" s="283"/>
      <c r="X223" s="283"/>
      <c r="Y223" s="283"/>
      <c r="Z223" s="283"/>
      <c r="AA223" s="283"/>
      <c r="AB223" s="283"/>
      <c r="AC223" s="283"/>
      <c r="AD223" s="283"/>
      <c r="AE223" s="283"/>
      <c r="AF223" s="283"/>
      <c r="AG223" s="283"/>
      <c r="AH223" s="283"/>
      <c r="AI223" s="283"/>
      <c r="AJ223" s="283"/>
      <c r="AK223" s="283"/>
      <c r="AL223" s="283"/>
    </row>
    <row r="224">
      <c r="A224" s="283"/>
      <c r="B224" s="283"/>
      <c r="C224" s="283"/>
      <c r="D224" s="283"/>
      <c r="E224" s="283"/>
      <c r="F224" s="283"/>
      <c r="G224" s="283"/>
      <c r="H224" s="283"/>
      <c r="I224" s="283"/>
      <c r="J224" s="283"/>
      <c r="K224" s="283"/>
      <c r="L224" s="329"/>
      <c r="M224" s="329"/>
      <c r="N224" s="329"/>
      <c r="O224" s="329"/>
      <c r="P224" s="329"/>
      <c r="Q224" s="329"/>
      <c r="R224" s="283"/>
      <c r="S224" s="283"/>
      <c r="T224" s="283"/>
      <c r="U224" s="283"/>
      <c r="V224" s="283"/>
      <c r="W224" s="283"/>
      <c r="X224" s="283"/>
      <c r="Y224" s="283"/>
      <c r="Z224" s="283"/>
      <c r="AA224" s="283"/>
      <c r="AB224" s="283"/>
      <c r="AC224" s="283"/>
      <c r="AD224" s="283"/>
      <c r="AE224" s="283"/>
      <c r="AF224" s="283"/>
      <c r="AG224" s="283"/>
      <c r="AH224" s="283"/>
      <c r="AI224" s="283"/>
      <c r="AJ224" s="283"/>
      <c r="AK224" s="283"/>
      <c r="AL224" s="283"/>
    </row>
    <row r="225">
      <c r="A225" s="283"/>
      <c r="B225" s="283"/>
      <c r="C225" s="283"/>
      <c r="D225" s="283"/>
      <c r="E225" s="283"/>
      <c r="F225" s="283"/>
      <c r="G225" s="283"/>
      <c r="H225" s="283"/>
      <c r="I225" s="283"/>
      <c r="J225" s="283"/>
      <c r="K225" s="283"/>
      <c r="L225" s="329"/>
      <c r="M225" s="329"/>
      <c r="N225" s="329"/>
      <c r="O225" s="329"/>
      <c r="P225" s="329"/>
      <c r="Q225" s="329"/>
      <c r="R225" s="283"/>
      <c r="S225" s="283"/>
      <c r="T225" s="283"/>
      <c r="U225" s="283"/>
      <c r="V225" s="283"/>
      <c r="W225" s="283"/>
      <c r="X225" s="283"/>
      <c r="Y225" s="283"/>
      <c r="Z225" s="283"/>
      <c r="AA225" s="283"/>
      <c r="AB225" s="283"/>
      <c r="AC225" s="283"/>
      <c r="AD225" s="283"/>
      <c r="AE225" s="283"/>
      <c r="AF225" s="283"/>
      <c r="AG225" s="283"/>
      <c r="AH225" s="283"/>
      <c r="AI225" s="283"/>
      <c r="AJ225" s="283"/>
      <c r="AK225" s="283"/>
      <c r="AL225" s="283"/>
    </row>
    <row r="226">
      <c r="A226" s="283"/>
      <c r="B226" s="283"/>
      <c r="C226" s="283"/>
      <c r="D226" s="283"/>
      <c r="E226" s="283"/>
      <c r="F226" s="283"/>
      <c r="G226" s="283"/>
      <c r="H226" s="283"/>
      <c r="I226" s="283"/>
      <c r="J226" s="283"/>
      <c r="K226" s="283"/>
      <c r="L226" s="329"/>
      <c r="M226" s="329"/>
      <c r="N226" s="329"/>
      <c r="O226" s="329"/>
      <c r="P226" s="329"/>
      <c r="Q226" s="329"/>
      <c r="R226" s="283"/>
      <c r="S226" s="283"/>
      <c r="T226" s="283"/>
      <c r="U226" s="283"/>
      <c r="V226" s="283"/>
      <c r="W226" s="283"/>
      <c r="X226" s="283"/>
      <c r="Y226" s="283"/>
      <c r="Z226" s="283"/>
      <c r="AA226" s="283"/>
      <c r="AB226" s="283"/>
      <c r="AC226" s="283"/>
      <c r="AD226" s="283"/>
      <c r="AE226" s="283"/>
      <c r="AF226" s="283"/>
      <c r="AG226" s="283"/>
      <c r="AH226" s="283"/>
      <c r="AI226" s="283"/>
      <c r="AJ226" s="283"/>
      <c r="AK226" s="283"/>
      <c r="AL226" s="283"/>
    </row>
    <row r="227">
      <c r="A227" s="283"/>
      <c r="B227" s="283"/>
      <c r="C227" s="283"/>
      <c r="D227" s="283"/>
      <c r="E227" s="283"/>
      <c r="F227" s="283"/>
      <c r="G227" s="283"/>
      <c r="H227" s="283"/>
      <c r="I227" s="283"/>
      <c r="J227" s="283"/>
      <c r="K227" s="283"/>
      <c r="L227" s="329"/>
      <c r="M227" s="329"/>
      <c r="N227" s="329"/>
      <c r="O227" s="329"/>
      <c r="P227" s="329"/>
      <c r="Q227" s="329"/>
      <c r="R227" s="283"/>
      <c r="S227" s="283"/>
      <c r="T227" s="283"/>
      <c r="U227" s="283"/>
      <c r="V227" s="283"/>
      <c r="W227" s="283"/>
      <c r="X227" s="283"/>
      <c r="Y227" s="283"/>
      <c r="Z227" s="283"/>
      <c r="AA227" s="283"/>
      <c r="AB227" s="283"/>
      <c r="AC227" s="283"/>
      <c r="AD227" s="283"/>
      <c r="AE227" s="283"/>
      <c r="AF227" s="283"/>
      <c r="AG227" s="283"/>
      <c r="AH227" s="283"/>
      <c r="AI227" s="283"/>
      <c r="AJ227" s="283"/>
      <c r="AK227" s="283"/>
      <c r="AL227" s="283"/>
    </row>
    <row r="228">
      <c r="A228" s="283"/>
      <c r="B228" s="283"/>
      <c r="C228" s="283"/>
      <c r="D228" s="283"/>
      <c r="E228" s="283"/>
      <c r="F228" s="283"/>
      <c r="G228" s="283"/>
      <c r="H228" s="283"/>
      <c r="I228" s="283"/>
      <c r="J228" s="283"/>
      <c r="K228" s="283"/>
      <c r="L228" s="329"/>
      <c r="M228" s="329"/>
      <c r="N228" s="329"/>
      <c r="O228" s="329"/>
      <c r="P228" s="329"/>
      <c r="Q228" s="329"/>
      <c r="R228" s="283"/>
      <c r="S228" s="283"/>
      <c r="T228" s="283"/>
      <c r="U228" s="283"/>
      <c r="V228" s="283"/>
      <c r="W228" s="283"/>
      <c r="X228" s="283"/>
      <c r="Y228" s="283"/>
      <c r="Z228" s="283"/>
      <c r="AA228" s="283"/>
      <c r="AB228" s="283"/>
      <c r="AC228" s="283"/>
      <c r="AD228" s="283"/>
      <c r="AE228" s="283"/>
      <c r="AF228" s="283"/>
      <c r="AG228" s="283"/>
      <c r="AH228" s="283"/>
      <c r="AI228" s="283"/>
      <c r="AJ228" s="283"/>
      <c r="AK228" s="283"/>
      <c r="AL228" s="283"/>
    </row>
    <row r="229">
      <c r="A229" s="283"/>
      <c r="B229" s="283"/>
      <c r="C229" s="283"/>
      <c r="D229" s="283"/>
      <c r="E229" s="283"/>
      <c r="F229" s="283"/>
      <c r="G229" s="283"/>
      <c r="H229" s="283"/>
      <c r="I229" s="283"/>
      <c r="J229" s="283"/>
      <c r="K229" s="283"/>
      <c r="L229" s="329"/>
      <c r="M229" s="329"/>
      <c r="N229" s="329"/>
      <c r="O229" s="329"/>
      <c r="P229" s="329"/>
      <c r="Q229" s="329"/>
      <c r="R229" s="283"/>
      <c r="S229" s="283"/>
      <c r="T229" s="283"/>
      <c r="U229" s="283"/>
      <c r="V229" s="283"/>
      <c r="W229" s="283"/>
      <c r="X229" s="283"/>
      <c r="Y229" s="283"/>
      <c r="Z229" s="283"/>
      <c r="AA229" s="283"/>
      <c r="AB229" s="283"/>
      <c r="AC229" s="283"/>
      <c r="AD229" s="283"/>
      <c r="AE229" s="283"/>
      <c r="AF229" s="283"/>
      <c r="AG229" s="283"/>
      <c r="AH229" s="283"/>
      <c r="AI229" s="283"/>
      <c r="AJ229" s="283"/>
      <c r="AK229" s="283"/>
      <c r="AL229" s="283"/>
    </row>
    <row r="230">
      <c r="A230" s="283"/>
      <c r="B230" s="283"/>
      <c r="C230" s="283"/>
      <c r="D230" s="283"/>
      <c r="E230" s="283"/>
      <c r="F230" s="283"/>
      <c r="G230" s="283"/>
      <c r="H230" s="283"/>
      <c r="I230" s="283"/>
      <c r="J230" s="283"/>
      <c r="K230" s="283"/>
      <c r="L230" s="329"/>
      <c r="M230" s="329"/>
      <c r="N230" s="329"/>
      <c r="O230" s="329"/>
      <c r="P230" s="329"/>
      <c r="Q230" s="329"/>
      <c r="R230" s="283"/>
      <c r="S230" s="283"/>
      <c r="T230" s="283"/>
      <c r="U230" s="283"/>
      <c r="V230" s="283"/>
      <c r="W230" s="283"/>
      <c r="X230" s="283"/>
      <c r="Y230" s="283"/>
      <c r="Z230" s="283"/>
      <c r="AA230" s="283"/>
      <c r="AB230" s="283"/>
      <c r="AC230" s="283"/>
      <c r="AD230" s="283"/>
      <c r="AE230" s="283"/>
      <c r="AF230" s="283"/>
      <c r="AG230" s="283"/>
      <c r="AH230" s="283"/>
      <c r="AI230" s="283"/>
      <c r="AJ230" s="283"/>
      <c r="AK230" s="283"/>
      <c r="AL230" s="283"/>
    </row>
    <row r="231">
      <c r="A231" s="283"/>
      <c r="B231" s="283"/>
      <c r="C231" s="283"/>
      <c r="D231" s="283"/>
      <c r="E231" s="283"/>
      <c r="F231" s="283"/>
      <c r="G231" s="283"/>
      <c r="H231" s="283"/>
      <c r="I231" s="283"/>
      <c r="J231" s="283"/>
      <c r="K231" s="283"/>
      <c r="L231" s="329"/>
      <c r="M231" s="329"/>
      <c r="N231" s="329"/>
      <c r="O231" s="329"/>
      <c r="P231" s="329"/>
      <c r="Q231" s="329"/>
      <c r="R231" s="283"/>
      <c r="S231" s="283"/>
      <c r="T231" s="283"/>
      <c r="U231" s="283"/>
      <c r="V231" s="283"/>
      <c r="W231" s="283"/>
      <c r="X231" s="283"/>
      <c r="Y231" s="283"/>
      <c r="Z231" s="283"/>
      <c r="AA231" s="283"/>
      <c r="AB231" s="283"/>
      <c r="AC231" s="283"/>
      <c r="AD231" s="283"/>
      <c r="AE231" s="283"/>
      <c r="AF231" s="283"/>
      <c r="AG231" s="283"/>
      <c r="AH231" s="283"/>
      <c r="AI231" s="283"/>
      <c r="AJ231" s="283"/>
      <c r="AK231" s="283"/>
      <c r="AL231" s="283"/>
    </row>
    <row r="232">
      <c r="A232" s="283"/>
      <c r="B232" s="283"/>
      <c r="C232" s="283"/>
      <c r="D232" s="283"/>
      <c r="E232" s="283"/>
      <c r="F232" s="283"/>
      <c r="G232" s="283"/>
      <c r="H232" s="283"/>
      <c r="I232" s="283"/>
      <c r="J232" s="283"/>
      <c r="K232" s="283"/>
      <c r="L232" s="329"/>
      <c r="M232" s="329"/>
      <c r="N232" s="329"/>
      <c r="O232" s="329"/>
      <c r="P232" s="329"/>
      <c r="Q232" s="329"/>
      <c r="R232" s="283"/>
      <c r="S232" s="283"/>
      <c r="T232" s="283"/>
      <c r="U232" s="283"/>
      <c r="V232" s="283"/>
      <c r="W232" s="283"/>
      <c r="X232" s="283"/>
      <c r="Y232" s="283"/>
      <c r="Z232" s="283"/>
      <c r="AA232" s="283"/>
      <c r="AB232" s="283"/>
      <c r="AC232" s="283"/>
      <c r="AD232" s="283"/>
      <c r="AE232" s="283"/>
      <c r="AF232" s="283"/>
      <c r="AG232" s="283"/>
      <c r="AH232" s="283"/>
      <c r="AI232" s="283"/>
      <c r="AJ232" s="283"/>
      <c r="AK232" s="283"/>
      <c r="AL232" s="283"/>
    </row>
    <row r="233">
      <c r="A233" s="283"/>
      <c r="B233" s="283"/>
      <c r="C233" s="283"/>
      <c r="D233" s="283"/>
      <c r="E233" s="283"/>
      <c r="F233" s="283"/>
      <c r="G233" s="283"/>
      <c r="H233" s="283"/>
      <c r="I233" s="283"/>
      <c r="J233" s="283"/>
      <c r="K233" s="283"/>
      <c r="L233" s="329"/>
      <c r="M233" s="329"/>
      <c r="N233" s="329"/>
      <c r="O233" s="329"/>
      <c r="P233" s="329"/>
      <c r="Q233" s="329"/>
      <c r="R233" s="283"/>
      <c r="S233" s="283"/>
      <c r="T233" s="283"/>
      <c r="U233" s="283"/>
      <c r="V233" s="283"/>
      <c r="W233" s="283"/>
      <c r="X233" s="283"/>
      <c r="Y233" s="283"/>
      <c r="Z233" s="283"/>
      <c r="AA233" s="283"/>
      <c r="AB233" s="283"/>
      <c r="AC233" s="283"/>
      <c r="AD233" s="283"/>
      <c r="AE233" s="283"/>
      <c r="AF233" s="283"/>
      <c r="AG233" s="283"/>
      <c r="AH233" s="283"/>
      <c r="AI233" s="283"/>
      <c r="AJ233" s="283"/>
      <c r="AK233" s="283"/>
      <c r="AL233" s="283"/>
    </row>
    <row r="234">
      <c r="A234" s="283"/>
      <c r="B234" s="283"/>
      <c r="C234" s="283"/>
      <c r="D234" s="283"/>
      <c r="E234" s="283"/>
      <c r="F234" s="283"/>
      <c r="G234" s="283"/>
      <c r="H234" s="283"/>
      <c r="I234" s="283"/>
      <c r="J234" s="283"/>
      <c r="K234" s="283"/>
      <c r="L234" s="329"/>
      <c r="M234" s="329"/>
      <c r="N234" s="329"/>
      <c r="O234" s="329"/>
      <c r="P234" s="329"/>
      <c r="Q234" s="329"/>
      <c r="R234" s="283"/>
      <c r="S234" s="283"/>
      <c r="T234" s="283"/>
      <c r="U234" s="283"/>
      <c r="V234" s="283"/>
      <c r="W234" s="283"/>
      <c r="X234" s="283"/>
      <c r="Y234" s="283"/>
      <c r="Z234" s="283"/>
      <c r="AA234" s="283"/>
      <c r="AB234" s="283"/>
      <c r="AC234" s="283"/>
      <c r="AD234" s="283"/>
      <c r="AE234" s="283"/>
      <c r="AF234" s="283"/>
      <c r="AG234" s="283"/>
      <c r="AH234" s="283"/>
      <c r="AI234" s="283"/>
      <c r="AJ234" s="283"/>
      <c r="AK234" s="283"/>
      <c r="AL234" s="283"/>
    </row>
    <row r="235">
      <c r="A235" s="283"/>
      <c r="B235" s="283"/>
      <c r="C235" s="283"/>
      <c r="D235" s="283"/>
      <c r="E235" s="283"/>
      <c r="F235" s="283"/>
      <c r="G235" s="283"/>
      <c r="H235" s="283"/>
      <c r="I235" s="283"/>
      <c r="J235" s="283"/>
      <c r="K235" s="283"/>
      <c r="L235" s="329"/>
      <c r="M235" s="329"/>
      <c r="N235" s="329"/>
      <c r="O235" s="329"/>
      <c r="P235" s="329"/>
      <c r="Q235" s="329"/>
      <c r="R235" s="283"/>
      <c r="S235" s="283"/>
      <c r="T235" s="283"/>
      <c r="U235" s="283"/>
      <c r="V235" s="283"/>
      <c r="W235" s="283"/>
      <c r="X235" s="283"/>
      <c r="Y235" s="283"/>
      <c r="Z235" s="283"/>
      <c r="AA235" s="283"/>
      <c r="AB235" s="283"/>
      <c r="AC235" s="283"/>
      <c r="AD235" s="283"/>
      <c r="AE235" s="283"/>
      <c r="AF235" s="283"/>
      <c r="AG235" s="283"/>
      <c r="AH235" s="283"/>
      <c r="AI235" s="283"/>
      <c r="AJ235" s="283"/>
      <c r="AK235" s="283"/>
      <c r="AL235" s="283"/>
    </row>
    <row r="236">
      <c r="A236" s="283"/>
      <c r="B236" s="283"/>
      <c r="C236" s="283"/>
      <c r="D236" s="283"/>
      <c r="E236" s="283"/>
      <c r="F236" s="283"/>
      <c r="G236" s="283"/>
      <c r="H236" s="283"/>
      <c r="I236" s="283"/>
      <c r="J236" s="283"/>
      <c r="K236" s="283"/>
      <c r="L236" s="329"/>
      <c r="M236" s="329"/>
      <c r="N236" s="329"/>
      <c r="O236" s="329"/>
      <c r="P236" s="329"/>
      <c r="Q236" s="329"/>
      <c r="R236" s="283"/>
      <c r="S236" s="283"/>
      <c r="T236" s="283"/>
      <c r="U236" s="283"/>
      <c r="V236" s="283"/>
      <c r="W236" s="283"/>
      <c r="X236" s="283"/>
      <c r="Y236" s="283"/>
      <c r="Z236" s="283"/>
      <c r="AA236" s="283"/>
      <c r="AB236" s="283"/>
      <c r="AC236" s="283"/>
      <c r="AD236" s="283"/>
      <c r="AE236" s="283"/>
      <c r="AF236" s="283"/>
      <c r="AG236" s="283"/>
      <c r="AH236" s="283"/>
      <c r="AI236" s="283"/>
      <c r="AJ236" s="283"/>
      <c r="AK236" s="283"/>
      <c r="AL236" s="283"/>
    </row>
    <row r="237">
      <c r="A237" s="283"/>
      <c r="B237" s="283"/>
      <c r="C237" s="283"/>
      <c r="D237" s="283"/>
      <c r="E237" s="283"/>
      <c r="F237" s="283"/>
      <c r="G237" s="283"/>
      <c r="H237" s="283"/>
      <c r="I237" s="283"/>
      <c r="J237" s="283"/>
      <c r="K237" s="283"/>
      <c r="L237" s="329"/>
      <c r="M237" s="329"/>
      <c r="N237" s="329"/>
      <c r="O237" s="329"/>
      <c r="P237" s="329"/>
      <c r="Q237" s="329"/>
      <c r="R237" s="283"/>
      <c r="S237" s="283"/>
      <c r="T237" s="283"/>
      <c r="U237" s="283"/>
      <c r="V237" s="283"/>
      <c r="W237" s="283"/>
      <c r="X237" s="283"/>
      <c r="Y237" s="283"/>
      <c r="Z237" s="283"/>
      <c r="AA237" s="283"/>
      <c r="AB237" s="283"/>
      <c r="AC237" s="283"/>
      <c r="AD237" s="283"/>
      <c r="AE237" s="283"/>
      <c r="AF237" s="283"/>
      <c r="AG237" s="283"/>
      <c r="AH237" s="283"/>
      <c r="AI237" s="283"/>
      <c r="AJ237" s="283"/>
      <c r="AK237" s="283"/>
      <c r="AL237" s="283"/>
    </row>
    <row r="238">
      <c r="A238" s="283"/>
      <c r="B238" s="283"/>
      <c r="C238" s="283"/>
      <c r="D238" s="283"/>
      <c r="E238" s="283"/>
      <c r="F238" s="283"/>
      <c r="G238" s="283"/>
      <c r="H238" s="283"/>
      <c r="I238" s="283"/>
      <c r="J238" s="283"/>
      <c r="K238" s="283"/>
      <c r="L238" s="329"/>
      <c r="M238" s="329"/>
      <c r="N238" s="329"/>
      <c r="O238" s="329"/>
      <c r="P238" s="329"/>
      <c r="Q238" s="329"/>
      <c r="R238" s="283"/>
      <c r="S238" s="283"/>
      <c r="T238" s="283"/>
      <c r="U238" s="283"/>
      <c r="V238" s="283"/>
      <c r="W238" s="283"/>
      <c r="X238" s="283"/>
      <c r="Y238" s="283"/>
      <c r="Z238" s="283"/>
      <c r="AA238" s="283"/>
      <c r="AB238" s="283"/>
      <c r="AC238" s="283"/>
      <c r="AD238" s="283"/>
      <c r="AE238" s="283"/>
      <c r="AF238" s="283"/>
      <c r="AG238" s="283"/>
      <c r="AH238" s="283"/>
      <c r="AI238" s="283"/>
      <c r="AJ238" s="283"/>
      <c r="AK238" s="283"/>
      <c r="AL238" s="283"/>
    </row>
    <row r="239">
      <c r="A239" s="283"/>
      <c r="B239" s="283"/>
      <c r="C239" s="283"/>
      <c r="D239" s="283"/>
      <c r="E239" s="283"/>
      <c r="F239" s="283"/>
      <c r="G239" s="283"/>
      <c r="H239" s="283"/>
      <c r="I239" s="283"/>
      <c r="J239" s="283"/>
      <c r="K239" s="283"/>
      <c r="L239" s="329"/>
      <c r="M239" s="329"/>
      <c r="N239" s="329"/>
      <c r="O239" s="329"/>
      <c r="P239" s="329"/>
      <c r="Q239" s="329"/>
      <c r="R239" s="283"/>
      <c r="S239" s="283"/>
      <c r="T239" s="283"/>
      <c r="U239" s="283"/>
      <c r="V239" s="283"/>
      <c r="W239" s="283"/>
      <c r="X239" s="283"/>
      <c r="Y239" s="283"/>
      <c r="Z239" s="283"/>
      <c r="AA239" s="283"/>
      <c r="AB239" s="283"/>
      <c r="AC239" s="283"/>
      <c r="AD239" s="283"/>
      <c r="AE239" s="283"/>
      <c r="AF239" s="283"/>
      <c r="AG239" s="283"/>
      <c r="AH239" s="283"/>
      <c r="AI239" s="283"/>
      <c r="AJ239" s="283"/>
      <c r="AK239" s="283"/>
      <c r="AL239" s="283"/>
    </row>
    <row r="240">
      <c r="A240" s="283"/>
      <c r="B240" s="283"/>
      <c r="C240" s="283"/>
      <c r="D240" s="283"/>
      <c r="E240" s="283"/>
      <c r="F240" s="283"/>
      <c r="G240" s="283"/>
      <c r="H240" s="283"/>
      <c r="I240" s="283"/>
      <c r="J240" s="283"/>
      <c r="K240" s="283"/>
      <c r="L240" s="329"/>
      <c r="M240" s="329"/>
      <c r="N240" s="329"/>
      <c r="O240" s="329"/>
      <c r="P240" s="329"/>
      <c r="Q240" s="329"/>
      <c r="R240" s="283"/>
      <c r="S240" s="283"/>
      <c r="T240" s="283"/>
      <c r="U240" s="283"/>
      <c r="V240" s="283"/>
      <c r="W240" s="283"/>
      <c r="X240" s="283"/>
      <c r="Y240" s="283"/>
      <c r="Z240" s="283"/>
      <c r="AA240" s="283"/>
      <c r="AB240" s="283"/>
      <c r="AC240" s="283"/>
      <c r="AD240" s="283"/>
      <c r="AE240" s="283"/>
      <c r="AF240" s="283"/>
      <c r="AG240" s="283"/>
      <c r="AH240" s="283"/>
      <c r="AI240" s="283"/>
      <c r="AJ240" s="283"/>
      <c r="AK240" s="283"/>
      <c r="AL240" s="283"/>
    </row>
    <row r="241">
      <c r="A241" s="283"/>
      <c r="B241" s="283"/>
      <c r="C241" s="283"/>
      <c r="D241" s="283"/>
      <c r="E241" s="283"/>
      <c r="F241" s="283"/>
      <c r="G241" s="283"/>
      <c r="H241" s="283"/>
      <c r="I241" s="283"/>
      <c r="J241" s="283"/>
      <c r="K241" s="283"/>
      <c r="L241" s="329"/>
      <c r="M241" s="329"/>
      <c r="N241" s="329"/>
      <c r="O241" s="329"/>
      <c r="P241" s="329"/>
      <c r="Q241" s="329"/>
      <c r="R241" s="283"/>
      <c r="S241" s="283"/>
      <c r="T241" s="283"/>
      <c r="U241" s="283"/>
      <c r="V241" s="283"/>
      <c r="W241" s="283"/>
      <c r="X241" s="283"/>
      <c r="Y241" s="283"/>
      <c r="Z241" s="283"/>
      <c r="AA241" s="283"/>
      <c r="AB241" s="283"/>
      <c r="AC241" s="283"/>
      <c r="AD241" s="283"/>
      <c r="AE241" s="283"/>
      <c r="AF241" s="283"/>
      <c r="AG241" s="283"/>
      <c r="AH241" s="283"/>
      <c r="AI241" s="283"/>
      <c r="AJ241" s="283"/>
      <c r="AK241" s="283"/>
      <c r="AL241" s="283"/>
    </row>
    <row r="242">
      <c r="A242" s="283"/>
      <c r="B242" s="283"/>
      <c r="C242" s="283"/>
      <c r="D242" s="283"/>
      <c r="E242" s="283"/>
      <c r="F242" s="283"/>
      <c r="G242" s="283"/>
      <c r="H242" s="283"/>
      <c r="I242" s="283"/>
      <c r="J242" s="283"/>
      <c r="K242" s="283"/>
      <c r="L242" s="329"/>
      <c r="M242" s="329"/>
      <c r="N242" s="329"/>
      <c r="O242" s="329"/>
      <c r="P242" s="329"/>
      <c r="Q242" s="329"/>
      <c r="R242" s="283"/>
      <c r="S242" s="283"/>
      <c r="T242" s="283"/>
      <c r="U242" s="283"/>
      <c r="V242" s="283"/>
      <c r="W242" s="283"/>
      <c r="X242" s="283"/>
      <c r="Y242" s="283"/>
      <c r="Z242" s="283"/>
      <c r="AA242" s="283"/>
      <c r="AB242" s="283"/>
      <c r="AC242" s="283"/>
      <c r="AD242" s="283"/>
      <c r="AE242" s="283"/>
      <c r="AF242" s="283"/>
      <c r="AG242" s="283"/>
      <c r="AH242" s="283"/>
      <c r="AI242" s="283"/>
      <c r="AJ242" s="283"/>
      <c r="AK242" s="283"/>
      <c r="AL242" s="283"/>
    </row>
    <row r="243">
      <c r="A243" s="283"/>
      <c r="B243" s="283"/>
      <c r="C243" s="283"/>
      <c r="D243" s="283"/>
      <c r="E243" s="283"/>
      <c r="F243" s="283"/>
      <c r="G243" s="283"/>
      <c r="H243" s="283"/>
      <c r="I243" s="283"/>
      <c r="J243" s="283"/>
      <c r="K243" s="283"/>
      <c r="L243" s="329"/>
      <c r="M243" s="329"/>
      <c r="N243" s="329"/>
      <c r="O243" s="329"/>
      <c r="P243" s="329"/>
      <c r="Q243" s="329"/>
      <c r="R243" s="283"/>
      <c r="S243" s="283"/>
      <c r="T243" s="283"/>
      <c r="U243" s="283"/>
      <c r="V243" s="283"/>
      <c r="W243" s="283"/>
      <c r="X243" s="283"/>
      <c r="Y243" s="283"/>
      <c r="Z243" s="283"/>
      <c r="AA243" s="283"/>
      <c r="AB243" s="283"/>
      <c r="AC243" s="283"/>
      <c r="AD243" s="283"/>
      <c r="AE243" s="283"/>
      <c r="AF243" s="283"/>
      <c r="AG243" s="283"/>
      <c r="AH243" s="283"/>
      <c r="AI243" s="283"/>
      <c r="AJ243" s="283"/>
      <c r="AK243" s="283"/>
      <c r="AL243" s="283"/>
    </row>
    <row r="244">
      <c r="A244" s="283"/>
      <c r="B244" s="283"/>
      <c r="C244" s="283"/>
      <c r="D244" s="283"/>
      <c r="E244" s="283"/>
      <c r="F244" s="283"/>
      <c r="G244" s="283"/>
      <c r="H244" s="283"/>
      <c r="I244" s="283"/>
      <c r="J244" s="283"/>
      <c r="K244" s="283"/>
      <c r="L244" s="329"/>
      <c r="M244" s="329"/>
      <c r="N244" s="329"/>
      <c r="O244" s="329"/>
      <c r="P244" s="329"/>
      <c r="Q244" s="329"/>
      <c r="R244" s="283"/>
      <c r="S244" s="283"/>
      <c r="T244" s="283"/>
      <c r="U244" s="283"/>
      <c r="V244" s="283"/>
      <c r="W244" s="283"/>
      <c r="X244" s="283"/>
      <c r="Y244" s="283"/>
      <c r="Z244" s="283"/>
      <c r="AA244" s="283"/>
      <c r="AB244" s="283"/>
      <c r="AC244" s="283"/>
      <c r="AD244" s="283"/>
      <c r="AE244" s="283"/>
      <c r="AF244" s="283"/>
      <c r="AG244" s="283"/>
      <c r="AH244" s="283"/>
      <c r="AI244" s="283"/>
      <c r="AJ244" s="283"/>
      <c r="AK244" s="283"/>
      <c r="AL244" s="283"/>
    </row>
    <row r="245">
      <c r="A245" s="283"/>
      <c r="B245" s="283"/>
      <c r="C245" s="283"/>
      <c r="D245" s="283"/>
      <c r="E245" s="283"/>
      <c r="F245" s="283"/>
      <c r="G245" s="283"/>
      <c r="H245" s="283"/>
      <c r="I245" s="283"/>
      <c r="J245" s="283"/>
      <c r="K245" s="283"/>
      <c r="L245" s="329"/>
      <c r="M245" s="329"/>
      <c r="N245" s="329"/>
      <c r="O245" s="329"/>
      <c r="P245" s="329"/>
      <c r="Q245" s="329"/>
      <c r="R245" s="283"/>
      <c r="S245" s="283"/>
      <c r="T245" s="283"/>
      <c r="U245" s="283"/>
      <c r="V245" s="283"/>
      <c r="W245" s="283"/>
      <c r="X245" s="283"/>
      <c r="Y245" s="283"/>
      <c r="Z245" s="283"/>
      <c r="AA245" s="283"/>
      <c r="AB245" s="283"/>
      <c r="AC245" s="283"/>
      <c r="AD245" s="283"/>
      <c r="AE245" s="283"/>
      <c r="AF245" s="283"/>
      <c r="AG245" s="283"/>
      <c r="AH245" s="283"/>
      <c r="AI245" s="283"/>
      <c r="AJ245" s="283"/>
      <c r="AK245" s="283"/>
      <c r="AL245" s="283"/>
    </row>
    <row r="246">
      <c r="A246" s="283"/>
      <c r="B246" s="283"/>
      <c r="C246" s="283"/>
      <c r="D246" s="283"/>
      <c r="E246" s="283"/>
      <c r="F246" s="283"/>
      <c r="G246" s="283"/>
      <c r="H246" s="283"/>
      <c r="I246" s="283"/>
      <c r="J246" s="283"/>
      <c r="K246" s="283"/>
      <c r="L246" s="329"/>
      <c r="M246" s="329"/>
      <c r="N246" s="329"/>
      <c r="O246" s="329"/>
      <c r="P246" s="329"/>
      <c r="Q246" s="329"/>
      <c r="R246" s="283"/>
      <c r="S246" s="283"/>
      <c r="T246" s="283"/>
      <c r="U246" s="283"/>
      <c r="V246" s="283"/>
      <c r="W246" s="283"/>
      <c r="X246" s="283"/>
      <c r="Y246" s="283"/>
      <c r="Z246" s="283"/>
      <c r="AA246" s="283"/>
      <c r="AB246" s="283"/>
      <c r="AC246" s="283"/>
      <c r="AD246" s="283"/>
      <c r="AE246" s="283"/>
      <c r="AF246" s="283"/>
      <c r="AG246" s="283"/>
      <c r="AH246" s="283"/>
      <c r="AI246" s="283"/>
      <c r="AJ246" s="283"/>
      <c r="AK246" s="283"/>
      <c r="AL246" s="283"/>
    </row>
    <row r="247">
      <c r="A247" s="283"/>
      <c r="B247" s="283"/>
      <c r="C247" s="283"/>
      <c r="D247" s="283"/>
      <c r="E247" s="283"/>
      <c r="F247" s="283"/>
      <c r="G247" s="283"/>
      <c r="H247" s="283"/>
      <c r="I247" s="283"/>
      <c r="J247" s="283"/>
      <c r="K247" s="283"/>
      <c r="L247" s="329"/>
      <c r="M247" s="329"/>
      <c r="N247" s="329"/>
      <c r="O247" s="329"/>
      <c r="P247" s="329"/>
      <c r="Q247" s="329"/>
      <c r="R247" s="283"/>
      <c r="S247" s="283"/>
      <c r="T247" s="283"/>
      <c r="U247" s="283"/>
      <c r="V247" s="283"/>
      <c r="W247" s="283"/>
      <c r="X247" s="283"/>
      <c r="Y247" s="283"/>
      <c r="Z247" s="283"/>
      <c r="AA247" s="283"/>
      <c r="AB247" s="283"/>
      <c r="AC247" s="283"/>
      <c r="AD247" s="283"/>
      <c r="AE247" s="283"/>
      <c r="AF247" s="283"/>
      <c r="AG247" s="283"/>
      <c r="AH247" s="283"/>
      <c r="AI247" s="283"/>
      <c r="AJ247" s="283"/>
      <c r="AK247" s="283"/>
      <c r="AL247" s="283"/>
    </row>
    <row r="248">
      <c r="A248" s="283"/>
      <c r="B248" s="283"/>
      <c r="C248" s="283"/>
      <c r="D248" s="283"/>
      <c r="E248" s="283"/>
      <c r="F248" s="283"/>
      <c r="G248" s="283"/>
      <c r="H248" s="283"/>
      <c r="I248" s="283"/>
      <c r="J248" s="283"/>
      <c r="K248" s="283"/>
      <c r="L248" s="329"/>
      <c r="M248" s="329"/>
      <c r="N248" s="329"/>
      <c r="O248" s="329"/>
      <c r="P248" s="329"/>
      <c r="Q248" s="329"/>
      <c r="R248" s="283"/>
      <c r="S248" s="283"/>
      <c r="T248" s="283"/>
      <c r="U248" s="283"/>
      <c r="V248" s="283"/>
      <c r="W248" s="283"/>
      <c r="X248" s="283"/>
      <c r="Y248" s="283"/>
      <c r="Z248" s="283"/>
      <c r="AA248" s="283"/>
      <c r="AB248" s="283"/>
      <c r="AC248" s="283"/>
      <c r="AD248" s="283"/>
      <c r="AE248" s="283"/>
      <c r="AF248" s="283"/>
      <c r="AG248" s="283"/>
      <c r="AH248" s="283"/>
      <c r="AI248" s="283"/>
      <c r="AJ248" s="283"/>
      <c r="AK248" s="283"/>
      <c r="AL248" s="283"/>
    </row>
    <row r="249">
      <c r="A249" s="283"/>
      <c r="B249" s="283"/>
      <c r="C249" s="283"/>
      <c r="D249" s="283"/>
      <c r="E249" s="283"/>
      <c r="F249" s="283"/>
      <c r="G249" s="283"/>
      <c r="H249" s="283"/>
      <c r="I249" s="283"/>
      <c r="J249" s="283"/>
      <c r="K249" s="283"/>
      <c r="L249" s="329"/>
      <c r="M249" s="329"/>
      <c r="N249" s="329"/>
      <c r="O249" s="329"/>
      <c r="P249" s="329"/>
      <c r="Q249" s="329"/>
      <c r="R249" s="283"/>
      <c r="S249" s="283"/>
      <c r="T249" s="283"/>
      <c r="U249" s="283"/>
      <c r="V249" s="283"/>
      <c r="W249" s="283"/>
      <c r="X249" s="283"/>
      <c r="Y249" s="283"/>
      <c r="Z249" s="283"/>
      <c r="AA249" s="283"/>
      <c r="AB249" s="283"/>
      <c r="AC249" s="283"/>
      <c r="AD249" s="283"/>
      <c r="AE249" s="283"/>
      <c r="AF249" s="283"/>
      <c r="AG249" s="283"/>
      <c r="AH249" s="283"/>
      <c r="AI249" s="283"/>
      <c r="AJ249" s="283"/>
      <c r="AK249" s="283"/>
      <c r="AL249" s="283"/>
    </row>
    <row r="250">
      <c r="A250" s="283"/>
      <c r="B250" s="283"/>
      <c r="C250" s="283"/>
      <c r="D250" s="283"/>
      <c r="E250" s="283"/>
      <c r="F250" s="283"/>
      <c r="G250" s="283"/>
      <c r="H250" s="283"/>
      <c r="I250" s="283"/>
      <c r="J250" s="283"/>
      <c r="K250" s="283"/>
      <c r="L250" s="329"/>
      <c r="M250" s="329"/>
      <c r="N250" s="329"/>
      <c r="O250" s="329"/>
      <c r="P250" s="329"/>
      <c r="Q250" s="329"/>
      <c r="R250" s="283"/>
      <c r="S250" s="283"/>
      <c r="T250" s="283"/>
      <c r="U250" s="283"/>
      <c r="V250" s="283"/>
      <c r="W250" s="283"/>
      <c r="X250" s="283"/>
      <c r="Y250" s="283"/>
      <c r="Z250" s="283"/>
      <c r="AA250" s="283"/>
      <c r="AB250" s="283"/>
      <c r="AC250" s="283"/>
      <c r="AD250" s="283"/>
      <c r="AE250" s="283"/>
      <c r="AF250" s="283"/>
      <c r="AG250" s="283"/>
      <c r="AH250" s="283"/>
      <c r="AI250" s="283"/>
      <c r="AJ250" s="283"/>
      <c r="AK250" s="283"/>
      <c r="AL250" s="283"/>
    </row>
    <row r="251">
      <c r="A251" s="283"/>
      <c r="B251" s="283"/>
      <c r="C251" s="283"/>
      <c r="D251" s="283"/>
      <c r="E251" s="283"/>
      <c r="F251" s="283"/>
      <c r="G251" s="283"/>
      <c r="H251" s="283"/>
      <c r="I251" s="283"/>
      <c r="J251" s="283"/>
      <c r="K251" s="283"/>
      <c r="L251" s="329"/>
      <c r="M251" s="329"/>
      <c r="N251" s="329"/>
      <c r="O251" s="329"/>
      <c r="P251" s="329"/>
      <c r="Q251" s="329"/>
      <c r="R251" s="283"/>
      <c r="S251" s="283"/>
      <c r="T251" s="283"/>
      <c r="U251" s="283"/>
      <c r="V251" s="283"/>
      <c r="W251" s="283"/>
      <c r="X251" s="283"/>
      <c r="Y251" s="283"/>
      <c r="Z251" s="283"/>
      <c r="AA251" s="283"/>
      <c r="AB251" s="283"/>
      <c r="AC251" s="283"/>
      <c r="AD251" s="283"/>
      <c r="AE251" s="283"/>
      <c r="AF251" s="283"/>
      <c r="AG251" s="283"/>
      <c r="AH251" s="283"/>
      <c r="AI251" s="283"/>
      <c r="AJ251" s="283"/>
      <c r="AK251" s="283"/>
      <c r="AL251" s="283"/>
    </row>
    <row r="252">
      <c r="A252" s="283"/>
      <c r="B252" s="283"/>
      <c r="C252" s="283"/>
      <c r="D252" s="283"/>
      <c r="E252" s="283"/>
      <c r="F252" s="283"/>
      <c r="G252" s="283"/>
      <c r="H252" s="283"/>
      <c r="I252" s="283"/>
      <c r="J252" s="283"/>
      <c r="K252" s="283"/>
      <c r="L252" s="329"/>
      <c r="M252" s="329"/>
      <c r="N252" s="329"/>
      <c r="O252" s="329"/>
      <c r="P252" s="329"/>
      <c r="Q252" s="329"/>
      <c r="R252" s="283"/>
      <c r="S252" s="283"/>
      <c r="T252" s="283"/>
      <c r="U252" s="283"/>
      <c r="V252" s="283"/>
      <c r="W252" s="283"/>
      <c r="X252" s="283"/>
      <c r="Y252" s="283"/>
      <c r="Z252" s="283"/>
      <c r="AA252" s="283"/>
      <c r="AB252" s="283"/>
      <c r="AC252" s="283"/>
      <c r="AD252" s="283"/>
      <c r="AE252" s="283"/>
      <c r="AF252" s="283"/>
      <c r="AG252" s="283"/>
      <c r="AH252" s="283"/>
      <c r="AI252" s="283"/>
      <c r="AJ252" s="283"/>
      <c r="AK252" s="283"/>
      <c r="AL252" s="283"/>
    </row>
    <row r="253">
      <c r="A253" s="283"/>
      <c r="B253" s="283"/>
      <c r="C253" s="283"/>
      <c r="D253" s="283"/>
      <c r="E253" s="283"/>
      <c r="F253" s="283"/>
      <c r="G253" s="283"/>
      <c r="H253" s="283"/>
      <c r="I253" s="283"/>
      <c r="J253" s="283"/>
      <c r="K253" s="283"/>
      <c r="L253" s="329"/>
      <c r="M253" s="329"/>
      <c r="N253" s="329"/>
      <c r="O253" s="329"/>
      <c r="P253" s="329"/>
      <c r="Q253" s="329"/>
      <c r="R253" s="283"/>
      <c r="S253" s="283"/>
      <c r="T253" s="283"/>
      <c r="U253" s="283"/>
      <c r="V253" s="283"/>
      <c r="W253" s="283"/>
      <c r="X253" s="283"/>
      <c r="Y253" s="283"/>
      <c r="Z253" s="283"/>
      <c r="AA253" s="283"/>
      <c r="AB253" s="283"/>
      <c r="AC253" s="283"/>
      <c r="AD253" s="283"/>
      <c r="AE253" s="283"/>
      <c r="AF253" s="283"/>
      <c r="AG253" s="283"/>
      <c r="AH253" s="283"/>
      <c r="AI253" s="283"/>
      <c r="AJ253" s="283"/>
      <c r="AK253" s="283"/>
      <c r="AL253" s="283"/>
    </row>
    <row r="254">
      <c r="A254" s="283"/>
      <c r="B254" s="283"/>
      <c r="C254" s="283"/>
      <c r="D254" s="283"/>
      <c r="E254" s="283"/>
      <c r="F254" s="283"/>
      <c r="G254" s="283"/>
      <c r="H254" s="283"/>
      <c r="I254" s="283"/>
      <c r="J254" s="283"/>
      <c r="K254" s="283"/>
      <c r="L254" s="329"/>
      <c r="M254" s="329"/>
      <c r="N254" s="329"/>
      <c r="O254" s="329"/>
      <c r="P254" s="329"/>
      <c r="Q254" s="329"/>
      <c r="R254" s="283"/>
      <c r="S254" s="283"/>
      <c r="T254" s="283"/>
      <c r="U254" s="283"/>
      <c r="V254" s="283"/>
      <c r="W254" s="283"/>
      <c r="X254" s="283"/>
      <c r="Y254" s="283"/>
      <c r="Z254" s="283"/>
      <c r="AA254" s="283"/>
      <c r="AB254" s="283"/>
      <c r="AC254" s="283"/>
      <c r="AD254" s="283"/>
      <c r="AE254" s="283"/>
      <c r="AF254" s="283"/>
      <c r="AG254" s="283"/>
      <c r="AH254" s="283"/>
      <c r="AI254" s="283"/>
      <c r="AJ254" s="283"/>
      <c r="AK254" s="283"/>
      <c r="AL254" s="283"/>
    </row>
    <row r="255">
      <c r="A255" s="283"/>
      <c r="B255" s="283"/>
      <c r="C255" s="283"/>
      <c r="D255" s="283"/>
      <c r="E255" s="283"/>
      <c r="F255" s="283"/>
      <c r="G255" s="283"/>
      <c r="H255" s="283"/>
      <c r="I255" s="283"/>
      <c r="J255" s="283"/>
      <c r="K255" s="283"/>
      <c r="L255" s="329"/>
      <c r="M255" s="329"/>
      <c r="N255" s="329"/>
      <c r="O255" s="329"/>
      <c r="P255" s="329"/>
      <c r="Q255" s="329"/>
      <c r="R255" s="283"/>
      <c r="S255" s="283"/>
      <c r="T255" s="283"/>
      <c r="U255" s="283"/>
      <c r="V255" s="283"/>
      <c r="W255" s="283"/>
      <c r="X255" s="283"/>
      <c r="Y255" s="283"/>
      <c r="Z255" s="283"/>
      <c r="AA255" s="283"/>
      <c r="AB255" s="283"/>
      <c r="AC255" s="283"/>
      <c r="AD255" s="283"/>
      <c r="AE255" s="283"/>
      <c r="AF255" s="283"/>
      <c r="AG255" s="283"/>
      <c r="AH255" s="283"/>
      <c r="AI255" s="283"/>
      <c r="AJ255" s="283"/>
      <c r="AK255" s="283"/>
      <c r="AL255" s="283"/>
    </row>
    <row r="256">
      <c r="A256" s="283"/>
      <c r="B256" s="283"/>
      <c r="C256" s="283"/>
      <c r="D256" s="283"/>
      <c r="E256" s="283"/>
      <c r="F256" s="283"/>
      <c r="G256" s="283"/>
      <c r="H256" s="283"/>
      <c r="I256" s="283"/>
      <c r="J256" s="283"/>
      <c r="K256" s="283"/>
      <c r="L256" s="329"/>
      <c r="M256" s="329"/>
      <c r="N256" s="329"/>
      <c r="O256" s="329"/>
      <c r="P256" s="329"/>
      <c r="Q256" s="329"/>
      <c r="R256" s="283"/>
      <c r="S256" s="283"/>
      <c r="T256" s="283"/>
      <c r="U256" s="283"/>
      <c r="V256" s="283"/>
      <c r="W256" s="283"/>
      <c r="X256" s="283"/>
      <c r="Y256" s="283"/>
      <c r="Z256" s="283"/>
      <c r="AA256" s="283"/>
      <c r="AB256" s="283"/>
      <c r="AC256" s="283"/>
      <c r="AD256" s="283"/>
      <c r="AE256" s="283"/>
      <c r="AF256" s="283"/>
      <c r="AG256" s="283"/>
      <c r="AH256" s="283"/>
      <c r="AI256" s="283"/>
      <c r="AJ256" s="283"/>
      <c r="AK256" s="283"/>
      <c r="AL256" s="283"/>
    </row>
    <row r="257">
      <c r="A257" s="283"/>
      <c r="B257" s="283"/>
      <c r="C257" s="283"/>
      <c r="D257" s="283"/>
      <c r="E257" s="283"/>
      <c r="F257" s="283"/>
      <c r="G257" s="283"/>
      <c r="H257" s="283"/>
      <c r="I257" s="283"/>
      <c r="J257" s="283"/>
      <c r="K257" s="283"/>
      <c r="L257" s="329"/>
      <c r="M257" s="329"/>
      <c r="N257" s="329"/>
      <c r="O257" s="329"/>
      <c r="P257" s="329"/>
      <c r="Q257" s="329"/>
      <c r="R257" s="283"/>
      <c r="S257" s="283"/>
      <c r="T257" s="283"/>
      <c r="U257" s="283"/>
      <c r="V257" s="283"/>
      <c r="W257" s="283"/>
      <c r="X257" s="283"/>
      <c r="Y257" s="283"/>
      <c r="Z257" s="283"/>
      <c r="AA257" s="283"/>
      <c r="AB257" s="283"/>
      <c r="AC257" s="283"/>
      <c r="AD257" s="283"/>
      <c r="AE257" s="283"/>
      <c r="AF257" s="283"/>
      <c r="AG257" s="283"/>
      <c r="AH257" s="283"/>
      <c r="AI257" s="283"/>
      <c r="AJ257" s="283"/>
      <c r="AK257" s="283"/>
      <c r="AL257" s="283"/>
    </row>
    <row r="258">
      <c r="A258" s="283"/>
      <c r="B258" s="283"/>
      <c r="C258" s="283"/>
      <c r="D258" s="283"/>
      <c r="E258" s="283"/>
      <c r="F258" s="283"/>
      <c r="G258" s="283"/>
      <c r="H258" s="283"/>
      <c r="I258" s="283"/>
      <c r="J258" s="283"/>
      <c r="K258" s="283"/>
      <c r="L258" s="329"/>
      <c r="M258" s="329"/>
      <c r="N258" s="329"/>
      <c r="O258" s="329"/>
      <c r="P258" s="329"/>
      <c r="Q258" s="329"/>
      <c r="R258" s="283"/>
      <c r="S258" s="283"/>
      <c r="T258" s="283"/>
      <c r="U258" s="283"/>
      <c r="V258" s="283"/>
      <c r="W258" s="283"/>
      <c r="X258" s="283"/>
      <c r="Y258" s="283"/>
      <c r="Z258" s="283"/>
      <c r="AA258" s="283"/>
      <c r="AB258" s="283"/>
      <c r="AC258" s="283"/>
      <c r="AD258" s="283"/>
      <c r="AE258" s="283"/>
      <c r="AF258" s="283"/>
      <c r="AG258" s="283"/>
      <c r="AH258" s="283"/>
      <c r="AI258" s="283"/>
      <c r="AJ258" s="283"/>
      <c r="AK258" s="283"/>
      <c r="AL258" s="283"/>
    </row>
    <row r="259">
      <c r="A259" s="283"/>
      <c r="B259" s="283"/>
      <c r="C259" s="283"/>
      <c r="D259" s="283"/>
      <c r="E259" s="283"/>
      <c r="F259" s="283"/>
      <c r="G259" s="283"/>
      <c r="H259" s="283"/>
      <c r="I259" s="283"/>
      <c r="J259" s="283"/>
      <c r="K259" s="283"/>
      <c r="L259" s="329"/>
      <c r="M259" s="329"/>
      <c r="N259" s="329"/>
      <c r="O259" s="329"/>
      <c r="P259" s="329"/>
      <c r="Q259" s="329"/>
      <c r="R259" s="283"/>
      <c r="S259" s="283"/>
      <c r="T259" s="283"/>
      <c r="U259" s="283"/>
      <c r="V259" s="283"/>
      <c r="W259" s="283"/>
      <c r="X259" s="283"/>
      <c r="Y259" s="283"/>
      <c r="Z259" s="283"/>
      <c r="AA259" s="283"/>
      <c r="AB259" s="283"/>
      <c r="AC259" s="283"/>
      <c r="AD259" s="283"/>
      <c r="AE259" s="283"/>
      <c r="AF259" s="283"/>
      <c r="AG259" s="283"/>
      <c r="AH259" s="283"/>
      <c r="AI259" s="283"/>
      <c r="AJ259" s="283"/>
      <c r="AK259" s="283"/>
      <c r="AL259" s="283"/>
    </row>
    <row r="260">
      <c r="A260" s="283"/>
      <c r="B260" s="283"/>
      <c r="C260" s="283"/>
      <c r="D260" s="283"/>
      <c r="E260" s="283"/>
      <c r="F260" s="283"/>
      <c r="G260" s="283"/>
      <c r="H260" s="283"/>
      <c r="I260" s="283"/>
      <c r="J260" s="283"/>
      <c r="K260" s="283"/>
      <c r="L260" s="329"/>
      <c r="M260" s="329"/>
      <c r="N260" s="329"/>
      <c r="O260" s="329"/>
      <c r="P260" s="329"/>
      <c r="Q260" s="329"/>
      <c r="R260" s="283"/>
      <c r="S260" s="283"/>
      <c r="T260" s="283"/>
      <c r="U260" s="283"/>
      <c r="V260" s="283"/>
      <c r="W260" s="283"/>
      <c r="X260" s="283"/>
      <c r="Y260" s="283"/>
      <c r="Z260" s="283"/>
      <c r="AA260" s="283"/>
      <c r="AB260" s="283"/>
      <c r="AC260" s="283"/>
      <c r="AD260" s="283"/>
      <c r="AE260" s="283"/>
      <c r="AF260" s="283"/>
      <c r="AG260" s="283"/>
      <c r="AH260" s="283"/>
      <c r="AI260" s="283"/>
      <c r="AJ260" s="283"/>
      <c r="AK260" s="283"/>
      <c r="AL260" s="283"/>
    </row>
    <row r="261">
      <c r="A261" s="283"/>
      <c r="B261" s="283"/>
      <c r="C261" s="283"/>
      <c r="D261" s="283"/>
      <c r="E261" s="283"/>
      <c r="F261" s="283"/>
      <c r="G261" s="283"/>
      <c r="H261" s="283"/>
      <c r="I261" s="283"/>
      <c r="J261" s="283"/>
      <c r="K261" s="283"/>
      <c r="L261" s="329"/>
      <c r="M261" s="329"/>
      <c r="N261" s="329"/>
      <c r="O261" s="329"/>
      <c r="P261" s="329"/>
      <c r="Q261" s="329"/>
      <c r="R261" s="283"/>
      <c r="S261" s="283"/>
      <c r="T261" s="283"/>
      <c r="U261" s="283"/>
      <c r="V261" s="283"/>
      <c r="W261" s="283"/>
      <c r="X261" s="283"/>
      <c r="Y261" s="283"/>
      <c r="Z261" s="283"/>
      <c r="AA261" s="283"/>
      <c r="AB261" s="283"/>
      <c r="AC261" s="283"/>
      <c r="AD261" s="283"/>
      <c r="AE261" s="283"/>
      <c r="AF261" s="283"/>
      <c r="AG261" s="283"/>
      <c r="AH261" s="283"/>
      <c r="AI261" s="283"/>
      <c r="AJ261" s="283"/>
      <c r="AK261" s="283"/>
      <c r="AL261" s="283"/>
    </row>
    <row r="262">
      <c r="A262" s="283"/>
      <c r="B262" s="283"/>
      <c r="C262" s="283"/>
      <c r="D262" s="283"/>
      <c r="E262" s="283"/>
      <c r="F262" s="283"/>
      <c r="G262" s="283"/>
      <c r="H262" s="283"/>
      <c r="I262" s="283"/>
      <c r="J262" s="283"/>
      <c r="K262" s="283"/>
      <c r="L262" s="329"/>
      <c r="M262" s="329"/>
      <c r="N262" s="329"/>
      <c r="O262" s="329"/>
      <c r="P262" s="329"/>
      <c r="Q262" s="329"/>
      <c r="R262" s="283"/>
      <c r="S262" s="283"/>
      <c r="T262" s="283"/>
      <c r="U262" s="283"/>
      <c r="V262" s="283"/>
      <c r="W262" s="283"/>
      <c r="X262" s="283"/>
      <c r="Y262" s="283"/>
      <c r="Z262" s="283"/>
      <c r="AA262" s="283"/>
      <c r="AB262" s="283"/>
      <c r="AC262" s="283"/>
      <c r="AD262" s="283"/>
      <c r="AE262" s="283"/>
      <c r="AF262" s="283"/>
      <c r="AG262" s="283"/>
      <c r="AH262" s="283"/>
      <c r="AI262" s="283"/>
      <c r="AJ262" s="283"/>
      <c r="AK262" s="283"/>
      <c r="AL262" s="283"/>
    </row>
    <row r="263">
      <c r="A263" s="283"/>
      <c r="B263" s="283"/>
      <c r="C263" s="283"/>
      <c r="D263" s="283"/>
      <c r="E263" s="283"/>
      <c r="F263" s="283"/>
      <c r="G263" s="283"/>
      <c r="H263" s="283"/>
      <c r="I263" s="283"/>
      <c r="J263" s="283"/>
      <c r="K263" s="283"/>
      <c r="L263" s="329"/>
      <c r="M263" s="329"/>
      <c r="N263" s="329"/>
      <c r="O263" s="329"/>
      <c r="P263" s="329"/>
      <c r="Q263" s="329"/>
      <c r="R263" s="283"/>
      <c r="S263" s="283"/>
      <c r="T263" s="283"/>
      <c r="U263" s="283"/>
      <c r="V263" s="283"/>
      <c r="W263" s="283"/>
      <c r="X263" s="283"/>
      <c r="Y263" s="283"/>
      <c r="Z263" s="283"/>
      <c r="AA263" s="283"/>
      <c r="AB263" s="283"/>
      <c r="AC263" s="283"/>
      <c r="AD263" s="283"/>
      <c r="AE263" s="283"/>
      <c r="AF263" s="283"/>
      <c r="AG263" s="283"/>
      <c r="AH263" s="283"/>
      <c r="AI263" s="283"/>
      <c r="AJ263" s="283"/>
      <c r="AK263" s="283"/>
      <c r="AL263" s="283"/>
    </row>
    <row r="264">
      <c r="A264" s="283"/>
      <c r="B264" s="283"/>
      <c r="C264" s="283"/>
      <c r="D264" s="283"/>
      <c r="E264" s="283"/>
      <c r="F264" s="283"/>
      <c r="G264" s="283"/>
      <c r="H264" s="283"/>
      <c r="I264" s="283"/>
      <c r="J264" s="283"/>
      <c r="K264" s="283"/>
      <c r="L264" s="329"/>
      <c r="M264" s="329"/>
      <c r="N264" s="329"/>
      <c r="O264" s="329"/>
      <c r="P264" s="329"/>
      <c r="Q264" s="329"/>
      <c r="R264" s="283"/>
      <c r="S264" s="283"/>
      <c r="T264" s="283"/>
      <c r="U264" s="283"/>
      <c r="V264" s="283"/>
      <c r="W264" s="283"/>
      <c r="X264" s="283"/>
      <c r="Y264" s="283"/>
      <c r="Z264" s="283"/>
      <c r="AA264" s="283"/>
      <c r="AB264" s="283"/>
      <c r="AC264" s="283"/>
      <c r="AD264" s="283"/>
      <c r="AE264" s="283"/>
      <c r="AF264" s="283"/>
      <c r="AG264" s="283"/>
      <c r="AH264" s="283"/>
      <c r="AI264" s="283"/>
      <c r="AJ264" s="283"/>
      <c r="AK264" s="283"/>
      <c r="AL264" s="283"/>
    </row>
    <row r="265">
      <c r="A265" s="283"/>
      <c r="B265" s="283"/>
      <c r="C265" s="283"/>
      <c r="D265" s="283"/>
      <c r="E265" s="283"/>
      <c r="F265" s="283"/>
      <c r="G265" s="283"/>
      <c r="H265" s="283"/>
      <c r="I265" s="283"/>
      <c r="J265" s="283"/>
      <c r="K265" s="283"/>
      <c r="L265" s="329"/>
      <c r="M265" s="329"/>
      <c r="N265" s="329"/>
      <c r="O265" s="329"/>
      <c r="P265" s="329"/>
      <c r="Q265" s="329"/>
      <c r="R265" s="283"/>
      <c r="S265" s="283"/>
      <c r="T265" s="283"/>
      <c r="U265" s="283"/>
      <c r="V265" s="283"/>
      <c r="W265" s="283"/>
      <c r="X265" s="283"/>
      <c r="Y265" s="283"/>
      <c r="Z265" s="283"/>
      <c r="AA265" s="283"/>
      <c r="AB265" s="283"/>
      <c r="AC265" s="283"/>
      <c r="AD265" s="283"/>
      <c r="AE265" s="283"/>
      <c r="AF265" s="283"/>
      <c r="AG265" s="283"/>
      <c r="AH265" s="283"/>
      <c r="AI265" s="283"/>
      <c r="AJ265" s="283"/>
      <c r="AK265" s="283"/>
      <c r="AL265" s="283"/>
    </row>
    <row r="266">
      <c r="A266" s="283"/>
      <c r="B266" s="283"/>
      <c r="C266" s="283"/>
      <c r="D266" s="283"/>
      <c r="E266" s="283"/>
      <c r="F266" s="283"/>
      <c r="G266" s="283"/>
      <c r="H266" s="283"/>
      <c r="I266" s="283"/>
      <c r="J266" s="283"/>
      <c r="K266" s="283"/>
      <c r="L266" s="329"/>
      <c r="M266" s="329"/>
      <c r="N266" s="329"/>
      <c r="O266" s="329"/>
      <c r="P266" s="329"/>
      <c r="Q266" s="329"/>
      <c r="R266" s="283"/>
      <c r="S266" s="283"/>
      <c r="T266" s="283"/>
      <c r="U266" s="283"/>
      <c r="V266" s="283"/>
      <c r="W266" s="283"/>
      <c r="X266" s="283"/>
      <c r="Y266" s="283"/>
      <c r="Z266" s="283"/>
      <c r="AA266" s="283"/>
      <c r="AB266" s="283"/>
      <c r="AC266" s="283"/>
      <c r="AD266" s="283"/>
      <c r="AE266" s="283"/>
      <c r="AF266" s="283"/>
      <c r="AG266" s="283"/>
      <c r="AH266" s="283"/>
      <c r="AI266" s="283"/>
      <c r="AJ266" s="283"/>
      <c r="AK266" s="283"/>
      <c r="AL266" s="283"/>
    </row>
    <row r="267">
      <c r="A267" s="283"/>
      <c r="B267" s="283"/>
      <c r="C267" s="283"/>
      <c r="D267" s="283"/>
      <c r="E267" s="283"/>
      <c r="F267" s="283"/>
      <c r="G267" s="283"/>
      <c r="H267" s="283"/>
      <c r="I267" s="283"/>
      <c r="J267" s="283"/>
      <c r="K267" s="283"/>
      <c r="L267" s="329"/>
      <c r="M267" s="329"/>
      <c r="N267" s="329"/>
      <c r="O267" s="329"/>
      <c r="P267" s="329"/>
      <c r="Q267" s="329"/>
      <c r="R267" s="283"/>
      <c r="S267" s="283"/>
      <c r="T267" s="283"/>
      <c r="U267" s="283"/>
      <c r="V267" s="283"/>
      <c r="W267" s="283"/>
      <c r="X267" s="283"/>
      <c r="Y267" s="283"/>
      <c r="Z267" s="283"/>
      <c r="AA267" s="283"/>
      <c r="AB267" s="283"/>
      <c r="AC267" s="283"/>
      <c r="AD267" s="283"/>
      <c r="AE267" s="283"/>
      <c r="AF267" s="283"/>
      <c r="AG267" s="283"/>
      <c r="AH267" s="283"/>
      <c r="AI267" s="283"/>
      <c r="AJ267" s="283"/>
      <c r="AK267" s="283"/>
      <c r="AL267" s="283"/>
    </row>
    <row r="268">
      <c r="A268" s="283"/>
      <c r="B268" s="283"/>
      <c r="C268" s="283"/>
      <c r="D268" s="283"/>
      <c r="E268" s="283"/>
      <c r="F268" s="283"/>
      <c r="G268" s="283"/>
      <c r="H268" s="283"/>
      <c r="I268" s="283"/>
      <c r="J268" s="283"/>
      <c r="K268" s="283"/>
      <c r="L268" s="329"/>
      <c r="M268" s="329"/>
      <c r="N268" s="329"/>
      <c r="O268" s="329"/>
      <c r="P268" s="329"/>
      <c r="Q268" s="329"/>
      <c r="R268" s="283"/>
      <c r="S268" s="283"/>
      <c r="T268" s="283"/>
      <c r="U268" s="283"/>
      <c r="V268" s="283"/>
      <c r="W268" s="283"/>
      <c r="X268" s="283"/>
      <c r="Y268" s="283"/>
      <c r="Z268" s="283"/>
      <c r="AA268" s="283"/>
      <c r="AB268" s="283"/>
      <c r="AC268" s="283"/>
      <c r="AD268" s="283"/>
      <c r="AE268" s="283"/>
      <c r="AF268" s="283"/>
      <c r="AG268" s="283"/>
      <c r="AH268" s="283"/>
      <c r="AI268" s="283"/>
      <c r="AJ268" s="283"/>
      <c r="AK268" s="283"/>
      <c r="AL268" s="283"/>
    </row>
    <row r="269">
      <c r="A269" s="283"/>
      <c r="B269" s="283"/>
      <c r="C269" s="283"/>
      <c r="D269" s="283"/>
      <c r="E269" s="283"/>
      <c r="F269" s="283"/>
      <c r="G269" s="283"/>
      <c r="H269" s="283"/>
      <c r="I269" s="283"/>
      <c r="J269" s="283"/>
      <c r="K269" s="283"/>
      <c r="L269" s="329"/>
      <c r="M269" s="329"/>
      <c r="N269" s="329"/>
      <c r="O269" s="329"/>
      <c r="P269" s="329"/>
      <c r="Q269" s="329"/>
      <c r="R269" s="283"/>
      <c r="S269" s="283"/>
      <c r="T269" s="283"/>
      <c r="U269" s="283"/>
      <c r="V269" s="283"/>
      <c r="W269" s="283"/>
      <c r="X269" s="283"/>
      <c r="Y269" s="283"/>
      <c r="Z269" s="283"/>
      <c r="AA269" s="283"/>
      <c r="AB269" s="283"/>
      <c r="AC269" s="283"/>
      <c r="AD269" s="283"/>
      <c r="AE269" s="283"/>
      <c r="AF269" s="283"/>
      <c r="AG269" s="283"/>
      <c r="AH269" s="283"/>
      <c r="AI269" s="283"/>
      <c r="AJ269" s="283"/>
      <c r="AK269" s="283"/>
      <c r="AL269" s="283"/>
    </row>
    <row r="270">
      <c r="A270" s="283"/>
      <c r="B270" s="283"/>
      <c r="C270" s="283"/>
      <c r="D270" s="283"/>
      <c r="E270" s="283"/>
      <c r="F270" s="283"/>
      <c r="G270" s="283"/>
      <c r="H270" s="283"/>
      <c r="I270" s="283"/>
      <c r="J270" s="283"/>
      <c r="K270" s="283"/>
      <c r="L270" s="329"/>
      <c r="M270" s="329"/>
      <c r="N270" s="329"/>
      <c r="O270" s="329"/>
      <c r="P270" s="329"/>
      <c r="Q270" s="329"/>
      <c r="R270" s="283"/>
      <c r="S270" s="283"/>
      <c r="T270" s="283"/>
      <c r="U270" s="283"/>
      <c r="V270" s="283"/>
      <c r="W270" s="283"/>
      <c r="X270" s="283"/>
      <c r="Y270" s="283"/>
      <c r="Z270" s="283"/>
      <c r="AA270" s="283"/>
      <c r="AB270" s="283"/>
      <c r="AC270" s="283"/>
      <c r="AD270" s="283"/>
      <c r="AE270" s="283"/>
      <c r="AF270" s="283"/>
      <c r="AG270" s="283"/>
      <c r="AH270" s="283"/>
      <c r="AI270" s="283"/>
      <c r="AJ270" s="283"/>
      <c r="AK270" s="283"/>
      <c r="AL270" s="283"/>
    </row>
    <row r="271">
      <c r="A271" s="283"/>
      <c r="B271" s="283"/>
      <c r="C271" s="283"/>
      <c r="D271" s="283"/>
      <c r="E271" s="283"/>
      <c r="F271" s="283"/>
      <c r="G271" s="283"/>
      <c r="H271" s="283"/>
      <c r="I271" s="283"/>
      <c r="J271" s="283"/>
      <c r="K271" s="283"/>
      <c r="L271" s="329"/>
      <c r="M271" s="329"/>
      <c r="N271" s="329"/>
      <c r="O271" s="329"/>
      <c r="P271" s="329"/>
      <c r="Q271" s="329"/>
      <c r="R271" s="283"/>
      <c r="S271" s="283"/>
      <c r="T271" s="283"/>
      <c r="U271" s="283"/>
      <c r="V271" s="283"/>
      <c r="W271" s="283"/>
      <c r="X271" s="283"/>
      <c r="Y271" s="283"/>
      <c r="Z271" s="283"/>
      <c r="AA271" s="283"/>
      <c r="AB271" s="283"/>
      <c r="AC271" s="283"/>
      <c r="AD271" s="283"/>
      <c r="AE271" s="283"/>
      <c r="AF271" s="283"/>
      <c r="AG271" s="283"/>
      <c r="AH271" s="283"/>
      <c r="AI271" s="283"/>
      <c r="AJ271" s="283"/>
      <c r="AK271" s="283"/>
      <c r="AL271" s="283"/>
    </row>
    <row r="272">
      <c r="A272" s="283"/>
      <c r="B272" s="283"/>
      <c r="C272" s="283"/>
      <c r="D272" s="283"/>
      <c r="E272" s="283"/>
      <c r="F272" s="283"/>
      <c r="G272" s="283"/>
      <c r="H272" s="283"/>
      <c r="I272" s="283"/>
      <c r="J272" s="283"/>
      <c r="K272" s="283"/>
      <c r="L272" s="329"/>
      <c r="M272" s="329"/>
      <c r="N272" s="329"/>
      <c r="O272" s="329"/>
      <c r="P272" s="329"/>
      <c r="Q272" s="329"/>
      <c r="R272" s="283"/>
      <c r="S272" s="283"/>
      <c r="T272" s="283"/>
      <c r="U272" s="283"/>
      <c r="V272" s="283"/>
      <c r="W272" s="283"/>
      <c r="X272" s="283"/>
      <c r="Y272" s="283"/>
      <c r="Z272" s="283"/>
      <c r="AA272" s="283"/>
      <c r="AB272" s="283"/>
      <c r="AC272" s="283"/>
      <c r="AD272" s="283"/>
      <c r="AE272" s="283"/>
      <c r="AF272" s="283"/>
      <c r="AG272" s="283"/>
      <c r="AH272" s="283"/>
      <c r="AI272" s="283"/>
      <c r="AJ272" s="283"/>
      <c r="AK272" s="283"/>
      <c r="AL272" s="283"/>
    </row>
    <row r="273">
      <c r="A273" s="283"/>
      <c r="B273" s="283"/>
      <c r="C273" s="283"/>
      <c r="D273" s="283"/>
      <c r="E273" s="283"/>
      <c r="F273" s="283"/>
      <c r="G273" s="283"/>
      <c r="H273" s="283"/>
      <c r="I273" s="283"/>
      <c r="J273" s="283"/>
      <c r="K273" s="283"/>
      <c r="L273" s="329"/>
      <c r="M273" s="329"/>
      <c r="N273" s="329"/>
      <c r="O273" s="329"/>
      <c r="P273" s="329"/>
      <c r="Q273" s="329"/>
      <c r="R273" s="283"/>
      <c r="S273" s="283"/>
      <c r="T273" s="283"/>
      <c r="U273" s="283"/>
      <c r="V273" s="283"/>
      <c r="W273" s="283"/>
      <c r="X273" s="283"/>
      <c r="Y273" s="283"/>
      <c r="Z273" s="283"/>
      <c r="AA273" s="283"/>
      <c r="AB273" s="283"/>
      <c r="AC273" s="283"/>
      <c r="AD273" s="283"/>
      <c r="AE273" s="283"/>
      <c r="AF273" s="283"/>
      <c r="AG273" s="283"/>
      <c r="AH273" s="283"/>
      <c r="AI273" s="283"/>
      <c r="AJ273" s="283"/>
      <c r="AK273" s="283"/>
      <c r="AL273" s="283"/>
    </row>
    <row r="274">
      <c r="A274" s="283"/>
      <c r="B274" s="283"/>
      <c r="C274" s="283"/>
      <c r="D274" s="283"/>
      <c r="E274" s="283"/>
      <c r="F274" s="283"/>
      <c r="G274" s="283"/>
      <c r="H274" s="283"/>
      <c r="I274" s="283"/>
      <c r="J274" s="283"/>
      <c r="K274" s="283"/>
      <c r="L274" s="329"/>
      <c r="M274" s="329"/>
      <c r="N274" s="329"/>
      <c r="O274" s="329"/>
      <c r="P274" s="329"/>
      <c r="Q274" s="329"/>
      <c r="R274" s="283"/>
      <c r="S274" s="283"/>
      <c r="T274" s="283"/>
      <c r="U274" s="283"/>
      <c r="V274" s="283"/>
      <c r="W274" s="283"/>
      <c r="X274" s="283"/>
      <c r="Y274" s="283"/>
      <c r="Z274" s="283"/>
      <c r="AA274" s="283"/>
      <c r="AB274" s="283"/>
      <c r="AC274" s="283"/>
      <c r="AD274" s="283"/>
      <c r="AE274" s="283"/>
      <c r="AF274" s="283"/>
      <c r="AG274" s="283"/>
      <c r="AH274" s="283"/>
      <c r="AI274" s="283"/>
      <c r="AJ274" s="283"/>
      <c r="AK274" s="283"/>
      <c r="AL274" s="283"/>
    </row>
    <row r="275">
      <c r="A275" s="283"/>
      <c r="B275" s="283"/>
      <c r="C275" s="283"/>
      <c r="D275" s="283"/>
      <c r="E275" s="283"/>
      <c r="F275" s="283"/>
      <c r="G275" s="283"/>
      <c r="H275" s="283"/>
      <c r="I275" s="283"/>
      <c r="J275" s="283"/>
      <c r="K275" s="283"/>
      <c r="L275" s="329"/>
      <c r="M275" s="329"/>
      <c r="N275" s="329"/>
      <c r="O275" s="329"/>
      <c r="P275" s="329"/>
      <c r="Q275" s="329"/>
      <c r="R275" s="283"/>
      <c r="S275" s="283"/>
      <c r="T275" s="283"/>
      <c r="U275" s="283"/>
      <c r="V275" s="283"/>
      <c r="W275" s="283"/>
      <c r="X275" s="283"/>
      <c r="Y275" s="283"/>
      <c r="Z275" s="283"/>
      <c r="AA275" s="283"/>
      <c r="AB275" s="283"/>
      <c r="AC275" s="283"/>
      <c r="AD275" s="283"/>
      <c r="AE275" s="283"/>
      <c r="AF275" s="283"/>
      <c r="AG275" s="283"/>
      <c r="AH275" s="283"/>
      <c r="AI275" s="283"/>
      <c r="AJ275" s="283"/>
      <c r="AK275" s="283"/>
      <c r="AL275" s="283"/>
    </row>
    <row r="276">
      <c r="A276" s="283"/>
      <c r="B276" s="283"/>
      <c r="C276" s="283"/>
      <c r="D276" s="283"/>
      <c r="E276" s="283"/>
      <c r="F276" s="283"/>
      <c r="G276" s="283"/>
      <c r="H276" s="283"/>
      <c r="I276" s="283"/>
      <c r="J276" s="283"/>
      <c r="K276" s="283"/>
      <c r="L276" s="329"/>
      <c r="M276" s="329"/>
      <c r="N276" s="329"/>
      <c r="O276" s="329"/>
      <c r="P276" s="329"/>
      <c r="Q276" s="329"/>
      <c r="R276" s="283"/>
      <c r="S276" s="283"/>
      <c r="T276" s="283"/>
      <c r="U276" s="283"/>
      <c r="V276" s="283"/>
      <c r="W276" s="283"/>
      <c r="X276" s="283"/>
      <c r="Y276" s="283"/>
      <c r="Z276" s="283"/>
      <c r="AA276" s="283"/>
      <c r="AB276" s="283"/>
      <c r="AC276" s="283"/>
      <c r="AD276" s="283"/>
      <c r="AE276" s="283"/>
      <c r="AF276" s="283"/>
      <c r="AG276" s="283"/>
      <c r="AH276" s="283"/>
      <c r="AI276" s="283"/>
      <c r="AJ276" s="283"/>
      <c r="AK276" s="283"/>
      <c r="AL276" s="283"/>
    </row>
    <row r="277">
      <c r="A277" s="283"/>
      <c r="B277" s="283"/>
      <c r="C277" s="283"/>
      <c r="D277" s="283"/>
      <c r="E277" s="283"/>
      <c r="F277" s="283"/>
      <c r="G277" s="283"/>
      <c r="H277" s="283"/>
      <c r="I277" s="283"/>
      <c r="J277" s="283"/>
      <c r="K277" s="283"/>
      <c r="L277" s="329"/>
      <c r="M277" s="329"/>
      <c r="N277" s="329"/>
      <c r="O277" s="329"/>
      <c r="P277" s="329"/>
      <c r="Q277" s="329"/>
      <c r="R277" s="283"/>
      <c r="S277" s="283"/>
      <c r="T277" s="283"/>
      <c r="U277" s="283"/>
      <c r="V277" s="283"/>
      <c r="W277" s="283"/>
      <c r="X277" s="283"/>
      <c r="Y277" s="283"/>
      <c r="Z277" s="283"/>
      <c r="AA277" s="283"/>
      <c r="AB277" s="283"/>
      <c r="AC277" s="283"/>
      <c r="AD277" s="283"/>
      <c r="AE277" s="283"/>
      <c r="AF277" s="283"/>
      <c r="AG277" s="283"/>
      <c r="AH277" s="283"/>
      <c r="AI277" s="283"/>
      <c r="AJ277" s="283"/>
      <c r="AK277" s="283"/>
      <c r="AL277" s="283"/>
    </row>
    <row r="278">
      <c r="A278" s="283"/>
      <c r="B278" s="283"/>
      <c r="C278" s="283"/>
      <c r="D278" s="283"/>
      <c r="E278" s="283"/>
      <c r="F278" s="283"/>
      <c r="G278" s="283"/>
      <c r="H278" s="283"/>
      <c r="I278" s="283"/>
      <c r="J278" s="283"/>
      <c r="K278" s="283"/>
      <c r="L278" s="329"/>
      <c r="M278" s="329"/>
      <c r="N278" s="329"/>
      <c r="O278" s="329"/>
      <c r="P278" s="329"/>
      <c r="Q278" s="329"/>
      <c r="R278" s="283"/>
      <c r="S278" s="283"/>
      <c r="T278" s="283"/>
      <c r="U278" s="283"/>
      <c r="V278" s="283"/>
      <c r="W278" s="283"/>
      <c r="X278" s="283"/>
      <c r="Y278" s="283"/>
      <c r="Z278" s="283"/>
      <c r="AA278" s="283"/>
      <c r="AB278" s="283"/>
      <c r="AC278" s="283"/>
      <c r="AD278" s="283"/>
      <c r="AE278" s="283"/>
      <c r="AF278" s="283"/>
      <c r="AG278" s="283"/>
      <c r="AH278" s="283"/>
      <c r="AI278" s="283"/>
      <c r="AJ278" s="283"/>
      <c r="AK278" s="283"/>
      <c r="AL278" s="283"/>
    </row>
    <row r="279">
      <c r="A279" s="283"/>
      <c r="B279" s="283"/>
      <c r="C279" s="283"/>
      <c r="D279" s="283"/>
      <c r="E279" s="283"/>
      <c r="F279" s="283"/>
      <c r="G279" s="283"/>
      <c r="H279" s="283"/>
      <c r="I279" s="283"/>
      <c r="J279" s="283"/>
      <c r="K279" s="283"/>
      <c r="L279" s="329"/>
      <c r="M279" s="329"/>
      <c r="N279" s="329"/>
      <c r="O279" s="329"/>
      <c r="P279" s="329"/>
      <c r="Q279" s="329"/>
      <c r="R279" s="283"/>
      <c r="S279" s="283"/>
      <c r="T279" s="283"/>
      <c r="U279" s="283"/>
      <c r="V279" s="283"/>
      <c r="W279" s="283"/>
      <c r="X279" s="283"/>
      <c r="Y279" s="283"/>
      <c r="Z279" s="283"/>
      <c r="AA279" s="283"/>
      <c r="AB279" s="283"/>
      <c r="AC279" s="283"/>
      <c r="AD279" s="283"/>
      <c r="AE279" s="283"/>
      <c r="AF279" s="283"/>
      <c r="AG279" s="283"/>
      <c r="AH279" s="283"/>
      <c r="AI279" s="283"/>
      <c r="AJ279" s="283"/>
      <c r="AK279" s="283"/>
      <c r="AL279" s="283"/>
    </row>
    <row r="280">
      <c r="A280" s="283"/>
      <c r="B280" s="283"/>
      <c r="C280" s="283"/>
      <c r="D280" s="283"/>
      <c r="E280" s="283"/>
      <c r="F280" s="283"/>
      <c r="G280" s="283"/>
      <c r="H280" s="283"/>
      <c r="I280" s="283"/>
      <c r="J280" s="283"/>
      <c r="K280" s="283"/>
      <c r="L280" s="329"/>
      <c r="M280" s="329"/>
      <c r="N280" s="329"/>
      <c r="O280" s="329"/>
      <c r="P280" s="329"/>
      <c r="Q280" s="329"/>
      <c r="R280" s="283"/>
      <c r="S280" s="283"/>
      <c r="T280" s="283"/>
      <c r="U280" s="283"/>
      <c r="V280" s="283"/>
      <c r="W280" s="283"/>
      <c r="X280" s="283"/>
      <c r="Y280" s="283"/>
      <c r="Z280" s="283"/>
      <c r="AA280" s="283"/>
      <c r="AB280" s="283"/>
      <c r="AC280" s="283"/>
      <c r="AD280" s="283"/>
      <c r="AE280" s="283"/>
      <c r="AF280" s="283"/>
      <c r="AG280" s="283"/>
      <c r="AH280" s="283"/>
      <c r="AI280" s="283"/>
      <c r="AJ280" s="283"/>
      <c r="AK280" s="283"/>
      <c r="AL280" s="283"/>
    </row>
    <row r="281">
      <c r="A281" s="283"/>
      <c r="B281" s="283"/>
      <c r="C281" s="283"/>
      <c r="D281" s="283"/>
      <c r="E281" s="283"/>
      <c r="F281" s="283"/>
      <c r="G281" s="283"/>
      <c r="H281" s="283"/>
      <c r="I281" s="283"/>
      <c r="J281" s="283"/>
      <c r="K281" s="283"/>
      <c r="L281" s="329"/>
      <c r="M281" s="329"/>
      <c r="N281" s="329"/>
      <c r="O281" s="329"/>
      <c r="P281" s="329"/>
      <c r="Q281" s="329"/>
      <c r="R281" s="283"/>
      <c r="S281" s="283"/>
      <c r="T281" s="283"/>
      <c r="U281" s="283"/>
      <c r="V281" s="283"/>
      <c r="W281" s="283"/>
      <c r="X281" s="283"/>
      <c r="Y281" s="283"/>
      <c r="Z281" s="283"/>
      <c r="AA281" s="283"/>
      <c r="AB281" s="283"/>
      <c r="AC281" s="283"/>
      <c r="AD281" s="283"/>
      <c r="AE281" s="283"/>
      <c r="AF281" s="283"/>
      <c r="AG281" s="283"/>
      <c r="AH281" s="283"/>
      <c r="AI281" s="283"/>
      <c r="AJ281" s="283"/>
      <c r="AK281" s="283"/>
      <c r="AL281" s="283"/>
    </row>
    <row r="282">
      <c r="A282" s="283"/>
      <c r="B282" s="283"/>
      <c r="C282" s="283"/>
      <c r="D282" s="283"/>
      <c r="E282" s="283"/>
      <c r="F282" s="283"/>
      <c r="G282" s="283"/>
      <c r="H282" s="283"/>
      <c r="I282" s="283"/>
      <c r="J282" s="283"/>
      <c r="K282" s="283"/>
      <c r="L282" s="329"/>
      <c r="M282" s="329"/>
      <c r="N282" s="329"/>
      <c r="O282" s="329"/>
      <c r="P282" s="329"/>
      <c r="Q282" s="329"/>
      <c r="R282" s="283"/>
      <c r="S282" s="283"/>
      <c r="T282" s="283"/>
      <c r="U282" s="283"/>
      <c r="V282" s="283"/>
      <c r="W282" s="283"/>
      <c r="X282" s="283"/>
      <c r="Y282" s="283"/>
      <c r="Z282" s="283"/>
      <c r="AA282" s="283"/>
      <c r="AB282" s="283"/>
      <c r="AC282" s="283"/>
      <c r="AD282" s="283"/>
      <c r="AE282" s="283"/>
      <c r="AF282" s="283"/>
      <c r="AG282" s="283"/>
      <c r="AH282" s="283"/>
      <c r="AI282" s="283"/>
      <c r="AJ282" s="283"/>
      <c r="AK282" s="283"/>
      <c r="AL282" s="283"/>
    </row>
    <row r="283">
      <c r="A283" s="283"/>
      <c r="B283" s="283"/>
      <c r="C283" s="283"/>
      <c r="D283" s="283"/>
      <c r="E283" s="283"/>
      <c r="F283" s="283"/>
      <c r="G283" s="283"/>
      <c r="H283" s="283"/>
      <c r="I283" s="283"/>
      <c r="J283" s="283"/>
      <c r="K283" s="283"/>
      <c r="L283" s="329"/>
      <c r="M283" s="329"/>
      <c r="N283" s="329"/>
      <c r="O283" s="329"/>
      <c r="P283" s="329"/>
      <c r="Q283" s="329"/>
      <c r="R283" s="283"/>
      <c r="S283" s="283"/>
      <c r="T283" s="283"/>
      <c r="U283" s="283"/>
      <c r="V283" s="283"/>
      <c r="W283" s="283"/>
      <c r="X283" s="283"/>
      <c r="Y283" s="283"/>
      <c r="Z283" s="283"/>
      <c r="AA283" s="283"/>
      <c r="AB283" s="283"/>
      <c r="AC283" s="283"/>
      <c r="AD283" s="283"/>
      <c r="AE283" s="283"/>
      <c r="AF283" s="283"/>
      <c r="AG283" s="283"/>
      <c r="AH283" s="283"/>
      <c r="AI283" s="283"/>
      <c r="AJ283" s="283"/>
      <c r="AK283" s="283"/>
      <c r="AL283" s="283"/>
    </row>
    <row r="284">
      <c r="A284" s="283"/>
      <c r="B284" s="283"/>
      <c r="C284" s="283"/>
      <c r="D284" s="283"/>
      <c r="E284" s="283"/>
      <c r="F284" s="283"/>
      <c r="G284" s="283"/>
      <c r="H284" s="283"/>
      <c r="I284" s="283"/>
      <c r="J284" s="283"/>
      <c r="K284" s="283"/>
      <c r="L284" s="329"/>
      <c r="M284" s="329"/>
      <c r="N284" s="329"/>
      <c r="O284" s="329"/>
      <c r="P284" s="329"/>
      <c r="Q284" s="329"/>
      <c r="R284" s="283"/>
      <c r="S284" s="283"/>
      <c r="T284" s="283"/>
      <c r="U284" s="283"/>
      <c r="V284" s="283"/>
      <c r="W284" s="283"/>
      <c r="X284" s="283"/>
      <c r="Y284" s="283"/>
      <c r="Z284" s="283"/>
      <c r="AA284" s="283"/>
      <c r="AB284" s="283"/>
      <c r="AC284" s="283"/>
      <c r="AD284" s="283"/>
      <c r="AE284" s="283"/>
      <c r="AF284" s="283"/>
      <c r="AG284" s="283"/>
      <c r="AH284" s="283"/>
      <c r="AI284" s="283"/>
      <c r="AJ284" s="283"/>
      <c r="AK284" s="283"/>
      <c r="AL284" s="283"/>
    </row>
    <row r="285">
      <c r="A285" s="283"/>
      <c r="B285" s="283"/>
      <c r="C285" s="283"/>
      <c r="D285" s="283"/>
      <c r="E285" s="283"/>
      <c r="F285" s="283"/>
      <c r="G285" s="283"/>
      <c r="H285" s="283"/>
      <c r="I285" s="283"/>
      <c r="J285" s="283"/>
      <c r="K285" s="283"/>
      <c r="L285" s="329"/>
      <c r="M285" s="329"/>
      <c r="N285" s="329"/>
      <c r="O285" s="329"/>
      <c r="P285" s="329"/>
      <c r="Q285" s="329"/>
      <c r="R285" s="283"/>
      <c r="S285" s="283"/>
      <c r="T285" s="283"/>
      <c r="U285" s="283"/>
      <c r="V285" s="283"/>
      <c r="W285" s="283"/>
      <c r="X285" s="283"/>
      <c r="Y285" s="283"/>
      <c r="Z285" s="283"/>
      <c r="AA285" s="283"/>
      <c r="AB285" s="283"/>
      <c r="AC285" s="283"/>
      <c r="AD285" s="283"/>
      <c r="AE285" s="283"/>
      <c r="AF285" s="283"/>
      <c r="AG285" s="283"/>
      <c r="AH285" s="283"/>
      <c r="AI285" s="283"/>
      <c r="AJ285" s="283"/>
      <c r="AK285" s="283"/>
      <c r="AL285" s="283"/>
    </row>
    <row r="286">
      <c r="A286" s="283"/>
      <c r="B286" s="283"/>
      <c r="C286" s="283"/>
      <c r="D286" s="283"/>
      <c r="E286" s="283"/>
      <c r="F286" s="283"/>
      <c r="G286" s="283"/>
      <c r="H286" s="283"/>
      <c r="I286" s="283"/>
      <c r="J286" s="283"/>
      <c r="K286" s="283"/>
      <c r="L286" s="329"/>
      <c r="M286" s="329"/>
      <c r="N286" s="329"/>
      <c r="O286" s="329"/>
      <c r="P286" s="329"/>
      <c r="Q286" s="329"/>
      <c r="R286" s="283"/>
      <c r="S286" s="283"/>
      <c r="T286" s="283"/>
      <c r="U286" s="283"/>
      <c r="V286" s="283"/>
      <c r="W286" s="283"/>
      <c r="X286" s="283"/>
      <c r="Y286" s="283"/>
      <c r="Z286" s="283"/>
      <c r="AA286" s="283"/>
      <c r="AB286" s="283"/>
      <c r="AC286" s="283"/>
      <c r="AD286" s="283"/>
      <c r="AE286" s="283"/>
      <c r="AF286" s="283"/>
      <c r="AG286" s="283"/>
      <c r="AH286" s="283"/>
      <c r="AI286" s="283"/>
      <c r="AJ286" s="283"/>
      <c r="AK286" s="283"/>
      <c r="AL286" s="283"/>
    </row>
    <row r="287">
      <c r="A287" s="283"/>
      <c r="B287" s="283"/>
      <c r="C287" s="283"/>
      <c r="D287" s="283"/>
      <c r="E287" s="283"/>
      <c r="F287" s="283"/>
      <c r="G287" s="283"/>
      <c r="H287" s="283"/>
      <c r="I287" s="283"/>
      <c r="J287" s="283"/>
      <c r="K287" s="283"/>
      <c r="L287" s="329"/>
      <c r="M287" s="329"/>
      <c r="N287" s="329"/>
      <c r="O287" s="329"/>
      <c r="P287" s="329"/>
      <c r="Q287" s="329"/>
      <c r="R287" s="283"/>
      <c r="S287" s="283"/>
      <c r="T287" s="283"/>
      <c r="U287" s="283"/>
      <c r="V287" s="283"/>
      <c r="W287" s="283"/>
      <c r="X287" s="283"/>
      <c r="Y287" s="283"/>
      <c r="Z287" s="283"/>
      <c r="AA287" s="283"/>
      <c r="AB287" s="283"/>
      <c r="AC287" s="283"/>
      <c r="AD287" s="283"/>
      <c r="AE287" s="283"/>
      <c r="AF287" s="283"/>
      <c r="AG287" s="283"/>
      <c r="AH287" s="283"/>
      <c r="AI287" s="283"/>
      <c r="AJ287" s="283"/>
      <c r="AK287" s="283"/>
      <c r="AL287" s="283"/>
    </row>
    <row r="288">
      <c r="A288" s="283"/>
      <c r="B288" s="283"/>
      <c r="C288" s="283"/>
      <c r="D288" s="283"/>
      <c r="E288" s="283"/>
      <c r="F288" s="283"/>
      <c r="G288" s="283"/>
      <c r="H288" s="283"/>
      <c r="I288" s="283"/>
      <c r="J288" s="283"/>
      <c r="K288" s="283"/>
      <c r="L288" s="329"/>
      <c r="M288" s="329"/>
      <c r="N288" s="329"/>
      <c r="O288" s="329"/>
      <c r="P288" s="329"/>
      <c r="Q288" s="329"/>
      <c r="R288" s="283"/>
      <c r="S288" s="283"/>
      <c r="T288" s="283"/>
      <c r="U288" s="283"/>
      <c r="V288" s="283"/>
      <c r="W288" s="283"/>
      <c r="X288" s="283"/>
      <c r="Y288" s="283"/>
      <c r="Z288" s="283"/>
      <c r="AA288" s="283"/>
      <c r="AB288" s="283"/>
      <c r="AC288" s="283"/>
      <c r="AD288" s="283"/>
      <c r="AE288" s="283"/>
      <c r="AF288" s="283"/>
      <c r="AG288" s="283"/>
      <c r="AH288" s="283"/>
      <c r="AI288" s="283"/>
      <c r="AJ288" s="283"/>
      <c r="AK288" s="283"/>
      <c r="AL288" s="283"/>
    </row>
    <row r="289">
      <c r="A289" s="283"/>
      <c r="B289" s="283"/>
      <c r="C289" s="283"/>
      <c r="D289" s="283"/>
      <c r="E289" s="283"/>
      <c r="F289" s="283"/>
      <c r="G289" s="283"/>
      <c r="H289" s="283"/>
      <c r="I289" s="283"/>
      <c r="J289" s="283"/>
      <c r="K289" s="283"/>
      <c r="L289" s="329"/>
      <c r="M289" s="329"/>
      <c r="N289" s="329"/>
      <c r="O289" s="329"/>
      <c r="P289" s="329"/>
      <c r="Q289" s="329"/>
      <c r="R289" s="283"/>
      <c r="S289" s="283"/>
      <c r="T289" s="283"/>
      <c r="U289" s="283"/>
      <c r="V289" s="283"/>
      <c r="W289" s="283"/>
      <c r="X289" s="283"/>
      <c r="Y289" s="283"/>
      <c r="Z289" s="283"/>
      <c r="AA289" s="283"/>
      <c r="AB289" s="283"/>
      <c r="AC289" s="283"/>
      <c r="AD289" s="283"/>
      <c r="AE289" s="283"/>
      <c r="AF289" s="283"/>
      <c r="AG289" s="283"/>
      <c r="AH289" s="283"/>
      <c r="AI289" s="283"/>
      <c r="AJ289" s="283"/>
      <c r="AK289" s="283"/>
      <c r="AL289" s="283"/>
    </row>
    <row r="290">
      <c r="A290" s="283"/>
      <c r="B290" s="283"/>
      <c r="C290" s="283"/>
      <c r="D290" s="283"/>
      <c r="E290" s="283"/>
      <c r="F290" s="283"/>
      <c r="G290" s="283"/>
      <c r="H290" s="283"/>
      <c r="I290" s="283"/>
      <c r="J290" s="283"/>
      <c r="K290" s="283"/>
      <c r="L290" s="329"/>
      <c r="M290" s="329"/>
      <c r="N290" s="329"/>
      <c r="O290" s="329"/>
      <c r="P290" s="329"/>
      <c r="Q290" s="329"/>
      <c r="R290" s="283"/>
      <c r="S290" s="283"/>
      <c r="T290" s="283"/>
      <c r="U290" s="283"/>
      <c r="V290" s="283"/>
      <c r="W290" s="283"/>
      <c r="X290" s="283"/>
      <c r="Y290" s="283"/>
      <c r="Z290" s="283"/>
      <c r="AA290" s="283"/>
      <c r="AB290" s="283"/>
      <c r="AC290" s="283"/>
      <c r="AD290" s="283"/>
      <c r="AE290" s="283"/>
      <c r="AF290" s="283"/>
      <c r="AG290" s="283"/>
      <c r="AH290" s="283"/>
      <c r="AI290" s="283"/>
      <c r="AJ290" s="283"/>
      <c r="AK290" s="283"/>
      <c r="AL290" s="283"/>
    </row>
    <row r="291">
      <c r="A291" s="283"/>
      <c r="B291" s="283"/>
      <c r="C291" s="283"/>
      <c r="D291" s="283"/>
      <c r="E291" s="283"/>
      <c r="F291" s="283"/>
      <c r="G291" s="283"/>
      <c r="H291" s="283"/>
      <c r="I291" s="283"/>
      <c r="J291" s="283"/>
      <c r="K291" s="283"/>
      <c r="L291" s="329"/>
      <c r="M291" s="329"/>
      <c r="N291" s="329"/>
      <c r="O291" s="329"/>
      <c r="P291" s="329"/>
      <c r="Q291" s="329"/>
      <c r="R291" s="283"/>
      <c r="S291" s="283"/>
      <c r="T291" s="283"/>
      <c r="U291" s="283"/>
      <c r="V291" s="283"/>
      <c r="W291" s="283"/>
      <c r="X291" s="283"/>
      <c r="Y291" s="283"/>
      <c r="Z291" s="283"/>
      <c r="AA291" s="283"/>
      <c r="AB291" s="283"/>
      <c r="AC291" s="283"/>
      <c r="AD291" s="283"/>
      <c r="AE291" s="283"/>
      <c r="AF291" s="283"/>
      <c r="AG291" s="283"/>
      <c r="AH291" s="283"/>
      <c r="AI291" s="283"/>
      <c r="AJ291" s="283"/>
      <c r="AK291" s="283"/>
      <c r="AL291" s="283"/>
    </row>
    <row r="292">
      <c r="A292" s="283"/>
      <c r="B292" s="283"/>
      <c r="C292" s="283"/>
      <c r="D292" s="283"/>
      <c r="E292" s="283"/>
      <c r="F292" s="283"/>
      <c r="G292" s="283"/>
      <c r="H292" s="283"/>
      <c r="I292" s="283"/>
      <c r="J292" s="283"/>
      <c r="K292" s="283"/>
      <c r="L292" s="329"/>
      <c r="M292" s="329"/>
      <c r="N292" s="329"/>
      <c r="O292" s="329"/>
      <c r="P292" s="329"/>
      <c r="Q292" s="329"/>
      <c r="R292" s="283"/>
      <c r="S292" s="283"/>
      <c r="T292" s="283"/>
      <c r="U292" s="283"/>
      <c r="V292" s="283"/>
      <c r="W292" s="283"/>
      <c r="X292" s="283"/>
      <c r="Y292" s="283"/>
      <c r="Z292" s="283"/>
      <c r="AA292" s="283"/>
      <c r="AB292" s="283"/>
      <c r="AC292" s="283"/>
      <c r="AD292" s="283"/>
      <c r="AE292" s="283"/>
      <c r="AF292" s="283"/>
      <c r="AG292" s="283"/>
      <c r="AH292" s="283"/>
      <c r="AI292" s="283"/>
      <c r="AJ292" s="283"/>
      <c r="AK292" s="283"/>
      <c r="AL292" s="283"/>
    </row>
    <row r="293">
      <c r="A293" s="283"/>
      <c r="B293" s="283"/>
      <c r="C293" s="283"/>
      <c r="D293" s="283"/>
      <c r="E293" s="283"/>
      <c r="F293" s="283"/>
      <c r="G293" s="283"/>
      <c r="H293" s="283"/>
      <c r="I293" s="283"/>
      <c r="J293" s="283"/>
      <c r="K293" s="283"/>
      <c r="L293" s="329"/>
      <c r="M293" s="329"/>
      <c r="N293" s="329"/>
      <c r="O293" s="329"/>
      <c r="P293" s="329"/>
      <c r="Q293" s="329"/>
      <c r="R293" s="283"/>
      <c r="S293" s="283"/>
      <c r="T293" s="283"/>
      <c r="U293" s="283"/>
      <c r="V293" s="283"/>
      <c r="W293" s="283"/>
      <c r="X293" s="283"/>
      <c r="Y293" s="283"/>
      <c r="Z293" s="283"/>
      <c r="AA293" s="283"/>
      <c r="AB293" s="283"/>
      <c r="AC293" s="283"/>
      <c r="AD293" s="283"/>
      <c r="AE293" s="283"/>
      <c r="AF293" s="283"/>
      <c r="AG293" s="283"/>
      <c r="AH293" s="283"/>
      <c r="AI293" s="283"/>
      <c r="AJ293" s="283"/>
      <c r="AK293" s="283"/>
      <c r="AL293" s="283"/>
    </row>
    <row r="294">
      <c r="A294" s="283"/>
      <c r="B294" s="283"/>
      <c r="C294" s="283"/>
      <c r="D294" s="283"/>
      <c r="E294" s="283"/>
      <c r="F294" s="283"/>
      <c r="G294" s="283"/>
      <c r="H294" s="283"/>
      <c r="I294" s="283"/>
      <c r="J294" s="283"/>
      <c r="K294" s="283"/>
      <c r="L294" s="329"/>
      <c r="M294" s="329"/>
      <c r="N294" s="329"/>
      <c r="O294" s="329"/>
      <c r="P294" s="329"/>
      <c r="Q294" s="329"/>
      <c r="R294" s="283"/>
      <c r="S294" s="283"/>
      <c r="T294" s="283"/>
      <c r="U294" s="283"/>
      <c r="V294" s="283"/>
      <c r="W294" s="283"/>
      <c r="X294" s="283"/>
      <c r="Y294" s="283"/>
      <c r="Z294" s="283"/>
      <c r="AA294" s="283"/>
      <c r="AB294" s="283"/>
      <c r="AC294" s="283"/>
      <c r="AD294" s="283"/>
      <c r="AE294" s="283"/>
      <c r="AF294" s="283"/>
      <c r="AG294" s="283"/>
      <c r="AH294" s="283"/>
      <c r="AI294" s="283"/>
      <c r="AJ294" s="283"/>
      <c r="AK294" s="283"/>
      <c r="AL294" s="283"/>
    </row>
    <row r="295">
      <c r="A295" s="283"/>
      <c r="B295" s="283"/>
      <c r="C295" s="283"/>
      <c r="D295" s="283"/>
      <c r="E295" s="283"/>
      <c r="F295" s="283"/>
      <c r="G295" s="283"/>
      <c r="H295" s="283"/>
      <c r="I295" s="283"/>
      <c r="J295" s="283"/>
      <c r="K295" s="283"/>
      <c r="L295" s="329"/>
      <c r="M295" s="329"/>
      <c r="N295" s="329"/>
      <c r="O295" s="329"/>
      <c r="P295" s="329"/>
      <c r="Q295" s="329"/>
      <c r="R295" s="283"/>
      <c r="S295" s="283"/>
      <c r="T295" s="283"/>
      <c r="U295" s="283"/>
      <c r="V295" s="283"/>
      <c r="W295" s="283"/>
      <c r="X295" s="283"/>
      <c r="Y295" s="283"/>
      <c r="Z295" s="283"/>
      <c r="AA295" s="283"/>
      <c r="AB295" s="283"/>
      <c r="AC295" s="283"/>
      <c r="AD295" s="283"/>
      <c r="AE295" s="283"/>
      <c r="AF295" s="283"/>
      <c r="AG295" s="283"/>
      <c r="AH295" s="283"/>
      <c r="AI295" s="283"/>
      <c r="AJ295" s="283"/>
      <c r="AK295" s="283"/>
      <c r="AL295" s="283"/>
    </row>
    <row r="296">
      <c r="A296" s="283"/>
      <c r="B296" s="283"/>
      <c r="C296" s="283"/>
      <c r="D296" s="283"/>
      <c r="E296" s="283"/>
      <c r="F296" s="283"/>
      <c r="G296" s="283"/>
      <c r="H296" s="283"/>
      <c r="I296" s="283"/>
      <c r="J296" s="283"/>
      <c r="K296" s="283"/>
      <c r="L296" s="329"/>
      <c r="M296" s="329"/>
      <c r="N296" s="329"/>
      <c r="O296" s="329"/>
      <c r="P296" s="329"/>
      <c r="Q296" s="329"/>
      <c r="R296" s="283"/>
      <c r="S296" s="283"/>
      <c r="T296" s="283"/>
      <c r="U296" s="283"/>
      <c r="V296" s="283"/>
      <c r="W296" s="283"/>
      <c r="X296" s="283"/>
      <c r="Y296" s="283"/>
      <c r="Z296" s="283"/>
      <c r="AA296" s="283"/>
      <c r="AB296" s="283"/>
      <c r="AC296" s="283"/>
      <c r="AD296" s="283"/>
      <c r="AE296" s="283"/>
      <c r="AF296" s="283"/>
      <c r="AG296" s="283"/>
      <c r="AH296" s="283"/>
      <c r="AI296" s="283"/>
      <c r="AJ296" s="283"/>
      <c r="AK296" s="283"/>
      <c r="AL296" s="283"/>
    </row>
    <row r="297">
      <c r="A297" s="283"/>
      <c r="B297" s="283"/>
      <c r="C297" s="283"/>
      <c r="D297" s="283"/>
      <c r="E297" s="283"/>
      <c r="F297" s="283"/>
      <c r="G297" s="283"/>
      <c r="H297" s="283"/>
      <c r="I297" s="283"/>
      <c r="J297" s="283"/>
      <c r="K297" s="283"/>
      <c r="L297" s="329"/>
      <c r="M297" s="329"/>
      <c r="N297" s="329"/>
      <c r="O297" s="329"/>
      <c r="P297" s="329"/>
      <c r="Q297" s="329"/>
      <c r="R297" s="283"/>
      <c r="S297" s="283"/>
      <c r="T297" s="283"/>
      <c r="U297" s="283"/>
      <c r="V297" s="283"/>
      <c r="W297" s="283"/>
      <c r="X297" s="283"/>
      <c r="Y297" s="283"/>
      <c r="Z297" s="283"/>
      <c r="AA297" s="283"/>
      <c r="AB297" s="283"/>
      <c r="AC297" s="283"/>
      <c r="AD297" s="283"/>
      <c r="AE297" s="283"/>
      <c r="AF297" s="283"/>
      <c r="AG297" s="283"/>
      <c r="AH297" s="283"/>
      <c r="AI297" s="283"/>
      <c r="AJ297" s="283"/>
      <c r="AK297" s="283"/>
      <c r="AL297" s="283"/>
    </row>
    <row r="298">
      <c r="A298" s="283"/>
      <c r="B298" s="283"/>
      <c r="C298" s="283"/>
      <c r="D298" s="283"/>
      <c r="E298" s="283"/>
      <c r="F298" s="283"/>
      <c r="G298" s="283"/>
      <c r="H298" s="283"/>
      <c r="I298" s="283"/>
      <c r="J298" s="283"/>
      <c r="K298" s="283"/>
      <c r="L298" s="329"/>
      <c r="M298" s="329"/>
      <c r="N298" s="329"/>
      <c r="O298" s="329"/>
      <c r="P298" s="329"/>
      <c r="Q298" s="329"/>
      <c r="R298" s="283"/>
      <c r="S298" s="283"/>
      <c r="T298" s="283"/>
      <c r="U298" s="283"/>
      <c r="V298" s="283"/>
      <c r="W298" s="283"/>
      <c r="X298" s="283"/>
      <c r="Y298" s="283"/>
      <c r="Z298" s="283"/>
      <c r="AA298" s="283"/>
      <c r="AB298" s="283"/>
      <c r="AC298" s="283"/>
      <c r="AD298" s="283"/>
      <c r="AE298" s="283"/>
      <c r="AF298" s="283"/>
      <c r="AG298" s="283"/>
      <c r="AH298" s="283"/>
      <c r="AI298" s="283"/>
      <c r="AJ298" s="283"/>
      <c r="AK298" s="283"/>
      <c r="AL298" s="283"/>
    </row>
    <row r="299">
      <c r="A299" s="283"/>
      <c r="B299" s="283"/>
      <c r="C299" s="283"/>
      <c r="D299" s="283"/>
      <c r="E299" s="283"/>
      <c r="F299" s="283"/>
      <c r="G299" s="283"/>
      <c r="H299" s="283"/>
      <c r="I299" s="283"/>
      <c r="J299" s="283"/>
      <c r="K299" s="283"/>
      <c r="L299" s="329"/>
      <c r="M299" s="329"/>
      <c r="N299" s="329"/>
      <c r="O299" s="329"/>
      <c r="P299" s="329"/>
      <c r="Q299" s="329"/>
      <c r="R299" s="283"/>
      <c r="S299" s="283"/>
      <c r="T299" s="283"/>
      <c r="U299" s="283"/>
      <c r="V299" s="283"/>
      <c r="W299" s="283"/>
      <c r="X299" s="283"/>
      <c r="Y299" s="283"/>
      <c r="Z299" s="283"/>
      <c r="AA299" s="283"/>
      <c r="AB299" s="283"/>
      <c r="AC299" s="283"/>
      <c r="AD299" s="283"/>
      <c r="AE299" s="283"/>
      <c r="AF299" s="283"/>
      <c r="AG299" s="283"/>
      <c r="AH299" s="283"/>
      <c r="AI299" s="283"/>
      <c r="AJ299" s="283"/>
      <c r="AK299" s="283"/>
      <c r="AL299" s="283"/>
    </row>
    <row r="300">
      <c r="A300" s="283"/>
      <c r="B300" s="283"/>
      <c r="C300" s="283"/>
      <c r="D300" s="283"/>
      <c r="E300" s="283"/>
      <c r="F300" s="283"/>
      <c r="G300" s="283"/>
      <c r="H300" s="283"/>
      <c r="I300" s="283"/>
      <c r="J300" s="283"/>
      <c r="K300" s="283"/>
      <c r="L300" s="329"/>
      <c r="M300" s="329"/>
      <c r="N300" s="329"/>
      <c r="O300" s="329"/>
      <c r="P300" s="329"/>
      <c r="Q300" s="329"/>
      <c r="R300" s="283"/>
      <c r="S300" s="283"/>
      <c r="T300" s="283"/>
      <c r="U300" s="283"/>
      <c r="V300" s="283"/>
      <c r="W300" s="283"/>
      <c r="X300" s="283"/>
      <c r="Y300" s="283"/>
      <c r="Z300" s="283"/>
      <c r="AA300" s="283"/>
      <c r="AB300" s="283"/>
      <c r="AC300" s="283"/>
      <c r="AD300" s="283"/>
      <c r="AE300" s="283"/>
      <c r="AF300" s="283"/>
      <c r="AG300" s="283"/>
      <c r="AH300" s="283"/>
      <c r="AI300" s="283"/>
      <c r="AJ300" s="283"/>
      <c r="AK300" s="283"/>
      <c r="AL300" s="283"/>
    </row>
    <row r="301">
      <c r="A301" s="283"/>
      <c r="B301" s="283"/>
      <c r="C301" s="283"/>
      <c r="D301" s="283"/>
      <c r="E301" s="283"/>
      <c r="F301" s="283"/>
      <c r="G301" s="283"/>
      <c r="H301" s="283"/>
      <c r="I301" s="283"/>
      <c r="J301" s="283"/>
      <c r="K301" s="283"/>
      <c r="L301" s="329"/>
      <c r="M301" s="329"/>
      <c r="N301" s="329"/>
      <c r="O301" s="329"/>
      <c r="P301" s="329"/>
      <c r="Q301" s="329"/>
      <c r="R301" s="283"/>
      <c r="S301" s="283"/>
      <c r="T301" s="283"/>
      <c r="U301" s="283"/>
      <c r="V301" s="283"/>
      <c r="W301" s="283"/>
      <c r="X301" s="283"/>
      <c r="Y301" s="283"/>
      <c r="Z301" s="283"/>
      <c r="AA301" s="283"/>
      <c r="AB301" s="283"/>
      <c r="AC301" s="283"/>
      <c r="AD301" s="283"/>
      <c r="AE301" s="283"/>
      <c r="AF301" s="283"/>
      <c r="AG301" s="283"/>
      <c r="AH301" s="283"/>
      <c r="AI301" s="283"/>
      <c r="AJ301" s="283"/>
      <c r="AK301" s="283"/>
      <c r="AL301" s="283"/>
    </row>
    <row r="302">
      <c r="A302" s="283"/>
      <c r="B302" s="283"/>
      <c r="C302" s="283"/>
      <c r="D302" s="283"/>
      <c r="E302" s="283"/>
      <c r="F302" s="283"/>
      <c r="G302" s="283"/>
      <c r="H302" s="283"/>
      <c r="I302" s="283"/>
      <c r="J302" s="283"/>
      <c r="K302" s="283"/>
      <c r="L302" s="329"/>
      <c r="M302" s="329"/>
      <c r="N302" s="329"/>
      <c r="O302" s="329"/>
      <c r="P302" s="329"/>
      <c r="Q302" s="329"/>
      <c r="R302" s="283"/>
      <c r="S302" s="283"/>
      <c r="T302" s="283"/>
      <c r="U302" s="283"/>
      <c r="V302" s="283"/>
      <c r="W302" s="283"/>
      <c r="X302" s="283"/>
      <c r="Y302" s="283"/>
      <c r="Z302" s="283"/>
      <c r="AA302" s="283"/>
      <c r="AB302" s="283"/>
      <c r="AC302" s="283"/>
      <c r="AD302" s="283"/>
      <c r="AE302" s="283"/>
      <c r="AF302" s="283"/>
      <c r="AG302" s="283"/>
      <c r="AH302" s="283"/>
      <c r="AI302" s="283"/>
      <c r="AJ302" s="283"/>
      <c r="AK302" s="283"/>
      <c r="AL302" s="283"/>
    </row>
    <row r="303">
      <c r="A303" s="283"/>
      <c r="B303" s="283"/>
      <c r="C303" s="283"/>
      <c r="D303" s="283"/>
      <c r="E303" s="283"/>
      <c r="F303" s="283"/>
      <c r="G303" s="283"/>
      <c r="H303" s="283"/>
      <c r="I303" s="283"/>
      <c r="J303" s="283"/>
      <c r="K303" s="283"/>
      <c r="L303" s="329"/>
      <c r="M303" s="329"/>
      <c r="N303" s="329"/>
      <c r="O303" s="329"/>
      <c r="P303" s="329"/>
      <c r="Q303" s="329"/>
      <c r="R303" s="283"/>
      <c r="S303" s="283"/>
      <c r="T303" s="283"/>
      <c r="U303" s="283"/>
      <c r="V303" s="283"/>
      <c r="W303" s="283"/>
      <c r="X303" s="283"/>
      <c r="Y303" s="283"/>
      <c r="Z303" s="283"/>
      <c r="AA303" s="283"/>
      <c r="AB303" s="283"/>
      <c r="AC303" s="283"/>
      <c r="AD303" s="283"/>
      <c r="AE303" s="283"/>
      <c r="AF303" s="283"/>
      <c r="AG303" s="283"/>
      <c r="AH303" s="283"/>
      <c r="AI303" s="283"/>
      <c r="AJ303" s="283"/>
      <c r="AK303" s="283"/>
      <c r="AL303" s="283"/>
    </row>
    <row r="304">
      <c r="A304" s="283"/>
      <c r="B304" s="283"/>
      <c r="C304" s="283"/>
      <c r="D304" s="283"/>
      <c r="E304" s="283"/>
      <c r="F304" s="283"/>
      <c r="G304" s="283"/>
      <c r="H304" s="283"/>
      <c r="I304" s="283"/>
      <c r="J304" s="283"/>
      <c r="K304" s="283"/>
      <c r="L304" s="329"/>
      <c r="M304" s="329"/>
      <c r="N304" s="329"/>
      <c r="O304" s="329"/>
      <c r="P304" s="329"/>
      <c r="Q304" s="329"/>
      <c r="R304" s="283"/>
      <c r="S304" s="283"/>
      <c r="T304" s="283"/>
      <c r="U304" s="283"/>
      <c r="V304" s="283"/>
      <c r="W304" s="283"/>
      <c r="X304" s="283"/>
      <c r="Y304" s="283"/>
      <c r="Z304" s="283"/>
      <c r="AA304" s="283"/>
      <c r="AB304" s="283"/>
      <c r="AC304" s="283"/>
      <c r="AD304" s="283"/>
      <c r="AE304" s="283"/>
      <c r="AF304" s="283"/>
      <c r="AG304" s="283"/>
      <c r="AH304" s="283"/>
      <c r="AI304" s="283"/>
      <c r="AJ304" s="283"/>
      <c r="AK304" s="283"/>
      <c r="AL304" s="283"/>
    </row>
    <row r="305">
      <c r="A305" s="283"/>
      <c r="B305" s="283"/>
      <c r="C305" s="283"/>
      <c r="D305" s="283"/>
      <c r="E305" s="283"/>
      <c r="F305" s="283"/>
      <c r="G305" s="283"/>
      <c r="H305" s="283"/>
      <c r="I305" s="283"/>
      <c r="J305" s="283"/>
      <c r="K305" s="283"/>
      <c r="L305" s="329"/>
      <c r="M305" s="329"/>
      <c r="N305" s="329"/>
      <c r="O305" s="329"/>
      <c r="P305" s="329"/>
      <c r="Q305" s="329"/>
      <c r="R305" s="283"/>
      <c r="S305" s="283"/>
      <c r="T305" s="283"/>
      <c r="U305" s="283"/>
      <c r="V305" s="283"/>
      <c r="W305" s="283"/>
      <c r="X305" s="283"/>
      <c r="Y305" s="283"/>
      <c r="Z305" s="283"/>
      <c r="AA305" s="283"/>
      <c r="AB305" s="283"/>
      <c r="AC305" s="283"/>
      <c r="AD305" s="283"/>
      <c r="AE305" s="283"/>
      <c r="AF305" s="283"/>
      <c r="AG305" s="283"/>
      <c r="AH305" s="283"/>
      <c r="AI305" s="283"/>
      <c r="AJ305" s="283"/>
      <c r="AK305" s="283"/>
      <c r="AL305" s="283"/>
    </row>
    <row r="306">
      <c r="A306" s="283"/>
      <c r="B306" s="283"/>
      <c r="C306" s="283"/>
      <c r="D306" s="283"/>
      <c r="E306" s="283"/>
      <c r="F306" s="283"/>
      <c r="G306" s="283"/>
      <c r="H306" s="283"/>
      <c r="I306" s="283"/>
      <c r="J306" s="283"/>
      <c r="K306" s="283"/>
      <c r="L306" s="329"/>
      <c r="M306" s="329"/>
      <c r="N306" s="329"/>
      <c r="O306" s="329"/>
      <c r="P306" s="329"/>
      <c r="Q306" s="329"/>
      <c r="R306" s="283"/>
      <c r="S306" s="283"/>
      <c r="T306" s="283"/>
      <c r="U306" s="283"/>
      <c r="V306" s="283"/>
      <c r="W306" s="283"/>
      <c r="X306" s="283"/>
      <c r="Y306" s="283"/>
      <c r="Z306" s="283"/>
      <c r="AA306" s="283"/>
      <c r="AB306" s="283"/>
      <c r="AC306" s="283"/>
      <c r="AD306" s="283"/>
      <c r="AE306" s="283"/>
      <c r="AF306" s="283"/>
      <c r="AG306" s="283"/>
      <c r="AH306" s="283"/>
      <c r="AI306" s="283"/>
      <c r="AJ306" s="283"/>
      <c r="AK306" s="283"/>
      <c r="AL306" s="283"/>
    </row>
    <row r="307">
      <c r="A307" s="283"/>
      <c r="B307" s="283"/>
      <c r="C307" s="283"/>
      <c r="D307" s="283"/>
      <c r="E307" s="283"/>
      <c r="F307" s="283"/>
      <c r="G307" s="283"/>
      <c r="H307" s="283"/>
      <c r="I307" s="283"/>
      <c r="J307" s="283"/>
      <c r="K307" s="283"/>
      <c r="L307" s="329"/>
      <c r="M307" s="329"/>
      <c r="N307" s="329"/>
      <c r="O307" s="329"/>
      <c r="P307" s="329"/>
      <c r="Q307" s="329"/>
      <c r="R307" s="283"/>
      <c r="S307" s="283"/>
      <c r="T307" s="283"/>
      <c r="U307" s="283"/>
      <c r="V307" s="283"/>
      <c r="W307" s="283"/>
      <c r="X307" s="283"/>
      <c r="Y307" s="283"/>
      <c r="Z307" s="283"/>
      <c r="AA307" s="283"/>
      <c r="AB307" s="283"/>
      <c r="AC307" s="283"/>
      <c r="AD307" s="283"/>
      <c r="AE307" s="283"/>
      <c r="AF307" s="283"/>
      <c r="AG307" s="283"/>
      <c r="AH307" s="283"/>
      <c r="AI307" s="283"/>
      <c r="AJ307" s="283"/>
      <c r="AK307" s="283"/>
      <c r="AL307" s="283"/>
    </row>
    <row r="308">
      <c r="A308" s="283"/>
      <c r="B308" s="283"/>
      <c r="C308" s="283"/>
      <c r="D308" s="283"/>
      <c r="E308" s="283"/>
      <c r="F308" s="283"/>
      <c r="G308" s="283"/>
      <c r="H308" s="283"/>
      <c r="I308" s="283"/>
      <c r="J308" s="283"/>
      <c r="K308" s="283"/>
      <c r="L308" s="329"/>
      <c r="M308" s="329"/>
      <c r="N308" s="329"/>
      <c r="O308" s="329"/>
      <c r="P308" s="329"/>
      <c r="Q308" s="329"/>
      <c r="R308" s="283"/>
      <c r="S308" s="283"/>
      <c r="T308" s="283"/>
      <c r="U308" s="283"/>
      <c r="V308" s="283"/>
      <c r="W308" s="283"/>
      <c r="X308" s="283"/>
      <c r="Y308" s="283"/>
      <c r="Z308" s="283"/>
      <c r="AA308" s="283"/>
      <c r="AB308" s="283"/>
      <c r="AC308" s="283"/>
      <c r="AD308" s="283"/>
      <c r="AE308" s="283"/>
      <c r="AF308" s="283"/>
      <c r="AG308" s="283"/>
      <c r="AH308" s="283"/>
      <c r="AI308" s="283"/>
      <c r="AJ308" s="283"/>
      <c r="AK308" s="283"/>
      <c r="AL308" s="283"/>
    </row>
    <row r="309">
      <c r="A309" s="283"/>
      <c r="B309" s="283"/>
      <c r="C309" s="283"/>
      <c r="D309" s="283"/>
      <c r="E309" s="283"/>
      <c r="F309" s="283"/>
      <c r="G309" s="283"/>
      <c r="H309" s="283"/>
      <c r="I309" s="283"/>
      <c r="J309" s="283"/>
      <c r="K309" s="283"/>
      <c r="L309" s="329"/>
      <c r="M309" s="329"/>
      <c r="N309" s="329"/>
      <c r="O309" s="329"/>
      <c r="P309" s="329"/>
      <c r="Q309" s="329"/>
      <c r="R309" s="283"/>
      <c r="S309" s="283"/>
      <c r="T309" s="283"/>
      <c r="U309" s="283"/>
      <c r="V309" s="283"/>
      <c r="W309" s="283"/>
      <c r="X309" s="283"/>
      <c r="Y309" s="283"/>
      <c r="Z309" s="283"/>
      <c r="AA309" s="283"/>
      <c r="AB309" s="283"/>
      <c r="AC309" s="283"/>
      <c r="AD309" s="283"/>
      <c r="AE309" s="283"/>
      <c r="AF309" s="283"/>
      <c r="AG309" s="283"/>
      <c r="AH309" s="283"/>
      <c r="AI309" s="283"/>
      <c r="AJ309" s="283"/>
      <c r="AK309" s="283"/>
      <c r="AL309" s="283"/>
    </row>
    <row r="310">
      <c r="A310" s="283"/>
      <c r="B310" s="283"/>
      <c r="C310" s="283"/>
      <c r="D310" s="283"/>
      <c r="E310" s="283"/>
      <c r="F310" s="283"/>
      <c r="G310" s="283"/>
      <c r="H310" s="283"/>
      <c r="I310" s="283"/>
      <c r="J310" s="283"/>
      <c r="K310" s="283"/>
      <c r="L310" s="329"/>
      <c r="M310" s="329"/>
      <c r="N310" s="329"/>
      <c r="O310" s="329"/>
      <c r="P310" s="329"/>
      <c r="Q310" s="329"/>
      <c r="R310" s="283"/>
      <c r="S310" s="283"/>
      <c r="T310" s="283"/>
      <c r="U310" s="283"/>
      <c r="V310" s="283"/>
      <c r="W310" s="283"/>
      <c r="X310" s="283"/>
      <c r="Y310" s="283"/>
      <c r="Z310" s="283"/>
      <c r="AA310" s="283"/>
      <c r="AB310" s="283"/>
      <c r="AC310" s="283"/>
      <c r="AD310" s="283"/>
      <c r="AE310" s="283"/>
      <c r="AF310" s="283"/>
      <c r="AG310" s="283"/>
      <c r="AH310" s="283"/>
      <c r="AI310" s="283"/>
      <c r="AJ310" s="283"/>
      <c r="AK310" s="283"/>
      <c r="AL310" s="283"/>
    </row>
    <row r="311">
      <c r="A311" s="283"/>
      <c r="B311" s="283"/>
      <c r="C311" s="283"/>
      <c r="D311" s="283"/>
      <c r="E311" s="283"/>
      <c r="F311" s="283"/>
      <c r="G311" s="283"/>
      <c r="H311" s="283"/>
      <c r="I311" s="283"/>
      <c r="J311" s="283"/>
      <c r="K311" s="283"/>
      <c r="L311" s="329"/>
      <c r="M311" s="329"/>
      <c r="N311" s="329"/>
      <c r="O311" s="329"/>
      <c r="P311" s="329"/>
      <c r="Q311" s="329"/>
      <c r="R311" s="283"/>
      <c r="S311" s="283"/>
      <c r="T311" s="283"/>
      <c r="U311" s="283"/>
      <c r="V311" s="283"/>
      <c r="W311" s="283"/>
      <c r="X311" s="283"/>
      <c r="Y311" s="283"/>
      <c r="Z311" s="283"/>
      <c r="AA311" s="283"/>
      <c r="AB311" s="283"/>
      <c r="AC311" s="283"/>
      <c r="AD311" s="283"/>
      <c r="AE311" s="283"/>
      <c r="AF311" s="283"/>
      <c r="AG311" s="283"/>
      <c r="AH311" s="283"/>
      <c r="AI311" s="283"/>
      <c r="AJ311" s="283"/>
      <c r="AK311" s="283"/>
      <c r="AL311" s="283"/>
    </row>
    <row r="312">
      <c r="A312" s="283"/>
      <c r="B312" s="283"/>
      <c r="C312" s="283"/>
      <c r="D312" s="283"/>
      <c r="E312" s="283"/>
      <c r="F312" s="283"/>
      <c r="G312" s="283"/>
      <c r="H312" s="283"/>
      <c r="I312" s="283"/>
      <c r="J312" s="283"/>
      <c r="K312" s="283"/>
      <c r="L312" s="329"/>
      <c r="M312" s="329"/>
      <c r="N312" s="329"/>
      <c r="O312" s="329"/>
      <c r="P312" s="329"/>
      <c r="Q312" s="329"/>
      <c r="R312" s="283"/>
      <c r="S312" s="283"/>
      <c r="T312" s="283"/>
      <c r="U312" s="283"/>
      <c r="V312" s="283"/>
      <c r="W312" s="283"/>
      <c r="X312" s="283"/>
      <c r="Y312" s="283"/>
      <c r="Z312" s="283"/>
      <c r="AA312" s="283"/>
      <c r="AB312" s="283"/>
      <c r="AC312" s="283"/>
      <c r="AD312" s="283"/>
      <c r="AE312" s="283"/>
      <c r="AF312" s="283"/>
      <c r="AG312" s="283"/>
      <c r="AH312" s="283"/>
      <c r="AI312" s="283"/>
      <c r="AJ312" s="283"/>
      <c r="AK312" s="283"/>
      <c r="AL312" s="283"/>
    </row>
    <row r="313">
      <c r="A313" s="283"/>
      <c r="B313" s="283"/>
      <c r="C313" s="283"/>
      <c r="D313" s="283"/>
      <c r="E313" s="283"/>
      <c r="F313" s="283"/>
      <c r="G313" s="283"/>
      <c r="H313" s="283"/>
      <c r="I313" s="283"/>
      <c r="J313" s="283"/>
      <c r="K313" s="283"/>
      <c r="L313" s="329"/>
      <c r="M313" s="329"/>
      <c r="N313" s="329"/>
      <c r="O313" s="329"/>
      <c r="P313" s="329"/>
      <c r="Q313" s="329"/>
      <c r="R313" s="283"/>
      <c r="S313" s="283"/>
      <c r="T313" s="283"/>
      <c r="U313" s="283"/>
      <c r="V313" s="283"/>
      <c r="W313" s="283"/>
      <c r="X313" s="283"/>
      <c r="Y313" s="283"/>
      <c r="Z313" s="283"/>
      <c r="AA313" s="283"/>
      <c r="AB313" s="283"/>
      <c r="AC313" s="283"/>
      <c r="AD313" s="283"/>
      <c r="AE313" s="283"/>
      <c r="AF313" s="283"/>
      <c r="AG313" s="283"/>
      <c r="AH313" s="283"/>
      <c r="AI313" s="283"/>
      <c r="AJ313" s="283"/>
      <c r="AK313" s="283"/>
      <c r="AL313" s="283"/>
    </row>
    <row r="314">
      <c r="A314" s="283"/>
      <c r="B314" s="283"/>
      <c r="C314" s="283"/>
      <c r="D314" s="283"/>
      <c r="E314" s="283"/>
      <c r="F314" s="283"/>
      <c r="G314" s="283"/>
      <c r="H314" s="283"/>
      <c r="I314" s="283"/>
      <c r="J314" s="283"/>
      <c r="K314" s="283"/>
      <c r="L314" s="329"/>
      <c r="M314" s="329"/>
      <c r="N314" s="329"/>
      <c r="O314" s="329"/>
      <c r="P314" s="329"/>
      <c r="Q314" s="329"/>
      <c r="R314" s="283"/>
      <c r="S314" s="283"/>
      <c r="T314" s="283"/>
      <c r="U314" s="283"/>
      <c r="V314" s="283"/>
      <c r="W314" s="283"/>
      <c r="X314" s="283"/>
      <c r="Y314" s="283"/>
      <c r="Z314" s="283"/>
      <c r="AA314" s="283"/>
      <c r="AB314" s="283"/>
      <c r="AC314" s="283"/>
      <c r="AD314" s="283"/>
      <c r="AE314" s="283"/>
      <c r="AF314" s="283"/>
      <c r="AG314" s="283"/>
      <c r="AH314" s="283"/>
      <c r="AI314" s="283"/>
      <c r="AJ314" s="283"/>
      <c r="AK314" s="283"/>
      <c r="AL314" s="283"/>
    </row>
    <row r="315">
      <c r="A315" s="283"/>
      <c r="B315" s="283"/>
      <c r="C315" s="283"/>
      <c r="D315" s="283"/>
      <c r="E315" s="283"/>
      <c r="F315" s="283"/>
      <c r="G315" s="283"/>
      <c r="H315" s="283"/>
      <c r="I315" s="283"/>
      <c r="J315" s="283"/>
      <c r="K315" s="283"/>
      <c r="L315" s="329"/>
      <c r="M315" s="329"/>
      <c r="N315" s="329"/>
      <c r="O315" s="329"/>
      <c r="P315" s="329"/>
      <c r="Q315" s="329"/>
      <c r="R315" s="283"/>
      <c r="S315" s="283"/>
      <c r="T315" s="283"/>
      <c r="U315" s="283"/>
      <c r="V315" s="283"/>
      <c r="W315" s="283"/>
      <c r="X315" s="283"/>
      <c r="Y315" s="283"/>
      <c r="Z315" s="283"/>
      <c r="AA315" s="283"/>
      <c r="AB315" s="283"/>
      <c r="AC315" s="283"/>
      <c r="AD315" s="283"/>
      <c r="AE315" s="283"/>
      <c r="AF315" s="283"/>
      <c r="AG315" s="283"/>
      <c r="AH315" s="283"/>
      <c r="AI315" s="283"/>
      <c r="AJ315" s="283"/>
      <c r="AK315" s="283"/>
      <c r="AL315" s="283"/>
    </row>
    <row r="316">
      <c r="A316" s="283"/>
      <c r="B316" s="283"/>
      <c r="C316" s="283"/>
      <c r="D316" s="283"/>
      <c r="E316" s="283"/>
      <c r="F316" s="283"/>
      <c r="G316" s="283"/>
      <c r="H316" s="283"/>
      <c r="I316" s="283"/>
      <c r="J316" s="283"/>
      <c r="K316" s="283"/>
      <c r="L316" s="329"/>
      <c r="M316" s="329"/>
      <c r="N316" s="329"/>
      <c r="O316" s="329"/>
      <c r="P316" s="329"/>
      <c r="Q316" s="329"/>
      <c r="R316" s="283"/>
      <c r="S316" s="283"/>
      <c r="T316" s="283"/>
      <c r="U316" s="283"/>
      <c r="V316" s="283"/>
      <c r="W316" s="283"/>
      <c r="X316" s="283"/>
      <c r="Y316" s="283"/>
      <c r="Z316" s="283"/>
      <c r="AA316" s="283"/>
      <c r="AB316" s="283"/>
      <c r="AC316" s="283"/>
      <c r="AD316" s="283"/>
      <c r="AE316" s="283"/>
      <c r="AF316" s="283"/>
      <c r="AG316" s="283"/>
      <c r="AH316" s="283"/>
      <c r="AI316" s="283"/>
      <c r="AJ316" s="283"/>
      <c r="AK316" s="283"/>
      <c r="AL316" s="283"/>
    </row>
    <row r="317">
      <c r="A317" s="283"/>
      <c r="B317" s="283"/>
      <c r="C317" s="283"/>
      <c r="D317" s="283"/>
      <c r="E317" s="283"/>
      <c r="F317" s="283"/>
      <c r="G317" s="283"/>
      <c r="H317" s="283"/>
      <c r="I317" s="283"/>
      <c r="J317" s="283"/>
      <c r="K317" s="283"/>
      <c r="L317" s="329"/>
      <c r="M317" s="329"/>
      <c r="N317" s="329"/>
      <c r="O317" s="329"/>
      <c r="P317" s="329"/>
      <c r="Q317" s="329"/>
      <c r="R317" s="283"/>
      <c r="S317" s="283"/>
      <c r="T317" s="283"/>
      <c r="U317" s="283"/>
      <c r="V317" s="283"/>
      <c r="W317" s="283"/>
      <c r="X317" s="283"/>
      <c r="Y317" s="283"/>
      <c r="Z317" s="283"/>
      <c r="AA317" s="283"/>
      <c r="AB317" s="283"/>
      <c r="AC317" s="283"/>
      <c r="AD317" s="283"/>
      <c r="AE317" s="283"/>
      <c r="AF317" s="283"/>
      <c r="AG317" s="283"/>
      <c r="AH317" s="283"/>
      <c r="AI317" s="283"/>
      <c r="AJ317" s="283"/>
      <c r="AK317" s="283"/>
      <c r="AL317" s="283"/>
    </row>
    <row r="318">
      <c r="A318" s="283"/>
      <c r="B318" s="283"/>
      <c r="C318" s="283"/>
      <c r="D318" s="283"/>
      <c r="E318" s="283"/>
      <c r="F318" s="283"/>
      <c r="G318" s="283"/>
      <c r="H318" s="283"/>
      <c r="I318" s="283"/>
      <c r="J318" s="283"/>
      <c r="K318" s="283"/>
      <c r="L318" s="329"/>
      <c r="M318" s="329"/>
      <c r="N318" s="329"/>
      <c r="O318" s="329"/>
      <c r="P318" s="329"/>
      <c r="Q318" s="329"/>
      <c r="R318" s="283"/>
      <c r="S318" s="283"/>
      <c r="T318" s="283"/>
      <c r="U318" s="283"/>
      <c r="V318" s="283"/>
      <c r="W318" s="283"/>
      <c r="X318" s="283"/>
      <c r="Y318" s="283"/>
      <c r="Z318" s="283"/>
      <c r="AA318" s="283"/>
      <c r="AB318" s="283"/>
      <c r="AC318" s="283"/>
      <c r="AD318" s="283"/>
      <c r="AE318" s="283"/>
      <c r="AF318" s="283"/>
      <c r="AG318" s="283"/>
      <c r="AH318" s="283"/>
      <c r="AI318" s="283"/>
      <c r="AJ318" s="283"/>
      <c r="AK318" s="283"/>
      <c r="AL318" s="283"/>
    </row>
    <row r="319">
      <c r="A319" s="283"/>
      <c r="B319" s="283"/>
      <c r="C319" s="283"/>
      <c r="D319" s="283"/>
      <c r="E319" s="283"/>
      <c r="F319" s="283"/>
      <c r="G319" s="283"/>
      <c r="H319" s="283"/>
      <c r="I319" s="283"/>
      <c r="J319" s="283"/>
      <c r="K319" s="283"/>
      <c r="L319" s="329"/>
      <c r="M319" s="329"/>
      <c r="N319" s="329"/>
      <c r="O319" s="329"/>
      <c r="P319" s="329"/>
      <c r="Q319" s="329"/>
      <c r="R319" s="283"/>
      <c r="S319" s="283"/>
      <c r="T319" s="283"/>
      <c r="U319" s="283"/>
      <c r="V319" s="283"/>
      <c r="W319" s="283"/>
      <c r="X319" s="283"/>
      <c r="Y319" s="283"/>
      <c r="Z319" s="283"/>
      <c r="AA319" s="283"/>
      <c r="AB319" s="283"/>
      <c r="AC319" s="283"/>
      <c r="AD319" s="283"/>
      <c r="AE319" s="283"/>
      <c r="AF319" s="283"/>
      <c r="AG319" s="283"/>
      <c r="AH319" s="283"/>
      <c r="AI319" s="283"/>
      <c r="AJ319" s="283"/>
      <c r="AK319" s="283"/>
      <c r="AL319" s="283"/>
    </row>
    <row r="320">
      <c r="A320" s="283"/>
      <c r="B320" s="283"/>
      <c r="C320" s="283"/>
      <c r="D320" s="283"/>
      <c r="E320" s="283"/>
      <c r="F320" s="283"/>
      <c r="G320" s="283"/>
      <c r="H320" s="283"/>
      <c r="I320" s="283"/>
      <c r="J320" s="283"/>
      <c r="K320" s="283"/>
      <c r="L320" s="329"/>
      <c r="M320" s="329"/>
      <c r="N320" s="329"/>
      <c r="O320" s="329"/>
      <c r="P320" s="329"/>
      <c r="Q320" s="329"/>
      <c r="R320" s="283"/>
      <c r="S320" s="283"/>
      <c r="T320" s="283"/>
      <c r="U320" s="283"/>
      <c r="V320" s="283"/>
      <c r="W320" s="283"/>
      <c r="X320" s="283"/>
      <c r="Y320" s="283"/>
      <c r="Z320" s="283"/>
      <c r="AA320" s="283"/>
      <c r="AB320" s="283"/>
      <c r="AC320" s="283"/>
      <c r="AD320" s="283"/>
      <c r="AE320" s="283"/>
      <c r="AF320" s="283"/>
      <c r="AG320" s="283"/>
      <c r="AH320" s="283"/>
      <c r="AI320" s="283"/>
      <c r="AJ320" s="283"/>
      <c r="AK320" s="283"/>
      <c r="AL320" s="283"/>
    </row>
    <row r="321">
      <c r="A321" s="283"/>
      <c r="B321" s="283"/>
      <c r="C321" s="283"/>
      <c r="D321" s="283"/>
      <c r="E321" s="283"/>
      <c r="F321" s="283"/>
      <c r="G321" s="283"/>
      <c r="H321" s="283"/>
      <c r="I321" s="283"/>
      <c r="J321" s="283"/>
      <c r="K321" s="283"/>
      <c r="L321" s="329"/>
      <c r="M321" s="329"/>
      <c r="N321" s="329"/>
      <c r="O321" s="329"/>
      <c r="P321" s="329"/>
      <c r="Q321" s="329"/>
      <c r="R321" s="283"/>
      <c r="S321" s="283"/>
      <c r="T321" s="283"/>
      <c r="U321" s="283"/>
      <c r="V321" s="283"/>
      <c r="W321" s="283"/>
      <c r="X321" s="283"/>
      <c r="Y321" s="283"/>
      <c r="Z321" s="283"/>
      <c r="AA321" s="283"/>
      <c r="AB321" s="283"/>
      <c r="AC321" s="283"/>
      <c r="AD321" s="283"/>
      <c r="AE321" s="283"/>
      <c r="AF321" s="283"/>
      <c r="AG321" s="283"/>
      <c r="AH321" s="283"/>
      <c r="AI321" s="283"/>
      <c r="AJ321" s="283"/>
      <c r="AK321" s="283"/>
      <c r="AL321" s="283"/>
    </row>
    <row r="322">
      <c r="A322" s="283"/>
      <c r="B322" s="283"/>
      <c r="C322" s="283"/>
      <c r="D322" s="283"/>
      <c r="E322" s="283"/>
      <c r="F322" s="283"/>
      <c r="G322" s="283"/>
      <c r="H322" s="283"/>
      <c r="I322" s="283"/>
      <c r="J322" s="283"/>
      <c r="K322" s="283"/>
      <c r="L322" s="329"/>
      <c r="M322" s="329"/>
      <c r="N322" s="329"/>
      <c r="O322" s="329"/>
      <c r="P322" s="329"/>
      <c r="Q322" s="329"/>
      <c r="R322" s="283"/>
      <c r="S322" s="283"/>
      <c r="T322" s="283"/>
      <c r="U322" s="283"/>
      <c r="V322" s="283"/>
      <c r="W322" s="283"/>
      <c r="X322" s="283"/>
      <c r="Y322" s="283"/>
      <c r="Z322" s="283"/>
      <c r="AA322" s="283"/>
      <c r="AB322" s="283"/>
      <c r="AC322" s="283"/>
      <c r="AD322" s="283"/>
      <c r="AE322" s="283"/>
      <c r="AF322" s="283"/>
      <c r="AG322" s="283"/>
      <c r="AH322" s="283"/>
      <c r="AI322" s="283"/>
      <c r="AJ322" s="283"/>
      <c r="AK322" s="283"/>
      <c r="AL322" s="283"/>
    </row>
    <row r="323">
      <c r="A323" s="283"/>
      <c r="B323" s="283"/>
      <c r="C323" s="283"/>
      <c r="D323" s="283"/>
      <c r="E323" s="283"/>
      <c r="F323" s="283"/>
      <c r="G323" s="283"/>
      <c r="H323" s="283"/>
      <c r="I323" s="283"/>
      <c r="J323" s="283"/>
      <c r="K323" s="283"/>
      <c r="L323" s="329"/>
      <c r="M323" s="329"/>
      <c r="N323" s="329"/>
      <c r="O323" s="329"/>
      <c r="P323" s="329"/>
      <c r="Q323" s="329"/>
      <c r="R323" s="283"/>
      <c r="S323" s="283"/>
      <c r="T323" s="283"/>
      <c r="U323" s="283"/>
      <c r="V323" s="283"/>
      <c r="W323" s="283"/>
      <c r="X323" s="283"/>
      <c r="Y323" s="283"/>
      <c r="Z323" s="283"/>
      <c r="AA323" s="283"/>
      <c r="AB323" s="283"/>
      <c r="AC323" s="283"/>
      <c r="AD323" s="283"/>
      <c r="AE323" s="283"/>
      <c r="AF323" s="283"/>
      <c r="AG323" s="283"/>
      <c r="AH323" s="283"/>
      <c r="AI323" s="283"/>
      <c r="AJ323" s="283"/>
      <c r="AK323" s="283"/>
      <c r="AL323" s="283"/>
    </row>
    <row r="324">
      <c r="A324" s="283"/>
      <c r="B324" s="283"/>
      <c r="C324" s="283"/>
      <c r="D324" s="283"/>
      <c r="E324" s="283"/>
      <c r="F324" s="283"/>
      <c r="G324" s="283"/>
      <c r="H324" s="283"/>
      <c r="I324" s="283"/>
      <c r="J324" s="283"/>
      <c r="K324" s="283"/>
      <c r="L324" s="329"/>
      <c r="M324" s="329"/>
      <c r="N324" s="329"/>
      <c r="O324" s="329"/>
      <c r="P324" s="329"/>
      <c r="Q324" s="329"/>
      <c r="R324" s="283"/>
      <c r="S324" s="283"/>
      <c r="T324" s="283"/>
      <c r="U324" s="283"/>
      <c r="V324" s="283"/>
      <c r="W324" s="283"/>
      <c r="X324" s="283"/>
      <c r="Y324" s="283"/>
      <c r="Z324" s="283"/>
      <c r="AA324" s="283"/>
      <c r="AB324" s="283"/>
      <c r="AC324" s="283"/>
      <c r="AD324" s="283"/>
      <c r="AE324" s="283"/>
      <c r="AF324" s="283"/>
      <c r="AG324" s="283"/>
      <c r="AH324" s="283"/>
      <c r="AI324" s="283"/>
      <c r="AJ324" s="283"/>
      <c r="AK324" s="283"/>
      <c r="AL324" s="283"/>
    </row>
    <row r="325">
      <c r="A325" s="283"/>
      <c r="B325" s="283"/>
      <c r="C325" s="283"/>
      <c r="D325" s="283"/>
      <c r="E325" s="283"/>
      <c r="F325" s="283"/>
      <c r="G325" s="283"/>
      <c r="H325" s="283"/>
      <c r="I325" s="283"/>
      <c r="J325" s="283"/>
      <c r="K325" s="283"/>
      <c r="L325" s="329"/>
      <c r="M325" s="329"/>
      <c r="N325" s="329"/>
      <c r="O325" s="329"/>
      <c r="P325" s="329"/>
      <c r="Q325" s="329"/>
      <c r="R325" s="283"/>
      <c r="S325" s="283"/>
      <c r="T325" s="283"/>
      <c r="U325" s="283"/>
      <c r="V325" s="283"/>
      <c r="W325" s="283"/>
      <c r="X325" s="283"/>
      <c r="Y325" s="283"/>
      <c r="Z325" s="283"/>
      <c r="AA325" s="283"/>
      <c r="AB325" s="283"/>
      <c r="AC325" s="283"/>
      <c r="AD325" s="283"/>
      <c r="AE325" s="283"/>
      <c r="AF325" s="283"/>
      <c r="AG325" s="283"/>
      <c r="AH325" s="283"/>
      <c r="AI325" s="283"/>
      <c r="AJ325" s="283"/>
      <c r="AK325" s="283"/>
      <c r="AL325" s="283"/>
    </row>
    <row r="326">
      <c r="A326" s="283"/>
      <c r="B326" s="283"/>
      <c r="C326" s="283"/>
      <c r="D326" s="283"/>
      <c r="E326" s="283"/>
      <c r="F326" s="283"/>
      <c r="G326" s="283"/>
      <c r="H326" s="283"/>
      <c r="I326" s="283"/>
      <c r="J326" s="283"/>
      <c r="K326" s="283"/>
      <c r="L326" s="329"/>
      <c r="M326" s="329"/>
      <c r="N326" s="329"/>
      <c r="O326" s="329"/>
      <c r="P326" s="329"/>
      <c r="Q326" s="329"/>
      <c r="R326" s="283"/>
      <c r="S326" s="283"/>
      <c r="T326" s="283"/>
      <c r="U326" s="283"/>
      <c r="V326" s="283"/>
      <c r="W326" s="283"/>
      <c r="X326" s="283"/>
      <c r="Y326" s="283"/>
      <c r="Z326" s="283"/>
      <c r="AA326" s="283"/>
      <c r="AB326" s="283"/>
      <c r="AC326" s="283"/>
      <c r="AD326" s="283"/>
      <c r="AE326" s="283"/>
      <c r="AF326" s="283"/>
      <c r="AG326" s="283"/>
      <c r="AH326" s="283"/>
      <c r="AI326" s="283"/>
      <c r="AJ326" s="283"/>
      <c r="AK326" s="283"/>
      <c r="AL326" s="283"/>
    </row>
    <row r="327">
      <c r="A327" s="283"/>
      <c r="B327" s="283"/>
      <c r="C327" s="283"/>
      <c r="D327" s="283"/>
      <c r="E327" s="283"/>
      <c r="F327" s="283"/>
      <c r="G327" s="283"/>
      <c r="H327" s="283"/>
      <c r="I327" s="283"/>
      <c r="J327" s="283"/>
      <c r="K327" s="283"/>
      <c r="L327" s="329"/>
      <c r="M327" s="329"/>
      <c r="N327" s="329"/>
      <c r="O327" s="329"/>
      <c r="P327" s="329"/>
      <c r="Q327" s="329"/>
      <c r="R327" s="283"/>
      <c r="S327" s="283"/>
      <c r="T327" s="283"/>
      <c r="U327" s="283"/>
      <c r="V327" s="283"/>
      <c r="W327" s="283"/>
      <c r="X327" s="283"/>
      <c r="Y327" s="283"/>
      <c r="Z327" s="283"/>
      <c r="AA327" s="283"/>
      <c r="AB327" s="283"/>
      <c r="AC327" s="283"/>
      <c r="AD327" s="283"/>
      <c r="AE327" s="283"/>
      <c r="AF327" s="283"/>
      <c r="AG327" s="283"/>
      <c r="AH327" s="283"/>
      <c r="AI327" s="283"/>
      <c r="AJ327" s="283"/>
      <c r="AK327" s="283"/>
      <c r="AL327" s="283"/>
    </row>
    <row r="328">
      <c r="A328" s="283"/>
      <c r="B328" s="283"/>
      <c r="C328" s="283"/>
      <c r="D328" s="283"/>
      <c r="E328" s="283"/>
      <c r="F328" s="283"/>
      <c r="G328" s="283"/>
      <c r="H328" s="283"/>
      <c r="I328" s="283"/>
      <c r="J328" s="283"/>
      <c r="K328" s="283"/>
      <c r="L328" s="329"/>
      <c r="M328" s="329"/>
      <c r="N328" s="329"/>
      <c r="O328" s="329"/>
      <c r="P328" s="329"/>
      <c r="Q328" s="329"/>
      <c r="R328" s="283"/>
      <c r="S328" s="283"/>
      <c r="T328" s="283"/>
      <c r="U328" s="283"/>
      <c r="V328" s="283"/>
      <c r="W328" s="283"/>
      <c r="X328" s="283"/>
      <c r="Y328" s="283"/>
      <c r="Z328" s="283"/>
      <c r="AA328" s="283"/>
      <c r="AB328" s="283"/>
      <c r="AC328" s="283"/>
      <c r="AD328" s="283"/>
      <c r="AE328" s="283"/>
      <c r="AF328" s="283"/>
      <c r="AG328" s="283"/>
      <c r="AH328" s="283"/>
      <c r="AI328" s="283"/>
      <c r="AJ328" s="283"/>
      <c r="AK328" s="283"/>
      <c r="AL328" s="283"/>
    </row>
    <row r="329">
      <c r="A329" s="283"/>
      <c r="B329" s="283"/>
      <c r="C329" s="283"/>
      <c r="D329" s="283"/>
      <c r="E329" s="283"/>
      <c r="F329" s="283"/>
      <c r="G329" s="283"/>
      <c r="H329" s="283"/>
      <c r="I329" s="283"/>
      <c r="J329" s="283"/>
      <c r="K329" s="283"/>
      <c r="L329" s="329"/>
      <c r="M329" s="329"/>
      <c r="N329" s="329"/>
      <c r="O329" s="329"/>
      <c r="P329" s="329"/>
      <c r="Q329" s="329"/>
      <c r="R329" s="283"/>
      <c r="S329" s="283"/>
      <c r="T329" s="283"/>
      <c r="U329" s="283"/>
      <c r="V329" s="283"/>
      <c r="W329" s="283"/>
      <c r="X329" s="283"/>
      <c r="Y329" s="283"/>
      <c r="Z329" s="283"/>
      <c r="AA329" s="283"/>
      <c r="AB329" s="283"/>
      <c r="AC329" s="283"/>
      <c r="AD329" s="283"/>
      <c r="AE329" s="283"/>
      <c r="AF329" s="283"/>
      <c r="AG329" s="283"/>
      <c r="AH329" s="283"/>
      <c r="AI329" s="283"/>
      <c r="AJ329" s="283"/>
      <c r="AK329" s="283"/>
      <c r="AL329" s="283"/>
    </row>
    <row r="330">
      <c r="A330" s="283"/>
      <c r="B330" s="283"/>
      <c r="C330" s="283"/>
      <c r="D330" s="283"/>
      <c r="E330" s="283"/>
      <c r="F330" s="283"/>
      <c r="G330" s="283"/>
      <c r="H330" s="283"/>
      <c r="I330" s="283"/>
      <c r="J330" s="283"/>
      <c r="K330" s="283"/>
      <c r="L330" s="329"/>
      <c r="M330" s="329"/>
      <c r="N330" s="329"/>
      <c r="O330" s="329"/>
      <c r="P330" s="329"/>
      <c r="Q330" s="329"/>
      <c r="R330" s="283"/>
      <c r="S330" s="283"/>
      <c r="T330" s="283"/>
      <c r="U330" s="283"/>
      <c r="V330" s="283"/>
      <c r="W330" s="283"/>
      <c r="X330" s="283"/>
      <c r="Y330" s="283"/>
      <c r="Z330" s="283"/>
      <c r="AA330" s="283"/>
      <c r="AB330" s="283"/>
      <c r="AC330" s="283"/>
      <c r="AD330" s="283"/>
      <c r="AE330" s="283"/>
      <c r="AF330" s="283"/>
      <c r="AG330" s="283"/>
      <c r="AH330" s="283"/>
      <c r="AI330" s="283"/>
      <c r="AJ330" s="283"/>
      <c r="AK330" s="283"/>
      <c r="AL330" s="283"/>
    </row>
    <row r="331">
      <c r="A331" s="283"/>
      <c r="B331" s="283"/>
      <c r="C331" s="283"/>
      <c r="D331" s="283"/>
      <c r="E331" s="283"/>
      <c r="F331" s="283"/>
      <c r="G331" s="283"/>
      <c r="H331" s="283"/>
      <c r="I331" s="283"/>
      <c r="J331" s="283"/>
      <c r="K331" s="283"/>
      <c r="L331" s="329"/>
      <c r="M331" s="329"/>
      <c r="N331" s="329"/>
      <c r="O331" s="329"/>
      <c r="P331" s="329"/>
      <c r="Q331" s="329"/>
      <c r="R331" s="283"/>
      <c r="S331" s="283"/>
      <c r="T331" s="283"/>
      <c r="U331" s="283"/>
      <c r="V331" s="283"/>
      <c r="W331" s="283"/>
      <c r="X331" s="283"/>
      <c r="Y331" s="283"/>
      <c r="Z331" s="283"/>
      <c r="AA331" s="283"/>
      <c r="AB331" s="283"/>
      <c r="AC331" s="283"/>
      <c r="AD331" s="283"/>
      <c r="AE331" s="283"/>
      <c r="AF331" s="283"/>
      <c r="AG331" s="283"/>
      <c r="AH331" s="283"/>
      <c r="AI331" s="283"/>
      <c r="AJ331" s="283"/>
      <c r="AK331" s="283"/>
      <c r="AL331" s="283"/>
    </row>
    <row r="332">
      <c r="A332" s="283"/>
      <c r="B332" s="283"/>
      <c r="C332" s="283"/>
      <c r="D332" s="283"/>
      <c r="E332" s="283"/>
      <c r="F332" s="283"/>
      <c r="G332" s="283"/>
      <c r="H332" s="283"/>
      <c r="I332" s="283"/>
      <c r="J332" s="283"/>
      <c r="K332" s="283"/>
      <c r="L332" s="329"/>
      <c r="M332" s="329"/>
      <c r="N332" s="329"/>
      <c r="O332" s="329"/>
      <c r="P332" s="329"/>
      <c r="Q332" s="329"/>
      <c r="R332" s="283"/>
      <c r="S332" s="283"/>
      <c r="T332" s="283"/>
      <c r="U332" s="283"/>
      <c r="V332" s="283"/>
      <c r="W332" s="283"/>
      <c r="X332" s="283"/>
      <c r="Y332" s="283"/>
      <c r="Z332" s="283"/>
      <c r="AA332" s="283"/>
      <c r="AB332" s="283"/>
      <c r="AC332" s="283"/>
      <c r="AD332" s="283"/>
      <c r="AE332" s="283"/>
      <c r="AF332" s="283"/>
      <c r="AG332" s="283"/>
      <c r="AH332" s="283"/>
      <c r="AI332" s="283"/>
      <c r="AJ332" s="283"/>
      <c r="AK332" s="283"/>
      <c r="AL332" s="283"/>
    </row>
    <row r="333">
      <c r="A333" s="283"/>
      <c r="B333" s="283"/>
      <c r="C333" s="283"/>
      <c r="D333" s="283"/>
      <c r="E333" s="283"/>
      <c r="F333" s="283"/>
      <c r="G333" s="283"/>
      <c r="H333" s="283"/>
      <c r="I333" s="283"/>
      <c r="J333" s="283"/>
      <c r="K333" s="283"/>
      <c r="L333" s="329"/>
      <c r="M333" s="329"/>
      <c r="N333" s="329"/>
      <c r="O333" s="329"/>
      <c r="P333" s="329"/>
      <c r="Q333" s="329"/>
      <c r="R333" s="283"/>
      <c r="S333" s="283"/>
      <c r="T333" s="283"/>
      <c r="U333" s="283"/>
      <c r="V333" s="283"/>
      <c r="W333" s="283"/>
      <c r="X333" s="283"/>
      <c r="Y333" s="283"/>
      <c r="Z333" s="283"/>
      <c r="AA333" s="283"/>
      <c r="AB333" s="283"/>
      <c r="AC333" s="283"/>
      <c r="AD333" s="283"/>
      <c r="AE333" s="283"/>
      <c r="AF333" s="283"/>
      <c r="AG333" s="283"/>
      <c r="AH333" s="283"/>
      <c r="AI333" s="283"/>
      <c r="AJ333" s="283"/>
      <c r="AK333" s="283"/>
      <c r="AL333" s="283"/>
    </row>
    <row r="334">
      <c r="A334" s="283"/>
      <c r="B334" s="283"/>
      <c r="C334" s="283"/>
      <c r="D334" s="283"/>
      <c r="E334" s="283"/>
      <c r="F334" s="283"/>
      <c r="G334" s="283"/>
      <c r="H334" s="283"/>
      <c r="I334" s="283"/>
      <c r="J334" s="283"/>
      <c r="K334" s="283"/>
      <c r="L334" s="329"/>
      <c r="M334" s="329"/>
      <c r="N334" s="329"/>
      <c r="O334" s="329"/>
      <c r="P334" s="329"/>
      <c r="Q334" s="329"/>
      <c r="R334" s="283"/>
      <c r="S334" s="283"/>
      <c r="T334" s="283"/>
      <c r="U334" s="283"/>
      <c r="V334" s="283"/>
      <c r="W334" s="283"/>
      <c r="X334" s="283"/>
      <c r="Y334" s="283"/>
      <c r="Z334" s="283"/>
      <c r="AA334" s="283"/>
      <c r="AB334" s="283"/>
      <c r="AC334" s="283"/>
      <c r="AD334" s="283"/>
      <c r="AE334" s="283"/>
      <c r="AF334" s="283"/>
      <c r="AG334" s="283"/>
      <c r="AH334" s="283"/>
      <c r="AI334" s="283"/>
      <c r="AJ334" s="283"/>
      <c r="AK334" s="283"/>
      <c r="AL334" s="283"/>
    </row>
    <row r="335">
      <c r="A335" s="283"/>
      <c r="B335" s="283"/>
      <c r="C335" s="283"/>
      <c r="D335" s="283"/>
      <c r="E335" s="283"/>
      <c r="F335" s="283"/>
      <c r="G335" s="283"/>
      <c r="H335" s="283"/>
      <c r="I335" s="283"/>
      <c r="J335" s="283"/>
      <c r="K335" s="283"/>
      <c r="L335" s="329"/>
      <c r="M335" s="329"/>
      <c r="N335" s="329"/>
      <c r="O335" s="329"/>
      <c r="P335" s="329"/>
      <c r="Q335" s="329"/>
      <c r="R335" s="283"/>
      <c r="S335" s="283"/>
      <c r="T335" s="283"/>
      <c r="U335" s="283"/>
      <c r="V335" s="283"/>
      <c r="W335" s="283"/>
      <c r="X335" s="283"/>
      <c r="Y335" s="283"/>
      <c r="Z335" s="283"/>
      <c r="AA335" s="283"/>
      <c r="AB335" s="283"/>
      <c r="AC335" s="283"/>
      <c r="AD335" s="283"/>
      <c r="AE335" s="283"/>
      <c r="AF335" s="283"/>
      <c r="AG335" s="283"/>
      <c r="AH335" s="283"/>
      <c r="AI335" s="283"/>
      <c r="AJ335" s="283"/>
      <c r="AK335" s="283"/>
      <c r="AL335" s="283"/>
    </row>
    <row r="336">
      <c r="A336" s="283"/>
      <c r="B336" s="283"/>
      <c r="C336" s="283"/>
      <c r="D336" s="283"/>
      <c r="E336" s="283"/>
      <c r="F336" s="283"/>
      <c r="G336" s="283"/>
      <c r="H336" s="283"/>
      <c r="I336" s="283"/>
      <c r="J336" s="283"/>
      <c r="K336" s="283"/>
      <c r="L336" s="329"/>
      <c r="M336" s="329"/>
      <c r="N336" s="329"/>
      <c r="O336" s="329"/>
      <c r="P336" s="329"/>
      <c r="Q336" s="329"/>
      <c r="R336" s="283"/>
      <c r="S336" s="283"/>
      <c r="T336" s="283"/>
      <c r="U336" s="283"/>
      <c r="V336" s="283"/>
      <c r="W336" s="283"/>
      <c r="X336" s="283"/>
      <c r="Y336" s="283"/>
      <c r="Z336" s="283"/>
      <c r="AA336" s="283"/>
      <c r="AB336" s="283"/>
      <c r="AC336" s="283"/>
      <c r="AD336" s="283"/>
      <c r="AE336" s="283"/>
      <c r="AF336" s="283"/>
      <c r="AG336" s="283"/>
      <c r="AH336" s="283"/>
      <c r="AI336" s="283"/>
      <c r="AJ336" s="283"/>
      <c r="AK336" s="283"/>
      <c r="AL336" s="283"/>
    </row>
    <row r="337">
      <c r="A337" s="283"/>
      <c r="B337" s="283"/>
      <c r="C337" s="283"/>
      <c r="D337" s="283"/>
      <c r="E337" s="283"/>
      <c r="F337" s="283"/>
      <c r="G337" s="283"/>
      <c r="H337" s="283"/>
      <c r="I337" s="283"/>
      <c r="J337" s="283"/>
      <c r="K337" s="283"/>
      <c r="L337" s="329"/>
      <c r="M337" s="329"/>
      <c r="N337" s="329"/>
      <c r="O337" s="329"/>
      <c r="P337" s="329"/>
      <c r="Q337" s="329"/>
      <c r="R337" s="283"/>
      <c r="S337" s="283"/>
      <c r="T337" s="283"/>
      <c r="U337" s="283"/>
      <c r="V337" s="283"/>
      <c r="W337" s="283"/>
      <c r="X337" s="283"/>
      <c r="Y337" s="283"/>
      <c r="Z337" s="283"/>
      <c r="AA337" s="283"/>
      <c r="AB337" s="283"/>
      <c r="AC337" s="283"/>
      <c r="AD337" s="283"/>
      <c r="AE337" s="283"/>
      <c r="AF337" s="283"/>
      <c r="AG337" s="283"/>
      <c r="AH337" s="283"/>
      <c r="AI337" s="283"/>
      <c r="AJ337" s="283"/>
      <c r="AK337" s="283"/>
      <c r="AL337" s="283"/>
    </row>
    <row r="338">
      <c r="A338" s="283"/>
      <c r="B338" s="283"/>
      <c r="C338" s="283"/>
      <c r="D338" s="283"/>
      <c r="E338" s="283"/>
      <c r="F338" s="283"/>
      <c r="G338" s="283"/>
      <c r="H338" s="283"/>
      <c r="I338" s="283"/>
      <c r="J338" s="283"/>
      <c r="K338" s="283"/>
      <c r="L338" s="329"/>
      <c r="M338" s="329"/>
      <c r="N338" s="329"/>
      <c r="O338" s="329"/>
      <c r="P338" s="329"/>
      <c r="Q338" s="329"/>
      <c r="R338" s="283"/>
      <c r="S338" s="283"/>
      <c r="T338" s="283"/>
      <c r="U338" s="283"/>
      <c r="V338" s="283"/>
      <c r="W338" s="283"/>
      <c r="X338" s="283"/>
      <c r="Y338" s="283"/>
      <c r="Z338" s="283"/>
      <c r="AA338" s="283"/>
      <c r="AB338" s="283"/>
      <c r="AC338" s="283"/>
      <c r="AD338" s="283"/>
      <c r="AE338" s="283"/>
      <c r="AF338" s="283"/>
      <c r="AG338" s="283"/>
      <c r="AH338" s="283"/>
      <c r="AI338" s="283"/>
      <c r="AJ338" s="283"/>
      <c r="AK338" s="283"/>
      <c r="AL338" s="283"/>
    </row>
    <row r="339">
      <c r="A339" s="283"/>
      <c r="B339" s="283"/>
      <c r="C339" s="283"/>
      <c r="D339" s="283"/>
      <c r="E339" s="283"/>
      <c r="F339" s="283"/>
      <c r="G339" s="283"/>
      <c r="H339" s="283"/>
      <c r="I339" s="283"/>
      <c r="J339" s="283"/>
      <c r="K339" s="283"/>
      <c r="L339" s="329"/>
      <c r="M339" s="329"/>
      <c r="N339" s="329"/>
      <c r="O339" s="329"/>
      <c r="P339" s="329"/>
      <c r="Q339" s="329"/>
      <c r="R339" s="283"/>
      <c r="S339" s="283"/>
      <c r="T339" s="283"/>
      <c r="U339" s="283"/>
      <c r="V339" s="283"/>
      <c r="W339" s="283"/>
      <c r="X339" s="283"/>
      <c r="Y339" s="283"/>
      <c r="Z339" s="283"/>
      <c r="AA339" s="283"/>
      <c r="AB339" s="283"/>
      <c r="AC339" s="283"/>
      <c r="AD339" s="283"/>
      <c r="AE339" s="283"/>
      <c r="AF339" s="283"/>
      <c r="AG339" s="283"/>
      <c r="AH339" s="283"/>
      <c r="AI339" s="283"/>
      <c r="AJ339" s="283"/>
      <c r="AK339" s="283"/>
      <c r="AL339" s="283"/>
    </row>
    <row r="340">
      <c r="A340" s="283"/>
      <c r="B340" s="283"/>
      <c r="C340" s="283"/>
      <c r="D340" s="283"/>
      <c r="E340" s="283"/>
      <c r="F340" s="283"/>
      <c r="G340" s="283"/>
      <c r="H340" s="283"/>
      <c r="I340" s="283"/>
      <c r="J340" s="283"/>
      <c r="K340" s="283"/>
      <c r="L340" s="329"/>
      <c r="M340" s="329"/>
      <c r="N340" s="329"/>
      <c r="O340" s="329"/>
      <c r="P340" s="329"/>
      <c r="Q340" s="329"/>
      <c r="R340" s="283"/>
      <c r="S340" s="283"/>
      <c r="T340" s="283"/>
      <c r="U340" s="283"/>
      <c r="V340" s="283"/>
      <c r="W340" s="283"/>
      <c r="X340" s="283"/>
      <c r="Y340" s="283"/>
      <c r="Z340" s="283"/>
      <c r="AA340" s="283"/>
      <c r="AB340" s="283"/>
      <c r="AC340" s="283"/>
      <c r="AD340" s="283"/>
      <c r="AE340" s="283"/>
      <c r="AF340" s="283"/>
      <c r="AG340" s="283"/>
      <c r="AH340" s="283"/>
      <c r="AI340" s="283"/>
      <c r="AJ340" s="283"/>
      <c r="AK340" s="283"/>
      <c r="AL340" s="283"/>
    </row>
    <row r="341">
      <c r="A341" s="283"/>
      <c r="B341" s="283"/>
      <c r="C341" s="283"/>
      <c r="D341" s="283"/>
      <c r="E341" s="283"/>
      <c r="F341" s="283"/>
      <c r="G341" s="283"/>
      <c r="H341" s="283"/>
      <c r="I341" s="283"/>
      <c r="J341" s="283"/>
      <c r="K341" s="283"/>
      <c r="L341" s="329"/>
      <c r="M341" s="329"/>
      <c r="N341" s="329"/>
      <c r="O341" s="329"/>
      <c r="P341" s="329"/>
      <c r="Q341" s="329"/>
      <c r="R341" s="283"/>
      <c r="S341" s="283"/>
      <c r="T341" s="283"/>
      <c r="U341" s="283"/>
      <c r="V341" s="283"/>
      <c r="W341" s="283"/>
      <c r="X341" s="283"/>
      <c r="Y341" s="283"/>
      <c r="Z341" s="283"/>
      <c r="AA341" s="283"/>
      <c r="AB341" s="283"/>
      <c r="AC341" s="283"/>
      <c r="AD341" s="283"/>
      <c r="AE341" s="283"/>
      <c r="AF341" s="283"/>
      <c r="AG341" s="283"/>
      <c r="AH341" s="283"/>
      <c r="AI341" s="283"/>
      <c r="AJ341" s="283"/>
      <c r="AK341" s="283"/>
      <c r="AL341" s="283"/>
    </row>
    <row r="342">
      <c r="A342" s="283"/>
      <c r="B342" s="283"/>
      <c r="C342" s="283"/>
      <c r="D342" s="283"/>
      <c r="E342" s="283"/>
      <c r="F342" s="283"/>
      <c r="G342" s="283"/>
      <c r="H342" s="283"/>
      <c r="I342" s="283"/>
      <c r="J342" s="283"/>
      <c r="K342" s="283"/>
      <c r="L342" s="329"/>
      <c r="M342" s="329"/>
      <c r="N342" s="329"/>
      <c r="O342" s="329"/>
      <c r="P342" s="329"/>
      <c r="Q342" s="329"/>
      <c r="R342" s="283"/>
      <c r="S342" s="283"/>
      <c r="T342" s="283"/>
      <c r="U342" s="283"/>
      <c r="V342" s="283"/>
      <c r="W342" s="283"/>
      <c r="X342" s="283"/>
      <c r="Y342" s="283"/>
      <c r="Z342" s="283"/>
      <c r="AA342" s="283"/>
      <c r="AB342" s="283"/>
      <c r="AC342" s="283"/>
      <c r="AD342" s="283"/>
      <c r="AE342" s="283"/>
      <c r="AF342" s="283"/>
      <c r="AG342" s="283"/>
      <c r="AH342" s="283"/>
      <c r="AI342" s="283"/>
      <c r="AJ342" s="283"/>
      <c r="AK342" s="283"/>
      <c r="AL342" s="283"/>
    </row>
    <row r="343">
      <c r="A343" s="283"/>
      <c r="B343" s="283"/>
      <c r="C343" s="283"/>
      <c r="D343" s="283"/>
      <c r="E343" s="283"/>
      <c r="F343" s="283"/>
      <c r="G343" s="283"/>
      <c r="H343" s="283"/>
      <c r="I343" s="283"/>
      <c r="J343" s="283"/>
      <c r="K343" s="283"/>
      <c r="L343" s="329"/>
      <c r="M343" s="329"/>
      <c r="N343" s="329"/>
      <c r="O343" s="329"/>
      <c r="P343" s="329"/>
      <c r="Q343" s="329"/>
      <c r="R343" s="283"/>
      <c r="S343" s="283"/>
      <c r="T343" s="283"/>
      <c r="U343" s="283"/>
      <c r="V343" s="283"/>
      <c r="W343" s="283"/>
      <c r="X343" s="283"/>
      <c r="Y343" s="283"/>
      <c r="Z343" s="283"/>
      <c r="AA343" s="283"/>
      <c r="AB343" s="283"/>
      <c r="AC343" s="283"/>
      <c r="AD343" s="283"/>
      <c r="AE343" s="283"/>
      <c r="AF343" s="283"/>
      <c r="AG343" s="283"/>
      <c r="AH343" s="283"/>
      <c r="AI343" s="283"/>
      <c r="AJ343" s="283"/>
      <c r="AK343" s="283"/>
      <c r="AL343" s="283"/>
    </row>
    <row r="344">
      <c r="A344" s="283"/>
      <c r="B344" s="283"/>
      <c r="C344" s="283"/>
      <c r="D344" s="283"/>
      <c r="E344" s="283"/>
      <c r="F344" s="283"/>
      <c r="G344" s="283"/>
      <c r="H344" s="283"/>
      <c r="I344" s="283"/>
      <c r="J344" s="283"/>
      <c r="K344" s="283"/>
      <c r="L344" s="329"/>
      <c r="M344" s="329"/>
      <c r="N344" s="329"/>
      <c r="O344" s="329"/>
      <c r="P344" s="329"/>
      <c r="Q344" s="329"/>
      <c r="R344" s="283"/>
      <c r="S344" s="283"/>
      <c r="T344" s="283"/>
      <c r="U344" s="283"/>
      <c r="V344" s="283"/>
      <c r="W344" s="283"/>
      <c r="X344" s="283"/>
      <c r="Y344" s="283"/>
      <c r="Z344" s="283"/>
      <c r="AA344" s="283"/>
      <c r="AB344" s="283"/>
      <c r="AC344" s="283"/>
      <c r="AD344" s="283"/>
      <c r="AE344" s="283"/>
      <c r="AF344" s="283"/>
      <c r="AG344" s="283"/>
      <c r="AH344" s="283"/>
      <c r="AI344" s="283"/>
      <c r="AJ344" s="283"/>
      <c r="AK344" s="283"/>
      <c r="AL344" s="283"/>
    </row>
    <row r="345">
      <c r="A345" s="283"/>
      <c r="B345" s="283"/>
      <c r="C345" s="283"/>
      <c r="D345" s="283"/>
      <c r="E345" s="283"/>
      <c r="F345" s="283"/>
      <c r="G345" s="283"/>
      <c r="H345" s="283"/>
      <c r="I345" s="283"/>
      <c r="J345" s="283"/>
      <c r="K345" s="283"/>
      <c r="L345" s="329"/>
      <c r="M345" s="329"/>
      <c r="N345" s="329"/>
      <c r="O345" s="329"/>
      <c r="P345" s="329"/>
      <c r="Q345" s="329"/>
      <c r="R345" s="283"/>
      <c r="S345" s="283"/>
      <c r="T345" s="283"/>
      <c r="U345" s="283"/>
      <c r="V345" s="283"/>
      <c r="W345" s="283"/>
      <c r="X345" s="283"/>
      <c r="Y345" s="283"/>
      <c r="Z345" s="283"/>
      <c r="AA345" s="283"/>
      <c r="AB345" s="283"/>
      <c r="AC345" s="283"/>
      <c r="AD345" s="283"/>
      <c r="AE345" s="283"/>
      <c r="AF345" s="283"/>
      <c r="AG345" s="283"/>
      <c r="AH345" s="283"/>
      <c r="AI345" s="283"/>
      <c r="AJ345" s="283"/>
      <c r="AK345" s="283"/>
      <c r="AL345" s="283"/>
    </row>
    <row r="346">
      <c r="A346" s="283"/>
      <c r="B346" s="283"/>
      <c r="C346" s="283"/>
      <c r="D346" s="283"/>
      <c r="E346" s="283"/>
      <c r="F346" s="283"/>
      <c r="G346" s="283"/>
      <c r="H346" s="283"/>
      <c r="I346" s="283"/>
      <c r="J346" s="283"/>
      <c r="K346" s="283"/>
      <c r="L346" s="329"/>
      <c r="M346" s="329"/>
      <c r="N346" s="329"/>
      <c r="O346" s="329"/>
      <c r="P346" s="329"/>
      <c r="Q346" s="329"/>
      <c r="R346" s="283"/>
      <c r="S346" s="283"/>
      <c r="T346" s="283"/>
      <c r="U346" s="283"/>
      <c r="V346" s="283"/>
      <c r="W346" s="283"/>
      <c r="X346" s="283"/>
      <c r="Y346" s="283"/>
      <c r="Z346" s="283"/>
      <c r="AA346" s="283"/>
      <c r="AB346" s="283"/>
      <c r="AC346" s="283"/>
      <c r="AD346" s="283"/>
      <c r="AE346" s="283"/>
      <c r="AF346" s="283"/>
      <c r="AG346" s="283"/>
      <c r="AH346" s="283"/>
      <c r="AI346" s="283"/>
      <c r="AJ346" s="283"/>
      <c r="AK346" s="283"/>
      <c r="AL346" s="283"/>
    </row>
    <row r="347">
      <c r="A347" s="283"/>
      <c r="B347" s="283"/>
      <c r="C347" s="283"/>
      <c r="D347" s="283"/>
      <c r="E347" s="283"/>
      <c r="F347" s="283"/>
      <c r="G347" s="283"/>
      <c r="H347" s="283"/>
      <c r="I347" s="283"/>
      <c r="J347" s="283"/>
      <c r="K347" s="283"/>
      <c r="L347" s="329"/>
      <c r="M347" s="329"/>
      <c r="N347" s="329"/>
      <c r="O347" s="329"/>
      <c r="P347" s="329"/>
      <c r="Q347" s="329"/>
      <c r="R347" s="283"/>
      <c r="S347" s="283"/>
      <c r="T347" s="283"/>
      <c r="U347" s="283"/>
      <c r="V347" s="283"/>
      <c r="W347" s="283"/>
      <c r="X347" s="283"/>
      <c r="Y347" s="283"/>
      <c r="Z347" s="283"/>
      <c r="AA347" s="283"/>
      <c r="AB347" s="283"/>
      <c r="AC347" s="283"/>
      <c r="AD347" s="283"/>
      <c r="AE347" s="283"/>
      <c r="AF347" s="283"/>
      <c r="AG347" s="283"/>
      <c r="AH347" s="283"/>
      <c r="AI347" s="283"/>
      <c r="AJ347" s="283"/>
      <c r="AK347" s="283"/>
      <c r="AL347" s="283"/>
    </row>
    <row r="348">
      <c r="A348" s="283"/>
      <c r="B348" s="283"/>
      <c r="C348" s="283"/>
      <c r="D348" s="283"/>
      <c r="E348" s="283"/>
      <c r="F348" s="283"/>
      <c r="G348" s="283"/>
      <c r="H348" s="283"/>
      <c r="I348" s="283"/>
      <c r="J348" s="283"/>
      <c r="K348" s="283"/>
      <c r="L348" s="329"/>
      <c r="M348" s="329"/>
      <c r="N348" s="329"/>
      <c r="O348" s="329"/>
      <c r="P348" s="329"/>
      <c r="Q348" s="329"/>
      <c r="R348" s="283"/>
      <c r="S348" s="283"/>
      <c r="T348" s="283"/>
      <c r="U348" s="283"/>
      <c r="V348" s="283"/>
      <c r="W348" s="283"/>
      <c r="X348" s="283"/>
      <c r="Y348" s="283"/>
      <c r="Z348" s="283"/>
      <c r="AA348" s="283"/>
      <c r="AB348" s="283"/>
      <c r="AC348" s="283"/>
      <c r="AD348" s="283"/>
      <c r="AE348" s="283"/>
      <c r="AF348" s="283"/>
      <c r="AG348" s="283"/>
      <c r="AH348" s="283"/>
      <c r="AI348" s="283"/>
      <c r="AJ348" s="283"/>
      <c r="AK348" s="283"/>
      <c r="AL348" s="283"/>
    </row>
    <row r="349">
      <c r="A349" s="283"/>
      <c r="B349" s="283"/>
      <c r="C349" s="283"/>
      <c r="D349" s="283"/>
      <c r="E349" s="283"/>
      <c r="F349" s="283"/>
      <c r="G349" s="283"/>
      <c r="H349" s="283"/>
      <c r="I349" s="283"/>
      <c r="J349" s="283"/>
      <c r="K349" s="283"/>
      <c r="L349" s="329"/>
      <c r="M349" s="329"/>
      <c r="N349" s="329"/>
      <c r="O349" s="329"/>
      <c r="P349" s="329"/>
      <c r="Q349" s="329"/>
      <c r="R349" s="283"/>
      <c r="S349" s="283"/>
      <c r="T349" s="283"/>
      <c r="U349" s="283"/>
      <c r="V349" s="283"/>
      <c r="W349" s="283"/>
      <c r="X349" s="283"/>
      <c r="Y349" s="283"/>
      <c r="Z349" s="283"/>
      <c r="AA349" s="283"/>
      <c r="AB349" s="283"/>
      <c r="AC349" s="283"/>
      <c r="AD349" s="283"/>
      <c r="AE349" s="283"/>
      <c r="AF349" s="283"/>
      <c r="AG349" s="283"/>
      <c r="AH349" s="283"/>
      <c r="AI349" s="283"/>
      <c r="AJ349" s="283"/>
      <c r="AK349" s="283"/>
      <c r="AL349" s="283"/>
    </row>
    <row r="350">
      <c r="A350" s="283"/>
      <c r="B350" s="283"/>
      <c r="C350" s="283"/>
      <c r="D350" s="283"/>
      <c r="E350" s="283"/>
      <c r="F350" s="283"/>
      <c r="G350" s="283"/>
      <c r="H350" s="283"/>
      <c r="I350" s="283"/>
      <c r="J350" s="283"/>
      <c r="K350" s="283"/>
      <c r="L350" s="329"/>
      <c r="M350" s="329"/>
      <c r="N350" s="329"/>
      <c r="O350" s="329"/>
      <c r="P350" s="329"/>
      <c r="Q350" s="329"/>
      <c r="R350" s="283"/>
      <c r="S350" s="283"/>
      <c r="T350" s="283"/>
      <c r="U350" s="283"/>
      <c r="V350" s="283"/>
      <c r="W350" s="283"/>
      <c r="X350" s="283"/>
      <c r="Y350" s="283"/>
      <c r="Z350" s="283"/>
      <c r="AA350" s="283"/>
      <c r="AB350" s="283"/>
      <c r="AC350" s="283"/>
      <c r="AD350" s="283"/>
      <c r="AE350" s="283"/>
      <c r="AF350" s="283"/>
      <c r="AG350" s="283"/>
      <c r="AH350" s="283"/>
      <c r="AI350" s="283"/>
      <c r="AJ350" s="283"/>
      <c r="AK350" s="283"/>
      <c r="AL350" s="283"/>
    </row>
    <row r="351">
      <c r="A351" s="283"/>
      <c r="B351" s="283"/>
      <c r="C351" s="283"/>
      <c r="D351" s="283"/>
      <c r="E351" s="283"/>
      <c r="F351" s="283"/>
      <c r="G351" s="283"/>
      <c r="H351" s="283"/>
      <c r="I351" s="283"/>
      <c r="J351" s="283"/>
      <c r="K351" s="283"/>
      <c r="L351" s="329"/>
      <c r="M351" s="329"/>
      <c r="N351" s="329"/>
      <c r="O351" s="329"/>
      <c r="P351" s="329"/>
      <c r="Q351" s="329"/>
      <c r="R351" s="283"/>
      <c r="S351" s="283"/>
      <c r="T351" s="283"/>
      <c r="U351" s="283"/>
      <c r="V351" s="283"/>
      <c r="W351" s="283"/>
      <c r="X351" s="283"/>
      <c r="Y351" s="283"/>
      <c r="Z351" s="283"/>
      <c r="AA351" s="283"/>
      <c r="AB351" s="283"/>
      <c r="AC351" s="283"/>
      <c r="AD351" s="283"/>
      <c r="AE351" s="283"/>
      <c r="AF351" s="283"/>
      <c r="AG351" s="283"/>
      <c r="AH351" s="283"/>
      <c r="AI351" s="283"/>
      <c r="AJ351" s="283"/>
      <c r="AK351" s="283"/>
      <c r="AL351" s="283"/>
    </row>
    <row r="352">
      <c r="A352" s="283"/>
      <c r="B352" s="283"/>
      <c r="C352" s="283"/>
      <c r="D352" s="283"/>
      <c r="E352" s="283"/>
      <c r="F352" s="283"/>
      <c r="G352" s="283"/>
      <c r="H352" s="283"/>
      <c r="I352" s="283"/>
      <c r="J352" s="283"/>
      <c r="K352" s="283"/>
      <c r="L352" s="329"/>
      <c r="M352" s="329"/>
      <c r="N352" s="329"/>
      <c r="O352" s="329"/>
      <c r="P352" s="329"/>
      <c r="Q352" s="329"/>
      <c r="R352" s="283"/>
      <c r="S352" s="283"/>
      <c r="T352" s="283"/>
      <c r="U352" s="283"/>
      <c r="V352" s="283"/>
      <c r="W352" s="283"/>
      <c r="X352" s="283"/>
      <c r="Y352" s="283"/>
      <c r="Z352" s="283"/>
      <c r="AA352" s="283"/>
      <c r="AB352" s="283"/>
      <c r="AC352" s="283"/>
      <c r="AD352" s="283"/>
      <c r="AE352" s="283"/>
      <c r="AF352" s="283"/>
      <c r="AG352" s="283"/>
      <c r="AH352" s="283"/>
      <c r="AI352" s="283"/>
      <c r="AJ352" s="283"/>
      <c r="AK352" s="283"/>
      <c r="AL352" s="283"/>
    </row>
    <row r="353">
      <c r="A353" s="283"/>
      <c r="B353" s="283"/>
      <c r="C353" s="283"/>
      <c r="D353" s="283"/>
      <c r="E353" s="283"/>
      <c r="F353" s="283"/>
      <c r="G353" s="283"/>
      <c r="H353" s="283"/>
      <c r="I353" s="283"/>
      <c r="J353" s="283"/>
      <c r="K353" s="283"/>
      <c r="L353" s="329"/>
      <c r="M353" s="329"/>
      <c r="N353" s="329"/>
      <c r="O353" s="329"/>
      <c r="P353" s="329"/>
      <c r="Q353" s="329"/>
      <c r="R353" s="283"/>
      <c r="S353" s="283"/>
      <c r="T353" s="283"/>
      <c r="U353" s="283"/>
      <c r="V353" s="283"/>
      <c r="W353" s="283"/>
      <c r="X353" s="283"/>
      <c r="Y353" s="283"/>
      <c r="Z353" s="283"/>
      <c r="AA353" s="283"/>
      <c r="AB353" s="283"/>
      <c r="AC353" s="283"/>
      <c r="AD353" s="283"/>
      <c r="AE353" s="283"/>
      <c r="AF353" s="283"/>
      <c r="AG353" s="283"/>
      <c r="AH353" s="283"/>
      <c r="AI353" s="283"/>
      <c r="AJ353" s="283"/>
      <c r="AK353" s="283"/>
      <c r="AL353" s="283"/>
    </row>
    <row r="354">
      <c r="A354" s="283"/>
      <c r="B354" s="283"/>
      <c r="C354" s="283"/>
      <c r="D354" s="283"/>
      <c r="E354" s="283"/>
      <c r="F354" s="283"/>
      <c r="G354" s="283"/>
      <c r="H354" s="283"/>
      <c r="I354" s="283"/>
      <c r="J354" s="283"/>
      <c r="K354" s="283"/>
      <c r="L354" s="329"/>
      <c r="M354" s="329"/>
      <c r="N354" s="329"/>
      <c r="O354" s="329"/>
      <c r="P354" s="329"/>
      <c r="Q354" s="329"/>
      <c r="R354" s="283"/>
      <c r="S354" s="283"/>
      <c r="T354" s="283"/>
      <c r="U354" s="283"/>
      <c r="V354" s="283"/>
      <c r="W354" s="283"/>
      <c r="X354" s="283"/>
      <c r="Y354" s="283"/>
      <c r="Z354" s="283"/>
      <c r="AA354" s="283"/>
      <c r="AB354" s="283"/>
      <c r="AC354" s="283"/>
      <c r="AD354" s="283"/>
      <c r="AE354" s="283"/>
      <c r="AF354" s="283"/>
      <c r="AG354" s="283"/>
      <c r="AH354" s="283"/>
      <c r="AI354" s="283"/>
      <c r="AJ354" s="283"/>
      <c r="AK354" s="283"/>
      <c r="AL354" s="283"/>
    </row>
    <row r="355">
      <c r="A355" s="283"/>
      <c r="B355" s="283"/>
      <c r="C355" s="283"/>
      <c r="D355" s="283"/>
      <c r="E355" s="283"/>
      <c r="F355" s="283"/>
      <c r="G355" s="283"/>
      <c r="H355" s="283"/>
      <c r="I355" s="283"/>
      <c r="J355" s="283"/>
      <c r="K355" s="283"/>
      <c r="L355" s="329"/>
      <c r="M355" s="329"/>
      <c r="N355" s="329"/>
      <c r="O355" s="329"/>
      <c r="P355" s="329"/>
      <c r="Q355" s="329"/>
      <c r="R355" s="283"/>
      <c r="S355" s="283"/>
      <c r="T355" s="283"/>
      <c r="U355" s="283"/>
      <c r="V355" s="283"/>
      <c r="W355" s="283"/>
      <c r="X355" s="283"/>
      <c r="Y355" s="283"/>
      <c r="Z355" s="283"/>
      <c r="AA355" s="283"/>
      <c r="AB355" s="283"/>
      <c r="AC355" s="283"/>
      <c r="AD355" s="283"/>
      <c r="AE355" s="283"/>
      <c r="AF355" s="283"/>
      <c r="AG355" s="283"/>
      <c r="AH355" s="283"/>
      <c r="AI355" s="283"/>
      <c r="AJ355" s="283"/>
      <c r="AK355" s="283"/>
      <c r="AL355" s="283"/>
    </row>
    <row r="356">
      <c r="A356" s="283"/>
      <c r="B356" s="283"/>
      <c r="C356" s="283"/>
      <c r="D356" s="283"/>
      <c r="E356" s="283"/>
      <c r="F356" s="283"/>
      <c r="G356" s="283"/>
      <c r="H356" s="283"/>
      <c r="I356" s="283"/>
      <c r="J356" s="283"/>
      <c r="K356" s="283"/>
      <c r="L356" s="329"/>
      <c r="M356" s="329"/>
      <c r="N356" s="329"/>
      <c r="O356" s="329"/>
      <c r="P356" s="329"/>
      <c r="Q356" s="329"/>
      <c r="R356" s="283"/>
      <c r="S356" s="283"/>
      <c r="T356" s="283"/>
      <c r="U356" s="283"/>
      <c r="V356" s="283"/>
      <c r="W356" s="283"/>
      <c r="X356" s="283"/>
      <c r="Y356" s="283"/>
      <c r="Z356" s="283"/>
      <c r="AA356" s="283"/>
      <c r="AB356" s="283"/>
      <c r="AC356" s="283"/>
      <c r="AD356" s="283"/>
      <c r="AE356" s="283"/>
      <c r="AF356" s="283"/>
      <c r="AG356" s="283"/>
      <c r="AH356" s="283"/>
      <c r="AI356" s="283"/>
      <c r="AJ356" s="283"/>
      <c r="AK356" s="283"/>
      <c r="AL356" s="283"/>
    </row>
    <row r="357">
      <c r="A357" s="283"/>
      <c r="B357" s="283"/>
      <c r="C357" s="283"/>
      <c r="D357" s="283"/>
      <c r="E357" s="283"/>
      <c r="F357" s="283"/>
      <c r="G357" s="283"/>
      <c r="H357" s="283"/>
      <c r="I357" s="283"/>
      <c r="J357" s="283"/>
      <c r="K357" s="283"/>
      <c r="L357" s="329"/>
      <c r="M357" s="329"/>
      <c r="N357" s="329"/>
      <c r="O357" s="329"/>
      <c r="P357" s="329"/>
      <c r="Q357" s="329"/>
      <c r="R357" s="283"/>
      <c r="S357" s="283"/>
      <c r="T357" s="283"/>
      <c r="U357" s="283"/>
      <c r="V357" s="283"/>
      <c r="W357" s="283"/>
      <c r="X357" s="283"/>
      <c r="Y357" s="283"/>
      <c r="Z357" s="283"/>
      <c r="AA357" s="283"/>
      <c r="AB357" s="283"/>
      <c r="AC357" s="283"/>
      <c r="AD357" s="283"/>
      <c r="AE357" s="283"/>
      <c r="AF357" s="283"/>
      <c r="AG357" s="283"/>
      <c r="AH357" s="283"/>
      <c r="AI357" s="283"/>
      <c r="AJ357" s="283"/>
      <c r="AK357" s="283"/>
      <c r="AL357" s="283"/>
    </row>
    <row r="358">
      <c r="A358" s="283"/>
      <c r="B358" s="283"/>
      <c r="C358" s="283"/>
      <c r="D358" s="283"/>
      <c r="E358" s="283"/>
      <c r="F358" s="283"/>
      <c r="G358" s="283"/>
      <c r="H358" s="283"/>
      <c r="I358" s="283"/>
      <c r="J358" s="283"/>
      <c r="K358" s="283"/>
      <c r="L358" s="329"/>
      <c r="M358" s="329"/>
      <c r="N358" s="329"/>
      <c r="O358" s="329"/>
      <c r="P358" s="329"/>
      <c r="Q358" s="329"/>
      <c r="R358" s="283"/>
      <c r="S358" s="283"/>
      <c r="T358" s="283"/>
      <c r="U358" s="283"/>
      <c r="V358" s="283"/>
      <c r="W358" s="283"/>
      <c r="X358" s="283"/>
      <c r="Y358" s="283"/>
      <c r="Z358" s="283"/>
      <c r="AA358" s="283"/>
      <c r="AB358" s="283"/>
      <c r="AC358" s="283"/>
      <c r="AD358" s="283"/>
      <c r="AE358" s="283"/>
      <c r="AF358" s="283"/>
      <c r="AG358" s="283"/>
      <c r="AH358" s="283"/>
      <c r="AI358" s="283"/>
      <c r="AJ358" s="283"/>
      <c r="AK358" s="283"/>
      <c r="AL358" s="283"/>
    </row>
    <row r="359">
      <c r="A359" s="283"/>
      <c r="B359" s="283"/>
      <c r="C359" s="283"/>
      <c r="D359" s="283"/>
      <c r="E359" s="283"/>
      <c r="F359" s="283"/>
      <c r="G359" s="283"/>
      <c r="H359" s="283"/>
      <c r="I359" s="283"/>
      <c r="J359" s="283"/>
      <c r="K359" s="283"/>
      <c r="L359" s="329"/>
      <c r="M359" s="329"/>
      <c r="N359" s="329"/>
      <c r="O359" s="329"/>
      <c r="P359" s="329"/>
      <c r="Q359" s="329"/>
      <c r="R359" s="283"/>
      <c r="S359" s="283"/>
      <c r="T359" s="283"/>
      <c r="U359" s="283"/>
      <c r="V359" s="283"/>
      <c r="W359" s="283"/>
      <c r="X359" s="283"/>
      <c r="Y359" s="283"/>
      <c r="Z359" s="283"/>
      <c r="AA359" s="283"/>
      <c r="AB359" s="283"/>
      <c r="AC359" s="283"/>
      <c r="AD359" s="283"/>
      <c r="AE359" s="283"/>
      <c r="AF359" s="283"/>
      <c r="AG359" s="283"/>
      <c r="AH359" s="283"/>
      <c r="AI359" s="283"/>
      <c r="AJ359" s="283"/>
      <c r="AK359" s="283"/>
      <c r="AL359" s="283"/>
    </row>
    <row r="360">
      <c r="A360" s="283"/>
      <c r="B360" s="283"/>
      <c r="C360" s="283"/>
      <c r="D360" s="283"/>
      <c r="E360" s="283"/>
      <c r="F360" s="283"/>
      <c r="G360" s="283"/>
      <c r="H360" s="283"/>
      <c r="I360" s="283"/>
      <c r="J360" s="283"/>
      <c r="K360" s="283"/>
      <c r="L360" s="329"/>
      <c r="M360" s="329"/>
      <c r="N360" s="329"/>
      <c r="O360" s="329"/>
      <c r="P360" s="329"/>
      <c r="Q360" s="329"/>
      <c r="R360" s="283"/>
      <c r="S360" s="283"/>
      <c r="T360" s="283"/>
      <c r="U360" s="283"/>
      <c r="V360" s="283"/>
      <c r="W360" s="283"/>
      <c r="X360" s="283"/>
      <c r="Y360" s="283"/>
      <c r="Z360" s="283"/>
      <c r="AA360" s="283"/>
      <c r="AB360" s="283"/>
      <c r="AC360" s="283"/>
      <c r="AD360" s="283"/>
      <c r="AE360" s="283"/>
      <c r="AF360" s="283"/>
      <c r="AG360" s="283"/>
      <c r="AH360" s="283"/>
      <c r="AI360" s="283"/>
      <c r="AJ360" s="283"/>
      <c r="AK360" s="283"/>
      <c r="AL360" s="283"/>
    </row>
    <row r="361">
      <c r="A361" s="283"/>
      <c r="B361" s="283"/>
      <c r="C361" s="283"/>
      <c r="D361" s="283"/>
      <c r="E361" s="283"/>
      <c r="F361" s="283"/>
      <c r="G361" s="283"/>
      <c r="H361" s="283"/>
      <c r="I361" s="283"/>
      <c r="J361" s="283"/>
      <c r="K361" s="283"/>
      <c r="L361" s="329"/>
      <c r="M361" s="329"/>
      <c r="N361" s="329"/>
      <c r="O361" s="329"/>
      <c r="P361" s="329"/>
      <c r="Q361" s="329"/>
      <c r="R361" s="283"/>
      <c r="S361" s="283"/>
      <c r="T361" s="283"/>
      <c r="U361" s="283"/>
      <c r="V361" s="283"/>
      <c r="W361" s="283"/>
      <c r="X361" s="283"/>
      <c r="Y361" s="283"/>
      <c r="Z361" s="283"/>
      <c r="AA361" s="283"/>
      <c r="AB361" s="283"/>
      <c r="AC361" s="283"/>
      <c r="AD361" s="283"/>
      <c r="AE361" s="283"/>
      <c r="AF361" s="283"/>
      <c r="AG361" s="283"/>
      <c r="AH361" s="283"/>
      <c r="AI361" s="283"/>
      <c r="AJ361" s="283"/>
      <c r="AK361" s="283"/>
      <c r="AL361" s="283"/>
    </row>
    <row r="362">
      <c r="A362" s="283"/>
      <c r="B362" s="283"/>
      <c r="C362" s="283"/>
      <c r="D362" s="283"/>
      <c r="E362" s="283"/>
      <c r="F362" s="283"/>
      <c r="G362" s="283"/>
      <c r="H362" s="283"/>
      <c r="I362" s="283"/>
      <c r="J362" s="283"/>
      <c r="K362" s="283"/>
      <c r="L362" s="329"/>
      <c r="M362" s="329"/>
      <c r="N362" s="329"/>
      <c r="O362" s="329"/>
      <c r="P362" s="329"/>
      <c r="Q362" s="329"/>
      <c r="R362" s="283"/>
      <c r="S362" s="283"/>
      <c r="T362" s="283"/>
      <c r="U362" s="283"/>
      <c r="V362" s="283"/>
      <c r="W362" s="283"/>
      <c r="X362" s="283"/>
      <c r="Y362" s="283"/>
      <c r="Z362" s="283"/>
      <c r="AA362" s="283"/>
      <c r="AB362" s="283"/>
      <c r="AC362" s="283"/>
      <c r="AD362" s="283"/>
      <c r="AE362" s="283"/>
      <c r="AF362" s="283"/>
      <c r="AG362" s="283"/>
      <c r="AH362" s="283"/>
      <c r="AI362" s="283"/>
      <c r="AJ362" s="283"/>
      <c r="AK362" s="283"/>
      <c r="AL362" s="283"/>
    </row>
    <row r="363">
      <c r="A363" s="283"/>
      <c r="B363" s="283"/>
      <c r="C363" s="283"/>
      <c r="D363" s="283"/>
      <c r="E363" s="283"/>
      <c r="F363" s="283"/>
      <c r="G363" s="283"/>
      <c r="H363" s="283"/>
      <c r="I363" s="283"/>
      <c r="J363" s="283"/>
      <c r="K363" s="283"/>
      <c r="L363" s="329"/>
      <c r="M363" s="329"/>
      <c r="N363" s="329"/>
      <c r="O363" s="329"/>
      <c r="P363" s="329"/>
      <c r="Q363" s="329"/>
      <c r="R363" s="283"/>
      <c r="S363" s="283"/>
      <c r="T363" s="283"/>
      <c r="U363" s="283"/>
      <c r="V363" s="283"/>
      <c r="W363" s="283"/>
      <c r="X363" s="283"/>
      <c r="Y363" s="283"/>
      <c r="Z363" s="283"/>
      <c r="AA363" s="283"/>
      <c r="AB363" s="283"/>
      <c r="AC363" s="283"/>
      <c r="AD363" s="283"/>
      <c r="AE363" s="283"/>
      <c r="AF363" s="283"/>
      <c r="AG363" s="283"/>
      <c r="AH363" s="283"/>
      <c r="AI363" s="283"/>
      <c r="AJ363" s="283"/>
      <c r="AK363" s="283"/>
      <c r="AL363" s="283"/>
    </row>
    <row r="364">
      <c r="A364" s="283"/>
      <c r="B364" s="283"/>
      <c r="C364" s="283"/>
      <c r="D364" s="283"/>
      <c r="E364" s="283"/>
      <c r="F364" s="283"/>
      <c r="G364" s="283"/>
      <c r="H364" s="283"/>
      <c r="I364" s="283"/>
      <c r="J364" s="283"/>
      <c r="K364" s="283"/>
      <c r="L364" s="329"/>
      <c r="M364" s="329"/>
      <c r="N364" s="329"/>
      <c r="O364" s="329"/>
      <c r="P364" s="329"/>
      <c r="Q364" s="329"/>
      <c r="R364" s="283"/>
      <c r="S364" s="283"/>
      <c r="T364" s="283"/>
      <c r="U364" s="283"/>
      <c r="V364" s="283"/>
      <c r="W364" s="283"/>
      <c r="X364" s="283"/>
      <c r="Y364" s="283"/>
      <c r="Z364" s="283"/>
      <c r="AA364" s="283"/>
      <c r="AB364" s="283"/>
      <c r="AC364" s="283"/>
      <c r="AD364" s="283"/>
      <c r="AE364" s="283"/>
      <c r="AF364" s="283"/>
      <c r="AG364" s="283"/>
      <c r="AH364" s="283"/>
      <c r="AI364" s="283"/>
      <c r="AJ364" s="283"/>
      <c r="AK364" s="283"/>
      <c r="AL364" s="283"/>
    </row>
    <row r="365">
      <c r="A365" s="283"/>
      <c r="B365" s="283"/>
      <c r="C365" s="283"/>
      <c r="D365" s="283"/>
      <c r="E365" s="283"/>
      <c r="F365" s="283"/>
      <c r="G365" s="283"/>
      <c r="H365" s="283"/>
      <c r="I365" s="283"/>
      <c r="J365" s="283"/>
      <c r="K365" s="283"/>
      <c r="L365" s="329"/>
      <c r="M365" s="329"/>
      <c r="N365" s="329"/>
      <c r="O365" s="329"/>
      <c r="P365" s="329"/>
      <c r="Q365" s="329"/>
      <c r="R365" s="283"/>
      <c r="S365" s="283"/>
      <c r="T365" s="283"/>
      <c r="U365" s="283"/>
      <c r="V365" s="283"/>
      <c r="W365" s="283"/>
      <c r="X365" s="283"/>
      <c r="Y365" s="283"/>
      <c r="Z365" s="283"/>
      <c r="AA365" s="283"/>
      <c r="AB365" s="283"/>
      <c r="AC365" s="283"/>
      <c r="AD365" s="283"/>
      <c r="AE365" s="283"/>
      <c r="AF365" s="283"/>
      <c r="AG365" s="283"/>
      <c r="AH365" s="283"/>
      <c r="AI365" s="283"/>
      <c r="AJ365" s="283"/>
      <c r="AK365" s="283"/>
      <c r="AL365" s="283"/>
    </row>
    <row r="366">
      <c r="A366" s="283"/>
      <c r="B366" s="283"/>
      <c r="C366" s="283"/>
      <c r="D366" s="283"/>
      <c r="E366" s="283"/>
      <c r="F366" s="283"/>
      <c r="G366" s="283"/>
      <c r="H366" s="283"/>
      <c r="I366" s="283"/>
      <c r="J366" s="283"/>
      <c r="K366" s="283"/>
      <c r="L366" s="329"/>
      <c r="M366" s="329"/>
      <c r="N366" s="329"/>
      <c r="O366" s="329"/>
      <c r="P366" s="329"/>
      <c r="Q366" s="329"/>
      <c r="R366" s="283"/>
      <c r="S366" s="283"/>
      <c r="T366" s="283"/>
      <c r="U366" s="283"/>
      <c r="V366" s="283"/>
      <c r="W366" s="283"/>
      <c r="X366" s="283"/>
      <c r="Y366" s="283"/>
      <c r="Z366" s="283"/>
      <c r="AA366" s="283"/>
      <c r="AB366" s="283"/>
      <c r="AC366" s="283"/>
      <c r="AD366" s="283"/>
      <c r="AE366" s="283"/>
      <c r="AF366" s="283"/>
      <c r="AG366" s="283"/>
      <c r="AH366" s="283"/>
      <c r="AI366" s="283"/>
      <c r="AJ366" s="283"/>
      <c r="AK366" s="283"/>
      <c r="AL366" s="283"/>
    </row>
    <row r="367">
      <c r="A367" s="283"/>
      <c r="B367" s="283"/>
      <c r="C367" s="283"/>
      <c r="D367" s="283"/>
      <c r="E367" s="283"/>
      <c r="F367" s="283"/>
      <c r="G367" s="283"/>
      <c r="H367" s="283"/>
      <c r="I367" s="283"/>
      <c r="J367" s="283"/>
      <c r="K367" s="283"/>
      <c r="L367" s="329"/>
      <c r="M367" s="329"/>
      <c r="N367" s="329"/>
      <c r="O367" s="329"/>
      <c r="P367" s="329"/>
      <c r="Q367" s="329"/>
      <c r="R367" s="283"/>
      <c r="S367" s="283"/>
      <c r="T367" s="283"/>
      <c r="U367" s="283"/>
      <c r="V367" s="283"/>
      <c r="W367" s="283"/>
      <c r="X367" s="283"/>
      <c r="Y367" s="283"/>
      <c r="Z367" s="283"/>
      <c r="AA367" s="283"/>
      <c r="AB367" s="283"/>
      <c r="AC367" s="283"/>
      <c r="AD367" s="283"/>
      <c r="AE367" s="283"/>
      <c r="AF367" s="283"/>
      <c r="AG367" s="283"/>
      <c r="AH367" s="283"/>
      <c r="AI367" s="283"/>
      <c r="AJ367" s="283"/>
      <c r="AK367" s="283"/>
      <c r="AL367" s="283"/>
    </row>
    <row r="368">
      <c r="A368" s="283"/>
      <c r="B368" s="283"/>
      <c r="C368" s="283"/>
      <c r="D368" s="283"/>
      <c r="E368" s="283"/>
      <c r="F368" s="283"/>
      <c r="G368" s="283"/>
      <c r="H368" s="283"/>
      <c r="I368" s="283"/>
      <c r="J368" s="283"/>
      <c r="K368" s="283"/>
      <c r="L368" s="329"/>
      <c r="M368" s="329"/>
      <c r="N368" s="329"/>
      <c r="O368" s="329"/>
      <c r="P368" s="329"/>
      <c r="Q368" s="329"/>
      <c r="R368" s="283"/>
      <c r="S368" s="283"/>
      <c r="T368" s="283"/>
      <c r="U368" s="283"/>
      <c r="V368" s="283"/>
      <c r="W368" s="283"/>
      <c r="X368" s="283"/>
      <c r="Y368" s="283"/>
      <c r="Z368" s="283"/>
      <c r="AA368" s="283"/>
      <c r="AB368" s="283"/>
      <c r="AC368" s="283"/>
      <c r="AD368" s="283"/>
      <c r="AE368" s="283"/>
      <c r="AF368" s="283"/>
      <c r="AG368" s="283"/>
      <c r="AH368" s="283"/>
      <c r="AI368" s="283"/>
      <c r="AJ368" s="283"/>
      <c r="AK368" s="283"/>
      <c r="AL368" s="283"/>
    </row>
    <row r="369">
      <c r="A369" s="283"/>
      <c r="B369" s="283"/>
      <c r="C369" s="283"/>
      <c r="D369" s="283"/>
      <c r="E369" s="283"/>
      <c r="F369" s="283"/>
      <c r="G369" s="283"/>
      <c r="H369" s="283"/>
      <c r="I369" s="283"/>
      <c r="J369" s="283"/>
      <c r="K369" s="283"/>
      <c r="L369" s="329"/>
      <c r="M369" s="329"/>
      <c r="N369" s="329"/>
      <c r="O369" s="329"/>
      <c r="P369" s="329"/>
      <c r="Q369" s="329"/>
      <c r="R369" s="283"/>
      <c r="S369" s="283"/>
      <c r="T369" s="283"/>
      <c r="U369" s="283"/>
      <c r="V369" s="283"/>
      <c r="W369" s="283"/>
      <c r="X369" s="283"/>
      <c r="Y369" s="283"/>
      <c r="Z369" s="283"/>
      <c r="AA369" s="283"/>
      <c r="AB369" s="283"/>
      <c r="AC369" s="283"/>
      <c r="AD369" s="283"/>
      <c r="AE369" s="283"/>
      <c r="AF369" s="283"/>
      <c r="AG369" s="283"/>
      <c r="AH369" s="283"/>
      <c r="AI369" s="283"/>
      <c r="AJ369" s="283"/>
      <c r="AK369" s="283"/>
      <c r="AL369" s="283"/>
    </row>
    <row r="370">
      <c r="A370" s="283"/>
      <c r="B370" s="283"/>
      <c r="C370" s="283"/>
      <c r="D370" s="283"/>
      <c r="E370" s="283"/>
      <c r="F370" s="283"/>
      <c r="G370" s="283"/>
      <c r="H370" s="283"/>
      <c r="I370" s="283"/>
      <c r="J370" s="283"/>
      <c r="K370" s="283"/>
      <c r="L370" s="329"/>
      <c r="M370" s="329"/>
      <c r="N370" s="329"/>
      <c r="O370" s="329"/>
      <c r="P370" s="329"/>
      <c r="Q370" s="329"/>
      <c r="R370" s="283"/>
      <c r="S370" s="283"/>
      <c r="T370" s="283"/>
      <c r="U370" s="283"/>
      <c r="V370" s="283"/>
      <c r="W370" s="283"/>
      <c r="X370" s="283"/>
      <c r="Y370" s="283"/>
      <c r="Z370" s="283"/>
      <c r="AA370" s="283"/>
      <c r="AB370" s="283"/>
      <c r="AC370" s="283"/>
      <c r="AD370" s="283"/>
      <c r="AE370" s="283"/>
      <c r="AF370" s="283"/>
      <c r="AG370" s="283"/>
      <c r="AH370" s="283"/>
      <c r="AI370" s="283"/>
      <c r="AJ370" s="283"/>
      <c r="AK370" s="283"/>
      <c r="AL370" s="283"/>
    </row>
    <row r="371">
      <c r="A371" s="283"/>
      <c r="B371" s="283"/>
      <c r="C371" s="283"/>
      <c r="D371" s="283"/>
      <c r="E371" s="283"/>
      <c r="F371" s="283"/>
      <c r="G371" s="283"/>
      <c r="H371" s="283"/>
      <c r="I371" s="283"/>
      <c r="J371" s="283"/>
      <c r="K371" s="283"/>
      <c r="L371" s="329"/>
      <c r="M371" s="329"/>
      <c r="N371" s="329"/>
      <c r="O371" s="329"/>
      <c r="P371" s="329"/>
      <c r="Q371" s="329"/>
      <c r="R371" s="283"/>
      <c r="S371" s="283"/>
      <c r="T371" s="283"/>
      <c r="U371" s="283"/>
      <c r="V371" s="283"/>
      <c r="W371" s="283"/>
      <c r="X371" s="283"/>
      <c r="Y371" s="283"/>
      <c r="Z371" s="283"/>
      <c r="AA371" s="283"/>
      <c r="AB371" s="283"/>
      <c r="AC371" s="283"/>
      <c r="AD371" s="283"/>
      <c r="AE371" s="283"/>
      <c r="AF371" s="283"/>
      <c r="AG371" s="283"/>
      <c r="AH371" s="283"/>
      <c r="AI371" s="283"/>
      <c r="AJ371" s="283"/>
      <c r="AK371" s="283"/>
      <c r="AL371" s="283"/>
    </row>
    <row r="372">
      <c r="A372" s="283"/>
      <c r="B372" s="283"/>
      <c r="C372" s="283"/>
      <c r="D372" s="283"/>
      <c r="E372" s="283"/>
      <c r="F372" s="283"/>
      <c r="G372" s="283"/>
      <c r="H372" s="283"/>
      <c r="I372" s="283"/>
      <c r="J372" s="283"/>
      <c r="K372" s="283"/>
      <c r="L372" s="329"/>
      <c r="M372" s="329"/>
      <c r="N372" s="329"/>
      <c r="O372" s="329"/>
      <c r="P372" s="329"/>
      <c r="Q372" s="329"/>
      <c r="R372" s="283"/>
      <c r="S372" s="283"/>
      <c r="T372" s="283"/>
      <c r="U372" s="283"/>
      <c r="V372" s="283"/>
      <c r="W372" s="283"/>
      <c r="X372" s="283"/>
      <c r="Y372" s="283"/>
      <c r="Z372" s="283"/>
      <c r="AA372" s="283"/>
      <c r="AB372" s="283"/>
      <c r="AC372" s="283"/>
      <c r="AD372" s="283"/>
      <c r="AE372" s="283"/>
      <c r="AF372" s="283"/>
      <c r="AG372" s="283"/>
      <c r="AH372" s="283"/>
      <c r="AI372" s="283"/>
      <c r="AJ372" s="283"/>
      <c r="AK372" s="283"/>
      <c r="AL372" s="283"/>
    </row>
    <row r="373">
      <c r="A373" s="283"/>
      <c r="B373" s="283"/>
      <c r="C373" s="283"/>
      <c r="D373" s="283"/>
      <c r="E373" s="283"/>
      <c r="F373" s="283"/>
      <c r="G373" s="283"/>
      <c r="H373" s="283"/>
      <c r="I373" s="283"/>
      <c r="J373" s="283"/>
      <c r="K373" s="283"/>
      <c r="L373" s="329"/>
      <c r="M373" s="329"/>
      <c r="N373" s="329"/>
      <c r="O373" s="329"/>
      <c r="P373" s="329"/>
      <c r="Q373" s="329"/>
      <c r="R373" s="283"/>
      <c r="S373" s="283"/>
      <c r="T373" s="283"/>
      <c r="U373" s="283"/>
      <c r="V373" s="283"/>
      <c r="W373" s="283"/>
      <c r="X373" s="283"/>
      <c r="Y373" s="283"/>
      <c r="Z373" s="283"/>
      <c r="AA373" s="283"/>
      <c r="AB373" s="283"/>
      <c r="AC373" s="283"/>
      <c r="AD373" s="283"/>
      <c r="AE373" s="283"/>
      <c r="AF373" s="283"/>
      <c r="AG373" s="283"/>
      <c r="AH373" s="283"/>
      <c r="AI373" s="283"/>
      <c r="AJ373" s="283"/>
      <c r="AK373" s="283"/>
      <c r="AL373" s="283"/>
    </row>
    <row r="374">
      <c r="A374" s="283"/>
      <c r="B374" s="283"/>
      <c r="C374" s="283"/>
      <c r="D374" s="283"/>
      <c r="E374" s="283"/>
      <c r="F374" s="283"/>
      <c r="G374" s="283"/>
      <c r="H374" s="283"/>
      <c r="I374" s="283"/>
      <c r="J374" s="283"/>
      <c r="K374" s="283"/>
      <c r="L374" s="329"/>
      <c r="M374" s="329"/>
      <c r="N374" s="329"/>
      <c r="O374" s="329"/>
      <c r="P374" s="329"/>
      <c r="Q374" s="329"/>
      <c r="R374" s="283"/>
      <c r="S374" s="283"/>
      <c r="T374" s="283"/>
      <c r="U374" s="283"/>
      <c r="V374" s="283"/>
      <c r="W374" s="283"/>
      <c r="X374" s="283"/>
      <c r="Y374" s="283"/>
      <c r="Z374" s="283"/>
      <c r="AA374" s="283"/>
      <c r="AB374" s="283"/>
      <c r="AC374" s="283"/>
      <c r="AD374" s="283"/>
      <c r="AE374" s="283"/>
      <c r="AF374" s="283"/>
      <c r="AG374" s="283"/>
      <c r="AH374" s="283"/>
      <c r="AI374" s="283"/>
      <c r="AJ374" s="283"/>
      <c r="AK374" s="283"/>
      <c r="AL374" s="283"/>
    </row>
    <row r="375">
      <c r="A375" s="283"/>
      <c r="B375" s="283"/>
      <c r="C375" s="283"/>
      <c r="D375" s="283"/>
      <c r="E375" s="283"/>
      <c r="F375" s="283"/>
      <c r="G375" s="283"/>
      <c r="H375" s="283"/>
      <c r="I375" s="283"/>
      <c r="J375" s="283"/>
      <c r="K375" s="283"/>
      <c r="L375" s="329"/>
      <c r="M375" s="329"/>
      <c r="N375" s="329"/>
      <c r="O375" s="329"/>
      <c r="P375" s="329"/>
      <c r="Q375" s="329"/>
      <c r="R375" s="283"/>
      <c r="S375" s="283"/>
      <c r="T375" s="283"/>
      <c r="U375" s="283"/>
      <c r="V375" s="283"/>
      <c r="W375" s="283"/>
      <c r="X375" s="283"/>
      <c r="Y375" s="283"/>
      <c r="Z375" s="283"/>
      <c r="AA375" s="283"/>
      <c r="AB375" s="283"/>
      <c r="AC375" s="283"/>
      <c r="AD375" s="283"/>
      <c r="AE375" s="283"/>
      <c r="AF375" s="283"/>
      <c r="AG375" s="283"/>
      <c r="AH375" s="283"/>
      <c r="AI375" s="283"/>
      <c r="AJ375" s="283"/>
      <c r="AK375" s="283"/>
      <c r="AL375" s="283"/>
    </row>
    <row r="376">
      <c r="A376" s="283"/>
      <c r="B376" s="283"/>
      <c r="C376" s="283"/>
      <c r="D376" s="283"/>
      <c r="E376" s="283"/>
      <c r="F376" s="283"/>
      <c r="G376" s="283"/>
      <c r="H376" s="283"/>
      <c r="I376" s="283"/>
      <c r="J376" s="283"/>
      <c r="K376" s="283"/>
      <c r="L376" s="329"/>
      <c r="M376" s="329"/>
      <c r="N376" s="329"/>
      <c r="O376" s="329"/>
      <c r="P376" s="329"/>
      <c r="Q376" s="329"/>
      <c r="R376" s="283"/>
      <c r="S376" s="283"/>
      <c r="T376" s="283"/>
      <c r="U376" s="283"/>
      <c r="V376" s="283"/>
      <c r="W376" s="283"/>
      <c r="X376" s="283"/>
      <c r="Y376" s="283"/>
      <c r="Z376" s="283"/>
      <c r="AA376" s="283"/>
      <c r="AB376" s="283"/>
      <c r="AC376" s="283"/>
      <c r="AD376" s="283"/>
      <c r="AE376" s="283"/>
      <c r="AF376" s="283"/>
      <c r="AG376" s="283"/>
      <c r="AH376" s="283"/>
      <c r="AI376" s="283"/>
      <c r="AJ376" s="283"/>
      <c r="AK376" s="283"/>
      <c r="AL376" s="283"/>
    </row>
    <row r="377">
      <c r="A377" s="283"/>
      <c r="B377" s="283"/>
      <c r="C377" s="283"/>
      <c r="D377" s="283"/>
      <c r="E377" s="283"/>
      <c r="F377" s="283"/>
      <c r="G377" s="283"/>
      <c r="H377" s="283"/>
      <c r="I377" s="283"/>
      <c r="J377" s="283"/>
      <c r="K377" s="283"/>
      <c r="L377" s="329"/>
      <c r="M377" s="329"/>
      <c r="N377" s="329"/>
      <c r="O377" s="329"/>
      <c r="P377" s="329"/>
      <c r="Q377" s="329"/>
      <c r="R377" s="283"/>
      <c r="S377" s="283"/>
      <c r="T377" s="283"/>
      <c r="U377" s="283"/>
      <c r="V377" s="283"/>
      <c r="W377" s="283"/>
      <c r="X377" s="283"/>
      <c r="Y377" s="283"/>
      <c r="Z377" s="283"/>
      <c r="AA377" s="283"/>
      <c r="AB377" s="283"/>
      <c r="AC377" s="283"/>
      <c r="AD377" s="283"/>
      <c r="AE377" s="283"/>
      <c r="AF377" s="283"/>
      <c r="AG377" s="283"/>
      <c r="AH377" s="283"/>
      <c r="AI377" s="283"/>
      <c r="AJ377" s="283"/>
      <c r="AK377" s="283"/>
      <c r="AL377" s="283"/>
    </row>
    <row r="378">
      <c r="A378" s="283"/>
      <c r="B378" s="283"/>
      <c r="C378" s="283"/>
      <c r="D378" s="283"/>
      <c r="E378" s="283"/>
      <c r="F378" s="283"/>
      <c r="G378" s="283"/>
      <c r="H378" s="283"/>
      <c r="I378" s="283"/>
      <c r="J378" s="283"/>
      <c r="K378" s="283"/>
      <c r="L378" s="329"/>
      <c r="M378" s="329"/>
      <c r="N378" s="329"/>
      <c r="O378" s="329"/>
      <c r="P378" s="329"/>
      <c r="Q378" s="329"/>
      <c r="R378" s="283"/>
      <c r="S378" s="283"/>
      <c r="T378" s="283"/>
      <c r="U378" s="283"/>
      <c r="V378" s="283"/>
      <c r="W378" s="283"/>
      <c r="X378" s="283"/>
      <c r="Y378" s="283"/>
      <c r="Z378" s="283"/>
      <c r="AA378" s="283"/>
      <c r="AB378" s="283"/>
      <c r="AC378" s="283"/>
      <c r="AD378" s="283"/>
      <c r="AE378" s="283"/>
      <c r="AF378" s="283"/>
      <c r="AG378" s="283"/>
      <c r="AH378" s="283"/>
      <c r="AI378" s="283"/>
      <c r="AJ378" s="283"/>
      <c r="AK378" s="283"/>
      <c r="AL378" s="283"/>
    </row>
    <row r="379">
      <c r="A379" s="283"/>
      <c r="B379" s="283"/>
      <c r="C379" s="283"/>
      <c r="D379" s="283"/>
      <c r="E379" s="283"/>
      <c r="F379" s="283"/>
      <c r="G379" s="283"/>
      <c r="H379" s="283"/>
      <c r="I379" s="283"/>
      <c r="J379" s="283"/>
      <c r="K379" s="283"/>
      <c r="L379" s="329"/>
      <c r="M379" s="329"/>
      <c r="N379" s="329"/>
      <c r="O379" s="329"/>
      <c r="P379" s="329"/>
      <c r="Q379" s="329"/>
      <c r="R379" s="283"/>
      <c r="S379" s="283"/>
      <c r="T379" s="283"/>
      <c r="U379" s="283"/>
      <c r="V379" s="283"/>
      <c r="W379" s="283"/>
      <c r="X379" s="283"/>
      <c r="Y379" s="283"/>
      <c r="Z379" s="283"/>
      <c r="AA379" s="283"/>
      <c r="AB379" s="283"/>
      <c r="AC379" s="283"/>
      <c r="AD379" s="283"/>
      <c r="AE379" s="283"/>
      <c r="AF379" s="283"/>
      <c r="AG379" s="283"/>
      <c r="AH379" s="283"/>
      <c r="AI379" s="283"/>
      <c r="AJ379" s="283"/>
      <c r="AK379" s="283"/>
      <c r="AL379" s="283"/>
    </row>
    <row r="380">
      <c r="A380" s="283"/>
      <c r="B380" s="283"/>
      <c r="C380" s="283"/>
      <c r="D380" s="283"/>
      <c r="E380" s="283"/>
      <c r="F380" s="283"/>
      <c r="G380" s="283"/>
      <c r="H380" s="283"/>
      <c r="I380" s="283"/>
      <c r="J380" s="283"/>
      <c r="K380" s="283"/>
      <c r="L380" s="329"/>
      <c r="M380" s="329"/>
      <c r="N380" s="329"/>
      <c r="O380" s="329"/>
      <c r="P380" s="329"/>
      <c r="Q380" s="329"/>
      <c r="R380" s="283"/>
      <c r="S380" s="283"/>
      <c r="T380" s="283"/>
      <c r="U380" s="283"/>
      <c r="V380" s="283"/>
      <c r="W380" s="283"/>
      <c r="X380" s="283"/>
      <c r="Y380" s="283"/>
      <c r="Z380" s="283"/>
      <c r="AA380" s="283"/>
      <c r="AB380" s="283"/>
      <c r="AC380" s="283"/>
      <c r="AD380" s="283"/>
      <c r="AE380" s="283"/>
      <c r="AF380" s="283"/>
      <c r="AG380" s="283"/>
      <c r="AH380" s="283"/>
      <c r="AI380" s="283"/>
      <c r="AJ380" s="283"/>
      <c r="AK380" s="283"/>
      <c r="AL380" s="283"/>
    </row>
    <row r="381">
      <c r="A381" s="283"/>
      <c r="B381" s="283"/>
      <c r="C381" s="283"/>
      <c r="D381" s="283"/>
      <c r="E381" s="283"/>
      <c r="F381" s="283"/>
      <c r="G381" s="283"/>
      <c r="H381" s="283"/>
      <c r="I381" s="283"/>
      <c r="J381" s="283"/>
      <c r="K381" s="283"/>
      <c r="L381" s="329"/>
      <c r="M381" s="329"/>
      <c r="N381" s="329"/>
      <c r="O381" s="329"/>
      <c r="P381" s="329"/>
      <c r="Q381" s="329"/>
      <c r="R381" s="283"/>
      <c r="S381" s="283"/>
      <c r="T381" s="283"/>
      <c r="U381" s="283"/>
      <c r="V381" s="283"/>
      <c r="W381" s="283"/>
      <c r="X381" s="283"/>
      <c r="Y381" s="283"/>
      <c r="Z381" s="283"/>
      <c r="AA381" s="283"/>
      <c r="AB381" s="283"/>
      <c r="AC381" s="283"/>
      <c r="AD381" s="283"/>
      <c r="AE381" s="283"/>
      <c r="AF381" s="283"/>
      <c r="AG381" s="283"/>
      <c r="AH381" s="283"/>
      <c r="AI381" s="283"/>
      <c r="AJ381" s="283"/>
      <c r="AK381" s="283"/>
      <c r="AL381" s="283"/>
    </row>
    <row r="382">
      <c r="A382" s="283"/>
      <c r="B382" s="283"/>
      <c r="C382" s="283"/>
      <c r="D382" s="283"/>
      <c r="E382" s="283"/>
      <c r="F382" s="283"/>
      <c r="G382" s="283"/>
      <c r="H382" s="283"/>
      <c r="I382" s="283"/>
      <c r="J382" s="283"/>
      <c r="K382" s="283"/>
      <c r="L382" s="329"/>
      <c r="M382" s="329"/>
      <c r="N382" s="329"/>
      <c r="O382" s="329"/>
      <c r="P382" s="329"/>
      <c r="Q382" s="329"/>
      <c r="R382" s="283"/>
      <c r="S382" s="283"/>
      <c r="T382" s="283"/>
      <c r="U382" s="283"/>
      <c r="V382" s="283"/>
      <c r="W382" s="283"/>
      <c r="X382" s="283"/>
      <c r="Y382" s="283"/>
      <c r="Z382" s="283"/>
      <c r="AA382" s="283"/>
      <c r="AB382" s="283"/>
      <c r="AC382" s="283"/>
      <c r="AD382" s="283"/>
      <c r="AE382" s="283"/>
      <c r="AF382" s="283"/>
      <c r="AG382" s="283"/>
      <c r="AH382" s="283"/>
      <c r="AI382" s="283"/>
      <c r="AJ382" s="283"/>
      <c r="AK382" s="283"/>
      <c r="AL382" s="283"/>
    </row>
    <row r="383">
      <c r="A383" s="283"/>
      <c r="B383" s="283"/>
      <c r="C383" s="283"/>
      <c r="D383" s="283"/>
      <c r="E383" s="283"/>
      <c r="F383" s="283"/>
      <c r="G383" s="283"/>
      <c r="H383" s="283"/>
      <c r="I383" s="283"/>
      <c r="J383" s="283"/>
      <c r="K383" s="283"/>
      <c r="L383" s="329"/>
      <c r="M383" s="329"/>
      <c r="N383" s="329"/>
      <c r="O383" s="329"/>
      <c r="P383" s="329"/>
      <c r="Q383" s="329"/>
      <c r="R383" s="283"/>
      <c r="S383" s="283"/>
      <c r="T383" s="283"/>
      <c r="U383" s="283"/>
      <c r="V383" s="283"/>
      <c r="W383" s="283"/>
      <c r="X383" s="283"/>
      <c r="Y383" s="283"/>
      <c r="Z383" s="283"/>
      <c r="AA383" s="283"/>
      <c r="AB383" s="283"/>
      <c r="AC383" s="283"/>
      <c r="AD383" s="283"/>
      <c r="AE383" s="283"/>
      <c r="AF383" s="283"/>
      <c r="AG383" s="283"/>
      <c r="AH383" s="283"/>
      <c r="AI383" s="283"/>
      <c r="AJ383" s="283"/>
      <c r="AK383" s="283"/>
      <c r="AL383" s="283"/>
    </row>
    <row r="384">
      <c r="A384" s="283"/>
      <c r="B384" s="283"/>
      <c r="C384" s="283"/>
      <c r="D384" s="283"/>
      <c r="E384" s="283"/>
      <c r="F384" s="283"/>
      <c r="G384" s="283"/>
      <c r="H384" s="283"/>
      <c r="I384" s="283"/>
      <c r="J384" s="283"/>
      <c r="K384" s="283"/>
      <c r="L384" s="329"/>
      <c r="M384" s="329"/>
      <c r="N384" s="329"/>
      <c r="O384" s="329"/>
      <c r="P384" s="329"/>
      <c r="Q384" s="329"/>
      <c r="R384" s="283"/>
      <c r="S384" s="283"/>
      <c r="T384" s="283"/>
      <c r="U384" s="283"/>
      <c r="V384" s="283"/>
      <c r="W384" s="283"/>
      <c r="X384" s="283"/>
      <c r="Y384" s="283"/>
      <c r="Z384" s="283"/>
      <c r="AA384" s="283"/>
      <c r="AB384" s="283"/>
      <c r="AC384" s="283"/>
      <c r="AD384" s="283"/>
      <c r="AE384" s="283"/>
      <c r="AF384" s="283"/>
      <c r="AG384" s="283"/>
      <c r="AH384" s="283"/>
      <c r="AI384" s="283"/>
      <c r="AJ384" s="283"/>
      <c r="AK384" s="283"/>
      <c r="AL384" s="283"/>
    </row>
    <row r="385">
      <c r="A385" s="283"/>
      <c r="B385" s="283"/>
      <c r="C385" s="283"/>
      <c r="D385" s="283"/>
      <c r="E385" s="283"/>
      <c r="F385" s="283"/>
      <c r="G385" s="283"/>
      <c r="H385" s="283"/>
      <c r="I385" s="283"/>
      <c r="J385" s="283"/>
      <c r="K385" s="283"/>
      <c r="L385" s="329"/>
      <c r="M385" s="329"/>
      <c r="N385" s="329"/>
      <c r="O385" s="329"/>
      <c r="P385" s="329"/>
      <c r="Q385" s="329"/>
      <c r="R385" s="283"/>
      <c r="S385" s="283"/>
      <c r="T385" s="283"/>
      <c r="U385" s="283"/>
      <c r="V385" s="283"/>
      <c r="W385" s="283"/>
      <c r="X385" s="283"/>
      <c r="Y385" s="283"/>
      <c r="Z385" s="283"/>
      <c r="AA385" s="283"/>
      <c r="AB385" s="283"/>
      <c r="AC385" s="283"/>
      <c r="AD385" s="283"/>
      <c r="AE385" s="283"/>
      <c r="AF385" s="283"/>
      <c r="AG385" s="283"/>
      <c r="AH385" s="283"/>
      <c r="AI385" s="283"/>
      <c r="AJ385" s="283"/>
      <c r="AK385" s="283"/>
      <c r="AL385" s="283"/>
    </row>
    <row r="386">
      <c r="A386" s="283"/>
      <c r="B386" s="283"/>
      <c r="C386" s="283"/>
      <c r="D386" s="283"/>
      <c r="E386" s="283"/>
      <c r="F386" s="283"/>
      <c r="G386" s="283"/>
      <c r="H386" s="283"/>
      <c r="I386" s="283"/>
      <c r="J386" s="283"/>
      <c r="K386" s="283"/>
      <c r="L386" s="329"/>
      <c r="M386" s="329"/>
      <c r="N386" s="329"/>
      <c r="O386" s="329"/>
      <c r="P386" s="329"/>
      <c r="Q386" s="329"/>
      <c r="R386" s="283"/>
      <c r="S386" s="283"/>
      <c r="T386" s="283"/>
      <c r="U386" s="283"/>
      <c r="V386" s="283"/>
      <c r="W386" s="283"/>
      <c r="X386" s="283"/>
      <c r="Y386" s="283"/>
      <c r="Z386" s="283"/>
      <c r="AA386" s="283"/>
      <c r="AB386" s="283"/>
      <c r="AC386" s="283"/>
      <c r="AD386" s="283"/>
      <c r="AE386" s="283"/>
      <c r="AF386" s="283"/>
      <c r="AG386" s="283"/>
      <c r="AH386" s="283"/>
      <c r="AI386" s="283"/>
      <c r="AJ386" s="283"/>
      <c r="AK386" s="283"/>
      <c r="AL386" s="283"/>
    </row>
    <row r="387">
      <c r="A387" s="283"/>
      <c r="B387" s="283"/>
      <c r="C387" s="283"/>
      <c r="D387" s="283"/>
      <c r="E387" s="283"/>
      <c r="F387" s="283"/>
      <c r="G387" s="283"/>
      <c r="H387" s="283"/>
      <c r="I387" s="283"/>
      <c r="J387" s="283"/>
      <c r="K387" s="283"/>
      <c r="L387" s="329"/>
      <c r="M387" s="329"/>
      <c r="N387" s="329"/>
      <c r="O387" s="329"/>
      <c r="P387" s="329"/>
      <c r="Q387" s="329"/>
      <c r="R387" s="283"/>
      <c r="S387" s="283"/>
      <c r="T387" s="283"/>
      <c r="U387" s="283"/>
      <c r="V387" s="283"/>
      <c r="W387" s="283"/>
      <c r="X387" s="283"/>
      <c r="Y387" s="283"/>
      <c r="Z387" s="283"/>
      <c r="AA387" s="283"/>
      <c r="AB387" s="283"/>
      <c r="AC387" s="283"/>
      <c r="AD387" s="283"/>
      <c r="AE387" s="283"/>
      <c r="AF387" s="283"/>
      <c r="AG387" s="283"/>
      <c r="AH387" s="283"/>
      <c r="AI387" s="283"/>
      <c r="AJ387" s="283"/>
      <c r="AK387" s="283"/>
      <c r="AL387" s="283"/>
    </row>
    <row r="388">
      <c r="A388" s="283"/>
      <c r="B388" s="283"/>
      <c r="C388" s="283"/>
      <c r="D388" s="283"/>
      <c r="E388" s="283"/>
      <c r="F388" s="283"/>
      <c r="G388" s="283"/>
      <c r="H388" s="283"/>
      <c r="I388" s="283"/>
      <c r="J388" s="283"/>
      <c r="K388" s="283"/>
      <c r="L388" s="329"/>
      <c r="M388" s="329"/>
      <c r="N388" s="329"/>
      <c r="O388" s="329"/>
      <c r="P388" s="329"/>
      <c r="Q388" s="329"/>
      <c r="R388" s="283"/>
      <c r="S388" s="283"/>
      <c r="T388" s="283"/>
      <c r="U388" s="283"/>
      <c r="V388" s="283"/>
      <c r="W388" s="283"/>
      <c r="X388" s="283"/>
      <c r="Y388" s="283"/>
      <c r="Z388" s="283"/>
      <c r="AA388" s="283"/>
      <c r="AB388" s="283"/>
      <c r="AC388" s="283"/>
      <c r="AD388" s="283"/>
      <c r="AE388" s="283"/>
      <c r="AF388" s="283"/>
      <c r="AG388" s="283"/>
      <c r="AH388" s="283"/>
      <c r="AI388" s="283"/>
      <c r="AJ388" s="283"/>
      <c r="AK388" s="283"/>
      <c r="AL388" s="283"/>
    </row>
    <row r="389">
      <c r="A389" s="283"/>
      <c r="B389" s="283"/>
      <c r="C389" s="283"/>
      <c r="D389" s="283"/>
      <c r="E389" s="283"/>
      <c r="F389" s="283"/>
      <c r="G389" s="283"/>
      <c r="H389" s="283"/>
      <c r="I389" s="283"/>
      <c r="J389" s="283"/>
      <c r="K389" s="283"/>
      <c r="L389" s="329"/>
      <c r="M389" s="329"/>
      <c r="N389" s="329"/>
      <c r="O389" s="329"/>
      <c r="P389" s="329"/>
      <c r="Q389" s="329"/>
      <c r="R389" s="283"/>
      <c r="S389" s="283"/>
      <c r="T389" s="283"/>
      <c r="U389" s="283"/>
      <c r="V389" s="283"/>
      <c r="W389" s="283"/>
      <c r="X389" s="283"/>
      <c r="Y389" s="283"/>
      <c r="Z389" s="283"/>
      <c r="AA389" s="283"/>
      <c r="AB389" s="283"/>
      <c r="AC389" s="283"/>
      <c r="AD389" s="283"/>
      <c r="AE389" s="283"/>
      <c r="AF389" s="283"/>
      <c r="AG389" s="283"/>
      <c r="AH389" s="283"/>
      <c r="AI389" s="283"/>
      <c r="AJ389" s="283"/>
      <c r="AK389" s="283"/>
      <c r="AL389" s="283"/>
    </row>
    <row r="390">
      <c r="A390" s="283"/>
      <c r="B390" s="283"/>
      <c r="C390" s="283"/>
      <c r="D390" s="283"/>
      <c r="E390" s="283"/>
      <c r="F390" s="283"/>
      <c r="G390" s="283"/>
      <c r="H390" s="283"/>
      <c r="I390" s="283"/>
      <c r="J390" s="283"/>
      <c r="K390" s="283"/>
      <c r="L390" s="329"/>
      <c r="M390" s="329"/>
      <c r="N390" s="329"/>
      <c r="O390" s="329"/>
      <c r="P390" s="329"/>
      <c r="Q390" s="329"/>
      <c r="R390" s="283"/>
      <c r="S390" s="283"/>
      <c r="T390" s="283"/>
      <c r="U390" s="283"/>
      <c r="V390" s="283"/>
      <c r="W390" s="283"/>
      <c r="X390" s="283"/>
      <c r="Y390" s="283"/>
      <c r="Z390" s="283"/>
      <c r="AA390" s="283"/>
      <c r="AB390" s="283"/>
      <c r="AC390" s="283"/>
      <c r="AD390" s="283"/>
      <c r="AE390" s="283"/>
      <c r="AF390" s="283"/>
      <c r="AG390" s="283"/>
      <c r="AH390" s="283"/>
      <c r="AI390" s="283"/>
      <c r="AJ390" s="283"/>
      <c r="AK390" s="283"/>
      <c r="AL390" s="283"/>
    </row>
    <row r="391">
      <c r="A391" s="283"/>
      <c r="B391" s="283"/>
      <c r="C391" s="283"/>
      <c r="D391" s="283"/>
      <c r="E391" s="283"/>
      <c r="F391" s="283"/>
      <c r="G391" s="283"/>
      <c r="H391" s="283"/>
      <c r="I391" s="283"/>
      <c r="J391" s="283"/>
      <c r="K391" s="283"/>
      <c r="L391" s="329"/>
      <c r="M391" s="329"/>
      <c r="N391" s="329"/>
      <c r="O391" s="329"/>
      <c r="P391" s="329"/>
      <c r="Q391" s="329"/>
      <c r="R391" s="283"/>
      <c r="S391" s="283"/>
      <c r="T391" s="283"/>
      <c r="U391" s="283"/>
      <c r="V391" s="283"/>
      <c r="W391" s="283"/>
      <c r="X391" s="283"/>
      <c r="Y391" s="283"/>
      <c r="Z391" s="283"/>
      <c r="AA391" s="283"/>
      <c r="AB391" s="283"/>
      <c r="AC391" s="283"/>
      <c r="AD391" s="283"/>
      <c r="AE391" s="283"/>
      <c r="AF391" s="283"/>
      <c r="AG391" s="283"/>
      <c r="AH391" s="283"/>
      <c r="AI391" s="283"/>
      <c r="AJ391" s="283"/>
      <c r="AK391" s="283"/>
      <c r="AL391" s="283"/>
    </row>
    <row r="392">
      <c r="A392" s="283"/>
      <c r="B392" s="283"/>
      <c r="C392" s="283"/>
      <c r="D392" s="283"/>
      <c r="E392" s="283"/>
      <c r="F392" s="283"/>
      <c r="G392" s="283"/>
      <c r="H392" s="283"/>
      <c r="I392" s="283"/>
      <c r="J392" s="283"/>
      <c r="K392" s="283"/>
      <c r="L392" s="329"/>
      <c r="M392" s="329"/>
      <c r="N392" s="329"/>
      <c r="O392" s="329"/>
      <c r="P392" s="329"/>
      <c r="Q392" s="329"/>
      <c r="R392" s="283"/>
      <c r="S392" s="283"/>
      <c r="T392" s="283"/>
      <c r="U392" s="283"/>
      <c r="V392" s="283"/>
      <c r="W392" s="283"/>
      <c r="X392" s="283"/>
      <c r="Y392" s="283"/>
      <c r="Z392" s="283"/>
      <c r="AA392" s="283"/>
      <c r="AB392" s="283"/>
      <c r="AC392" s="283"/>
      <c r="AD392" s="283"/>
      <c r="AE392" s="283"/>
      <c r="AF392" s="283"/>
      <c r="AG392" s="283"/>
      <c r="AH392" s="283"/>
      <c r="AI392" s="283"/>
      <c r="AJ392" s="283"/>
      <c r="AK392" s="283"/>
      <c r="AL392" s="283"/>
    </row>
    <row r="393">
      <c r="A393" s="283"/>
      <c r="B393" s="283"/>
      <c r="C393" s="283"/>
      <c r="D393" s="283"/>
      <c r="E393" s="283"/>
      <c r="F393" s="283"/>
      <c r="G393" s="283"/>
      <c r="H393" s="283"/>
      <c r="I393" s="283"/>
      <c r="J393" s="283"/>
      <c r="K393" s="283"/>
      <c r="L393" s="329"/>
      <c r="M393" s="329"/>
      <c r="N393" s="329"/>
      <c r="O393" s="329"/>
      <c r="P393" s="329"/>
      <c r="Q393" s="329"/>
      <c r="R393" s="283"/>
      <c r="S393" s="283"/>
      <c r="T393" s="283"/>
      <c r="U393" s="283"/>
      <c r="V393" s="283"/>
      <c r="W393" s="283"/>
      <c r="X393" s="283"/>
      <c r="Y393" s="283"/>
      <c r="Z393" s="283"/>
      <c r="AA393" s="283"/>
      <c r="AB393" s="283"/>
      <c r="AC393" s="283"/>
      <c r="AD393" s="283"/>
      <c r="AE393" s="283"/>
      <c r="AF393" s="283"/>
      <c r="AG393" s="283"/>
      <c r="AH393" s="283"/>
      <c r="AI393" s="283"/>
      <c r="AJ393" s="283"/>
      <c r="AK393" s="283"/>
      <c r="AL393" s="283"/>
    </row>
    <row r="394">
      <c r="A394" s="283"/>
      <c r="B394" s="283"/>
      <c r="C394" s="283"/>
      <c r="D394" s="283"/>
      <c r="E394" s="283"/>
      <c r="F394" s="283"/>
      <c r="G394" s="283"/>
      <c r="H394" s="283"/>
      <c r="I394" s="283"/>
      <c r="J394" s="283"/>
      <c r="K394" s="283"/>
      <c r="L394" s="329"/>
      <c r="M394" s="329"/>
      <c r="N394" s="329"/>
      <c r="O394" s="329"/>
      <c r="P394" s="329"/>
      <c r="Q394" s="329"/>
      <c r="R394" s="283"/>
      <c r="S394" s="283"/>
      <c r="T394" s="283"/>
      <c r="U394" s="283"/>
      <c r="V394" s="283"/>
      <c r="W394" s="283"/>
      <c r="X394" s="283"/>
      <c r="Y394" s="283"/>
      <c r="Z394" s="283"/>
      <c r="AA394" s="283"/>
      <c r="AB394" s="283"/>
      <c r="AC394" s="283"/>
      <c r="AD394" s="283"/>
      <c r="AE394" s="283"/>
      <c r="AF394" s="283"/>
      <c r="AG394" s="283"/>
      <c r="AH394" s="283"/>
      <c r="AI394" s="283"/>
      <c r="AJ394" s="283"/>
      <c r="AK394" s="283"/>
      <c r="AL394" s="283"/>
    </row>
    <row r="395">
      <c r="A395" s="283"/>
      <c r="B395" s="283"/>
      <c r="C395" s="283"/>
      <c r="D395" s="283"/>
      <c r="E395" s="283"/>
      <c r="F395" s="283"/>
      <c r="G395" s="283"/>
      <c r="H395" s="283"/>
      <c r="I395" s="283"/>
      <c r="J395" s="283"/>
      <c r="K395" s="283"/>
      <c r="L395" s="329"/>
      <c r="M395" s="329"/>
      <c r="N395" s="329"/>
      <c r="O395" s="329"/>
      <c r="P395" s="329"/>
      <c r="Q395" s="329"/>
      <c r="R395" s="283"/>
      <c r="S395" s="283"/>
      <c r="T395" s="283"/>
      <c r="U395" s="283"/>
      <c r="V395" s="283"/>
      <c r="W395" s="283"/>
      <c r="X395" s="283"/>
      <c r="Y395" s="283"/>
      <c r="Z395" s="283"/>
      <c r="AA395" s="283"/>
      <c r="AB395" s="283"/>
      <c r="AC395" s="283"/>
      <c r="AD395" s="283"/>
      <c r="AE395" s="283"/>
      <c r="AF395" s="283"/>
      <c r="AG395" s="283"/>
      <c r="AH395" s="283"/>
      <c r="AI395" s="283"/>
      <c r="AJ395" s="283"/>
      <c r="AK395" s="283"/>
      <c r="AL395" s="283"/>
    </row>
    <row r="396">
      <c r="A396" s="283"/>
      <c r="B396" s="283"/>
      <c r="C396" s="283"/>
      <c r="D396" s="283"/>
      <c r="E396" s="283"/>
      <c r="F396" s="283"/>
      <c r="G396" s="283"/>
      <c r="H396" s="283"/>
      <c r="I396" s="283"/>
      <c r="J396" s="283"/>
      <c r="K396" s="283"/>
      <c r="L396" s="329"/>
      <c r="M396" s="329"/>
      <c r="N396" s="329"/>
      <c r="O396" s="329"/>
      <c r="P396" s="329"/>
      <c r="Q396" s="329"/>
      <c r="R396" s="283"/>
      <c r="S396" s="283"/>
      <c r="T396" s="283"/>
      <c r="U396" s="283"/>
      <c r="V396" s="283"/>
      <c r="W396" s="283"/>
      <c r="X396" s="283"/>
      <c r="Y396" s="283"/>
      <c r="Z396" s="283"/>
      <c r="AA396" s="283"/>
      <c r="AB396" s="283"/>
      <c r="AC396" s="283"/>
      <c r="AD396" s="283"/>
      <c r="AE396" s="283"/>
      <c r="AF396" s="283"/>
      <c r="AG396" s="283"/>
      <c r="AH396" s="283"/>
      <c r="AI396" s="283"/>
      <c r="AJ396" s="283"/>
      <c r="AK396" s="283"/>
      <c r="AL396" s="283"/>
    </row>
    <row r="397">
      <c r="A397" s="283"/>
      <c r="B397" s="283"/>
      <c r="C397" s="283"/>
      <c r="D397" s="283"/>
      <c r="E397" s="283"/>
      <c r="F397" s="283"/>
      <c r="G397" s="283"/>
      <c r="H397" s="283"/>
      <c r="I397" s="283"/>
      <c r="J397" s="283"/>
      <c r="K397" s="283"/>
      <c r="L397" s="329"/>
      <c r="M397" s="329"/>
      <c r="N397" s="329"/>
      <c r="O397" s="329"/>
      <c r="P397" s="329"/>
      <c r="Q397" s="329"/>
      <c r="R397" s="283"/>
      <c r="S397" s="283"/>
      <c r="T397" s="283"/>
      <c r="U397" s="283"/>
      <c r="V397" s="283"/>
      <c r="W397" s="283"/>
      <c r="X397" s="283"/>
      <c r="Y397" s="283"/>
      <c r="Z397" s="283"/>
      <c r="AA397" s="283"/>
      <c r="AB397" s="283"/>
      <c r="AC397" s="283"/>
      <c r="AD397" s="283"/>
      <c r="AE397" s="283"/>
      <c r="AF397" s="283"/>
      <c r="AG397" s="283"/>
      <c r="AH397" s="283"/>
      <c r="AI397" s="283"/>
      <c r="AJ397" s="283"/>
      <c r="AK397" s="283"/>
      <c r="AL397" s="283"/>
    </row>
    <row r="398">
      <c r="A398" s="283"/>
      <c r="B398" s="283"/>
      <c r="C398" s="283"/>
      <c r="D398" s="283"/>
      <c r="E398" s="283"/>
      <c r="F398" s="283"/>
      <c r="G398" s="283"/>
      <c r="H398" s="283"/>
      <c r="I398" s="283"/>
      <c r="J398" s="283"/>
      <c r="K398" s="283"/>
      <c r="L398" s="329"/>
      <c r="M398" s="329"/>
      <c r="N398" s="329"/>
      <c r="O398" s="329"/>
      <c r="P398" s="329"/>
      <c r="Q398" s="329"/>
      <c r="R398" s="283"/>
      <c r="S398" s="283"/>
      <c r="T398" s="283"/>
      <c r="U398" s="283"/>
      <c r="V398" s="283"/>
      <c r="W398" s="283"/>
      <c r="X398" s="283"/>
      <c r="Y398" s="283"/>
      <c r="Z398" s="283"/>
      <c r="AA398" s="283"/>
      <c r="AB398" s="283"/>
      <c r="AC398" s="283"/>
      <c r="AD398" s="283"/>
      <c r="AE398" s="283"/>
      <c r="AF398" s="283"/>
      <c r="AG398" s="283"/>
      <c r="AH398" s="283"/>
      <c r="AI398" s="283"/>
      <c r="AJ398" s="283"/>
      <c r="AK398" s="283"/>
      <c r="AL398" s="283"/>
    </row>
    <row r="399">
      <c r="A399" s="283"/>
      <c r="B399" s="283"/>
      <c r="C399" s="283"/>
      <c r="D399" s="283"/>
      <c r="E399" s="283"/>
      <c r="F399" s="283"/>
      <c r="G399" s="283"/>
      <c r="H399" s="283"/>
      <c r="I399" s="283"/>
      <c r="J399" s="283"/>
      <c r="K399" s="283"/>
      <c r="L399" s="329"/>
      <c r="M399" s="329"/>
      <c r="N399" s="329"/>
      <c r="O399" s="329"/>
      <c r="P399" s="329"/>
      <c r="Q399" s="329"/>
      <c r="R399" s="283"/>
      <c r="S399" s="283"/>
      <c r="T399" s="283"/>
      <c r="U399" s="283"/>
      <c r="V399" s="283"/>
      <c r="W399" s="283"/>
      <c r="X399" s="283"/>
      <c r="Y399" s="283"/>
      <c r="Z399" s="283"/>
      <c r="AA399" s="283"/>
      <c r="AB399" s="283"/>
      <c r="AC399" s="283"/>
      <c r="AD399" s="283"/>
      <c r="AE399" s="283"/>
      <c r="AF399" s="283"/>
      <c r="AG399" s="283"/>
      <c r="AH399" s="283"/>
      <c r="AI399" s="283"/>
      <c r="AJ399" s="283"/>
      <c r="AK399" s="283"/>
      <c r="AL399" s="283"/>
    </row>
    <row r="400">
      <c r="A400" s="283"/>
      <c r="B400" s="283"/>
      <c r="C400" s="283"/>
      <c r="D400" s="283"/>
      <c r="E400" s="283"/>
      <c r="F400" s="283"/>
      <c r="G400" s="283"/>
      <c r="H400" s="283"/>
      <c r="I400" s="283"/>
      <c r="J400" s="283"/>
      <c r="K400" s="283"/>
      <c r="L400" s="329"/>
      <c r="M400" s="329"/>
      <c r="N400" s="329"/>
      <c r="O400" s="329"/>
      <c r="P400" s="329"/>
      <c r="Q400" s="329"/>
      <c r="R400" s="283"/>
      <c r="S400" s="283"/>
      <c r="T400" s="283"/>
      <c r="U400" s="283"/>
      <c r="V400" s="283"/>
      <c r="W400" s="283"/>
      <c r="X400" s="283"/>
      <c r="Y400" s="283"/>
      <c r="Z400" s="283"/>
      <c r="AA400" s="283"/>
      <c r="AB400" s="283"/>
      <c r="AC400" s="283"/>
      <c r="AD400" s="283"/>
      <c r="AE400" s="283"/>
      <c r="AF400" s="283"/>
      <c r="AG400" s="283"/>
      <c r="AH400" s="283"/>
      <c r="AI400" s="283"/>
      <c r="AJ400" s="283"/>
      <c r="AK400" s="283"/>
      <c r="AL400" s="283"/>
    </row>
    <row r="401">
      <c r="A401" s="283"/>
      <c r="B401" s="283"/>
      <c r="C401" s="283"/>
      <c r="D401" s="283"/>
      <c r="E401" s="283"/>
      <c r="F401" s="283"/>
      <c r="G401" s="283"/>
      <c r="H401" s="283"/>
      <c r="I401" s="283"/>
      <c r="J401" s="283"/>
      <c r="K401" s="283"/>
      <c r="L401" s="329"/>
      <c r="M401" s="329"/>
      <c r="N401" s="329"/>
      <c r="O401" s="329"/>
      <c r="P401" s="329"/>
      <c r="Q401" s="329"/>
      <c r="R401" s="283"/>
      <c r="S401" s="283"/>
      <c r="T401" s="283"/>
      <c r="U401" s="283"/>
      <c r="V401" s="283"/>
      <c r="W401" s="283"/>
      <c r="X401" s="283"/>
      <c r="Y401" s="283"/>
      <c r="Z401" s="283"/>
      <c r="AA401" s="283"/>
      <c r="AB401" s="283"/>
      <c r="AC401" s="283"/>
      <c r="AD401" s="283"/>
      <c r="AE401" s="283"/>
      <c r="AF401" s="283"/>
      <c r="AG401" s="283"/>
      <c r="AH401" s="283"/>
      <c r="AI401" s="283"/>
      <c r="AJ401" s="283"/>
      <c r="AK401" s="283"/>
      <c r="AL401" s="283"/>
    </row>
    <row r="402">
      <c r="A402" s="283"/>
      <c r="B402" s="283"/>
      <c r="C402" s="283"/>
      <c r="D402" s="283"/>
      <c r="E402" s="283"/>
      <c r="F402" s="283"/>
      <c r="G402" s="283"/>
      <c r="H402" s="283"/>
      <c r="I402" s="283"/>
      <c r="J402" s="283"/>
      <c r="K402" s="283"/>
      <c r="L402" s="329"/>
      <c r="M402" s="329"/>
      <c r="N402" s="329"/>
      <c r="O402" s="329"/>
      <c r="P402" s="329"/>
      <c r="Q402" s="329"/>
      <c r="R402" s="283"/>
      <c r="S402" s="283"/>
      <c r="T402" s="283"/>
      <c r="U402" s="283"/>
      <c r="V402" s="283"/>
      <c r="W402" s="283"/>
      <c r="X402" s="283"/>
      <c r="Y402" s="283"/>
      <c r="Z402" s="283"/>
      <c r="AA402" s="283"/>
      <c r="AB402" s="283"/>
      <c r="AC402" s="283"/>
      <c r="AD402" s="283"/>
      <c r="AE402" s="283"/>
      <c r="AF402" s="283"/>
      <c r="AG402" s="283"/>
      <c r="AH402" s="283"/>
      <c r="AI402" s="283"/>
      <c r="AJ402" s="283"/>
      <c r="AK402" s="283"/>
      <c r="AL402" s="283"/>
    </row>
    <row r="403">
      <c r="A403" s="283"/>
      <c r="B403" s="283"/>
      <c r="C403" s="283"/>
      <c r="D403" s="283"/>
      <c r="E403" s="283"/>
      <c r="F403" s="283"/>
      <c r="G403" s="283"/>
      <c r="H403" s="283"/>
      <c r="I403" s="283"/>
      <c r="J403" s="283"/>
      <c r="K403" s="283"/>
      <c r="L403" s="329"/>
      <c r="M403" s="329"/>
      <c r="N403" s="329"/>
      <c r="O403" s="329"/>
      <c r="P403" s="329"/>
      <c r="Q403" s="329"/>
      <c r="R403" s="283"/>
      <c r="S403" s="283"/>
      <c r="T403" s="283"/>
      <c r="U403" s="283"/>
      <c r="V403" s="283"/>
      <c r="W403" s="283"/>
      <c r="X403" s="283"/>
      <c r="Y403" s="283"/>
      <c r="Z403" s="283"/>
      <c r="AA403" s="283"/>
      <c r="AB403" s="283"/>
      <c r="AC403" s="283"/>
      <c r="AD403" s="283"/>
      <c r="AE403" s="283"/>
      <c r="AF403" s="283"/>
      <c r="AG403" s="283"/>
      <c r="AH403" s="283"/>
      <c r="AI403" s="283"/>
      <c r="AJ403" s="283"/>
      <c r="AK403" s="283"/>
      <c r="AL403" s="283"/>
    </row>
    <row r="404">
      <c r="A404" s="283"/>
      <c r="B404" s="283"/>
      <c r="C404" s="283"/>
      <c r="D404" s="283"/>
      <c r="E404" s="283"/>
      <c r="F404" s="283"/>
      <c r="G404" s="283"/>
      <c r="H404" s="283"/>
      <c r="I404" s="283"/>
      <c r="J404" s="283"/>
      <c r="K404" s="283"/>
      <c r="L404" s="329"/>
      <c r="M404" s="329"/>
      <c r="N404" s="329"/>
      <c r="O404" s="329"/>
      <c r="P404" s="329"/>
      <c r="Q404" s="329"/>
      <c r="R404" s="283"/>
      <c r="S404" s="283"/>
      <c r="T404" s="283"/>
      <c r="U404" s="283"/>
      <c r="V404" s="283"/>
      <c r="W404" s="283"/>
      <c r="X404" s="283"/>
      <c r="Y404" s="283"/>
      <c r="Z404" s="283"/>
      <c r="AA404" s="283"/>
      <c r="AB404" s="283"/>
      <c r="AC404" s="283"/>
      <c r="AD404" s="283"/>
      <c r="AE404" s="283"/>
      <c r="AF404" s="283"/>
      <c r="AG404" s="283"/>
      <c r="AH404" s="283"/>
      <c r="AI404" s="283"/>
      <c r="AJ404" s="283"/>
      <c r="AK404" s="283"/>
      <c r="AL404" s="283"/>
    </row>
    <row r="405">
      <c r="A405" s="283"/>
      <c r="B405" s="283"/>
      <c r="C405" s="283"/>
      <c r="D405" s="283"/>
      <c r="E405" s="283"/>
      <c r="F405" s="283"/>
      <c r="G405" s="283"/>
      <c r="H405" s="283"/>
      <c r="I405" s="283"/>
      <c r="J405" s="283"/>
      <c r="K405" s="283"/>
      <c r="L405" s="329"/>
      <c r="M405" s="329"/>
      <c r="N405" s="329"/>
      <c r="O405" s="329"/>
      <c r="P405" s="329"/>
      <c r="Q405" s="329"/>
      <c r="R405" s="283"/>
      <c r="S405" s="283"/>
      <c r="T405" s="283"/>
      <c r="U405" s="283"/>
      <c r="V405" s="283"/>
      <c r="W405" s="283"/>
      <c r="X405" s="283"/>
      <c r="Y405" s="283"/>
      <c r="Z405" s="283"/>
      <c r="AA405" s="283"/>
      <c r="AB405" s="283"/>
      <c r="AC405" s="283"/>
      <c r="AD405" s="283"/>
      <c r="AE405" s="283"/>
      <c r="AF405" s="283"/>
      <c r="AG405" s="283"/>
      <c r="AH405" s="283"/>
      <c r="AI405" s="283"/>
      <c r="AJ405" s="283"/>
      <c r="AK405" s="283"/>
      <c r="AL405" s="283"/>
    </row>
    <row r="406">
      <c r="A406" s="283"/>
      <c r="B406" s="283"/>
      <c r="C406" s="283"/>
      <c r="D406" s="283"/>
      <c r="E406" s="283"/>
      <c r="F406" s="283"/>
      <c r="G406" s="283"/>
      <c r="H406" s="283"/>
      <c r="I406" s="283"/>
      <c r="J406" s="283"/>
      <c r="K406" s="283"/>
      <c r="L406" s="329"/>
      <c r="M406" s="329"/>
      <c r="N406" s="329"/>
      <c r="O406" s="329"/>
      <c r="P406" s="329"/>
      <c r="Q406" s="329"/>
      <c r="R406" s="283"/>
      <c r="S406" s="283"/>
      <c r="T406" s="283"/>
      <c r="U406" s="283"/>
      <c r="V406" s="283"/>
      <c r="W406" s="283"/>
      <c r="X406" s="283"/>
      <c r="Y406" s="283"/>
      <c r="Z406" s="283"/>
      <c r="AA406" s="283"/>
      <c r="AB406" s="283"/>
      <c r="AC406" s="283"/>
      <c r="AD406" s="283"/>
      <c r="AE406" s="283"/>
      <c r="AF406" s="283"/>
      <c r="AG406" s="283"/>
      <c r="AH406" s="283"/>
      <c r="AI406" s="283"/>
      <c r="AJ406" s="283"/>
      <c r="AK406" s="283"/>
      <c r="AL406" s="283"/>
    </row>
    <row r="407">
      <c r="A407" s="283"/>
      <c r="B407" s="283"/>
      <c r="C407" s="283"/>
      <c r="D407" s="283"/>
      <c r="E407" s="283"/>
      <c r="F407" s="283"/>
      <c r="G407" s="283"/>
      <c r="H407" s="283"/>
      <c r="I407" s="283"/>
      <c r="J407" s="283"/>
      <c r="K407" s="283"/>
      <c r="L407" s="329"/>
      <c r="M407" s="329"/>
      <c r="N407" s="329"/>
      <c r="O407" s="329"/>
      <c r="P407" s="329"/>
      <c r="Q407" s="329"/>
      <c r="R407" s="283"/>
      <c r="S407" s="283"/>
      <c r="T407" s="283"/>
      <c r="U407" s="283"/>
      <c r="V407" s="283"/>
      <c r="W407" s="283"/>
      <c r="X407" s="283"/>
      <c r="Y407" s="283"/>
      <c r="Z407" s="283"/>
      <c r="AA407" s="283"/>
      <c r="AB407" s="283"/>
      <c r="AC407" s="283"/>
      <c r="AD407" s="283"/>
      <c r="AE407" s="283"/>
      <c r="AF407" s="283"/>
      <c r="AG407" s="283"/>
      <c r="AH407" s="283"/>
      <c r="AI407" s="283"/>
      <c r="AJ407" s="283"/>
      <c r="AK407" s="283"/>
      <c r="AL407" s="283"/>
    </row>
    <row r="408">
      <c r="A408" s="283"/>
      <c r="B408" s="283"/>
      <c r="C408" s="283"/>
      <c r="D408" s="283"/>
      <c r="E408" s="283"/>
      <c r="F408" s="283"/>
      <c r="G408" s="283"/>
      <c r="H408" s="283"/>
      <c r="I408" s="283"/>
      <c r="J408" s="283"/>
      <c r="K408" s="283"/>
      <c r="L408" s="329"/>
      <c r="M408" s="329"/>
      <c r="N408" s="329"/>
      <c r="O408" s="329"/>
      <c r="P408" s="329"/>
      <c r="Q408" s="329"/>
      <c r="R408" s="283"/>
      <c r="S408" s="283"/>
      <c r="T408" s="283"/>
      <c r="U408" s="283"/>
      <c r="V408" s="283"/>
      <c r="W408" s="283"/>
      <c r="X408" s="283"/>
      <c r="Y408" s="283"/>
      <c r="Z408" s="283"/>
      <c r="AA408" s="283"/>
      <c r="AB408" s="283"/>
      <c r="AC408" s="283"/>
      <c r="AD408" s="283"/>
      <c r="AE408" s="283"/>
      <c r="AF408" s="283"/>
      <c r="AG408" s="283"/>
      <c r="AH408" s="283"/>
      <c r="AI408" s="283"/>
      <c r="AJ408" s="283"/>
      <c r="AK408" s="283"/>
      <c r="AL408" s="283"/>
    </row>
    <row r="409">
      <c r="A409" s="283"/>
      <c r="B409" s="283"/>
      <c r="C409" s="283"/>
      <c r="D409" s="283"/>
      <c r="E409" s="283"/>
      <c r="F409" s="283"/>
      <c r="G409" s="283"/>
      <c r="H409" s="283"/>
      <c r="I409" s="283"/>
      <c r="J409" s="283"/>
      <c r="K409" s="283"/>
      <c r="L409" s="329"/>
      <c r="M409" s="329"/>
      <c r="N409" s="329"/>
      <c r="O409" s="329"/>
      <c r="P409" s="329"/>
      <c r="Q409" s="329"/>
      <c r="R409" s="283"/>
      <c r="S409" s="283"/>
      <c r="T409" s="283"/>
      <c r="U409" s="283"/>
      <c r="V409" s="283"/>
      <c r="W409" s="283"/>
      <c r="X409" s="283"/>
      <c r="Y409" s="283"/>
      <c r="Z409" s="283"/>
      <c r="AA409" s="283"/>
      <c r="AB409" s="283"/>
      <c r="AC409" s="283"/>
      <c r="AD409" s="283"/>
      <c r="AE409" s="283"/>
      <c r="AF409" s="283"/>
      <c r="AG409" s="283"/>
      <c r="AH409" s="283"/>
      <c r="AI409" s="283"/>
      <c r="AJ409" s="283"/>
      <c r="AK409" s="283"/>
      <c r="AL409" s="283"/>
    </row>
    <row r="410">
      <c r="A410" s="283"/>
      <c r="B410" s="283"/>
      <c r="C410" s="283"/>
      <c r="D410" s="283"/>
      <c r="E410" s="283"/>
      <c r="F410" s="283"/>
      <c r="G410" s="283"/>
      <c r="H410" s="283"/>
      <c r="I410" s="283"/>
      <c r="J410" s="283"/>
      <c r="K410" s="283"/>
      <c r="L410" s="329"/>
      <c r="M410" s="329"/>
      <c r="N410" s="329"/>
      <c r="O410" s="329"/>
      <c r="P410" s="329"/>
      <c r="Q410" s="329"/>
      <c r="R410" s="283"/>
      <c r="S410" s="283"/>
      <c r="T410" s="283"/>
      <c r="U410" s="283"/>
      <c r="V410" s="283"/>
      <c r="W410" s="283"/>
      <c r="X410" s="283"/>
      <c r="Y410" s="283"/>
      <c r="Z410" s="283"/>
      <c r="AA410" s="283"/>
      <c r="AB410" s="283"/>
      <c r="AC410" s="283"/>
      <c r="AD410" s="283"/>
      <c r="AE410" s="283"/>
      <c r="AF410" s="283"/>
      <c r="AG410" s="283"/>
      <c r="AH410" s="283"/>
      <c r="AI410" s="283"/>
      <c r="AJ410" s="283"/>
      <c r="AK410" s="283"/>
      <c r="AL410" s="283"/>
    </row>
    <row r="411">
      <c r="A411" s="283"/>
      <c r="B411" s="283"/>
      <c r="C411" s="283"/>
      <c r="D411" s="283"/>
      <c r="E411" s="283"/>
      <c r="F411" s="283"/>
      <c r="G411" s="283"/>
      <c r="H411" s="283"/>
      <c r="I411" s="283"/>
      <c r="J411" s="283"/>
      <c r="K411" s="283"/>
      <c r="L411" s="329"/>
      <c r="M411" s="329"/>
      <c r="N411" s="329"/>
      <c r="O411" s="329"/>
      <c r="P411" s="329"/>
      <c r="Q411" s="329"/>
      <c r="R411" s="283"/>
      <c r="S411" s="283"/>
      <c r="T411" s="283"/>
      <c r="U411" s="283"/>
      <c r="V411" s="283"/>
      <c r="W411" s="283"/>
      <c r="X411" s="283"/>
      <c r="Y411" s="283"/>
      <c r="Z411" s="283"/>
      <c r="AA411" s="283"/>
      <c r="AB411" s="283"/>
      <c r="AC411" s="283"/>
      <c r="AD411" s="283"/>
      <c r="AE411" s="283"/>
      <c r="AF411" s="283"/>
      <c r="AG411" s="283"/>
      <c r="AH411" s="283"/>
      <c r="AI411" s="283"/>
      <c r="AJ411" s="283"/>
      <c r="AK411" s="283"/>
      <c r="AL411" s="283"/>
    </row>
    <row r="412">
      <c r="A412" s="283"/>
      <c r="B412" s="283"/>
      <c r="C412" s="283"/>
      <c r="D412" s="283"/>
      <c r="E412" s="283"/>
      <c r="F412" s="283"/>
      <c r="G412" s="283"/>
      <c r="H412" s="283"/>
      <c r="I412" s="283"/>
      <c r="J412" s="283"/>
      <c r="K412" s="283"/>
      <c r="L412" s="329"/>
      <c r="M412" s="329"/>
      <c r="N412" s="329"/>
      <c r="O412" s="329"/>
      <c r="P412" s="329"/>
      <c r="Q412" s="329"/>
      <c r="R412" s="283"/>
      <c r="S412" s="283"/>
      <c r="T412" s="283"/>
      <c r="U412" s="283"/>
      <c r="V412" s="283"/>
      <c r="W412" s="283"/>
      <c r="X412" s="283"/>
      <c r="Y412" s="283"/>
      <c r="Z412" s="283"/>
      <c r="AA412" s="283"/>
      <c r="AB412" s="283"/>
      <c r="AC412" s="283"/>
      <c r="AD412" s="283"/>
      <c r="AE412" s="283"/>
      <c r="AF412" s="283"/>
      <c r="AG412" s="283"/>
      <c r="AH412" s="283"/>
      <c r="AI412" s="283"/>
      <c r="AJ412" s="283"/>
      <c r="AK412" s="283"/>
      <c r="AL412" s="283"/>
    </row>
    <row r="413">
      <c r="A413" s="283"/>
      <c r="B413" s="283"/>
      <c r="C413" s="283"/>
      <c r="D413" s="283"/>
      <c r="E413" s="283"/>
      <c r="F413" s="283"/>
      <c r="G413" s="283"/>
      <c r="H413" s="283"/>
      <c r="I413" s="283"/>
      <c r="J413" s="283"/>
      <c r="K413" s="283"/>
      <c r="L413" s="329"/>
      <c r="M413" s="329"/>
      <c r="N413" s="329"/>
      <c r="O413" s="329"/>
      <c r="P413" s="329"/>
      <c r="Q413" s="329"/>
      <c r="R413" s="283"/>
      <c r="S413" s="283"/>
      <c r="T413" s="283"/>
      <c r="U413" s="283"/>
      <c r="V413" s="283"/>
      <c r="W413" s="283"/>
      <c r="X413" s="283"/>
      <c r="Y413" s="283"/>
      <c r="Z413" s="283"/>
      <c r="AA413" s="283"/>
      <c r="AB413" s="283"/>
      <c r="AC413" s="283"/>
      <c r="AD413" s="283"/>
      <c r="AE413" s="283"/>
      <c r="AF413" s="283"/>
      <c r="AG413" s="283"/>
      <c r="AH413" s="283"/>
      <c r="AI413" s="283"/>
      <c r="AJ413" s="283"/>
      <c r="AK413" s="283"/>
      <c r="AL413" s="283"/>
    </row>
    <row r="414">
      <c r="A414" s="283"/>
      <c r="B414" s="283"/>
      <c r="C414" s="283"/>
      <c r="D414" s="283"/>
      <c r="E414" s="283"/>
      <c r="F414" s="283"/>
      <c r="G414" s="283"/>
      <c r="H414" s="283"/>
      <c r="I414" s="283"/>
      <c r="J414" s="283"/>
      <c r="K414" s="283"/>
      <c r="L414" s="329"/>
      <c r="M414" s="329"/>
      <c r="N414" s="329"/>
      <c r="O414" s="329"/>
      <c r="P414" s="329"/>
      <c r="Q414" s="329"/>
      <c r="R414" s="283"/>
      <c r="S414" s="283"/>
      <c r="T414" s="283"/>
      <c r="U414" s="283"/>
      <c r="V414" s="283"/>
      <c r="W414" s="283"/>
      <c r="X414" s="283"/>
      <c r="Y414" s="283"/>
      <c r="Z414" s="283"/>
      <c r="AA414" s="283"/>
      <c r="AB414" s="283"/>
      <c r="AC414" s="283"/>
      <c r="AD414" s="283"/>
      <c r="AE414" s="283"/>
      <c r="AF414" s="283"/>
      <c r="AG414" s="283"/>
      <c r="AH414" s="283"/>
      <c r="AI414" s="283"/>
      <c r="AJ414" s="283"/>
      <c r="AK414" s="283"/>
      <c r="AL414" s="283"/>
    </row>
    <row r="415">
      <c r="A415" s="283"/>
      <c r="B415" s="283"/>
      <c r="C415" s="283"/>
      <c r="D415" s="283"/>
      <c r="E415" s="283"/>
      <c r="F415" s="283"/>
      <c r="G415" s="283"/>
      <c r="H415" s="283"/>
      <c r="I415" s="283"/>
      <c r="J415" s="283"/>
      <c r="K415" s="283"/>
      <c r="L415" s="329"/>
      <c r="M415" s="329"/>
      <c r="N415" s="329"/>
      <c r="O415" s="329"/>
      <c r="P415" s="329"/>
      <c r="Q415" s="329"/>
      <c r="R415" s="283"/>
      <c r="S415" s="283"/>
      <c r="T415" s="283"/>
      <c r="U415" s="283"/>
      <c r="V415" s="283"/>
      <c r="W415" s="283"/>
      <c r="X415" s="283"/>
      <c r="Y415" s="283"/>
      <c r="Z415" s="283"/>
      <c r="AA415" s="283"/>
      <c r="AB415" s="283"/>
      <c r="AC415" s="283"/>
      <c r="AD415" s="283"/>
      <c r="AE415" s="283"/>
      <c r="AF415" s="283"/>
      <c r="AG415" s="283"/>
      <c r="AH415" s="283"/>
      <c r="AI415" s="283"/>
      <c r="AJ415" s="283"/>
      <c r="AK415" s="283"/>
      <c r="AL415" s="283"/>
    </row>
    <row r="416">
      <c r="A416" s="283"/>
      <c r="B416" s="283"/>
      <c r="C416" s="283"/>
      <c r="D416" s="283"/>
      <c r="E416" s="283"/>
      <c r="F416" s="283"/>
      <c r="G416" s="283"/>
      <c r="H416" s="283"/>
      <c r="I416" s="283"/>
      <c r="J416" s="283"/>
      <c r="K416" s="283"/>
      <c r="L416" s="329"/>
      <c r="M416" s="329"/>
      <c r="N416" s="329"/>
      <c r="O416" s="329"/>
      <c r="P416" s="329"/>
      <c r="Q416" s="329"/>
      <c r="R416" s="283"/>
      <c r="S416" s="283"/>
      <c r="T416" s="283"/>
      <c r="U416" s="283"/>
      <c r="V416" s="283"/>
      <c r="W416" s="283"/>
      <c r="X416" s="283"/>
      <c r="Y416" s="283"/>
      <c r="Z416" s="283"/>
      <c r="AA416" s="283"/>
      <c r="AB416" s="283"/>
      <c r="AC416" s="283"/>
      <c r="AD416" s="283"/>
      <c r="AE416" s="283"/>
      <c r="AF416" s="283"/>
      <c r="AG416" s="283"/>
      <c r="AH416" s="283"/>
      <c r="AI416" s="283"/>
      <c r="AJ416" s="283"/>
      <c r="AK416" s="283"/>
      <c r="AL416" s="283"/>
    </row>
    <row r="417">
      <c r="A417" s="283"/>
      <c r="B417" s="283"/>
      <c r="C417" s="283"/>
      <c r="D417" s="283"/>
      <c r="E417" s="283"/>
      <c r="F417" s="283"/>
      <c r="G417" s="283"/>
      <c r="H417" s="283"/>
      <c r="I417" s="283"/>
      <c r="J417" s="283"/>
      <c r="K417" s="283"/>
      <c r="L417" s="329"/>
      <c r="M417" s="329"/>
      <c r="N417" s="329"/>
      <c r="O417" s="329"/>
      <c r="P417" s="329"/>
      <c r="Q417" s="329"/>
      <c r="R417" s="283"/>
      <c r="S417" s="283"/>
      <c r="T417" s="283"/>
      <c r="U417" s="283"/>
      <c r="V417" s="283"/>
      <c r="W417" s="283"/>
      <c r="X417" s="283"/>
      <c r="Y417" s="283"/>
      <c r="Z417" s="283"/>
      <c r="AA417" s="283"/>
      <c r="AB417" s="283"/>
      <c r="AC417" s="283"/>
      <c r="AD417" s="283"/>
      <c r="AE417" s="283"/>
      <c r="AF417" s="283"/>
      <c r="AG417" s="283"/>
      <c r="AH417" s="283"/>
      <c r="AI417" s="283"/>
      <c r="AJ417" s="283"/>
      <c r="AK417" s="283"/>
      <c r="AL417" s="283"/>
    </row>
    <row r="418">
      <c r="A418" s="283"/>
      <c r="B418" s="283"/>
      <c r="C418" s="283"/>
      <c r="D418" s="283"/>
      <c r="E418" s="283"/>
      <c r="F418" s="283"/>
      <c r="G418" s="283"/>
      <c r="H418" s="283"/>
      <c r="I418" s="283"/>
      <c r="J418" s="283"/>
      <c r="K418" s="283"/>
      <c r="L418" s="329"/>
      <c r="M418" s="329"/>
      <c r="N418" s="329"/>
      <c r="O418" s="329"/>
      <c r="P418" s="329"/>
      <c r="Q418" s="329"/>
      <c r="R418" s="283"/>
      <c r="S418" s="283"/>
      <c r="T418" s="283"/>
      <c r="U418" s="283"/>
      <c r="V418" s="283"/>
      <c r="W418" s="283"/>
      <c r="X418" s="283"/>
      <c r="Y418" s="283"/>
      <c r="Z418" s="283"/>
      <c r="AA418" s="283"/>
      <c r="AB418" s="283"/>
      <c r="AC418" s="283"/>
      <c r="AD418" s="283"/>
      <c r="AE418" s="283"/>
      <c r="AF418" s="283"/>
      <c r="AG418" s="283"/>
      <c r="AH418" s="283"/>
      <c r="AI418" s="283"/>
      <c r="AJ418" s="283"/>
      <c r="AK418" s="283"/>
      <c r="AL418" s="283"/>
    </row>
    <row r="419">
      <c r="A419" s="283"/>
      <c r="B419" s="283"/>
      <c r="C419" s="283"/>
      <c r="D419" s="283"/>
      <c r="E419" s="283"/>
      <c r="F419" s="283"/>
      <c r="G419" s="283"/>
      <c r="H419" s="283"/>
      <c r="I419" s="283"/>
      <c r="J419" s="283"/>
      <c r="K419" s="283"/>
      <c r="L419" s="329"/>
      <c r="M419" s="329"/>
      <c r="N419" s="329"/>
      <c r="O419" s="329"/>
      <c r="P419" s="329"/>
      <c r="Q419" s="329"/>
      <c r="R419" s="283"/>
      <c r="S419" s="283"/>
      <c r="T419" s="283"/>
      <c r="U419" s="283"/>
      <c r="V419" s="283"/>
      <c r="W419" s="283"/>
      <c r="X419" s="283"/>
      <c r="Y419" s="283"/>
      <c r="Z419" s="283"/>
      <c r="AA419" s="283"/>
      <c r="AB419" s="283"/>
      <c r="AC419" s="283"/>
      <c r="AD419" s="283"/>
      <c r="AE419" s="283"/>
      <c r="AF419" s="283"/>
      <c r="AG419" s="283"/>
      <c r="AH419" s="283"/>
      <c r="AI419" s="283"/>
      <c r="AJ419" s="283"/>
      <c r="AK419" s="283"/>
      <c r="AL419" s="283"/>
    </row>
    <row r="420">
      <c r="A420" s="283"/>
      <c r="B420" s="283"/>
      <c r="C420" s="283"/>
      <c r="D420" s="283"/>
      <c r="E420" s="283"/>
      <c r="F420" s="283"/>
      <c r="G420" s="283"/>
      <c r="H420" s="283"/>
      <c r="I420" s="283"/>
      <c r="J420" s="283"/>
      <c r="K420" s="283"/>
      <c r="L420" s="329"/>
      <c r="M420" s="329"/>
      <c r="N420" s="329"/>
      <c r="O420" s="329"/>
      <c r="P420" s="329"/>
      <c r="Q420" s="329"/>
      <c r="R420" s="283"/>
      <c r="S420" s="283"/>
      <c r="T420" s="283"/>
      <c r="U420" s="283"/>
      <c r="V420" s="283"/>
      <c r="W420" s="283"/>
      <c r="X420" s="283"/>
      <c r="Y420" s="283"/>
      <c r="Z420" s="283"/>
      <c r="AA420" s="283"/>
      <c r="AB420" s="283"/>
      <c r="AC420" s="283"/>
      <c r="AD420" s="283"/>
      <c r="AE420" s="283"/>
      <c r="AF420" s="283"/>
      <c r="AG420" s="283"/>
      <c r="AH420" s="283"/>
      <c r="AI420" s="283"/>
      <c r="AJ420" s="283"/>
      <c r="AK420" s="283"/>
      <c r="AL420" s="283"/>
    </row>
    <row r="421">
      <c r="A421" s="283"/>
      <c r="B421" s="283"/>
      <c r="C421" s="283"/>
      <c r="D421" s="283"/>
      <c r="E421" s="283"/>
      <c r="F421" s="283"/>
      <c r="G421" s="283"/>
      <c r="H421" s="283"/>
      <c r="I421" s="283"/>
      <c r="J421" s="283"/>
      <c r="K421" s="283"/>
      <c r="L421" s="329"/>
      <c r="M421" s="329"/>
      <c r="N421" s="329"/>
      <c r="O421" s="329"/>
      <c r="P421" s="329"/>
      <c r="Q421" s="329"/>
      <c r="R421" s="283"/>
      <c r="S421" s="283"/>
      <c r="T421" s="283"/>
      <c r="U421" s="283"/>
      <c r="V421" s="283"/>
      <c r="W421" s="283"/>
      <c r="X421" s="283"/>
      <c r="Y421" s="283"/>
      <c r="Z421" s="283"/>
      <c r="AA421" s="283"/>
      <c r="AB421" s="283"/>
      <c r="AC421" s="283"/>
      <c r="AD421" s="283"/>
      <c r="AE421" s="283"/>
      <c r="AF421" s="283"/>
      <c r="AG421" s="283"/>
      <c r="AH421" s="283"/>
      <c r="AI421" s="283"/>
      <c r="AJ421" s="283"/>
      <c r="AK421" s="283"/>
      <c r="AL421" s="283"/>
    </row>
    <row r="422">
      <c r="A422" s="283"/>
      <c r="B422" s="283"/>
      <c r="C422" s="283"/>
      <c r="D422" s="283"/>
      <c r="E422" s="283"/>
      <c r="F422" s="283"/>
      <c r="G422" s="283"/>
      <c r="H422" s="283"/>
      <c r="I422" s="283"/>
      <c r="J422" s="283"/>
      <c r="K422" s="283"/>
      <c r="L422" s="329"/>
      <c r="M422" s="329"/>
      <c r="N422" s="329"/>
      <c r="O422" s="329"/>
      <c r="P422" s="329"/>
      <c r="Q422" s="329"/>
      <c r="R422" s="283"/>
      <c r="S422" s="283"/>
      <c r="T422" s="283"/>
      <c r="U422" s="283"/>
      <c r="V422" s="283"/>
      <c r="W422" s="283"/>
      <c r="X422" s="283"/>
      <c r="Y422" s="283"/>
      <c r="Z422" s="283"/>
      <c r="AA422" s="283"/>
      <c r="AB422" s="283"/>
      <c r="AC422" s="283"/>
      <c r="AD422" s="283"/>
      <c r="AE422" s="283"/>
      <c r="AF422" s="283"/>
      <c r="AG422" s="283"/>
      <c r="AH422" s="283"/>
      <c r="AI422" s="283"/>
      <c r="AJ422" s="283"/>
      <c r="AK422" s="283"/>
      <c r="AL422" s="283"/>
    </row>
    <row r="423">
      <c r="A423" s="283"/>
      <c r="B423" s="283"/>
      <c r="C423" s="283"/>
      <c r="D423" s="283"/>
      <c r="E423" s="283"/>
      <c r="F423" s="283"/>
      <c r="G423" s="283"/>
      <c r="H423" s="283"/>
      <c r="I423" s="283"/>
      <c r="J423" s="283"/>
      <c r="K423" s="283"/>
      <c r="L423" s="329"/>
      <c r="M423" s="329"/>
      <c r="N423" s="329"/>
      <c r="O423" s="329"/>
      <c r="P423" s="329"/>
      <c r="Q423" s="329"/>
      <c r="R423" s="283"/>
      <c r="S423" s="283"/>
      <c r="T423" s="283"/>
      <c r="U423" s="283"/>
      <c r="V423" s="283"/>
      <c r="W423" s="283"/>
      <c r="X423" s="283"/>
      <c r="Y423" s="283"/>
      <c r="Z423" s="283"/>
      <c r="AA423" s="283"/>
      <c r="AB423" s="283"/>
      <c r="AC423" s="283"/>
      <c r="AD423" s="283"/>
      <c r="AE423" s="283"/>
      <c r="AF423" s="283"/>
      <c r="AG423" s="283"/>
      <c r="AH423" s="283"/>
      <c r="AI423" s="283"/>
      <c r="AJ423" s="283"/>
      <c r="AK423" s="283"/>
      <c r="AL423" s="283"/>
    </row>
    <row r="424">
      <c r="A424" s="283"/>
      <c r="B424" s="283"/>
      <c r="C424" s="283"/>
      <c r="D424" s="283"/>
      <c r="E424" s="283"/>
      <c r="F424" s="283"/>
      <c r="G424" s="283"/>
      <c r="H424" s="283"/>
      <c r="I424" s="283"/>
      <c r="J424" s="283"/>
      <c r="K424" s="283"/>
      <c r="L424" s="329"/>
      <c r="M424" s="329"/>
      <c r="N424" s="329"/>
      <c r="O424" s="329"/>
      <c r="P424" s="329"/>
      <c r="Q424" s="329"/>
      <c r="R424" s="283"/>
      <c r="S424" s="283"/>
      <c r="T424" s="283"/>
      <c r="U424" s="283"/>
      <c r="V424" s="283"/>
      <c r="W424" s="283"/>
      <c r="X424" s="283"/>
      <c r="Y424" s="283"/>
      <c r="Z424" s="283"/>
      <c r="AA424" s="283"/>
      <c r="AB424" s="283"/>
      <c r="AC424" s="283"/>
      <c r="AD424" s="283"/>
      <c r="AE424" s="283"/>
      <c r="AF424" s="283"/>
      <c r="AG424" s="283"/>
      <c r="AH424" s="283"/>
      <c r="AI424" s="283"/>
      <c r="AJ424" s="283"/>
      <c r="AK424" s="283"/>
      <c r="AL424" s="283"/>
    </row>
    <row r="425">
      <c r="A425" s="283"/>
      <c r="B425" s="283"/>
      <c r="C425" s="283"/>
      <c r="D425" s="283"/>
      <c r="E425" s="283"/>
      <c r="F425" s="283"/>
      <c r="G425" s="283"/>
      <c r="H425" s="283"/>
      <c r="I425" s="283"/>
      <c r="J425" s="283"/>
      <c r="K425" s="283"/>
      <c r="L425" s="329"/>
      <c r="M425" s="329"/>
      <c r="N425" s="329"/>
      <c r="O425" s="329"/>
      <c r="P425" s="329"/>
      <c r="Q425" s="329"/>
      <c r="R425" s="283"/>
      <c r="S425" s="283"/>
      <c r="T425" s="283"/>
      <c r="U425" s="283"/>
      <c r="V425" s="283"/>
      <c r="W425" s="283"/>
      <c r="X425" s="283"/>
      <c r="Y425" s="283"/>
      <c r="Z425" s="283"/>
      <c r="AA425" s="283"/>
      <c r="AB425" s="283"/>
      <c r="AC425" s="283"/>
      <c r="AD425" s="283"/>
      <c r="AE425" s="283"/>
      <c r="AF425" s="283"/>
      <c r="AG425" s="283"/>
      <c r="AH425" s="283"/>
      <c r="AI425" s="283"/>
      <c r="AJ425" s="283"/>
      <c r="AK425" s="283"/>
      <c r="AL425" s="283"/>
    </row>
    <row r="426">
      <c r="A426" s="283"/>
      <c r="B426" s="283"/>
      <c r="C426" s="283"/>
      <c r="D426" s="283"/>
      <c r="E426" s="283"/>
      <c r="F426" s="283"/>
      <c r="G426" s="283"/>
      <c r="H426" s="283"/>
      <c r="I426" s="283"/>
      <c r="J426" s="283"/>
      <c r="K426" s="283"/>
      <c r="L426" s="329"/>
      <c r="M426" s="329"/>
      <c r="N426" s="329"/>
      <c r="O426" s="329"/>
      <c r="P426" s="329"/>
      <c r="Q426" s="329"/>
      <c r="R426" s="283"/>
      <c r="S426" s="283"/>
      <c r="T426" s="283"/>
      <c r="U426" s="283"/>
      <c r="V426" s="283"/>
      <c r="W426" s="283"/>
      <c r="X426" s="283"/>
      <c r="Y426" s="283"/>
      <c r="Z426" s="283"/>
      <c r="AA426" s="283"/>
      <c r="AB426" s="283"/>
      <c r="AC426" s="283"/>
      <c r="AD426" s="283"/>
      <c r="AE426" s="283"/>
      <c r="AF426" s="283"/>
      <c r="AG426" s="283"/>
      <c r="AH426" s="283"/>
      <c r="AI426" s="283"/>
      <c r="AJ426" s="283"/>
      <c r="AK426" s="283"/>
      <c r="AL426" s="283"/>
    </row>
    <row r="427">
      <c r="A427" s="283"/>
      <c r="B427" s="283"/>
      <c r="C427" s="283"/>
      <c r="D427" s="283"/>
      <c r="E427" s="283"/>
      <c r="F427" s="283"/>
      <c r="G427" s="283"/>
      <c r="H427" s="283"/>
      <c r="I427" s="283"/>
      <c r="J427" s="283"/>
      <c r="K427" s="283"/>
      <c r="L427" s="329"/>
      <c r="M427" s="329"/>
      <c r="N427" s="329"/>
      <c r="O427" s="329"/>
      <c r="P427" s="329"/>
      <c r="Q427" s="329"/>
      <c r="R427" s="283"/>
      <c r="S427" s="283"/>
      <c r="T427" s="283"/>
      <c r="U427" s="283"/>
      <c r="V427" s="283"/>
      <c r="W427" s="283"/>
      <c r="X427" s="283"/>
      <c r="Y427" s="283"/>
      <c r="Z427" s="283"/>
      <c r="AA427" s="283"/>
      <c r="AB427" s="283"/>
      <c r="AC427" s="283"/>
      <c r="AD427" s="283"/>
      <c r="AE427" s="283"/>
      <c r="AF427" s="283"/>
      <c r="AG427" s="283"/>
      <c r="AH427" s="283"/>
      <c r="AI427" s="283"/>
      <c r="AJ427" s="283"/>
      <c r="AK427" s="283"/>
      <c r="AL427" s="283"/>
    </row>
    <row r="428">
      <c r="A428" s="283"/>
      <c r="B428" s="283"/>
      <c r="C428" s="283"/>
      <c r="D428" s="283"/>
      <c r="E428" s="283"/>
      <c r="F428" s="283"/>
      <c r="G428" s="283"/>
      <c r="H428" s="283"/>
      <c r="I428" s="283"/>
      <c r="J428" s="283"/>
      <c r="K428" s="283"/>
      <c r="L428" s="329"/>
      <c r="M428" s="329"/>
      <c r="N428" s="329"/>
      <c r="O428" s="329"/>
      <c r="P428" s="329"/>
      <c r="Q428" s="329"/>
      <c r="R428" s="283"/>
      <c r="S428" s="283"/>
      <c r="T428" s="283"/>
      <c r="U428" s="283"/>
      <c r="V428" s="283"/>
      <c r="W428" s="283"/>
      <c r="X428" s="283"/>
      <c r="Y428" s="283"/>
      <c r="Z428" s="283"/>
      <c r="AA428" s="283"/>
      <c r="AB428" s="283"/>
      <c r="AC428" s="283"/>
      <c r="AD428" s="283"/>
      <c r="AE428" s="283"/>
      <c r="AF428" s="283"/>
      <c r="AG428" s="283"/>
      <c r="AH428" s="283"/>
      <c r="AI428" s="283"/>
      <c r="AJ428" s="283"/>
      <c r="AK428" s="283"/>
      <c r="AL428" s="283"/>
    </row>
    <row r="429">
      <c r="A429" s="283"/>
      <c r="B429" s="283"/>
      <c r="C429" s="283"/>
      <c r="D429" s="283"/>
      <c r="E429" s="283"/>
      <c r="F429" s="283"/>
      <c r="G429" s="283"/>
      <c r="H429" s="283"/>
      <c r="I429" s="283"/>
      <c r="J429" s="283"/>
      <c r="K429" s="283"/>
      <c r="L429" s="329"/>
      <c r="M429" s="329"/>
      <c r="N429" s="329"/>
      <c r="O429" s="329"/>
      <c r="P429" s="329"/>
      <c r="Q429" s="329"/>
      <c r="R429" s="283"/>
      <c r="S429" s="283"/>
      <c r="T429" s="283"/>
      <c r="U429" s="283"/>
      <c r="V429" s="283"/>
      <c r="W429" s="283"/>
      <c r="X429" s="283"/>
      <c r="Y429" s="283"/>
      <c r="Z429" s="283"/>
      <c r="AA429" s="283"/>
      <c r="AB429" s="283"/>
      <c r="AC429" s="283"/>
      <c r="AD429" s="283"/>
      <c r="AE429" s="283"/>
      <c r="AF429" s="283"/>
      <c r="AG429" s="283"/>
      <c r="AH429" s="283"/>
      <c r="AI429" s="283"/>
      <c r="AJ429" s="283"/>
      <c r="AK429" s="283"/>
      <c r="AL429" s="283"/>
    </row>
    <row r="430">
      <c r="A430" s="283"/>
      <c r="B430" s="283"/>
      <c r="C430" s="283"/>
      <c r="D430" s="283"/>
      <c r="E430" s="283"/>
      <c r="F430" s="283"/>
      <c r="G430" s="283"/>
      <c r="H430" s="283"/>
      <c r="I430" s="283"/>
      <c r="J430" s="283"/>
      <c r="K430" s="283"/>
      <c r="L430" s="329"/>
      <c r="M430" s="329"/>
      <c r="N430" s="329"/>
      <c r="O430" s="329"/>
      <c r="P430" s="329"/>
      <c r="Q430" s="329"/>
      <c r="R430" s="283"/>
      <c r="S430" s="283"/>
      <c r="T430" s="283"/>
      <c r="U430" s="283"/>
      <c r="V430" s="283"/>
      <c r="W430" s="283"/>
      <c r="X430" s="283"/>
      <c r="Y430" s="283"/>
      <c r="Z430" s="283"/>
      <c r="AA430" s="283"/>
      <c r="AB430" s="283"/>
      <c r="AC430" s="283"/>
      <c r="AD430" s="283"/>
      <c r="AE430" s="283"/>
      <c r="AF430" s="283"/>
      <c r="AG430" s="283"/>
      <c r="AH430" s="283"/>
      <c r="AI430" s="283"/>
      <c r="AJ430" s="283"/>
      <c r="AK430" s="283"/>
      <c r="AL430" s="283"/>
    </row>
    <row r="431">
      <c r="A431" s="283"/>
      <c r="B431" s="283"/>
      <c r="C431" s="283"/>
      <c r="D431" s="283"/>
      <c r="E431" s="283"/>
      <c r="F431" s="283"/>
      <c r="G431" s="283"/>
      <c r="H431" s="283"/>
      <c r="I431" s="283"/>
      <c r="J431" s="283"/>
      <c r="K431" s="283"/>
      <c r="L431" s="329"/>
      <c r="M431" s="329"/>
      <c r="N431" s="329"/>
      <c r="O431" s="329"/>
      <c r="P431" s="329"/>
      <c r="Q431" s="329"/>
      <c r="R431" s="283"/>
      <c r="S431" s="283"/>
      <c r="T431" s="283"/>
      <c r="U431" s="283"/>
      <c r="V431" s="283"/>
      <c r="W431" s="283"/>
      <c r="X431" s="283"/>
      <c r="Y431" s="283"/>
      <c r="Z431" s="283"/>
      <c r="AA431" s="283"/>
      <c r="AB431" s="283"/>
      <c r="AC431" s="283"/>
      <c r="AD431" s="283"/>
      <c r="AE431" s="283"/>
      <c r="AF431" s="283"/>
      <c r="AG431" s="283"/>
      <c r="AH431" s="283"/>
      <c r="AI431" s="283"/>
      <c r="AJ431" s="283"/>
      <c r="AK431" s="283"/>
      <c r="AL431" s="283"/>
    </row>
    <row r="432">
      <c r="A432" s="283"/>
      <c r="B432" s="283"/>
      <c r="C432" s="283"/>
      <c r="D432" s="283"/>
      <c r="E432" s="283"/>
      <c r="F432" s="283"/>
      <c r="G432" s="283"/>
      <c r="H432" s="283"/>
      <c r="I432" s="283"/>
      <c r="J432" s="283"/>
      <c r="K432" s="283"/>
      <c r="L432" s="329"/>
      <c r="M432" s="329"/>
      <c r="N432" s="329"/>
      <c r="O432" s="329"/>
      <c r="P432" s="329"/>
      <c r="Q432" s="329"/>
      <c r="R432" s="283"/>
      <c r="S432" s="283"/>
      <c r="T432" s="283"/>
      <c r="U432" s="283"/>
      <c r="V432" s="283"/>
      <c r="W432" s="283"/>
      <c r="X432" s="283"/>
      <c r="Y432" s="283"/>
      <c r="Z432" s="283"/>
      <c r="AA432" s="283"/>
      <c r="AB432" s="283"/>
      <c r="AC432" s="283"/>
      <c r="AD432" s="283"/>
      <c r="AE432" s="283"/>
      <c r="AF432" s="283"/>
      <c r="AG432" s="283"/>
      <c r="AH432" s="283"/>
      <c r="AI432" s="283"/>
      <c r="AJ432" s="283"/>
      <c r="AK432" s="283"/>
      <c r="AL432" s="283"/>
    </row>
    <row r="433">
      <c r="A433" s="283"/>
      <c r="B433" s="283"/>
      <c r="C433" s="283"/>
      <c r="D433" s="283"/>
      <c r="E433" s="283"/>
      <c r="F433" s="283"/>
      <c r="G433" s="283"/>
      <c r="H433" s="283"/>
      <c r="I433" s="283"/>
      <c r="J433" s="283"/>
      <c r="K433" s="283"/>
      <c r="L433" s="329"/>
      <c r="M433" s="329"/>
      <c r="N433" s="329"/>
      <c r="O433" s="329"/>
      <c r="P433" s="329"/>
      <c r="Q433" s="329"/>
      <c r="R433" s="283"/>
      <c r="S433" s="283"/>
      <c r="T433" s="283"/>
      <c r="U433" s="283"/>
      <c r="V433" s="283"/>
      <c r="W433" s="283"/>
      <c r="X433" s="283"/>
      <c r="Y433" s="283"/>
      <c r="Z433" s="283"/>
      <c r="AA433" s="283"/>
      <c r="AB433" s="283"/>
      <c r="AC433" s="283"/>
      <c r="AD433" s="283"/>
      <c r="AE433" s="283"/>
      <c r="AF433" s="283"/>
      <c r="AG433" s="283"/>
      <c r="AH433" s="283"/>
      <c r="AI433" s="283"/>
      <c r="AJ433" s="283"/>
      <c r="AK433" s="283"/>
      <c r="AL433" s="283"/>
    </row>
    <row r="434">
      <c r="A434" s="283"/>
      <c r="B434" s="283"/>
      <c r="C434" s="283"/>
      <c r="D434" s="283"/>
      <c r="E434" s="283"/>
      <c r="F434" s="283"/>
      <c r="G434" s="283"/>
      <c r="H434" s="283"/>
      <c r="I434" s="283"/>
      <c r="J434" s="283"/>
      <c r="K434" s="283"/>
      <c r="L434" s="329"/>
      <c r="M434" s="329"/>
      <c r="N434" s="329"/>
      <c r="O434" s="329"/>
      <c r="P434" s="329"/>
      <c r="Q434" s="329"/>
      <c r="R434" s="283"/>
      <c r="S434" s="283"/>
      <c r="T434" s="283"/>
      <c r="U434" s="283"/>
      <c r="V434" s="283"/>
      <c r="W434" s="283"/>
      <c r="X434" s="283"/>
      <c r="Y434" s="283"/>
      <c r="Z434" s="283"/>
      <c r="AA434" s="283"/>
      <c r="AB434" s="283"/>
      <c r="AC434" s="283"/>
      <c r="AD434" s="283"/>
      <c r="AE434" s="283"/>
      <c r="AF434" s="283"/>
      <c r="AG434" s="283"/>
      <c r="AH434" s="283"/>
      <c r="AI434" s="283"/>
      <c r="AJ434" s="283"/>
      <c r="AK434" s="283"/>
      <c r="AL434" s="283"/>
    </row>
    <row r="435">
      <c r="A435" s="283"/>
      <c r="B435" s="283"/>
      <c r="C435" s="283"/>
      <c r="D435" s="283"/>
      <c r="E435" s="283"/>
      <c r="F435" s="283"/>
      <c r="G435" s="283"/>
      <c r="H435" s="283"/>
      <c r="I435" s="283"/>
      <c r="J435" s="283"/>
      <c r="K435" s="283"/>
      <c r="L435" s="329"/>
      <c r="M435" s="329"/>
      <c r="N435" s="329"/>
      <c r="O435" s="329"/>
      <c r="P435" s="329"/>
      <c r="Q435" s="329"/>
      <c r="R435" s="283"/>
      <c r="S435" s="283"/>
      <c r="T435" s="283"/>
      <c r="U435" s="283"/>
      <c r="V435" s="283"/>
      <c r="W435" s="283"/>
      <c r="X435" s="283"/>
      <c r="Y435" s="283"/>
      <c r="Z435" s="283"/>
      <c r="AA435" s="283"/>
      <c r="AB435" s="283"/>
      <c r="AC435" s="283"/>
      <c r="AD435" s="283"/>
      <c r="AE435" s="283"/>
      <c r="AF435" s="283"/>
      <c r="AG435" s="283"/>
      <c r="AH435" s="283"/>
      <c r="AI435" s="283"/>
      <c r="AJ435" s="283"/>
      <c r="AK435" s="283"/>
      <c r="AL435" s="283"/>
    </row>
    <row r="436">
      <c r="A436" s="283"/>
      <c r="B436" s="283"/>
      <c r="C436" s="283"/>
      <c r="D436" s="283"/>
      <c r="E436" s="283"/>
      <c r="F436" s="283"/>
      <c r="G436" s="283"/>
      <c r="H436" s="283"/>
      <c r="I436" s="283"/>
      <c r="J436" s="283"/>
      <c r="K436" s="283"/>
      <c r="L436" s="329"/>
      <c r="M436" s="329"/>
      <c r="N436" s="329"/>
      <c r="O436" s="329"/>
      <c r="P436" s="329"/>
      <c r="Q436" s="329"/>
      <c r="R436" s="283"/>
      <c r="S436" s="283"/>
      <c r="T436" s="283"/>
      <c r="U436" s="283"/>
      <c r="V436" s="283"/>
      <c r="W436" s="283"/>
      <c r="X436" s="283"/>
      <c r="Y436" s="283"/>
      <c r="Z436" s="283"/>
      <c r="AA436" s="283"/>
      <c r="AB436" s="283"/>
      <c r="AC436" s="283"/>
      <c r="AD436" s="283"/>
      <c r="AE436" s="283"/>
      <c r="AF436" s="283"/>
      <c r="AG436" s="283"/>
      <c r="AH436" s="283"/>
      <c r="AI436" s="283"/>
      <c r="AJ436" s="283"/>
      <c r="AK436" s="283"/>
      <c r="AL436" s="283"/>
    </row>
    <row r="437">
      <c r="A437" s="283"/>
      <c r="B437" s="283"/>
      <c r="C437" s="283"/>
      <c r="D437" s="283"/>
      <c r="E437" s="283"/>
      <c r="F437" s="283"/>
      <c r="G437" s="283"/>
      <c r="H437" s="283"/>
      <c r="I437" s="283"/>
      <c r="J437" s="283"/>
      <c r="K437" s="283"/>
      <c r="L437" s="329"/>
      <c r="M437" s="329"/>
      <c r="N437" s="329"/>
      <c r="O437" s="329"/>
      <c r="P437" s="329"/>
      <c r="Q437" s="329"/>
      <c r="R437" s="283"/>
      <c r="S437" s="283"/>
      <c r="T437" s="283"/>
      <c r="U437" s="283"/>
      <c r="V437" s="283"/>
      <c r="W437" s="283"/>
      <c r="X437" s="283"/>
      <c r="Y437" s="283"/>
      <c r="Z437" s="283"/>
      <c r="AA437" s="283"/>
      <c r="AB437" s="283"/>
      <c r="AC437" s="283"/>
      <c r="AD437" s="283"/>
      <c r="AE437" s="283"/>
      <c r="AF437" s="283"/>
      <c r="AG437" s="283"/>
      <c r="AH437" s="283"/>
      <c r="AI437" s="283"/>
      <c r="AJ437" s="283"/>
      <c r="AK437" s="283"/>
      <c r="AL437" s="283"/>
    </row>
    <row r="438">
      <c r="A438" s="283"/>
      <c r="B438" s="283"/>
      <c r="C438" s="283"/>
      <c r="D438" s="283"/>
      <c r="E438" s="283"/>
      <c r="F438" s="283"/>
      <c r="G438" s="283"/>
      <c r="H438" s="283"/>
      <c r="I438" s="283"/>
      <c r="J438" s="283"/>
      <c r="K438" s="283"/>
      <c r="L438" s="329"/>
      <c r="M438" s="329"/>
      <c r="N438" s="329"/>
      <c r="O438" s="329"/>
      <c r="P438" s="329"/>
      <c r="Q438" s="329"/>
      <c r="R438" s="283"/>
      <c r="S438" s="283"/>
      <c r="T438" s="283"/>
      <c r="U438" s="283"/>
      <c r="V438" s="283"/>
      <c r="W438" s="283"/>
      <c r="X438" s="283"/>
      <c r="Y438" s="283"/>
      <c r="Z438" s="283"/>
      <c r="AA438" s="283"/>
      <c r="AB438" s="283"/>
      <c r="AC438" s="283"/>
      <c r="AD438" s="283"/>
      <c r="AE438" s="283"/>
      <c r="AF438" s="283"/>
      <c r="AG438" s="283"/>
      <c r="AH438" s="283"/>
      <c r="AI438" s="283"/>
      <c r="AJ438" s="283"/>
      <c r="AK438" s="283"/>
      <c r="AL438" s="283"/>
    </row>
    <row r="439">
      <c r="A439" s="283"/>
      <c r="B439" s="283"/>
      <c r="C439" s="283"/>
      <c r="D439" s="283"/>
      <c r="E439" s="283"/>
      <c r="F439" s="283"/>
      <c r="G439" s="283"/>
      <c r="H439" s="283"/>
      <c r="I439" s="283"/>
      <c r="J439" s="283"/>
      <c r="K439" s="283"/>
      <c r="L439" s="329"/>
      <c r="M439" s="329"/>
      <c r="N439" s="329"/>
      <c r="O439" s="329"/>
      <c r="P439" s="329"/>
      <c r="Q439" s="329"/>
      <c r="R439" s="283"/>
      <c r="S439" s="283"/>
      <c r="T439" s="283"/>
      <c r="U439" s="283"/>
      <c r="V439" s="283"/>
      <c r="W439" s="283"/>
      <c r="X439" s="283"/>
      <c r="Y439" s="283"/>
      <c r="Z439" s="283"/>
      <c r="AA439" s="283"/>
      <c r="AB439" s="283"/>
      <c r="AC439" s="283"/>
      <c r="AD439" s="283"/>
      <c r="AE439" s="283"/>
      <c r="AF439" s="283"/>
      <c r="AG439" s="283"/>
      <c r="AH439" s="283"/>
      <c r="AI439" s="283"/>
      <c r="AJ439" s="283"/>
      <c r="AK439" s="283"/>
      <c r="AL439" s="283"/>
    </row>
    <row r="440">
      <c r="A440" s="283"/>
      <c r="B440" s="283"/>
      <c r="C440" s="283"/>
      <c r="D440" s="283"/>
      <c r="E440" s="283"/>
      <c r="F440" s="283"/>
      <c r="G440" s="283"/>
      <c r="H440" s="283"/>
      <c r="I440" s="283"/>
      <c r="J440" s="283"/>
      <c r="K440" s="283"/>
      <c r="L440" s="329"/>
      <c r="M440" s="329"/>
      <c r="N440" s="329"/>
      <c r="O440" s="329"/>
      <c r="P440" s="329"/>
      <c r="Q440" s="329"/>
      <c r="R440" s="283"/>
      <c r="S440" s="283"/>
      <c r="T440" s="283"/>
      <c r="U440" s="283"/>
      <c r="V440" s="283"/>
      <c r="W440" s="283"/>
      <c r="X440" s="283"/>
      <c r="Y440" s="283"/>
      <c r="Z440" s="283"/>
      <c r="AA440" s="283"/>
      <c r="AB440" s="283"/>
      <c r="AC440" s="283"/>
      <c r="AD440" s="283"/>
      <c r="AE440" s="283"/>
      <c r="AF440" s="283"/>
      <c r="AG440" s="283"/>
      <c r="AH440" s="283"/>
      <c r="AI440" s="283"/>
      <c r="AJ440" s="283"/>
      <c r="AK440" s="283"/>
      <c r="AL440" s="283"/>
    </row>
    <row r="441">
      <c r="A441" s="283"/>
      <c r="B441" s="283"/>
      <c r="C441" s="283"/>
      <c r="D441" s="283"/>
      <c r="E441" s="283"/>
      <c r="F441" s="283"/>
      <c r="G441" s="283"/>
      <c r="H441" s="283"/>
      <c r="I441" s="283"/>
      <c r="J441" s="283"/>
      <c r="K441" s="283"/>
      <c r="L441" s="329"/>
      <c r="M441" s="329"/>
      <c r="N441" s="329"/>
      <c r="O441" s="329"/>
      <c r="P441" s="329"/>
      <c r="Q441" s="329"/>
      <c r="R441" s="283"/>
      <c r="S441" s="283"/>
      <c r="T441" s="283"/>
      <c r="U441" s="283"/>
      <c r="V441" s="283"/>
      <c r="W441" s="283"/>
      <c r="X441" s="283"/>
      <c r="Y441" s="283"/>
      <c r="Z441" s="283"/>
      <c r="AA441" s="283"/>
      <c r="AB441" s="283"/>
      <c r="AC441" s="283"/>
      <c r="AD441" s="283"/>
      <c r="AE441" s="283"/>
      <c r="AF441" s="283"/>
      <c r="AG441" s="283"/>
      <c r="AH441" s="283"/>
      <c r="AI441" s="283"/>
      <c r="AJ441" s="283"/>
      <c r="AK441" s="283"/>
      <c r="AL441" s="283"/>
    </row>
    <row r="442">
      <c r="A442" s="283"/>
      <c r="B442" s="283"/>
      <c r="C442" s="283"/>
      <c r="D442" s="283"/>
      <c r="E442" s="283"/>
      <c r="F442" s="283"/>
      <c r="G442" s="283"/>
      <c r="H442" s="283"/>
      <c r="I442" s="283"/>
      <c r="J442" s="283"/>
      <c r="K442" s="283"/>
      <c r="L442" s="329"/>
      <c r="M442" s="329"/>
      <c r="N442" s="329"/>
      <c r="O442" s="329"/>
      <c r="P442" s="329"/>
      <c r="Q442" s="329"/>
      <c r="R442" s="283"/>
      <c r="S442" s="283"/>
      <c r="T442" s="283"/>
      <c r="U442" s="283"/>
      <c r="V442" s="283"/>
      <c r="W442" s="283"/>
      <c r="X442" s="283"/>
      <c r="Y442" s="283"/>
      <c r="Z442" s="283"/>
      <c r="AA442" s="283"/>
      <c r="AB442" s="283"/>
      <c r="AC442" s="283"/>
      <c r="AD442" s="283"/>
      <c r="AE442" s="283"/>
      <c r="AF442" s="283"/>
      <c r="AG442" s="283"/>
      <c r="AH442" s="283"/>
      <c r="AI442" s="283"/>
      <c r="AJ442" s="283"/>
      <c r="AK442" s="283"/>
      <c r="AL442" s="283"/>
    </row>
    <row r="443">
      <c r="A443" s="283"/>
      <c r="B443" s="283"/>
      <c r="C443" s="283"/>
      <c r="D443" s="283"/>
      <c r="E443" s="283"/>
      <c r="F443" s="283"/>
      <c r="G443" s="283"/>
      <c r="H443" s="283"/>
      <c r="I443" s="283"/>
      <c r="J443" s="283"/>
      <c r="K443" s="283"/>
      <c r="L443" s="329"/>
      <c r="M443" s="329"/>
      <c r="N443" s="329"/>
      <c r="O443" s="329"/>
      <c r="P443" s="329"/>
      <c r="Q443" s="329"/>
      <c r="R443" s="283"/>
      <c r="S443" s="283"/>
      <c r="T443" s="283"/>
      <c r="U443" s="283"/>
      <c r="V443" s="283"/>
      <c r="W443" s="283"/>
      <c r="X443" s="283"/>
      <c r="Y443" s="283"/>
      <c r="Z443" s="283"/>
      <c r="AA443" s="283"/>
      <c r="AB443" s="283"/>
      <c r="AC443" s="283"/>
      <c r="AD443" s="283"/>
      <c r="AE443" s="283"/>
      <c r="AF443" s="283"/>
      <c r="AG443" s="283"/>
      <c r="AH443" s="283"/>
      <c r="AI443" s="283"/>
      <c r="AJ443" s="283"/>
      <c r="AK443" s="283"/>
      <c r="AL443" s="283"/>
    </row>
    <row r="444">
      <c r="A444" s="283"/>
      <c r="B444" s="283"/>
      <c r="C444" s="283"/>
      <c r="D444" s="283"/>
      <c r="E444" s="283"/>
      <c r="F444" s="283"/>
      <c r="G444" s="283"/>
      <c r="H444" s="283"/>
      <c r="I444" s="283"/>
      <c r="J444" s="283"/>
      <c r="K444" s="283"/>
      <c r="L444" s="329"/>
      <c r="M444" s="329"/>
      <c r="N444" s="329"/>
      <c r="O444" s="329"/>
      <c r="P444" s="329"/>
      <c r="Q444" s="329"/>
      <c r="R444" s="283"/>
      <c r="S444" s="283"/>
      <c r="T444" s="283"/>
      <c r="U444" s="283"/>
      <c r="V444" s="283"/>
      <c r="W444" s="283"/>
      <c r="X444" s="283"/>
      <c r="Y444" s="283"/>
      <c r="Z444" s="283"/>
      <c r="AA444" s="283"/>
      <c r="AB444" s="283"/>
      <c r="AC444" s="283"/>
      <c r="AD444" s="283"/>
      <c r="AE444" s="283"/>
      <c r="AF444" s="283"/>
      <c r="AG444" s="283"/>
      <c r="AH444" s="283"/>
      <c r="AI444" s="283"/>
      <c r="AJ444" s="283"/>
      <c r="AK444" s="283"/>
      <c r="AL444" s="283"/>
    </row>
    <row r="445">
      <c r="A445" s="283"/>
      <c r="B445" s="283"/>
      <c r="C445" s="283"/>
      <c r="D445" s="283"/>
      <c r="E445" s="283"/>
      <c r="F445" s="283"/>
      <c r="G445" s="283"/>
      <c r="H445" s="283"/>
      <c r="I445" s="283"/>
      <c r="J445" s="283"/>
      <c r="K445" s="283"/>
      <c r="L445" s="329"/>
      <c r="M445" s="329"/>
      <c r="N445" s="329"/>
      <c r="O445" s="329"/>
      <c r="P445" s="329"/>
      <c r="Q445" s="329"/>
      <c r="R445" s="283"/>
      <c r="S445" s="283"/>
      <c r="T445" s="283"/>
      <c r="U445" s="283"/>
      <c r="V445" s="283"/>
      <c r="W445" s="283"/>
      <c r="X445" s="283"/>
      <c r="Y445" s="283"/>
      <c r="Z445" s="283"/>
      <c r="AA445" s="283"/>
      <c r="AB445" s="283"/>
      <c r="AC445" s="283"/>
      <c r="AD445" s="283"/>
      <c r="AE445" s="283"/>
      <c r="AF445" s="283"/>
      <c r="AG445" s="283"/>
      <c r="AH445" s="283"/>
      <c r="AI445" s="283"/>
      <c r="AJ445" s="283"/>
      <c r="AK445" s="283"/>
      <c r="AL445" s="283"/>
    </row>
    <row r="446">
      <c r="A446" s="283"/>
      <c r="B446" s="283"/>
      <c r="C446" s="283"/>
      <c r="D446" s="283"/>
      <c r="E446" s="283"/>
      <c r="F446" s="283"/>
      <c r="G446" s="283"/>
      <c r="H446" s="283"/>
      <c r="I446" s="283"/>
      <c r="J446" s="283"/>
      <c r="K446" s="283"/>
      <c r="L446" s="329"/>
      <c r="M446" s="329"/>
      <c r="N446" s="329"/>
      <c r="O446" s="329"/>
      <c r="P446" s="329"/>
      <c r="Q446" s="329"/>
      <c r="R446" s="283"/>
      <c r="S446" s="283"/>
      <c r="T446" s="283"/>
      <c r="U446" s="283"/>
      <c r="V446" s="283"/>
      <c r="W446" s="283"/>
      <c r="X446" s="283"/>
      <c r="Y446" s="283"/>
      <c r="Z446" s="283"/>
      <c r="AA446" s="283"/>
      <c r="AB446" s="283"/>
      <c r="AC446" s="283"/>
      <c r="AD446" s="283"/>
      <c r="AE446" s="283"/>
      <c r="AF446" s="283"/>
      <c r="AG446" s="283"/>
      <c r="AH446" s="283"/>
      <c r="AI446" s="283"/>
      <c r="AJ446" s="283"/>
      <c r="AK446" s="283"/>
      <c r="AL446" s="283"/>
    </row>
    <row r="447">
      <c r="A447" s="283"/>
      <c r="B447" s="283"/>
      <c r="C447" s="283"/>
      <c r="D447" s="283"/>
      <c r="E447" s="283"/>
      <c r="F447" s="283"/>
      <c r="G447" s="283"/>
      <c r="H447" s="283"/>
      <c r="I447" s="283"/>
      <c r="J447" s="283"/>
      <c r="K447" s="283"/>
      <c r="L447" s="329"/>
      <c r="M447" s="329"/>
      <c r="N447" s="329"/>
      <c r="O447" s="329"/>
      <c r="P447" s="329"/>
      <c r="Q447" s="329"/>
      <c r="R447" s="283"/>
      <c r="S447" s="283"/>
      <c r="T447" s="283"/>
      <c r="U447" s="283"/>
      <c r="V447" s="283"/>
      <c r="W447" s="283"/>
      <c r="X447" s="283"/>
      <c r="Y447" s="283"/>
      <c r="Z447" s="283"/>
      <c r="AA447" s="283"/>
      <c r="AB447" s="283"/>
      <c r="AC447" s="283"/>
      <c r="AD447" s="283"/>
      <c r="AE447" s="283"/>
      <c r="AF447" s="283"/>
      <c r="AG447" s="283"/>
      <c r="AH447" s="283"/>
      <c r="AI447" s="283"/>
      <c r="AJ447" s="283"/>
      <c r="AK447" s="283"/>
      <c r="AL447" s="283"/>
    </row>
    <row r="448">
      <c r="A448" s="283"/>
      <c r="B448" s="283"/>
      <c r="C448" s="283"/>
      <c r="D448" s="283"/>
      <c r="E448" s="283"/>
      <c r="F448" s="283"/>
      <c r="G448" s="283"/>
      <c r="H448" s="283"/>
      <c r="I448" s="283"/>
      <c r="J448" s="283"/>
      <c r="K448" s="283"/>
      <c r="L448" s="329"/>
      <c r="M448" s="329"/>
      <c r="N448" s="329"/>
      <c r="O448" s="329"/>
      <c r="P448" s="329"/>
      <c r="Q448" s="329"/>
      <c r="R448" s="283"/>
      <c r="S448" s="283"/>
      <c r="T448" s="283"/>
      <c r="U448" s="283"/>
      <c r="V448" s="283"/>
      <c r="W448" s="283"/>
      <c r="X448" s="283"/>
      <c r="Y448" s="283"/>
      <c r="Z448" s="283"/>
      <c r="AA448" s="283"/>
      <c r="AB448" s="283"/>
      <c r="AC448" s="283"/>
      <c r="AD448" s="283"/>
      <c r="AE448" s="283"/>
      <c r="AF448" s="283"/>
      <c r="AG448" s="283"/>
      <c r="AH448" s="283"/>
      <c r="AI448" s="283"/>
      <c r="AJ448" s="283"/>
      <c r="AK448" s="283"/>
      <c r="AL448" s="283"/>
    </row>
    <row r="449">
      <c r="A449" s="283"/>
      <c r="B449" s="283"/>
      <c r="C449" s="283"/>
      <c r="D449" s="283"/>
      <c r="E449" s="283"/>
      <c r="F449" s="283"/>
      <c r="G449" s="283"/>
      <c r="H449" s="283"/>
      <c r="I449" s="283"/>
      <c r="J449" s="283"/>
      <c r="K449" s="283"/>
      <c r="L449" s="329"/>
      <c r="M449" s="329"/>
      <c r="N449" s="329"/>
      <c r="O449" s="329"/>
      <c r="P449" s="329"/>
      <c r="Q449" s="329"/>
      <c r="R449" s="283"/>
      <c r="S449" s="283"/>
      <c r="T449" s="283"/>
      <c r="U449" s="283"/>
      <c r="V449" s="283"/>
      <c r="W449" s="283"/>
      <c r="X449" s="283"/>
      <c r="Y449" s="283"/>
      <c r="Z449" s="283"/>
      <c r="AA449" s="283"/>
      <c r="AB449" s="283"/>
      <c r="AC449" s="283"/>
      <c r="AD449" s="283"/>
      <c r="AE449" s="283"/>
      <c r="AF449" s="283"/>
      <c r="AG449" s="283"/>
      <c r="AH449" s="283"/>
      <c r="AI449" s="283"/>
      <c r="AJ449" s="283"/>
      <c r="AK449" s="283"/>
      <c r="AL449" s="283"/>
    </row>
    <row r="450">
      <c r="A450" s="283"/>
      <c r="B450" s="283"/>
      <c r="C450" s="283"/>
      <c r="D450" s="283"/>
      <c r="E450" s="283"/>
      <c r="F450" s="283"/>
      <c r="G450" s="283"/>
      <c r="H450" s="283"/>
      <c r="I450" s="283"/>
      <c r="J450" s="283"/>
      <c r="K450" s="283"/>
      <c r="L450" s="329"/>
      <c r="M450" s="329"/>
      <c r="N450" s="329"/>
      <c r="O450" s="329"/>
      <c r="P450" s="329"/>
      <c r="Q450" s="329"/>
      <c r="R450" s="283"/>
      <c r="S450" s="283"/>
      <c r="T450" s="283"/>
      <c r="U450" s="283"/>
      <c r="V450" s="283"/>
      <c r="W450" s="283"/>
      <c r="X450" s="283"/>
      <c r="Y450" s="283"/>
      <c r="Z450" s="283"/>
      <c r="AA450" s="283"/>
      <c r="AB450" s="283"/>
      <c r="AC450" s="283"/>
      <c r="AD450" s="283"/>
      <c r="AE450" s="283"/>
      <c r="AF450" s="283"/>
      <c r="AG450" s="283"/>
      <c r="AH450" s="283"/>
      <c r="AI450" s="283"/>
      <c r="AJ450" s="283"/>
      <c r="AK450" s="283"/>
      <c r="AL450" s="283"/>
    </row>
    <row r="451">
      <c r="A451" s="283"/>
      <c r="B451" s="283"/>
      <c r="C451" s="283"/>
      <c r="D451" s="283"/>
      <c r="E451" s="283"/>
      <c r="F451" s="283"/>
      <c r="G451" s="283"/>
      <c r="H451" s="283"/>
      <c r="I451" s="283"/>
      <c r="J451" s="283"/>
      <c r="K451" s="283"/>
      <c r="L451" s="329"/>
      <c r="M451" s="329"/>
      <c r="N451" s="329"/>
      <c r="O451" s="329"/>
      <c r="P451" s="329"/>
      <c r="Q451" s="329"/>
      <c r="R451" s="283"/>
      <c r="S451" s="283"/>
      <c r="T451" s="283"/>
      <c r="U451" s="283"/>
      <c r="V451" s="283"/>
      <c r="W451" s="283"/>
      <c r="X451" s="283"/>
      <c r="Y451" s="283"/>
      <c r="Z451" s="283"/>
      <c r="AA451" s="283"/>
      <c r="AB451" s="283"/>
      <c r="AC451" s="283"/>
      <c r="AD451" s="283"/>
      <c r="AE451" s="283"/>
      <c r="AF451" s="283"/>
      <c r="AG451" s="283"/>
      <c r="AH451" s="283"/>
      <c r="AI451" s="283"/>
      <c r="AJ451" s="283"/>
      <c r="AK451" s="283"/>
      <c r="AL451" s="283"/>
    </row>
    <row r="452">
      <c r="A452" s="283"/>
      <c r="B452" s="283"/>
      <c r="C452" s="283"/>
      <c r="D452" s="283"/>
      <c r="E452" s="283"/>
      <c r="F452" s="283"/>
      <c r="G452" s="283"/>
      <c r="H452" s="283"/>
      <c r="I452" s="283"/>
      <c r="J452" s="283"/>
      <c r="K452" s="283"/>
      <c r="L452" s="329"/>
      <c r="M452" s="329"/>
      <c r="N452" s="329"/>
      <c r="O452" s="329"/>
      <c r="P452" s="329"/>
      <c r="Q452" s="329"/>
      <c r="R452" s="283"/>
      <c r="S452" s="283"/>
      <c r="T452" s="283"/>
      <c r="U452" s="283"/>
      <c r="V452" s="283"/>
      <c r="W452" s="283"/>
      <c r="X452" s="283"/>
      <c r="Y452" s="283"/>
      <c r="Z452" s="283"/>
      <c r="AA452" s="283"/>
      <c r="AB452" s="283"/>
      <c r="AC452" s="283"/>
      <c r="AD452" s="283"/>
      <c r="AE452" s="283"/>
      <c r="AF452" s="283"/>
      <c r="AG452" s="283"/>
      <c r="AH452" s="283"/>
      <c r="AI452" s="283"/>
      <c r="AJ452" s="283"/>
      <c r="AK452" s="283"/>
      <c r="AL452" s="283"/>
    </row>
    <row r="453">
      <c r="A453" s="283"/>
      <c r="B453" s="283"/>
      <c r="C453" s="283"/>
      <c r="D453" s="283"/>
      <c r="E453" s="283"/>
      <c r="F453" s="283"/>
      <c r="G453" s="283"/>
      <c r="H453" s="283"/>
      <c r="I453" s="283"/>
      <c r="J453" s="283"/>
      <c r="K453" s="283"/>
      <c r="L453" s="329"/>
      <c r="M453" s="329"/>
      <c r="N453" s="329"/>
      <c r="O453" s="329"/>
      <c r="P453" s="329"/>
      <c r="Q453" s="329"/>
      <c r="R453" s="283"/>
      <c r="S453" s="283"/>
      <c r="T453" s="283"/>
      <c r="U453" s="283"/>
      <c r="V453" s="283"/>
      <c r="W453" s="283"/>
      <c r="X453" s="283"/>
      <c r="Y453" s="283"/>
      <c r="Z453" s="283"/>
      <c r="AA453" s="283"/>
      <c r="AB453" s="283"/>
      <c r="AC453" s="283"/>
      <c r="AD453" s="283"/>
      <c r="AE453" s="283"/>
      <c r="AF453" s="283"/>
      <c r="AG453" s="283"/>
      <c r="AH453" s="283"/>
      <c r="AI453" s="283"/>
      <c r="AJ453" s="283"/>
      <c r="AK453" s="283"/>
      <c r="AL453" s="283"/>
    </row>
    <row r="454">
      <c r="A454" s="283"/>
      <c r="B454" s="283"/>
      <c r="C454" s="283"/>
      <c r="D454" s="283"/>
      <c r="E454" s="283"/>
      <c r="F454" s="283"/>
      <c r="G454" s="283"/>
      <c r="H454" s="283"/>
      <c r="I454" s="283"/>
      <c r="J454" s="283"/>
      <c r="K454" s="283"/>
      <c r="L454" s="329"/>
      <c r="M454" s="329"/>
      <c r="N454" s="329"/>
      <c r="O454" s="329"/>
      <c r="P454" s="329"/>
      <c r="Q454" s="329"/>
      <c r="R454" s="283"/>
      <c r="S454" s="283"/>
      <c r="T454" s="283"/>
      <c r="U454" s="283"/>
      <c r="V454" s="283"/>
      <c r="W454" s="283"/>
      <c r="X454" s="283"/>
      <c r="Y454" s="283"/>
      <c r="Z454" s="283"/>
      <c r="AA454" s="283"/>
      <c r="AB454" s="283"/>
      <c r="AC454" s="283"/>
      <c r="AD454" s="283"/>
      <c r="AE454" s="283"/>
      <c r="AF454" s="283"/>
      <c r="AG454" s="283"/>
      <c r="AH454" s="283"/>
      <c r="AI454" s="283"/>
      <c r="AJ454" s="283"/>
      <c r="AK454" s="283"/>
      <c r="AL454" s="283"/>
    </row>
    <row r="455">
      <c r="A455" s="283"/>
      <c r="B455" s="283"/>
      <c r="C455" s="283"/>
      <c r="D455" s="283"/>
      <c r="E455" s="283"/>
      <c r="F455" s="283"/>
      <c r="G455" s="283"/>
      <c r="H455" s="283"/>
      <c r="I455" s="283"/>
      <c r="J455" s="283"/>
      <c r="K455" s="283"/>
      <c r="L455" s="329"/>
      <c r="M455" s="329"/>
      <c r="N455" s="329"/>
      <c r="O455" s="329"/>
      <c r="P455" s="329"/>
      <c r="Q455" s="329"/>
      <c r="R455" s="283"/>
      <c r="S455" s="283"/>
      <c r="T455" s="283"/>
      <c r="U455" s="283"/>
      <c r="V455" s="283"/>
      <c r="W455" s="283"/>
      <c r="X455" s="283"/>
      <c r="Y455" s="283"/>
      <c r="Z455" s="283"/>
      <c r="AA455" s="283"/>
      <c r="AB455" s="283"/>
      <c r="AC455" s="283"/>
      <c r="AD455" s="283"/>
      <c r="AE455" s="283"/>
      <c r="AF455" s="283"/>
      <c r="AG455" s="283"/>
      <c r="AH455" s="283"/>
      <c r="AI455" s="283"/>
      <c r="AJ455" s="283"/>
      <c r="AK455" s="283"/>
      <c r="AL455" s="283"/>
    </row>
    <row r="456">
      <c r="A456" s="283"/>
      <c r="B456" s="283"/>
      <c r="C456" s="283"/>
      <c r="D456" s="283"/>
      <c r="E456" s="283"/>
      <c r="F456" s="283"/>
      <c r="G456" s="283"/>
      <c r="H456" s="283"/>
      <c r="I456" s="283"/>
      <c r="J456" s="283"/>
      <c r="K456" s="283"/>
      <c r="L456" s="329"/>
      <c r="M456" s="329"/>
      <c r="N456" s="329"/>
      <c r="O456" s="329"/>
      <c r="P456" s="329"/>
      <c r="Q456" s="329"/>
      <c r="R456" s="283"/>
      <c r="S456" s="283"/>
      <c r="T456" s="283"/>
      <c r="U456" s="283"/>
      <c r="V456" s="283"/>
      <c r="W456" s="283"/>
      <c r="X456" s="283"/>
      <c r="Y456" s="283"/>
      <c r="Z456" s="283"/>
      <c r="AA456" s="283"/>
      <c r="AB456" s="283"/>
      <c r="AC456" s="283"/>
      <c r="AD456" s="283"/>
      <c r="AE456" s="283"/>
      <c r="AF456" s="283"/>
      <c r="AG456" s="283"/>
      <c r="AH456" s="283"/>
      <c r="AI456" s="283"/>
      <c r="AJ456" s="283"/>
      <c r="AK456" s="283"/>
      <c r="AL456" s="283"/>
    </row>
    <row r="457">
      <c r="A457" s="283"/>
      <c r="B457" s="283"/>
      <c r="C457" s="283"/>
      <c r="D457" s="283"/>
      <c r="E457" s="283"/>
      <c r="F457" s="283"/>
      <c r="G457" s="283"/>
      <c r="H457" s="283"/>
      <c r="I457" s="283"/>
      <c r="J457" s="283"/>
      <c r="K457" s="283"/>
      <c r="L457" s="329"/>
      <c r="M457" s="329"/>
      <c r="N457" s="329"/>
      <c r="O457" s="329"/>
      <c r="P457" s="329"/>
      <c r="Q457" s="329"/>
      <c r="R457" s="283"/>
      <c r="S457" s="283"/>
      <c r="T457" s="283"/>
      <c r="U457" s="283"/>
      <c r="V457" s="283"/>
      <c r="W457" s="283"/>
      <c r="X457" s="283"/>
      <c r="Y457" s="283"/>
      <c r="Z457" s="283"/>
      <c r="AA457" s="283"/>
      <c r="AB457" s="283"/>
      <c r="AC457" s="283"/>
      <c r="AD457" s="283"/>
      <c r="AE457" s="283"/>
      <c r="AF457" s="283"/>
      <c r="AG457" s="283"/>
      <c r="AH457" s="283"/>
      <c r="AI457" s="283"/>
      <c r="AJ457" s="283"/>
      <c r="AK457" s="283"/>
      <c r="AL457" s="283"/>
    </row>
    <row r="458">
      <c r="A458" s="283"/>
      <c r="B458" s="283"/>
      <c r="C458" s="283"/>
      <c r="D458" s="283"/>
      <c r="E458" s="283"/>
      <c r="F458" s="283"/>
      <c r="G458" s="283"/>
      <c r="H458" s="283"/>
      <c r="I458" s="283"/>
      <c r="J458" s="283"/>
      <c r="K458" s="283"/>
      <c r="L458" s="329"/>
      <c r="M458" s="329"/>
      <c r="N458" s="329"/>
      <c r="O458" s="329"/>
      <c r="P458" s="329"/>
      <c r="Q458" s="329"/>
      <c r="R458" s="283"/>
      <c r="S458" s="283"/>
      <c r="T458" s="283"/>
      <c r="U458" s="283"/>
      <c r="V458" s="283"/>
      <c r="W458" s="283"/>
      <c r="X458" s="283"/>
      <c r="Y458" s="283"/>
      <c r="Z458" s="283"/>
      <c r="AA458" s="283"/>
      <c r="AB458" s="283"/>
      <c r="AC458" s="283"/>
      <c r="AD458" s="283"/>
      <c r="AE458" s="283"/>
      <c r="AF458" s="283"/>
      <c r="AG458" s="283"/>
      <c r="AH458" s="283"/>
      <c r="AI458" s="283"/>
      <c r="AJ458" s="283"/>
      <c r="AK458" s="283"/>
      <c r="AL458" s="283"/>
    </row>
    <row r="459">
      <c r="A459" s="283"/>
      <c r="B459" s="283"/>
      <c r="C459" s="283"/>
      <c r="D459" s="283"/>
      <c r="E459" s="283"/>
      <c r="F459" s="283"/>
      <c r="G459" s="283"/>
      <c r="H459" s="283"/>
      <c r="I459" s="283"/>
      <c r="J459" s="283"/>
      <c r="K459" s="283"/>
      <c r="L459" s="329"/>
      <c r="M459" s="329"/>
      <c r="N459" s="329"/>
      <c r="O459" s="329"/>
      <c r="P459" s="329"/>
      <c r="Q459" s="329"/>
      <c r="R459" s="283"/>
      <c r="S459" s="283"/>
      <c r="T459" s="283"/>
      <c r="U459" s="283"/>
      <c r="V459" s="283"/>
      <c r="W459" s="283"/>
      <c r="X459" s="283"/>
      <c r="Y459" s="283"/>
      <c r="Z459" s="283"/>
      <c r="AA459" s="283"/>
      <c r="AB459" s="283"/>
      <c r="AC459" s="283"/>
      <c r="AD459" s="283"/>
      <c r="AE459" s="283"/>
      <c r="AF459" s="283"/>
      <c r="AG459" s="283"/>
      <c r="AH459" s="283"/>
      <c r="AI459" s="283"/>
      <c r="AJ459" s="283"/>
      <c r="AK459" s="283"/>
      <c r="AL459" s="283"/>
    </row>
    <row r="460">
      <c r="A460" s="283"/>
      <c r="B460" s="283"/>
      <c r="C460" s="283"/>
      <c r="D460" s="283"/>
      <c r="E460" s="283"/>
      <c r="F460" s="283"/>
      <c r="G460" s="283"/>
      <c r="H460" s="283"/>
      <c r="I460" s="283"/>
      <c r="J460" s="283"/>
      <c r="K460" s="283"/>
      <c r="L460" s="329"/>
      <c r="M460" s="329"/>
      <c r="N460" s="329"/>
      <c r="O460" s="329"/>
      <c r="P460" s="329"/>
      <c r="Q460" s="329"/>
      <c r="R460" s="283"/>
      <c r="S460" s="283"/>
      <c r="T460" s="283"/>
      <c r="U460" s="283"/>
      <c r="V460" s="283"/>
      <c r="W460" s="283"/>
      <c r="X460" s="283"/>
      <c r="Y460" s="283"/>
      <c r="Z460" s="283"/>
      <c r="AA460" s="283"/>
      <c r="AB460" s="283"/>
      <c r="AC460" s="283"/>
      <c r="AD460" s="283"/>
      <c r="AE460" s="283"/>
      <c r="AF460" s="283"/>
      <c r="AG460" s="283"/>
      <c r="AH460" s="283"/>
      <c r="AI460" s="283"/>
      <c r="AJ460" s="283"/>
      <c r="AK460" s="283"/>
      <c r="AL460" s="283"/>
    </row>
    <row r="461">
      <c r="A461" s="283"/>
      <c r="B461" s="283"/>
      <c r="C461" s="283"/>
      <c r="D461" s="283"/>
      <c r="E461" s="283"/>
      <c r="F461" s="283"/>
      <c r="G461" s="283"/>
      <c r="H461" s="283"/>
      <c r="I461" s="283"/>
      <c r="J461" s="283"/>
      <c r="K461" s="283"/>
      <c r="L461" s="329"/>
      <c r="M461" s="329"/>
      <c r="N461" s="329"/>
      <c r="O461" s="329"/>
      <c r="P461" s="329"/>
      <c r="Q461" s="329"/>
      <c r="R461" s="283"/>
      <c r="S461" s="283"/>
      <c r="T461" s="283"/>
      <c r="U461" s="283"/>
      <c r="V461" s="283"/>
      <c r="W461" s="283"/>
      <c r="X461" s="283"/>
      <c r="Y461" s="283"/>
      <c r="Z461" s="283"/>
      <c r="AA461" s="283"/>
      <c r="AB461" s="283"/>
      <c r="AC461" s="283"/>
      <c r="AD461" s="283"/>
      <c r="AE461" s="283"/>
      <c r="AF461" s="283"/>
      <c r="AG461" s="283"/>
      <c r="AH461" s="283"/>
      <c r="AI461" s="283"/>
      <c r="AJ461" s="283"/>
      <c r="AK461" s="283"/>
      <c r="AL461" s="283"/>
    </row>
    <row r="462">
      <c r="A462" s="283"/>
      <c r="B462" s="283"/>
      <c r="C462" s="283"/>
      <c r="D462" s="283"/>
      <c r="E462" s="283"/>
      <c r="F462" s="283"/>
      <c r="G462" s="283"/>
      <c r="H462" s="283"/>
      <c r="I462" s="283"/>
      <c r="J462" s="283"/>
      <c r="K462" s="283"/>
      <c r="L462" s="329"/>
      <c r="M462" s="329"/>
      <c r="N462" s="329"/>
      <c r="O462" s="329"/>
      <c r="P462" s="329"/>
      <c r="Q462" s="329"/>
      <c r="R462" s="283"/>
      <c r="S462" s="283"/>
      <c r="T462" s="283"/>
      <c r="U462" s="283"/>
      <c r="V462" s="283"/>
      <c r="W462" s="283"/>
      <c r="X462" s="283"/>
      <c r="Y462" s="283"/>
      <c r="Z462" s="283"/>
      <c r="AA462" s="283"/>
      <c r="AB462" s="283"/>
      <c r="AC462" s="283"/>
      <c r="AD462" s="283"/>
      <c r="AE462" s="283"/>
      <c r="AF462" s="283"/>
      <c r="AG462" s="283"/>
      <c r="AH462" s="283"/>
      <c r="AI462" s="283"/>
      <c r="AJ462" s="283"/>
      <c r="AK462" s="283"/>
      <c r="AL462" s="283"/>
    </row>
    <row r="463">
      <c r="A463" s="283"/>
      <c r="B463" s="283"/>
      <c r="C463" s="283"/>
      <c r="D463" s="283"/>
      <c r="E463" s="283"/>
      <c r="F463" s="283"/>
      <c r="G463" s="283"/>
      <c r="H463" s="283"/>
      <c r="I463" s="283"/>
      <c r="J463" s="283"/>
      <c r="K463" s="283"/>
      <c r="L463" s="329"/>
      <c r="M463" s="329"/>
      <c r="N463" s="329"/>
      <c r="O463" s="329"/>
      <c r="P463" s="329"/>
      <c r="Q463" s="329"/>
      <c r="R463" s="283"/>
      <c r="S463" s="283"/>
      <c r="T463" s="283"/>
      <c r="U463" s="283"/>
      <c r="V463" s="283"/>
      <c r="W463" s="283"/>
      <c r="X463" s="283"/>
      <c r="Y463" s="283"/>
      <c r="Z463" s="283"/>
      <c r="AA463" s="283"/>
      <c r="AB463" s="283"/>
      <c r="AC463" s="283"/>
      <c r="AD463" s="283"/>
      <c r="AE463" s="283"/>
      <c r="AF463" s="283"/>
      <c r="AG463" s="283"/>
      <c r="AH463" s="283"/>
      <c r="AI463" s="283"/>
      <c r="AJ463" s="283"/>
      <c r="AK463" s="283"/>
      <c r="AL463" s="283"/>
    </row>
    <row r="464">
      <c r="A464" s="283"/>
      <c r="B464" s="283"/>
      <c r="C464" s="283"/>
      <c r="D464" s="283"/>
      <c r="E464" s="283"/>
      <c r="F464" s="283"/>
      <c r="G464" s="283"/>
      <c r="H464" s="283"/>
      <c r="I464" s="283"/>
      <c r="J464" s="283"/>
      <c r="K464" s="283"/>
      <c r="L464" s="329"/>
      <c r="M464" s="329"/>
      <c r="N464" s="329"/>
      <c r="O464" s="329"/>
      <c r="P464" s="329"/>
      <c r="Q464" s="329"/>
      <c r="R464" s="283"/>
      <c r="S464" s="283"/>
      <c r="T464" s="283"/>
      <c r="U464" s="283"/>
      <c r="V464" s="283"/>
      <c r="W464" s="283"/>
      <c r="X464" s="283"/>
      <c r="Y464" s="283"/>
      <c r="Z464" s="283"/>
      <c r="AA464" s="283"/>
      <c r="AB464" s="283"/>
      <c r="AC464" s="283"/>
      <c r="AD464" s="283"/>
      <c r="AE464" s="283"/>
      <c r="AF464" s="283"/>
      <c r="AG464" s="283"/>
      <c r="AH464" s="283"/>
      <c r="AI464" s="283"/>
      <c r="AJ464" s="283"/>
      <c r="AK464" s="283"/>
      <c r="AL464" s="283"/>
    </row>
    <row r="465">
      <c r="A465" s="283"/>
      <c r="B465" s="283"/>
      <c r="C465" s="283"/>
      <c r="D465" s="283"/>
      <c r="E465" s="283"/>
      <c r="F465" s="283"/>
      <c r="G465" s="283"/>
      <c r="H465" s="283"/>
      <c r="I465" s="283"/>
      <c r="J465" s="283"/>
      <c r="K465" s="283"/>
      <c r="L465" s="329"/>
      <c r="M465" s="329"/>
      <c r="N465" s="329"/>
      <c r="O465" s="329"/>
      <c r="P465" s="329"/>
      <c r="Q465" s="329"/>
      <c r="R465" s="283"/>
      <c r="S465" s="283"/>
      <c r="T465" s="283"/>
      <c r="U465" s="283"/>
      <c r="V465" s="283"/>
      <c r="W465" s="283"/>
      <c r="X465" s="283"/>
      <c r="Y465" s="283"/>
      <c r="Z465" s="283"/>
      <c r="AA465" s="283"/>
      <c r="AB465" s="283"/>
      <c r="AC465" s="283"/>
      <c r="AD465" s="283"/>
      <c r="AE465" s="283"/>
      <c r="AF465" s="283"/>
      <c r="AG465" s="283"/>
      <c r="AH465" s="283"/>
      <c r="AI465" s="283"/>
      <c r="AJ465" s="283"/>
      <c r="AK465" s="283"/>
      <c r="AL465" s="283"/>
    </row>
    <row r="466">
      <c r="A466" s="283"/>
      <c r="B466" s="283"/>
      <c r="C466" s="283"/>
      <c r="D466" s="283"/>
      <c r="E466" s="283"/>
      <c r="F466" s="283"/>
      <c r="G466" s="283"/>
      <c r="H466" s="283"/>
      <c r="I466" s="283"/>
      <c r="J466" s="283"/>
      <c r="K466" s="283"/>
      <c r="L466" s="329"/>
      <c r="M466" s="329"/>
      <c r="N466" s="329"/>
      <c r="O466" s="329"/>
      <c r="P466" s="329"/>
      <c r="Q466" s="329"/>
      <c r="R466" s="283"/>
      <c r="S466" s="283"/>
      <c r="T466" s="283"/>
      <c r="U466" s="283"/>
      <c r="V466" s="283"/>
      <c r="W466" s="283"/>
      <c r="X466" s="283"/>
      <c r="Y466" s="283"/>
      <c r="Z466" s="283"/>
      <c r="AA466" s="283"/>
      <c r="AB466" s="283"/>
      <c r="AC466" s="283"/>
      <c r="AD466" s="283"/>
      <c r="AE466" s="283"/>
      <c r="AF466" s="283"/>
      <c r="AG466" s="283"/>
      <c r="AH466" s="283"/>
      <c r="AI466" s="283"/>
      <c r="AJ466" s="283"/>
      <c r="AK466" s="283"/>
      <c r="AL466" s="283"/>
    </row>
    <row r="467">
      <c r="A467" s="283"/>
      <c r="B467" s="283"/>
      <c r="C467" s="283"/>
      <c r="D467" s="283"/>
      <c r="E467" s="283"/>
      <c r="F467" s="283"/>
      <c r="G467" s="283"/>
      <c r="H467" s="283"/>
      <c r="I467" s="283"/>
      <c r="J467" s="283"/>
      <c r="K467" s="283"/>
      <c r="L467" s="329"/>
      <c r="M467" s="329"/>
      <c r="N467" s="329"/>
      <c r="O467" s="329"/>
      <c r="P467" s="329"/>
      <c r="Q467" s="329"/>
      <c r="R467" s="283"/>
      <c r="S467" s="283"/>
      <c r="T467" s="283"/>
      <c r="U467" s="283"/>
      <c r="V467" s="283"/>
      <c r="W467" s="283"/>
      <c r="X467" s="283"/>
      <c r="Y467" s="283"/>
      <c r="Z467" s="283"/>
      <c r="AA467" s="283"/>
      <c r="AB467" s="283"/>
      <c r="AC467" s="283"/>
      <c r="AD467" s="283"/>
      <c r="AE467" s="283"/>
      <c r="AF467" s="283"/>
      <c r="AG467" s="283"/>
      <c r="AH467" s="283"/>
      <c r="AI467" s="283"/>
      <c r="AJ467" s="283"/>
      <c r="AK467" s="283"/>
      <c r="AL467" s="283"/>
    </row>
    <row r="468">
      <c r="A468" s="283"/>
      <c r="B468" s="283"/>
      <c r="C468" s="283"/>
      <c r="D468" s="283"/>
      <c r="E468" s="283"/>
      <c r="F468" s="283"/>
      <c r="G468" s="283"/>
      <c r="H468" s="283"/>
      <c r="I468" s="283"/>
      <c r="J468" s="283"/>
      <c r="K468" s="283"/>
      <c r="L468" s="329"/>
      <c r="M468" s="329"/>
      <c r="N468" s="329"/>
      <c r="O468" s="329"/>
      <c r="P468" s="329"/>
      <c r="Q468" s="329"/>
      <c r="R468" s="283"/>
      <c r="S468" s="283"/>
      <c r="T468" s="283"/>
      <c r="U468" s="283"/>
      <c r="V468" s="283"/>
      <c r="W468" s="283"/>
      <c r="X468" s="283"/>
      <c r="Y468" s="283"/>
      <c r="Z468" s="283"/>
      <c r="AA468" s="283"/>
      <c r="AB468" s="283"/>
      <c r="AC468" s="283"/>
      <c r="AD468" s="283"/>
      <c r="AE468" s="283"/>
      <c r="AF468" s="283"/>
      <c r="AG468" s="283"/>
      <c r="AH468" s="283"/>
      <c r="AI468" s="283"/>
      <c r="AJ468" s="283"/>
      <c r="AK468" s="283"/>
      <c r="AL468" s="283"/>
    </row>
    <row r="469">
      <c r="A469" s="283"/>
      <c r="B469" s="283"/>
      <c r="C469" s="283"/>
      <c r="D469" s="283"/>
      <c r="E469" s="283"/>
      <c r="F469" s="283"/>
      <c r="G469" s="283"/>
      <c r="H469" s="283"/>
      <c r="I469" s="283"/>
      <c r="J469" s="283"/>
      <c r="K469" s="283"/>
      <c r="L469" s="329"/>
      <c r="M469" s="329"/>
      <c r="N469" s="329"/>
      <c r="O469" s="329"/>
      <c r="P469" s="329"/>
      <c r="Q469" s="329"/>
      <c r="R469" s="283"/>
      <c r="S469" s="283"/>
      <c r="T469" s="283"/>
      <c r="U469" s="283"/>
      <c r="V469" s="283"/>
      <c r="W469" s="283"/>
      <c r="X469" s="283"/>
      <c r="Y469" s="283"/>
      <c r="Z469" s="283"/>
      <c r="AA469" s="283"/>
      <c r="AB469" s="283"/>
      <c r="AC469" s="283"/>
      <c r="AD469" s="283"/>
      <c r="AE469" s="283"/>
      <c r="AF469" s="283"/>
      <c r="AG469" s="283"/>
      <c r="AH469" s="283"/>
      <c r="AI469" s="283"/>
      <c r="AJ469" s="283"/>
      <c r="AK469" s="283"/>
      <c r="AL469" s="283"/>
    </row>
    <row r="470">
      <c r="A470" s="283"/>
      <c r="B470" s="283"/>
      <c r="C470" s="283"/>
      <c r="D470" s="283"/>
      <c r="E470" s="283"/>
      <c r="F470" s="283"/>
      <c r="G470" s="283"/>
      <c r="H470" s="283"/>
      <c r="I470" s="283"/>
      <c r="J470" s="283"/>
      <c r="K470" s="283"/>
      <c r="L470" s="329"/>
      <c r="M470" s="329"/>
      <c r="N470" s="329"/>
      <c r="O470" s="329"/>
      <c r="P470" s="329"/>
      <c r="Q470" s="329"/>
      <c r="R470" s="283"/>
      <c r="S470" s="283"/>
      <c r="T470" s="283"/>
      <c r="U470" s="283"/>
      <c r="V470" s="283"/>
      <c r="W470" s="283"/>
      <c r="X470" s="283"/>
      <c r="Y470" s="283"/>
      <c r="Z470" s="283"/>
      <c r="AA470" s="283"/>
      <c r="AB470" s="283"/>
      <c r="AC470" s="283"/>
      <c r="AD470" s="283"/>
      <c r="AE470" s="283"/>
      <c r="AF470" s="283"/>
      <c r="AG470" s="283"/>
      <c r="AH470" s="283"/>
      <c r="AI470" s="283"/>
      <c r="AJ470" s="283"/>
      <c r="AK470" s="283"/>
      <c r="AL470" s="283"/>
    </row>
    <row r="471">
      <c r="A471" s="283"/>
      <c r="B471" s="283"/>
      <c r="C471" s="283"/>
      <c r="D471" s="283"/>
      <c r="E471" s="283"/>
      <c r="F471" s="283"/>
      <c r="G471" s="283"/>
      <c r="H471" s="283"/>
      <c r="I471" s="283"/>
      <c r="J471" s="283"/>
      <c r="K471" s="283"/>
      <c r="L471" s="329"/>
      <c r="M471" s="329"/>
      <c r="N471" s="329"/>
      <c r="O471" s="329"/>
      <c r="P471" s="329"/>
      <c r="Q471" s="329"/>
      <c r="R471" s="283"/>
      <c r="S471" s="283"/>
      <c r="T471" s="283"/>
      <c r="U471" s="283"/>
      <c r="V471" s="283"/>
      <c r="W471" s="283"/>
      <c r="X471" s="283"/>
      <c r="Y471" s="283"/>
      <c r="Z471" s="283"/>
      <c r="AA471" s="283"/>
      <c r="AB471" s="283"/>
      <c r="AC471" s="283"/>
      <c r="AD471" s="283"/>
      <c r="AE471" s="283"/>
      <c r="AF471" s="283"/>
      <c r="AG471" s="283"/>
      <c r="AH471" s="283"/>
      <c r="AI471" s="283"/>
      <c r="AJ471" s="283"/>
      <c r="AK471" s="283"/>
      <c r="AL471" s="283"/>
    </row>
    <row r="472">
      <c r="A472" s="283"/>
      <c r="B472" s="283"/>
      <c r="C472" s="283"/>
      <c r="D472" s="283"/>
      <c r="E472" s="283"/>
      <c r="F472" s="283"/>
      <c r="G472" s="283"/>
      <c r="H472" s="283"/>
      <c r="I472" s="283"/>
      <c r="J472" s="283"/>
      <c r="K472" s="283"/>
      <c r="L472" s="329"/>
      <c r="M472" s="329"/>
      <c r="N472" s="329"/>
      <c r="O472" s="329"/>
      <c r="P472" s="329"/>
      <c r="Q472" s="329"/>
      <c r="R472" s="283"/>
      <c r="S472" s="283"/>
      <c r="T472" s="283"/>
      <c r="U472" s="283"/>
      <c r="V472" s="283"/>
      <c r="W472" s="283"/>
      <c r="X472" s="283"/>
      <c r="Y472" s="283"/>
      <c r="Z472" s="283"/>
      <c r="AA472" s="283"/>
      <c r="AB472" s="283"/>
      <c r="AC472" s="283"/>
      <c r="AD472" s="283"/>
      <c r="AE472" s="283"/>
      <c r="AF472" s="283"/>
      <c r="AG472" s="283"/>
      <c r="AH472" s="283"/>
      <c r="AI472" s="283"/>
      <c r="AJ472" s="283"/>
      <c r="AK472" s="283"/>
      <c r="AL472" s="283"/>
    </row>
    <row r="473">
      <c r="A473" s="283"/>
      <c r="B473" s="283"/>
      <c r="C473" s="283"/>
      <c r="D473" s="283"/>
      <c r="E473" s="283"/>
      <c r="F473" s="283"/>
      <c r="G473" s="283"/>
      <c r="H473" s="283"/>
      <c r="I473" s="283"/>
      <c r="J473" s="283"/>
      <c r="K473" s="283"/>
      <c r="L473" s="329"/>
      <c r="M473" s="329"/>
      <c r="N473" s="329"/>
      <c r="O473" s="329"/>
      <c r="P473" s="329"/>
      <c r="Q473" s="329"/>
      <c r="R473" s="283"/>
      <c r="S473" s="283"/>
      <c r="T473" s="283"/>
      <c r="U473" s="283"/>
      <c r="V473" s="283"/>
      <c r="W473" s="283"/>
      <c r="X473" s="283"/>
      <c r="Y473" s="283"/>
      <c r="Z473" s="283"/>
      <c r="AA473" s="283"/>
      <c r="AB473" s="283"/>
      <c r="AC473" s="283"/>
      <c r="AD473" s="283"/>
      <c r="AE473" s="283"/>
      <c r="AF473" s="283"/>
      <c r="AG473" s="283"/>
      <c r="AH473" s="283"/>
      <c r="AI473" s="283"/>
      <c r="AJ473" s="283"/>
      <c r="AK473" s="283"/>
      <c r="AL473" s="283"/>
    </row>
    <row r="474">
      <c r="A474" s="283"/>
      <c r="B474" s="283"/>
      <c r="C474" s="283"/>
      <c r="D474" s="283"/>
      <c r="E474" s="283"/>
      <c r="F474" s="283"/>
      <c r="G474" s="283"/>
      <c r="H474" s="283"/>
      <c r="I474" s="283"/>
      <c r="J474" s="283"/>
      <c r="K474" s="283"/>
      <c r="L474" s="329"/>
      <c r="M474" s="329"/>
      <c r="N474" s="329"/>
      <c r="O474" s="329"/>
      <c r="P474" s="329"/>
      <c r="Q474" s="329"/>
      <c r="R474" s="283"/>
      <c r="S474" s="283"/>
      <c r="T474" s="283"/>
      <c r="U474" s="283"/>
      <c r="V474" s="283"/>
      <c r="W474" s="283"/>
      <c r="X474" s="283"/>
      <c r="Y474" s="283"/>
      <c r="Z474" s="283"/>
      <c r="AA474" s="283"/>
      <c r="AB474" s="283"/>
      <c r="AC474" s="283"/>
      <c r="AD474" s="283"/>
      <c r="AE474" s="283"/>
      <c r="AF474" s="283"/>
      <c r="AG474" s="283"/>
      <c r="AH474" s="283"/>
      <c r="AI474" s="283"/>
      <c r="AJ474" s="283"/>
      <c r="AK474" s="283"/>
      <c r="AL474" s="283"/>
    </row>
    <row r="475">
      <c r="A475" s="283"/>
      <c r="B475" s="283"/>
      <c r="C475" s="283"/>
      <c r="D475" s="283"/>
      <c r="E475" s="283"/>
      <c r="F475" s="283"/>
      <c r="G475" s="283"/>
      <c r="H475" s="283"/>
      <c r="I475" s="283"/>
      <c r="J475" s="283"/>
      <c r="K475" s="283"/>
      <c r="L475" s="329"/>
      <c r="M475" s="329"/>
      <c r="N475" s="329"/>
      <c r="O475" s="329"/>
      <c r="P475" s="329"/>
      <c r="Q475" s="329"/>
      <c r="R475" s="283"/>
      <c r="S475" s="283"/>
      <c r="T475" s="283"/>
      <c r="U475" s="283"/>
      <c r="V475" s="283"/>
      <c r="W475" s="283"/>
      <c r="X475" s="283"/>
      <c r="Y475" s="283"/>
      <c r="Z475" s="283"/>
      <c r="AA475" s="283"/>
      <c r="AB475" s="283"/>
      <c r="AC475" s="283"/>
      <c r="AD475" s="283"/>
      <c r="AE475" s="283"/>
      <c r="AF475" s="283"/>
      <c r="AG475" s="283"/>
      <c r="AH475" s="283"/>
      <c r="AI475" s="283"/>
      <c r="AJ475" s="283"/>
      <c r="AK475" s="283"/>
      <c r="AL475" s="283"/>
    </row>
    <row r="476">
      <c r="A476" s="283"/>
      <c r="B476" s="283"/>
      <c r="C476" s="283"/>
      <c r="D476" s="283"/>
      <c r="E476" s="283"/>
      <c r="F476" s="283"/>
      <c r="G476" s="283"/>
      <c r="H476" s="283"/>
      <c r="I476" s="283"/>
      <c r="J476" s="283"/>
      <c r="K476" s="283"/>
      <c r="L476" s="329"/>
      <c r="M476" s="329"/>
      <c r="N476" s="329"/>
      <c r="O476" s="329"/>
      <c r="P476" s="329"/>
      <c r="Q476" s="329"/>
      <c r="R476" s="283"/>
      <c r="S476" s="283"/>
      <c r="T476" s="283"/>
      <c r="U476" s="283"/>
      <c r="V476" s="283"/>
      <c r="W476" s="283"/>
      <c r="X476" s="283"/>
      <c r="Y476" s="283"/>
      <c r="Z476" s="283"/>
      <c r="AA476" s="283"/>
      <c r="AB476" s="283"/>
      <c r="AC476" s="283"/>
      <c r="AD476" s="283"/>
      <c r="AE476" s="283"/>
      <c r="AF476" s="283"/>
      <c r="AG476" s="283"/>
      <c r="AH476" s="283"/>
      <c r="AI476" s="283"/>
      <c r="AJ476" s="283"/>
      <c r="AK476" s="283"/>
      <c r="AL476" s="283"/>
    </row>
    <row r="477">
      <c r="A477" s="283"/>
      <c r="B477" s="283"/>
      <c r="C477" s="283"/>
      <c r="D477" s="283"/>
      <c r="E477" s="283"/>
      <c r="F477" s="283"/>
      <c r="G477" s="283"/>
      <c r="H477" s="283"/>
      <c r="I477" s="283"/>
      <c r="J477" s="283"/>
      <c r="K477" s="283"/>
      <c r="L477" s="329"/>
      <c r="M477" s="329"/>
      <c r="N477" s="329"/>
      <c r="O477" s="329"/>
      <c r="P477" s="329"/>
      <c r="Q477" s="329"/>
      <c r="R477" s="283"/>
      <c r="S477" s="283"/>
      <c r="T477" s="283"/>
      <c r="U477" s="283"/>
      <c r="V477" s="283"/>
      <c r="W477" s="283"/>
      <c r="X477" s="283"/>
      <c r="Y477" s="283"/>
      <c r="Z477" s="283"/>
      <c r="AA477" s="283"/>
      <c r="AB477" s="283"/>
      <c r="AC477" s="283"/>
      <c r="AD477" s="283"/>
      <c r="AE477" s="283"/>
      <c r="AF477" s="283"/>
      <c r="AG477" s="283"/>
      <c r="AH477" s="283"/>
      <c r="AI477" s="283"/>
      <c r="AJ477" s="283"/>
      <c r="AK477" s="283"/>
      <c r="AL477" s="283"/>
    </row>
    <row r="478">
      <c r="A478" s="283"/>
      <c r="B478" s="283"/>
      <c r="C478" s="283"/>
      <c r="D478" s="283"/>
      <c r="E478" s="283"/>
      <c r="F478" s="283"/>
      <c r="G478" s="283"/>
      <c r="H478" s="283"/>
      <c r="I478" s="283"/>
      <c r="J478" s="283"/>
      <c r="K478" s="283"/>
      <c r="L478" s="329"/>
      <c r="M478" s="329"/>
      <c r="N478" s="329"/>
      <c r="O478" s="329"/>
      <c r="P478" s="329"/>
      <c r="Q478" s="329"/>
      <c r="R478" s="283"/>
      <c r="S478" s="283"/>
      <c r="T478" s="283"/>
      <c r="U478" s="283"/>
      <c r="V478" s="283"/>
      <c r="W478" s="283"/>
      <c r="X478" s="283"/>
      <c r="Y478" s="283"/>
      <c r="Z478" s="283"/>
      <c r="AA478" s="283"/>
      <c r="AB478" s="283"/>
      <c r="AC478" s="283"/>
      <c r="AD478" s="283"/>
      <c r="AE478" s="283"/>
      <c r="AF478" s="283"/>
      <c r="AG478" s="283"/>
      <c r="AH478" s="283"/>
      <c r="AI478" s="283"/>
      <c r="AJ478" s="283"/>
      <c r="AK478" s="283"/>
      <c r="AL478" s="283"/>
    </row>
    <row r="479">
      <c r="A479" s="283"/>
      <c r="B479" s="283"/>
      <c r="C479" s="283"/>
      <c r="D479" s="283"/>
      <c r="E479" s="283"/>
      <c r="F479" s="283"/>
      <c r="G479" s="283"/>
      <c r="H479" s="283"/>
      <c r="I479" s="283"/>
      <c r="J479" s="283"/>
      <c r="K479" s="283"/>
      <c r="L479" s="329"/>
      <c r="M479" s="329"/>
      <c r="N479" s="329"/>
      <c r="O479" s="329"/>
      <c r="P479" s="329"/>
      <c r="Q479" s="329"/>
      <c r="R479" s="283"/>
      <c r="S479" s="283"/>
      <c r="T479" s="283"/>
      <c r="U479" s="283"/>
      <c r="V479" s="283"/>
      <c r="W479" s="283"/>
      <c r="X479" s="283"/>
      <c r="Y479" s="283"/>
      <c r="Z479" s="283"/>
      <c r="AA479" s="283"/>
      <c r="AB479" s="283"/>
      <c r="AC479" s="283"/>
      <c r="AD479" s="283"/>
      <c r="AE479" s="283"/>
      <c r="AF479" s="283"/>
      <c r="AG479" s="283"/>
      <c r="AH479" s="283"/>
      <c r="AI479" s="283"/>
      <c r="AJ479" s="283"/>
      <c r="AK479" s="283"/>
      <c r="AL479" s="283"/>
    </row>
    <row r="480">
      <c r="A480" s="283"/>
      <c r="B480" s="283"/>
      <c r="C480" s="283"/>
      <c r="D480" s="283"/>
      <c r="E480" s="283"/>
      <c r="F480" s="283"/>
      <c r="G480" s="283"/>
      <c r="H480" s="283"/>
      <c r="I480" s="283"/>
      <c r="J480" s="283"/>
      <c r="K480" s="283"/>
      <c r="L480" s="329"/>
      <c r="M480" s="329"/>
      <c r="N480" s="329"/>
      <c r="O480" s="329"/>
      <c r="P480" s="329"/>
      <c r="Q480" s="329"/>
      <c r="R480" s="283"/>
      <c r="S480" s="283"/>
      <c r="T480" s="283"/>
      <c r="U480" s="283"/>
      <c r="V480" s="283"/>
      <c r="W480" s="283"/>
      <c r="X480" s="283"/>
      <c r="Y480" s="283"/>
      <c r="Z480" s="283"/>
      <c r="AA480" s="283"/>
      <c r="AB480" s="283"/>
      <c r="AC480" s="283"/>
      <c r="AD480" s="283"/>
      <c r="AE480" s="283"/>
      <c r="AF480" s="283"/>
      <c r="AG480" s="283"/>
      <c r="AH480" s="283"/>
      <c r="AI480" s="283"/>
      <c r="AJ480" s="283"/>
      <c r="AK480" s="283"/>
      <c r="AL480" s="283"/>
    </row>
    <row r="481">
      <c r="A481" s="283"/>
      <c r="B481" s="283"/>
      <c r="C481" s="283"/>
      <c r="D481" s="283"/>
      <c r="E481" s="283"/>
      <c r="F481" s="283"/>
      <c r="G481" s="283"/>
      <c r="H481" s="283"/>
      <c r="I481" s="283"/>
      <c r="J481" s="283"/>
      <c r="K481" s="283"/>
      <c r="L481" s="329"/>
      <c r="M481" s="329"/>
      <c r="N481" s="329"/>
      <c r="O481" s="329"/>
      <c r="P481" s="329"/>
      <c r="Q481" s="329"/>
      <c r="R481" s="283"/>
      <c r="S481" s="283"/>
      <c r="T481" s="283"/>
      <c r="U481" s="283"/>
      <c r="V481" s="283"/>
      <c r="W481" s="283"/>
      <c r="X481" s="283"/>
      <c r="Y481" s="283"/>
      <c r="Z481" s="283"/>
      <c r="AA481" s="283"/>
      <c r="AB481" s="283"/>
      <c r="AC481" s="283"/>
      <c r="AD481" s="283"/>
      <c r="AE481" s="283"/>
      <c r="AF481" s="283"/>
      <c r="AG481" s="283"/>
      <c r="AH481" s="283"/>
      <c r="AI481" s="283"/>
      <c r="AJ481" s="283"/>
      <c r="AK481" s="283"/>
      <c r="AL481" s="283"/>
    </row>
    <row r="482">
      <c r="A482" s="283"/>
      <c r="B482" s="283"/>
      <c r="C482" s="283"/>
      <c r="D482" s="283"/>
      <c r="E482" s="283"/>
      <c r="F482" s="283"/>
      <c r="G482" s="283"/>
      <c r="H482" s="283"/>
      <c r="I482" s="283"/>
      <c r="J482" s="283"/>
      <c r="K482" s="283"/>
      <c r="L482" s="329"/>
      <c r="M482" s="329"/>
      <c r="N482" s="329"/>
      <c r="O482" s="329"/>
      <c r="P482" s="329"/>
      <c r="Q482" s="329"/>
      <c r="R482" s="283"/>
      <c r="S482" s="283"/>
      <c r="T482" s="283"/>
      <c r="U482" s="283"/>
      <c r="V482" s="283"/>
      <c r="W482" s="283"/>
      <c r="X482" s="283"/>
      <c r="Y482" s="283"/>
      <c r="Z482" s="283"/>
      <c r="AA482" s="283"/>
      <c r="AB482" s="283"/>
      <c r="AC482" s="283"/>
      <c r="AD482" s="283"/>
      <c r="AE482" s="283"/>
      <c r="AF482" s="283"/>
      <c r="AG482" s="283"/>
      <c r="AH482" s="283"/>
      <c r="AI482" s="283"/>
      <c r="AJ482" s="283"/>
      <c r="AK482" s="283"/>
      <c r="AL482" s="283"/>
    </row>
    <row r="483">
      <c r="A483" s="283"/>
      <c r="B483" s="283"/>
      <c r="C483" s="283"/>
      <c r="D483" s="283"/>
      <c r="E483" s="283"/>
      <c r="F483" s="283"/>
      <c r="G483" s="283"/>
      <c r="H483" s="283"/>
      <c r="I483" s="283"/>
      <c r="J483" s="283"/>
      <c r="K483" s="283"/>
      <c r="L483" s="329"/>
      <c r="M483" s="329"/>
      <c r="N483" s="329"/>
      <c r="O483" s="329"/>
      <c r="P483" s="329"/>
      <c r="Q483" s="329"/>
      <c r="R483" s="283"/>
      <c r="S483" s="283"/>
      <c r="T483" s="283"/>
      <c r="U483" s="283"/>
      <c r="V483" s="283"/>
      <c r="W483" s="283"/>
      <c r="X483" s="283"/>
      <c r="Y483" s="283"/>
      <c r="Z483" s="283"/>
      <c r="AA483" s="283"/>
      <c r="AB483" s="283"/>
      <c r="AC483" s="283"/>
      <c r="AD483" s="283"/>
      <c r="AE483" s="283"/>
      <c r="AF483" s="283"/>
      <c r="AG483" s="283"/>
      <c r="AH483" s="283"/>
      <c r="AI483" s="283"/>
      <c r="AJ483" s="283"/>
      <c r="AK483" s="283"/>
      <c r="AL483" s="283"/>
    </row>
    <row r="484">
      <c r="A484" s="283"/>
      <c r="B484" s="283"/>
      <c r="C484" s="283"/>
      <c r="D484" s="283"/>
      <c r="E484" s="283"/>
      <c r="F484" s="283"/>
      <c r="G484" s="283"/>
      <c r="H484" s="283"/>
      <c r="I484" s="283"/>
      <c r="J484" s="283"/>
      <c r="K484" s="283"/>
      <c r="L484" s="329"/>
      <c r="M484" s="329"/>
      <c r="N484" s="329"/>
      <c r="O484" s="329"/>
      <c r="P484" s="329"/>
      <c r="Q484" s="329"/>
      <c r="R484" s="283"/>
      <c r="S484" s="283"/>
      <c r="T484" s="283"/>
      <c r="U484" s="283"/>
      <c r="V484" s="283"/>
      <c r="W484" s="283"/>
      <c r="X484" s="283"/>
      <c r="Y484" s="283"/>
      <c r="Z484" s="283"/>
      <c r="AA484" s="283"/>
      <c r="AB484" s="283"/>
      <c r="AC484" s="283"/>
      <c r="AD484" s="283"/>
      <c r="AE484" s="283"/>
      <c r="AF484" s="283"/>
      <c r="AG484" s="283"/>
      <c r="AH484" s="283"/>
      <c r="AI484" s="283"/>
      <c r="AJ484" s="283"/>
      <c r="AK484" s="283"/>
      <c r="AL484" s="283"/>
    </row>
    <row r="485">
      <c r="A485" s="283"/>
      <c r="B485" s="283"/>
      <c r="C485" s="283"/>
      <c r="D485" s="283"/>
      <c r="E485" s="283"/>
      <c r="F485" s="283"/>
      <c r="G485" s="283"/>
      <c r="H485" s="283"/>
      <c r="I485" s="283"/>
      <c r="J485" s="283"/>
      <c r="K485" s="283"/>
      <c r="L485" s="329"/>
      <c r="M485" s="329"/>
      <c r="N485" s="329"/>
      <c r="O485" s="329"/>
      <c r="P485" s="329"/>
      <c r="Q485" s="329"/>
      <c r="R485" s="283"/>
      <c r="S485" s="283"/>
      <c r="T485" s="283"/>
      <c r="U485" s="283"/>
      <c r="V485" s="283"/>
      <c r="W485" s="283"/>
      <c r="X485" s="283"/>
      <c r="Y485" s="283"/>
      <c r="Z485" s="283"/>
      <c r="AA485" s="283"/>
      <c r="AB485" s="283"/>
      <c r="AC485" s="283"/>
      <c r="AD485" s="283"/>
      <c r="AE485" s="283"/>
      <c r="AF485" s="283"/>
      <c r="AG485" s="283"/>
      <c r="AH485" s="283"/>
      <c r="AI485" s="283"/>
      <c r="AJ485" s="283"/>
      <c r="AK485" s="283"/>
      <c r="AL485" s="283"/>
    </row>
    <row r="486">
      <c r="A486" s="283"/>
      <c r="B486" s="283"/>
      <c r="C486" s="283"/>
      <c r="D486" s="283"/>
      <c r="E486" s="283"/>
      <c r="F486" s="283"/>
      <c r="G486" s="283"/>
      <c r="H486" s="283"/>
      <c r="I486" s="283"/>
      <c r="J486" s="283"/>
      <c r="K486" s="283"/>
      <c r="L486" s="329"/>
      <c r="M486" s="329"/>
      <c r="N486" s="329"/>
      <c r="O486" s="329"/>
      <c r="P486" s="329"/>
      <c r="Q486" s="329"/>
      <c r="R486" s="283"/>
      <c r="S486" s="283"/>
      <c r="T486" s="283"/>
      <c r="U486" s="283"/>
      <c r="V486" s="283"/>
      <c r="W486" s="283"/>
      <c r="X486" s="283"/>
      <c r="Y486" s="283"/>
      <c r="Z486" s="283"/>
      <c r="AA486" s="283"/>
      <c r="AB486" s="283"/>
      <c r="AC486" s="283"/>
      <c r="AD486" s="283"/>
      <c r="AE486" s="283"/>
      <c r="AF486" s="283"/>
      <c r="AG486" s="283"/>
      <c r="AH486" s="283"/>
      <c r="AI486" s="283"/>
      <c r="AJ486" s="283"/>
      <c r="AK486" s="283"/>
      <c r="AL486" s="283"/>
    </row>
    <row r="487">
      <c r="A487" s="283"/>
      <c r="B487" s="283"/>
      <c r="C487" s="283"/>
      <c r="D487" s="283"/>
      <c r="E487" s="283"/>
      <c r="F487" s="283"/>
      <c r="G487" s="283"/>
      <c r="H487" s="283"/>
      <c r="I487" s="283"/>
      <c r="J487" s="283"/>
      <c r="K487" s="283"/>
      <c r="L487" s="329"/>
      <c r="M487" s="329"/>
      <c r="N487" s="329"/>
      <c r="O487" s="329"/>
      <c r="P487" s="329"/>
      <c r="Q487" s="329"/>
      <c r="R487" s="283"/>
      <c r="S487" s="283"/>
      <c r="T487" s="283"/>
      <c r="U487" s="283"/>
      <c r="V487" s="283"/>
      <c r="W487" s="283"/>
      <c r="X487" s="283"/>
      <c r="Y487" s="283"/>
      <c r="Z487" s="283"/>
      <c r="AA487" s="283"/>
      <c r="AB487" s="283"/>
      <c r="AC487" s="283"/>
      <c r="AD487" s="283"/>
      <c r="AE487" s="283"/>
      <c r="AF487" s="283"/>
      <c r="AG487" s="283"/>
      <c r="AH487" s="283"/>
      <c r="AI487" s="283"/>
      <c r="AJ487" s="283"/>
      <c r="AK487" s="283"/>
      <c r="AL487" s="283"/>
    </row>
    <row r="488">
      <c r="A488" s="283"/>
      <c r="B488" s="283"/>
      <c r="C488" s="283"/>
      <c r="D488" s="283"/>
      <c r="E488" s="283"/>
      <c r="F488" s="283"/>
      <c r="G488" s="283"/>
      <c r="H488" s="283"/>
      <c r="I488" s="283"/>
      <c r="J488" s="283"/>
      <c r="K488" s="283"/>
      <c r="L488" s="329"/>
      <c r="M488" s="329"/>
      <c r="N488" s="329"/>
      <c r="O488" s="329"/>
      <c r="P488" s="329"/>
      <c r="Q488" s="329"/>
      <c r="R488" s="283"/>
      <c r="S488" s="283"/>
      <c r="T488" s="283"/>
      <c r="U488" s="283"/>
      <c r="V488" s="283"/>
      <c r="W488" s="283"/>
      <c r="X488" s="283"/>
      <c r="Y488" s="283"/>
      <c r="Z488" s="283"/>
      <c r="AA488" s="283"/>
      <c r="AB488" s="283"/>
      <c r="AC488" s="283"/>
      <c r="AD488" s="283"/>
      <c r="AE488" s="283"/>
      <c r="AF488" s="283"/>
      <c r="AG488" s="283"/>
      <c r="AH488" s="283"/>
      <c r="AI488" s="283"/>
      <c r="AJ488" s="283"/>
      <c r="AK488" s="283"/>
      <c r="AL488" s="283"/>
    </row>
    <row r="489">
      <c r="A489" s="283"/>
      <c r="B489" s="283"/>
      <c r="C489" s="283"/>
      <c r="D489" s="283"/>
      <c r="E489" s="283"/>
      <c r="F489" s="283"/>
      <c r="G489" s="283"/>
      <c r="H489" s="283"/>
      <c r="I489" s="283"/>
      <c r="J489" s="283"/>
      <c r="K489" s="283"/>
      <c r="L489" s="329"/>
      <c r="M489" s="329"/>
      <c r="N489" s="329"/>
      <c r="O489" s="329"/>
      <c r="P489" s="329"/>
      <c r="Q489" s="329"/>
      <c r="R489" s="283"/>
      <c r="S489" s="283"/>
      <c r="T489" s="283"/>
      <c r="U489" s="283"/>
      <c r="V489" s="283"/>
      <c r="W489" s="283"/>
      <c r="X489" s="283"/>
      <c r="Y489" s="283"/>
      <c r="Z489" s="283"/>
      <c r="AA489" s="283"/>
      <c r="AB489" s="283"/>
      <c r="AC489" s="283"/>
      <c r="AD489" s="283"/>
      <c r="AE489" s="283"/>
      <c r="AF489" s="283"/>
      <c r="AG489" s="283"/>
      <c r="AH489" s="283"/>
      <c r="AI489" s="283"/>
      <c r="AJ489" s="283"/>
      <c r="AK489" s="283"/>
      <c r="AL489" s="283"/>
    </row>
    <row r="490">
      <c r="A490" s="283"/>
      <c r="B490" s="283"/>
      <c r="C490" s="283"/>
      <c r="D490" s="283"/>
      <c r="E490" s="283"/>
      <c r="F490" s="283"/>
      <c r="G490" s="283"/>
      <c r="H490" s="283"/>
      <c r="I490" s="283"/>
      <c r="J490" s="283"/>
      <c r="K490" s="283"/>
      <c r="L490" s="329"/>
      <c r="M490" s="329"/>
      <c r="N490" s="329"/>
      <c r="O490" s="329"/>
      <c r="P490" s="329"/>
      <c r="Q490" s="329"/>
      <c r="R490" s="283"/>
      <c r="S490" s="283"/>
      <c r="T490" s="283"/>
      <c r="U490" s="283"/>
      <c r="V490" s="283"/>
      <c r="W490" s="283"/>
      <c r="X490" s="283"/>
      <c r="Y490" s="283"/>
      <c r="Z490" s="283"/>
      <c r="AA490" s="283"/>
      <c r="AB490" s="283"/>
      <c r="AC490" s="283"/>
      <c r="AD490" s="283"/>
      <c r="AE490" s="283"/>
      <c r="AF490" s="283"/>
      <c r="AG490" s="283"/>
      <c r="AH490" s="283"/>
      <c r="AI490" s="283"/>
      <c r="AJ490" s="283"/>
      <c r="AK490" s="283"/>
      <c r="AL490" s="283"/>
    </row>
    <row r="491">
      <c r="A491" s="283"/>
      <c r="B491" s="283"/>
      <c r="C491" s="283"/>
      <c r="D491" s="283"/>
      <c r="E491" s="283"/>
      <c r="F491" s="283"/>
      <c r="G491" s="283"/>
      <c r="H491" s="283"/>
      <c r="I491" s="283"/>
      <c r="J491" s="283"/>
      <c r="K491" s="283"/>
      <c r="L491" s="329"/>
      <c r="M491" s="329"/>
      <c r="N491" s="329"/>
      <c r="O491" s="329"/>
      <c r="P491" s="329"/>
      <c r="Q491" s="329"/>
      <c r="R491" s="283"/>
      <c r="S491" s="283"/>
      <c r="T491" s="283"/>
      <c r="U491" s="283"/>
      <c r="V491" s="283"/>
      <c r="W491" s="283"/>
      <c r="X491" s="283"/>
      <c r="Y491" s="283"/>
      <c r="Z491" s="283"/>
      <c r="AA491" s="283"/>
      <c r="AB491" s="283"/>
      <c r="AC491" s="283"/>
      <c r="AD491" s="283"/>
      <c r="AE491" s="283"/>
      <c r="AF491" s="283"/>
      <c r="AG491" s="283"/>
      <c r="AH491" s="283"/>
      <c r="AI491" s="283"/>
      <c r="AJ491" s="283"/>
      <c r="AK491" s="283"/>
      <c r="AL491" s="283"/>
    </row>
    <row r="492">
      <c r="A492" s="283"/>
      <c r="B492" s="283"/>
      <c r="C492" s="283"/>
      <c r="D492" s="283"/>
      <c r="E492" s="283"/>
      <c r="F492" s="283"/>
      <c r="G492" s="283"/>
      <c r="H492" s="283"/>
      <c r="I492" s="283"/>
      <c r="J492" s="283"/>
      <c r="K492" s="283"/>
      <c r="L492" s="329"/>
      <c r="M492" s="329"/>
      <c r="N492" s="329"/>
      <c r="O492" s="329"/>
      <c r="P492" s="329"/>
      <c r="Q492" s="329"/>
      <c r="R492" s="283"/>
      <c r="S492" s="283"/>
      <c r="T492" s="283"/>
      <c r="U492" s="283"/>
      <c r="V492" s="283"/>
      <c r="W492" s="283"/>
      <c r="X492" s="283"/>
      <c r="Y492" s="283"/>
      <c r="Z492" s="283"/>
      <c r="AA492" s="283"/>
      <c r="AB492" s="283"/>
      <c r="AC492" s="283"/>
      <c r="AD492" s="283"/>
      <c r="AE492" s="283"/>
      <c r="AF492" s="283"/>
      <c r="AG492" s="283"/>
      <c r="AH492" s="283"/>
      <c r="AI492" s="283"/>
      <c r="AJ492" s="283"/>
      <c r="AK492" s="283"/>
      <c r="AL492" s="283"/>
    </row>
    <row r="493">
      <c r="A493" s="283"/>
      <c r="B493" s="283"/>
      <c r="C493" s="283"/>
      <c r="D493" s="283"/>
      <c r="E493" s="283"/>
      <c r="F493" s="283"/>
      <c r="G493" s="283"/>
      <c r="H493" s="283"/>
      <c r="I493" s="283"/>
      <c r="J493" s="283"/>
      <c r="K493" s="283"/>
      <c r="L493" s="329"/>
      <c r="M493" s="329"/>
      <c r="N493" s="329"/>
      <c r="O493" s="329"/>
      <c r="P493" s="329"/>
      <c r="Q493" s="329"/>
      <c r="R493" s="283"/>
      <c r="S493" s="283"/>
      <c r="T493" s="283"/>
      <c r="U493" s="283"/>
      <c r="V493" s="283"/>
      <c r="W493" s="283"/>
      <c r="X493" s="283"/>
      <c r="Y493" s="283"/>
      <c r="Z493" s="283"/>
      <c r="AA493" s="283"/>
      <c r="AB493" s="283"/>
      <c r="AC493" s="283"/>
      <c r="AD493" s="283"/>
      <c r="AE493" s="283"/>
      <c r="AF493" s="283"/>
      <c r="AG493" s="283"/>
      <c r="AH493" s="283"/>
      <c r="AI493" s="283"/>
      <c r="AJ493" s="283"/>
      <c r="AK493" s="283"/>
      <c r="AL493" s="283"/>
    </row>
    <row r="494">
      <c r="A494" s="283"/>
      <c r="B494" s="283"/>
      <c r="C494" s="283"/>
      <c r="D494" s="283"/>
      <c r="E494" s="283"/>
      <c r="F494" s="283"/>
      <c r="G494" s="283"/>
      <c r="H494" s="283"/>
      <c r="I494" s="283"/>
      <c r="J494" s="283"/>
      <c r="K494" s="283"/>
      <c r="L494" s="329"/>
      <c r="M494" s="329"/>
      <c r="N494" s="329"/>
      <c r="O494" s="329"/>
      <c r="P494" s="329"/>
      <c r="Q494" s="329"/>
      <c r="R494" s="283"/>
      <c r="S494" s="283"/>
      <c r="T494" s="283"/>
      <c r="U494" s="283"/>
      <c r="V494" s="283"/>
      <c r="W494" s="283"/>
      <c r="X494" s="283"/>
      <c r="Y494" s="283"/>
      <c r="Z494" s="283"/>
      <c r="AA494" s="283"/>
      <c r="AB494" s="283"/>
      <c r="AC494" s="283"/>
      <c r="AD494" s="283"/>
      <c r="AE494" s="283"/>
      <c r="AF494" s="283"/>
      <c r="AG494" s="283"/>
      <c r="AH494" s="283"/>
      <c r="AI494" s="283"/>
      <c r="AJ494" s="283"/>
      <c r="AK494" s="283"/>
      <c r="AL494" s="283"/>
    </row>
    <row r="495">
      <c r="A495" s="283"/>
      <c r="B495" s="283"/>
      <c r="C495" s="283"/>
      <c r="D495" s="283"/>
      <c r="E495" s="283"/>
      <c r="F495" s="283"/>
      <c r="G495" s="283"/>
      <c r="H495" s="283"/>
      <c r="I495" s="283"/>
      <c r="J495" s="283"/>
      <c r="K495" s="283"/>
      <c r="L495" s="329"/>
      <c r="M495" s="329"/>
      <c r="N495" s="329"/>
      <c r="O495" s="329"/>
      <c r="P495" s="329"/>
      <c r="Q495" s="329"/>
      <c r="R495" s="283"/>
      <c r="S495" s="283"/>
      <c r="T495" s="283"/>
      <c r="U495" s="283"/>
      <c r="V495" s="283"/>
      <c r="W495" s="283"/>
      <c r="X495" s="283"/>
      <c r="Y495" s="283"/>
      <c r="Z495" s="283"/>
      <c r="AA495" s="283"/>
      <c r="AB495" s="283"/>
      <c r="AC495" s="283"/>
      <c r="AD495" s="283"/>
      <c r="AE495" s="283"/>
      <c r="AF495" s="283"/>
      <c r="AG495" s="283"/>
      <c r="AH495" s="283"/>
      <c r="AI495" s="283"/>
      <c r="AJ495" s="283"/>
      <c r="AK495" s="283"/>
      <c r="AL495" s="283"/>
    </row>
    <row r="496">
      <c r="A496" s="283"/>
      <c r="B496" s="283"/>
      <c r="C496" s="283"/>
      <c r="D496" s="283"/>
      <c r="E496" s="283"/>
      <c r="F496" s="283"/>
      <c r="G496" s="283"/>
      <c r="H496" s="283"/>
      <c r="I496" s="283"/>
      <c r="J496" s="283"/>
      <c r="K496" s="283"/>
      <c r="L496" s="329"/>
      <c r="M496" s="329"/>
      <c r="N496" s="329"/>
      <c r="O496" s="329"/>
      <c r="P496" s="329"/>
      <c r="Q496" s="329"/>
      <c r="R496" s="283"/>
      <c r="S496" s="283"/>
      <c r="T496" s="283"/>
      <c r="U496" s="283"/>
      <c r="V496" s="283"/>
      <c r="W496" s="283"/>
      <c r="X496" s="283"/>
      <c r="Y496" s="283"/>
      <c r="Z496" s="283"/>
      <c r="AA496" s="283"/>
      <c r="AB496" s="283"/>
      <c r="AC496" s="283"/>
      <c r="AD496" s="283"/>
      <c r="AE496" s="283"/>
      <c r="AF496" s="283"/>
      <c r="AG496" s="283"/>
      <c r="AH496" s="283"/>
      <c r="AI496" s="283"/>
      <c r="AJ496" s="283"/>
      <c r="AK496" s="283"/>
      <c r="AL496" s="283"/>
    </row>
    <row r="497">
      <c r="A497" s="283"/>
      <c r="B497" s="283"/>
      <c r="C497" s="283"/>
      <c r="D497" s="283"/>
      <c r="E497" s="283"/>
      <c r="F497" s="283"/>
      <c r="G497" s="283"/>
      <c r="H497" s="283"/>
      <c r="I497" s="283"/>
      <c r="J497" s="283"/>
      <c r="K497" s="283"/>
      <c r="L497" s="329"/>
      <c r="M497" s="329"/>
      <c r="N497" s="329"/>
      <c r="O497" s="329"/>
      <c r="P497" s="329"/>
      <c r="Q497" s="329"/>
      <c r="R497" s="283"/>
      <c r="S497" s="283"/>
      <c r="T497" s="283"/>
      <c r="U497" s="283"/>
      <c r="V497" s="283"/>
      <c r="W497" s="283"/>
      <c r="X497" s="283"/>
      <c r="Y497" s="283"/>
      <c r="Z497" s="283"/>
      <c r="AA497" s="283"/>
      <c r="AB497" s="283"/>
      <c r="AC497" s="283"/>
      <c r="AD497" s="283"/>
      <c r="AE497" s="283"/>
      <c r="AF497" s="283"/>
      <c r="AG497" s="283"/>
      <c r="AH497" s="283"/>
      <c r="AI497" s="283"/>
      <c r="AJ497" s="283"/>
      <c r="AK497" s="283"/>
      <c r="AL497" s="283"/>
    </row>
    <row r="498">
      <c r="A498" s="283"/>
      <c r="B498" s="283"/>
      <c r="C498" s="283"/>
      <c r="D498" s="283"/>
      <c r="E498" s="283"/>
      <c r="F498" s="283"/>
      <c r="G498" s="283"/>
      <c r="H498" s="283"/>
      <c r="I498" s="283"/>
      <c r="J498" s="283"/>
      <c r="K498" s="283"/>
      <c r="L498" s="329"/>
      <c r="M498" s="329"/>
      <c r="N498" s="329"/>
      <c r="O498" s="329"/>
      <c r="P498" s="329"/>
      <c r="Q498" s="329"/>
      <c r="R498" s="283"/>
      <c r="S498" s="283"/>
      <c r="T498" s="283"/>
      <c r="U498" s="283"/>
      <c r="V498" s="283"/>
      <c r="W498" s="283"/>
      <c r="X498" s="283"/>
      <c r="Y498" s="283"/>
      <c r="Z498" s="283"/>
      <c r="AA498" s="283"/>
      <c r="AB498" s="283"/>
      <c r="AC498" s="283"/>
      <c r="AD498" s="283"/>
      <c r="AE498" s="283"/>
      <c r="AF498" s="283"/>
      <c r="AG498" s="283"/>
      <c r="AH498" s="283"/>
      <c r="AI498" s="283"/>
      <c r="AJ498" s="283"/>
      <c r="AK498" s="283"/>
      <c r="AL498" s="283"/>
    </row>
    <row r="499">
      <c r="A499" s="283"/>
      <c r="B499" s="283"/>
      <c r="C499" s="283"/>
      <c r="D499" s="283"/>
      <c r="E499" s="283"/>
      <c r="F499" s="283"/>
      <c r="G499" s="283"/>
      <c r="H499" s="283"/>
      <c r="I499" s="283"/>
      <c r="J499" s="283"/>
      <c r="K499" s="283"/>
      <c r="L499" s="329"/>
      <c r="M499" s="329"/>
      <c r="N499" s="329"/>
      <c r="O499" s="329"/>
      <c r="P499" s="329"/>
      <c r="Q499" s="329"/>
      <c r="R499" s="283"/>
      <c r="S499" s="283"/>
      <c r="T499" s="283"/>
      <c r="U499" s="283"/>
      <c r="V499" s="283"/>
      <c r="W499" s="283"/>
      <c r="X499" s="283"/>
      <c r="Y499" s="283"/>
      <c r="Z499" s="283"/>
      <c r="AA499" s="283"/>
      <c r="AB499" s="283"/>
      <c r="AC499" s="283"/>
      <c r="AD499" s="283"/>
      <c r="AE499" s="283"/>
      <c r="AF499" s="283"/>
      <c r="AG499" s="283"/>
      <c r="AH499" s="283"/>
      <c r="AI499" s="283"/>
      <c r="AJ499" s="283"/>
      <c r="AK499" s="283"/>
      <c r="AL499" s="283"/>
    </row>
    <row r="500">
      <c r="A500" s="283"/>
      <c r="B500" s="283"/>
      <c r="C500" s="283"/>
      <c r="D500" s="283"/>
      <c r="E500" s="283"/>
      <c r="F500" s="283"/>
      <c r="G500" s="283"/>
      <c r="H500" s="283"/>
      <c r="I500" s="283"/>
      <c r="J500" s="283"/>
      <c r="K500" s="283"/>
      <c r="L500" s="329"/>
      <c r="M500" s="329"/>
      <c r="N500" s="329"/>
      <c r="O500" s="329"/>
      <c r="P500" s="329"/>
      <c r="Q500" s="329"/>
      <c r="R500" s="283"/>
      <c r="S500" s="283"/>
      <c r="T500" s="283"/>
      <c r="U500" s="283"/>
      <c r="V500" s="283"/>
      <c r="W500" s="283"/>
      <c r="X500" s="283"/>
      <c r="Y500" s="283"/>
      <c r="Z500" s="283"/>
      <c r="AA500" s="283"/>
      <c r="AB500" s="283"/>
      <c r="AC500" s="283"/>
      <c r="AD500" s="283"/>
      <c r="AE500" s="283"/>
      <c r="AF500" s="283"/>
      <c r="AG500" s="283"/>
      <c r="AH500" s="283"/>
      <c r="AI500" s="283"/>
      <c r="AJ500" s="283"/>
      <c r="AK500" s="283"/>
      <c r="AL500" s="283"/>
    </row>
    <row r="501">
      <c r="A501" s="283"/>
      <c r="B501" s="283"/>
      <c r="C501" s="283"/>
      <c r="D501" s="283"/>
      <c r="E501" s="283"/>
      <c r="F501" s="283"/>
      <c r="G501" s="283"/>
      <c r="H501" s="283"/>
      <c r="I501" s="283"/>
      <c r="J501" s="283"/>
      <c r="K501" s="283"/>
      <c r="L501" s="329"/>
      <c r="M501" s="329"/>
      <c r="N501" s="329"/>
      <c r="O501" s="329"/>
      <c r="P501" s="329"/>
      <c r="Q501" s="329"/>
      <c r="R501" s="283"/>
      <c r="S501" s="283"/>
      <c r="T501" s="283"/>
      <c r="U501" s="283"/>
      <c r="V501" s="283"/>
      <c r="W501" s="283"/>
      <c r="X501" s="283"/>
      <c r="Y501" s="283"/>
      <c r="Z501" s="283"/>
      <c r="AA501" s="283"/>
      <c r="AB501" s="283"/>
      <c r="AC501" s="283"/>
      <c r="AD501" s="283"/>
      <c r="AE501" s="283"/>
      <c r="AF501" s="283"/>
      <c r="AG501" s="283"/>
      <c r="AH501" s="283"/>
      <c r="AI501" s="283"/>
      <c r="AJ501" s="283"/>
      <c r="AK501" s="283"/>
      <c r="AL501" s="283"/>
    </row>
    <row r="502">
      <c r="A502" s="283"/>
      <c r="B502" s="283"/>
      <c r="C502" s="283"/>
      <c r="D502" s="283"/>
      <c r="E502" s="283"/>
      <c r="F502" s="283"/>
      <c r="G502" s="283"/>
      <c r="H502" s="283"/>
      <c r="I502" s="283"/>
      <c r="J502" s="283"/>
      <c r="K502" s="283"/>
      <c r="L502" s="329"/>
      <c r="M502" s="329"/>
      <c r="N502" s="329"/>
      <c r="O502" s="329"/>
      <c r="P502" s="329"/>
      <c r="Q502" s="329"/>
      <c r="R502" s="283"/>
      <c r="S502" s="283"/>
      <c r="T502" s="283"/>
      <c r="U502" s="283"/>
      <c r="V502" s="283"/>
      <c r="W502" s="283"/>
      <c r="X502" s="283"/>
      <c r="Y502" s="283"/>
      <c r="Z502" s="283"/>
      <c r="AA502" s="283"/>
      <c r="AB502" s="283"/>
      <c r="AC502" s="283"/>
      <c r="AD502" s="283"/>
      <c r="AE502" s="283"/>
      <c r="AF502" s="283"/>
      <c r="AG502" s="283"/>
      <c r="AH502" s="283"/>
      <c r="AI502" s="283"/>
      <c r="AJ502" s="283"/>
      <c r="AK502" s="283"/>
      <c r="AL502" s="283"/>
    </row>
    <row r="503">
      <c r="A503" s="283"/>
      <c r="B503" s="283"/>
      <c r="C503" s="283"/>
      <c r="D503" s="283"/>
      <c r="E503" s="283"/>
      <c r="F503" s="283"/>
      <c r="G503" s="283"/>
      <c r="H503" s="283"/>
      <c r="I503" s="283"/>
      <c r="J503" s="283"/>
      <c r="K503" s="283"/>
      <c r="L503" s="329"/>
      <c r="M503" s="329"/>
      <c r="N503" s="329"/>
      <c r="O503" s="329"/>
      <c r="P503" s="329"/>
      <c r="Q503" s="329"/>
      <c r="R503" s="283"/>
      <c r="S503" s="283"/>
      <c r="T503" s="283"/>
      <c r="U503" s="283"/>
      <c r="V503" s="283"/>
      <c r="W503" s="283"/>
      <c r="X503" s="283"/>
      <c r="Y503" s="283"/>
      <c r="Z503" s="283"/>
      <c r="AA503" s="283"/>
      <c r="AB503" s="283"/>
      <c r="AC503" s="283"/>
      <c r="AD503" s="283"/>
      <c r="AE503" s="283"/>
      <c r="AF503" s="283"/>
      <c r="AG503" s="283"/>
      <c r="AH503" s="283"/>
      <c r="AI503" s="283"/>
      <c r="AJ503" s="283"/>
      <c r="AK503" s="283"/>
      <c r="AL503" s="283"/>
    </row>
    <row r="504">
      <c r="A504" s="283"/>
      <c r="B504" s="283"/>
      <c r="C504" s="283"/>
      <c r="D504" s="283"/>
      <c r="E504" s="283"/>
      <c r="F504" s="283"/>
      <c r="G504" s="283"/>
      <c r="H504" s="283"/>
      <c r="I504" s="283"/>
      <c r="J504" s="283"/>
      <c r="K504" s="283"/>
      <c r="L504" s="329"/>
      <c r="M504" s="329"/>
      <c r="N504" s="329"/>
      <c r="O504" s="329"/>
      <c r="P504" s="329"/>
      <c r="Q504" s="329"/>
      <c r="R504" s="283"/>
      <c r="S504" s="283"/>
      <c r="T504" s="283"/>
      <c r="U504" s="283"/>
      <c r="V504" s="283"/>
      <c r="W504" s="283"/>
      <c r="X504" s="283"/>
      <c r="Y504" s="283"/>
      <c r="Z504" s="283"/>
      <c r="AA504" s="283"/>
      <c r="AB504" s="283"/>
      <c r="AC504" s="283"/>
      <c r="AD504" s="283"/>
      <c r="AE504" s="283"/>
      <c r="AF504" s="283"/>
      <c r="AG504" s="283"/>
      <c r="AH504" s="283"/>
      <c r="AI504" s="283"/>
      <c r="AJ504" s="283"/>
      <c r="AK504" s="283"/>
      <c r="AL504" s="283"/>
    </row>
    <row r="505">
      <c r="A505" s="283"/>
      <c r="B505" s="283"/>
      <c r="C505" s="283"/>
      <c r="D505" s="283"/>
      <c r="E505" s="283"/>
      <c r="F505" s="283"/>
      <c r="G505" s="283"/>
      <c r="H505" s="283"/>
      <c r="I505" s="283"/>
      <c r="J505" s="283"/>
      <c r="K505" s="283"/>
      <c r="L505" s="329"/>
      <c r="M505" s="329"/>
      <c r="N505" s="329"/>
      <c r="O505" s="329"/>
      <c r="P505" s="329"/>
      <c r="Q505" s="329"/>
      <c r="R505" s="283"/>
      <c r="S505" s="283"/>
      <c r="T505" s="283"/>
      <c r="U505" s="283"/>
      <c r="V505" s="283"/>
      <c r="W505" s="283"/>
      <c r="X505" s="283"/>
      <c r="Y505" s="283"/>
      <c r="Z505" s="283"/>
      <c r="AA505" s="283"/>
      <c r="AB505" s="283"/>
      <c r="AC505" s="283"/>
      <c r="AD505" s="283"/>
      <c r="AE505" s="283"/>
      <c r="AF505" s="283"/>
      <c r="AG505" s="283"/>
      <c r="AH505" s="283"/>
      <c r="AI505" s="283"/>
      <c r="AJ505" s="283"/>
      <c r="AK505" s="283"/>
      <c r="AL505" s="283"/>
    </row>
    <row r="506">
      <c r="A506" s="283"/>
      <c r="B506" s="283"/>
      <c r="C506" s="283"/>
      <c r="D506" s="283"/>
      <c r="E506" s="283"/>
      <c r="F506" s="283"/>
      <c r="G506" s="283"/>
      <c r="H506" s="283"/>
      <c r="I506" s="283"/>
      <c r="J506" s="283"/>
      <c r="K506" s="283"/>
      <c r="L506" s="329"/>
      <c r="M506" s="329"/>
      <c r="N506" s="329"/>
      <c r="O506" s="329"/>
      <c r="P506" s="329"/>
      <c r="Q506" s="329"/>
      <c r="R506" s="283"/>
      <c r="S506" s="283"/>
      <c r="T506" s="283"/>
      <c r="U506" s="283"/>
      <c r="V506" s="283"/>
      <c r="W506" s="283"/>
      <c r="X506" s="283"/>
      <c r="Y506" s="283"/>
      <c r="Z506" s="283"/>
      <c r="AA506" s="283"/>
      <c r="AB506" s="283"/>
      <c r="AC506" s="283"/>
      <c r="AD506" s="283"/>
      <c r="AE506" s="283"/>
      <c r="AF506" s="283"/>
      <c r="AG506" s="283"/>
      <c r="AH506" s="283"/>
      <c r="AI506" s="283"/>
      <c r="AJ506" s="283"/>
      <c r="AK506" s="283"/>
      <c r="AL506" s="283"/>
    </row>
    <row r="507">
      <c r="A507" s="283"/>
      <c r="B507" s="283"/>
      <c r="C507" s="283"/>
      <c r="D507" s="283"/>
      <c r="E507" s="283"/>
      <c r="F507" s="283"/>
      <c r="G507" s="283"/>
      <c r="H507" s="283"/>
      <c r="I507" s="283"/>
      <c r="J507" s="283"/>
      <c r="K507" s="283"/>
      <c r="L507" s="329"/>
      <c r="M507" s="329"/>
      <c r="N507" s="329"/>
      <c r="O507" s="329"/>
      <c r="P507" s="329"/>
      <c r="Q507" s="329"/>
      <c r="R507" s="283"/>
      <c r="S507" s="283"/>
      <c r="T507" s="283"/>
      <c r="U507" s="283"/>
      <c r="V507" s="283"/>
      <c r="W507" s="283"/>
      <c r="X507" s="283"/>
      <c r="Y507" s="283"/>
      <c r="Z507" s="283"/>
      <c r="AA507" s="283"/>
      <c r="AB507" s="283"/>
      <c r="AC507" s="283"/>
      <c r="AD507" s="283"/>
      <c r="AE507" s="283"/>
      <c r="AF507" s="283"/>
      <c r="AG507" s="283"/>
      <c r="AH507" s="283"/>
      <c r="AI507" s="283"/>
      <c r="AJ507" s="283"/>
      <c r="AK507" s="283"/>
      <c r="AL507" s="283"/>
    </row>
    <row r="508">
      <c r="A508" s="283"/>
      <c r="B508" s="283"/>
      <c r="C508" s="283"/>
      <c r="D508" s="283"/>
      <c r="E508" s="283"/>
      <c r="F508" s="283"/>
      <c r="G508" s="283"/>
      <c r="H508" s="283"/>
      <c r="I508" s="283"/>
      <c r="J508" s="283"/>
      <c r="K508" s="283"/>
      <c r="L508" s="329"/>
      <c r="M508" s="329"/>
      <c r="N508" s="329"/>
      <c r="O508" s="329"/>
      <c r="P508" s="329"/>
      <c r="Q508" s="329"/>
      <c r="R508" s="283"/>
      <c r="S508" s="283"/>
      <c r="T508" s="283"/>
      <c r="U508" s="283"/>
      <c r="V508" s="283"/>
      <c r="W508" s="283"/>
      <c r="X508" s="283"/>
      <c r="Y508" s="283"/>
      <c r="Z508" s="283"/>
      <c r="AA508" s="283"/>
      <c r="AB508" s="283"/>
      <c r="AC508" s="283"/>
      <c r="AD508" s="283"/>
      <c r="AE508" s="283"/>
      <c r="AF508" s="283"/>
      <c r="AG508" s="283"/>
      <c r="AH508" s="283"/>
      <c r="AI508" s="283"/>
      <c r="AJ508" s="283"/>
      <c r="AK508" s="283"/>
      <c r="AL508" s="283"/>
    </row>
    <row r="509">
      <c r="A509" s="283"/>
      <c r="B509" s="283"/>
      <c r="C509" s="283"/>
      <c r="D509" s="283"/>
      <c r="E509" s="283"/>
      <c r="F509" s="283"/>
      <c r="G509" s="283"/>
      <c r="H509" s="283"/>
      <c r="I509" s="283"/>
      <c r="J509" s="283"/>
      <c r="K509" s="283"/>
      <c r="L509" s="329"/>
      <c r="M509" s="329"/>
      <c r="N509" s="329"/>
      <c r="O509" s="329"/>
      <c r="P509" s="329"/>
      <c r="Q509" s="329"/>
      <c r="R509" s="283"/>
      <c r="S509" s="283"/>
      <c r="T509" s="283"/>
      <c r="U509" s="283"/>
      <c r="V509" s="283"/>
      <c r="W509" s="283"/>
      <c r="X509" s="283"/>
      <c r="Y509" s="283"/>
      <c r="Z509" s="283"/>
      <c r="AA509" s="283"/>
      <c r="AB509" s="283"/>
      <c r="AC509" s="283"/>
      <c r="AD509" s="283"/>
      <c r="AE509" s="283"/>
      <c r="AF509" s="283"/>
      <c r="AG509" s="283"/>
      <c r="AH509" s="283"/>
      <c r="AI509" s="283"/>
      <c r="AJ509" s="283"/>
      <c r="AK509" s="283"/>
      <c r="AL509" s="283"/>
    </row>
    <row r="510">
      <c r="A510" s="283"/>
      <c r="B510" s="283"/>
      <c r="C510" s="283"/>
      <c r="D510" s="283"/>
      <c r="E510" s="283"/>
      <c r="F510" s="283"/>
      <c r="G510" s="283"/>
      <c r="H510" s="283"/>
      <c r="I510" s="283"/>
      <c r="J510" s="283"/>
      <c r="K510" s="283"/>
      <c r="L510" s="329"/>
      <c r="M510" s="329"/>
      <c r="N510" s="329"/>
      <c r="O510" s="329"/>
      <c r="P510" s="329"/>
      <c r="Q510" s="329"/>
      <c r="R510" s="283"/>
      <c r="S510" s="283"/>
      <c r="T510" s="283"/>
      <c r="U510" s="283"/>
      <c r="V510" s="283"/>
      <c r="W510" s="283"/>
      <c r="X510" s="283"/>
      <c r="Y510" s="283"/>
      <c r="Z510" s="283"/>
      <c r="AA510" s="283"/>
      <c r="AB510" s="283"/>
      <c r="AC510" s="283"/>
      <c r="AD510" s="283"/>
      <c r="AE510" s="283"/>
      <c r="AF510" s="283"/>
      <c r="AG510" s="283"/>
      <c r="AH510" s="283"/>
      <c r="AI510" s="283"/>
      <c r="AJ510" s="283"/>
      <c r="AK510" s="283"/>
      <c r="AL510" s="283"/>
    </row>
    <row r="511">
      <c r="A511" s="283"/>
      <c r="B511" s="283"/>
      <c r="C511" s="283"/>
      <c r="D511" s="283"/>
      <c r="E511" s="283"/>
      <c r="F511" s="283"/>
      <c r="G511" s="283"/>
      <c r="H511" s="283"/>
      <c r="I511" s="283"/>
      <c r="J511" s="283"/>
      <c r="K511" s="283"/>
      <c r="L511" s="329"/>
      <c r="M511" s="329"/>
      <c r="N511" s="329"/>
      <c r="O511" s="329"/>
      <c r="P511" s="329"/>
      <c r="Q511" s="329"/>
      <c r="R511" s="283"/>
      <c r="S511" s="283"/>
      <c r="T511" s="283"/>
      <c r="U511" s="283"/>
      <c r="V511" s="283"/>
      <c r="W511" s="283"/>
      <c r="X511" s="283"/>
      <c r="Y511" s="283"/>
      <c r="Z511" s="283"/>
      <c r="AA511" s="283"/>
      <c r="AB511" s="283"/>
      <c r="AC511" s="283"/>
      <c r="AD511" s="283"/>
      <c r="AE511" s="283"/>
      <c r="AF511" s="283"/>
      <c r="AG511" s="283"/>
      <c r="AH511" s="283"/>
      <c r="AI511" s="283"/>
      <c r="AJ511" s="283"/>
      <c r="AK511" s="283"/>
      <c r="AL511" s="283"/>
    </row>
    <row r="512">
      <c r="A512" s="283"/>
      <c r="B512" s="283"/>
      <c r="C512" s="283"/>
      <c r="D512" s="283"/>
      <c r="E512" s="283"/>
      <c r="F512" s="283"/>
      <c r="G512" s="283"/>
      <c r="H512" s="283"/>
      <c r="I512" s="283"/>
      <c r="J512" s="283"/>
      <c r="K512" s="283"/>
      <c r="L512" s="329"/>
      <c r="M512" s="329"/>
      <c r="N512" s="329"/>
      <c r="O512" s="329"/>
      <c r="P512" s="329"/>
      <c r="Q512" s="329"/>
      <c r="R512" s="283"/>
      <c r="S512" s="283"/>
      <c r="T512" s="283"/>
      <c r="U512" s="283"/>
      <c r="V512" s="283"/>
      <c r="W512" s="283"/>
      <c r="X512" s="283"/>
      <c r="Y512" s="283"/>
      <c r="Z512" s="283"/>
      <c r="AA512" s="283"/>
      <c r="AB512" s="283"/>
      <c r="AC512" s="283"/>
      <c r="AD512" s="283"/>
      <c r="AE512" s="283"/>
      <c r="AF512" s="283"/>
      <c r="AG512" s="283"/>
      <c r="AH512" s="283"/>
      <c r="AI512" s="283"/>
      <c r="AJ512" s="283"/>
      <c r="AK512" s="283"/>
      <c r="AL512" s="283"/>
    </row>
    <row r="513">
      <c r="A513" s="283"/>
      <c r="B513" s="283"/>
      <c r="C513" s="283"/>
      <c r="D513" s="283"/>
      <c r="E513" s="283"/>
      <c r="F513" s="283"/>
      <c r="G513" s="283"/>
      <c r="H513" s="283"/>
      <c r="I513" s="283"/>
      <c r="J513" s="283"/>
      <c r="K513" s="283"/>
      <c r="L513" s="329"/>
      <c r="M513" s="329"/>
      <c r="N513" s="329"/>
      <c r="O513" s="329"/>
      <c r="P513" s="329"/>
      <c r="Q513" s="329"/>
      <c r="R513" s="283"/>
      <c r="S513" s="283"/>
      <c r="T513" s="283"/>
      <c r="U513" s="283"/>
      <c r="V513" s="283"/>
      <c r="W513" s="283"/>
      <c r="X513" s="283"/>
      <c r="Y513" s="283"/>
      <c r="Z513" s="283"/>
      <c r="AA513" s="283"/>
      <c r="AB513" s="283"/>
      <c r="AC513" s="283"/>
      <c r="AD513" s="283"/>
      <c r="AE513" s="283"/>
      <c r="AF513" s="283"/>
      <c r="AG513" s="283"/>
      <c r="AH513" s="283"/>
      <c r="AI513" s="283"/>
      <c r="AJ513" s="283"/>
      <c r="AK513" s="283"/>
      <c r="AL513" s="283"/>
    </row>
    <row r="514">
      <c r="A514" s="283"/>
      <c r="B514" s="283"/>
      <c r="C514" s="283"/>
      <c r="D514" s="283"/>
      <c r="E514" s="283"/>
      <c r="F514" s="283"/>
      <c r="G514" s="283"/>
      <c r="H514" s="283"/>
      <c r="I514" s="283"/>
      <c r="J514" s="283"/>
      <c r="K514" s="283"/>
      <c r="L514" s="329"/>
      <c r="M514" s="329"/>
      <c r="N514" s="329"/>
      <c r="O514" s="329"/>
      <c r="P514" s="329"/>
      <c r="Q514" s="329"/>
      <c r="R514" s="283"/>
      <c r="S514" s="283"/>
      <c r="T514" s="283"/>
      <c r="U514" s="283"/>
      <c r="V514" s="283"/>
      <c r="W514" s="283"/>
      <c r="X514" s="283"/>
      <c r="Y514" s="283"/>
      <c r="Z514" s="283"/>
      <c r="AA514" s="283"/>
      <c r="AB514" s="283"/>
      <c r="AC514" s="283"/>
      <c r="AD514" s="283"/>
      <c r="AE514" s="283"/>
      <c r="AF514" s="283"/>
      <c r="AG514" s="283"/>
      <c r="AH514" s="283"/>
      <c r="AI514" s="283"/>
      <c r="AJ514" s="283"/>
      <c r="AK514" s="283"/>
      <c r="AL514" s="283"/>
    </row>
    <row r="515">
      <c r="A515" s="283"/>
      <c r="B515" s="283"/>
      <c r="C515" s="283"/>
      <c r="D515" s="283"/>
      <c r="E515" s="283"/>
      <c r="F515" s="283"/>
      <c r="G515" s="283"/>
      <c r="H515" s="283"/>
      <c r="I515" s="283"/>
      <c r="J515" s="283"/>
      <c r="K515" s="283"/>
      <c r="L515" s="329"/>
      <c r="M515" s="329"/>
      <c r="N515" s="329"/>
      <c r="O515" s="329"/>
      <c r="P515" s="329"/>
      <c r="Q515" s="329"/>
      <c r="R515" s="283"/>
      <c r="S515" s="283"/>
      <c r="T515" s="283"/>
      <c r="U515" s="283"/>
      <c r="V515" s="283"/>
      <c r="W515" s="283"/>
      <c r="X515" s="283"/>
      <c r="Y515" s="283"/>
      <c r="Z515" s="283"/>
      <c r="AA515" s="283"/>
      <c r="AB515" s="283"/>
      <c r="AC515" s="283"/>
      <c r="AD515" s="283"/>
      <c r="AE515" s="283"/>
      <c r="AF515" s="283"/>
      <c r="AG515" s="283"/>
      <c r="AH515" s="283"/>
      <c r="AI515" s="283"/>
      <c r="AJ515" s="283"/>
      <c r="AK515" s="283"/>
      <c r="AL515" s="283"/>
    </row>
    <row r="516">
      <c r="A516" s="283"/>
      <c r="B516" s="283"/>
      <c r="C516" s="283"/>
      <c r="D516" s="283"/>
      <c r="E516" s="283"/>
      <c r="F516" s="283"/>
      <c r="G516" s="283"/>
      <c r="H516" s="283"/>
      <c r="I516" s="283"/>
      <c r="J516" s="283"/>
      <c r="K516" s="283"/>
      <c r="L516" s="329"/>
      <c r="M516" s="329"/>
      <c r="N516" s="329"/>
      <c r="O516" s="329"/>
      <c r="P516" s="329"/>
      <c r="Q516" s="329"/>
      <c r="R516" s="283"/>
      <c r="S516" s="283"/>
      <c r="T516" s="283"/>
      <c r="U516" s="283"/>
      <c r="V516" s="283"/>
      <c r="W516" s="283"/>
      <c r="X516" s="283"/>
      <c r="Y516" s="283"/>
      <c r="Z516" s="283"/>
      <c r="AA516" s="283"/>
      <c r="AB516" s="283"/>
      <c r="AC516" s="283"/>
      <c r="AD516" s="283"/>
      <c r="AE516" s="283"/>
      <c r="AF516" s="283"/>
      <c r="AG516" s="283"/>
      <c r="AH516" s="283"/>
      <c r="AI516" s="283"/>
      <c r="AJ516" s="283"/>
      <c r="AK516" s="283"/>
      <c r="AL516" s="283"/>
    </row>
    <row r="517">
      <c r="A517" s="283"/>
      <c r="B517" s="283"/>
      <c r="C517" s="283"/>
      <c r="D517" s="283"/>
      <c r="E517" s="283"/>
      <c r="F517" s="283"/>
      <c r="G517" s="283"/>
      <c r="H517" s="283"/>
      <c r="I517" s="283"/>
      <c r="J517" s="283"/>
      <c r="K517" s="283"/>
      <c r="L517" s="329"/>
      <c r="M517" s="329"/>
      <c r="N517" s="329"/>
      <c r="O517" s="329"/>
      <c r="P517" s="329"/>
      <c r="Q517" s="329"/>
      <c r="R517" s="283"/>
      <c r="S517" s="283"/>
      <c r="T517" s="283"/>
      <c r="U517" s="283"/>
      <c r="V517" s="283"/>
      <c r="W517" s="283"/>
      <c r="X517" s="283"/>
      <c r="Y517" s="283"/>
      <c r="Z517" s="283"/>
      <c r="AA517" s="283"/>
      <c r="AB517" s="283"/>
      <c r="AC517" s="283"/>
      <c r="AD517" s="283"/>
      <c r="AE517" s="283"/>
      <c r="AF517" s="283"/>
      <c r="AG517" s="283"/>
      <c r="AH517" s="283"/>
      <c r="AI517" s="283"/>
      <c r="AJ517" s="283"/>
      <c r="AK517" s="283"/>
      <c r="AL517" s="283"/>
    </row>
    <row r="518">
      <c r="A518" s="283"/>
      <c r="B518" s="283"/>
      <c r="C518" s="283"/>
      <c r="D518" s="283"/>
      <c r="E518" s="283"/>
      <c r="F518" s="283"/>
      <c r="G518" s="283"/>
      <c r="H518" s="283"/>
      <c r="I518" s="283"/>
      <c r="J518" s="283"/>
      <c r="K518" s="283"/>
      <c r="L518" s="329"/>
      <c r="M518" s="329"/>
      <c r="N518" s="329"/>
      <c r="O518" s="329"/>
      <c r="P518" s="329"/>
      <c r="Q518" s="329"/>
      <c r="R518" s="283"/>
      <c r="S518" s="283"/>
      <c r="T518" s="283"/>
      <c r="U518" s="283"/>
      <c r="V518" s="283"/>
      <c r="W518" s="283"/>
      <c r="X518" s="283"/>
      <c r="Y518" s="283"/>
      <c r="Z518" s="283"/>
      <c r="AA518" s="283"/>
      <c r="AB518" s="283"/>
      <c r="AC518" s="283"/>
      <c r="AD518" s="283"/>
      <c r="AE518" s="283"/>
      <c r="AF518" s="283"/>
      <c r="AG518" s="283"/>
      <c r="AH518" s="283"/>
      <c r="AI518" s="283"/>
      <c r="AJ518" s="283"/>
      <c r="AK518" s="283"/>
      <c r="AL518" s="283"/>
    </row>
    <row r="519">
      <c r="A519" s="283"/>
      <c r="B519" s="283"/>
      <c r="C519" s="283"/>
      <c r="D519" s="283"/>
      <c r="E519" s="283"/>
      <c r="F519" s="283"/>
      <c r="G519" s="283"/>
      <c r="H519" s="283"/>
      <c r="I519" s="283"/>
      <c r="J519" s="283"/>
      <c r="K519" s="283"/>
      <c r="L519" s="329"/>
      <c r="M519" s="329"/>
      <c r="N519" s="329"/>
      <c r="O519" s="329"/>
      <c r="P519" s="329"/>
      <c r="Q519" s="329"/>
      <c r="R519" s="283"/>
      <c r="S519" s="283"/>
      <c r="T519" s="283"/>
      <c r="U519" s="283"/>
      <c r="V519" s="283"/>
      <c r="W519" s="283"/>
      <c r="X519" s="283"/>
      <c r="Y519" s="283"/>
      <c r="Z519" s="283"/>
      <c r="AA519" s="283"/>
      <c r="AB519" s="283"/>
      <c r="AC519" s="283"/>
      <c r="AD519" s="283"/>
      <c r="AE519" s="283"/>
      <c r="AF519" s="283"/>
      <c r="AG519" s="283"/>
      <c r="AH519" s="283"/>
      <c r="AI519" s="283"/>
      <c r="AJ519" s="283"/>
      <c r="AK519" s="283"/>
      <c r="AL519" s="283"/>
    </row>
    <row r="520">
      <c r="A520" s="283"/>
      <c r="B520" s="283"/>
      <c r="C520" s="283"/>
      <c r="D520" s="283"/>
      <c r="E520" s="283"/>
      <c r="F520" s="283"/>
      <c r="G520" s="283"/>
      <c r="H520" s="283"/>
      <c r="I520" s="283"/>
      <c r="J520" s="283"/>
      <c r="K520" s="283"/>
      <c r="L520" s="329"/>
      <c r="M520" s="329"/>
      <c r="N520" s="329"/>
      <c r="O520" s="329"/>
      <c r="P520" s="329"/>
      <c r="Q520" s="329"/>
      <c r="R520" s="283"/>
      <c r="S520" s="283"/>
      <c r="T520" s="283"/>
      <c r="U520" s="283"/>
      <c r="V520" s="283"/>
      <c r="W520" s="283"/>
      <c r="X520" s="283"/>
      <c r="Y520" s="283"/>
      <c r="Z520" s="283"/>
      <c r="AA520" s="283"/>
      <c r="AB520" s="283"/>
      <c r="AC520" s="283"/>
      <c r="AD520" s="283"/>
      <c r="AE520" s="283"/>
      <c r="AF520" s="283"/>
      <c r="AG520" s="283"/>
      <c r="AH520" s="283"/>
      <c r="AI520" s="283"/>
      <c r="AJ520" s="283"/>
      <c r="AK520" s="283"/>
      <c r="AL520" s="283"/>
    </row>
    <row r="521">
      <c r="A521" s="283"/>
      <c r="B521" s="283"/>
      <c r="C521" s="283"/>
      <c r="D521" s="283"/>
      <c r="E521" s="283"/>
      <c r="F521" s="283"/>
      <c r="G521" s="283"/>
      <c r="H521" s="283"/>
      <c r="I521" s="283"/>
      <c r="J521" s="283"/>
      <c r="K521" s="283"/>
      <c r="L521" s="329"/>
      <c r="M521" s="329"/>
      <c r="N521" s="329"/>
      <c r="O521" s="329"/>
      <c r="P521" s="329"/>
      <c r="Q521" s="329"/>
      <c r="R521" s="283"/>
      <c r="S521" s="283"/>
      <c r="T521" s="283"/>
      <c r="U521" s="283"/>
      <c r="V521" s="283"/>
      <c r="W521" s="283"/>
      <c r="X521" s="283"/>
      <c r="Y521" s="283"/>
      <c r="Z521" s="283"/>
      <c r="AA521" s="283"/>
      <c r="AB521" s="283"/>
      <c r="AC521" s="283"/>
      <c r="AD521" s="283"/>
      <c r="AE521" s="283"/>
      <c r="AF521" s="283"/>
      <c r="AG521" s="283"/>
      <c r="AH521" s="283"/>
      <c r="AI521" s="283"/>
      <c r="AJ521" s="283"/>
      <c r="AK521" s="283"/>
      <c r="AL521" s="283"/>
    </row>
    <row r="522">
      <c r="A522" s="283"/>
      <c r="B522" s="283"/>
      <c r="C522" s="283"/>
      <c r="D522" s="283"/>
      <c r="E522" s="283"/>
      <c r="F522" s="283"/>
      <c r="G522" s="283"/>
      <c r="H522" s="283"/>
      <c r="I522" s="283"/>
      <c r="J522" s="283"/>
      <c r="K522" s="283"/>
      <c r="L522" s="329"/>
      <c r="M522" s="329"/>
      <c r="N522" s="329"/>
      <c r="O522" s="329"/>
      <c r="P522" s="329"/>
      <c r="Q522" s="329"/>
      <c r="R522" s="283"/>
      <c r="S522" s="283"/>
      <c r="T522" s="283"/>
      <c r="U522" s="283"/>
      <c r="V522" s="283"/>
      <c r="W522" s="283"/>
      <c r="X522" s="283"/>
      <c r="Y522" s="283"/>
      <c r="Z522" s="283"/>
      <c r="AA522" s="283"/>
      <c r="AB522" s="283"/>
      <c r="AC522" s="283"/>
      <c r="AD522" s="283"/>
      <c r="AE522" s="283"/>
      <c r="AF522" s="283"/>
      <c r="AG522" s="283"/>
      <c r="AH522" s="283"/>
      <c r="AI522" s="283"/>
      <c r="AJ522" s="283"/>
      <c r="AK522" s="283"/>
      <c r="AL522" s="283"/>
    </row>
    <row r="523">
      <c r="A523" s="283"/>
      <c r="B523" s="283"/>
      <c r="C523" s="283"/>
      <c r="D523" s="283"/>
      <c r="E523" s="283"/>
      <c r="F523" s="283"/>
      <c r="G523" s="283"/>
      <c r="H523" s="283"/>
      <c r="I523" s="283"/>
      <c r="J523" s="283"/>
      <c r="K523" s="283"/>
      <c r="L523" s="329"/>
      <c r="M523" s="329"/>
      <c r="N523" s="329"/>
      <c r="O523" s="329"/>
      <c r="P523" s="329"/>
      <c r="Q523" s="329"/>
      <c r="R523" s="283"/>
      <c r="S523" s="283"/>
      <c r="T523" s="283"/>
      <c r="U523" s="283"/>
      <c r="V523" s="283"/>
      <c r="W523" s="283"/>
      <c r="X523" s="283"/>
      <c r="Y523" s="283"/>
      <c r="Z523" s="283"/>
      <c r="AA523" s="283"/>
      <c r="AB523" s="283"/>
      <c r="AC523" s="283"/>
      <c r="AD523" s="283"/>
      <c r="AE523" s="283"/>
      <c r="AF523" s="283"/>
      <c r="AG523" s="283"/>
      <c r="AH523" s="283"/>
      <c r="AI523" s="283"/>
      <c r="AJ523" s="283"/>
      <c r="AK523" s="283"/>
      <c r="AL523" s="283"/>
    </row>
    <row r="524">
      <c r="A524" s="283"/>
      <c r="B524" s="283"/>
      <c r="C524" s="283"/>
      <c r="D524" s="283"/>
      <c r="E524" s="283"/>
      <c r="F524" s="283"/>
      <c r="G524" s="283"/>
      <c r="H524" s="283"/>
      <c r="I524" s="283"/>
      <c r="J524" s="283"/>
      <c r="K524" s="283"/>
      <c r="L524" s="329"/>
      <c r="M524" s="329"/>
      <c r="N524" s="329"/>
      <c r="O524" s="329"/>
      <c r="P524" s="329"/>
      <c r="Q524" s="329"/>
      <c r="R524" s="283"/>
      <c r="S524" s="283"/>
      <c r="T524" s="283"/>
      <c r="U524" s="283"/>
      <c r="V524" s="283"/>
      <c r="W524" s="283"/>
      <c r="X524" s="283"/>
      <c r="Y524" s="283"/>
      <c r="Z524" s="283"/>
      <c r="AA524" s="283"/>
      <c r="AB524" s="283"/>
      <c r="AC524" s="283"/>
      <c r="AD524" s="283"/>
      <c r="AE524" s="283"/>
      <c r="AF524" s="283"/>
      <c r="AG524" s="283"/>
      <c r="AH524" s="283"/>
      <c r="AI524" s="283"/>
      <c r="AJ524" s="283"/>
      <c r="AK524" s="283"/>
      <c r="AL524" s="283"/>
    </row>
    <row r="525">
      <c r="A525" s="283"/>
      <c r="B525" s="283"/>
      <c r="C525" s="283"/>
      <c r="D525" s="283"/>
      <c r="E525" s="283"/>
      <c r="F525" s="283"/>
      <c r="G525" s="283"/>
      <c r="H525" s="283"/>
      <c r="I525" s="283"/>
      <c r="J525" s="283"/>
      <c r="K525" s="283"/>
      <c r="L525" s="329"/>
      <c r="M525" s="329"/>
      <c r="N525" s="329"/>
      <c r="O525" s="329"/>
      <c r="P525" s="329"/>
      <c r="Q525" s="329"/>
      <c r="R525" s="283"/>
      <c r="S525" s="283"/>
      <c r="T525" s="283"/>
      <c r="U525" s="283"/>
      <c r="V525" s="283"/>
      <c r="W525" s="283"/>
      <c r="X525" s="283"/>
      <c r="Y525" s="283"/>
      <c r="Z525" s="283"/>
      <c r="AA525" s="283"/>
      <c r="AB525" s="283"/>
      <c r="AC525" s="283"/>
      <c r="AD525" s="283"/>
      <c r="AE525" s="283"/>
      <c r="AF525" s="283"/>
      <c r="AG525" s="283"/>
      <c r="AH525" s="283"/>
      <c r="AI525" s="283"/>
      <c r="AJ525" s="283"/>
      <c r="AK525" s="283"/>
      <c r="AL525" s="283"/>
    </row>
    <row r="526">
      <c r="A526" s="283"/>
      <c r="B526" s="283"/>
      <c r="C526" s="283"/>
      <c r="D526" s="283"/>
      <c r="E526" s="283"/>
      <c r="F526" s="283"/>
      <c r="G526" s="283"/>
      <c r="H526" s="283"/>
      <c r="I526" s="283"/>
      <c r="J526" s="283"/>
      <c r="K526" s="283"/>
      <c r="L526" s="329"/>
      <c r="M526" s="329"/>
      <c r="N526" s="329"/>
      <c r="O526" s="329"/>
      <c r="P526" s="329"/>
      <c r="Q526" s="329"/>
      <c r="R526" s="283"/>
      <c r="S526" s="283"/>
      <c r="T526" s="283"/>
      <c r="U526" s="283"/>
      <c r="V526" s="283"/>
      <c r="W526" s="283"/>
      <c r="X526" s="283"/>
      <c r="Y526" s="283"/>
      <c r="Z526" s="283"/>
      <c r="AA526" s="283"/>
      <c r="AB526" s="283"/>
      <c r="AC526" s="283"/>
      <c r="AD526" s="283"/>
      <c r="AE526" s="283"/>
      <c r="AF526" s="283"/>
      <c r="AG526" s="283"/>
      <c r="AH526" s="283"/>
      <c r="AI526" s="283"/>
      <c r="AJ526" s="283"/>
      <c r="AK526" s="283"/>
      <c r="AL526" s="283"/>
    </row>
    <row r="527">
      <c r="A527" s="283"/>
      <c r="B527" s="283"/>
      <c r="C527" s="283"/>
      <c r="D527" s="283"/>
      <c r="E527" s="283"/>
      <c r="F527" s="283"/>
      <c r="G527" s="283"/>
      <c r="H527" s="283"/>
      <c r="I527" s="283"/>
      <c r="J527" s="283"/>
      <c r="K527" s="283"/>
      <c r="L527" s="329"/>
      <c r="M527" s="329"/>
      <c r="N527" s="329"/>
      <c r="O527" s="329"/>
      <c r="P527" s="329"/>
      <c r="Q527" s="329"/>
      <c r="R527" s="283"/>
      <c r="S527" s="283"/>
      <c r="T527" s="283"/>
      <c r="U527" s="283"/>
      <c r="V527" s="283"/>
      <c r="W527" s="283"/>
      <c r="X527" s="283"/>
      <c r="Y527" s="283"/>
      <c r="Z527" s="283"/>
      <c r="AA527" s="283"/>
      <c r="AB527" s="283"/>
      <c r="AC527" s="283"/>
      <c r="AD527" s="283"/>
      <c r="AE527" s="283"/>
      <c r="AF527" s="283"/>
      <c r="AG527" s="283"/>
      <c r="AH527" s="283"/>
      <c r="AI527" s="283"/>
      <c r="AJ527" s="283"/>
      <c r="AK527" s="283"/>
      <c r="AL527" s="283"/>
    </row>
    <row r="528">
      <c r="A528" s="283"/>
      <c r="B528" s="283"/>
      <c r="C528" s="283"/>
      <c r="D528" s="283"/>
      <c r="E528" s="283"/>
      <c r="F528" s="283"/>
      <c r="G528" s="283"/>
      <c r="H528" s="283"/>
      <c r="I528" s="283"/>
      <c r="J528" s="283"/>
      <c r="K528" s="283"/>
      <c r="L528" s="329"/>
      <c r="M528" s="329"/>
      <c r="N528" s="329"/>
      <c r="O528" s="329"/>
      <c r="P528" s="329"/>
      <c r="Q528" s="329"/>
      <c r="R528" s="283"/>
      <c r="S528" s="283"/>
      <c r="T528" s="283"/>
      <c r="U528" s="283"/>
      <c r="V528" s="283"/>
      <c r="W528" s="283"/>
      <c r="X528" s="283"/>
      <c r="Y528" s="283"/>
      <c r="Z528" s="283"/>
      <c r="AA528" s="283"/>
      <c r="AB528" s="283"/>
      <c r="AC528" s="283"/>
      <c r="AD528" s="283"/>
      <c r="AE528" s="283"/>
      <c r="AF528" s="283"/>
      <c r="AG528" s="283"/>
      <c r="AH528" s="283"/>
      <c r="AI528" s="283"/>
      <c r="AJ528" s="283"/>
      <c r="AK528" s="283"/>
      <c r="AL528" s="283"/>
    </row>
    <row r="529">
      <c r="A529" s="283"/>
      <c r="B529" s="283"/>
      <c r="C529" s="283"/>
      <c r="D529" s="283"/>
      <c r="E529" s="283"/>
      <c r="F529" s="283"/>
      <c r="G529" s="283"/>
      <c r="H529" s="283"/>
      <c r="I529" s="283"/>
      <c r="J529" s="283"/>
      <c r="K529" s="283"/>
      <c r="L529" s="329"/>
      <c r="M529" s="329"/>
      <c r="N529" s="329"/>
      <c r="O529" s="329"/>
      <c r="P529" s="329"/>
      <c r="Q529" s="329"/>
      <c r="R529" s="283"/>
      <c r="S529" s="283"/>
      <c r="T529" s="283"/>
      <c r="U529" s="283"/>
      <c r="V529" s="283"/>
      <c r="W529" s="283"/>
      <c r="X529" s="283"/>
      <c r="Y529" s="283"/>
      <c r="Z529" s="283"/>
      <c r="AA529" s="283"/>
      <c r="AB529" s="283"/>
      <c r="AC529" s="283"/>
      <c r="AD529" s="283"/>
      <c r="AE529" s="283"/>
      <c r="AF529" s="283"/>
      <c r="AG529" s="283"/>
      <c r="AH529" s="283"/>
      <c r="AI529" s="283"/>
      <c r="AJ529" s="283"/>
      <c r="AK529" s="283"/>
      <c r="AL529" s="283"/>
    </row>
    <row r="530">
      <c r="A530" s="283"/>
      <c r="B530" s="283"/>
      <c r="C530" s="283"/>
      <c r="D530" s="283"/>
      <c r="E530" s="283"/>
      <c r="F530" s="283"/>
      <c r="G530" s="283"/>
      <c r="H530" s="283"/>
      <c r="I530" s="283"/>
      <c r="J530" s="283"/>
      <c r="K530" s="283"/>
      <c r="L530" s="329"/>
      <c r="M530" s="329"/>
      <c r="N530" s="329"/>
      <c r="O530" s="329"/>
      <c r="P530" s="329"/>
      <c r="Q530" s="329"/>
      <c r="R530" s="283"/>
      <c r="S530" s="283"/>
      <c r="T530" s="283"/>
      <c r="U530" s="283"/>
      <c r="V530" s="283"/>
      <c r="W530" s="283"/>
      <c r="X530" s="283"/>
      <c r="Y530" s="283"/>
      <c r="Z530" s="283"/>
      <c r="AA530" s="283"/>
      <c r="AB530" s="283"/>
      <c r="AC530" s="283"/>
      <c r="AD530" s="283"/>
      <c r="AE530" s="283"/>
      <c r="AF530" s="283"/>
      <c r="AG530" s="283"/>
      <c r="AH530" s="283"/>
      <c r="AI530" s="283"/>
      <c r="AJ530" s="283"/>
      <c r="AK530" s="283"/>
      <c r="AL530" s="283"/>
    </row>
    <row r="531">
      <c r="A531" s="283"/>
      <c r="B531" s="283"/>
      <c r="C531" s="283"/>
      <c r="D531" s="283"/>
      <c r="E531" s="283"/>
      <c r="F531" s="283"/>
      <c r="G531" s="283"/>
      <c r="H531" s="283"/>
      <c r="I531" s="283"/>
      <c r="J531" s="283"/>
      <c r="K531" s="283"/>
      <c r="L531" s="329"/>
      <c r="M531" s="329"/>
      <c r="N531" s="329"/>
      <c r="O531" s="329"/>
      <c r="P531" s="329"/>
      <c r="Q531" s="329"/>
      <c r="R531" s="283"/>
      <c r="S531" s="283"/>
      <c r="T531" s="283"/>
      <c r="U531" s="283"/>
      <c r="V531" s="283"/>
      <c r="W531" s="283"/>
      <c r="X531" s="283"/>
      <c r="Y531" s="283"/>
      <c r="Z531" s="283"/>
      <c r="AA531" s="283"/>
      <c r="AB531" s="283"/>
      <c r="AC531" s="283"/>
      <c r="AD531" s="283"/>
      <c r="AE531" s="283"/>
      <c r="AF531" s="283"/>
      <c r="AG531" s="283"/>
      <c r="AH531" s="283"/>
      <c r="AI531" s="283"/>
      <c r="AJ531" s="283"/>
      <c r="AK531" s="283"/>
      <c r="AL531" s="283"/>
    </row>
    <row r="532">
      <c r="A532" s="283"/>
      <c r="B532" s="283"/>
      <c r="C532" s="283"/>
      <c r="D532" s="283"/>
      <c r="E532" s="283"/>
      <c r="F532" s="283"/>
      <c r="G532" s="283"/>
      <c r="H532" s="283"/>
      <c r="I532" s="283"/>
      <c r="J532" s="283"/>
      <c r="K532" s="283"/>
      <c r="L532" s="329"/>
      <c r="M532" s="329"/>
      <c r="N532" s="329"/>
      <c r="O532" s="329"/>
      <c r="P532" s="329"/>
      <c r="Q532" s="329"/>
      <c r="R532" s="283"/>
      <c r="S532" s="283"/>
      <c r="T532" s="283"/>
      <c r="U532" s="283"/>
      <c r="V532" s="283"/>
      <c r="W532" s="283"/>
      <c r="X532" s="283"/>
      <c r="Y532" s="283"/>
      <c r="Z532" s="283"/>
      <c r="AA532" s="283"/>
      <c r="AB532" s="283"/>
      <c r="AC532" s="283"/>
      <c r="AD532" s="283"/>
      <c r="AE532" s="283"/>
      <c r="AF532" s="283"/>
      <c r="AG532" s="283"/>
      <c r="AH532" s="283"/>
      <c r="AI532" s="283"/>
      <c r="AJ532" s="283"/>
      <c r="AK532" s="283"/>
      <c r="AL532" s="283"/>
    </row>
    <row r="533">
      <c r="A533" s="283"/>
      <c r="B533" s="283"/>
      <c r="C533" s="283"/>
      <c r="D533" s="283"/>
      <c r="E533" s="283"/>
      <c r="F533" s="283"/>
      <c r="G533" s="283"/>
      <c r="H533" s="283"/>
      <c r="I533" s="283"/>
      <c r="J533" s="283"/>
      <c r="K533" s="283"/>
      <c r="L533" s="329"/>
      <c r="M533" s="329"/>
      <c r="N533" s="329"/>
      <c r="O533" s="329"/>
      <c r="P533" s="329"/>
      <c r="Q533" s="329"/>
      <c r="R533" s="283"/>
      <c r="S533" s="283"/>
      <c r="T533" s="283"/>
      <c r="U533" s="283"/>
      <c r="V533" s="283"/>
      <c r="W533" s="283"/>
      <c r="X533" s="283"/>
      <c r="Y533" s="283"/>
      <c r="Z533" s="283"/>
      <c r="AA533" s="283"/>
      <c r="AB533" s="283"/>
      <c r="AC533" s="283"/>
      <c r="AD533" s="283"/>
      <c r="AE533" s="283"/>
      <c r="AF533" s="283"/>
      <c r="AG533" s="283"/>
      <c r="AH533" s="283"/>
      <c r="AI533" s="283"/>
      <c r="AJ533" s="283"/>
      <c r="AK533" s="283"/>
      <c r="AL533" s="283"/>
    </row>
    <row r="534">
      <c r="A534" s="283"/>
      <c r="B534" s="283"/>
      <c r="C534" s="283"/>
      <c r="D534" s="283"/>
      <c r="E534" s="283"/>
      <c r="F534" s="283"/>
      <c r="G534" s="283"/>
      <c r="H534" s="283"/>
      <c r="I534" s="283"/>
      <c r="J534" s="283"/>
      <c r="K534" s="283"/>
      <c r="L534" s="329"/>
      <c r="M534" s="329"/>
      <c r="N534" s="329"/>
      <c r="O534" s="329"/>
      <c r="P534" s="329"/>
      <c r="Q534" s="329"/>
      <c r="R534" s="283"/>
      <c r="S534" s="283"/>
      <c r="T534" s="283"/>
      <c r="U534" s="283"/>
      <c r="V534" s="283"/>
      <c r="W534" s="283"/>
      <c r="X534" s="283"/>
      <c r="Y534" s="283"/>
      <c r="Z534" s="283"/>
      <c r="AA534" s="283"/>
      <c r="AB534" s="283"/>
      <c r="AC534" s="283"/>
      <c r="AD534" s="283"/>
      <c r="AE534" s="283"/>
      <c r="AF534" s="283"/>
      <c r="AG534" s="283"/>
      <c r="AH534" s="283"/>
      <c r="AI534" s="283"/>
      <c r="AJ534" s="283"/>
      <c r="AK534" s="283"/>
      <c r="AL534" s="283"/>
    </row>
    <row r="535">
      <c r="A535" s="283"/>
      <c r="B535" s="283"/>
      <c r="C535" s="283"/>
      <c r="D535" s="283"/>
      <c r="E535" s="283"/>
      <c r="F535" s="283"/>
      <c r="G535" s="283"/>
      <c r="H535" s="283"/>
      <c r="I535" s="283"/>
      <c r="J535" s="283"/>
      <c r="K535" s="283"/>
      <c r="L535" s="329"/>
      <c r="M535" s="329"/>
      <c r="N535" s="329"/>
      <c r="O535" s="329"/>
      <c r="P535" s="329"/>
      <c r="Q535" s="329"/>
      <c r="R535" s="283"/>
      <c r="S535" s="283"/>
      <c r="T535" s="283"/>
      <c r="U535" s="283"/>
      <c r="V535" s="283"/>
      <c r="W535" s="283"/>
      <c r="X535" s="283"/>
      <c r="Y535" s="283"/>
      <c r="Z535" s="283"/>
      <c r="AA535" s="283"/>
      <c r="AB535" s="283"/>
      <c r="AC535" s="283"/>
      <c r="AD535" s="283"/>
      <c r="AE535" s="283"/>
      <c r="AF535" s="283"/>
      <c r="AG535" s="283"/>
      <c r="AH535" s="283"/>
      <c r="AI535" s="283"/>
      <c r="AJ535" s="283"/>
      <c r="AK535" s="283"/>
      <c r="AL535" s="283"/>
    </row>
    <row r="536">
      <c r="A536" s="283"/>
      <c r="B536" s="283"/>
      <c r="C536" s="283"/>
      <c r="D536" s="283"/>
      <c r="E536" s="283"/>
      <c r="F536" s="283"/>
      <c r="G536" s="283"/>
      <c r="H536" s="283"/>
      <c r="I536" s="283"/>
      <c r="J536" s="283"/>
      <c r="K536" s="283"/>
      <c r="L536" s="329"/>
      <c r="M536" s="329"/>
      <c r="N536" s="329"/>
      <c r="O536" s="329"/>
      <c r="P536" s="329"/>
      <c r="Q536" s="329"/>
      <c r="R536" s="283"/>
      <c r="S536" s="283"/>
      <c r="T536" s="283"/>
      <c r="U536" s="283"/>
      <c r="V536" s="283"/>
      <c r="W536" s="283"/>
      <c r="X536" s="283"/>
      <c r="Y536" s="283"/>
      <c r="Z536" s="283"/>
      <c r="AA536" s="283"/>
      <c r="AB536" s="283"/>
      <c r="AC536" s="283"/>
      <c r="AD536" s="283"/>
      <c r="AE536" s="283"/>
      <c r="AF536" s="283"/>
      <c r="AG536" s="283"/>
      <c r="AH536" s="283"/>
      <c r="AI536" s="283"/>
      <c r="AJ536" s="283"/>
      <c r="AK536" s="283"/>
      <c r="AL536" s="283"/>
    </row>
    <row r="537">
      <c r="A537" s="283"/>
      <c r="B537" s="283"/>
      <c r="C537" s="283"/>
      <c r="D537" s="283"/>
      <c r="E537" s="283"/>
      <c r="F537" s="283"/>
      <c r="G537" s="283"/>
      <c r="H537" s="283"/>
      <c r="I537" s="283"/>
      <c r="J537" s="283"/>
      <c r="K537" s="283"/>
      <c r="L537" s="329"/>
      <c r="M537" s="329"/>
      <c r="N537" s="329"/>
      <c r="O537" s="329"/>
      <c r="P537" s="329"/>
      <c r="Q537" s="329"/>
      <c r="R537" s="283"/>
      <c r="S537" s="283"/>
      <c r="T537" s="283"/>
      <c r="U537" s="283"/>
      <c r="V537" s="283"/>
      <c r="W537" s="283"/>
      <c r="X537" s="283"/>
      <c r="Y537" s="283"/>
      <c r="Z537" s="283"/>
      <c r="AA537" s="283"/>
      <c r="AB537" s="283"/>
      <c r="AC537" s="283"/>
      <c r="AD537" s="283"/>
      <c r="AE537" s="283"/>
      <c r="AF537" s="283"/>
      <c r="AG537" s="283"/>
      <c r="AH537" s="283"/>
      <c r="AI537" s="283"/>
      <c r="AJ537" s="283"/>
      <c r="AK537" s="283"/>
      <c r="AL537" s="283"/>
    </row>
    <row r="538">
      <c r="A538" s="283"/>
      <c r="B538" s="283"/>
      <c r="C538" s="283"/>
      <c r="D538" s="283"/>
      <c r="E538" s="283"/>
      <c r="F538" s="283"/>
      <c r="G538" s="283"/>
      <c r="H538" s="283"/>
      <c r="I538" s="283"/>
      <c r="J538" s="283"/>
      <c r="K538" s="283"/>
      <c r="L538" s="329"/>
      <c r="M538" s="329"/>
      <c r="N538" s="329"/>
      <c r="O538" s="329"/>
      <c r="P538" s="329"/>
      <c r="Q538" s="329"/>
      <c r="R538" s="283"/>
      <c r="S538" s="283"/>
      <c r="T538" s="283"/>
      <c r="U538" s="283"/>
      <c r="V538" s="283"/>
      <c r="W538" s="283"/>
      <c r="X538" s="283"/>
      <c r="Y538" s="283"/>
      <c r="Z538" s="283"/>
      <c r="AA538" s="283"/>
      <c r="AB538" s="283"/>
      <c r="AC538" s="283"/>
      <c r="AD538" s="283"/>
      <c r="AE538" s="283"/>
      <c r="AF538" s="283"/>
      <c r="AG538" s="283"/>
      <c r="AH538" s="283"/>
      <c r="AI538" s="283"/>
      <c r="AJ538" s="283"/>
      <c r="AK538" s="283"/>
      <c r="AL538" s="283"/>
    </row>
    <row r="539">
      <c r="A539" s="283"/>
      <c r="B539" s="283"/>
      <c r="C539" s="283"/>
      <c r="D539" s="283"/>
      <c r="E539" s="283"/>
      <c r="F539" s="283"/>
      <c r="G539" s="283"/>
      <c r="H539" s="283"/>
      <c r="I539" s="283"/>
      <c r="J539" s="283"/>
      <c r="K539" s="283"/>
      <c r="L539" s="329"/>
      <c r="M539" s="329"/>
      <c r="N539" s="329"/>
      <c r="O539" s="329"/>
      <c r="P539" s="329"/>
      <c r="Q539" s="329"/>
      <c r="R539" s="283"/>
      <c r="S539" s="283"/>
      <c r="T539" s="283"/>
      <c r="U539" s="283"/>
      <c r="V539" s="283"/>
      <c r="W539" s="283"/>
      <c r="X539" s="283"/>
      <c r="Y539" s="283"/>
      <c r="Z539" s="283"/>
      <c r="AA539" s="283"/>
      <c r="AB539" s="283"/>
      <c r="AC539" s="283"/>
      <c r="AD539" s="283"/>
      <c r="AE539" s="283"/>
      <c r="AF539" s="283"/>
      <c r="AG539" s="283"/>
      <c r="AH539" s="283"/>
      <c r="AI539" s="283"/>
      <c r="AJ539" s="283"/>
      <c r="AK539" s="283"/>
      <c r="AL539" s="283"/>
    </row>
    <row r="540">
      <c r="A540" s="283"/>
      <c r="B540" s="283"/>
      <c r="C540" s="283"/>
      <c r="D540" s="283"/>
      <c r="E540" s="283"/>
      <c r="F540" s="283"/>
      <c r="G540" s="283"/>
      <c r="H540" s="283"/>
      <c r="I540" s="283"/>
      <c r="J540" s="283"/>
      <c r="K540" s="283"/>
      <c r="L540" s="329"/>
      <c r="M540" s="329"/>
      <c r="N540" s="329"/>
      <c r="O540" s="329"/>
      <c r="P540" s="329"/>
      <c r="Q540" s="329"/>
      <c r="R540" s="283"/>
      <c r="S540" s="283"/>
      <c r="T540" s="283"/>
      <c r="U540" s="283"/>
      <c r="V540" s="283"/>
      <c r="W540" s="283"/>
      <c r="X540" s="283"/>
      <c r="Y540" s="283"/>
      <c r="Z540" s="283"/>
      <c r="AA540" s="283"/>
      <c r="AB540" s="283"/>
      <c r="AC540" s="283"/>
      <c r="AD540" s="283"/>
      <c r="AE540" s="283"/>
      <c r="AF540" s="283"/>
      <c r="AG540" s="283"/>
      <c r="AH540" s="283"/>
      <c r="AI540" s="283"/>
      <c r="AJ540" s="283"/>
      <c r="AK540" s="283"/>
      <c r="AL540" s="283"/>
    </row>
    <row r="541">
      <c r="A541" s="283"/>
      <c r="B541" s="283"/>
      <c r="C541" s="283"/>
      <c r="D541" s="283"/>
      <c r="E541" s="283"/>
      <c r="F541" s="283"/>
      <c r="G541" s="283"/>
      <c r="H541" s="283"/>
      <c r="I541" s="283"/>
      <c r="J541" s="283"/>
      <c r="K541" s="283"/>
      <c r="L541" s="329"/>
      <c r="M541" s="329"/>
      <c r="N541" s="329"/>
      <c r="O541" s="329"/>
      <c r="P541" s="329"/>
      <c r="Q541" s="329"/>
      <c r="R541" s="283"/>
      <c r="S541" s="283"/>
      <c r="T541" s="283"/>
      <c r="U541" s="283"/>
      <c r="V541" s="283"/>
      <c r="W541" s="283"/>
      <c r="X541" s="283"/>
      <c r="Y541" s="283"/>
      <c r="Z541" s="283"/>
      <c r="AA541" s="283"/>
      <c r="AB541" s="283"/>
      <c r="AC541" s="283"/>
      <c r="AD541" s="283"/>
      <c r="AE541" s="283"/>
      <c r="AF541" s="283"/>
      <c r="AG541" s="283"/>
      <c r="AH541" s="283"/>
      <c r="AI541" s="283"/>
      <c r="AJ541" s="283"/>
      <c r="AK541" s="283"/>
      <c r="AL541" s="283"/>
    </row>
    <row r="542">
      <c r="A542" s="283"/>
      <c r="B542" s="283"/>
      <c r="C542" s="283"/>
      <c r="D542" s="283"/>
      <c r="E542" s="283"/>
      <c r="F542" s="283"/>
      <c r="G542" s="283"/>
      <c r="H542" s="283"/>
      <c r="I542" s="283"/>
      <c r="J542" s="283"/>
      <c r="K542" s="283"/>
      <c r="L542" s="329"/>
      <c r="M542" s="329"/>
      <c r="N542" s="329"/>
      <c r="O542" s="329"/>
      <c r="P542" s="329"/>
      <c r="Q542" s="329"/>
      <c r="R542" s="283"/>
      <c r="S542" s="283"/>
      <c r="T542" s="283"/>
      <c r="U542" s="283"/>
      <c r="V542" s="283"/>
      <c r="W542" s="283"/>
      <c r="X542" s="283"/>
      <c r="Y542" s="283"/>
      <c r="Z542" s="283"/>
      <c r="AA542" s="283"/>
      <c r="AB542" s="283"/>
      <c r="AC542" s="283"/>
      <c r="AD542" s="283"/>
      <c r="AE542" s="283"/>
      <c r="AF542" s="283"/>
      <c r="AG542" s="283"/>
      <c r="AH542" s="283"/>
      <c r="AI542" s="283"/>
      <c r="AJ542" s="283"/>
      <c r="AK542" s="283"/>
      <c r="AL542" s="283"/>
    </row>
    <row r="543">
      <c r="A543" s="283"/>
      <c r="B543" s="283"/>
      <c r="C543" s="283"/>
      <c r="D543" s="283"/>
      <c r="E543" s="283"/>
      <c r="F543" s="283"/>
      <c r="G543" s="283"/>
      <c r="H543" s="283"/>
      <c r="I543" s="283"/>
      <c r="J543" s="283"/>
      <c r="K543" s="283"/>
      <c r="L543" s="329"/>
      <c r="M543" s="329"/>
      <c r="N543" s="329"/>
      <c r="O543" s="329"/>
      <c r="P543" s="329"/>
      <c r="Q543" s="329"/>
      <c r="R543" s="283"/>
      <c r="S543" s="283"/>
      <c r="T543" s="283"/>
      <c r="U543" s="283"/>
      <c r="V543" s="283"/>
      <c r="W543" s="283"/>
      <c r="X543" s="283"/>
      <c r="Y543" s="283"/>
      <c r="Z543" s="283"/>
      <c r="AA543" s="283"/>
      <c r="AB543" s="283"/>
      <c r="AC543" s="283"/>
      <c r="AD543" s="283"/>
      <c r="AE543" s="283"/>
      <c r="AF543" s="283"/>
      <c r="AG543" s="283"/>
      <c r="AH543" s="283"/>
      <c r="AI543" s="283"/>
      <c r="AJ543" s="283"/>
      <c r="AK543" s="283"/>
      <c r="AL543" s="283"/>
    </row>
    <row r="544">
      <c r="A544" s="283"/>
      <c r="B544" s="283"/>
      <c r="C544" s="283"/>
      <c r="D544" s="283"/>
      <c r="E544" s="283"/>
      <c r="F544" s="283"/>
      <c r="G544" s="283"/>
      <c r="H544" s="283"/>
      <c r="I544" s="283"/>
      <c r="J544" s="283"/>
      <c r="K544" s="283"/>
      <c r="L544" s="329"/>
      <c r="M544" s="329"/>
      <c r="N544" s="329"/>
      <c r="O544" s="329"/>
      <c r="P544" s="329"/>
      <c r="Q544" s="329"/>
      <c r="R544" s="283"/>
      <c r="S544" s="283"/>
      <c r="T544" s="283"/>
      <c r="U544" s="283"/>
      <c r="V544" s="283"/>
      <c r="W544" s="283"/>
      <c r="X544" s="283"/>
      <c r="Y544" s="283"/>
      <c r="Z544" s="283"/>
      <c r="AA544" s="283"/>
      <c r="AB544" s="283"/>
      <c r="AC544" s="283"/>
      <c r="AD544" s="283"/>
      <c r="AE544" s="283"/>
      <c r="AF544" s="283"/>
      <c r="AG544" s="283"/>
      <c r="AH544" s="283"/>
      <c r="AI544" s="283"/>
      <c r="AJ544" s="283"/>
      <c r="AK544" s="283"/>
      <c r="AL544" s="283"/>
    </row>
    <row r="545">
      <c r="A545" s="283"/>
      <c r="B545" s="283"/>
      <c r="C545" s="283"/>
      <c r="D545" s="283"/>
      <c r="E545" s="283"/>
      <c r="F545" s="283"/>
      <c r="G545" s="283"/>
      <c r="H545" s="283"/>
      <c r="I545" s="283"/>
      <c r="J545" s="283"/>
      <c r="K545" s="283"/>
      <c r="L545" s="329"/>
      <c r="M545" s="329"/>
      <c r="N545" s="329"/>
      <c r="O545" s="329"/>
      <c r="P545" s="329"/>
      <c r="Q545" s="329"/>
      <c r="R545" s="283"/>
      <c r="S545" s="283"/>
      <c r="T545" s="283"/>
      <c r="U545" s="283"/>
      <c r="V545" s="283"/>
      <c r="W545" s="283"/>
      <c r="X545" s="283"/>
      <c r="Y545" s="283"/>
      <c r="Z545" s="283"/>
      <c r="AA545" s="283"/>
      <c r="AB545" s="283"/>
      <c r="AC545" s="283"/>
      <c r="AD545" s="283"/>
      <c r="AE545" s="283"/>
      <c r="AF545" s="283"/>
      <c r="AG545" s="283"/>
      <c r="AH545" s="283"/>
      <c r="AI545" s="283"/>
      <c r="AJ545" s="283"/>
      <c r="AK545" s="283"/>
      <c r="AL545" s="283"/>
    </row>
    <row r="546">
      <c r="A546" s="283"/>
      <c r="B546" s="283"/>
      <c r="C546" s="283"/>
      <c r="D546" s="283"/>
      <c r="E546" s="283"/>
      <c r="F546" s="283"/>
      <c r="G546" s="283"/>
      <c r="H546" s="283"/>
      <c r="I546" s="283"/>
      <c r="J546" s="283"/>
      <c r="K546" s="283"/>
      <c r="L546" s="329"/>
      <c r="M546" s="329"/>
      <c r="N546" s="329"/>
      <c r="O546" s="329"/>
      <c r="P546" s="329"/>
      <c r="Q546" s="329"/>
      <c r="R546" s="283"/>
      <c r="S546" s="283"/>
      <c r="T546" s="283"/>
      <c r="U546" s="283"/>
      <c r="V546" s="283"/>
      <c r="W546" s="283"/>
      <c r="X546" s="283"/>
      <c r="Y546" s="283"/>
      <c r="Z546" s="283"/>
      <c r="AA546" s="283"/>
      <c r="AB546" s="283"/>
      <c r="AC546" s="283"/>
      <c r="AD546" s="283"/>
      <c r="AE546" s="283"/>
      <c r="AF546" s="283"/>
      <c r="AG546" s="283"/>
      <c r="AH546" s="283"/>
      <c r="AI546" s="283"/>
      <c r="AJ546" s="283"/>
      <c r="AK546" s="283"/>
      <c r="AL546" s="283"/>
    </row>
    <row r="547">
      <c r="A547" s="283"/>
      <c r="B547" s="283"/>
      <c r="C547" s="283"/>
      <c r="D547" s="283"/>
      <c r="E547" s="283"/>
      <c r="F547" s="283"/>
      <c r="G547" s="283"/>
      <c r="H547" s="283"/>
      <c r="I547" s="283"/>
      <c r="J547" s="283"/>
      <c r="K547" s="283"/>
      <c r="L547" s="329"/>
      <c r="M547" s="329"/>
      <c r="N547" s="329"/>
      <c r="O547" s="329"/>
      <c r="P547" s="329"/>
      <c r="Q547" s="329"/>
      <c r="R547" s="283"/>
      <c r="S547" s="283"/>
      <c r="T547" s="283"/>
      <c r="U547" s="283"/>
      <c r="V547" s="283"/>
      <c r="W547" s="283"/>
      <c r="X547" s="283"/>
      <c r="Y547" s="283"/>
      <c r="Z547" s="283"/>
      <c r="AA547" s="283"/>
      <c r="AB547" s="283"/>
      <c r="AC547" s="283"/>
      <c r="AD547" s="283"/>
      <c r="AE547" s="283"/>
      <c r="AF547" s="283"/>
      <c r="AG547" s="283"/>
      <c r="AH547" s="283"/>
      <c r="AI547" s="283"/>
      <c r="AJ547" s="283"/>
      <c r="AK547" s="283"/>
      <c r="AL547" s="283"/>
    </row>
    <row r="548">
      <c r="A548" s="283"/>
      <c r="B548" s="283"/>
      <c r="C548" s="283"/>
      <c r="D548" s="283"/>
      <c r="E548" s="283"/>
      <c r="F548" s="283"/>
      <c r="G548" s="283"/>
      <c r="H548" s="283"/>
      <c r="I548" s="283"/>
      <c r="J548" s="283"/>
      <c r="K548" s="283"/>
      <c r="L548" s="329"/>
      <c r="M548" s="329"/>
      <c r="N548" s="329"/>
      <c r="O548" s="329"/>
      <c r="P548" s="329"/>
      <c r="Q548" s="329"/>
      <c r="R548" s="283"/>
      <c r="S548" s="283"/>
      <c r="T548" s="283"/>
      <c r="U548" s="283"/>
      <c r="V548" s="283"/>
      <c r="W548" s="283"/>
      <c r="X548" s="283"/>
      <c r="Y548" s="283"/>
      <c r="Z548" s="283"/>
      <c r="AA548" s="283"/>
      <c r="AB548" s="283"/>
      <c r="AC548" s="283"/>
      <c r="AD548" s="283"/>
      <c r="AE548" s="283"/>
      <c r="AF548" s="283"/>
      <c r="AG548" s="283"/>
      <c r="AH548" s="283"/>
      <c r="AI548" s="283"/>
      <c r="AJ548" s="283"/>
      <c r="AK548" s="283"/>
      <c r="AL548" s="283"/>
    </row>
    <row r="549">
      <c r="A549" s="283"/>
      <c r="B549" s="283"/>
      <c r="C549" s="283"/>
      <c r="D549" s="283"/>
      <c r="E549" s="283"/>
      <c r="F549" s="283"/>
      <c r="G549" s="283"/>
      <c r="H549" s="283"/>
      <c r="I549" s="283"/>
      <c r="J549" s="283"/>
      <c r="K549" s="283"/>
      <c r="L549" s="329"/>
      <c r="M549" s="329"/>
      <c r="N549" s="329"/>
      <c r="O549" s="329"/>
      <c r="P549" s="329"/>
      <c r="Q549" s="329"/>
      <c r="R549" s="283"/>
      <c r="S549" s="283"/>
      <c r="T549" s="283"/>
      <c r="U549" s="283"/>
      <c r="V549" s="283"/>
      <c r="W549" s="283"/>
      <c r="X549" s="283"/>
      <c r="Y549" s="283"/>
      <c r="Z549" s="283"/>
      <c r="AA549" s="283"/>
      <c r="AB549" s="283"/>
      <c r="AC549" s="283"/>
      <c r="AD549" s="283"/>
      <c r="AE549" s="283"/>
      <c r="AF549" s="283"/>
      <c r="AG549" s="283"/>
      <c r="AH549" s="283"/>
      <c r="AI549" s="283"/>
      <c r="AJ549" s="283"/>
      <c r="AK549" s="283"/>
      <c r="AL549" s="283"/>
    </row>
    <row r="550">
      <c r="A550" s="283"/>
      <c r="B550" s="283"/>
      <c r="C550" s="283"/>
      <c r="D550" s="283"/>
      <c r="E550" s="283"/>
      <c r="F550" s="283"/>
      <c r="G550" s="283"/>
      <c r="H550" s="283"/>
      <c r="I550" s="283"/>
      <c r="J550" s="283"/>
      <c r="K550" s="283"/>
      <c r="L550" s="329"/>
      <c r="M550" s="329"/>
      <c r="N550" s="329"/>
      <c r="O550" s="329"/>
      <c r="P550" s="329"/>
      <c r="Q550" s="329"/>
      <c r="R550" s="283"/>
      <c r="S550" s="283"/>
      <c r="T550" s="283"/>
      <c r="U550" s="283"/>
      <c r="V550" s="283"/>
      <c r="W550" s="283"/>
      <c r="X550" s="283"/>
      <c r="Y550" s="283"/>
      <c r="Z550" s="283"/>
      <c r="AA550" s="283"/>
      <c r="AB550" s="283"/>
      <c r="AC550" s="283"/>
      <c r="AD550" s="283"/>
      <c r="AE550" s="283"/>
      <c r="AF550" s="283"/>
      <c r="AG550" s="283"/>
      <c r="AH550" s="283"/>
      <c r="AI550" s="283"/>
      <c r="AJ550" s="283"/>
      <c r="AK550" s="283"/>
      <c r="AL550" s="283"/>
    </row>
    <row r="551">
      <c r="A551" s="283"/>
      <c r="B551" s="283"/>
      <c r="C551" s="283"/>
      <c r="D551" s="283"/>
      <c r="E551" s="283"/>
      <c r="F551" s="283"/>
      <c r="G551" s="283"/>
      <c r="H551" s="283"/>
      <c r="I551" s="283"/>
      <c r="J551" s="283"/>
      <c r="K551" s="283"/>
      <c r="L551" s="329"/>
      <c r="M551" s="329"/>
      <c r="N551" s="329"/>
      <c r="O551" s="329"/>
      <c r="P551" s="329"/>
      <c r="Q551" s="329"/>
      <c r="R551" s="283"/>
      <c r="S551" s="283"/>
      <c r="T551" s="283"/>
      <c r="U551" s="283"/>
      <c r="V551" s="283"/>
      <c r="W551" s="283"/>
      <c r="X551" s="283"/>
      <c r="Y551" s="283"/>
      <c r="Z551" s="283"/>
      <c r="AA551" s="283"/>
      <c r="AB551" s="283"/>
      <c r="AC551" s="283"/>
      <c r="AD551" s="283"/>
      <c r="AE551" s="283"/>
      <c r="AF551" s="283"/>
      <c r="AG551" s="283"/>
      <c r="AH551" s="283"/>
      <c r="AI551" s="283"/>
      <c r="AJ551" s="283"/>
      <c r="AK551" s="283"/>
      <c r="AL551" s="283"/>
    </row>
    <row r="552">
      <c r="A552" s="283"/>
      <c r="B552" s="283"/>
      <c r="C552" s="283"/>
      <c r="D552" s="283"/>
      <c r="E552" s="283"/>
      <c r="F552" s="283"/>
      <c r="G552" s="283"/>
      <c r="H552" s="283"/>
      <c r="I552" s="283"/>
      <c r="J552" s="283"/>
      <c r="K552" s="283"/>
      <c r="L552" s="329"/>
      <c r="M552" s="329"/>
      <c r="N552" s="329"/>
      <c r="O552" s="329"/>
      <c r="P552" s="329"/>
      <c r="Q552" s="329"/>
      <c r="R552" s="283"/>
      <c r="S552" s="283"/>
      <c r="T552" s="283"/>
      <c r="U552" s="283"/>
      <c r="V552" s="283"/>
      <c r="W552" s="283"/>
      <c r="X552" s="283"/>
      <c r="Y552" s="283"/>
      <c r="Z552" s="283"/>
      <c r="AA552" s="283"/>
      <c r="AB552" s="283"/>
      <c r="AC552" s="283"/>
      <c r="AD552" s="283"/>
      <c r="AE552" s="283"/>
      <c r="AF552" s="283"/>
      <c r="AG552" s="283"/>
      <c r="AH552" s="283"/>
      <c r="AI552" s="283"/>
      <c r="AJ552" s="283"/>
      <c r="AK552" s="283"/>
      <c r="AL552" s="283"/>
    </row>
    <row r="553">
      <c r="A553" s="283"/>
      <c r="B553" s="283"/>
      <c r="C553" s="283"/>
      <c r="D553" s="283"/>
      <c r="E553" s="283"/>
      <c r="F553" s="283"/>
      <c r="G553" s="283"/>
      <c r="H553" s="283"/>
      <c r="I553" s="283"/>
      <c r="J553" s="283"/>
      <c r="K553" s="283"/>
      <c r="L553" s="329"/>
      <c r="M553" s="329"/>
      <c r="N553" s="329"/>
      <c r="O553" s="329"/>
      <c r="P553" s="329"/>
      <c r="Q553" s="329"/>
      <c r="R553" s="283"/>
      <c r="S553" s="283"/>
      <c r="T553" s="283"/>
      <c r="U553" s="283"/>
      <c r="V553" s="283"/>
      <c r="W553" s="283"/>
      <c r="X553" s="283"/>
      <c r="Y553" s="283"/>
      <c r="Z553" s="283"/>
      <c r="AA553" s="283"/>
      <c r="AB553" s="283"/>
      <c r="AC553" s="283"/>
      <c r="AD553" s="283"/>
      <c r="AE553" s="283"/>
      <c r="AF553" s="283"/>
      <c r="AG553" s="283"/>
      <c r="AH553" s="283"/>
      <c r="AI553" s="283"/>
      <c r="AJ553" s="283"/>
      <c r="AK553" s="283"/>
      <c r="AL553" s="283"/>
    </row>
    <row r="554">
      <c r="A554" s="283"/>
      <c r="B554" s="283"/>
      <c r="C554" s="283"/>
      <c r="D554" s="283"/>
      <c r="E554" s="283"/>
      <c r="F554" s="283"/>
      <c r="G554" s="283"/>
      <c r="H554" s="283"/>
      <c r="I554" s="283"/>
      <c r="J554" s="283"/>
      <c r="K554" s="283"/>
      <c r="L554" s="329"/>
      <c r="M554" s="329"/>
      <c r="N554" s="329"/>
      <c r="O554" s="329"/>
      <c r="P554" s="329"/>
      <c r="Q554" s="329"/>
      <c r="R554" s="283"/>
      <c r="S554" s="283"/>
      <c r="T554" s="283"/>
      <c r="U554" s="283"/>
      <c r="V554" s="283"/>
      <c r="W554" s="283"/>
      <c r="X554" s="283"/>
      <c r="Y554" s="283"/>
      <c r="Z554" s="283"/>
      <c r="AA554" s="283"/>
      <c r="AB554" s="283"/>
      <c r="AC554" s="283"/>
      <c r="AD554" s="283"/>
      <c r="AE554" s="283"/>
      <c r="AF554" s="283"/>
      <c r="AG554" s="283"/>
      <c r="AH554" s="283"/>
      <c r="AI554" s="283"/>
      <c r="AJ554" s="283"/>
      <c r="AK554" s="283"/>
      <c r="AL554" s="283"/>
    </row>
    <row r="555">
      <c r="A555" s="283"/>
      <c r="B555" s="283"/>
      <c r="C555" s="283"/>
      <c r="D555" s="283"/>
      <c r="E555" s="283"/>
      <c r="F555" s="283"/>
      <c r="G555" s="283"/>
      <c r="H555" s="283"/>
      <c r="I555" s="283"/>
      <c r="J555" s="283"/>
      <c r="K555" s="283"/>
      <c r="L555" s="329"/>
      <c r="M555" s="329"/>
      <c r="N555" s="329"/>
      <c r="O555" s="329"/>
      <c r="P555" s="329"/>
      <c r="Q555" s="329"/>
      <c r="R555" s="283"/>
      <c r="S555" s="283"/>
      <c r="T555" s="283"/>
      <c r="U555" s="283"/>
      <c r="V555" s="283"/>
      <c r="W555" s="283"/>
      <c r="X555" s="283"/>
      <c r="Y555" s="283"/>
      <c r="Z555" s="283"/>
      <c r="AA555" s="283"/>
      <c r="AB555" s="283"/>
      <c r="AC555" s="283"/>
      <c r="AD555" s="283"/>
      <c r="AE555" s="283"/>
      <c r="AF555" s="283"/>
      <c r="AG555" s="283"/>
      <c r="AH555" s="283"/>
      <c r="AI555" s="283"/>
      <c r="AJ555" s="283"/>
      <c r="AK555" s="283"/>
      <c r="AL555" s="283"/>
    </row>
    <row r="556">
      <c r="A556" s="283"/>
      <c r="B556" s="283"/>
      <c r="C556" s="283"/>
      <c r="D556" s="283"/>
      <c r="E556" s="283"/>
      <c r="F556" s="283"/>
      <c r="G556" s="283"/>
      <c r="H556" s="283"/>
      <c r="I556" s="283"/>
      <c r="J556" s="283"/>
      <c r="K556" s="283"/>
      <c r="L556" s="329"/>
      <c r="M556" s="329"/>
      <c r="N556" s="329"/>
      <c r="O556" s="329"/>
      <c r="P556" s="329"/>
      <c r="Q556" s="329"/>
      <c r="R556" s="283"/>
      <c r="S556" s="283"/>
      <c r="T556" s="283"/>
      <c r="U556" s="283"/>
      <c r="V556" s="283"/>
      <c r="W556" s="283"/>
      <c r="X556" s="283"/>
      <c r="Y556" s="283"/>
      <c r="Z556" s="283"/>
      <c r="AA556" s="283"/>
      <c r="AB556" s="283"/>
      <c r="AC556" s="283"/>
      <c r="AD556" s="283"/>
      <c r="AE556" s="283"/>
      <c r="AF556" s="283"/>
      <c r="AG556" s="283"/>
      <c r="AH556" s="283"/>
      <c r="AI556" s="283"/>
      <c r="AJ556" s="283"/>
      <c r="AK556" s="283"/>
      <c r="AL556" s="283"/>
    </row>
    <row r="557">
      <c r="A557" s="283"/>
      <c r="B557" s="283"/>
      <c r="C557" s="283"/>
      <c r="D557" s="283"/>
      <c r="E557" s="283"/>
      <c r="F557" s="283"/>
      <c r="G557" s="283"/>
      <c r="H557" s="283"/>
      <c r="I557" s="283"/>
      <c r="J557" s="283"/>
      <c r="K557" s="283"/>
      <c r="L557" s="329"/>
      <c r="M557" s="329"/>
      <c r="N557" s="329"/>
      <c r="O557" s="329"/>
      <c r="P557" s="329"/>
      <c r="Q557" s="329"/>
      <c r="R557" s="283"/>
      <c r="S557" s="283"/>
      <c r="T557" s="283"/>
      <c r="U557" s="283"/>
      <c r="V557" s="283"/>
      <c r="W557" s="283"/>
      <c r="X557" s="283"/>
      <c r="Y557" s="283"/>
      <c r="Z557" s="283"/>
      <c r="AA557" s="283"/>
      <c r="AB557" s="283"/>
      <c r="AC557" s="283"/>
      <c r="AD557" s="283"/>
      <c r="AE557" s="283"/>
      <c r="AF557" s="283"/>
      <c r="AG557" s="283"/>
      <c r="AH557" s="283"/>
      <c r="AI557" s="283"/>
      <c r="AJ557" s="283"/>
      <c r="AK557" s="283"/>
      <c r="AL557" s="283"/>
    </row>
    <row r="558">
      <c r="A558" s="283"/>
      <c r="B558" s="283"/>
      <c r="C558" s="283"/>
      <c r="D558" s="283"/>
      <c r="E558" s="283"/>
      <c r="F558" s="283"/>
      <c r="G558" s="283"/>
      <c r="H558" s="283"/>
      <c r="I558" s="283"/>
      <c r="J558" s="283"/>
      <c r="K558" s="283"/>
      <c r="L558" s="329"/>
      <c r="M558" s="329"/>
      <c r="N558" s="329"/>
      <c r="O558" s="329"/>
      <c r="P558" s="329"/>
      <c r="Q558" s="329"/>
      <c r="R558" s="283"/>
      <c r="S558" s="283"/>
      <c r="T558" s="283"/>
      <c r="U558" s="283"/>
      <c r="V558" s="283"/>
      <c r="W558" s="283"/>
      <c r="X558" s="283"/>
      <c r="Y558" s="283"/>
      <c r="Z558" s="283"/>
      <c r="AA558" s="283"/>
      <c r="AB558" s="283"/>
      <c r="AC558" s="283"/>
      <c r="AD558" s="283"/>
      <c r="AE558" s="283"/>
      <c r="AF558" s="283"/>
      <c r="AG558" s="283"/>
      <c r="AH558" s="283"/>
      <c r="AI558" s="283"/>
      <c r="AJ558" s="283"/>
      <c r="AK558" s="283"/>
      <c r="AL558" s="283"/>
    </row>
    <row r="559">
      <c r="A559" s="283"/>
      <c r="B559" s="283"/>
      <c r="C559" s="283"/>
      <c r="D559" s="283"/>
      <c r="E559" s="283"/>
      <c r="F559" s="283"/>
      <c r="G559" s="283"/>
      <c r="H559" s="283"/>
      <c r="I559" s="283"/>
      <c r="J559" s="283"/>
      <c r="K559" s="283"/>
      <c r="L559" s="329"/>
      <c r="M559" s="329"/>
      <c r="N559" s="329"/>
      <c r="O559" s="329"/>
      <c r="P559" s="329"/>
      <c r="Q559" s="329"/>
      <c r="R559" s="283"/>
      <c r="S559" s="283"/>
      <c r="T559" s="283"/>
      <c r="U559" s="283"/>
      <c r="V559" s="283"/>
      <c r="W559" s="283"/>
      <c r="X559" s="283"/>
      <c r="Y559" s="283"/>
      <c r="Z559" s="283"/>
      <c r="AA559" s="283"/>
      <c r="AB559" s="283"/>
      <c r="AC559" s="283"/>
      <c r="AD559" s="283"/>
      <c r="AE559" s="283"/>
      <c r="AF559" s="283"/>
      <c r="AG559" s="283"/>
      <c r="AH559" s="283"/>
      <c r="AI559" s="283"/>
      <c r="AJ559" s="283"/>
      <c r="AK559" s="283"/>
      <c r="AL559" s="283"/>
    </row>
    <row r="560">
      <c r="A560" s="283"/>
      <c r="B560" s="283"/>
      <c r="C560" s="283"/>
      <c r="D560" s="283"/>
      <c r="E560" s="283"/>
      <c r="F560" s="283"/>
      <c r="G560" s="283"/>
      <c r="H560" s="283"/>
      <c r="I560" s="283"/>
      <c r="J560" s="283"/>
      <c r="K560" s="283"/>
      <c r="L560" s="329"/>
      <c r="M560" s="329"/>
      <c r="N560" s="329"/>
      <c r="O560" s="329"/>
      <c r="P560" s="329"/>
      <c r="Q560" s="329"/>
      <c r="R560" s="283"/>
      <c r="S560" s="283"/>
      <c r="T560" s="283"/>
      <c r="U560" s="283"/>
      <c r="V560" s="283"/>
      <c r="W560" s="283"/>
      <c r="X560" s="283"/>
      <c r="Y560" s="283"/>
      <c r="Z560" s="283"/>
      <c r="AA560" s="283"/>
      <c r="AB560" s="283"/>
      <c r="AC560" s="283"/>
      <c r="AD560" s="283"/>
      <c r="AE560" s="283"/>
      <c r="AF560" s="283"/>
      <c r="AG560" s="283"/>
      <c r="AH560" s="283"/>
      <c r="AI560" s="283"/>
      <c r="AJ560" s="283"/>
      <c r="AK560" s="283"/>
      <c r="AL560" s="283"/>
    </row>
    <row r="561">
      <c r="A561" s="283"/>
      <c r="B561" s="283"/>
      <c r="C561" s="283"/>
      <c r="D561" s="283"/>
      <c r="E561" s="283"/>
      <c r="F561" s="283"/>
      <c r="G561" s="283"/>
      <c r="H561" s="283"/>
      <c r="I561" s="283"/>
      <c r="J561" s="283"/>
      <c r="K561" s="283"/>
      <c r="L561" s="329"/>
      <c r="M561" s="329"/>
      <c r="N561" s="329"/>
      <c r="O561" s="329"/>
      <c r="P561" s="329"/>
      <c r="Q561" s="329"/>
      <c r="R561" s="283"/>
      <c r="S561" s="283"/>
      <c r="T561" s="283"/>
      <c r="U561" s="283"/>
      <c r="V561" s="283"/>
      <c r="W561" s="283"/>
      <c r="X561" s="283"/>
      <c r="Y561" s="283"/>
      <c r="Z561" s="283"/>
      <c r="AA561" s="283"/>
      <c r="AB561" s="283"/>
      <c r="AC561" s="283"/>
      <c r="AD561" s="283"/>
      <c r="AE561" s="283"/>
      <c r="AF561" s="283"/>
      <c r="AG561" s="283"/>
      <c r="AH561" s="283"/>
      <c r="AI561" s="283"/>
      <c r="AJ561" s="283"/>
      <c r="AK561" s="283"/>
      <c r="AL561" s="283"/>
    </row>
    <row r="562">
      <c r="A562" s="283"/>
      <c r="B562" s="283"/>
      <c r="C562" s="283"/>
      <c r="D562" s="283"/>
      <c r="E562" s="283"/>
      <c r="F562" s="283"/>
      <c r="G562" s="283"/>
      <c r="H562" s="283"/>
      <c r="I562" s="283"/>
      <c r="J562" s="283"/>
      <c r="K562" s="283"/>
      <c r="L562" s="329"/>
      <c r="M562" s="329"/>
      <c r="N562" s="329"/>
      <c r="O562" s="329"/>
      <c r="P562" s="329"/>
      <c r="Q562" s="329"/>
      <c r="R562" s="283"/>
      <c r="S562" s="283"/>
      <c r="T562" s="283"/>
      <c r="U562" s="283"/>
      <c r="V562" s="283"/>
      <c r="W562" s="283"/>
      <c r="X562" s="283"/>
      <c r="Y562" s="283"/>
      <c r="Z562" s="283"/>
      <c r="AA562" s="283"/>
      <c r="AB562" s="283"/>
      <c r="AC562" s="283"/>
      <c r="AD562" s="283"/>
      <c r="AE562" s="283"/>
      <c r="AF562" s="283"/>
      <c r="AG562" s="283"/>
      <c r="AH562" s="283"/>
      <c r="AI562" s="283"/>
      <c r="AJ562" s="283"/>
      <c r="AK562" s="283"/>
      <c r="AL562" s="283"/>
    </row>
    <row r="563">
      <c r="A563" s="283"/>
      <c r="B563" s="283"/>
      <c r="C563" s="283"/>
      <c r="D563" s="283"/>
      <c r="E563" s="283"/>
      <c r="F563" s="283"/>
      <c r="G563" s="283"/>
      <c r="H563" s="283"/>
      <c r="I563" s="283"/>
      <c r="J563" s="283"/>
      <c r="K563" s="283"/>
      <c r="L563" s="329"/>
      <c r="M563" s="329"/>
      <c r="N563" s="329"/>
      <c r="O563" s="329"/>
      <c r="P563" s="329"/>
      <c r="Q563" s="329"/>
      <c r="R563" s="283"/>
      <c r="S563" s="283"/>
      <c r="T563" s="283"/>
      <c r="U563" s="283"/>
      <c r="V563" s="283"/>
      <c r="W563" s="283"/>
      <c r="X563" s="283"/>
      <c r="Y563" s="283"/>
      <c r="Z563" s="283"/>
      <c r="AA563" s="283"/>
      <c r="AB563" s="283"/>
      <c r="AC563" s="283"/>
      <c r="AD563" s="283"/>
      <c r="AE563" s="283"/>
      <c r="AF563" s="283"/>
      <c r="AG563" s="283"/>
      <c r="AH563" s="283"/>
      <c r="AI563" s="283"/>
      <c r="AJ563" s="283"/>
      <c r="AK563" s="283"/>
      <c r="AL563" s="283"/>
    </row>
    <row r="564">
      <c r="A564" s="283"/>
      <c r="B564" s="283"/>
      <c r="C564" s="283"/>
      <c r="D564" s="283"/>
      <c r="E564" s="283"/>
      <c r="F564" s="283"/>
      <c r="G564" s="283"/>
      <c r="H564" s="283"/>
      <c r="I564" s="283"/>
      <c r="J564" s="283"/>
      <c r="K564" s="283"/>
      <c r="L564" s="329"/>
      <c r="M564" s="329"/>
      <c r="N564" s="329"/>
      <c r="O564" s="329"/>
      <c r="P564" s="329"/>
      <c r="Q564" s="329"/>
      <c r="R564" s="283"/>
      <c r="S564" s="283"/>
      <c r="T564" s="283"/>
      <c r="U564" s="283"/>
      <c r="V564" s="283"/>
      <c r="W564" s="283"/>
      <c r="X564" s="283"/>
      <c r="Y564" s="283"/>
      <c r="Z564" s="283"/>
      <c r="AA564" s="283"/>
      <c r="AB564" s="283"/>
      <c r="AC564" s="283"/>
      <c r="AD564" s="283"/>
      <c r="AE564" s="283"/>
      <c r="AF564" s="283"/>
      <c r="AG564" s="283"/>
      <c r="AH564" s="283"/>
      <c r="AI564" s="283"/>
      <c r="AJ564" s="283"/>
      <c r="AK564" s="283"/>
      <c r="AL564" s="283"/>
    </row>
    <row r="565">
      <c r="A565" s="283"/>
      <c r="B565" s="283"/>
      <c r="C565" s="283"/>
      <c r="D565" s="283"/>
      <c r="E565" s="283"/>
      <c r="F565" s="283"/>
      <c r="G565" s="283"/>
      <c r="H565" s="283"/>
      <c r="I565" s="283"/>
      <c r="J565" s="283"/>
      <c r="K565" s="283"/>
      <c r="L565" s="329"/>
      <c r="M565" s="329"/>
      <c r="N565" s="329"/>
      <c r="O565" s="329"/>
      <c r="P565" s="329"/>
      <c r="Q565" s="329"/>
      <c r="R565" s="283"/>
      <c r="S565" s="283"/>
      <c r="T565" s="283"/>
      <c r="U565" s="283"/>
      <c r="V565" s="283"/>
      <c r="W565" s="283"/>
      <c r="X565" s="283"/>
      <c r="Y565" s="283"/>
      <c r="Z565" s="283"/>
      <c r="AA565" s="283"/>
      <c r="AB565" s="283"/>
      <c r="AC565" s="283"/>
      <c r="AD565" s="283"/>
      <c r="AE565" s="283"/>
      <c r="AF565" s="283"/>
      <c r="AG565" s="283"/>
      <c r="AH565" s="283"/>
      <c r="AI565" s="283"/>
      <c r="AJ565" s="283"/>
      <c r="AK565" s="283"/>
      <c r="AL565" s="283"/>
    </row>
    <row r="566">
      <c r="A566" s="283"/>
      <c r="B566" s="283"/>
      <c r="C566" s="283"/>
      <c r="D566" s="283"/>
      <c r="E566" s="283"/>
      <c r="F566" s="283"/>
      <c r="G566" s="283"/>
      <c r="H566" s="283"/>
      <c r="I566" s="283"/>
      <c r="J566" s="283"/>
      <c r="K566" s="283"/>
      <c r="L566" s="329"/>
      <c r="M566" s="329"/>
      <c r="N566" s="329"/>
      <c r="O566" s="329"/>
      <c r="P566" s="329"/>
      <c r="Q566" s="329"/>
      <c r="R566" s="283"/>
      <c r="S566" s="283"/>
      <c r="T566" s="283"/>
      <c r="U566" s="283"/>
      <c r="V566" s="283"/>
      <c r="W566" s="283"/>
      <c r="X566" s="283"/>
      <c r="Y566" s="283"/>
      <c r="Z566" s="283"/>
      <c r="AA566" s="283"/>
      <c r="AB566" s="283"/>
      <c r="AC566" s="283"/>
      <c r="AD566" s="283"/>
      <c r="AE566" s="283"/>
      <c r="AF566" s="283"/>
      <c r="AG566" s="283"/>
      <c r="AH566" s="283"/>
      <c r="AI566" s="283"/>
      <c r="AJ566" s="283"/>
      <c r="AK566" s="283"/>
      <c r="AL566" s="283"/>
    </row>
    <row r="567">
      <c r="A567" s="283"/>
      <c r="B567" s="283"/>
      <c r="C567" s="283"/>
      <c r="D567" s="283"/>
      <c r="E567" s="283"/>
      <c r="F567" s="283"/>
      <c r="G567" s="283"/>
      <c r="H567" s="283"/>
      <c r="I567" s="283"/>
      <c r="J567" s="283"/>
      <c r="K567" s="283"/>
      <c r="L567" s="329"/>
      <c r="M567" s="329"/>
      <c r="N567" s="329"/>
      <c r="O567" s="329"/>
      <c r="P567" s="329"/>
      <c r="Q567" s="329"/>
      <c r="R567" s="283"/>
      <c r="S567" s="283"/>
      <c r="T567" s="283"/>
      <c r="U567" s="283"/>
      <c r="V567" s="283"/>
      <c r="W567" s="283"/>
      <c r="X567" s="283"/>
      <c r="Y567" s="283"/>
      <c r="Z567" s="283"/>
      <c r="AA567" s="283"/>
      <c r="AB567" s="283"/>
      <c r="AC567" s="283"/>
      <c r="AD567" s="283"/>
      <c r="AE567" s="283"/>
      <c r="AF567" s="283"/>
      <c r="AG567" s="283"/>
      <c r="AH567" s="283"/>
      <c r="AI567" s="283"/>
      <c r="AJ567" s="283"/>
      <c r="AK567" s="283"/>
      <c r="AL567" s="283"/>
    </row>
    <row r="568">
      <c r="A568" s="283"/>
      <c r="B568" s="283"/>
      <c r="C568" s="283"/>
      <c r="D568" s="283"/>
      <c r="E568" s="283"/>
      <c r="F568" s="283"/>
      <c r="G568" s="283"/>
      <c r="H568" s="283"/>
      <c r="I568" s="283"/>
      <c r="J568" s="283"/>
      <c r="K568" s="283"/>
      <c r="L568" s="329"/>
      <c r="M568" s="329"/>
      <c r="N568" s="329"/>
      <c r="O568" s="329"/>
      <c r="P568" s="329"/>
      <c r="Q568" s="329"/>
      <c r="R568" s="283"/>
      <c r="S568" s="283"/>
      <c r="T568" s="283"/>
      <c r="U568" s="283"/>
      <c r="V568" s="283"/>
      <c r="W568" s="283"/>
      <c r="X568" s="283"/>
      <c r="Y568" s="283"/>
      <c r="Z568" s="283"/>
      <c r="AA568" s="283"/>
      <c r="AB568" s="283"/>
      <c r="AC568" s="283"/>
      <c r="AD568" s="283"/>
      <c r="AE568" s="283"/>
      <c r="AF568" s="283"/>
      <c r="AG568" s="283"/>
      <c r="AH568" s="283"/>
      <c r="AI568" s="283"/>
      <c r="AJ568" s="283"/>
      <c r="AK568" s="283"/>
      <c r="AL568" s="283"/>
    </row>
    <row r="569">
      <c r="A569" s="283"/>
      <c r="B569" s="283"/>
      <c r="C569" s="283"/>
      <c r="D569" s="283"/>
      <c r="E569" s="283"/>
      <c r="F569" s="283"/>
      <c r="G569" s="283"/>
      <c r="H569" s="283"/>
      <c r="I569" s="283"/>
      <c r="J569" s="283"/>
      <c r="K569" s="283"/>
      <c r="L569" s="329"/>
      <c r="M569" s="329"/>
      <c r="N569" s="329"/>
      <c r="O569" s="329"/>
      <c r="P569" s="329"/>
      <c r="Q569" s="329"/>
      <c r="R569" s="283"/>
      <c r="S569" s="283"/>
      <c r="T569" s="283"/>
      <c r="U569" s="283"/>
      <c r="V569" s="283"/>
      <c r="W569" s="283"/>
      <c r="X569" s="283"/>
      <c r="Y569" s="283"/>
      <c r="Z569" s="283"/>
      <c r="AA569" s="283"/>
      <c r="AB569" s="283"/>
      <c r="AC569" s="283"/>
      <c r="AD569" s="283"/>
      <c r="AE569" s="283"/>
      <c r="AF569" s="283"/>
      <c r="AG569" s="283"/>
      <c r="AH569" s="283"/>
      <c r="AI569" s="283"/>
      <c r="AJ569" s="283"/>
      <c r="AK569" s="283"/>
      <c r="AL569" s="283"/>
    </row>
    <row r="570">
      <c r="A570" s="283"/>
      <c r="B570" s="283"/>
      <c r="C570" s="283"/>
      <c r="D570" s="283"/>
      <c r="E570" s="283"/>
      <c r="F570" s="283"/>
      <c r="G570" s="283"/>
      <c r="H570" s="283"/>
      <c r="I570" s="283"/>
      <c r="J570" s="283"/>
      <c r="K570" s="283"/>
      <c r="L570" s="329"/>
      <c r="M570" s="329"/>
      <c r="N570" s="329"/>
      <c r="O570" s="329"/>
      <c r="P570" s="329"/>
      <c r="Q570" s="329"/>
      <c r="R570" s="283"/>
      <c r="S570" s="283"/>
      <c r="T570" s="283"/>
      <c r="U570" s="283"/>
      <c r="V570" s="283"/>
      <c r="W570" s="283"/>
      <c r="X570" s="283"/>
      <c r="Y570" s="283"/>
      <c r="Z570" s="283"/>
      <c r="AA570" s="283"/>
      <c r="AB570" s="283"/>
      <c r="AC570" s="283"/>
      <c r="AD570" s="283"/>
      <c r="AE570" s="283"/>
      <c r="AF570" s="283"/>
      <c r="AG570" s="283"/>
      <c r="AH570" s="283"/>
      <c r="AI570" s="283"/>
      <c r="AJ570" s="283"/>
      <c r="AK570" s="283"/>
      <c r="AL570" s="283"/>
    </row>
    <row r="571">
      <c r="A571" s="283"/>
      <c r="B571" s="283"/>
      <c r="C571" s="283"/>
      <c r="D571" s="283"/>
      <c r="E571" s="283"/>
      <c r="F571" s="283"/>
      <c r="G571" s="283"/>
      <c r="H571" s="283"/>
      <c r="I571" s="283"/>
      <c r="J571" s="283"/>
      <c r="K571" s="283"/>
      <c r="L571" s="329"/>
      <c r="M571" s="329"/>
      <c r="N571" s="329"/>
      <c r="O571" s="329"/>
      <c r="P571" s="329"/>
      <c r="Q571" s="329"/>
      <c r="R571" s="283"/>
      <c r="S571" s="283"/>
      <c r="T571" s="283"/>
      <c r="U571" s="283"/>
      <c r="V571" s="283"/>
      <c r="W571" s="283"/>
      <c r="X571" s="283"/>
      <c r="Y571" s="283"/>
      <c r="Z571" s="283"/>
      <c r="AA571" s="283"/>
      <c r="AB571" s="283"/>
      <c r="AC571" s="283"/>
      <c r="AD571" s="283"/>
      <c r="AE571" s="283"/>
      <c r="AF571" s="283"/>
      <c r="AG571" s="283"/>
      <c r="AH571" s="283"/>
      <c r="AI571" s="283"/>
      <c r="AJ571" s="283"/>
      <c r="AK571" s="283"/>
      <c r="AL571" s="283"/>
    </row>
    <row r="572">
      <c r="A572" s="283"/>
      <c r="B572" s="283"/>
      <c r="C572" s="283"/>
      <c r="D572" s="283"/>
      <c r="E572" s="283"/>
      <c r="F572" s="283"/>
      <c r="G572" s="283"/>
      <c r="H572" s="283"/>
      <c r="I572" s="283"/>
      <c r="J572" s="283"/>
      <c r="K572" s="283"/>
      <c r="L572" s="329"/>
      <c r="M572" s="329"/>
      <c r="N572" s="329"/>
      <c r="O572" s="329"/>
      <c r="P572" s="329"/>
      <c r="Q572" s="329"/>
      <c r="R572" s="283"/>
      <c r="S572" s="283"/>
      <c r="T572" s="283"/>
      <c r="U572" s="283"/>
      <c r="V572" s="283"/>
      <c r="W572" s="283"/>
      <c r="X572" s="283"/>
      <c r="Y572" s="283"/>
      <c r="Z572" s="283"/>
      <c r="AA572" s="283"/>
      <c r="AB572" s="283"/>
      <c r="AC572" s="283"/>
      <c r="AD572" s="283"/>
      <c r="AE572" s="283"/>
      <c r="AF572" s="283"/>
      <c r="AG572" s="283"/>
      <c r="AH572" s="283"/>
      <c r="AI572" s="283"/>
      <c r="AJ572" s="283"/>
      <c r="AK572" s="283"/>
      <c r="AL572" s="283"/>
    </row>
    <row r="573">
      <c r="A573" s="283"/>
      <c r="B573" s="283"/>
      <c r="C573" s="283"/>
      <c r="D573" s="283"/>
      <c r="E573" s="283"/>
      <c r="F573" s="283"/>
      <c r="G573" s="283"/>
      <c r="H573" s="283"/>
      <c r="I573" s="283"/>
      <c r="J573" s="283"/>
      <c r="K573" s="283"/>
      <c r="L573" s="329"/>
      <c r="M573" s="329"/>
      <c r="N573" s="329"/>
      <c r="O573" s="329"/>
      <c r="P573" s="329"/>
      <c r="Q573" s="329"/>
      <c r="R573" s="283"/>
      <c r="S573" s="283"/>
      <c r="T573" s="283"/>
      <c r="U573" s="283"/>
      <c r="V573" s="283"/>
      <c r="W573" s="283"/>
      <c r="X573" s="283"/>
      <c r="Y573" s="283"/>
      <c r="Z573" s="283"/>
      <c r="AA573" s="283"/>
      <c r="AB573" s="283"/>
      <c r="AC573" s="283"/>
      <c r="AD573" s="283"/>
      <c r="AE573" s="283"/>
      <c r="AF573" s="283"/>
      <c r="AG573" s="283"/>
      <c r="AH573" s="283"/>
      <c r="AI573" s="283"/>
      <c r="AJ573" s="283"/>
      <c r="AK573" s="283"/>
      <c r="AL573" s="283"/>
    </row>
    <row r="574">
      <c r="A574" s="283"/>
      <c r="B574" s="283"/>
      <c r="C574" s="283"/>
      <c r="D574" s="283"/>
      <c r="E574" s="283"/>
      <c r="F574" s="283"/>
      <c r="G574" s="283"/>
      <c r="H574" s="283"/>
      <c r="I574" s="283"/>
      <c r="J574" s="283"/>
      <c r="K574" s="283"/>
      <c r="L574" s="329"/>
      <c r="M574" s="329"/>
      <c r="N574" s="329"/>
      <c r="O574" s="329"/>
      <c r="P574" s="329"/>
      <c r="Q574" s="329"/>
      <c r="R574" s="283"/>
      <c r="S574" s="283"/>
      <c r="T574" s="283"/>
      <c r="U574" s="283"/>
      <c r="V574" s="283"/>
      <c r="W574" s="283"/>
      <c r="X574" s="283"/>
      <c r="Y574" s="283"/>
      <c r="Z574" s="283"/>
      <c r="AA574" s="283"/>
      <c r="AB574" s="283"/>
      <c r="AC574" s="283"/>
      <c r="AD574" s="283"/>
      <c r="AE574" s="283"/>
      <c r="AF574" s="283"/>
      <c r="AG574" s="283"/>
      <c r="AH574" s="283"/>
      <c r="AI574" s="283"/>
      <c r="AJ574" s="283"/>
      <c r="AK574" s="283"/>
      <c r="AL574" s="283"/>
    </row>
    <row r="575">
      <c r="A575" s="283"/>
      <c r="B575" s="283"/>
      <c r="C575" s="283"/>
      <c r="D575" s="283"/>
      <c r="E575" s="283"/>
      <c r="F575" s="283"/>
      <c r="G575" s="283"/>
      <c r="H575" s="283"/>
      <c r="I575" s="283"/>
      <c r="J575" s="283"/>
      <c r="K575" s="283"/>
      <c r="L575" s="329"/>
      <c r="M575" s="329"/>
      <c r="N575" s="329"/>
      <c r="O575" s="329"/>
      <c r="P575" s="329"/>
      <c r="Q575" s="329"/>
      <c r="R575" s="283"/>
      <c r="S575" s="283"/>
      <c r="T575" s="283"/>
      <c r="U575" s="283"/>
      <c r="V575" s="283"/>
      <c r="W575" s="283"/>
      <c r="X575" s="283"/>
      <c r="Y575" s="283"/>
      <c r="Z575" s="283"/>
      <c r="AA575" s="283"/>
      <c r="AB575" s="283"/>
      <c r="AC575" s="283"/>
      <c r="AD575" s="283"/>
      <c r="AE575" s="283"/>
      <c r="AF575" s="283"/>
      <c r="AG575" s="283"/>
      <c r="AH575" s="283"/>
      <c r="AI575" s="283"/>
      <c r="AJ575" s="283"/>
      <c r="AK575" s="283"/>
      <c r="AL575" s="283"/>
    </row>
    <row r="576">
      <c r="A576" s="283"/>
      <c r="B576" s="283"/>
      <c r="C576" s="283"/>
      <c r="D576" s="283"/>
      <c r="E576" s="283"/>
      <c r="F576" s="283"/>
      <c r="G576" s="283"/>
      <c r="H576" s="283"/>
      <c r="I576" s="283"/>
      <c r="J576" s="283"/>
      <c r="K576" s="283"/>
      <c r="L576" s="329"/>
      <c r="M576" s="329"/>
      <c r="N576" s="329"/>
      <c r="O576" s="329"/>
      <c r="P576" s="329"/>
      <c r="Q576" s="329"/>
      <c r="R576" s="283"/>
      <c r="S576" s="283"/>
      <c r="T576" s="283"/>
      <c r="U576" s="283"/>
      <c r="V576" s="283"/>
      <c r="W576" s="283"/>
      <c r="X576" s="283"/>
      <c r="Y576" s="283"/>
      <c r="Z576" s="283"/>
      <c r="AA576" s="283"/>
      <c r="AB576" s="283"/>
      <c r="AC576" s="283"/>
      <c r="AD576" s="283"/>
      <c r="AE576" s="283"/>
      <c r="AF576" s="283"/>
      <c r="AG576" s="283"/>
      <c r="AH576" s="283"/>
      <c r="AI576" s="283"/>
      <c r="AJ576" s="283"/>
      <c r="AK576" s="283"/>
      <c r="AL576" s="283"/>
    </row>
    <row r="577">
      <c r="A577" s="283"/>
      <c r="B577" s="283"/>
      <c r="C577" s="283"/>
      <c r="D577" s="283"/>
      <c r="E577" s="283"/>
      <c r="F577" s="283"/>
      <c r="G577" s="283"/>
      <c r="H577" s="283"/>
      <c r="I577" s="283"/>
      <c r="J577" s="283"/>
      <c r="K577" s="283"/>
      <c r="L577" s="329"/>
      <c r="M577" s="329"/>
      <c r="N577" s="329"/>
      <c r="O577" s="329"/>
      <c r="P577" s="329"/>
      <c r="Q577" s="329"/>
      <c r="R577" s="283"/>
      <c r="S577" s="283"/>
      <c r="T577" s="283"/>
      <c r="U577" s="283"/>
      <c r="V577" s="283"/>
      <c r="W577" s="283"/>
      <c r="X577" s="283"/>
      <c r="Y577" s="283"/>
      <c r="Z577" s="283"/>
      <c r="AA577" s="283"/>
      <c r="AB577" s="283"/>
      <c r="AC577" s="283"/>
      <c r="AD577" s="283"/>
      <c r="AE577" s="283"/>
      <c r="AF577" s="283"/>
      <c r="AG577" s="283"/>
      <c r="AH577" s="283"/>
      <c r="AI577" s="283"/>
      <c r="AJ577" s="283"/>
      <c r="AK577" s="283"/>
      <c r="AL577" s="283"/>
    </row>
    <row r="578">
      <c r="A578" s="283"/>
      <c r="B578" s="283"/>
      <c r="C578" s="283"/>
      <c r="D578" s="283"/>
      <c r="E578" s="283"/>
      <c r="F578" s="283"/>
      <c r="G578" s="283"/>
      <c r="H578" s="283"/>
      <c r="I578" s="283"/>
      <c r="J578" s="283"/>
      <c r="K578" s="283"/>
      <c r="L578" s="329"/>
      <c r="M578" s="329"/>
      <c r="N578" s="329"/>
      <c r="O578" s="329"/>
      <c r="P578" s="329"/>
      <c r="Q578" s="329"/>
      <c r="R578" s="283"/>
      <c r="S578" s="283"/>
      <c r="T578" s="283"/>
      <c r="U578" s="283"/>
      <c r="V578" s="283"/>
      <c r="W578" s="283"/>
      <c r="X578" s="283"/>
      <c r="Y578" s="283"/>
      <c r="Z578" s="283"/>
      <c r="AA578" s="283"/>
      <c r="AB578" s="283"/>
      <c r="AC578" s="283"/>
      <c r="AD578" s="283"/>
      <c r="AE578" s="283"/>
      <c r="AF578" s="283"/>
      <c r="AG578" s="283"/>
      <c r="AH578" s="283"/>
      <c r="AI578" s="283"/>
      <c r="AJ578" s="283"/>
      <c r="AK578" s="283"/>
      <c r="AL578" s="283"/>
    </row>
    <row r="579">
      <c r="A579" s="283"/>
      <c r="B579" s="283"/>
      <c r="C579" s="283"/>
      <c r="D579" s="283"/>
      <c r="E579" s="283"/>
      <c r="F579" s="283"/>
      <c r="G579" s="283"/>
      <c r="H579" s="283"/>
      <c r="I579" s="283"/>
      <c r="J579" s="283"/>
      <c r="K579" s="283"/>
      <c r="L579" s="329"/>
      <c r="M579" s="329"/>
      <c r="N579" s="329"/>
      <c r="O579" s="329"/>
      <c r="P579" s="329"/>
      <c r="Q579" s="329"/>
      <c r="R579" s="283"/>
      <c r="S579" s="283"/>
      <c r="T579" s="283"/>
      <c r="U579" s="283"/>
      <c r="V579" s="283"/>
      <c r="W579" s="283"/>
      <c r="X579" s="283"/>
      <c r="Y579" s="283"/>
      <c r="Z579" s="283"/>
      <c r="AA579" s="283"/>
      <c r="AB579" s="283"/>
      <c r="AC579" s="283"/>
      <c r="AD579" s="283"/>
      <c r="AE579" s="283"/>
      <c r="AF579" s="283"/>
      <c r="AG579" s="283"/>
      <c r="AH579" s="283"/>
      <c r="AI579" s="283"/>
      <c r="AJ579" s="283"/>
      <c r="AK579" s="283"/>
      <c r="AL579" s="283"/>
    </row>
    <row r="580">
      <c r="A580" s="283"/>
      <c r="B580" s="283"/>
      <c r="C580" s="283"/>
      <c r="D580" s="283"/>
      <c r="E580" s="283"/>
      <c r="F580" s="283"/>
      <c r="G580" s="283"/>
      <c r="H580" s="283"/>
      <c r="I580" s="283"/>
      <c r="J580" s="283"/>
      <c r="K580" s="283"/>
      <c r="L580" s="329"/>
      <c r="M580" s="329"/>
      <c r="N580" s="329"/>
      <c r="O580" s="329"/>
      <c r="P580" s="329"/>
      <c r="Q580" s="329"/>
      <c r="R580" s="283"/>
      <c r="S580" s="283"/>
      <c r="T580" s="283"/>
      <c r="U580" s="283"/>
      <c r="V580" s="283"/>
      <c r="W580" s="283"/>
      <c r="X580" s="283"/>
      <c r="Y580" s="283"/>
      <c r="Z580" s="283"/>
      <c r="AA580" s="283"/>
      <c r="AB580" s="283"/>
      <c r="AC580" s="283"/>
      <c r="AD580" s="283"/>
      <c r="AE580" s="283"/>
      <c r="AF580" s="283"/>
      <c r="AG580" s="283"/>
      <c r="AH580" s="283"/>
      <c r="AI580" s="283"/>
      <c r="AJ580" s="283"/>
      <c r="AK580" s="283"/>
      <c r="AL580" s="283"/>
    </row>
    <row r="581">
      <c r="A581" s="283"/>
      <c r="B581" s="283"/>
      <c r="C581" s="283"/>
      <c r="D581" s="283"/>
      <c r="E581" s="283"/>
      <c r="F581" s="283"/>
      <c r="G581" s="283"/>
      <c r="H581" s="283"/>
      <c r="I581" s="283"/>
      <c r="J581" s="283"/>
      <c r="K581" s="283"/>
      <c r="L581" s="329"/>
      <c r="M581" s="329"/>
      <c r="N581" s="329"/>
      <c r="O581" s="329"/>
      <c r="P581" s="329"/>
      <c r="Q581" s="329"/>
      <c r="R581" s="283"/>
      <c r="S581" s="283"/>
      <c r="T581" s="283"/>
      <c r="U581" s="283"/>
      <c r="V581" s="283"/>
      <c r="W581" s="283"/>
      <c r="X581" s="283"/>
      <c r="Y581" s="283"/>
      <c r="Z581" s="283"/>
      <c r="AA581" s="283"/>
      <c r="AB581" s="283"/>
      <c r="AC581" s="283"/>
      <c r="AD581" s="283"/>
      <c r="AE581" s="283"/>
      <c r="AF581" s="283"/>
      <c r="AG581" s="283"/>
      <c r="AH581" s="283"/>
      <c r="AI581" s="283"/>
      <c r="AJ581" s="283"/>
      <c r="AK581" s="283"/>
      <c r="AL581" s="283"/>
    </row>
    <row r="582">
      <c r="A582" s="283"/>
      <c r="B582" s="283"/>
      <c r="C582" s="283"/>
      <c r="D582" s="283"/>
      <c r="E582" s="283"/>
      <c r="F582" s="283"/>
      <c r="G582" s="283"/>
      <c r="H582" s="283"/>
      <c r="I582" s="283"/>
      <c r="J582" s="283"/>
      <c r="K582" s="283"/>
      <c r="L582" s="329"/>
      <c r="M582" s="329"/>
      <c r="N582" s="329"/>
      <c r="O582" s="329"/>
      <c r="P582" s="329"/>
      <c r="Q582" s="329"/>
      <c r="R582" s="283"/>
      <c r="S582" s="283"/>
      <c r="T582" s="283"/>
      <c r="U582" s="283"/>
      <c r="V582" s="283"/>
      <c r="W582" s="283"/>
      <c r="X582" s="283"/>
      <c r="Y582" s="283"/>
      <c r="Z582" s="283"/>
      <c r="AA582" s="283"/>
      <c r="AB582" s="283"/>
      <c r="AC582" s="283"/>
      <c r="AD582" s="283"/>
      <c r="AE582" s="283"/>
      <c r="AF582" s="283"/>
      <c r="AG582" s="283"/>
      <c r="AH582" s="283"/>
      <c r="AI582" s="283"/>
      <c r="AJ582" s="283"/>
      <c r="AK582" s="283"/>
      <c r="AL582" s="283"/>
    </row>
    <row r="583">
      <c r="A583" s="283"/>
      <c r="B583" s="283"/>
      <c r="C583" s="283"/>
      <c r="D583" s="283"/>
      <c r="E583" s="283"/>
      <c r="F583" s="283"/>
      <c r="G583" s="283"/>
      <c r="H583" s="283"/>
      <c r="I583" s="283"/>
      <c r="J583" s="283"/>
      <c r="K583" s="283"/>
      <c r="L583" s="329"/>
      <c r="M583" s="329"/>
      <c r="N583" s="329"/>
      <c r="O583" s="329"/>
      <c r="P583" s="329"/>
      <c r="Q583" s="329"/>
      <c r="R583" s="283"/>
      <c r="S583" s="283"/>
      <c r="T583" s="283"/>
      <c r="U583" s="283"/>
      <c r="V583" s="283"/>
      <c r="W583" s="283"/>
      <c r="X583" s="283"/>
      <c r="Y583" s="283"/>
      <c r="Z583" s="283"/>
      <c r="AA583" s="283"/>
      <c r="AB583" s="283"/>
      <c r="AC583" s="283"/>
      <c r="AD583" s="283"/>
      <c r="AE583" s="283"/>
      <c r="AF583" s="283"/>
      <c r="AG583" s="283"/>
      <c r="AH583" s="283"/>
      <c r="AI583" s="283"/>
      <c r="AJ583" s="283"/>
      <c r="AK583" s="283"/>
      <c r="AL583" s="283"/>
    </row>
    <row r="584">
      <c r="A584" s="283"/>
      <c r="B584" s="283"/>
      <c r="C584" s="283"/>
      <c r="D584" s="283"/>
      <c r="E584" s="283"/>
      <c r="F584" s="283"/>
      <c r="G584" s="283"/>
      <c r="H584" s="283"/>
      <c r="I584" s="283"/>
      <c r="J584" s="283"/>
      <c r="K584" s="283"/>
      <c r="L584" s="329"/>
      <c r="M584" s="329"/>
      <c r="N584" s="329"/>
      <c r="O584" s="329"/>
      <c r="P584" s="329"/>
      <c r="Q584" s="329"/>
      <c r="R584" s="283"/>
      <c r="S584" s="283"/>
      <c r="T584" s="283"/>
      <c r="U584" s="283"/>
      <c r="V584" s="283"/>
      <c r="W584" s="283"/>
      <c r="X584" s="283"/>
      <c r="Y584" s="283"/>
      <c r="Z584" s="283"/>
      <c r="AA584" s="283"/>
      <c r="AB584" s="283"/>
      <c r="AC584" s="283"/>
      <c r="AD584" s="283"/>
      <c r="AE584" s="283"/>
      <c r="AF584" s="283"/>
      <c r="AG584" s="283"/>
      <c r="AH584" s="283"/>
      <c r="AI584" s="283"/>
      <c r="AJ584" s="283"/>
      <c r="AK584" s="283"/>
      <c r="AL584" s="283"/>
    </row>
    <row r="585">
      <c r="A585" s="283"/>
      <c r="B585" s="283"/>
      <c r="C585" s="283"/>
      <c r="D585" s="283"/>
      <c r="E585" s="283"/>
      <c r="F585" s="283"/>
      <c r="G585" s="283"/>
      <c r="H585" s="283"/>
      <c r="I585" s="283"/>
      <c r="J585" s="283"/>
      <c r="K585" s="283"/>
      <c r="L585" s="329"/>
      <c r="M585" s="329"/>
      <c r="N585" s="329"/>
      <c r="O585" s="329"/>
      <c r="P585" s="329"/>
      <c r="Q585" s="329"/>
      <c r="R585" s="283"/>
      <c r="S585" s="283"/>
      <c r="T585" s="283"/>
      <c r="U585" s="283"/>
      <c r="V585" s="283"/>
      <c r="W585" s="283"/>
      <c r="X585" s="283"/>
      <c r="Y585" s="283"/>
      <c r="Z585" s="283"/>
      <c r="AA585" s="283"/>
      <c r="AB585" s="283"/>
      <c r="AC585" s="283"/>
      <c r="AD585" s="283"/>
      <c r="AE585" s="283"/>
      <c r="AF585" s="283"/>
      <c r="AG585" s="283"/>
      <c r="AH585" s="283"/>
      <c r="AI585" s="283"/>
      <c r="AJ585" s="283"/>
      <c r="AK585" s="283"/>
      <c r="AL585" s="283"/>
    </row>
    <row r="586">
      <c r="A586" s="283"/>
      <c r="B586" s="283"/>
      <c r="C586" s="283"/>
      <c r="D586" s="283"/>
      <c r="E586" s="283"/>
      <c r="F586" s="283"/>
      <c r="G586" s="283"/>
      <c r="H586" s="283"/>
      <c r="I586" s="283"/>
      <c r="J586" s="283"/>
      <c r="K586" s="283"/>
      <c r="L586" s="329"/>
      <c r="M586" s="329"/>
      <c r="N586" s="329"/>
      <c r="O586" s="329"/>
      <c r="P586" s="329"/>
      <c r="Q586" s="329"/>
      <c r="R586" s="283"/>
      <c r="S586" s="283"/>
      <c r="T586" s="283"/>
      <c r="U586" s="283"/>
      <c r="V586" s="283"/>
      <c r="W586" s="283"/>
      <c r="X586" s="283"/>
      <c r="Y586" s="283"/>
      <c r="Z586" s="283"/>
      <c r="AA586" s="283"/>
      <c r="AB586" s="283"/>
      <c r="AC586" s="283"/>
      <c r="AD586" s="283"/>
      <c r="AE586" s="283"/>
      <c r="AF586" s="283"/>
      <c r="AG586" s="283"/>
      <c r="AH586" s="283"/>
      <c r="AI586" s="283"/>
      <c r="AJ586" s="283"/>
      <c r="AK586" s="283"/>
      <c r="AL586" s="283"/>
    </row>
    <row r="587">
      <c r="A587" s="283"/>
      <c r="B587" s="283"/>
      <c r="C587" s="283"/>
      <c r="D587" s="283"/>
      <c r="E587" s="283"/>
      <c r="F587" s="283"/>
      <c r="G587" s="283"/>
      <c r="H587" s="283"/>
      <c r="I587" s="283"/>
      <c r="J587" s="283"/>
      <c r="K587" s="283"/>
      <c r="L587" s="329"/>
      <c r="M587" s="329"/>
      <c r="N587" s="329"/>
      <c r="O587" s="329"/>
      <c r="P587" s="329"/>
      <c r="Q587" s="329"/>
      <c r="R587" s="283"/>
      <c r="S587" s="283"/>
      <c r="T587" s="283"/>
      <c r="U587" s="283"/>
      <c r="V587" s="283"/>
      <c r="W587" s="283"/>
      <c r="X587" s="283"/>
      <c r="Y587" s="283"/>
      <c r="Z587" s="283"/>
      <c r="AA587" s="283"/>
      <c r="AB587" s="283"/>
      <c r="AC587" s="283"/>
      <c r="AD587" s="283"/>
      <c r="AE587" s="283"/>
      <c r="AF587" s="283"/>
      <c r="AG587" s="283"/>
      <c r="AH587" s="283"/>
      <c r="AI587" s="283"/>
      <c r="AJ587" s="283"/>
      <c r="AK587" s="283"/>
      <c r="AL587" s="283"/>
    </row>
    <row r="588">
      <c r="A588" s="283"/>
      <c r="B588" s="283"/>
      <c r="C588" s="283"/>
      <c r="D588" s="283"/>
      <c r="E588" s="283"/>
      <c r="F588" s="283"/>
      <c r="G588" s="283"/>
      <c r="H588" s="283"/>
      <c r="I588" s="283"/>
      <c r="J588" s="283"/>
      <c r="K588" s="283"/>
      <c r="L588" s="329"/>
      <c r="M588" s="329"/>
      <c r="N588" s="329"/>
      <c r="O588" s="329"/>
      <c r="P588" s="329"/>
      <c r="Q588" s="329"/>
      <c r="R588" s="283"/>
      <c r="S588" s="283"/>
      <c r="T588" s="283"/>
      <c r="U588" s="283"/>
      <c r="V588" s="283"/>
      <c r="W588" s="283"/>
      <c r="X588" s="283"/>
      <c r="Y588" s="283"/>
      <c r="Z588" s="283"/>
      <c r="AA588" s="283"/>
      <c r="AB588" s="283"/>
      <c r="AC588" s="283"/>
      <c r="AD588" s="283"/>
      <c r="AE588" s="283"/>
      <c r="AF588" s="283"/>
      <c r="AG588" s="283"/>
      <c r="AH588" s="283"/>
      <c r="AI588" s="283"/>
      <c r="AJ588" s="283"/>
      <c r="AK588" s="283"/>
      <c r="AL588" s="283"/>
    </row>
    <row r="589">
      <c r="A589" s="283"/>
      <c r="B589" s="283"/>
      <c r="C589" s="283"/>
      <c r="D589" s="283"/>
      <c r="E589" s="283"/>
      <c r="F589" s="283"/>
      <c r="G589" s="283"/>
      <c r="H589" s="283"/>
      <c r="I589" s="283"/>
      <c r="J589" s="283"/>
      <c r="K589" s="283"/>
      <c r="L589" s="329"/>
      <c r="M589" s="329"/>
      <c r="N589" s="329"/>
      <c r="O589" s="329"/>
      <c r="P589" s="329"/>
      <c r="Q589" s="329"/>
      <c r="R589" s="283"/>
      <c r="S589" s="283"/>
      <c r="T589" s="283"/>
      <c r="U589" s="283"/>
      <c r="V589" s="283"/>
      <c r="W589" s="283"/>
      <c r="X589" s="283"/>
      <c r="Y589" s="283"/>
      <c r="Z589" s="283"/>
      <c r="AA589" s="283"/>
      <c r="AB589" s="283"/>
      <c r="AC589" s="283"/>
      <c r="AD589" s="283"/>
      <c r="AE589" s="283"/>
      <c r="AF589" s="283"/>
      <c r="AG589" s="283"/>
      <c r="AH589" s="283"/>
      <c r="AI589" s="283"/>
      <c r="AJ589" s="283"/>
      <c r="AK589" s="283"/>
      <c r="AL589" s="283"/>
    </row>
    <row r="590">
      <c r="A590" s="283"/>
      <c r="B590" s="283"/>
      <c r="C590" s="283"/>
      <c r="D590" s="283"/>
      <c r="E590" s="283"/>
      <c r="F590" s="283"/>
      <c r="G590" s="283"/>
      <c r="H590" s="283"/>
      <c r="I590" s="283"/>
      <c r="J590" s="283"/>
      <c r="K590" s="283"/>
      <c r="L590" s="329"/>
      <c r="M590" s="329"/>
      <c r="N590" s="329"/>
      <c r="O590" s="329"/>
      <c r="P590" s="329"/>
      <c r="Q590" s="329"/>
      <c r="R590" s="283"/>
      <c r="S590" s="283"/>
      <c r="T590" s="283"/>
      <c r="U590" s="283"/>
      <c r="V590" s="283"/>
      <c r="W590" s="283"/>
      <c r="X590" s="283"/>
      <c r="Y590" s="283"/>
      <c r="Z590" s="283"/>
      <c r="AA590" s="283"/>
      <c r="AB590" s="283"/>
      <c r="AC590" s="283"/>
      <c r="AD590" s="283"/>
      <c r="AE590" s="283"/>
      <c r="AF590" s="283"/>
      <c r="AG590" s="283"/>
      <c r="AH590" s="283"/>
      <c r="AI590" s="283"/>
      <c r="AJ590" s="283"/>
      <c r="AK590" s="283"/>
      <c r="AL590" s="283"/>
    </row>
    <row r="591">
      <c r="A591" s="283"/>
      <c r="B591" s="283"/>
      <c r="C591" s="283"/>
      <c r="D591" s="283"/>
      <c r="E591" s="283"/>
      <c r="F591" s="283"/>
      <c r="G591" s="283"/>
      <c r="H591" s="283"/>
      <c r="I591" s="283"/>
      <c r="J591" s="283"/>
      <c r="K591" s="283"/>
      <c r="L591" s="329"/>
      <c r="M591" s="329"/>
      <c r="N591" s="329"/>
      <c r="O591" s="329"/>
      <c r="P591" s="329"/>
      <c r="Q591" s="329"/>
      <c r="R591" s="283"/>
      <c r="S591" s="283"/>
      <c r="T591" s="283"/>
      <c r="U591" s="283"/>
      <c r="V591" s="283"/>
      <c r="W591" s="283"/>
      <c r="X591" s="283"/>
      <c r="Y591" s="283"/>
      <c r="Z591" s="283"/>
      <c r="AA591" s="283"/>
      <c r="AB591" s="283"/>
      <c r="AC591" s="283"/>
      <c r="AD591" s="283"/>
      <c r="AE591" s="283"/>
      <c r="AF591" s="283"/>
      <c r="AG591" s="283"/>
      <c r="AH591" s="283"/>
      <c r="AI591" s="283"/>
      <c r="AJ591" s="283"/>
      <c r="AK591" s="283"/>
      <c r="AL591" s="283"/>
    </row>
    <row r="592">
      <c r="A592" s="283"/>
      <c r="B592" s="283"/>
      <c r="C592" s="283"/>
      <c r="D592" s="283"/>
      <c r="E592" s="283"/>
      <c r="F592" s="283"/>
      <c r="G592" s="283"/>
      <c r="H592" s="283"/>
      <c r="I592" s="283"/>
      <c r="J592" s="283"/>
      <c r="K592" s="283"/>
      <c r="L592" s="329"/>
      <c r="M592" s="329"/>
      <c r="N592" s="329"/>
      <c r="O592" s="329"/>
      <c r="P592" s="329"/>
      <c r="Q592" s="329"/>
      <c r="R592" s="283"/>
      <c r="S592" s="283"/>
      <c r="T592" s="283"/>
      <c r="U592" s="283"/>
      <c r="V592" s="283"/>
      <c r="W592" s="283"/>
      <c r="X592" s="283"/>
      <c r="Y592" s="283"/>
      <c r="Z592" s="283"/>
      <c r="AA592" s="283"/>
      <c r="AB592" s="283"/>
      <c r="AC592" s="283"/>
      <c r="AD592" s="283"/>
      <c r="AE592" s="283"/>
      <c r="AF592" s="283"/>
      <c r="AG592" s="283"/>
      <c r="AH592" s="283"/>
      <c r="AI592" s="283"/>
      <c r="AJ592" s="283"/>
      <c r="AK592" s="283"/>
      <c r="AL592" s="283"/>
    </row>
    <row r="593">
      <c r="A593" s="283"/>
      <c r="B593" s="283"/>
      <c r="C593" s="283"/>
      <c r="D593" s="283"/>
      <c r="E593" s="283"/>
      <c r="F593" s="283"/>
      <c r="G593" s="283"/>
      <c r="H593" s="283"/>
      <c r="I593" s="283"/>
      <c r="J593" s="283"/>
      <c r="K593" s="283"/>
      <c r="L593" s="329"/>
      <c r="M593" s="329"/>
      <c r="N593" s="329"/>
      <c r="O593" s="329"/>
      <c r="P593" s="329"/>
      <c r="Q593" s="329"/>
      <c r="R593" s="283"/>
      <c r="S593" s="283"/>
      <c r="T593" s="283"/>
      <c r="U593" s="283"/>
      <c r="V593" s="283"/>
      <c r="W593" s="283"/>
      <c r="X593" s="283"/>
      <c r="Y593" s="283"/>
      <c r="Z593" s="283"/>
      <c r="AA593" s="283"/>
      <c r="AB593" s="283"/>
      <c r="AC593" s="283"/>
      <c r="AD593" s="283"/>
      <c r="AE593" s="283"/>
      <c r="AF593" s="283"/>
      <c r="AG593" s="283"/>
      <c r="AH593" s="283"/>
      <c r="AI593" s="283"/>
      <c r="AJ593" s="283"/>
      <c r="AK593" s="283"/>
      <c r="AL593" s="283"/>
    </row>
    <row r="594">
      <c r="A594" s="283"/>
      <c r="B594" s="283"/>
      <c r="C594" s="283"/>
      <c r="D594" s="283"/>
      <c r="E594" s="283"/>
      <c r="F594" s="283"/>
      <c r="G594" s="283"/>
      <c r="H594" s="283"/>
      <c r="I594" s="283"/>
      <c r="J594" s="283"/>
      <c r="K594" s="283"/>
      <c r="L594" s="329"/>
      <c r="M594" s="329"/>
      <c r="N594" s="329"/>
      <c r="O594" s="329"/>
      <c r="P594" s="329"/>
      <c r="Q594" s="329"/>
      <c r="R594" s="283"/>
      <c r="S594" s="283"/>
      <c r="T594" s="283"/>
      <c r="U594" s="283"/>
      <c r="V594" s="283"/>
      <c r="W594" s="283"/>
      <c r="X594" s="283"/>
      <c r="Y594" s="283"/>
      <c r="Z594" s="283"/>
      <c r="AA594" s="283"/>
      <c r="AB594" s="283"/>
      <c r="AC594" s="283"/>
      <c r="AD594" s="283"/>
      <c r="AE594" s="283"/>
      <c r="AF594" s="283"/>
      <c r="AG594" s="283"/>
      <c r="AH594" s="283"/>
      <c r="AI594" s="283"/>
      <c r="AJ594" s="283"/>
      <c r="AK594" s="283"/>
      <c r="AL594" s="283"/>
    </row>
    <row r="595">
      <c r="A595" s="283"/>
      <c r="B595" s="283"/>
      <c r="C595" s="283"/>
      <c r="D595" s="283"/>
      <c r="E595" s="283"/>
      <c r="F595" s="283"/>
      <c r="G595" s="283"/>
      <c r="H595" s="283"/>
      <c r="I595" s="283"/>
      <c r="J595" s="283"/>
      <c r="K595" s="283"/>
      <c r="L595" s="329"/>
      <c r="M595" s="329"/>
      <c r="N595" s="329"/>
      <c r="O595" s="329"/>
      <c r="P595" s="329"/>
      <c r="Q595" s="329"/>
      <c r="R595" s="283"/>
      <c r="S595" s="283"/>
      <c r="T595" s="283"/>
      <c r="U595" s="283"/>
      <c r="V595" s="283"/>
      <c r="W595" s="283"/>
      <c r="X595" s="283"/>
      <c r="Y595" s="283"/>
      <c r="Z595" s="283"/>
      <c r="AA595" s="283"/>
      <c r="AB595" s="283"/>
      <c r="AC595" s="283"/>
      <c r="AD595" s="283"/>
      <c r="AE595" s="283"/>
      <c r="AF595" s="283"/>
      <c r="AG595" s="283"/>
      <c r="AH595" s="283"/>
      <c r="AI595" s="283"/>
      <c r="AJ595" s="283"/>
      <c r="AK595" s="283"/>
      <c r="AL595" s="283"/>
    </row>
    <row r="596">
      <c r="A596" s="283"/>
      <c r="B596" s="283"/>
      <c r="C596" s="283"/>
      <c r="D596" s="283"/>
      <c r="E596" s="283"/>
      <c r="F596" s="283"/>
      <c r="G596" s="283"/>
      <c r="H596" s="283"/>
      <c r="I596" s="283"/>
      <c r="J596" s="283"/>
      <c r="K596" s="283"/>
      <c r="L596" s="329"/>
      <c r="M596" s="329"/>
      <c r="N596" s="329"/>
      <c r="O596" s="329"/>
      <c r="P596" s="329"/>
      <c r="Q596" s="329"/>
      <c r="R596" s="283"/>
      <c r="S596" s="283"/>
      <c r="T596" s="283"/>
      <c r="U596" s="283"/>
      <c r="V596" s="283"/>
      <c r="W596" s="283"/>
      <c r="X596" s="283"/>
      <c r="Y596" s="283"/>
      <c r="Z596" s="283"/>
      <c r="AA596" s="283"/>
      <c r="AB596" s="283"/>
      <c r="AC596" s="283"/>
      <c r="AD596" s="283"/>
      <c r="AE596" s="283"/>
      <c r="AF596" s="283"/>
      <c r="AG596" s="283"/>
      <c r="AH596" s="283"/>
      <c r="AI596" s="283"/>
      <c r="AJ596" s="283"/>
      <c r="AK596" s="283"/>
      <c r="AL596" s="283"/>
    </row>
    <row r="597">
      <c r="A597" s="283"/>
      <c r="B597" s="283"/>
      <c r="C597" s="283"/>
      <c r="D597" s="283"/>
      <c r="E597" s="283"/>
      <c r="F597" s="283"/>
      <c r="G597" s="283"/>
      <c r="H597" s="283"/>
      <c r="I597" s="283"/>
      <c r="J597" s="283"/>
      <c r="K597" s="283"/>
      <c r="L597" s="329"/>
      <c r="M597" s="329"/>
      <c r="N597" s="329"/>
      <c r="O597" s="329"/>
      <c r="P597" s="329"/>
      <c r="Q597" s="329"/>
      <c r="R597" s="283"/>
      <c r="S597" s="283"/>
      <c r="T597" s="283"/>
      <c r="U597" s="283"/>
      <c r="V597" s="283"/>
      <c r="W597" s="283"/>
      <c r="X597" s="283"/>
      <c r="Y597" s="283"/>
      <c r="Z597" s="283"/>
      <c r="AA597" s="283"/>
      <c r="AB597" s="283"/>
      <c r="AC597" s="283"/>
      <c r="AD597" s="283"/>
      <c r="AE597" s="283"/>
      <c r="AF597" s="283"/>
      <c r="AG597" s="283"/>
      <c r="AH597" s="283"/>
      <c r="AI597" s="283"/>
      <c r="AJ597" s="283"/>
      <c r="AK597" s="283"/>
      <c r="AL597" s="283"/>
    </row>
    <row r="598">
      <c r="A598" s="283"/>
      <c r="B598" s="283"/>
      <c r="C598" s="283"/>
      <c r="D598" s="283"/>
      <c r="E598" s="283"/>
      <c r="F598" s="283"/>
      <c r="G598" s="283"/>
      <c r="H598" s="283"/>
      <c r="I598" s="283"/>
      <c r="J598" s="283"/>
      <c r="K598" s="283"/>
      <c r="L598" s="329"/>
      <c r="M598" s="329"/>
      <c r="N598" s="329"/>
      <c r="O598" s="329"/>
      <c r="P598" s="329"/>
      <c r="Q598" s="329"/>
      <c r="R598" s="283"/>
      <c r="S598" s="283"/>
      <c r="T598" s="283"/>
      <c r="U598" s="283"/>
      <c r="V598" s="283"/>
      <c r="W598" s="283"/>
      <c r="X598" s="283"/>
      <c r="Y598" s="283"/>
      <c r="Z598" s="283"/>
      <c r="AA598" s="283"/>
      <c r="AB598" s="283"/>
      <c r="AC598" s="283"/>
      <c r="AD598" s="283"/>
      <c r="AE598" s="283"/>
      <c r="AF598" s="283"/>
      <c r="AG598" s="283"/>
      <c r="AH598" s="283"/>
      <c r="AI598" s="283"/>
      <c r="AJ598" s="283"/>
      <c r="AK598" s="283"/>
      <c r="AL598" s="283"/>
    </row>
    <row r="599">
      <c r="A599" s="283"/>
      <c r="B599" s="283"/>
      <c r="C599" s="283"/>
      <c r="D599" s="283"/>
      <c r="E599" s="283"/>
      <c r="F599" s="283"/>
      <c r="G599" s="283"/>
      <c r="H599" s="283"/>
      <c r="I599" s="283"/>
      <c r="J599" s="283"/>
      <c r="K599" s="283"/>
      <c r="L599" s="329"/>
      <c r="M599" s="329"/>
      <c r="N599" s="329"/>
      <c r="O599" s="329"/>
      <c r="P599" s="329"/>
      <c r="Q599" s="329"/>
      <c r="R599" s="283"/>
      <c r="S599" s="283"/>
      <c r="T599" s="283"/>
      <c r="U599" s="283"/>
      <c r="V599" s="283"/>
      <c r="W599" s="283"/>
      <c r="X599" s="283"/>
      <c r="Y599" s="283"/>
      <c r="Z599" s="283"/>
      <c r="AA599" s="283"/>
      <c r="AB599" s="283"/>
      <c r="AC599" s="283"/>
      <c r="AD599" s="283"/>
      <c r="AE599" s="283"/>
      <c r="AF599" s="283"/>
      <c r="AG599" s="283"/>
      <c r="AH599" s="283"/>
      <c r="AI599" s="283"/>
      <c r="AJ599" s="283"/>
      <c r="AK599" s="283"/>
      <c r="AL599" s="283"/>
    </row>
    <row r="600">
      <c r="A600" s="283"/>
      <c r="B600" s="283"/>
      <c r="C600" s="283"/>
      <c r="D600" s="283"/>
      <c r="E600" s="283"/>
      <c r="F600" s="283"/>
      <c r="G600" s="283"/>
      <c r="H600" s="283"/>
      <c r="I600" s="283"/>
      <c r="J600" s="283"/>
      <c r="K600" s="283"/>
      <c r="L600" s="329"/>
      <c r="M600" s="329"/>
      <c r="N600" s="329"/>
      <c r="O600" s="329"/>
      <c r="P600" s="329"/>
      <c r="Q600" s="329"/>
      <c r="R600" s="283"/>
      <c r="S600" s="283"/>
      <c r="T600" s="283"/>
      <c r="U600" s="283"/>
      <c r="V600" s="283"/>
      <c r="W600" s="283"/>
      <c r="X600" s="283"/>
      <c r="Y600" s="283"/>
      <c r="Z600" s="283"/>
      <c r="AA600" s="283"/>
      <c r="AB600" s="283"/>
      <c r="AC600" s="283"/>
      <c r="AD600" s="283"/>
      <c r="AE600" s="283"/>
      <c r="AF600" s="283"/>
      <c r="AG600" s="283"/>
      <c r="AH600" s="283"/>
      <c r="AI600" s="283"/>
      <c r="AJ600" s="283"/>
      <c r="AK600" s="283"/>
      <c r="AL600" s="283"/>
    </row>
    <row r="601">
      <c r="A601" s="283"/>
      <c r="B601" s="283"/>
      <c r="C601" s="283"/>
      <c r="D601" s="283"/>
      <c r="E601" s="283"/>
      <c r="F601" s="283"/>
      <c r="G601" s="283"/>
      <c r="H601" s="283"/>
      <c r="I601" s="283"/>
      <c r="J601" s="283"/>
      <c r="K601" s="283"/>
      <c r="L601" s="329"/>
      <c r="M601" s="329"/>
      <c r="N601" s="329"/>
      <c r="O601" s="329"/>
      <c r="P601" s="329"/>
      <c r="Q601" s="329"/>
      <c r="R601" s="283"/>
      <c r="S601" s="283"/>
      <c r="T601" s="283"/>
      <c r="U601" s="283"/>
      <c r="V601" s="283"/>
      <c r="W601" s="283"/>
      <c r="X601" s="283"/>
      <c r="Y601" s="283"/>
      <c r="Z601" s="283"/>
      <c r="AA601" s="283"/>
      <c r="AB601" s="283"/>
      <c r="AC601" s="283"/>
      <c r="AD601" s="283"/>
      <c r="AE601" s="283"/>
      <c r="AF601" s="283"/>
      <c r="AG601" s="283"/>
      <c r="AH601" s="283"/>
      <c r="AI601" s="283"/>
      <c r="AJ601" s="283"/>
      <c r="AK601" s="283"/>
      <c r="AL601" s="283"/>
    </row>
    <row r="602">
      <c r="A602" s="283"/>
      <c r="B602" s="283"/>
      <c r="C602" s="283"/>
      <c r="D602" s="283"/>
      <c r="E602" s="283"/>
      <c r="F602" s="283"/>
      <c r="G602" s="283"/>
      <c r="H602" s="283"/>
      <c r="I602" s="283"/>
      <c r="J602" s="283"/>
      <c r="K602" s="283"/>
      <c r="L602" s="329"/>
      <c r="M602" s="329"/>
      <c r="N602" s="329"/>
      <c r="O602" s="329"/>
      <c r="P602" s="329"/>
      <c r="Q602" s="329"/>
      <c r="R602" s="283"/>
      <c r="S602" s="283"/>
      <c r="T602" s="283"/>
      <c r="U602" s="283"/>
      <c r="V602" s="283"/>
      <c r="W602" s="283"/>
      <c r="X602" s="283"/>
      <c r="Y602" s="283"/>
      <c r="Z602" s="283"/>
      <c r="AA602" s="283"/>
      <c r="AB602" s="283"/>
      <c r="AC602" s="283"/>
      <c r="AD602" s="283"/>
      <c r="AE602" s="283"/>
      <c r="AF602" s="283"/>
      <c r="AG602" s="283"/>
      <c r="AH602" s="283"/>
      <c r="AI602" s="283"/>
      <c r="AJ602" s="283"/>
      <c r="AK602" s="283"/>
      <c r="AL602" s="283"/>
    </row>
    <row r="603">
      <c r="A603" s="283"/>
      <c r="B603" s="283"/>
      <c r="C603" s="283"/>
      <c r="D603" s="283"/>
      <c r="E603" s="283"/>
      <c r="F603" s="283"/>
      <c r="G603" s="283"/>
      <c r="H603" s="283"/>
      <c r="I603" s="283"/>
      <c r="J603" s="283"/>
      <c r="K603" s="283"/>
      <c r="L603" s="329"/>
      <c r="M603" s="329"/>
      <c r="N603" s="329"/>
      <c r="O603" s="329"/>
      <c r="P603" s="329"/>
      <c r="Q603" s="329"/>
      <c r="R603" s="283"/>
      <c r="S603" s="283"/>
      <c r="T603" s="283"/>
      <c r="U603" s="283"/>
      <c r="V603" s="283"/>
      <c r="W603" s="283"/>
      <c r="X603" s="283"/>
      <c r="Y603" s="283"/>
      <c r="Z603" s="283"/>
      <c r="AA603" s="283"/>
      <c r="AB603" s="283"/>
      <c r="AC603" s="283"/>
      <c r="AD603" s="283"/>
      <c r="AE603" s="283"/>
      <c r="AF603" s="283"/>
      <c r="AG603" s="283"/>
      <c r="AH603" s="283"/>
      <c r="AI603" s="283"/>
      <c r="AJ603" s="283"/>
      <c r="AK603" s="283"/>
      <c r="AL603" s="283"/>
    </row>
    <row r="604">
      <c r="A604" s="283"/>
      <c r="B604" s="283"/>
      <c r="C604" s="283"/>
      <c r="D604" s="283"/>
      <c r="E604" s="283"/>
      <c r="F604" s="283"/>
      <c r="G604" s="283"/>
      <c r="H604" s="283"/>
      <c r="I604" s="283"/>
      <c r="J604" s="283"/>
      <c r="K604" s="283"/>
      <c r="L604" s="329"/>
      <c r="M604" s="329"/>
      <c r="N604" s="329"/>
      <c r="O604" s="329"/>
      <c r="P604" s="329"/>
      <c r="Q604" s="329"/>
      <c r="R604" s="283"/>
      <c r="S604" s="283"/>
      <c r="T604" s="283"/>
      <c r="U604" s="283"/>
      <c r="V604" s="283"/>
      <c r="W604" s="283"/>
      <c r="X604" s="283"/>
      <c r="Y604" s="283"/>
      <c r="Z604" s="283"/>
      <c r="AA604" s="283"/>
      <c r="AB604" s="283"/>
      <c r="AC604" s="283"/>
      <c r="AD604" s="283"/>
      <c r="AE604" s="283"/>
      <c r="AF604" s="283"/>
      <c r="AG604" s="283"/>
      <c r="AH604" s="283"/>
      <c r="AI604" s="283"/>
      <c r="AJ604" s="283"/>
      <c r="AK604" s="283"/>
      <c r="AL604" s="283"/>
    </row>
    <row r="605">
      <c r="A605" s="283"/>
      <c r="B605" s="283"/>
      <c r="C605" s="283"/>
      <c r="D605" s="283"/>
      <c r="E605" s="283"/>
      <c r="F605" s="283"/>
      <c r="G605" s="283"/>
      <c r="H605" s="283"/>
      <c r="I605" s="283"/>
      <c r="J605" s="283"/>
      <c r="K605" s="283"/>
      <c r="L605" s="329"/>
      <c r="M605" s="329"/>
      <c r="N605" s="329"/>
      <c r="O605" s="329"/>
      <c r="P605" s="329"/>
      <c r="Q605" s="329"/>
      <c r="R605" s="283"/>
      <c r="S605" s="283"/>
      <c r="T605" s="283"/>
      <c r="U605" s="283"/>
      <c r="V605" s="283"/>
      <c r="W605" s="283"/>
      <c r="X605" s="283"/>
      <c r="Y605" s="283"/>
      <c r="Z605" s="283"/>
      <c r="AA605" s="283"/>
      <c r="AB605" s="283"/>
      <c r="AC605" s="283"/>
      <c r="AD605" s="283"/>
      <c r="AE605" s="283"/>
      <c r="AF605" s="283"/>
      <c r="AG605" s="283"/>
      <c r="AH605" s="283"/>
      <c r="AI605" s="283"/>
      <c r="AJ605" s="283"/>
      <c r="AK605" s="283"/>
      <c r="AL605" s="283"/>
    </row>
    <row r="606">
      <c r="A606" s="283"/>
      <c r="B606" s="283"/>
      <c r="C606" s="283"/>
      <c r="D606" s="283"/>
      <c r="E606" s="283"/>
      <c r="F606" s="283"/>
      <c r="G606" s="283"/>
      <c r="H606" s="283"/>
      <c r="I606" s="283"/>
      <c r="J606" s="283"/>
      <c r="K606" s="283"/>
      <c r="L606" s="329"/>
      <c r="M606" s="329"/>
      <c r="N606" s="329"/>
      <c r="O606" s="329"/>
      <c r="P606" s="329"/>
      <c r="Q606" s="329"/>
      <c r="R606" s="283"/>
      <c r="S606" s="283"/>
      <c r="T606" s="283"/>
      <c r="U606" s="283"/>
      <c r="V606" s="283"/>
      <c r="W606" s="283"/>
      <c r="X606" s="283"/>
      <c r="Y606" s="283"/>
      <c r="Z606" s="283"/>
      <c r="AA606" s="283"/>
      <c r="AB606" s="283"/>
      <c r="AC606" s="283"/>
      <c r="AD606" s="283"/>
      <c r="AE606" s="283"/>
      <c r="AF606" s="283"/>
      <c r="AG606" s="283"/>
      <c r="AH606" s="283"/>
      <c r="AI606" s="283"/>
      <c r="AJ606" s="283"/>
      <c r="AK606" s="283"/>
      <c r="AL606" s="283"/>
    </row>
    <row r="607">
      <c r="A607" s="283"/>
      <c r="B607" s="283"/>
      <c r="C607" s="283"/>
      <c r="D607" s="283"/>
      <c r="E607" s="283"/>
      <c r="F607" s="283"/>
      <c r="G607" s="283"/>
      <c r="H607" s="283"/>
      <c r="I607" s="283"/>
      <c r="J607" s="283"/>
      <c r="K607" s="283"/>
      <c r="L607" s="329"/>
      <c r="M607" s="329"/>
      <c r="N607" s="329"/>
      <c r="O607" s="329"/>
      <c r="P607" s="329"/>
      <c r="Q607" s="329"/>
      <c r="R607" s="283"/>
      <c r="S607" s="283"/>
      <c r="T607" s="283"/>
      <c r="U607" s="283"/>
      <c r="V607" s="283"/>
      <c r="W607" s="283"/>
      <c r="X607" s="283"/>
      <c r="Y607" s="283"/>
      <c r="Z607" s="283"/>
      <c r="AA607" s="283"/>
      <c r="AB607" s="283"/>
      <c r="AC607" s="283"/>
      <c r="AD607" s="283"/>
      <c r="AE607" s="283"/>
      <c r="AF607" s="283"/>
      <c r="AG607" s="283"/>
      <c r="AH607" s="283"/>
      <c r="AI607" s="283"/>
      <c r="AJ607" s="283"/>
      <c r="AK607" s="283"/>
      <c r="AL607" s="283"/>
    </row>
    <row r="608">
      <c r="A608" s="283"/>
      <c r="B608" s="283"/>
      <c r="C608" s="283"/>
      <c r="D608" s="283"/>
      <c r="E608" s="283"/>
      <c r="F608" s="283"/>
      <c r="G608" s="283"/>
      <c r="H608" s="283"/>
      <c r="I608" s="283"/>
      <c r="J608" s="283"/>
      <c r="K608" s="283"/>
      <c r="L608" s="329"/>
      <c r="M608" s="329"/>
      <c r="N608" s="329"/>
      <c r="O608" s="329"/>
      <c r="P608" s="329"/>
      <c r="Q608" s="329"/>
      <c r="R608" s="283"/>
      <c r="S608" s="283"/>
      <c r="T608" s="283"/>
      <c r="U608" s="283"/>
      <c r="V608" s="283"/>
      <c r="W608" s="283"/>
      <c r="X608" s="283"/>
      <c r="Y608" s="283"/>
      <c r="Z608" s="283"/>
      <c r="AA608" s="283"/>
      <c r="AB608" s="283"/>
      <c r="AC608" s="283"/>
      <c r="AD608" s="283"/>
      <c r="AE608" s="283"/>
      <c r="AF608" s="283"/>
      <c r="AG608" s="283"/>
      <c r="AH608" s="283"/>
      <c r="AI608" s="283"/>
      <c r="AJ608" s="283"/>
      <c r="AK608" s="283"/>
      <c r="AL608" s="283"/>
    </row>
    <row r="609">
      <c r="A609" s="283"/>
      <c r="B609" s="283"/>
      <c r="C609" s="283"/>
      <c r="D609" s="283"/>
      <c r="E609" s="283"/>
      <c r="F609" s="283"/>
      <c r="G609" s="283"/>
      <c r="H609" s="283"/>
      <c r="I609" s="283"/>
      <c r="J609" s="283"/>
      <c r="K609" s="283"/>
      <c r="L609" s="329"/>
      <c r="M609" s="329"/>
      <c r="N609" s="329"/>
      <c r="O609" s="329"/>
      <c r="P609" s="329"/>
      <c r="Q609" s="329"/>
      <c r="R609" s="283"/>
      <c r="S609" s="283"/>
      <c r="T609" s="283"/>
      <c r="U609" s="283"/>
      <c r="V609" s="283"/>
      <c r="W609" s="283"/>
      <c r="X609" s="283"/>
      <c r="Y609" s="283"/>
      <c r="Z609" s="283"/>
      <c r="AA609" s="283"/>
      <c r="AB609" s="283"/>
      <c r="AC609" s="283"/>
      <c r="AD609" s="283"/>
      <c r="AE609" s="283"/>
      <c r="AF609" s="283"/>
      <c r="AG609" s="283"/>
      <c r="AH609" s="283"/>
      <c r="AI609" s="283"/>
      <c r="AJ609" s="283"/>
      <c r="AK609" s="283"/>
      <c r="AL609" s="283"/>
    </row>
    <row r="610">
      <c r="A610" s="283"/>
      <c r="B610" s="283"/>
      <c r="C610" s="283"/>
      <c r="D610" s="283"/>
      <c r="E610" s="283"/>
      <c r="F610" s="283"/>
      <c r="G610" s="283"/>
      <c r="H610" s="283"/>
      <c r="I610" s="283"/>
      <c r="J610" s="283"/>
      <c r="K610" s="283"/>
      <c r="L610" s="329"/>
      <c r="M610" s="329"/>
      <c r="N610" s="329"/>
      <c r="O610" s="329"/>
      <c r="P610" s="329"/>
      <c r="Q610" s="329"/>
      <c r="R610" s="283"/>
      <c r="S610" s="283"/>
      <c r="T610" s="283"/>
      <c r="U610" s="283"/>
      <c r="V610" s="283"/>
      <c r="W610" s="283"/>
      <c r="X610" s="283"/>
      <c r="Y610" s="283"/>
      <c r="Z610" s="283"/>
      <c r="AA610" s="283"/>
      <c r="AB610" s="283"/>
      <c r="AC610" s="283"/>
      <c r="AD610" s="283"/>
      <c r="AE610" s="283"/>
      <c r="AF610" s="283"/>
      <c r="AG610" s="283"/>
      <c r="AH610" s="283"/>
      <c r="AI610" s="283"/>
      <c r="AJ610" s="283"/>
      <c r="AK610" s="283"/>
      <c r="AL610" s="283"/>
    </row>
    <row r="611">
      <c r="A611" s="283"/>
      <c r="B611" s="283"/>
      <c r="C611" s="283"/>
      <c r="D611" s="283"/>
      <c r="E611" s="283"/>
      <c r="F611" s="283"/>
      <c r="G611" s="283"/>
      <c r="H611" s="283"/>
      <c r="I611" s="283"/>
      <c r="J611" s="283"/>
      <c r="K611" s="283"/>
      <c r="L611" s="329"/>
      <c r="M611" s="329"/>
      <c r="N611" s="329"/>
      <c r="O611" s="329"/>
      <c r="P611" s="329"/>
      <c r="Q611" s="329"/>
      <c r="R611" s="283"/>
      <c r="S611" s="283"/>
      <c r="T611" s="283"/>
      <c r="U611" s="283"/>
      <c r="V611" s="283"/>
      <c r="W611" s="283"/>
      <c r="X611" s="283"/>
      <c r="Y611" s="283"/>
      <c r="Z611" s="283"/>
      <c r="AA611" s="283"/>
      <c r="AB611" s="283"/>
      <c r="AC611" s="283"/>
      <c r="AD611" s="283"/>
      <c r="AE611" s="283"/>
      <c r="AF611" s="283"/>
      <c r="AG611" s="283"/>
      <c r="AH611" s="283"/>
      <c r="AI611" s="283"/>
      <c r="AJ611" s="283"/>
      <c r="AK611" s="283"/>
      <c r="AL611" s="283"/>
    </row>
    <row r="612">
      <c r="A612" s="283"/>
      <c r="B612" s="283"/>
      <c r="C612" s="283"/>
      <c r="D612" s="283"/>
      <c r="E612" s="283"/>
      <c r="F612" s="283"/>
      <c r="G612" s="283"/>
      <c r="H612" s="283"/>
      <c r="I612" s="283"/>
      <c r="J612" s="283"/>
      <c r="K612" s="283"/>
      <c r="L612" s="329"/>
      <c r="M612" s="329"/>
      <c r="N612" s="329"/>
      <c r="O612" s="329"/>
      <c r="P612" s="329"/>
      <c r="Q612" s="329"/>
      <c r="R612" s="283"/>
      <c r="S612" s="283"/>
      <c r="T612" s="283"/>
      <c r="U612" s="283"/>
      <c r="V612" s="283"/>
      <c r="W612" s="283"/>
      <c r="X612" s="283"/>
      <c r="Y612" s="283"/>
      <c r="Z612" s="283"/>
      <c r="AA612" s="283"/>
      <c r="AB612" s="283"/>
      <c r="AC612" s="283"/>
      <c r="AD612" s="283"/>
      <c r="AE612" s="283"/>
      <c r="AF612" s="283"/>
      <c r="AG612" s="283"/>
      <c r="AH612" s="283"/>
      <c r="AI612" s="283"/>
      <c r="AJ612" s="283"/>
      <c r="AK612" s="283"/>
      <c r="AL612" s="283"/>
    </row>
    <row r="613">
      <c r="A613" s="283"/>
      <c r="B613" s="283"/>
      <c r="C613" s="283"/>
      <c r="D613" s="283"/>
      <c r="E613" s="283"/>
      <c r="F613" s="283"/>
      <c r="G613" s="283"/>
      <c r="H613" s="283"/>
      <c r="I613" s="283"/>
      <c r="J613" s="283"/>
      <c r="K613" s="283"/>
      <c r="L613" s="329"/>
      <c r="M613" s="329"/>
      <c r="N613" s="329"/>
      <c r="O613" s="329"/>
      <c r="P613" s="329"/>
      <c r="Q613" s="329"/>
      <c r="R613" s="283"/>
      <c r="S613" s="283"/>
      <c r="T613" s="283"/>
      <c r="U613" s="283"/>
      <c r="V613" s="283"/>
      <c r="W613" s="283"/>
      <c r="X613" s="283"/>
      <c r="Y613" s="283"/>
      <c r="Z613" s="283"/>
      <c r="AA613" s="283"/>
      <c r="AB613" s="283"/>
      <c r="AC613" s="283"/>
      <c r="AD613" s="283"/>
      <c r="AE613" s="283"/>
      <c r="AF613" s="283"/>
      <c r="AG613" s="283"/>
      <c r="AH613" s="283"/>
      <c r="AI613" s="283"/>
      <c r="AJ613" s="283"/>
      <c r="AK613" s="283"/>
      <c r="AL613" s="283"/>
    </row>
    <row r="614">
      <c r="A614" s="283"/>
      <c r="B614" s="283"/>
      <c r="C614" s="283"/>
      <c r="D614" s="283"/>
      <c r="E614" s="283"/>
      <c r="F614" s="283"/>
      <c r="G614" s="283"/>
      <c r="H614" s="283"/>
      <c r="I614" s="283"/>
      <c r="J614" s="283"/>
      <c r="K614" s="283"/>
      <c r="L614" s="329"/>
      <c r="M614" s="329"/>
      <c r="N614" s="329"/>
      <c r="O614" s="329"/>
      <c r="P614" s="329"/>
      <c r="Q614" s="329"/>
      <c r="R614" s="283"/>
      <c r="S614" s="283"/>
      <c r="T614" s="283"/>
      <c r="U614" s="283"/>
      <c r="V614" s="283"/>
      <c r="W614" s="283"/>
      <c r="X614" s="283"/>
      <c r="Y614" s="283"/>
      <c r="Z614" s="283"/>
      <c r="AA614" s="283"/>
      <c r="AB614" s="283"/>
      <c r="AC614" s="283"/>
      <c r="AD614" s="283"/>
      <c r="AE614" s="283"/>
      <c r="AF614" s="283"/>
      <c r="AG614" s="283"/>
      <c r="AH614" s="283"/>
      <c r="AI614" s="283"/>
      <c r="AJ614" s="283"/>
      <c r="AK614" s="283"/>
      <c r="AL614" s="283"/>
    </row>
    <row r="615">
      <c r="A615" s="283"/>
      <c r="B615" s="283"/>
      <c r="C615" s="283"/>
      <c r="D615" s="283"/>
      <c r="E615" s="283"/>
      <c r="F615" s="283"/>
      <c r="G615" s="283"/>
      <c r="H615" s="283"/>
      <c r="I615" s="283"/>
      <c r="J615" s="283"/>
      <c r="K615" s="283"/>
      <c r="L615" s="329"/>
      <c r="M615" s="329"/>
      <c r="N615" s="329"/>
      <c r="O615" s="329"/>
      <c r="P615" s="329"/>
      <c r="Q615" s="329"/>
      <c r="R615" s="283"/>
      <c r="S615" s="283"/>
      <c r="T615" s="283"/>
      <c r="U615" s="283"/>
      <c r="V615" s="283"/>
      <c r="W615" s="283"/>
      <c r="X615" s="283"/>
      <c r="Y615" s="283"/>
      <c r="Z615" s="283"/>
      <c r="AA615" s="283"/>
      <c r="AB615" s="283"/>
      <c r="AC615" s="283"/>
      <c r="AD615" s="283"/>
      <c r="AE615" s="283"/>
      <c r="AF615" s="283"/>
      <c r="AG615" s="283"/>
      <c r="AH615" s="283"/>
      <c r="AI615" s="283"/>
      <c r="AJ615" s="283"/>
      <c r="AK615" s="283"/>
      <c r="AL615" s="283"/>
    </row>
    <row r="616">
      <c r="A616" s="283"/>
      <c r="B616" s="283"/>
      <c r="C616" s="283"/>
      <c r="D616" s="283"/>
      <c r="E616" s="283"/>
      <c r="F616" s="283"/>
      <c r="G616" s="283"/>
      <c r="H616" s="283"/>
      <c r="I616" s="283"/>
      <c r="J616" s="283"/>
      <c r="K616" s="283"/>
      <c r="L616" s="329"/>
      <c r="M616" s="329"/>
      <c r="N616" s="329"/>
      <c r="O616" s="329"/>
      <c r="P616" s="329"/>
      <c r="Q616" s="329"/>
      <c r="R616" s="283"/>
      <c r="S616" s="283"/>
      <c r="T616" s="283"/>
      <c r="U616" s="283"/>
      <c r="V616" s="283"/>
      <c r="W616" s="283"/>
      <c r="X616" s="283"/>
      <c r="Y616" s="283"/>
      <c r="Z616" s="283"/>
      <c r="AA616" s="283"/>
      <c r="AB616" s="283"/>
      <c r="AC616" s="283"/>
      <c r="AD616" s="283"/>
      <c r="AE616" s="283"/>
      <c r="AF616" s="283"/>
      <c r="AG616" s="283"/>
      <c r="AH616" s="283"/>
      <c r="AI616" s="283"/>
      <c r="AJ616" s="283"/>
      <c r="AK616" s="283"/>
      <c r="AL616" s="283"/>
    </row>
    <row r="617">
      <c r="A617" s="283"/>
      <c r="B617" s="283"/>
      <c r="C617" s="283"/>
      <c r="D617" s="283"/>
      <c r="E617" s="283"/>
      <c r="F617" s="283"/>
      <c r="G617" s="283"/>
      <c r="H617" s="283"/>
      <c r="I617" s="283"/>
      <c r="J617" s="283"/>
      <c r="K617" s="283"/>
      <c r="L617" s="329"/>
      <c r="M617" s="329"/>
      <c r="N617" s="329"/>
      <c r="O617" s="329"/>
      <c r="P617" s="329"/>
      <c r="Q617" s="329"/>
      <c r="R617" s="283"/>
      <c r="S617" s="283"/>
      <c r="T617" s="283"/>
      <c r="U617" s="283"/>
      <c r="V617" s="283"/>
      <c r="W617" s="283"/>
      <c r="X617" s="283"/>
      <c r="Y617" s="283"/>
      <c r="Z617" s="283"/>
      <c r="AA617" s="283"/>
      <c r="AB617" s="283"/>
      <c r="AC617" s="283"/>
      <c r="AD617" s="283"/>
      <c r="AE617" s="283"/>
      <c r="AF617" s="283"/>
      <c r="AG617" s="283"/>
      <c r="AH617" s="283"/>
      <c r="AI617" s="283"/>
      <c r="AJ617" s="283"/>
      <c r="AK617" s="283"/>
      <c r="AL617" s="283"/>
    </row>
    <row r="618">
      <c r="A618" s="283"/>
      <c r="B618" s="283"/>
      <c r="C618" s="283"/>
      <c r="D618" s="283"/>
      <c r="E618" s="283"/>
      <c r="F618" s="283"/>
      <c r="G618" s="283"/>
      <c r="H618" s="283"/>
      <c r="I618" s="283"/>
      <c r="J618" s="283"/>
      <c r="K618" s="283"/>
      <c r="L618" s="329"/>
      <c r="M618" s="329"/>
      <c r="N618" s="329"/>
      <c r="O618" s="329"/>
      <c r="P618" s="329"/>
      <c r="Q618" s="329"/>
      <c r="R618" s="283"/>
      <c r="S618" s="283"/>
      <c r="T618" s="283"/>
      <c r="U618" s="283"/>
      <c r="V618" s="283"/>
      <c r="W618" s="283"/>
      <c r="X618" s="283"/>
      <c r="Y618" s="283"/>
      <c r="Z618" s="283"/>
      <c r="AA618" s="283"/>
      <c r="AB618" s="283"/>
      <c r="AC618" s="283"/>
      <c r="AD618" s="283"/>
      <c r="AE618" s="283"/>
      <c r="AF618" s="283"/>
      <c r="AG618" s="283"/>
      <c r="AH618" s="283"/>
      <c r="AI618" s="283"/>
      <c r="AJ618" s="283"/>
      <c r="AK618" s="283"/>
      <c r="AL618" s="283"/>
    </row>
    <row r="619">
      <c r="A619" s="283"/>
      <c r="B619" s="283"/>
      <c r="C619" s="283"/>
      <c r="D619" s="283"/>
      <c r="E619" s="283"/>
      <c r="F619" s="283"/>
      <c r="G619" s="283"/>
      <c r="H619" s="283"/>
      <c r="I619" s="283"/>
      <c r="J619" s="283"/>
      <c r="K619" s="283"/>
      <c r="L619" s="329"/>
      <c r="M619" s="329"/>
      <c r="N619" s="329"/>
      <c r="O619" s="329"/>
      <c r="P619" s="329"/>
      <c r="Q619" s="329"/>
      <c r="R619" s="283"/>
      <c r="S619" s="283"/>
      <c r="T619" s="283"/>
      <c r="U619" s="283"/>
      <c r="V619" s="283"/>
      <c r="W619" s="283"/>
      <c r="X619" s="283"/>
      <c r="Y619" s="283"/>
      <c r="Z619" s="283"/>
      <c r="AA619" s="283"/>
      <c r="AB619" s="283"/>
      <c r="AC619" s="283"/>
      <c r="AD619" s="283"/>
      <c r="AE619" s="283"/>
      <c r="AF619" s="283"/>
      <c r="AG619" s="283"/>
      <c r="AH619" s="283"/>
      <c r="AI619" s="283"/>
      <c r="AJ619" s="283"/>
      <c r="AK619" s="283"/>
      <c r="AL619" s="283"/>
    </row>
    <row r="620">
      <c r="A620" s="283"/>
      <c r="B620" s="283"/>
      <c r="C620" s="283"/>
      <c r="D620" s="283"/>
      <c r="E620" s="283"/>
      <c r="F620" s="283"/>
      <c r="G620" s="283"/>
      <c r="H620" s="283"/>
      <c r="I620" s="283"/>
      <c r="J620" s="283"/>
      <c r="K620" s="283"/>
      <c r="L620" s="329"/>
      <c r="M620" s="329"/>
      <c r="N620" s="329"/>
      <c r="O620" s="329"/>
      <c r="P620" s="329"/>
      <c r="Q620" s="329"/>
      <c r="R620" s="283"/>
      <c r="S620" s="283"/>
      <c r="T620" s="283"/>
      <c r="U620" s="283"/>
      <c r="V620" s="283"/>
      <c r="W620" s="283"/>
      <c r="X620" s="283"/>
      <c r="Y620" s="283"/>
      <c r="Z620" s="283"/>
      <c r="AA620" s="283"/>
      <c r="AB620" s="283"/>
      <c r="AC620" s="283"/>
      <c r="AD620" s="283"/>
      <c r="AE620" s="283"/>
      <c r="AF620" s="283"/>
      <c r="AG620" s="283"/>
      <c r="AH620" s="283"/>
      <c r="AI620" s="283"/>
      <c r="AJ620" s="283"/>
      <c r="AK620" s="283"/>
      <c r="AL620" s="283"/>
    </row>
    <row r="621">
      <c r="A621" s="283"/>
      <c r="B621" s="283"/>
      <c r="C621" s="283"/>
      <c r="D621" s="283"/>
      <c r="E621" s="283"/>
      <c r="F621" s="283"/>
      <c r="G621" s="283"/>
      <c r="H621" s="283"/>
      <c r="I621" s="283"/>
      <c r="J621" s="283"/>
      <c r="K621" s="283"/>
      <c r="L621" s="329"/>
      <c r="M621" s="329"/>
      <c r="N621" s="329"/>
      <c r="O621" s="329"/>
      <c r="P621" s="329"/>
      <c r="Q621" s="329"/>
      <c r="R621" s="283"/>
      <c r="S621" s="283"/>
      <c r="T621" s="283"/>
      <c r="U621" s="283"/>
      <c r="V621" s="283"/>
      <c r="W621" s="283"/>
      <c r="X621" s="283"/>
      <c r="Y621" s="283"/>
      <c r="Z621" s="283"/>
      <c r="AA621" s="283"/>
      <c r="AB621" s="283"/>
      <c r="AC621" s="283"/>
      <c r="AD621" s="283"/>
      <c r="AE621" s="283"/>
      <c r="AF621" s="283"/>
      <c r="AG621" s="283"/>
      <c r="AH621" s="283"/>
      <c r="AI621" s="283"/>
      <c r="AJ621" s="283"/>
      <c r="AK621" s="283"/>
      <c r="AL621" s="283"/>
    </row>
    <row r="622">
      <c r="A622" s="283"/>
      <c r="B622" s="283"/>
      <c r="C622" s="283"/>
      <c r="D622" s="283"/>
      <c r="E622" s="283"/>
      <c r="F622" s="283"/>
      <c r="G622" s="283"/>
      <c r="H622" s="283"/>
      <c r="I622" s="283"/>
      <c r="J622" s="283"/>
      <c r="K622" s="283"/>
      <c r="L622" s="329"/>
      <c r="M622" s="329"/>
      <c r="N622" s="329"/>
      <c r="O622" s="329"/>
      <c r="P622" s="329"/>
      <c r="Q622" s="329"/>
      <c r="R622" s="283"/>
      <c r="S622" s="283"/>
      <c r="T622" s="283"/>
      <c r="U622" s="283"/>
      <c r="V622" s="283"/>
      <c r="W622" s="283"/>
      <c r="X622" s="283"/>
      <c r="Y622" s="283"/>
      <c r="Z622" s="283"/>
      <c r="AA622" s="283"/>
      <c r="AB622" s="283"/>
      <c r="AC622" s="283"/>
      <c r="AD622" s="283"/>
      <c r="AE622" s="283"/>
      <c r="AF622" s="283"/>
      <c r="AG622" s="283"/>
      <c r="AH622" s="283"/>
      <c r="AI622" s="283"/>
      <c r="AJ622" s="283"/>
      <c r="AK622" s="283"/>
      <c r="AL622" s="283"/>
    </row>
    <row r="623">
      <c r="A623" s="283"/>
      <c r="B623" s="283"/>
      <c r="C623" s="283"/>
      <c r="D623" s="283"/>
      <c r="E623" s="283"/>
      <c r="F623" s="283"/>
      <c r="G623" s="283"/>
      <c r="H623" s="283"/>
      <c r="I623" s="283"/>
      <c r="J623" s="283"/>
      <c r="K623" s="283"/>
      <c r="L623" s="329"/>
      <c r="M623" s="329"/>
      <c r="N623" s="329"/>
      <c r="O623" s="329"/>
      <c r="P623" s="329"/>
      <c r="Q623" s="329"/>
      <c r="R623" s="283"/>
      <c r="S623" s="283"/>
      <c r="T623" s="283"/>
      <c r="U623" s="283"/>
      <c r="V623" s="283"/>
      <c r="W623" s="283"/>
      <c r="X623" s="283"/>
      <c r="Y623" s="283"/>
      <c r="Z623" s="283"/>
      <c r="AA623" s="283"/>
      <c r="AB623" s="283"/>
      <c r="AC623" s="283"/>
      <c r="AD623" s="283"/>
      <c r="AE623" s="283"/>
      <c r="AF623" s="283"/>
      <c r="AG623" s="283"/>
      <c r="AH623" s="283"/>
      <c r="AI623" s="283"/>
      <c r="AJ623" s="283"/>
      <c r="AK623" s="283"/>
      <c r="AL623" s="283"/>
    </row>
    <row r="624">
      <c r="A624" s="283"/>
      <c r="B624" s="283"/>
      <c r="C624" s="283"/>
      <c r="D624" s="283"/>
      <c r="E624" s="283"/>
      <c r="F624" s="283"/>
      <c r="G624" s="283"/>
      <c r="H624" s="283"/>
      <c r="I624" s="283"/>
      <c r="J624" s="283"/>
      <c r="K624" s="283"/>
      <c r="L624" s="329"/>
      <c r="M624" s="329"/>
      <c r="N624" s="329"/>
      <c r="O624" s="329"/>
      <c r="P624" s="329"/>
      <c r="Q624" s="329"/>
      <c r="R624" s="283"/>
      <c r="S624" s="283"/>
      <c r="T624" s="283"/>
      <c r="U624" s="283"/>
      <c r="V624" s="283"/>
      <c r="W624" s="283"/>
      <c r="X624" s="283"/>
      <c r="Y624" s="283"/>
      <c r="Z624" s="283"/>
      <c r="AA624" s="283"/>
      <c r="AB624" s="283"/>
      <c r="AC624" s="283"/>
      <c r="AD624" s="283"/>
      <c r="AE624" s="283"/>
      <c r="AF624" s="283"/>
      <c r="AG624" s="283"/>
      <c r="AH624" s="283"/>
      <c r="AI624" s="283"/>
      <c r="AJ624" s="283"/>
      <c r="AK624" s="283"/>
      <c r="AL624" s="283"/>
    </row>
    <row r="625">
      <c r="A625" s="283"/>
      <c r="B625" s="283"/>
      <c r="C625" s="283"/>
      <c r="D625" s="283"/>
      <c r="E625" s="283"/>
      <c r="F625" s="283"/>
      <c r="G625" s="283"/>
      <c r="H625" s="283"/>
      <c r="I625" s="283"/>
      <c r="J625" s="283"/>
      <c r="K625" s="283"/>
      <c r="L625" s="329"/>
      <c r="M625" s="329"/>
      <c r="N625" s="329"/>
      <c r="O625" s="329"/>
      <c r="P625" s="329"/>
      <c r="Q625" s="329"/>
      <c r="R625" s="283"/>
      <c r="S625" s="283"/>
      <c r="T625" s="283"/>
      <c r="U625" s="283"/>
      <c r="V625" s="283"/>
      <c r="W625" s="283"/>
      <c r="X625" s="283"/>
      <c r="Y625" s="283"/>
      <c r="Z625" s="283"/>
      <c r="AA625" s="283"/>
      <c r="AB625" s="283"/>
      <c r="AC625" s="283"/>
      <c r="AD625" s="283"/>
      <c r="AE625" s="283"/>
      <c r="AF625" s="283"/>
      <c r="AG625" s="283"/>
      <c r="AH625" s="283"/>
      <c r="AI625" s="283"/>
      <c r="AJ625" s="283"/>
      <c r="AK625" s="283"/>
      <c r="AL625" s="283"/>
    </row>
    <row r="626">
      <c r="A626" s="283"/>
      <c r="B626" s="283"/>
      <c r="C626" s="283"/>
      <c r="D626" s="283"/>
      <c r="E626" s="283"/>
      <c r="F626" s="283"/>
      <c r="G626" s="283"/>
      <c r="H626" s="283"/>
      <c r="I626" s="283"/>
      <c r="J626" s="283"/>
      <c r="K626" s="283"/>
      <c r="L626" s="329"/>
      <c r="M626" s="329"/>
      <c r="N626" s="329"/>
      <c r="O626" s="329"/>
      <c r="P626" s="329"/>
      <c r="Q626" s="329"/>
      <c r="R626" s="283"/>
      <c r="S626" s="283"/>
      <c r="T626" s="283"/>
      <c r="U626" s="283"/>
      <c r="V626" s="283"/>
      <c r="W626" s="283"/>
      <c r="X626" s="283"/>
      <c r="Y626" s="283"/>
      <c r="Z626" s="283"/>
      <c r="AA626" s="283"/>
      <c r="AB626" s="283"/>
      <c r="AC626" s="283"/>
      <c r="AD626" s="283"/>
      <c r="AE626" s="283"/>
      <c r="AF626" s="283"/>
      <c r="AG626" s="283"/>
      <c r="AH626" s="283"/>
      <c r="AI626" s="283"/>
      <c r="AJ626" s="283"/>
      <c r="AK626" s="283"/>
      <c r="AL626" s="283"/>
    </row>
    <row r="627">
      <c r="A627" s="283"/>
      <c r="B627" s="283"/>
      <c r="C627" s="283"/>
      <c r="D627" s="283"/>
      <c r="E627" s="283"/>
      <c r="F627" s="283"/>
      <c r="G627" s="283"/>
      <c r="H627" s="283"/>
      <c r="I627" s="283"/>
      <c r="J627" s="283"/>
      <c r="K627" s="283"/>
      <c r="L627" s="329"/>
      <c r="M627" s="329"/>
      <c r="N627" s="329"/>
      <c r="O627" s="329"/>
      <c r="P627" s="329"/>
      <c r="Q627" s="329"/>
      <c r="R627" s="283"/>
      <c r="S627" s="283"/>
      <c r="T627" s="283"/>
      <c r="U627" s="283"/>
      <c r="V627" s="283"/>
      <c r="W627" s="283"/>
      <c r="X627" s="283"/>
      <c r="Y627" s="283"/>
      <c r="Z627" s="283"/>
      <c r="AA627" s="283"/>
      <c r="AB627" s="283"/>
      <c r="AC627" s="283"/>
      <c r="AD627" s="283"/>
      <c r="AE627" s="283"/>
      <c r="AF627" s="283"/>
      <c r="AG627" s="283"/>
      <c r="AH627" s="283"/>
      <c r="AI627" s="283"/>
      <c r="AJ627" s="283"/>
      <c r="AK627" s="283"/>
      <c r="AL627" s="283"/>
    </row>
    <row r="628">
      <c r="A628" s="283"/>
      <c r="B628" s="283"/>
      <c r="C628" s="283"/>
      <c r="D628" s="283"/>
      <c r="E628" s="283"/>
      <c r="F628" s="283"/>
      <c r="G628" s="283"/>
      <c r="H628" s="283"/>
      <c r="I628" s="283"/>
      <c r="J628" s="283"/>
      <c r="K628" s="283"/>
      <c r="L628" s="329"/>
      <c r="M628" s="329"/>
      <c r="N628" s="329"/>
      <c r="O628" s="329"/>
      <c r="P628" s="329"/>
      <c r="Q628" s="329"/>
      <c r="R628" s="283"/>
      <c r="S628" s="283"/>
      <c r="T628" s="283"/>
      <c r="U628" s="283"/>
      <c r="V628" s="283"/>
      <c r="W628" s="283"/>
      <c r="X628" s="283"/>
      <c r="Y628" s="283"/>
      <c r="Z628" s="283"/>
      <c r="AA628" s="283"/>
      <c r="AB628" s="283"/>
      <c r="AC628" s="283"/>
      <c r="AD628" s="283"/>
      <c r="AE628" s="283"/>
      <c r="AF628" s="283"/>
      <c r="AG628" s="283"/>
      <c r="AH628" s="283"/>
      <c r="AI628" s="283"/>
      <c r="AJ628" s="283"/>
      <c r="AK628" s="283"/>
      <c r="AL628" s="283"/>
    </row>
    <row r="629">
      <c r="A629" s="283"/>
      <c r="B629" s="283"/>
      <c r="C629" s="283"/>
      <c r="D629" s="283"/>
      <c r="E629" s="283"/>
      <c r="F629" s="283"/>
      <c r="G629" s="283"/>
      <c r="H629" s="283"/>
      <c r="I629" s="283"/>
      <c r="J629" s="283"/>
      <c r="K629" s="283"/>
      <c r="L629" s="329"/>
      <c r="M629" s="329"/>
      <c r="N629" s="329"/>
      <c r="O629" s="329"/>
      <c r="P629" s="329"/>
      <c r="Q629" s="329"/>
      <c r="R629" s="283"/>
      <c r="S629" s="283"/>
      <c r="T629" s="283"/>
      <c r="U629" s="283"/>
      <c r="V629" s="283"/>
      <c r="W629" s="283"/>
      <c r="X629" s="283"/>
      <c r="Y629" s="283"/>
      <c r="Z629" s="283"/>
      <c r="AA629" s="283"/>
      <c r="AB629" s="283"/>
      <c r="AC629" s="283"/>
      <c r="AD629" s="283"/>
      <c r="AE629" s="283"/>
      <c r="AF629" s="283"/>
      <c r="AG629" s="283"/>
      <c r="AH629" s="283"/>
      <c r="AI629" s="283"/>
      <c r="AJ629" s="283"/>
      <c r="AK629" s="283"/>
      <c r="AL629" s="283"/>
    </row>
    <row r="630">
      <c r="A630" s="283"/>
      <c r="B630" s="283"/>
      <c r="C630" s="283"/>
      <c r="D630" s="283"/>
      <c r="E630" s="283"/>
      <c r="F630" s="283"/>
      <c r="G630" s="283"/>
      <c r="H630" s="283"/>
      <c r="I630" s="283"/>
      <c r="J630" s="283"/>
      <c r="K630" s="283"/>
      <c r="L630" s="329"/>
      <c r="M630" s="329"/>
      <c r="N630" s="329"/>
      <c r="O630" s="329"/>
      <c r="P630" s="329"/>
      <c r="Q630" s="329"/>
      <c r="R630" s="283"/>
      <c r="S630" s="283"/>
      <c r="T630" s="283"/>
      <c r="U630" s="283"/>
      <c r="V630" s="283"/>
      <c r="W630" s="283"/>
      <c r="X630" s="283"/>
      <c r="Y630" s="283"/>
      <c r="Z630" s="283"/>
      <c r="AA630" s="283"/>
      <c r="AB630" s="283"/>
      <c r="AC630" s="283"/>
      <c r="AD630" s="283"/>
      <c r="AE630" s="283"/>
      <c r="AF630" s="283"/>
      <c r="AG630" s="283"/>
      <c r="AH630" s="283"/>
      <c r="AI630" s="283"/>
      <c r="AJ630" s="283"/>
      <c r="AK630" s="283"/>
      <c r="AL630" s="283"/>
    </row>
    <row r="631">
      <c r="A631" s="283"/>
      <c r="B631" s="283"/>
      <c r="C631" s="283"/>
      <c r="D631" s="283"/>
      <c r="E631" s="283"/>
      <c r="F631" s="283"/>
      <c r="G631" s="283"/>
      <c r="H631" s="283"/>
      <c r="I631" s="283"/>
      <c r="J631" s="283"/>
      <c r="K631" s="283"/>
      <c r="L631" s="329"/>
      <c r="M631" s="329"/>
      <c r="N631" s="329"/>
      <c r="O631" s="329"/>
      <c r="P631" s="329"/>
      <c r="Q631" s="329"/>
      <c r="R631" s="283"/>
      <c r="S631" s="283"/>
      <c r="T631" s="283"/>
      <c r="U631" s="283"/>
      <c r="V631" s="283"/>
      <c r="W631" s="283"/>
      <c r="X631" s="283"/>
      <c r="Y631" s="283"/>
      <c r="Z631" s="283"/>
      <c r="AA631" s="283"/>
      <c r="AB631" s="283"/>
      <c r="AC631" s="283"/>
      <c r="AD631" s="283"/>
      <c r="AE631" s="283"/>
      <c r="AF631" s="283"/>
      <c r="AG631" s="283"/>
      <c r="AH631" s="283"/>
      <c r="AI631" s="283"/>
      <c r="AJ631" s="283"/>
      <c r="AK631" s="283"/>
      <c r="AL631" s="283"/>
    </row>
    <row r="632">
      <c r="A632" s="283"/>
      <c r="B632" s="283"/>
      <c r="C632" s="283"/>
      <c r="D632" s="283"/>
      <c r="E632" s="283"/>
      <c r="F632" s="283"/>
      <c r="G632" s="283"/>
      <c r="H632" s="283"/>
      <c r="I632" s="283"/>
      <c r="J632" s="283"/>
      <c r="K632" s="283"/>
      <c r="L632" s="329"/>
      <c r="M632" s="329"/>
      <c r="N632" s="329"/>
      <c r="O632" s="329"/>
      <c r="P632" s="329"/>
      <c r="Q632" s="329"/>
      <c r="R632" s="283"/>
      <c r="S632" s="283"/>
      <c r="T632" s="283"/>
      <c r="U632" s="283"/>
      <c r="V632" s="283"/>
      <c r="W632" s="283"/>
      <c r="X632" s="283"/>
      <c r="Y632" s="283"/>
      <c r="Z632" s="283"/>
      <c r="AA632" s="283"/>
      <c r="AB632" s="283"/>
      <c r="AC632" s="283"/>
      <c r="AD632" s="283"/>
      <c r="AE632" s="283"/>
      <c r="AF632" s="283"/>
      <c r="AG632" s="283"/>
      <c r="AH632" s="283"/>
      <c r="AI632" s="283"/>
      <c r="AJ632" s="283"/>
      <c r="AK632" s="283"/>
      <c r="AL632" s="283"/>
    </row>
    <row r="633">
      <c r="A633" s="283"/>
      <c r="B633" s="283"/>
      <c r="C633" s="283"/>
      <c r="D633" s="283"/>
      <c r="E633" s="283"/>
      <c r="F633" s="283"/>
      <c r="G633" s="283"/>
      <c r="H633" s="283"/>
      <c r="I633" s="283"/>
      <c r="J633" s="283"/>
      <c r="K633" s="283"/>
      <c r="L633" s="329"/>
      <c r="M633" s="329"/>
      <c r="N633" s="329"/>
      <c r="O633" s="329"/>
      <c r="P633" s="329"/>
      <c r="Q633" s="329"/>
      <c r="R633" s="283"/>
      <c r="S633" s="283"/>
      <c r="T633" s="283"/>
      <c r="U633" s="283"/>
      <c r="V633" s="283"/>
      <c r="W633" s="283"/>
      <c r="X633" s="283"/>
      <c r="Y633" s="283"/>
      <c r="Z633" s="283"/>
      <c r="AA633" s="283"/>
      <c r="AB633" s="283"/>
      <c r="AC633" s="283"/>
      <c r="AD633" s="283"/>
      <c r="AE633" s="283"/>
      <c r="AF633" s="283"/>
      <c r="AG633" s="283"/>
      <c r="AH633" s="283"/>
      <c r="AI633" s="283"/>
      <c r="AJ633" s="283"/>
      <c r="AK633" s="283"/>
      <c r="AL633" s="283"/>
    </row>
    <row r="634">
      <c r="A634" s="283"/>
      <c r="B634" s="283"/>
      <c r="C634" s="283"/>
      <c r="D634" s="283"/>
      <c r="E634" s="283"/>
      <c r="F634" s="283"/>
      <c r="G634" s="283"/>
      <c r="H634" s="283"/>
      <c r="I634" s="283"/>
      <c r="J634" s="283"/>
      <c r="K634" s="283"/>
      <c r="L634" s="329"/>
      <c r="M634" s="329"/>
      <c r="N634" s="329"/>
      <c r="O634" s="329"/>
      <c r="P634" s="329"/>
      <c r="Q634" s="329"/>
      <c r="R634" s="283"/>
      <c r="S634" s="283"/>
      <c r="T634" s="283"/>
      <c r="U634" s="283"/>
      <c r="V634" s="283"/>
      <c r="W634" s="283"/>
      <c r="X634" s="283"/>
      <c r="Y634" s="283"/>
      <c r="Z634" s="283"/>
      <c r="AA634" s="283"/>
      <c r="AB634" s="283"/>
      <c r="AC634" s="283"/>
      <c r="AD634" s="283"/>
      <c r="AE634" s="283"/>
      <c r="AF634" s="283"/>
      <c r="AG634" s="283"/>
      <c r="AH634" s="283"/>
      <c r="AI634" s="283"/>
      <c r="AJ634" s="283"/>
      <c r="AK634" s="283"/>
      <c r="AL634" s="283"/>
    </row>
    <row r="635">
      <c r="A635" s="283"/>
      <c r="B635" s="283"/>
      <c r="C635" s="283"/>
      <c r="D635" s="283"/>
      <c r="E635" s="283"/>
      <c r="F635" s="283"/>
      <c r="G635" s="283"/>
      <c r="H635" s="283"/>
      <c r="I635" s="283"/>
      <c r="J635" s="283"/>
      <c r="K635" s="283"/>
      <c r="L635" s="329"/>
      <c r="M635" s="329"/>
      <c r="N635" s="329"/>
      <c r="O635" s="329"/>
      <c r="P635" s="329"/>
      <c r="Q635" s="329"/>
      <c r="R635" s="283"/>
      <c r="S635" s="283"/>
      <c r="T635" s="283"/>
      <c r="U635" s="283"/>
      <c r="V635" s="283"/>
      <c r="W635" s="283"/>
      <c r="X635" s="283"/>
      <c r="Y635" s="283"/>
      <c r="Z635" s="283"/>
      <c r="AA635" s="283"/>
      <c r="AB635" s="283"/>
      <c r="AC635" s="283"/>
      <c r="AD635" s="283"/>
      <c r="AE635" s="283"/>
      <c r="AF635" s="283"/>
      <c r="AG635" s="283"/>
      <c r="AH635" s="283"/>
      <c r="AI635" s="283"/>
      <c r="AJ635" s="283"/>
      <c r="AK635" s="283"/>
      <c r="AL635" s="283"/>
    </row>
    <row r="636">
      <c r="A636" s="283"/>
      <c r="B636" s="283"/>
      <c r="C636" s="283"/>
      <c r="D636" s="283"/>
      <c r="E636" s="283"/>
      <c r="F636" s="283"/>
      <c r="G636" s="283"/>
      <c r="H636" s="283"/>
      <c r="I636" s="283"/>
      <c r="J636" s="283"/>
      <c r="K636" s="283"/>
      <c r="L636" s="329"/>
      <c r="M636" s="329"/>
      <c r="N636" s="329"/>
      <c r="O636" s="329"/>
      <c r="P636" s="329"/>
      <c r="Q636" s="329"/>
      <c r="R636" s="283"/>
      <c r="S636" s="283"/>
      <c r="T636" s="283"/>
      <c r="U636" s="283"/>
      <c r="V636" s="283"/>
      <c r="W636" s="283"/>
      <c r="X636" s="283"/>
      <c r="Y636" s="283"/>
      <c r="Z636" s="283"/>
      <c r="AA636" s="283"/>
      <c r="AB636" s="283"/>
      <c r="AC636" s="283"/>
      <c r="AD636" s="283"/>
      <c r="AE636" s="283"/>
      <c r="AF636" s="283"/>
      <c r="AG636" s="283"/>
      <c r="AH636" s="283"/>
      <c r="AI636" s="283"/>
      <c r="AJ636" s="283"/>
      <c r="AK636" s="283"/>
      <c r="AL636" s="283"/>
    </row>
    <row r="637">
      <c r="A637" s="283"/>
      <c r="B637" s="283"/>
      <c r="C637" s="283"/>
      <c r="D637" s="283"/>
      <c r="E637" s="283"/>
      <c r="F637" s="283"/>
      <c r="G637" s="283"/>
      <c r="H637" s="283"/>
      <c r="I637" s="283"/>
      <c r="J637" s="283"/>
      <c r="K637" s="283"/>
      <c r="L637" s="329"/>
      <c r="M637" s="329"/>
      <c r="N637" s="329"/>
      <c r="O637" s="329"/>
      <c r="P637" s="329"/>
      <c r="Q637" s="329"/>
      <c r="R637" s="283"/>
      <c r="S637" s="283"/>
      <c r="T637" s="283"/>
      <c r="U637" s="283"/>
      <c r="V637" s="283"/>
      <c r="W637" s="283"/>
      <c r="X637" s="283"/>
      <c r="Y637" s="283"/>
      <c r="Z637" s="283"/>
      <c r="AA637" s="283"/>
      <c r="AB637" s="283"/>
      <c r="AC637" s="283"/>
      <c r="AD637" s="283"/>
      <c r="AE637" s="283"/>
      <c r="AF637" s="283"/>
      <c r="AG637" s="283"/>
      <c r="AH637" s="283"/>
      <c r="AI637" s="283"/>
      <c r="AJ637" s="283"/>
      <c r="AK637" s="283"/>
      <c r="AL637" s="283"/>
    </row>
    <row r="638">
      <c r="A638" s="283"/>
      <c r="B638" s="283"/>
      <c r="C638" s="283"/>
      <c r="D638" s="283"/>
      <c r="E638" s="283"/>
      <c r="F638" s="283"/>
      <c r="G638" s="283"/>
      <c r="H638" s="283"/>
      <c r="I638" s="283"/>
      <c r="J638" s="283"/>
      <c r="K638" s="283"/>
      <c r="L638" s="329"/>
      <c r="M638" s="329"/>
      <c r="N638" s="329"/>
      <c r="O638" s="329"/>
      <c r="P638" s="329"/>
      <c r="Q638" s="329"/>
      <c r="R638" s="283"/>
      <c r="S638" s="283"/>
      <c r="T638" s="283"/>
      <c r="U638" s="283"/>
      <c r="V638" s="283"/>
      <c r="W638" s="283"/>
      <c r="X638" s="283"/>
      <c r="Y638" s="283"/>
      <c r="Z638" s="283"/>
      <c r="AA638" s="283"/>
      <c r="AB638" s="283"/>
      <c r="AC638" s="283"/>
      <c r="AD638" s="283"/>
      <c r="AE638" s="283"/>
      <c r="AF638" s="283"/>
      <c r="AG638" s="283"/>
      <c r="AH638" s="283"/>
      <c r="AI638" s="283"/>
      <c r="AJ638" s="283"/>
      <c r="AK638" s="283"/>
      <c r="AL638" s="283"/>
    </row>
    <row r="639">
      <c r="A639" s="283"/>
      <c r="B639" s="283"/>
      <c r="C639" s="283"/>
      <c r="D639" s="283"/>
      <c r="E639" s="283"/>
      <c r="F639" s="283"/>
      <c r="G639" s="283"/>
      <c r="H639" s="283"/>
      <c r="I639" s="283"/>
      <c r="J639" s="283"/>
      <c r="K639" s="283"/>
      <c r="L639" s="329"/>
      <c r="M639" s="329"/>
      <c r="N639" s="329"/>
      <c r="O639" s="329"/>
      <c r="P639" s="329"/>
      <c r="Q639" s="329"/>
      <c r="R639" s="283"/>
      <c r="S639" s="283"/>
      <c r="T639" s="283"/>
      <c r="U639" s="283"/>
      <c r="V639" s="283"/>
      <c r="W639" s="283"/>
      <c r="X639" s="283"/>
      <c r="Y639" s="283"/>
      <c r="Z639" s="283"/>
      <c r="AA639" s="283"/>
      <c r="AB639" s="283"/>
      <c r="AC639" s="283"/>
      <c r="AD639" s="283"/>
      <c r="AE639" s="283"/>
      <c r="AF639" s="283"/>
      <c r="AG639" s="283"/>
      <c r="AH639" s="283"/>
      <c r="AI639" s="283"/>
      <c r="AJ639" s="283"/>
      <c r="AK639" s="283"/>
      <c r="AL639" s="283"/>
    </row>
    <row r="640">
      <c r="A640" s="283"/>
      <c r="B640" s="283"/>
      <c r="C640" s="283"/>
      <c r="D640" s="283"/>
      <c r="E640" s="283"/>
      <c r="F640" s="283"/>
      <c r="G640" s="283"/>
      <c r="H640" s="283"/>
      <c r="I640" s="283"/>
      <c r="J640" s="283"/>
      <c r="K640" s="283"/>
      <c r="L640" s="329"/>
      <c r="M640" s="329"/>
      <c r="N640" s="329"/>
      <c r="O640" s="329"/>
      <c r="P640" s="329"/>
      <c r="Q640" s="329"/>
      <c r="R640" s="283"/>
      <c r="S640" s="283"/>
      <c r="T640" s="283"/>
      <c r="U640" s="283"/>
      <c r="V640" s="283"/>
      <c r="W640" s="283"/>
      <c r="X640" s="283"/>
      <c r="Y640" s="283"/>
      <c r="Z640" s="283"/>
      <c r="AA640" s="283"/>
      <c r="AB640" s="283"/>
      <c r="AC640" s="283"/>
      <c r="AD640" s="283"/>
      <c r="AE640" s="283"/>
      <c r="AF640" s="283"/>
      <c r="AG640" s="283"/>
      <c r="AH640" s="283"/>
      <c r="AI640" s="283"/>
      <c r="AJ640" s="283"/>
      <c r="AK640" s="283"/>
      <c r="AL640" s="283"/>
    </row>
    <row r="641">
      <c r="A641" s="283"/>
      <c r="B641" s="283"/>
      <c r="C641" s="283"/>
      <c r="D641" s="283"/>
      <c r="E641" s="283"/>
      <c r="F641" s="283"/>
      <c r="G641" s="283"/>
      <c r="H641" s="283"/>
      <c r="I641" s="283"/>
      <c r="J641" s="283"/>
      <c r="K641" s="283"/>
      <c r="L641" s="329"/>
      <c r="M641" s="329"/>
      <c r="N641" s="329"/>
      <c r="O641" s="329"/>
      <c r="P641" s="329"/>
      <c r="Q641" s="329"/>
      <c r="R641" s="283"/>
      <c r="S641" s="283"/>
      <c r="T641" s="283"/>
      <c r="U641" s="283"/>
      <c r="V641" s="283"/>
      <c r="W641" s="283"/>
      <c r="X641" s="283"/>
      <c r="Y641" s="283"/>
      <c r="Z641" s="283"/>
      <c r="AA641" s="283"/>
      <c r="AB641" s="283"/>
      <c r="AC641" s="283"/>
      <c r="AD641" s="283"/>
      <c r="AE641" s="283"/>
      <c r="AF641" s="283"/>
      <c r="AG641" s="283"/>
      <c r="AH641" s="283"/>
      <c r="AI641" s="283"/>
      <c r="AJ641" s="283"/>
      <c r="AK641" s="283"/>
      <c r="AL641" s="283"/>
    </row>
    <row r="642">
      <c r="A642" s="283"/>
      <c r="B642" s="283"/>
      <c r="C642" s="283"/>
      <c r="D642" s="283"/>
      <c r="E642" s="283"/>
      <c r="F642" s="283"/>
      <c r="G642" s="283"/>
      <c r="H642" s="283"/>
      <c r="I642" s="283"/>
      <c r="J642" s="283"/>
      <c r="K642" s="283"/>
      <c r="L642" s="329"/>
      <c r="M642" s="329"/>
      <c r="N642" s="329"/>
      <c r="O642" s="329"/>
      <c r="P642" s="329"/>
      <c r="Q642" s="329"/>
      <c r="R642" s="283"/>
      <c r="S642" s="283"/>
      <c r="T642" s="283"/>
      <c r="U642" s="283"/>
      <c r="V642" s="283"/>
      <c r="W642" s="283"/>
      <c r="X642" s="283"/>
      <c r="Y642" s="283"/>
      <c r="Z642" s="283"/>
      <c r="AA642" s="283"/>
      <c r="AB642" s="283"/>
      <c r="AC642" s="283"/>
      <c r="AD642" s="283"/>
      <c r="AE642" s="283"/>
      <c r="AF642" s="283"/>
      <c r="AG642" s="283"/>
      <c r="AH642" s="283"/>
      <c r="AI642" s="283"/>
      <c r="AJ642" s="283"/>
      <c r="AK642" s="283"/>
      <c r="AL642" s="283"/>
    </row>
    <row r="643">
      <c r="A643" s="283"/>
      <c r="B643" s="283"/>
      <c r="C643" s="283"/>
      <c r="D643" s="283"/>
      <c r="E643" s="283"/>
      <c r="F643" s="283"/>
      <c r="G643" s="283"/>
      <c r="H643" s="283"/>
      <c r="I643" s="283"/>
      <c r="J643" s="283"/>
      <c r="K643" s="283"/>
      <c r="L643" s="329"/>
      <c r="M643" s="329"/>
      <c r="N643" s="329"/>
      <c r="O643" s="329"/>
      <c r="P643" s="329"/>
      <c r="Q643" s="329"/>
      <c r="R643" s="283"/>
      <c r="S643" s="283"/>
      <c r="T643" s="283"/>
      <c r="U643" s="283"/>
      <c r="V643" s="283"/>
      <c r="W643" s="283"/>
      <c r="X643" s="283"/>
      <c r="Y643" s="283"/>
      <c r="Z643" s="283"/>
      <c r="AA643" s="283"/>
      <c r="AB643" s="283"/>
      <c r="AC643" s="283"/>
      <c r="AD643" s="283"/>
      <c r="AE643" s="283"/>
      <c r="AF643" s="283"/>
      <c r="AG643" s="283"/>
      <c r="AH643" s="283"/>
      <c r="AI643" s="283"/>
      <c r="AJ643" s="283"/>
      <c r="AK643" s="283"/>
      <c r="AL643" s="283"/>
    </row>
    <row r="644">
      <c r="A644" s="283"/>
      <c r="B644" s="283"/>
      <c r="C644" s="283"/>
      <c r="D644" s="283"/>
      <c r="E644" s="283"/>
      <c r="F644" s="283"/>
      <c r="G644" s="283"/>
      <c r="H644" s="283"/>
      <c r="I644" s="283"/>
      <c r="J644" s="283"/>
      <c r="K644" s="283"/>
      <c r="L644" s="329"/>
      <c r="M644" s="329"/>
      <c r="N644" s="329"/>
      <c r="O644" s="329"/>
      <c r="P644" s="329"/>
      <c r="Q644" s="329"/>
      <c r="R644" s="283"/>
      <c r="S644" s="283"/>
      <c r="T644" s="283"/>
      <c r="U644" s="283"/>
      <c r="V644" s="283"/>
      <c r="W644" s="283"/>
      <c r="X644" s="283"/>
      <c r="Y644" s="283"/>
      <c r="Z644" s="283"/>
      <c r="AA644" s="283"/>
      <c r="AB644" s="283"/>
      <c r="AC644" s="283"/>
      <c r="AD644" s="283"/>
      <c r="AE644" s="283"/>
      <c r="AF644" s="283"/>
      <c r="AG644" s="283"/>
      <c r="AH644" s="283"/>
      <c r="AI644" s="283"/>
      <c r="AJ644" s="283"/>
      <c r="AK644" s="283"/>
      <c r="AL644" s="283"/>
    </row>
    <row r="645">
      <c r="A645" s="283"/>
      <c r="B645" s="283"/>
      <c r="C645" s="283"/>
      <c r="D645" s="283"/>
      <c r="E645" s="283"/>
      <c r="F645" s="283"/>
      <c r="G645" s="283"/>
      <c r="H645" s="283"/>
      <c r="I645" s="283"/>
      <c r="J645" s="283"/>
      <c r="K645" s="283"/>
      <c r="L645" s="329"/>
      <c r="M645" s="329"/>
      <c r="N645" s="329"/>
      <c r="O645" s="329"/>
      <c r="P645" s="329"/>
      <c r="Q645" s="329"/>
      <c r="R645" s="283"/>
      <c r="S645" s="283"/>
      <c r="T645" s="283"/>
      <c r="U645" s="283"/>
      <c r="V645" s="283"/>
      <c r="W645" s="283"/>
      <c r="X645" s="283"/>
      <c r="Y645" s="283"/>
      <c r="Z645" s="283"/>
      <c r="AA645" s="283"/>
      <c r="AB645" s="283"/>
      <c r="AC645" s="283"/>
      <c r="AD645" s="283"/>
      <c r="AE645" s="283"/>
      <c r="AF645" s="283"/>
      <c r="AG645" s="283"/>
      <c r="AH645" s="283"/>
      <c r="AI645" s="283"/>
      <c r="AJ645" s="283"/>
      <c r="AK645" s="283"/>
      <c r="AL645" s="283"/>
    </row>
    <row r="646">
      <c r="A646" s="283"/>
      <c r="B646" s="283"/>
      <c r="C646" s="283"/>
      <c r="D646" s="283"/>
      <c r="E646" s="283"/>
      <c r="F646" s="283"/>
      <c r="G646" s="283"/>
      <c r="H646" s="283"/>
      <c r="I646" s="283"/>
      <c r="J646" s="283"/>
      <c r="K646" s="283"/>
      <c r="L646" s="329"/>
      <c r="M646" s="329"/>
      <c r="N646" s="329"/>
      <c r="O646" s="329"/>
      <c r="P646" s="329"/>
      <c r="Q646" s="329"/>
      <c r="R646" s="283"/>
      <c r="S646" s="283"/>
      <c r="T646" s="283"/>
      <c r="U646" s="283"/>
      <c r="V646" s="283"/>
      <c r="W646" s="283"/>
      <c r="X646" s="283"/>
      <c r="Y646" s="283"/>
      <c r="Z646" s="283"/>
      <c r="AA646" s="283"/>
      <c r="AB646" s="283"/>
      <c r="AC646" s="283"/>
      <c r="AD646" s="283"/>
      <c r="AE646" s="283"/>
      <c r="AF646" s="283"/>
      <c r="AG646" s="283"/>
      <c r="AH646" s="283"/>
      <c r="AI646" s="283"/>
      <c r="AJ646" s="283"/>
      <c r="AK646" s="283"/>
      <c r="AL646" s="283"/>
    </row>
    <row r="647">
      <c r="A647" s="283"/>
      <c r="B647" s="283"/>
      <c r="C647" s="283"/>
      <c r="D647" s="283"/>
      <c r="E647" s="283"/>
      <c r="F647" s="283"/>
      <c r="G647" s="283"/>
      <c r="H647" s="283"/>
      <c r="I647" s="283"/>
      <c r="J647" s="283"/>
      <c r="K647" s="283"/>
      <c r="L647" s="329"/>
      <c r="M647" s="329"/>
      <c r="N647" s="329"/>
      <c r="O647" s="329"/>
      <c r="P647" s="329"/>
      <c r="Q647" s="329"/>
      <c r="R647" s="283"/>
      <c r="S647" s="283"/>
      <c r="T647" s="283"/>
      <c r="U647" s="283"/>
      <c r="V647" s="283"/>
      <c r="W647" s="283"/>
      <c r="X647" s="283"/>
      <c r="Y647" s="283"/>
      <c r="Z647" s="283"/>
      <c r="AA647" s="283"/>
      <c r="AB647" s="283"/>
      <c r="AC647" s="283"/>
      <c r="AD647" s="283"/>
      <c r="AE647" s="283"/>
      <c r="AF647" s="283"/>
      <c r="AG647" s="283"/>
      <c r="AH647" s="283"/>
      <c r="AI647" s="283"/>
      <c r="AJ647" s="283"/>
      <c r="AK647" s="283"/>
      <c r="AL647" s="283"/>
    </row>
    <row r="648">
      <c r="A648" s="283"/>
      <c r="B648" s="283"/>
      <c r="C648" s="283"/>
      <c r="D648" s="283"/>
      <c r="E648" s="283"/>
      <c r="F648" s="283"/>
      <c r="G648" s="283"/>
      <c r="H648" s="283"/>
      <c r="I648" s="283"/>
      <c r="J648" s="283"/>
      <c r="K648" s="283"/>
      <c r="L648" s="329"/>
      <c r="M648" s="329"/>
      <c r="N648" s="329"/>
      <c r="O648" s="329"/>
      <c r="P648" s="329"/>
      <c r="Q648" s="329"/>
      <c r="R648" s="283"/>
      <c r="S648" s="283"/>
      <c r="T648" s="283"/>
      <c r="U648" s="283"/>
      <c r="V648" s="283"/>
      <c r="W648" s="283"/>
      <c r="X648" s="283"/>
      <c r="Y648" s="283"/>
      <c r="Z648" s="283"/>
      <c r="AA648" s="283"/>
      <c r="AB648" s="283"/>
      <c r="AC648" s="283"/>
      <c r="AD648" s="283"/>
      <c r="AE648" s="283"/>
      <c r="AF648" s="283"/>
      <c r="AG648" s="283"/>
      <c r="AH648" s="283"/>
      <c r="AI648" s="283"/>
      <c r="AJ648" s="283"/>
      <c r="AK648" s="283"/>
      <c r="AL648" s="283"/>
    </row>
    <row r="649">
      <c r="A649" s="283"/>
      <c r="B649" s="283"/>
      <c r="C649" s="283"/>
      <c r="D649" s="283"/>
      <c r="E649" s="283"/>
      <c r="F649" s="283"/>
      <c r="G649" s="283"/>
      <c r="H649" s="283"/>
      <c r="I649" s="283"/>
      <c r="J649" s="283"/>
      <c r="K649" s="283"/>
      <c r="L649" s="329"/>
      <c r="M649" s="329"/>
      <c r="N649" s="329"/>
      <c r="O649" s="329"/>
      <c r="P649" s="329"/>
      <c r="Q649" s="329"/>
      <c r="R649" s="283"/>
      <c r="S649" s="283"/>
      <c r="T649" s="283"/>
      <c r="U649" s="283"/>
      <c r="V649" s="283"/>
      <c r="W649" s="283"/>
      <c r="X649" s="283"/>
      <c r="Y649" s="283"/>
      <c r="Z649" s="283"/>
      <c r="AA649" s="283"/>
      <c r="AB649" s="283"/>
      <c r="AC649" s="283"/>
      <c r="AD649" s="283"/>
      <c r="AE649" s="283"/>
      <c r="AF649" s="283"/>
      <c r="AG649" s="283"/>
      <c r="AH649" s="283"/>
      <c r="AI649" s="283"/>
      <c r="AJ649" s="283"/>
      <c r="AK649" s="283"/>
      <c r="AL649" s="283"/>
    </row>
    <row r="650">
      <c r="A650" s="283"/>
      <c r="B650" s="283"/>
      <c r="C650" s="283"/>
      <c r="D650" s="283"/>
      <c r="E650" s="283"/>
      <c r="F650" s="283"/>
      <c r="G650" s="283"/>
      <c r="H650" s="283"/>
      <c r="I650" s="283"/>
      <c r="J650" s="283"/>
      <c r="K650" s="283"/>
      <c r="L650" s="329"/>
      <c r="M650" s="329"/>
      <c r="N650" s="329"/>
      <c r="O650" s="329"/>
      <c r="P650" s="329"/>
      <c r="Q650" s="329"/>
      <c r="R650" s="283"/>
      <c r="S650" s="283"/>
      <c r="T650" s="283"/>
      <c r="U650" s="283"/>
      <c r="V650" s="283"/>
      <c r="W650" s="283"/>
      <c r="X650" s="283"/>
      <c r="Y650" s="283"/>
      <c r="Z650" s="283"/>
      <c r="AA650" s="283"/>
      <c r="AB650" s="283"/>
      <c r="AC650" s="283"/>
      <c r="AD650" s="283"/>
      <c r="AE650" s="283"/>
      <c r="AF650" s="283"/>
      <c r="AG650" s="283"/>
      <c r="AH650" s="283"/>
      <c r="AI650" s="283"/>
      <c r="AJ650" s="283"/>
      <c r="AK650" s="283"/>
      <c r="AL650" s="283"/>
    </row>
    <row r="651">
      <c r="A651" s="283"/>
      <c r="B651" s="283"/>
      <c r="C651" s="283"/>
      <c r="D651" s="283"/>
      <c r="E651" s="283"/>
      <c r="F651" s="283"/>
      <c r="G651" s="283"/>
      <c r="H651" s="283"/>
      <c r="I651" s="283"/>
      <c r="J651" s="283"/>
      <c r="K651" s="283"/>
      <c r="L651" s="329"/>
      <c r="M651" s="329"/>
      <c r="N651" s="329"/>
      <c r="O651" s="329"/>
      <c r="P651" s="329"/>
      <c r="Q651" s="329"/>
      <c r="R651" s="283"/>
      <c r="S651" s="283"/>
      <c r="T651" s="283"/>
      <c r="U651" s="283"/>
      <c r="V651" s="283"/>
      <c r="W651" s="283"/>
      <c r="X651" s="283"/>
      <c r="Y651" s="283"/>
      <c r="Z651" s="283"/>
      <c r="AA651" s="283"/>
      <c r="AB651" s="283"/>
      <c r="AC651" s="283"/>
      <c r="AD651" s="283"/>
      <c r="AE651" s="283"/>
      <c r="AF651" s="283"/>
      <c r="AG651" s="283"/>
      <c r="AH651" s="283"/>
      <c r="AI651" s="283"/>
      <c r="AJ651" s="283"/>
      <c r="AK651" s="283"/>
      <c r="AL651" s="283"/>
    </row>
    <row r="652">
      <c r="A652" s="283"/>
      <c r="B652" s="283"/>
      <c r="C652" s="283"/>
      <c r="D652" s="283"/>
      <c r="E652" s="283"/>
      <c r="F652" s="283"/>
      <c r="G652" s="283"/>
      <c r="H652" s="283"/>
      <c r="I652" s="283"/>
      <c r="J652" s="283"/>
      <c r="K652" s="283"/>
      <c r="L652" s="329"/>
      <c r="M652" s="329"/>
      <c r="N652" s="329"/>
      <c r="O652" s="329"/>
      <c r="P652" s="329"/>
      <c r="Q652" s="329"/>
      <c r="R652" s="283"/>
      <c r="S652" s="283"/>
      <c r="T652" s="283"/>
      <c r="U652" s="283"/>
      <c r="V652" s="283"/>
      <c r="W652" s="283"/>
      <c r="X652" s="283"/>
      <c r="Y652" s="283"/>
      <c r="Z652" s="283"/>
      <c r="AA652" s="283"/>
      <c r="AB652" s="283"/>
      <c r="AC652" s="283"/>
      <c r="AD652" s="283"/>
      <c r="AE652" s="283"/>
      <c r="AF652" s="283"/>
      <c r="AG652" s="283"/>
      <c r="AH652" s="283"/>
      <c r="AI652" s="283"/>
      <c r="AJ652" s="283"/>
      <c r="AK652" s="283"/>
      <c r="AL652" s="283"/>
    </row>
    <row r="653">
      <c r="A653" s="283"/>
      <c r="B653" s="283"/>
      <c r="C653" s="283"/>
      <c r="D653" s="283"/>
      <c r="E653" s="283"/>
      <c r="F653" s="283"/>
      <c r="G653" s="283"/>
      <c r="H653" s="283"/>
      <c r="I653" s="283"/>
      <c r="J653" s="283"/>
      <c r="K653" s="283"/>
      <c r="L653" s="329"/>
      <c r="M653" s="329"/>
      <c r="N653" s="329"/>
      <c r="O653" s="329"/>
      <c r="P653" s="329"/>
      <c r="Q653" s="329"/>
      <c r="R653" s="283"/>
      <c r="S653" s="283"/>
      <c r="T653" s="283"/>
      <c r="U653" s="283"/>
      <c r="V653" s="283"/>
      <c r="W653" s="283"/>
      <c r="X653" s="283"/>
      <c r="Y653" s="283"/>
      <c r="Z653" s="283"/>
      <c r="AA653" s="283"/>
      <c r="AB653" s="283"/>
      <c r="AC653" s="283"/>
      <c r="AD653" s="283"/>
      <c r="AE653" s="283"/>
      <c r="AF653" s="283"/>
      <c r="AG653" s="283"/>
      <c r="AH653" s="283"/>
      <c r="AI653" s="283"/>
      <c r="AJ653" s="283"/>
      <c r="AK653" s="283"/>
      <c r="AL653" s="283"/>
    </row>
    <row r="654">
      <c r="A654" s="283"/>
      <c r="B654" s="283"/>
      <c r="C654" s="283"/>
      <c r="D654" s="283"/>
      <c r="E654" s="283"/>
      <c r="F654" s="283"/>
      <c r="G654" s="283"/>
      <c r="H654" s="283"/>
      <c r="I654" s="283"/>
      <c r="J654" s="283"/>
      <c r="K654" s="283"/>
      <c r="L654" s="329"/>
      <c r="M654" s="329"/>
      <c r="N654" s="329"/>
      <c r="O654" s="329"/>
      <c r="P654" s="329"/>
      <c r="Q654" s="329"/>
      <c r="R654" s="283"/>
      <c r="S654" s="283"/>
      <c r="T654" s="283"/>
      <c r="U654" s="283"/>
      <c r="V654" s="283"/>
      <c r="W654" s="283"/>
      <c r="X654" s="283"/>
      <c r="Y654" s="283"/>
      <c r="Z654" s="283"/>
      <c r="AA654" s="283"/>
      <c r="AB654" s="283"/>
      <c r="AC654" s="283"/>
      <c r="AD654" s="283"/>
      <c r="AE654" s="283"/>
      <c r="AF654" s="283"/>
      <c r="AG654" s="283"/>
      <c r="AH654" s="283"/>
      <c r="AI654" s="283"/>
      <c r="AJ654" s="283"/>
      <c r="AK654" s="283"/>
      <c r="AL654" s="283"/>
    </row>
    <row r="655">
      <c r="A655" s="283"/>
      <c r="B655" s="283"/>
      <c r="C655" s="283"/>
      <c r="D655" s="283"/>
      <c r="E655" s="283"/>
      <c r="F655" s="283"/>
      <c r="G655" s="283"/>
      <c r="H655" s="283"/>
      <c r="I655" s="283"/>
      <c r="J655" s="283"/>
      <c r="K655" s="283"/>
      <c r="L655" s="329"/>
      <c r="M655" s="329"/>
      <c r="N655" s="329"/>
      <c r="O655" s="329"/>
      <c r="P655" s="329"/>
      <c r="Q655" s="329"/>
      <c r="R655" s="283"/>
      <c r="S655" s="283"/>
      <c r="T655" s="283"/>
      <c r="U655" s="283"/>
      <c r="V655" s="283"/>
      <c r="W655" s="283"/>
      <c r="X655" s="283"/>
      <c r="Y655" s="283"/>
      <c r="Z655" s="283"/>
      <c r="AA655" s="283"/>
      <c r="AB655" s="283"/>
      <c r="AC655" s="283"/>
      <c r="AD655" s="283"/>
      <c r="AE655" s="283"/>
      <c r="AF655" s="283"/>
      <c r="AG655" s="283"/>
      <c r="AH655" s="283"/>
      <c r="AI655" s="283"/>
      <c r="AJ655" s="283"/>
      <c r="AK655" s="283"/>
      <c r="AL655" s="283"/>
    </row>
    <row r="656">
      <c r="A656" s="283"/>
      <c r="B656" s="283"/>
      <c r="C656" s="283"/>
      <c r="D656" s="283"/>
      <c r="E656" s="283"/>
      <c r="F656" s="283"/>
      <c r="G656" s="283"/>
      <c r="H656" s="283"/>
      <c r="I656" s="283"/>
      <c r="J656" s="283"/>
      <c r="K656" s="283"/>
      <c r="L656" s="329"/>
      <c r="M656" s="329"/>
      <c r="N656" s="329"/>
      <c r="O656" s="329"/>
      <c r="P656" s="329"/>
      <c r="Q656" s="329"/>
      <c r="R656" s="283"/>
      <c r="S656" s="283"/>
      <c r="T656" s="283"/>
      <c r="U656" s="283"/>
      <c r="V656" s="283"/>
      <c r="W656" s="283"/>
      <c r="X656" s="283"/>
      <c r="Y656" s="283"/>
      <c r="Z656" s="283"/>
      <c r="AA656" s="283"/>
      <c r="AB656" s="283"/>
      <c r="AC656" s="283"/>
      <c r="AD656" s="283"/>
      <c r="AE656" s="283"/>
      <c r="AF656" s="283"/>
      <c r="AG656" s="283"/>
      <c r="AH656" s="283"/>
      <c r="AI656" s="283"/>
      <c r="AJ656" s="283"/>
      <c r="AK656" s="283"/>
      <c r="AL656" s="283"/>
    </row>
    <row r="657">
      <c r="A657" s="283"/>
      <c r="B657" s="283"/>
      <c r="C657" s="283"/>
      <c r="D657" s="283"/>
      <c r="E657" s="283"/>
      <c r="F657" s="283"/>
      <c r="G657" s="283"/>
      <c r="H657" s="283"/>
      <c r="I657" s="283"/>
      <c r="J657" s="283"/>
      <c r="K657" s="283"/>
      <c r="L657" s="329"/>
      <c r="M657" s="329"/>
      <c r="N657" s="329"/>
      <c r="O657" s="329"/>
      <c r="P657" s="329"/>
      <c r="Q657" s="329"/>
      <c r="R657" s="283"/>
      <c r="S657" s="283"/>
      <c r="T657" s="283"/>
      <c r="U657" s="283"/>
      <c r="V657" s="283"/>
      <c r="W657" s="283"/>
      <c r="X657" s="283"/>
      <c r="Y657" s="283"/>
      <c r="Z657" s="283"/>
      <c r="AA657" s="283"/>
      <c r="AB657" s="283"/>
      <c r="AC657" s="283"/>
      <c r="AD657" s="283"/>
      <c r="AE657" s="283"/>
      <c r="AF657" s="283"/>
      <c r="AG657" s="283"/>
      <c r="AH657" s="283"/>
      <c r="AI657" s="283"/>
      <c r="AJ657" s="283"/>
      <c r="AK657" s="283"/>
      <c r="AL657" s="283"/>
    </row>
    <row r="658">
      <c r="A658" s="283"/>
      <c r="B658" s="283"/>
      <c r="C658" s="283"/>
      <c r="D658" s="283"/>
      <c r="E658" s="283"/>
      <c r="F658" s="283"/>
      <c r="G658" s="283"/>
      <c r="H658" s="283"/>
      <c r="I658" s="283"/>
      <c r="J658" s="283"/>
      <c r="K658" s="283"/>
      <c r="L658" s="329"/>
      <c r="M658" s="329"/>
      <c r="N658" s="329"/>
      <c r="O658" s="329"/>
      <c r="P658" s="329"/>
      <c r="Q658" s="329"/>
      <c r="R658" s="283"/>
      <c r="S658" s="283"/>
      <c r="T658" s="283"/>
      <c r="U658" s="283"/>
      <c r="V658" s="283"/>
      <c r="W658" s="283"/>
      <c r="X658" s="283"/>
      <c r="Y658" s="283"/>
      <c r="Z658" s="283"/>
      <c r="AA658" s="283"/>
      <c r="AB658" s="283"/>
      <c r="AC658" s="283"/>
      <c r="AD658" s="283"/>
      <c r="AE658" s="283"/>
      <c r="AF658" s="283"/>
      <c r="AG658" s="283"/>
      <c r="AH658" s="283"/>
      <c r="AI658" s="283"/>
      <c r="AJ658" s="283"/>
      <c r="AK658" s="283"/>
      <c r="AL658" s="283"/>
    </row>
    <row r="659">
      <c r="A659" s="283"/>
      <c r="B659" s="283"/>
      <c r="C659" s="283"/>
      <c r="D659" s="283"/>
      <c r="E659" s="283"/>
      <c r="F659" s="283"/>
      <c r="G659" s="283"/>
      <c r="H659" s="283"/>
      <c r="I659" s="283"/>
      <c r="J659" s="283"/>
      <c r="K659" s="283"/>
      <c r="L659" s="329"/>
      <c r="M659" s="329"/>
      <c r="N659" s="329"/>
      <c r="O659" s="329"/>
      <c r="P659" s="329"/>
      <c r="Q659" s="329"/>
      <c r="R659" s="283"/>
      <c r="S659" s="283"/>
      <c r="T659" s="283"/>
      <c r="U659" s="283"/>
      <c r="V659" s="283"/>
      <c r="W659" s="283"/>
      <c r="X659" s="283"/>
      <c r="Y659" s="283"/>
      <c r="Z659" s="283"/>
      <c r="AA659" s="283"/>
      <c r="AB659" s="283"/>
      <c r="AC659" s="283"/>
      <c r="AD659" s="283"/>
      <c r="AE659" s="283"/>
      <c r="AF659" s="283"/>
      <c r="AG659" s="283"/>
      <c r="AH659" s="283"/>
      <c r="AI659" s="283"/>
      <c r="AJ659" s="283"/>
      <c r="AK659" s="283"/>
      <c r="AL659" s="283"/>
    </row>
    <row r="660">
      <c r="A660" s="283"/>
      <c r="B660" s="283"/>
      <c r="C660" s="283"/>
      <c r="D660" s="283"/>
      <c r="E660" s="283"/>
      <c r="F660" s="283"/>
      <c r="G660" s="283"/>
      <c r="H660" s="283"/>
      <c r="I660" s="283"/>
      <c r="J660" s="283"/>
      <c r="K660" s="283"/>
      <c r="L660" s="329"/>
      <c r="M660" s="329"/>
      <c r="N660" s="329"/>
      <c r="O660" s="329"/>
      <c r="P660" s="329"/>
      <c r="Q660" s="329"/>
      <c r="R660" s="283"/>
      <c r="S660" s="283"/>
      <c r="T660" s="283"/>
      <c r="U660" s="283"/>
      <c r="V660" s="283"/>
      <c r="W660" s="283"/>
      <c r="X660" s="283"/>
      <c r="Y660" s="283"/>
      <c r="Z660" s="283"/>
      <c r="AA660" s="283"/>
      <c r="AB660" s="283"/>
      <c r="AC660" s="283"/>
      <c r="AD660" s="283"/>
      <c r="AE660" s="283"/>
      <c r="AF660" s="283"/>
      <c r="AG660" s="283"/>
      <c r="AH660" s="283"/>
      <c r="AI660" s="283"/>
      <c r="AJ660" s="283"/>
      <c r="AK660" s="283"/>
      <c r="AL660" s="283"/>
    </row>
    <row r="661">
      <c r="A661" s="283"/>
      <c r="B661" s="283"/>
      <c r="C661" s="283"/>
      <c r="D661" s="283"/>
      <c r="E661" s="283"/>
      <c r="F661" s="283"/>
      <c r="G661" s="283"/>
      <c r="H661" s="283"/>
      <c r="I661" s="283"/>
      <c r="J661" s="283"/>
      <c r="K661" s="283"/>
      <c r="L661" s="329"/>
      <c r="M661" s="329"/>
      <c r="N661" s="329"/>
      <c r="O661" s="329"/>
      <c r="P661" s="329"/>
      <c r="Q661" s="329"/>
      <c r="R661" s="283"/>
      <c r="S661" s="283"/>
      <c r="T661" s="283"/>
      <c r="U661" s="283"/>
      <c r="V661" s="283"/>
      <c r="W661" s="283"/>
      <c r="X661" s="283"/>
      <c r="Y661" s="283"/>
      <c r="Z661" s="283"/>
      <c r="AA661" s="283"/>
      <c r="AB661" s="283"/>
      <c r="AC661" s="283"/>
      <c r="AD661" s="283"/>
      <c r="AE661" s="283"/>
      <c r="AF661" s="283"/>
      <c r="AG661" s="283"/>
      <c r="AH661" s="283"/>
      <c r="AI661" s="283"/>
      <c r="AJ661" s="283"/>
      <c r="AK661" s="283"/>
      <c r="AL661" s="283"/>
    </row>
    <row r="662">
      <c r="A662" s="283"/>
      <c r="B662" s="283"/>
      <c r="C662" s="283"/>
      <c r="D662" s="283"/>
      <c r="E662" s="283"/>
      <c r="F662" s="283"/>
      <c r="G662" s="283"/>
      <c r="H662" s="283"/>
      <c r="I662" s="283"/>
      <c r="J662" s="283"/>
      <c r="K662" s="283"/>
      <c r="L662" s="329"/>
      <c r="M662" s="329"/>
      <c r="N662" s="329"/>
      <c r="O662" s="329"/>
      <c r="P662" s="329"/>
      <c r="Q662" s="329"/>
      <c r="R662" s="283"/>
      <c r="S662" s="283"/>
      <c r="T662" s="283"/>
      <c r="U662" s="283"/>
      <c r="V662" s="283"/>
      <c r="W662" s="283"/>
      <c r="X662" s="283"/>
      <c r="Y662" s="283"/>
      <c r="Z662" s="283"/>
      <c r="AA662" s="283"/>
      <c r="AB662" s="283"/>
      <c r="AC662" s="283"/>
      <c r="AD662" s="283"/>
      <c r="AE662" s="283"/>
      <c r="AF662" s="283"/>
      <c r="AG662" s="283"/>
      <c r="AH662" s="283"/>
      <c r="AI662" s="283"/>
      <c r="AJ662" s="283"/>
      <c r="AK662" s="283"/>
      <c r="AL662" s="283"/>
    </row>
    <row r="663">
      <c r="A663" s="283"/>
      <c r="B663" s="283"/>
      <c r="C663" s="283"/>
      <c r="D663" s="283"/>
      <c r="E663" s="283"/>
      <c r="F663" s="283"/>
      <c r="G663" s="283"/>
      <c r="H663" s="283"/>
      <c r="I663" s="283"/>
      <c r="J663" s="283"/>
      <c r="K663" s="283"/>
      <c r="L663" s="329"/>
      <c r="M663" s="329"/>
      <c r="N663" s="329"/>
      <c r="O663" s="329"/>
      <c r="P663" s="329"/>
      <c r="Q663" s="329"/>
      <c r="R663" s="283"/>
      <c r="S663" s="283"/>
      <c r="T663" s="283"/>
      <c r="U663" s="283"/>
      <c r="V663" s="283"/>
      <c r="W663" s="283"/>
      <c r="X663" s="283"/>
      <c r="Y663" s="283"/>
      <c r="Z663" s="283"/>
      <c r="AA663" s="283"/>
      <c r="AB663" s="283"/>
      <c r="AC663" s="283"/>
      <c r="AD663" s="283"/>
      <c r="AE663" s="283"/>
      <c r="AF663" s="283"/>
      <c r="AG663" s="283"/>
      <c r="AH663" s="283"/>
      <c r="AI663" s="283"/>
      <c r="AJ663" s="283"/>
      <c r="AK663" s="283"/>
      <c r="AL663" s="283"/>
    </row>
    <row r="664">
      <c r="A664" s="283"/>
      <c r="B664" s="283"/>
      <c r="C664" s="283"/>
      <c r="D664" s="283"/>
      <c r="E664" s="283"/>
      <c r="F664" s="283"/>
      <c r="G664" s="283"/>
      <c r="H664" s="283"/>
      <c r="I664" s="283"/>
      <c r="J664" s="283"/>
      <c r="K664" s="283"/>
      <c r="L664" s="329"/>
      <c r="M664" s="329"/>
      <c r="N664" s="329"/>
      <c r="O664" s="329"/>
      <c r="P664" s="329"/>
      <c r="Q664" s="329"/>
      <c r="R664" s="283"/>
      <c r="S664" s="283"/>
      <c r="T664" s="283"/>
      <c r="U664" s="283"/>
      <c r="V664" s="283"/>
      <c r="W664" s="283"/>
      <c r="X664" s="283"/>
      <c r="Y664" s="283"/>
      <c r="Z664" s="283"/>
      <c r="AA664" s="283"/>
      <c r="AB664" s="283"/>
      <c r="AC664" s="283"/>
      <c r="AD664" s="283"/>
      <c r="AE664" s="283"/>
      <c r="AF664" s="283"/>
      <c r="AG664" s="283"/>
      <c r="AH664" s="283"/>
      <c r="AI664" s="283"/>
      <c r="AJ664" s="283"/>
      <c r="AK664" s="283"/>
      <c r="AL664" s="283"/>
    </row>
    <row r="665">
      <c r="A665" s="283"/>
      <c r="B665" s="283"/>
      <c r="C665" s="283"/>
      <c r="D665" s="283"/>
      <c r="E665" s="283"/>
      <c r="F665" s="283"/>
      <c r="G665" s="283"/>
      <c r="H665" s="283"/>
      <c r="I665" s="283"/>
      <c r="J665" s="283"/>
      <c r="K665" s="283"/>
      <c r="L665" s="329"/>
      <c r="M665" s="329"/>
      <c r="N665" s="329"/>
      <c r="O665" s="329"/>
      <c r="P665" s="329"/>
      <c r="Q665" s="329"/>
      <c r="R665" s="283"/>
      <c r="S665" s="283"/>
      <c r="T665" s="283"/>
      <c r="U665" s="283"/>
      <c r="V665" s="283"/>
      <c r="W665" s="283"/>
      <c r="X665" s="283"/>
      <c r="Y665" s="283"/>
      <c r="Z665" s="283"/>
      <c r="AA665" s="283"/>
      <c r="AB665" s="283"/>
      <c r="AC665" s="283"/>
      <c r="AD665" s="283"/>
      <c r="AE665" s="283"/>
      <c r="AF665" s="283"/>
      <c r="AG665" s="283"/>
      <c r="AH665" s="283"/>
      <c r="AI665" s="283"/>
      <c r="AJ665" s="283"/>
      <c r="AK665" s="283"/>
      <c r="AL665" s="283"/>
    </row>
    <row r="666">
      <c r="A666" s="283"/>
      <c r="B666" s="283"/>
      <c r="C666" s="283"/>
      <c r="D666" s="283"/>
      <c r="E666" s="283"/>
      <c r="F666" s="283"/>
      <c r="G666" s="283"/>
      <c r="H666" s="283"/>
      <c r="I666" s="283"/>
      <c r="J666" s="283"/>
      <c r="K666" s="283"/>
      <c r="L666" s="329"/>
      <c r="M666" s="329"/>
      <c r="N666" s="329"/>
      <c r="O666" s="329"/>
      <c r="P666" s="329"/>
      <c r="Q666" s="329"/>
      <c r="R666" s="283"/>
      <c r="S666" s="283"/>
      <c r="T666" s="283"/>
      <c r="U666" s="283"/>
      <c r="V666" s="283"/>
      <c r="W666" s="283"/>
      <c r="X666" s="283"/>
      <c r="Y666" s="283"/>
      <c r="Z666" s="283"/>
      <c r="AA666" s="283"/>
      <c r="AB666" s="283"/>
      <c r="AC666" s="283"/>
      <c r="AD666" s="283"/>
      <c r="AE666" s="283"/>
      <c r="AF666" s="283"/>
      <c r="AG666" s="283"/>
      <c r="AH666" s="283"/>
      <c r="AI666" s="283"/>
      <c r="AJ666" s="283"/>
      <c r="AK666" s="283"/>
      <c r="AL666" s="283"/>
    </row>
    <row r="667">
      <c r="A667" s="283"/>
      <c r="B667" s="283"/>
      <c r="C667" s="283"/>
      <c r="D667" s="283"/>
      <c r="E667" s="283"/>
      <c r="F667" s="283"/>
      <c r="G667" s="283"/>
      <c r="H667" s="283"/>
      <c r="I667" s="283"/>
      <c r="J667" s="283"/>
      <c r="K667" s="283"/>
      <c r="L667" s="329"/>
      <c r="M667" s="329"/>
      <c r="N667" s="329"/>
      <c r="O667" s="329"/>
      <c r="P667" s="329"/>
      <c r="Q667" s="329"/>
      <c r="R667" s="283"/>
      <c r="S667" s="283"/>
      <c r="T667" s="283"/>
      <c r="U667" s="283"/>
      <c r="V667" s="283"/>
      <c r="W667" s="283"/>
      <c r="X667" s="283"/>
      <c r="Y667" s="283"/>
      <c r="Z667" s="283"/>
      <c r="AA667" s="283"/>
      <c r="AB667" s="283"/>
      <c r="AC667" s="283"/>
      <c r="AD667" s="283"/>
      <c r="AE667" s="283"/>
      <c r="AF667" s="283"/>
      <c r="AG667" s="283"/>
      <c r="AH667" s="283"/>
      <c r="AI667" s="283"/>
      <c r="AJ667" s="283"/>
      <c r="AK667" s="283"/>
      <c r="AL667" s="283"/>
    </row>
    <row r="668">
      <c r="A668" s="283"/>
      <c r="B668" s="283"/>
      <c r="C668" s="283"/>
      <c r="D668" s="283"/>
      <c r="E668" s="283"/>
      <c r="F668" s="283"/>
      <c r="G668" s="283"/>
      <c r="H668" s="283"/>
      <c r="I668" s="283"/>
      <c r="J668" s="283"/>
      <c r="K668" s="283"/>
      <c r="L668" s="329"/>
      <c r="M668" s="329"/>
      <c r="N668" s="329"/>
      <c r="O668" s="329"/>
      <c r="P668" s="329"/>
      <c r="Q668" s="329"/>
      <c r="R668" s="283"/>
      <c r="S668" s="283"/>
      <c r="T668" s="283"/>
      <c r="U668" s="283"/>
      <c r="V668" s="283"/>
      <c r="W668" s="283"/>
      <c r="X668" s="283"/>
      <c r="Y668" s="283"/>
      <c r="Z668" s="283"/>
      <c r="AA668" s="283"/>
      <c r="AB668" s="283"/>
      <c r="AC668" s="283"/>
      <c r="AD668" s="283"/>
      <c r="AE668" s="283"/>
      <c r="AF668" s="283"/>
      <c r="AG668" s="283"/>
      <c r="AH668" s="283"/>
      <c r="AI668" s="283"/>
      <c r="AJ668" s="283"/>
      <c r="AK668" s="283"/>
      <c r="AL668" s="283"/>
    </row>
    <row r="669">
      <c r="A669" s="283"/>
      <c r="B669" s="283"/>
      <c r="C669" s="283"/>
      <c r="D669" s="283"/>
      <c r="E669" s="283"/>
      <c r="F669" s="283"/>
      <c r="G669" s="283"/>
      <c r="H669" s="283"/>
      <c r="I669" s="283"/>
      <c r="J669" s="283"/>
      <c r="K669" s="283"/>
      <c r="L669" s="329"/>
      <c r="M669" s="329"/>
      <c r="N669" s="329"/>
      <c r="O669" s="329"/>
      <c r="P669" s="329"/>
      <c r="Q669" s="329"/>
      <c r="R669" s="283"/>
      <c r="S669" s="283"/>
      <c r="T669" s="283"/>
      <c r="U669" s="283"/>
      <c r="V669" s="283"/>
      <c r="W669" s="283"/>
      <c r="X669" s="283"/>
      <c r="Y669" s="283"/>
      <c r="Z669" s="283"/>
      <c r="AA669" s="283"/>
      <c r="AB669" s="283"/>
      <c r="AC669" s="283"/>
      <c r="AD669" s="283"/>
      <c r="AE669" s="283"/>
      <c r="AF669" s="283"/>
      <c r="AG669" s="283"/>
      <c r="AH669" s="283"/>
      <c r="AI669" s="283"/>
      <c r="AJ669" s="283"/>
      <c r="AK669" s="283"/>
      <c r="AL669" s="283"/>
    </row>
    <row r="670">
      <c r="A670" s="283"/>
      <c r="B670" s="283"/>
      <c r="C670" s="283"/>
      <c r="D670" s="283"/>
      <c r="E670" s="283"/>
      <c r="F670" s="283"/>
      <c r="G670" s="283"/>
      <c r="H670" s="283"/>
      <c r="I670" s="283"/>
      <c r="J670" s="283"/>
      <c r="K670" s="283"/>
      <c r="L670" s="329"/>
      <c r="M670" s="329"/>
      <c r="N670" s="329"/>
      <c r="O670" s="329"/>
      <c r="P670" s="329"/>
      <c r="Q670" s="329"/>
      <c r="R670" s="283"/>
      <c r="S670" s="283"/>
      <c r="T670" s="283"/>
      <c r="U670" s="283"/>
      <c r="V670" s="283"/>
      <c r="W670" s="283"/>
      <c r="X670" s="283"/>
      <c r="Y670" s="283"/>
      <c r="Z670" s="283"/>
      <c r="AA670" s="283"/>
      <c r="AB670" s="283"/>
      <c r="AC670" s="283"/>
      <c r="AD670" s="283"/>
      <c r="AE670" s="283"/>
      <c r="AF670" s="283"/>
      <c r="AG670" s="283"/>
      <c r="AH670" s="283"/>
      <c r="AI670" s="283"/>
      <c r="AJ670" s="283"/>
      <c r="AK670" s="283"/>
      <c r="AL670" s="283"/>
    </row>
    <row r="671">
      <c r="A671" s="283"/>
      <c r="B671" s="283"/>
      <c r="C671" s="283"/>
      <c r="D671" s="283"/>
      <c r="E671" s="283"/>
      <c r="F671" s="283"/>
      <c r="G671" s="283"/>
      <c r="H671" s="283"/>
      <c r="I671" s="283"/>
      <c r="J671" s="283"/>
      <c r="K671" s="283"/>
      <c r="L671" s="329"/>
      <c r="M671" s="329"/>
      <c r="N671" s="329"/>
      <c r="O671" s="329"/>
      <c r="P671" s="329"/>
      <c r="Q671" s="329"/>
      <c r="R671" s="283"/>
      <c r="S671" s="283"/>
      <c r="T671" s="283"/>
      <c r="U671" s="283"/>
      <c r="V671" s="283"/>
      <c r="W671" s="283"/>
      <c r="X671" s="283"/>
      <c r="Y671" s="283"/>
      <c r="Z671" s="283"/>
      <c r="AA671" s="283"/>
      <c r="AB671" s="283"/>
      <c r="AC671" s="283"/>
      <c r="AD671" s="283"/>
      <c r="AE671" s="283"/>
      <c r="AF671" s="283"/>
      <c r="AG671" s="283"/>
      <c r="AH671" s="283"/>
      <c r="AI671" s="283"/>
      <c r="AJ671" s="283"/>
      <c r="AK671" s="283"/>
      <c r="AL671" s="283"/>
    </row>
    <row r="672">
      <c r="A672" s="283"/>
      <c r="B672" s="283"/>
      <c r="C672" s="283"/>
      <c r="D672" s="283"/>
      <c r="E672" s="283"/>
      <c r="F672" s="283"/>
      <c r="G672" s="283"/>
      <c r="H672" s="283"/>
      <c r="I672" s="283"/>
      <c r="J672" s="283"/>
      <c r="K672" s="283"/>
      <c r="L672" s="329"/>
      <c r="M672" s="329"/>
      <c r="N672" s="329"/>
      <c r="O672" s="329"/>
      <c r="P672" s="329"/>
      <c r="Q672" s="329"/>
      <c r="R672" s="283"/>
      <c r="S672" s="283"/>
      <c r="T672" s="283"/>
      <c r="U672" s="283"/>
      <c r="V672" s="283"/>
      <c r="W672" s="283"/>
      <c r="X672" s="283"/>
      <c r="Y672" s="283"/>
      <c r="Z672" s="283"/>
      <c r="AA672" s="283"/>
      <c r="AB672" s="283"/>
      <c r="AC672" s="283"/>
      <c r="AD672" s="283"/>
      <c r="AE672" s="283"/>
      <c r="AF672" s="283"/>
      <c r="AG672" s="283"/>
      <c r="AH672" s="283"/>
      <c r="AI672" s="283"/>
      <c r="AJ672" s="283"/>
      <c r="AK672" s="283"/>
      <c r="AL672" s="283"/>
    </row>
    <row r="673">
      <c r="A673" s="283"/>
      <c r="B673" s="283"/>
      <c r="C673" s="283"/>
      <c r="D673" s="283"/>
      <c r="E673" s="283"/>
      <c r="F673" s="283"/>
      <c r="G673" s="283"/>
      <c r="H673" s="283"/>
      <c r="I673" s="283"/>
      <c r="J673" s="283"/>
      <c r="K673" s="283"/>
      <c r="L673" s="329"/>
      <c r="M673" s="329"/>
      <c r="N673" s="329"/>
      <c r="O673" s="329"/>
      <c r="P673" s="329"/>
      <c r="Q673" s="329"/>
      <c r="R673" s="283"/>
      <c r="S673" s="283"/>
      <c r="T673" s="283"/>
      <c r="U673" s="283"/>
      <c r="V673" s="283"/>
      <c r="W673" s="283"/>
      <c r="X673" s="283"/>
      <c r="Y673" s="283"/>
      <c r="Z673" s="283"/>
      <c r="AA673" s="283"/>
      <c r="AB673" s="283"/>
      <c r="AC673" s="283"/>
      <c r="AD673" s="283"/>
      <c r="AE673" s="283"/>
      <c r="AF673" s="283"/>
      <c r="AG673" s="283"/>
      <c r="AH673" s="283"/>
      <c r="AI673" s="283"/>
      <c r="AJ673" s="283"/>
      <c r="AK673" s="283"/>
      <c r="AL673" s="283"/>
    </row>
    <row r="674">
      <c r="A674" s="283"/>
      <c r="B674" s="283"/>
      <c r="C674" s="283"/>
      <c r="D674" s="283"/>
      <c r="E674" s="283"/>
      <c r="F674" s="283"/>
      <c r="G674" s="283"/>
      <c r="H674" s="283"/>
      <c r="I674" s="283"/>
      <c r="J674" s="283"/>
      <c r="K674" s="283"/>
      <c r="L674" s="329"/>
      <c r="M674" s="329"/>
      <c r="N674" s="329"/>
      <c r="O674" s="329"/>
      <c r="P674" s="329"/>
      <c r="Q674" s="329"/>
      <c r="R674" s="283"/>
      <c r="S674" s="283"/>
      <c r="T674" s="283"/>
      <c r="U674" s="283"/>
      <c r="V674" s="283"/>
      <c r="W674" s="283"/>
      <c r="X674" s="283"/>
      <c r="Y674" s="283"/>
      <c r="Z674" s="283"/>
      <c r="AA674" s="283"/>
      <c r="AB674" s="283"/>
      <c r="AC674" s="283"/>
      <c r="AD674" s="283"/>
      <c r="AE674" s="283"/>
      <c r="AF674" s="283"/>
      <c r="AG674" s="283"/>
      <c r="AH674" s="283"/>
      <c r="AI674" s="283"/>
      <c r="AJ674" s="283"/>
      <c r="AK674" s="283"/>
      <c r="AL674" s="283"/>
    </row>
    <row r="675">
      <c r="A675" s="283"/>
      <c r="B675" s="283"/>
      <c r="C675" s="283"/>
      <c r="D675" s="283"/>
      <c r="E675" s="283"/>
      <c r="F675" s="283"/>
      <c r="G675" s="283"/>
      <c r="H675" s="283"/>
      <c r="I675" s="283"/>
      <c r="J675" s="283"/>
      <c r="K675" s="283"/>
      <c r="L675" s="329"/>
      <c r="M675" s="329"/>
      <c r="N675" s="329"/>
      <c r="O675" s="329"/>
      <c r="P675" s="329"/>
      <c r="Q675" s="329"/>
      <c r="R675" s="283"/>
      <c r="S675" s="283"/>
      <c r="T675" s="283"/>
      <c r="U675" s="283"/>
      <c r="V675" s="283"/>
      <c r="W675" s="283"/>
      <c r="X675" s="283"/>
      <c r="Y675" s="283"/>
      <c r="Z675" s="283"/>
      <c r="AA675" s="283"/>
      <c r="AB675" s="283"/>
      <c r="AC675" s="283"/>
      <c r="AD675" s="283"/>
      <c r="AE675" s="283"/>
      <c r="AF675" s="283"/>
      <c r="AG675" s="283"/>
      <c r="AH675" s="283"/>
      <c r="AI675" s="283"/>
      <c r="AJ675" s="283"/>
      <c r="AK675" s="283"/>
      <c r="AL675" s="283"/>
    </row>
    <row r="676">
      <c r="A676" s="283"/>
      <c r="B676" s="283"/>
      <c r="C676" s="283"/>
      <c r="D676" s="283"/>
      <c r="E676" s="283"/>
      <c r="F676" s="283"/>
      <c r="G676" s="283"/>
      <c r="H676" s="283"/>
      <c r="I676" s="283"/>
      <c r="J676" s="283"/>
      <c r="K676" s="283"/>
      <c r="L676" s="329"/>
      <c r="M676" s="329"/>
      <c r="N676" s="329"/>
      <c r="O676" s="329"/>
      <c r="P676" s="329"/>
      <c r="Q676" s="329"/>
      <c r="R676" s="283"/>
      <c r="S676" s="283"/>
      <c r="T676" s="283"/>
      <c r="U676" s="283"/>
      <c r="V676" s="283"/>
      <c r="W676" s="283"/>
      <c r="X676" s="283"/>
      <c r="Y676" s="283"/>
      <c r="Z676" s="283"/>
      <c r="AA676" s="283"/>
      <c r="AB676" s="283"/>
      <c r="AC676" s="283"/>
      <c r="AD676" s="283"/>
      <c r="AE676" s="283"/>
      <c r="AF676" s="283"/>
      <c r="AG676" s="283"/>
      <c r="AH676" s="283"/>
      <c r="AI676" s="283"/>
      <c r="AJ676" s="283"/>
      <c r="AK676" s="283"/>
      <c r="AL676" s="283"/>
    </row>
    <row r="677">
      <c r="A677" s="283"/>
      <c r="B677" s="283"/>
      <c r="C677" s="283"/>
      <c r="D677" s="283"/>
      <c r="E677" s="283"/>
      <c r="F677" s="283"/>
      <c r="G677" s="283"/>
      <c r="H677" s="283"/>
      <c r="I677" s="283"/>
      <c r="J677" s="283"/>
      <c r="K677" s="283"/>
      <c r="L677" s="329"/>
      <c r="M677" s="329"/>
      <c r="N677" s="329"/>
      <c r="O677" s="329"/>
      <c r="P677" s="329"/>
      <c r="Q677" s="329"/>
      <c r="R677" s="283"/>
      <c r="S677" s="283"/>
      <c r="T677" s="283"/>
      <c r="U677" s="283"/>
      <c r="V677" s="283"/>
      <c r="W677" s="283"/>
      <c r="X677" s="283"/>
      <c r="Y677" s="283"/>
      <c r="Z677" s="283"/>
      <c r="AA677" s="283"/>
      <c r="AB677" s="283"/>
      <c r="AC677" s="283"/>
      <c r="AD677" s="283"/>
      <c r="AE677" s="283"/>
      <c r="AF677" s="283"/>
      <c r="AG677" s="283"/>
      <c r="AH677" s="283"/>
      <c r="AI677" s="283"/>
      <c r="AJ677" s="283"/>
      <c r="AK677" s="283"/>
      <c r="AL677" s="283"/>
    </row>
    <row r="678">
      <c r="A678" s="283"/>
      <c r="B678" s="283"/>
      <c r="C678" s="283"/>
      <c r="D678" s="283"/>
      <c r="E678" s="283"/>
      <c r="F678" s="283"/>
      <c r="G678" s="283"/>
      <c r="H678" s="283"/>
      <c r="I678" s="283"/>
      <c r="J678" s="283"/>
      <c r="K678" s="283"/>
      <c r="L678" s="329"/>
      <c r="M678" s="329"/>
      <c r="N678" s="329"/>
      <c r="O678" s="329"/>
      <c r="P678" s="329"/>
      <c r="Q678" s="329"/>
      <c r="R678" s="283"/>
      <c r="S678" s="283"/>
      <c r="T678" s="283"/>
      <c r="U678" s="283"/>
      <c r="V678" s="283"/>
      <c r="W678" s="283"/>
      <c r="X678" s="283"/>
      <c r="Y678" s="283"/>
      <c r="Z678" s="283"/>
      <c r="AA678" s="283"/>
      <c r="AB678" s="283"/>
      <c r="AC678" s="283"/>
      <c r="AD678" s="283"/>
      <c r="AE678" s="283"/>
      <c r="AF678" s="283"/>
      <c r="AG678" s="283"/>
      <c r="AH678" s="283"/>
      <c r="AI678" s="283"/>
      <c r="AJ678" s="283"/>
      <c r="AK678" s="283"/>
      <c r="AL678" s="283"/>
    </row>
    <row r="679">
      <c r="A679" s="283"/>
      <c r="B679" s="283"/>
      <c r="C679" s="283"/>
      <c r="D679" s="283"/>
      <c r="E679" s="283"/>
      <c r="F679" s="283"/>
      <c r="G679" s="283"/>
      <c r="H679" s="283"/>
      <c r="I679" s="283"/>
      <c r="J679" s="283"/>
      <c r="K679" s="283"/>
      <c r="L679" s="329"/>
      <c r="M679" s="329"/>
      <c r="N679" s="329"/>
      <c r="O679" s="329"/>
      <c r="P679" s="329"/>
      <c r="Q679" s="329"/>
      <c r="R679" s="283"/>
      <c r="S679" s="283"/>
      <c r="T679" s="283"/>
      <c r="U679" s="283"/>
      <c r="V679" s="283"/>
      <c r="W679" s="283"/>
      <c r="X679" s="283"/>
      <c r="Y679" s="283"/>
      <c r="Z679" s="283"/>
      <c r="AA679" s="283"/>
      <c r="AB679" s="283"/>
      <c r="AC679" s="283"/>
      <c r="AD679" s="283"/>
      <c r="AE679" s="283"/>
      <c r="AF679" s="283"/>
      <c r="AG679" s="283"/>
      <c r="AH679" s="283"/>
      <c r="AI679" s="283"/>
      <c r="AJ679" s="283"/>
      <c r="AK679" s="283"/>
      <c r="AL679" s="283"/>
    </row>
    <row r="680">
      <c r="A680" s="283"/>
      <c r="B680" s="283"/>
      <c r="C680" s="283"/>
      <c r="D680" s="283"/>
      <c r="E680" s="283"/>
      <c r="F680" s="283"/>
      <c r="G680" s="283"/>
      <c r="H680" s="283"/>
      <c r="I680" s="283"/>
      <c r="J680" s="283"/>
      <c r="K680" s="283"/>
      <c r="L680" s="329"/>
      <c r="M680" s="329"/>
      <c r="N680" s="329"/>
      <c r="O680" s="329"/>
      <c r="P680" s="329"/>
      <c r="Q680" s="329"/>
      <c r="R680" s="283"/>
      <c r="S680" s="283"/>
      <c r="T680" s="283"/>
      <c r="U680" s="283"/>
      <c r="V680" s="283"/>
      <c r="W680" s="283"/>
      <c r="X680" s="283"/>
      <c r="Y680" s="283"/>
      <c r="Z680" s="283"/>
      <c r="AA680" s="283"/>
      <c r="AB680" s="283"/>
      <c r="AC680" s="283"/>
      <c r="AD680" s="283"/>
      <c r="AE680" s="283"/>
      <c r="AF680" s="283"/>
      <c r="AG680" s="283"/>
      <c r="AH680" s="283"/>
      <c r="AI680" s="283"/>
      <c r="AJ680" s="283"/>
      <c r="AK680" s="283"/>
      <c r="AL680" s="283"/>
    </row>
    <row r="681">
      <c r="A681" s="283"/>
      <c r="B681" s="283"/>
      <c r="C681" s="283"/>
      <c r="D681" s="283"/>
      <c r="E681" s="283"/>
      <c r="F681" s="283"/>
      <c r="G681" s="283"/>
      <c r="H681" s="283"/>
      <c r="I681" s="283"/>
      <c r="J681" s="283"/>
      <c r="K681" s="283"/>
      <c r="L681" s="329"/>
      <c r="M681" s="329"/>
      <c r="N681" s="329"/>
      <c r="O681" s="329"/>
      <c r="P681" s="329"/>
      <c r="Q681" s="329"/>
      <c r="R681" s="283"/>
      <c r="S681" s="283"/>
      <c r="T681" s="283"/>
      <c r="U681" s="283"/>
      <c r="V681" s="283"/>
      <c r="W681" s="283"/>
      <c r="X681" s="283"/>
      <c r="Y681" s="283"/>
      <c r="Z681" s="283"/>
      <c r="AA681" s="283"/>
      <c r="AB681" s="283"/>
      <c r="AC681" s="283"/>
      <c r="AD681" s="283"/>
      <c r="AE681" s="283"/>
      <c r="AF681" s="283"/>
      <c r="AG681" s="283"/>
      <c r="AH681" s="283"/>
      <c r="AI681" s="283"/>
      <c r="AJ681" s="283"/>
      <c r="AK681" s="283"/>
      <c r="AL681" s="283"/>
    </row>
    <row r="682">
      <c r="A682" s="283"/>
      <c r="B682" s="283"/>
      <c r="C682" s="283"/>
      <c r="D682" s="283"/>
      <c r="E682" s="283"/>
      <c r="F682" s="283"/>
      <c r="G682" s="283"/>
      <c r="H682" s="283"/>
      <c r="I682" s="283"/>
      <c r="J682" s="283"/>
      <c r="K682" s="283"/>
      <c r="L682" s="329"/>
      <c r="M682" s="329"/>
      <c r="N682" s="329"/>
      <c r="O682" s="329"/>
      <c r="P682" s="329"/>
      <c r="Q682" s="329"/>
      <c r="R682" s="283"/>
      <c r="S682" s="283"/>
      <c r="T682" s="283"/>
      <c r="U682" s="283"/>
      <c r="V682" s="283"/>
      <c r="W682" s="283"/>
      <c r="X682" s="283"/>
      <c r="Y682" s="283"/>
      <c r="Z682" s="283"/>
      <c r="AA682" s="283"/>
      <c r="AB682" s="283"/>
      <c r="AC682" s="283"/>
      <c r="AD682" s="283"/>
      <c r="AE682" s="283"/>
      <c r="AF682" s="283"/>
      <c r="AG682" s="283"/>
      <c r="AH682" s="283"/>
      <c r="AI682" s="283"/>
      <c r="AJ682" s="283"/>
      <c r="AK682" s="283"/>
      <c r="AL682" s="283"/>
    </row>
    <row r="683">
      <c r="A683" s="283"/>
      <c r="B683" s="283"/>
      <c r="C683" s="283"/>
      <c r="D683" s="283"/>
      <c r="E683" s="283"/>
      <c r="F683" s="283"/>
      <c r="G683" s="283"/>
      <c r="H683" s="283"/>
      <c r="I683" s="283"/>
      <c r="J683" s="283"/>
      <c r="K683" s="283"/>
      <c r="L683" s="329"/>
      <c r="M683" s="329"/>
      <c r="N683" s="329"/>
      <c r="O683" s="329"/>
      <c r="P683" s="329"/>
      <c r="Q683" s="329"/>
      <c r="R683" s="283"/>
      <c r="S683" s="283"/>
      <c r="T683" s="283"/>
      <c r="U683" s="283"/>
      <c r="V683" s="283"/>
      <c r="W683" s="283"/>
      <c r="X683" s="283"/>
      <c r="Y683" s="283"/>
      <c r="Z683" s="283"/>
      <c r="AA683" s="283"/>
      <c r="AB683" s="283"/>
      <c r="AC683" s="283"/>
      <c r="AD683" s="283"/>
      <c r="AE683" s="283"/>
      <c r="AF683" s="283"/>
      <c r="AG683" s="283"/>
      <c r="AH683" s="283"/>
      <c r="AI683" s="283"/>
      <c r="AJ683" s="283"/>
      <c r="AK683" s="283"/>
      <c r="AL683" s="283"/>
    </row>
    <row r="684">
      <c r="A684" s="283"/>
      <c r="B684" s="283"/>
      <c r="C684" s="283"/>
      <c r="D684" s="283"/>
      <c r="E684" s="283"/>
      <c r="F684" s="283"/>
      <c r="G684" s="283"/>
      <c r="H684" s="283"/>
      <c r="I684" s="283"/>
      <c r="J684" s="283"/>
      <c r="K684" s="283"/>
      <c r="L684" s="329"/>
      <c r="M684" s="329"/>
      <c r="N684" s="329"/>
      <c r="O684" s="329"/>
      <c r="P684" s="329"/>
      <c r="Q684" s="329"/>
      <c r="R684" s="283"/>
      <c r="S684" s="283"/>
      <c r="T684" s="283"/>
      <c r="U684" s="283"/>
      <c r="V684" s="283"/>
      <c r="W684" s="283"/>
      <c r="X684" s="283"/>
      <c r="Y684" s="283"/>
      <c r="Z684" s="283"/>
      <c r="AA684" s="283"/>
      <c r="AB684" s="283"/>
      <c r="AC684" s="283"/>
      <c r="AD684" s="283"/>
      <c r="AE684" s="283"/>
      <c r="AF684" s="283"/>
      <c r="AG684" s="283"/>
      <c r="AH684" s="283"/>
      <c r="AI684" s="283"/>
      <c r="AJ684" s="283"/>
      <c r="AK684" s="283"/>
      <c r="AL684" s="283"/>
    </row>
    <row r="685">
      <c r="A685" s="283"/>
      <c r="B685" s="283"/>
      <c r="C685" s="283"/>
      <c r="D685" s="283"/>
      <c r="E685" s="283"/>
      <c r="F685" s="283"/>
      <c r="G685" s="283"/>
      <c r="H685" s="283"/>
      <c r="I685" s="283"/>
      <c r="J685" s="283"/>
      <c r="K685" s="283"/>
      <c r="L685" s="329"/>
      <c r="M685" s="329"/>
      <c r="N685" s="329"/>
      <c r="O685" s="329"/>
      <c r="P685" s="329"/>
      <c r="Q685" s="329"/>
      <c r="R685" s="283"/>
      <c r="S685" s="283"/>
      <c r="T685" s="283"/>
      <c r="U685" s="283"/>
      <c r="V685" s="283"/>
      <c r="W685" s="283"/>
      <c r="X685" s="283"/>
      <c r="Y685" s="283"/>
      <c r="Z685" s="283"/>
      <c r="AA685" s="283"/>
      <c r="AB685" s="283"/>
      <c r="AC685" s="283"/>
      <c r="AD685" s="283"/>
      <c r="AE685" s="283"/>
      <c r="AF685" s="283"/>
      <c r="AG685" s="283"/>
      <c r="AH685" s="283"/>
      <c r="AI685" s="283"/>
      <c r="AJ685" s="283"/>
      <c r="AK685" s="283"/>
      <c r="AL685" s="283"/>
    </row>
    <row r="686">
      <c r="A686" s="283"/>
      <c r="B686" s="283"/>
      <c r="C686" s="283"/>
      <c r="D686" s="283"/>
      <c r="E686" s="283"/>
      <c r="F686" s="283"/>
      <c r="G686" s="283"/>
      <c r="H686" s="283"/>
      <c r="I686" s="283"/>
      <c r="J686" s="283"/>
      <c r="K686" s="283"/>
      <c r="L686" s="329"/>
      <c r="M686" s="329"/>
      <c r="N686" s="329"/>
      <c r="O686" s="329"/>
      <c r="P686" s="329"/>
      <c r="Q686" s="329"/>
      <c r="R686" s="283"/>
      <c r="S686" s="283"/>
      <c r="T686" s="283"/>
      <c r="U686" s="283"/>
      <c r="V686" s="283"/>
      <c r="W686" s="283"/>
      <c r="X686" s="283"/>
      <c r="Y686" s="283"/>
      <c r="Z686" s="283"/>
      <c r="AA686" s="283"/>
      <c r="AB686" s="283"/>
      <c r="AC686" s="283"/>
      <c r="AD686" s="283"/>
      <c r="AE686" s="283"/>
      <c r="AF686" s="283"/>
      <c r="AG686" s="283"/>
      <c r="AH686" s="283"/>
      <c r="AI686" s="283"/>
      <c r="AJ686" s="283"/>
      <c r="AK686" s="283"/>
      <c r="AL686" s="283"/>
    </row>
    <row r="687">
      <c r="A687" s="283"/>
      <c r="B687" s="283"/>
      <c r="C687" s="283"/>
      <c r="D687" s="283"/>
      <c r="E687" s="283"/>
      <c r="F687" s="283"/>
      <c r="G687" s="283"/>
      <c r="H687" s="283"/>
      <c r="I687" s="283"/>
      <c r="J687" s="283"/>
      <c r="K687" s="283"/>
      <c r="L687" s="329"/>
      <c r="M687" s="329"/>
      <c r="N687" s="329"/>
      <c r="O687" s="329"/>
      <c r="P687" s="329"/>
      <c r="Q687" s="329"/>
      <c r="R687" s="283"/>
      <c r="S687" s="283"/>
      <c r="T687" s="283"/>
      <c r="U687" s="283"/>
      <c r="V687" s="283"/>
      <c r="W687" s="283"/>
      <c r="X687" s="283"/>
      <c r="Y687" s="283"/>
      <c r="Z687" s="283"/>
      <c r="AA687" s="283"/>
      <c r="AB687" s="283"/>
      <c r="AC687" s="283"/>
      <c r="AD687" s="283"/>
      <c r="AE687" s="283"/>
      <c r="AF687" s="283"/>
      <c r="AG687" s="283"/>
      <c r="AH687" s="283"/>
      <c r="AI687" s="283"/>
      <c r="AJ687" s="283"/>
      <c r="AK687" s="283"/>
      <c r="AL687" s="283"/>
    </row>
    <row r="688">
      <c r="A688" s="283"/>
      <c r="B688" s="283"/>
      <c r="C688" s="283"/>
      <c r="D688" s="283"/>
      <c r="E688" s="283"/>
      <c r="F688" s="283"/>
      <c r="G688" s="283"/>
      <c r="H688" s="283"/>
      <c r="I688" s="283"/>
      <c r="J688" s="283"/>
      <c r="K688" s="283"/>
      <c r="L688" s="329"/>
      <c r="M688" s="329"/>
      <c r="N688" s="329"/>
      <c r="O688" s="329"/>
      <c r="P688" s="329"/>
      <c r="Q688" s="329"/>
      <c r="R688" s="283"/>
      <c r="S688" s="283"/>
      <c r="T688" s="283"/>
      <c r="U688" s="283"/>
      <c r="V688" s="283"/>
      <c r="W688" s="283"/>
      <c r="X688" s="283"/>
      <c r="Y688" s="283"/>
      <c r="Z688" s="283"/>
      <c r="AA688" s="283"/>
      <c r="AB688" s="283"/>
      <c r="AC688" s="283"/>
      <c r="AD688" s="283"/>
      <c r="AE688" s="283"/>
      <c r="AF688" s="283"/>
      <c r="AG688" s="283"/>
      <c r="AH688" s="283"/>
      <c r="AI688" s="283"/>
      <c r="AJ688" s="283"/>
      <c r="AK688" s="283"/>
      <c r="AL688" s="283"/>
    </row>
    <row r="689">
      <c r="A689" s="283"/>
      <c r="B689" s="283"/>
      <c r="C689" s="283"/>
      <c r="D689" s="283"/>
      <c r="E689" s="283"/>
      <c r="F689" s="283"/>
      <c r="G689" s="283"/>
      <c r="H689" s="283"/>
      <c r="I689" s="283"/>
      <c r="J689" s="283"/>
      <c r="K689" s="283"/>
      <c r="L689" s="329"/>
      <c r="M689" s="329"/>
      <c r="N689" s="329"/>
      <c r="O689" s="329"/>
      <c r="P689" s="329"/>
      <c r="Q689" s="329"/>
      <c r="R689" s="283"/>
      <c r="S689" s="283"/>
      <c r="T689" s="283"/>
      <c r="U689" s="283"/>
      <c r="V689" s="283"/>
      <c r="W689" s="283"/>
      <c r="X689" s="283"/>
      <c r="Y689" s="283"/>
      <c r="Z689" s="283"/>
      <c r="AA689" s="283"/>
      <c r="AB689" s="283"/>
      <c r="AC689" s="283"/>
      <c r="AD689" s="283"/>
      <c r="AE689" s="283"/>
      <c r="AF689" s="283"/>
      <c r="AG689" s="283"/>
      <c r="AH689" s="283"/>
      <c r="AI689" s="283"/>
      <c r="AJ689" s="283"/>
      <c r="AK689" s="283"/>
      <c r="AL689" s="283"/>
    </row>
    <row r="690">
      <c r="A690" s="283"/>
      <c r="B690" s="283"/>
      <c r="C690" s="283"/>
      <c r="D690" s="283"/>
      <c r="E690" s="283"/>
      <c r="F690" s="283"/>
      <c r="G690" s="283"/>
      <c r="H690" s="283"/>
      <c r="I690" s="283"/>
      <c r="J690" s="283"/>
      <c r="K690" s="283"/>
      <c r="L690" s="329"/>
      <c r="M690" s="329"/>
      <c r="N690" s="329"/>
      <c r="O690" s="329"/>
      <c r="P690" s="329"/>
      <c r="Q690" s="329"/>
      <c r="R690" s="283"/>
      <c r="S690" s="283"/>
      <c r="T690" s="283"/>
      <c r="U690" s="283"/>
      <c r="V690" s="283"/>
      <c r="W690" s="283"/>
      <c r="X690" s="283"/>
      <c r="Y690" s="283"/>
      <c r="Z690" s="283"/>
      <c r="AA690" s="283"/>
      <c r="AB690" s="283"/>
      <c r="AC690" s="283"/>
      <c r="AD690" s="283"/>
      <c r="AE690" s="283"/>
      <c r="AF690" s="283"/>
      <c r="AG690" s="283"/>
      <c r="AH690" s="283"/>
      <c r="AI690" s="283"/>
      <c r="AJ690" s="283"/>
      <c r="AK690" s="283"/>
      <c r="AL690" s="283"/>
    </row>
    <row r="691">
      <c r="A691" s="283"/>
      <c r="B691" s="283"/>
      <c r="C691" s="283"/>
      <c r="D691" s="283"/>
      <c r="E691" s="283"/>
      <c r="F691" s="283"/>
      <c r="G691" s="283"/>
      <c r="H691" s="283"/>
      <c r="I691" s="283"/>
      <c r="J691" s="283"/>
      <c r="K691" s="283"/>
      <c r="L691" s="329"/>
      <c r="M691" s="329"/>
      <c r="N691" s="329"/>
      <c r="O691" s="329"/>
      <c r="P691" s="329"/>
      <c r="Q691" s="329"/>
      <c r="R691" s="283"/>
      <c r="S691" s="283"/>
      <c r="T691" s="283"/>
      <c r="U691" s="283"/>
      <c r="V691" s="283"/>
      <c r="W691" s="283"/>
      <c r="X691" s="283"/>
      <c r="Y691" s="283"/>
      <c r="Z691" s="283"/>
      <c r="AA691" s="283"/>
      <c r="AB691" s="283"/>
      <c r="AC691" s="283"/>
      <c r="AD691" s="283"/>
      <c r="AE691" s="283"/>
      <c r="AF691" s="283"/>
      <c r="AG691" s="283"/>
      <c r="AH691" s="283"/>
      <c r="AI691" s="283"/>
      <c r="AJ691" s="283"/>
      <c r="AK691" s="283"/>
      <c r="AL691" s="283"/>
    </row>
    <row r="692">
      <c r="A692" s="283"/>
      <c r="B692" s="283"/>
      <c r="C692" s="283"/>
      <c r="D692" s="283"/>
      <c r="E692" s="283"/>
      <c r="F692" s="283"/>
      <c r="G692" s="283"/>
      <c r="H692" s="283"/>
      <c r="I692" s="283"/>
      <c r="J692" s="283"/>
      <c r="K692" s="283"/>
      <c r="L692" s="329"/>
      <c r="M692" s="329"/>
      <c r="N692" s="329"/>
      <c r="O692" s="329"/>
      <c r="P692" s="329"/>
      <c r="Q692" s="329"/>
      <c r="R692" s="283"/>
      <c r="S692" s="283"/>
      <c r="T692" s="283"/>
      <c r="U692" s="283"/>
      <c r="V692" s="283"/>
      <c r="W692" s="283"/>
      <c r="X692" s="283"/>
      <c r="Y692" s="283"/>
      <c r="Z692" s="283"/>
      <c r="AA692" s="283"/>
      <c r="AB692" s="283"/>
      <c r="AC692" s="283"/>
      <c r="AD692" s="283"/>
      <c r="AE692" s="283"/>
      <c r="AF692" s="283"/>
      <c r="AG692" s="283"/>
      <c r="AH692" s="283"/>
      <c r="AI692" s="283"/>
      <c r="AJ692" s="283"/>
      <c r="AK692" s="283"/>
      <c r="AL692" s="283"/>
    </row>
    <row r="693">
      <c r="A693" s="283"/>
      <c r="B693" s="283"/>
      <c r="C693" s="283"/>
      <c r="D693" s="283"/>
      <c r="E693" s="283"/>
      <c r="F693" s="283"/>
      <c r="G693" s="283"/>
      <c r="H693" s="283"/>
      <c r="I693" s="283"/>
      <c r="J693" s="283"/>
      <c r="K693" s="283"/>
      <c r="L693" s="329"/>
      <c r="M693" s="329"/>
      <c r="N693" s="329"/>
      <c r="O693" s="329"/>
      <c r="P693" s="329"/>
      <c r="Q693" s="329"/>
      <c r="R693" s="283"/>
      <c r="S693" s="283"/>
      <c r="T693" s="283"/>
      <c r="U693" s="283"/>
      <c r="V693" s="283"/>
      <c r="W693" s="283"/>
      <c r="X693" s="283"/>
      <c r="Y693" s="283"/>
      <c r="Z693" s="283"/>
      <c r="AA693" s="283"/>
      <c r="AB693" s="283"/>
      <c r="AC693" s="283"/>
      <c r="AD693" s="283"/>
      <c r="AE693" s="283"/>
      <c r="AF693" s="283"/>
      <c r="AG693" s="283"/>
      <c r="AH693" s="283"/>
      <c r="AI693" s="283"/>
      <c r="AJ693" s="283"/>
      <c r="AK693" s="283"/>
      <c r="AL693" s="283"/>
    </row>
    <row r="694">
      <c r="A694" s="283"/>
      <c r="B694" s="283"/>
      <c r="C694" s="283"/>
      <c r="D694" s="283"/>
      <c r="E694" s="283"/>
      <c r="F694" s="283"/>
      <c r="G694" s="283"/>
      <c r="H694" s="283"/>
      <c r="I694" s="283"/>
      <c r="J694" s="283"/>
      <c r="K694" s="283"/>
      <c r="L694" s="329"/>
      <c r="M694" s="329"/>
      <c r="N694" s="329"/>
      <c r="O694" s="329"/>
      <c r="P694" s="329"/>
      <c r="Q694" s="329"/>
      <c r="R694" s="283"/>
      <c r="S694" s="283"/>
      <c r="T694" s="283"/>
      <c r="U694" s="283"/>
      <c r="V694" s="283"/>
      <c r="W694" s="283"/>
      <c r="X694" s="283"/>
      <c r="Y694" s="283"/>
      <c r="Z694" s="283"/>
      <c r="AA694" s="283"/>
      <c r="AB694" s="283"/>
      <c r="AC694" s="283"/>
      <c r="AD694" s="283"/>
      <c r="AE694" s="283"/>
      <c r="AF694" s="283"/>
      <c r="AG694" s="283"/>
      <c r="AH694" s="283"/>
      <c r="AI694" s="283"/>
      <c r="AJ694" s="283"/>
      <c r="AK694" s="283"/>
      <c r="AL694" s="283"/>
    </row>
    <row r="695">
      <c r="A695" s="283"/>
      <c r="B695" s="283"/>
      <c r="C695" s="283"/>
      <c r="D695" s="283"/>
      <c r="E695" s="283"/>
      <c r="F695" s="283"/>
      <c r="G695" s="283"/>
      <c r="H695" s="283"/>
      <c r="I695" s="283"/>
      <c r="J695" s="283"/>
      <c r="K695" s="283"/>
      <c r="L695" s="329"/>
      <c r="M695" s="329"/>
      <c r="N695" s="329"/>
      <c r="O695" s="329"/>
      <c r="P695" s="329"/>
      <c r="Q695" s="329"/>
      <c r="R695" s="283"/>
      <c r="S695" s="283"/>
      <c r="T695" s="283"/>
      <c r="U695" s="283"/>
      <c r="V695" s="283"/>
      <c r="W695" s="283"/>
      <c r="X695" s="283"/>
      <c r="Y695" s="283"/>
      <c r="Z695" s="283"/>
      <c r="AA695" s="283"/>
      <c r="AB695" s="283"/>
      <c r="AC695" s="283"/>
      <c r="AD695" s="283"/>
      <c r="AE695" s="283"/>
      <c r="AF695" s="283"/>
      <c r="AG695" s="283"/>
      <c r="AH695" s="283"/>
      <c r="AI695" s="283"/>
      <c r="AJ695" s="283"/>
      <c r="AK695" s="283"/>
      <c r="AL695" s="283"/>
    </row>
    <row r="696">
      <c r="A696" s="283"/>
      <c r="B696" s="283"/>
      <c r="C696" s="283"/>
      <c r="D696" s="283"/>
      <c r="E696" s="283"/>
      <c r="F696" s="283"/>
      <c r="G696" s="283"/>
      <c r="H696" s="283"/>
      <c r="I696" s="283"/>
      <c r="J696" s="283"/>
      <c r="K696" s="283"/>
      <c r="L696" s="329"/>
      <c r="M696" s="329"/>
      <c r="N696" s="329"/>
      <c r="O696" s="329"/>
      <c r="P696" s="329"/>
      <c r="Q696" s="329"/>
      <c r="R696" s="283"/>
      <c r="S696" s="283"/>
      <c r="T696" s="283"/>
      <c r="U696" s="283"/>
      <c r="V696" s="283"/>
      <c r="W696" s="283"/>
      <c r="X696" s="283"/>
      <c r="Y696" s="283"/>
      <c r="Z696" s="283"/>
      <c r="AA696" s="283"/>
      <c r="AB696" s="283"/>
      <c r="AC696" s="283"/>
      <c r="AD696" s="283"/>
      <c r="AE696" s="283"/>
      <c r="AF696" s="283"/>
      <c r="AG696" s="283"/>
      <c r="AH696" s="283"/>
      <c r="AI696" s="283"/>
      <c r="AJ696" s="283"/>
      <c r="AK696" s="283"/>
      <c r="AL696" s="283"/>
    </row>
    <row r="697">
      <c r="A697" s="283"/>
      <c r="B697" s="283"/>
      <c r="C697" s="283"/>
      <c r="D697" s="283"/>
      <c r="E697" s="283"/>
      <c r="F697" s="283"/>
      <c r="G697" s="283"/>
      <c r="H697" s="283"/>
      <c r="I697" s="283"/>
      <c r="J697" s="283"/>
      <c r="K697" s="283"/>
      <c r="L697" s="329"/>
      <c r="M697" s="329"/>
      <c r="N697" s="329"/>
      <c r="O697" s="329"/>
      <c r="P697" s="329"/>
      <c r="Q697" s="329"/>
      <c r="R697" s="283"/>
      <c r="S697" s="283"/>
      <c r="T697" s="283"/>
      <c r="U697" s="283"/>
      <c r="V697" s="283"/>
      <c r="W697" s="283"/>
      <c r="X697" s="283"/>
      <c r="Y697" s="283"/>
      <c r="Z697" s="283"/>
      <c r="AA697" s="283"/>
      <c r="AB697" s="283"/>
      <c r="AC697" s="283"/>
      <c r="AD697" s="283"/>
      <c r="AE697" s="283"/>
      <c r="AF697" s="283"/>
      <c r="AG697" s="283"/>
      <c r="AH697" s="283"/>
      <c r="AI697" s="283"/>
      <c r="AJ697" s="283"/>
      <c r="AK697" s="283"/>
      <c r="AL697" s="283"/>
    </row>
    <row r="698">
      <c r="A698" s="283"/>
      <c r="B698" s="283"/>
      <c r="C698" s="283"/>
      <c r="D698" s="283"/>
      <c r="E698" s="283"/>
      <c r="F698" s="283"/>
      <c r="G698" s="283"/>
      <c r="H698" s="283"/>
      <c r="I698" s="283"/>
      <c r="J698" s="283"/>
      <c r="K698" s="283"/>
      <c r="L698" s="329"/>
      <c r="M698" s="329"/>
      <c r="N698" s="329"/>
      <c r="O698" s="329"/>
      <c r="P698" s="329"/>
      <c r="Q698" s="329"/>
      <c r="R698" s="283"/>
      <c r="S698" s="283"/>
      <c r="T698" s="283"/>
      <c r="U698" s="283"/>
      <c r="V698" s="283"/>
      <c r="W698" s="283"/>
      <c r="X698" s="283"/>
      <c r="Y698" s="283"/>
      <c r="Z698" s="283"/>
      <c r="AA698" s="283"/>
      <c r="AB698" s="283"/>
      <c r="AC698" s="283"/>
      <c r="AD698" s="283"/>
      <c r="AE698" s="283"/>
      <c r="AF698" s="283"/>
      <c r="AG698" s="283"/>
      <c r="AH698" s="283"/>
      <c r="AI698" s="283"/>
      <c r="AJ698" s="283"/>
      <c r="AK698" s="283"/>
      <c r="AL698" s="283"/>
    </row>
    <row r="699">
      <c r="A699" s="283"/>
      <c r="B699" s="283"/>
      <c r="C699" s="283"/>
      <c r="D699" s="283"/>
      <c r="E699" s="283"/>
      <c r="F699" s="283"/>
      <c r="G699" s="283"/>
      <c r="H699" s="283"/>
      <c r="I699" s="283"/>
      <c r="J699" s="283"/>
      <c r="K699" s="283"/>
      <c r="L699" s="329"/>
      <c r="M699" s="329"/>
      <c r="N699" s="329"/>
      <c r="O699" s="329"/>
      <c r="P699" s="329"/>
      <c r="Q699" s="329"/>
      <c r="R699" s="283"/>
      <c r="S699" s="283"/>
      <c r="T699" s="283"/>
      <c r="U699" s="283"/>
      <c r="V699" s="283"/>
      <c r="W699" s="283"/>
      <c r="X699" s="283"/>
      <c r="Y699" s="283"/>
      <c r="Z699" s="283"/>
      <c r="AA699" s="283"/>
      <c r="AB699" s="283"/>
      <c r="AC699" s="283"/>
      <c r="AD699" s="283"/>
      <c r="AE699" s="283"/>
      <c r="AF699" s="283"/>
      <c r="AG699" s="283"/>
      <c r="AH699" s="283"/>
      <c r="AI699" s="283"/>
      <c r="AJ699" s="283"/>
      <c r="AK699" s="283"/>
      <c r="AL699" s="283"/>
    </row>
    <row r="700">
      <c r="A700" s="283"/>
      <c r="B700" s="283"/>
      <c r="C700" s="283"/>
      <c r="D700" s="283"/>
      <c r="E700" s="283"/>
      <c r="F700" s="283"/>
      <c r="G700" s="283"/>
      <c r="H700" s="283"/>
      <c r="I700" s="283"/>
      <c r="J700" s="283"/>
      <c r="K700" s="283"/>
      <c r="L700" s="329"/>
      <c r="M700" s="329"/>
      <c r="N700" s="329"/>
      <c r="O700" s="329"/>
      <c r="P700" s="329"/>
      <c r="Q700" s="329"/>
      <c r="R700" s="283"/>
      <c r="S700" s="283"/>
      <c r="T700" s="283"/>
      <c r="U700" s="283"/>
      <c r="V700" s="283"/>
      <c r="W700" s="283"/>
      <c r="X700" s="283"/>
      <c r="Y700" s="283"/>
      <c r="Z700" s="283"/>
      <c r="AA700" s="283"/>
      <c r="AB700" s="283"/>
      <c r="AC700" s="283"/>
      <c r="AD700" s="283"/>
      <c r="AE700" s="283"/>
      <c r="AF700" s="283"/>
      <c r="AG700" s="283"/>
      <c r="AH700" s="283"/>
      <c r="AI700" s="283"/>
      <c r="AJ700" s="283"/>
      <c r="AK700" s="283"/>
      <c r="AL700" s="283"/>
    </row>
    <row r="701">
      <c r="A701" s="283"/>
      <c r="B701" s="283"/>
      <c r="C701" s="283"/>
      <c r="D701" s="283"/>
      <c r="E701" s="283"/>
      <c r="F701" s="283"/>
      <c r="G701" s="283"/>
      <c r="H701" s="283"/>
      <c r="I701" s="283"/>
      <c r="J701" s="283"/>
      <c r="K701" s="283"/>
      <c r="L701" s="329"/>
      <c r="M701" s="329"/>
      <c r="N701" s="329"/>
      <c r="O701" s="329"/>
      <c r="P701" s="329"/>
      <c r="Q701" s="329"/>
      <c r="R701" s="283"/>
      <c r="S701" s="283"/>
      <c r="T701" s="283"/>
      <c r="U701" s="283"/>
      <c r="V701" s="283"/>
      <c r="W701" s="283"/>
      <c r="X701" s="283"/>
      <c r="Y701" s="283"/>
      <c r="Z701" s="283"/>
      <c r="AA701" s="283"/>
      <c r="AB701" s="283"/>
      <c r="AC701" s="283"/>
      <c r="AD701" s="283"/>
      <c r="AE701" s="283"/>
      <c r="AF701" s="283"/>
      <c r="AG701" s="283"/>
      <c r="AH701" s="283"/>
      <c r="AI701" s="283"/>
      <c r="AJ701" s="283"/>
      <c r="AK701" s="283"/>
      <c r="AL701" s="283"/>
    </row>
    <row r="702">
      <c r="A702" s="283"/>
      <c r="B702" s="283"/>
      <c r="C702" s="283"/>
      <c r="D702" s="283"/>
      <c r="E702" s="283"/>
      <c r="F702" s="283"/>
      <c r="G702" s="283"/>
      <c r="H702" s="283"/>
      <c r="I702" s="283"/>
      <c r="J702" s="283"/>
      <c r="K702" s="283"/>
      <c r="L702" s="329"/>
      <c r="M702" s="329"/>
      <c r="N702" s="329"/>
      <c r="O702" s="329"/>
      <c r="P702" s="329"/>
      <c r="Q702" s="329"/>
      <c r="R702" s="283"/>
      <c r="S702" s="283"/>
      <c r="T702" s="283"/>
      <c r="U702" s="283"/>
      <c r="V702" s="283"/>
      <c r="W702" s="283"/>
      <c r="X702" s="283"/>
      <c r="Y702" s="283"/>
      <c r="Z702" s="283"/>
      <c r="AA702" s="283"/>
      <c r="AB702" s="283"/>
      <c r="AC702" s="283"/>
      <c r="AD702" s="283"/>
      <c r="AE702" s="283"/>
      <c r="AF702" s="283"/>
      <c r="AG702" s="283"/>
      <c r="AH702" s="283"/>
      <c r="AI702" s="283"/>
      <c r="AJ702" s="283"/>
      <c r="AK702" s="283"/>
      <c r="AL702" s="283"/>
    </row>
    <row r="703">
      <c r="A703" s="283"/>
      <c r="B703" s="283"/>
      <c r="C703" s="283"/>
      <c r="D703" s="283"/>
      <c r="E703" s="283"/>
      <c r="F703" s="283"/>
      <c r="G703" s="283"/>
      <c r="H703" s="283"/>
      <c r="I703" s="283"/>
      <c r="J703" s="283"/>
      <c r="K703" s="283"/>
      <c r="L703" s="329"/>
      <c r="M703" s="329"/>
      <c r="N703" s="329"/>
      <c r="O703" s="329"/>
      <c r="P703" s="329"/>
      <c r="Q703" s="329"/>
      <c r="R703" s="283"/>
      <c r="S703" s="283"/>
      <c r="T703" s="283"/>
      <c r="U703" s="283"/>
      <c r="V703" s="283"/>
      <c r="W703" s="283"/>
      <c r="X703" s="283"/>
      <c r="Y703" s="283"/>
      <c r="Z703" s="283"/>
      <c r="AA703" s="283"/>
      <c r="AB703" s="283"/>
      <c r="AC703" s="283"/>
      <c r="AD703" s="283"/>
      <c r="AE703" s="283"/>
      <c r="AF703" s="283"/>
      <c r="AG703" s="283"/>
      <c r="AH703" s="283"/>
      <c r="AI703" s="283"/>
      <c r="AJ703" s="283"/>
      <c r="AK703" s="283"/>
      <c r="AL703" s="283"/>
    </row>
    <row r="704">
      <c r="A704" s="283"/>
      <c r="B704" s="283"/>
      <c r="C704" s="283"/>
      <c r="D704" s="283"/>
      <c r="E704" s="283"/>
      <c r="F704" s="283"/>
      <c r="G704" s="283"/>
      <c r="H704" s="283"/>
      <c r="I704" s="283"/>
      <c r="J704" s="283"/>
      <c r="K704" s="283"/>
      <c r="L704" s="329"/>
      <c r="M704" s="329"/>
      <c r="N704" s="329"/>
      <c r="O704" s="329"/>
      <c r="P704" s="329"/>
      <c r="Q704" s="329"/>
      <c r="R704" s="283"/>
      <c r="S704" s="283"/>
      <c r="T704" s="283"/>
      <c r="U704" s="283"/>
      <c r="V704" s="283"/>
      <c r="W704" s="283"/>
      <c r="X704" s="283"/>
      <c r="Y704" s="283"/>
      <c r="Z704" s="283"/>
      <c r="AA704" s="283"/>
      <c r="AB704" s="283"/>
      <c r="AC704" s="283"/>
      <c r="AD704" s="283"/>
      <c r="AE704" s="283"/>
      <c r="AF704" s="283"/>
      <c r="AG704" s="283"/>
      <c r="AH704" s="283"/>
      <c r="AI704" s="283"/>
      <c r="AJ704" s="283"/>
      <c r="AK704" s="283"/>
      <c r="AL704" s="283"/>
    </row>
    <row r="705">
      <c r="A705" s="283"/>
      <c r="B705" s="283"/>
      <c r="C705" s="283"/>
      <c r="D705" s="283"/>
      <c r="E705" s="283"/>
      <c r="F705" s="283"/>
      <c r="G705" s="283"/>
      <c r="H705" s="283"/>
      <c r="I705" s="283"/>
      <c r="J705" s="283"/>
      <c r="K705" s="283"/>
      <c r="L705" s="329"/>
      <c r="M705" s="329"/>
      <c r="N705" s="329"/>
      <c r="O705" s="329"/>
      <c r="P705" s="329"/>
      <c r="Q705" s="329"/>
      <c r="R705" s="283"/>
      <c r="S705" s="283"/>
      <c r="T705" s="283"/>
      <c r="U705" s="283"/>
      <c r="V705" s="283"/>
      <c r="W705" s="283"/>
      <c r="X705" s="283"/>
      <c r="Y705" s="283"/>
      <c r="Z705" s="283"/>
      <c r="AA705" s="283"/>
      <c r="AB705" s="283"/>
      <c r="AC705" s="283"/>
      <c r="AD705" s="283"/>
      <c r="AE705" s="283"/>
      <c r="AF705" s="283"/>
      <c r="AG705" s="283"/>
      <c r="AH705" s="283"/>
      <c r="AI705" s="283"/>
      <c r="AJ705" s="283"/>
      <c r="AK705" s="283"/>
      <c r="AL705" s="283"/>
    </row>
    <row r="706">
      <c r="A706" s="283"/>
      <c r="B706" s="283"/>
      <c r="C706" s="283"/>
      <c r="D706" s="283"/>
      <c r="E706" s="283"/>
      <c r="F706" s="283"/>
      <c r="G706" s="283"/>
      <c r="H706" s="283"/>
      <c r="I706" s="283"/>
      <c r="J706" s="283"/>
      <c r="K706" s="283"/>
      <c r="L706" s="329"/>
      <c r="M706" s="329"/>
      <c r="N706" s="329"/>
      <c r="O706" s="329"/>
      <c r="P706" s="329"/>
      <c r="Q706" s="329"/>
      <c r="R706" s="283"/>
      <c r="S706" s="283"/>
      <c r="T706" s="283"/>
      <c r="U706" s="283"/>
      <c r="V706" s="283"/>
      <c r="W706" s="283"/>
      <c r="X706" s="283"/>
      <c r="Y706" s="283"/>
      <c r="Z706" s="283"/>
      <c r="AA706" s="283"/>
      <c r="AB706" s="283"/>
      <c r="AC706" s="283"/>
      <c r="AD706" s="283"/>
      <c r="AE706" s="283"/>
      <c r="AF706" s="283"/>
      <c r="AG706" s="283"/>
      <c r="AH706" s="283"/>
      <c r="AI706" s="283"/>
      <c r="AJ706" s="283"/>
      <c r="AK706" s="283"/>
      <c r="AL706" s="283"/>
    </row>
    <row r="707">
      <c r="A707" s="283"/>
      <c r="B707" s="283"/>
      <c r="C707" s="283"/>
      <c r="D707" s="283"/>
      <c r="E707" s="283"/>
      <c r="F707" s="283"/>
      <c r="G707" s="283"/>
      <c r="H707" s="283"/>
      <c r="I707" s="283"/>
      <c r="J707" s="283"/>
      <c r="K707" s="283"/>
      <c r="L707" s="329"/>
      <c r="M707" s="329"/>
      <c r="N707" s="329"/>
      <c r="O707" s="329"/>
      <c r="P707" s="329"/>
      <c r="Q707" s="329"/>
      <c r="R707" s="283"/>
      <c r="S707" s="283"/>
      <c r="T707" s="283"/>
      <c r="U707" s="283"/>
      <c r="V707" s="283"/>
      <c r="W707" s="283"/>
      <c r="X707" s="283"/>
      <c r="Y707" s="283"/>
      <c r="Z707" s="283"/>
      <c r="AA707" s="283"/>
      <c r="AB707" s="283"/>
      <c r="AC707" s="283"/>
      <c r="AD707" s="283"/>
      <c r="AE707" s="283"/>
      <c r="AF707" s="283"/>
      <c r="AG707" s="283"/>
      <c r="AH707" s="283"/>
      <c r="AI707" s="283"/>
      <c r="AJ707" s="283"/>
      <c r="AK707" s="283"/>
      <c r="AL707" s="283"/>
    </row>
    <row r="708">
      <c r="A708" s="283"/>
      <c r="B708" s="283"/>
      <c r="C708" s="283"/>
      <c r="D708" s="283"/>
      <c r="E708" s="283"/>
      <c r="F708" s="283"/>
      <c r="G708" s="283"/>
      <c r="H708" s="283"/>
      <c r="I708" s="283"/>
      <c r="J708" s="283"/>
      <c r="K708" s="283"/>
      <c r="L708" s="329"/>
      <c r="M708" s="329"/>
      <c r="N708" s="329"/>
      <c r="O708" s="329"/>
      <c r="P708" s="329"/>
      <c r="Q708" s="329"/>
      <c r="R708" s="283"/>
      <c r="S708" s="283"/>
      <c r="T708" s="283"/>
      <c r="U708" s="283"/>
      <c r="V708" s="283"/>
      <c r="W708" s="283"/>
      <c r="X708" s="283"/>
      <c r="Y708" s="283"/>
      <c r="Z708" s="283"/>
      <c r="AA708" s="283"/>
      <c r="AB708" s="283"/>
      <c r="AC708" s="283"/>
      <c r="AD708" s="283"/>
      <c r="AE708" s="283"/>
      <c r="AF708" s="283"/>
      <c r="AG708" s="283"/>
      <c r="AH708" s="283"/>
      <c r="AI708" s="283"/>
      <c r="AJ708" s="283"/>
      <c r="AK708" s="283"/>
      <c r="AL708" s="283"/>
    </row>
    <row r="709">
      <c r="A709" s="283"/>
      <c r="B709" s="283"/>
      <c r="C709" s="283"/>
      <c r="D709" s="283"/>
      <c r="E709" s="283"/>
      <c r="F709" s="283"/>
      <c r="G709" s="283"/>
      <c r="H709" s="283"/>
      <c r="I709" s="283"/>
      <c r="J709" s="283"/>
      <c r="K709" s="283"/>
      <c r="L709" s="329"/>
      <c r="M709" s="329"/>
      <c r="N709" s="329"/>
      <c r="O709" s="329"/>
      <c r="P709" s="329"/>
      <c r="Q709" s="329"/>
      <c r="R709" s="283"/>
      <c r="S709" s="283"/>
      <c r="T709" s="283"/>
      <c r="U709" s="283"/>
      <c r="V709" s="283"/>
      <c r="W709" s="283"/>
      <c r="X709" s="283"/>
      <c r="Y709" s="283"/>
      <c r="Z709" s="283"/>
      <c r="AA709" s="283"/>
      <c r="AB709" s="283"/>
      <c r="AC709" s="283"/>
      <c r="AD709" s="283"/>
      <c r="AE709" s="283"/>
      <c r="AF709" s="283"/>
      <c r="AG709" s="283"/>
      <c r="AH709" s="283"/>
      <c r="AI709" s="283"/>
      <c r="AJ709" s="283"/>
      <c r="AK709" s="283"/>
      <c r="AL709" s="283"/>
    </row>
    <row r="710">
      <c r="A710" s="283"/>
      <c r="B710" s="283"/>
      <c r="C710" s="283"/>
      <c r="D710" s="283"/>
      <c r="E710" s="283"/>
      <c r="F710" s="283"/>
      <c r="G710" s="283"/>
      <c r="H710" s="283"/>
      <c r="I710" s="283"/>
      <c r="J710" s="283"/>
      <c r="K710" s="283"/>
      <c r="L710" s="329"/>
      <c r="M710" s="329"/>
      <c r="N710" s="329"/>
      <c r="O710" s="329"/>
      <c r="P710" s="329"/>
      <c r="Q710" s="329"/>
      <c r="R710" s="283"/>
      <c r="S710" s="283"/>
      <c r="T710" s="283"/>
      <c r="U710" s="283"/>
      <c r="V710" s="283"/>
      <c r="W710" s="283"/>
      <c r="X710" s="283"/>
      <c r="Y710" s="283"/>
      <c r="Z710" s="283"/>
      <c r="AA710" s="283"/>
      <c r="AB710" s="283"/>
      <c r="AC710" s="283"/>
      <c r="AD710" s="283"/>
      <c r="AE710" s="283"/>
      <c r="AF710" s="283"/>
      <c r="AG710" s="283"/>
      <c r="AH710" s="283"/>
      <c r="AI710" s="283"/>
      <c r="AJ710" s="283"/>
      <c r="AK710" s="283"/>
      <c r="AL710" s="283"/>
    </row>
    <row r="711">
      <c r="A711" s="283"/>
      <c r="B711" s="283"/>
      <c r="C711" s="283"/>
      <c r="D711" s="283"/>
      <c r="E711" s="283"/>
      <c r="F711" s="283"/>
      <c r="G711" s="283"/>
      <c r="H711" s="283"/>
      <c r="I711" s="283"/>
      <c r="J711" s="283"/>
      <c r="K711" s="283"/>
      <c r="L711" s="329"/>
      <c r="M711" s="329"/>
      <c r="N711" s="329"/>
      <c r="O711" s="329"/>
      <c r="P711" s="329"/>
      <c r="Q711" s="329"/>
      <c r="R711" s="283"/>
      <c r="S711" s="283"/>
      <c r="T711" s="283"/>
      <c r="U711" s="283"/>
      <c r="V711" s="283"/>
      <c r="W711" s="283"/>
      <c r="X711" s="283"/>
      <c r="Y711" s="283"/>
      <c r="Z711" s="283"/>
      <c r="AA711" s="283"/>
      <c r="AB711" s="283"/>
      <c r="AC711" s="283"/>
      <c r="AD711" s="283"/>
      <c r="AE711" s="283"/>
      <c r="AF711" s="283"/>
      <c r="AG711" s="283"/>
      <c r="AH711" s="283"/>
      <c r="AI711" s="283"/>
      <c r="AJ711" s="283"/>
      <c r="AK711" s="283"/>
      <c r="AL711" s="283"/>
    </row>
    <row r="712">
      <c r="A712" s="283"/>
      <c r="B712" s="283"/>
      <c r="C712" s="283"/>
      <c r="D712" s="283"/>
      <c r="E712" s="283"/>
      <c r="F712" s="283"/>
      <c r="G712" s="283"/>
      <c r="H712" s="283"/>
      <c r="I712" s="283"/>
      <c r="J712" s="283"/>
      <c r="K712" s="283"/>
      <c r="L712" s="329"/>
      <c r="M712" s="329"/>
      <c r="N712" s="329"/>
      <c r="O712" s="329"/>
      <c r="P712" s="329"/>
      <c r="Q712" s="329"/>
      <c r="R712" s="283"/>
      <c r="S712" s="283"/>
      <c r="T712" s="283"/>
      <c r="U712" s="283"/>
      <c r="V712" s="283"/>
      <c r="W712" s="283"/>
      <c r="X712" s="283"/>
      <c r="Y712" s="283"/>
      <c r="Z712" s="283"/>
      <c r="AA712" s="283"/>
      <c r="AB712" s="283"/>
      <c r="AC712" s="283"/>
      <c r="AD712" s="283"/>
      <c r="AE712" s="283"/>
      <c r="AF712" s="283"/>
      <c r="AG712" s="283"/>
      <c r="AH712" s="283"/>
      <c r="AI712" s="283"/>
      <c r="AJ712" s="283"/>
      <c r="AK712" s="283"/>
      <c r="AL712" s="283"/>
    </row>
    <row r="713">
      <c r="A713" s="283"/>
      <c r="B713" s="283"/>
      <c r="C713" s="283"/>
      <c r="D713" s="283"/>
      <c r="E713" s="283"/>
      <c r="F713" s="283"/>
      <c r="G713" s="283"/>
      <c r="H713" s="283"/>
      <c r="I713" s="283"/>
      <c r="J713" s="283"/>
      <c r="K713" s="283"/>
      <c r="L713" s="329"/>
      <c r="M713" s="329"/>
      <c r="N713" s="329"/>
      <c r="O713" s="329"/>
      <c r="P713" s="329"/>
      <c r="Q713" s="329"/>
      <c r="R713" s="283"/>
      <c r="S713" s="283"/>
      <c r="T713" s="283"/>
      <c r="U713" s="283"/>
      <c r="V713" s="283"/>
      <c r="W713" s="283"/>
      <c r="X713" s="283"/>
      <c r="Y713" s="283"/>
      <c r="Z713" s="283"/>
      <c r="AA713" s="283"/>
      <c r="AB713" s="283"/>
      <c r="AC713" s="283"/>
      <c r="AD713" s="283"/>
      <c r="AE713" s="283"/>
      <c r="AF713" s="283"/>
      <c r="AG713" s="283"/>
      <c r="AH713" s="283"/>
      <c r="AI713" s="283"/>
      <c r="AJ713" s="283"/>
      <c r="AK713" s="283"/>
      <c r="AL713" s="283"/>
    </row>
    <row r="714">
      <c r="A714" s="283"/>
      <c r="B714" s="283"/>
      <c r="C714" s="283"/>
      <c r="D714" s="283"/>
      <c r="E714" s="283"/>
      <c r="F714" s="283"/>
      <c r="G714" s="283"/>
      <c r="H714" s="283"/>
      <c r="I714" s="283"/>
      <c r="J714" s="283"/>
      <c r="K714" s="283"/>
      <c r="L714" s="329"/>
      <c r="M714" s="329"/>
      <c r="N714" s="329"/>
      <c r="O714" s="329"/>
      <c r="P714" s="329"/>
      <c r="Q714" s="329"/>
      <c r="R714" s="283"/>
      <c r="S714" s="283"/>
      <c r="T714" s="283"/>
      <c r="U714" s="283"/>
      <c r="V714" s="283"/>
      <c r="W714" s="283"/>
      <c r="X714" s="283"/>
      <c r="Y714" s="283"/>
      <c r="Z714" s="283"/>
      <c r="AA714" s="283"/>
      <c r="AB714" s="283"/>
      <c r="AC714" s="283"/>
      <c r="AD714" s="283"/>
      <c r="AE714" s="283"/>
      <c r="AF714" s="283"/>
      <c r="AG714" s="283"/>
      <c r="AH714" s="283"/>
      <c r="AI714" s="283"/>
      <c r="AJ714" s="283"/>
      <c r="AK714" s="283"/>
      <c r="AL714" s="283"/>
    </row>
    <row r="715">
      <c r="A715" s="283"/>
      <c r="B715" s="283"/>
      <c r="C715" s="283"/>
      <c r="D715" s="283"/>
      <c r="E715" s="283"/>
      <c r="F715" s="283"/>
      <c r="G715" s="283"/>
      <c r="H715" s="283"/>
      <c r="I715" s="283"/>
      <c r="J715" s="283"/>
      <c r="K715" s="283"/>
      <c r="L715" s="329"/>
      <c r="M715" s="329"/>
      <c r="N715" s="329"/>
      <c r="O715" s="329"/>
      <c r="P715" s="329"/>
      <c r="Q715" s="329"/>
      <c r="R715" s="283"/>
      <c r="S715" s="283"/>
      <c r="T715" s="283"/>
      <c r="U715" s="283"/>
      <c r="V715" s="283"/>
      <c r="W715" s="283"/>
      <c r="X715" s="283"/>
      <c r="Y715" s="283"/>
      <c r="Z715" s="283"/>
      <c r="AA715" s="283"/>
      <c r="AB715" s="283"/>
      <c r="AC715" s="283"/>
      <c r="AD715" s="283"/>
      <c r="AE715" s="283"/>
      <c r="AF715" s="283"/>
      <c r="AG715" s="283"/>
      <c r="AH715" s="283"/>
      <c r="AI715" s="283"/>
      <c r="AJ715" s="283"/>
      <c r="AK715" s="283"/>
      <c r="AL715" s="283"/>
    </row>
    <row r="716">
      <c r="A716" s="283"/>
      <c r="B716" s="283"/>
      <c r="C716" s="283"/>
      <c r="D716" s="283"/>
      <c r="E716" s="283"/>
      <c r="F716" s="283"/>
      <c r="G716" s="283"/>
      <c r="H716" s="283"/>
      <c r="I716" s="283"/>
      <c r="J716" s="283"/>
      <c r="K716" s="283"/>
      <c r="L716" s="329"/>
      <c r="M716" s="329"/>
      <c r="N716" s="329"/>
      <c r="O716" s="329"/>
      <c r="P716" s="329"/>
      <c r="Q716" s="329"/>
      <c r="R716" s="283"/>
      <c r="S716" s="283"/>
      <c r="T716" s="283"/>
      <c r="U716" s="283"/>
      <c r="V716" s="283"/>
      <c r="W716" s="283"/>
      <c r="X716" s="283"/>
      <c r="Y716" s="283"/>
      <c r="Z716" s="283"/>
      <c r="AA716" s="283"/>
      <c r="AB716" s="283"/>
      <c r="AC716" s="283"/>
      <c r="AD716" s="283"/>
      <c r="AE716" s="283"/>
      <c r="AF716" s="283"/>
      <c r="AG716" s="283"/>
      <c r="AH716" s="283"/>
      <c r="AI716" s="283"/>
      <c r="AJ716" s="283"/>
      <c r="AK716" s="283"/>
      <c r="AL716" s="283"/>
    </row>
    <row r="717">
      <c r="A717" s="283"/>
      <c r="B717" s="283"/>
      <c r="C717" s="283"/>
      <c r="D717" s="283"/>
      <c r="E717" s="283"/>
      <c r="F717" s="283"/>
      <c r="G717" s="283"/>
      <c r="H717" s="283"/>
      <c r="I717" s="283"/>
      <c r="J717" s="283"/>
      <c r="K717" s="283"/>
      <c r="L717" s="329"/>
      <c r="M717" s="329"/>
      <c r="N717" s="329"/>
      <c r="O717" s="329"/>
      <c r="P717" s="329"/>
      <c r="Q717" s="329"/>
      <c r="R717" s="283"/>
      <c r="S717" s="283"/>
      <c r="T717" s="283"/>
      <c r="U717" s="283"/>
      <c r="V717" s="283"/>
      <c r="W717" s="283"/>
      <c r="X717" s="283"/>
      <c r="Y717" s="283"/>
      <c r="Z717" s="283"/>
      <c r="AA717" s="283"/>
      <c r="AB717" s="283"/>
      <c r="AC717" s="283"/>
      <c r="AD717" s="283"/>
      <c r="AE717" s="283"/>
      <c r="AF717" s="283"/>
      <c r="AG717" s="283"/>
      <c r="AH717" s="283"/>
      <c r="AI717" s="283"/>
      <c r="AJ717" s="283"/>
      <c r="AK717" s="283"/>
      <c r="AL717" s="283"/>
    </row>
    <row r="718">
      <c r="A718" s="283"/>
      <c r="B718" s="283"/>
      <c r="C718" s="283"/>
      <c r="D718" s="283"/>
      <c r="E718" s="283"/>
      <c r="F718" s="283"/>
      <c r="G718" s="283"/>
      <c r="H718" s="283"/>
      <c r="I718" s="283"/>
      <c r="J718" s="283"/>
      <c r="K718" s="283"/>
      <c r="L718" s="329"/>
      <c r="M718" s="329"/>
      <c r="N718" s="329"/>
      <c r="O718" s="329"/>
      <c r="P718" s="329"/>
      <c r="Q718" s="329"/>
      <c r="R718" s="283"/>
      <c r="S718" s="283"/>
      <c r="T718" s="283"/>
      <c r="U718" s="283"/>
      <c r="V718" s="283"/>
      <c r="W718" s="283"/>
      <c r="X718" s="283"/>
      <c r="Y718" s="283"/>
      <c r="Z718" s="283"/>
      <c r="AA718" s="283"/>
      <c r="AB718" s="283"/>
      <c r="AC718" s="283"/>
      <c r="AD718" s="283"/>
      <c r="AE718" s="283"/>
      <c r="AF718" s="283"/>
      <c r="AG718" s="283"/>
      <c r="AH718" s="283"/>
      <c r="AI718" s="283"/>
      <c r="AJ718" s="283"/>
      <c r="AK718" s="283"/>
      <c r="AL718" s="283"/>
    </row>
    <row r="719">
      <c r="A719" s="283"/>
      <c r="B719" s="283"/>
      <c r="C719" s="283"/>
      <c r="D719" s="283"/>
      <c r="E719" s="283"/>
      <c r="F719" s="283"/>
      <c r="G719" s="283"/>
      <c r="H719" s="283"/>
      <c r="I719" s="283"/>
      <c r="J719" s="283"/>
      <c r="K719" s="283"/>
      <c r="L719" s="329"/>
      <c r="M719" s="329"/>
      <c r="N719" s="329"/>
      <c r="O719" s="329"/>
      <c r="P719" s="329"/>
      <c r="Q719" s="329"/>
      <c r="R719" s="283"/>
      <c r="S719" s="283"/>
      <c r="T719" s="283"/>
      <c r="U719" s="283"/>
      <c r="V719" s="283"/>
      <c r="W719" s="283"/>
      <c r="X719" s="283"/>
      <c r="Y719" s="283"/>
      <c r="Z719" s="283"/>
      <c r="AA719" s="283"/>
      <c r="AB719" s="283"/>
      <c r="AC719" s="283"/>
      <c r="AD719" s="283"/>
      <c r="AE719" s="283"/>
      <c r="AF719" s="283"/>
      <c r="AG719" s="283"/>
      <c r="AH719" s="283"/>
      <c r="AI719" s="283"/>
      <c r="AJ719" s="283"/>
      <c r="AK719" s="283"/>
      <c r="AL719" s="283"/>
    </row>
    <row r="720">
      <c r="A720" s="283"/>
      <c r="B720" s="283"/>
      <c r="C720" s="283"/>
      <c r="D720" s="283"/>
      <c r="E720" s="283"/>
      <c r="F720" s="283"/>
      <c r="G720" s="283"/>
      <c r="H720" s="283"/>
      <c r="I720" s="283"/>
      <c r="J720" s="283"/>
      <c r="K720" s="283"/>
      <c r="L720" s="329"/>
      <c r="M720" s="329"/>
      <c r="N720" s="329"/>
      <c r="O720" s="329"/>
      <c r="P720" s="329"/>
      <c r="Q720" s="329"/>
      <c r="R720" s="283"/>
      <c r="S720" s="283"/>
      <c r="T720" s="283"/>
      <c r="U720" s="283"/>
      <c r="V720" s="283"/>
      <c r="W720" s="283"/>
      <c r="X720" s="283"/>
      <c r="Y720" s="283"/>
      <c r="Z720" s="283"/>
      <c r="AA720" s="283"/>
      <c r="AB720" s="283"/>
      <c r="AC720" s="283"/>
      <c r="AD720" s="283"/>
      <c r="AE720" s="283"/>
      <c r="AF720" s="283"/>
      <c r="AG720" s="283"/>
      <c r="AH720" s="283"/>
      <c r="AI720" s="283"/>
      <c r="AJ720" s="283"/>
      <c r="AK720" s="283"/>
      <c r="AL720" s="283"/>
    </row>
    <row r="721">
      <c r="A721" s="283"/>
      <c r="B721" s="283"/>
      <c r="C721" s="283"/>
      <c r="D721" s="283"/>
      <c r="E721" s="283"/>
      <c r="F721" s="283"/>
      <c r="G721" s="283"/>
      <c r="H721" s="283"/>
      <c r="I721" s="283"/>
      <c r="J721" s="283"/>
      <c r="K721" s="283"/>
      <c r="L721" s="329"/>
      <c r="M721" s="329"/>
      <c r="N721" s="329"/>
      <c r="O721" s="329"/>
      <c r="P721" s="329"/>
      <c r="Q721" s="329"/>
      <c r="R721" s="283"/>
      <c r="S721" s="283"/>
      <c r="T721" s="283"/>
      <c r="U721" s="283"/>
      <c r="V721" s="283"/>
      <c r="W721" s="283"/>
      <c r="X721" s="283"/>
      <c r="Y721" s="283"/>
      <c r="Z721" s="283"/>
      <c r="AA721" s="283"/>
      <c r="AB721" s="283"/>
      <c r="AC721" s="283"/>
      <c r="AD721" s="283"/>
      <c r="AE721" s="283"/>
      <c r="AF721" s="283"/>
      <c r="AG721" s="283"/>
      <c r="AH721" s="283"/>
      <c r="AI721" s="283"/>
      <c r="AJ721" s="283"/>
      <c r="AK721" s="283"/>
      <c r="AL721" s="283"/>
    </row>
    <row r="722">
      <c r="A722" s="283"/>
      <c r="B722" s="283"/>
      <c r="C722" s="283"/>
      <c r="D722" s="283"/>
      <c r="E722" s="283"/>
      <c r="F722" s="283"/>
      <c r="G722" s="283"/>
      <c r="H722" s="283"/>
      <c r="I722" s="283"/>
      <c r="J722" s="283"/>
      <c r="K722" s="283"/>
      <c r="L722" s="329"/>
      <c r="M722" s="329"/>
      <c r="N722" s="329"/>
      <c r="O722" s="329"/>
      <c r="P722" s="329"/>
      <c r="Q722" s="329"/>
      <c r="R722" s="283"/>
      <c r="S722" s="283"/>
      <c r="T722" s="283"/>
      <c r="U722" s="283"/>
      <c r="V722" s="283"/>
      <c r="W722" s="283"/>
      <c r="X722" s="283"/>
      <c r="Y722" s="283"/>
      <c r="Z722" s="283"/>
      <c r="AA722" s="283"/>
      <c r="AB722" s="283"/>
      <c r="AC722" s="283"/>
      <c r="AD722" s="283"/>
      <c r="AE722" s="283"/>
      <c r="AF722" s="283"/>
      <c r="AG722" s="283"/>
      <c r="AH722" s="283"/>
      <c r="AI722" s="283"/>
      <c r="AJ722" s="283"/>
      <c r="AK722" s="283"/>
      <c r="AL722" s="283"/>
    </row>
    <row r="723">
      <c r="A723" s="283"/>
      <c r="B723" s="283"/>
      <c r="C723" s="283"/>
      <c r="D723" s="283"/>
      <c r="E723" s="283"/>
      <c r="F723" s="283"/>
      <c r="G723" s="283"/>
      <c r="H723" s="283"/>
      <c r="I723" s="283"/>
      <c r="J723" s="283"/>
      <c r="K723" s="283"/>
      <c r="L723" s="329"/>
      <c r="M723" s="329"/>
      <c r="N723" s="329"/>
      <c r="O723" s="329"/>
      <c r="P723" s="329"/>
      <c r="Q723" s="329"/>
      <c r="R723" s="283"/>
      <c r="S723" s="283"/>
      <c r="T723" s="283"/>
      <c r="U723" s="283"/>
      <c r="V723" s="283"/>
      <c r="W723" s="283"/>
      <c r="X723" s="283"/>
      <c r="Y723" s="283"/>
      <c r="Z723" s="283"/>
      <c r="AA723" s="283"/>
      <c r="AB723" s="283"/>
      <c r="AC723" s="283"/>
      <c r="AD723" s="283"/>
      <c r="AE723" s="283"/>
      <c r="AF723" s="283"/>
      <c r="AG723" s="283"/>
      <c r="AH723" s="283"/>
      <c r="AI723" s="283"/>
      <c r="AJ723" s="283"/>
      <c r="AK723" s="283"/>
      <c r="AL723" s="283"/>
    </row>
    <row r="724">
      <c r="A724" s="283"/>
      <c r="B724" s="283"/>
      <c r="C724" s="283"/>
      <c r="D724" s="283"/>
      <c r="E724" s="283"/>
      <c r="F724" s="283"/>
      <c r="G724" s="283"/>
      <c r="H724" s="283"/>
      <c r="I724" s="283"/>
      <c r="J724" s="283"/>
      <c r="K724" s="283"/>
      <c r="L724" s="329"/>
      <c r="M724" s="329"/>
      <c r="N724" s="329"/>
      <c r="O724" s="329"/>
      <c r="P724" s="329"/>
      <c r="Q724" s="329"/>
      <c r="R724" s="283"/>
      <c r="S724" s="283"/>
      <c r="T724" s="283"/>
      <c r="U724" s="283"/>
      <c r="V724" s="283"/>
      <c r="W724" s="283"/>
      <c r="X724" s="283"/>
      <c r="Y724" s="283"/>
      <c r="Z724" s="283"/>
      <c r="AA724" s="283"/>
      <c r="AB724" s="283"/>
      <c r="AC724" s="283"/>
      <c r="AD724" s="283"/>
      <c r="AE724" s="283"/>
      <c r="AF724" s="283"/>
      <c r="AG724" s="283"/>
      <c r="AH724" s="283"/>
      <c r="AI724" s="283"/>
      <c r="AJ724" s="283"/>
      <c r="AK724" s="283"/>
      <c r="AL724" s="283"/>
    </row>
    <row r="725">
      <c r="A725" s="283"/>
      <c r="B725" s="283"/>
      <c r="C725" s="283"/>
      <c r="D725" s="283"/>
      <c r="E725" s="283"/>
      <c r="F725" s="283"/>
      <c r="G725" s="283"/>
      <c r="H725" s="283"/>
      <c r="I725" s="283"/>
      <c r="J725" s="283"/>
      <c r="K725" s="283"/>
      <c r="L725" s="329"/>
      <c r="M725" s="329"/>
      <c r="N725" s="329"/>
      <c r="O725" s="329"/>
      <c r="P725" s="329"/>
      <c r="Q725" s="329"/>
      <c r="R725" s="283"/>
      <c r="S725" s="283"/>
      <c r="T725" s="283"/>
      <c r="U725" s="283"/>
      <c r="V725" s="283"/>
      <c r="W725" s="283"/>
      <c r="X725" s="283"/>
      <c r="Y725" s="283"/>
      <c r="Z725" s="283"/>
      <c r="AA725" s="283"/>
      <c r="AB725" s="283"/>
      <c r="AC725" s="283"/>
      <c r="AD725" s="283"/>
      <c r="AE725" s="283"/>
      <c r="AF725" s="283"/>
      <c r="AG725" s="283"/>
      <c r="AH725" s="283"/>
      <c r="AI725" s="283"/>
      <c r="AJ725" s="283"/>
      <c r="AK725" s="283"/>
      <c r="AL725" s="283"/>
    </row>
    <row r="726">
      <c r="A726" s="283"/>
      <c r="B726" s="283"/>
      <c r="C726" s="283"/>
      <c r="D726" s="283"/>
      <c r="E726" s="283"/>
      <c r="F726" s="283"/>
      <c r="G726" s="283"/>
      <c r="H726" s="283"/>
      <c r="I726" s="283"/>
      <c r="J726" s="283"/>
      <c r="K726" s="283"/>
      <c r="L726" s="329"/>
      <c r="M726" s="329"/>
      <c r="N726" s="329"/>
      <c r="O726" s="329"/>
      <c r="P726" s="329"/>
      <c r="Q726" s="329"/>
      <c r="R726" s="283"/>
      <c r="S726" s="283"/>
      <c r="T726" s="283"/>
      <c r="U726" s="283"/>
      <c r="V726" s="283"/>
      <c r="W726" s="283"/>
      <c r="X726" s="283"/>
      <c r="Y726" s="283"/>
      <c r="Z726" s="283"/>
      <c r="AA726" s="283"/>
      <c r="AB726" s="283"/>
      <c r="AC726" s="283"/>
      <c r="AD726" s="283"/>
      <c r="AE726" s="283"/>
      <c r="AF726" s="283"/>
      <c r="AG726" s="283"/>
      <c r="AH726" s="283"/>
      <c r="AI726" s="283"/>
      <c r="AJ726" s="283"/>
      <c r="AK726" s="283"/>
      <c r="AL726" s="283"/>
    </row>
    <row r="727">
      <c r="A727" s="283"/>
      <c r="B727" s="283"/>
      <c r="C727" s="283"/>
      <c r="D727" s="283"/>
      <c r="E727" s="283"/>
      <c r="F727" s="283"/>
      <c r="G727" s="283"/>
      <c r="H727" s="283"/>
      <c r="I727" s="283"/>
      <c r="J727" s="283"/>
      <c r="K727" s="283"/>
      <c r="L727" s="329"/>
      <c r="M727" s="329"/>
      <c r="N727" s="329"/>
      <c r="O727" s="329"/>
      <c r="P727" s="329"/>
      <c r="Q727" s="329"/>
      <c r="R727" s="283"/>
      <c r="S727" s="283"/>
      <c r="T727" s="283"/>
      <c r="U727" s="283"/>
      <c r="V727" s="283"/>
      <c r="W727" s="283"/>
      <c r="X727" s="283"/>
      <c r="Y727" s="283"/>
      <c r="Z727" s="283"/>
      <c r="AA727" s="283"/>
      <c r="AB727" s="283"/>
      <c r="AC727" s="283"/>
      <c r="AD727" s="283"/>
      <c r="AE727" s="283"/>
      <c r="AF727" s="283"/>
      <c r="AG727" s="283"/>
      <c r="AH727" s="283"/>
      <c r="AI727" s="283"/>
      <c r="AJ727" s="283"/>
      <c r="AK727" s="283"/>
      <c r="AL727" s="283"/>
    </row>
    <row r="728">
      <c r="A728" s="283"/>
      <c r="B728" s="283"/>
      <c r="C728" s="283"/>
      <c r="D728" s="283"/>
      <c r="E728" s="283"/>
      <c r="F728" s="283"/>
      <c r="G728" s="283"/>
      <c r="H728" s="283"/>
      <c r="I728" s="283"/>
      <c r="J728" s="283"/>
      <c r="K728" s="283"/>
      <c r="L728" s="329"/>
      <c r="M728" s="329"/>
      <c r="N728" s="329"/>
      <c r="O728" s="329"/>
      <c r="P728" s="329"/>
      <c r="Q728" s="329"/>
      <c r="R728" s="283"/>
      <c r="S728" s="283"/>
      <c r="T728" s="283"/>
      <c r="U728" s="283"/>
      <c r="V728" s="283"/>
      <c r="W728" s="283"/>
      <c r="X728" s="283"/>
      <c r="Y728" s="283"/>
      <c r="Z728" s="283"/>
      <c r="AA728" s="283"/>
      <c r="AB728" s="283"/>
      <c r="AC728" s="283"/>
      <c r="AD728" s="283"/>
      <c r="AE728" s="283"/>
      <c r="AF728" s="283"/>
      <c r="AG728" s="283"/>
      <c r="AH728" s="283"/>
      <c r="AI728" s="283"/>
      <c r="AJ728" s="283"/>
      <c r="AK728" s="283"/>
      <c r="AL728" s="283"/>
    </row>
    <row r="729">
      <c r="A729" s="283"/>
      <c r="B729" s="283"/>
      <c r="C729" s="283"/>
      <c r="D729" s="283"/>
      <c r="E729" s="283"/>
      <c r="F729" s="283"/>
      <c r="G729" s="283"/>
      <c r="H729" s="283"/>
      <c r="I729" s="283"/>
      <c r="J729" s="283"/>
      <c r="K729" s="283"/>
      <c r="L729" s="329"/>
      <c r="M729" s="329"/>
      <c r="N729" s="329"/>
      <c r="O729" s="329"/>
      <c r="P729" s="329"/>
      <c r="Q729" s="329"/>
      <c r="R729" s="283"/>
      <c r="S729" s="283"/>
      <c r="T729" s="283"/>
      <c r="U729" s="283"/>
      <c r="V729" s="283"/>
      <c r="W729" s="283"/>
      <c r="X729" s="283"/>
      <c r="Y729" s="283"/>
      <c r="Z729" s="283"/>
      <c r="AA729" s="283"/>
      <c r="AB729" s="283"/>
      <c r="AC729" s="283"/>
      <c r="AD729" s="283"/>
      <c r="AE729" s="283"/>
      <c r="AF729" s="283"/>
      <c r="AG729" s="283"/>
      <c r="AH729" s="283"/>
      <c r="AI729" s="283"/>
      <c r="AJ729" s="283"/>
      <c r="AK729" s="283"/>
      <c r="AL729" s="283"/>
    </row>
    <row r="730">
      <c r="A730" s="283"/>
      <c r="B730" s="283"/>
      <c r="C730" s="283"/>
      <c r="D730" s="283"/>
      <c r="E730" s="283"/>
      <c r="F730" s="283"/>
      <c r="G730" s="283"/>
      <c r="H730" s="283"/>
      <c r="I730" s="283"/>
      <c r="J730" s="283"/>
      <c r="K730" s="283"/>
      <c r="L730" s="329"/>
      <c r="M730" s="329"/>
      <c r="N730" s="329"/>
      <c r="O730" s="329"/>
      <c r="P730" s="329"/>
      <c r="Q730" s="329"/>
      <c r="R730" s="283"/>
      <c r="S730" s="283"/>
      <c r="T730" s="283"/>
      <c r="U730" s="283"/>
      <c r="V730" s="283"/>
      <c r="W730" s="283"/>
      <c r="X730" s="283"/>
      <c r="Y730" s="283"/>
      <c r="Z730" s="283"/>
      <c r="AA730" s="283"/>
      <c r="AB730" s="283"/>
      <c r="AC730" s="283"/>
      <c r="AD730" s="283"/>
      <c r="AE730" s="283"/>
      <c r="AF730" s="283"/>
      <c r="AG730" s="283"/>
      <c r="AH730" s="283"/>
      <c r="AI730" s="283"/>
      <c r="AJ730" s="283"/>
      <c r="AK730" s="283"/>
      <c r="AL730" s="283"/>
    </row>
    <row r="731">
      <c r="A731" s="283"/>
      <c r="B731" s="283"/>
      <c r="C731" s="283"/>
      <c r="D731" s="283"/>
      <c r="E731" s="283"/>
      <c r="F731" s="283"/>
      <c r="G731" s="283"/>
      <c r="H731" s="283"/>
      <c r="I731" s="283"/>
      <c r="J731" s="283"/>
      <c r="K731" s="283"/>
      <c r="L731" s="329"/>
      <c r="M731" s="329"/>
      <c r="N731" s="329"/>
      <c r="O731" s="329"/>
      <c r="P731" s="329"/>
      <c r="Q731" s="329"/>
      <c r="R731" s="283"/>
      <c r="S731" s="283"/>
      <c r="T731" s="283"/>
      <c r="U731" s="283"/>
      <c r="V731" s="283"/>
      <c r="W731" s="283"/>
      <c r="X731" s="283"/>
      <c r="Y731" s="283"/>
      <c r="Z731" s="283"/>
      <c r="AA731" s="283"/>
      <c r="AB731" s="283"/>
      <c r="AC731" s="283"/>
      <c r="AD731" s="283"/>
      <c r="AE731" s="283"/>
      <c r="AF731" s="283"/>
      <c r="AG731" s="283"/>
      <c r="AH731" s="283"/>
      <c r="AI731" s="283"/>
      <c r="AJ731" s="283"/>
      <c r="AK731" s="283"/>
      <c r="AL731" s="283"/>
    </row>
    <row r="732">
      <c r="A732" s="283"/>
      <c r="B732" s="283"/>
      <c r="C732" s="283"/>
      <c r="D732" s="283"/>
      <c r="E732" s="283"/>
      <c r="F732" s="283"/>
      <c r="G732" s="283"/>
      <c r="H732" s="283"/>
      <c r="I732" s="283"/>
      <c r="J732" s="283"/>
      <c r="K732" s="283"/>
      <c r="L732" s="329"/>
      <c r="M732" s="329"/>
      <c r="N732" s="329"/>
      <c r="O732" s="329"/>
      <c r="P732" s="329"/>
      <c r="Q732" s="329"/>
      <c r="R732" s="283"/>
      <c r="S732" s="283"/>
      <c r="T732" s="283"/>
      <c r="U732" s="283"/>
      <c r="V732" s="283"/>
      <c r="W732" s="283"/>
      <c r="X732" s="283"/>
      <c r="Y732" s="283"/>
      <c r="Z732" s="283"/>
      <c r="AA732" s="283"/>
      <c r="AB732" s="283"/>
      <c r="AC732" s="283"/>
      <c r="AD732" s="283"/>
      <c r="AE732" s="283"/>
      <c r="AF732" s="283"/>
      <c r="AG732" s="283"/>
      <c r="AH732" s="283"/>
      <c r="AI732" s="283"/>
      <c r="AJ732" s="283"/>
      <c r="AK732" s="283"/>
      <c r="AL732" s="283"/>
    </row>
    <row r="733">
      <c r="A733" s="283"/>
      <c r="B733" s="283"/>
      <c r="C733" s="283"/>
      <c r="D733" s="283"/>
      <c r="E733" s="283"/>
      <c r="F733" s="283"/>
      <c r="G733" s="283"/>
      <c r="H733" s="283"/>
      <c r="I733" s="283"/>
      <c r="J733" s="283"/>
      <c r="K733" s="283"/>
      <c r="L733" s="329"/>
      <c r="M733" s="329"/>
      <c r="N733" s="329"/>
      <c r="O733" s="329"/>
      <c r="P733" s="329"/>
      <c r="Q733" s="329"/>
      <c r="R733" s="283"/>
      <c r="S733" s="283"/>
      <c r="T733" s="283"/>
      <c r="U733" s="283"/>
      <c r="V733" s="283"/>
      <c r="W733" s="283"/>
      <c r="X733" s="283"/>
      <c r="Y733" s="283"/>
      <c r="Z733" s="283"/>
      <c r="AA733" s="283"/>
      <c r="AB733" s="283"/>
      <c r="AC733" s="283"/>
      <c r="AD733" s="283"/>
      <c r="AE733" s="283"/>
      <c r="AF733" s="283"/>
      <c r="AG733" s="283"/>
      <c r="AH733" s="283"/>
      <c r="AI733" s="283"/>
      <c r="AJ733" s="283"/>
      <c r="AK733" s="283"/>
      <c r="AL733" s="283"/>
    </row>
    <row r="734">
      <c r="A734" s="283"/>
      <c r="B734" s="283"/>
      <c r="C734" s="283"/>
      <c r="D734" s="283"/>
      <c r="E734" s="283"/>
      <c r="F734" s="283"/>
      <c r="G734" s="283"/>
      <c r="H734" s="283"/>
      <c r="I734" s="283"/>
      <c r="J734" s="283"/>
      <c r="K734" s="283"/>
      <c r="L734" s="329"/>
      <c r="M734" s="329"/>
      <c r="N734" s="329"/>
      <c r="O734" s="329"/>
      <c r="P734" s="329"/>
      <c r="Q734" s="329"/>
      <c r="R734" s="283"/>
      <c r="S734" s="283"/>
      <c r="T734" s="283"/>
      <c r="U734" s="283"/>
      <c r="V734" s="283"/>
      <c r="W734" s="283"/>
      <c r="X734" s="283"/>
      <c r="Y734" s="283"/>
      <c r="Z734" s="283"/>
      <c r="AA734" s="283"/>
      <c r="AB734" s="283"/>
      <c r="AC734" s="283"/>
      <c r="AD734" s="283"/>
      <c r="AE734" s="283"/>
      <c r="AF734" s="283"/>
      <c r="AG734" s="283"/>
      <c r="AH734" s="283"/>
      <c r="AI734" s="283"/>
      <c r="AJ734" s="283"/>
      <c r="AK734" s="283"/>
      <c r="AL734" s="283"/>
    </row>
    <row r="735">
      <c r="A735" s="283"/>
      <c r="B735" s="283"/>
      <c r="C735" s="283"/>
      <c r="D735" s="283"/>
      <c r="E735" s="283"/>
      <c r="F735" s="283"/>
      <c r="G735" s="283"/>
      <c r="H735" s="283"/>
      <c r="I735" s="283"/>
      <c r="J735" s="283"/>
      <c r="K735" s="283"/>
      <c r="L735" s="329"/>
      <c r="M735" s="329"/>
      <c r="N735" s="329"/>
      <c r="O735" s="329"/>
      <c r="P735" s="329"/>
      <c r="Q735" s="329"/>
      <c r="R735" s="283"/>
      <c r="S735" s="283"/>
      <c r="T735" s="283"/>
      <c r="U735" s="283"/>
      <c r="V735" s="283"/>
      <c r="W735" s="283"/>
      <c r="X735" s="283"/>
      <c r="Y735" s="283"/>
      <c r="Z735" s="283"/>
      <c r="AA735" s="283"/>
      <c r="AB735" s="283"/>
      <c r="AC735" s="283"/>
      <c r="AD735" s="283"/>
      <c r="AE735" s="283"/>
      <c r="AF735" s="283"/>
      <c r="AG735" s="283"/>
      <c r="AH735" s="283"/>
      <c r="AI735" s="283"/>
      <c r="AJ735" s="283"/>
      <c r="AK735" s="283"/>
      <c r="AL735" s="283"/>
    </row>
    <row r="736">
      <c r="A736" s="283"/>
      <c r="B736" s="283"/>
      <c r="C736" s="283"/>
      <c r="D736" s="283"/>
      <c r="E736" s="283"/>
      <c r="F736" s="283"/>
      <c r="G736" s="283"/>
      <c r="H736" s="283"/>
      <c r="I736" s="283"/>
      <c r="J736" s="283"/>
      <c r="K736" s="283"/>
      <c r="L736" s="329"/>
      <c r="M736" s="329"/>
      <c r="N736" s="329"/>
      <c r="O736" s="329"/>
      <c r="P736" s="329"/>
      <c r="Q736" s="329"/>
      <c r="R736" s="283"/>
      <c r="S736" s="283"/>
      <c r="T736" s="283"/>
      <c r="U736" s="283"/>
      <c r="V736" s="283"/>
      <c r="W736" s="283"/>
      <c r="X736" s="283"/>
      <c r="Y736" s="283"/>
      <c r="Z736" s="283"/>
      <c r="AA736" s="283"/>
      <c r="AB736" s="283"/>
      <c r="AC736" s="283"/>
      <c r="AD736" s="283"/>
      <c r="AE736" s="283"/>
      <c r="AF736" s="283"/>
      <c r="AG736" s="283"/>
      <c r="AH736" s="283"/>
      <c r="AI736" s="283"/>
      <c r="AJ736" s="283"/>
      <c r="AK736" s="283"/>
      <c r="AL736" s="283"/>
    </row>
    <row r="737">
      <c r="A737" s="283"/>
      <c r="B737" s="283"/>
      <c r="C737" s="283"/>
      <c r="D737" s="283"/>
      <c r="E737" s="283"/>
      <c r="F737" s="283"/>
      <c r="G737" s="283"/>
      <c r="H737" s="283"/>
      <c r="I737" s="283"/>
      <c r="J737" s="283"/>
      <c r="K737" s="283"/>
      <c r="L737" s="329"/>
      <c r="M737" s="329"/>
      <c r="N737" s="329"/>
      <c r="O737" s="329"/>
      <c r="P737" s="329"/>
      <c r="Q737" s="329"/>
      <c r="R737" s="283"/>
      <c r="S737" s="283"/>
      <c r="T737" s="283"/>
      <c r="U737" s="283"/>
      <c r="V737" s="283"/>
      <c r="W737" s="283"/>
      <c r="X737" s="283"/>
      <c r="Y737" s="283"/>
      <c r="Z737" s="283"/>
      <c r="AA737" s="283"/>
      <c r="AB737" s="283"/>
      <c r="AC737" s="283"/>
      <c r="AD737" s="283"/>
      <c r="AE737" s="283"/>
      <c r="AF737" s="283"/>
      <c r="AG737" s="283"/>
      <c r="AH737" s="283"/>
      <c r="AI737" s="283"/>
      <c r="AJ737" s="283"/>
      <c r="AK737" s="283"/>
      <c r="AL737" s="283"/>
    </row>
    <row r="738">
      <c r="A738" s="283"/>
      <c r="B738" s="283"/>
      <c r="C738" s="283"/>
      <c r="D738" s="283"/>
      <c r="E738" s="283"/>
      <c r="F738" s="283"/>
      <c r="G738" s="283"/>
      <c r="H738" s="283"/>
      <c r="I738" s="283"/>
      <c r="J738" s="283"/>
      <c r="K738" s="283"/>
      <c r="L738" s="329"/>
      <c r="M738" s="329"/>
      <c r="N738" s="329"/>
      <c r="O738" s="329"/>
      <c r="P738" s="329"/>
      <c r="Q738" s="329"/>
      <c r="R738" s="283"/>
      <c r="S738" s="283"/>
      <c r="T738" s="283"/>
      <c r="U738" s="283"/>
      <c r="V738" s="283"/>
      <c r="W738" s="283"/>
      <c r="X738" s="283"/>
      <c r="Y738" s="283"/>
      <c r="Z738" s="283"/>
      <c r="AA738" s="283"/>
      <c r="AB738" s="283"/>
      <c r="AC738" s="283"/>
      <c r="AD738" s="283"/>
      <c r="AE738" s="283"/>
      <c r="AF738" s="283"/>
      <c r="AG738" s="283"/>
      <c r="AH738" s="283"/>
      <c r="AI738" s="283"/>
      <c r="AJ738" s="283"/>
      <c r="AK738" s="283"/>
      <c r="AL738" s="283"/>
    </row>
    <row r="739">
      <c r="A739" s="283"/>
      <c r="B739" s="283"/>
      <c r="C739" s="283"/>
      <c r="D739" s="283"/>
      <c r="E739" s="283"/>
      <c r="F739" s="283"/>
      <c r="G739" s="283"/>
      <c r="H739" s="283"/>
      <c r="I739" s="283"/>
      <c r="J739" s="283"/>
      <c r="K739" s="283"/>
      <c r="L739" s="329"/>
      <c r="M739" s="329"/>
      <c r="N739" s="329"/>
      <c r="O739" s="329"/>
      <c r="P739" s="329"/>
      <c r="Q739" s="329"/>
      <c r="R739" s="283"/>
      <c r="S739" s="283"/>
      <c r="T739" s="283"/>
      <c r="U739" s="283"/>
      <c r="V739" s="283"/>
      <c r="W739" s="283"/>
      <c r="X739" s="283"/>
      <c r="Y739" s="283"/>
      <c r="Z739" s="283"/>
      <c r="AA739" s="283"/>
      <c r="AB739" s="283"/>
      <c r="AC739" s="283"/>
      <c r="AD739" s="283"/>
      <c r="AE739" s="283"/>
      <c r="AF739" s="283"/>
      <c r="AG739" s="283"/>
      <c r="AH739" s="283"/>
      <c r="AI739" s="283"/>
      <c r="AJ739" s="283"/>
      <c r="AK739" s="283"/>
      <c r="AL739" s="283"/>
    </row>
    <row r="740">
      <c r="A740" s="283"/>
      <c r="B740" s="283"/>
      <c r="C740" s="283"/>
      <c r="D740" s="283"/>
      <c r="E740" s="283"/>
      <c r="F740" s="283"/>
      <c r="G740" s="283"/>
      <c r="H740" s="283"/>
      <c r="I740" s="283"/>
      <c r="J740" s="283"/>
      <c r="K740" s="283"/>
      <c r="L740" s="329"/>
      <c r="M740" s="329"/>
      <c r="N740" s="329"/>
      <c r="O740" s="329"/>
      <c r="P740" s="329"/>
      <c r="Q740" s="329"/>
      <c r="R740" s="283"/>
      <c r="S740" s="283"/>
      <c r="T740" s="283"/>
      <c r="U740" s="283"/>
      <c r="V740" s="283"/>
      <c r="W740" s="283"/>
      <c r="X740" s="283"/>
      <c r="Y740" s="283"/>
      <c r="Z740" s="283"/>
      <c r="AA740" s="283"/>
      <c r="AB740" s="283"/>
      <c r="AC740" s="283"/>
      <c r="AD740" s="283"/>
      <c r="AE740" s="283"/>
      <c r="AF740" s="283"/>
      <c r="AG740" s="283"/>
      <c r="AH740" s="283"/>
      <c r="AI740" s="283"/>
      <c r="AJ740" s="283"/>
      <c r="AK740" s="283"/>
      <c r="AL740" s="283"/>
    </row>
    <row r="741">
      <c r="A741" s="283"/>
      <c r="B741" s="283"/>
      <c r="C741" s="283"/>
      <c r="D741" s="283"/>
      <c r="E741" s="283"/>
      <c r="F741" s="283"/>
      <c r="G741" s="283"/>
      <c r="H741" s="283"/>
      <c r="I741" s="283"/>
      <c r="J741" s="283"/>
      <c r="K741" s="283"/>
      <c r="L741" s="329"/>
      <c r="M741" s="329"/>
      <c r="N741" s="329"/>
      <c r="O741" s="329"/>
      <c r="P741" s="329"/>
      <c r="Q741" s="329"/>
      <c r="R741" s="283"/>
      <c r="S741" s="283"/>
      <c r="T741" s="283"/>
      <c r="U741" s="283"/>
      <c r="V741" s="283"/>
      <c r="W741" s="283"/>
      <c r="X741" s="283"/>
      <c r="Y741" s="283"/>
      <c r="Z741" s="283"/>
      <c r="AA741" s="283"/>
      <c r="AB741" s="283"/>
      <c r="AC741" s="283"/>
      <c r="AD741" s="283"/>
      <c r="AE741" s="283"/>
      <c r="AF741" s="283"/>
      <c r="AG741" s="283"/>
      <c r="AH741" s="283"/>
      <c r="AI741" s="283"/>
      <c r="AJ741" s="283"/>
      <c r="AK741" s="283"/>
      <c r="AL741" s="283"/>
    </row>
    <row r="742">
      <c r="A742" s="283"/>
      <c r="B742" s="283"/>
      <c r="C742" s="283"/>
      <c r="D742" s="283"/>
      <c r="E742" s="283"/>
      <c r="F742" s="283"/>
      <c r="G742" s="283"/>
      <c r="H742" s="283"/>
      <c r="I742" s="283"/>
      <c r="J742" s="283"/>
      <c r="K742" s="283"/>
      <c r="L742" s="329"/>
      <c r="M742" s="329"/>
      <c r="N742" s="329"/>
      <c r="O742" s="329"/>
      <c r="P742" s="329"/>
      <c r="Q742" s="329"/>
      <c r="R742" s="283"/>
      <c r="S742" s="283"/>
      <c r="T742" s="283"/>
      <c r="U742" s="283"/>
      <c r="V742" s="283"/>
      <c r="W742" s="283"/>
      <c r="X742" s="283"/>
      <c r="Y742" s="283"/>
      <c r="Z742" s="283"/>
      <c r="AA742" s="283"/>
      <c r="AB742" s="283"/>
      <c r="AC742" s="283"/>
      <c r="AD742" s="283"/>
      <c r="AE742" s="283"/>
      <c r="AF742" s="283"/>
      <c r="AG742" s="283"/>
      <c r="AH742" s="283"/>
      <c r="AI742" s="283"/>
      <c r="AJ742" s="283"/>
      <c r="AK742" s="283"/>
      <c r="AL742" s="283"/>
    </row>
    <row r="743">
      <c r="A743" s="283"/>
      <c r="B743" s="283"/>
      <c r="C743" s="283"/>
      <c r="D743" s="283"/>
      <c r="E743" s="283"/>
      <c r="F743" s="283"/>
      <c r="G743" s="283"/>
      <c r="H743" s="283"/>
      <c r="I743" s="283"/>
      <c r="J743" s="283"/>
      <c r="K743" s="283"/>
      <c r="L743" s="329"/>
      <c r="M743" s="329"/>
      <c r="N743" s="329"/>
      <c r="O743" s="329"/>
      <c r="P743" s="329"/>
      <c r="Q743" s="329"/>
      <c r="R743" s="283"/>
      <c r="S743" s="283"/>
      <c r="T743" s="283"/>
      <c r="U743" s="283"/>
      <c r="V743" s="283"/>
      <c r="W743" s="283"/>
      <c r="X743" s="283"/>
      <c r="Y743" s="283"/>
      <c r="Z743" s="283"/>
      <c r="AA743" s="283"/>
      <c r="AB743" s="283"/>
      <c r="AC743" s="283"/>
      <c r="AD743" s="283"/>
      <c r="AE743" s="283"/>
      <c r="AF743" s="283"/>
      <c r="AG743" s="283"/>
      <c r="AH743" s="283"/>
      <c r="AI743" s="283"/>
      <c r="AJ743" s="283"/>
      <c r="AK743" s="283"/>
      <c r="AL743" s="283"/>
    </row>
    <row r="744">
      <c r="A744" s="283"/>
      <c r="B744" s="283"/>
      <c r="C744" s="283"/>
      <c r="D744" s="283"/>
      <c r="E744" s="283"/>
      <c r="F744" s="283"/>
      <c r="G744" s="283"/>
      <c r="H744" s="283"/>
      <c r="I744" s="283"/>
      <c r="J744" s="283"/>
      <c r="K744" s="283"/>
      <c r="L744" s="329"/>
      <c r="M744" s="329"/>
      <c r="N744" s="329"/>
      <c r="O744" s="329"/>
      <c r="P744" s="329"/>
      <c r="Q744" s="329"/>
      <c r="R744" s="283"/>
      <c r="S744" s="283"/>
      <c r="T744" s="283"/>
      <c r="U744" s="283"/>
      <c r="V744" s="283"/>
      <c r="W744" s="283"/>
      <c r="X744" s="283"/>
      <c r="Y744" s="283"/>
      <c r="Z744" s="283"/>
      <c r="AA744" s="283"/>
      <c r="AB744" s="283"/>
      <c r="AC744" s="283"/>
      <c r="AD744" s="283"/>
      <c r="AE744" s="283"/>
      <c r="AF744" s="283"/>
      <c r="AG744" s="283"/>
      <c r="AH744" s="283"/>
      <c r="AI744" s="283"/>
      <c r="AJ744" s="283"/>
      <c r="AK744" s="283"/>
      <c r="AL744" s="283"/>
    </row>
    <row r="745">
      <c r="A745" s="283"/>
      <c r="B745" s="283"/>
      <c r="C745" s="283"/>
      <c r="D745" s="283"/>
      <c r="E745" s="283"/>
      <c r="F745" s="283"/>
      <c r="G745" s="283"/>
      <c r="H745" s="283"/>
      <c r="I745" s="283"/>
      <c r="J745" s="283"/>
      <c r="K745" s="283"/>
      <c r="L745" s="329"/>
      <c r="M745" s="329"/>
      <c r="N745" s="329"/>
      <c r="O745" s="329"/>
      <c r="P745" s="329"/>
      <c r="Q745" s="329"/>
      <c r="R745" s="283"/>
      <c r="S745" s="283"/>
      <c r="T745" s="283"/>
      <c r="U745" s="283"/>
      <c r="V745" s="283"/>
      <c r="W745" s="283"/>
      <c r="X745" s="283"/>
      <c r="Y745" s="283"/>
      <c r="Z745" s="283"/>
      <c r="AA745" s="283"/>
      <c r="AB745" s="283"/>
      <c r="AC745" s="283"/>
      <c r="AD745" s="283"/>
      <c r="AE745" s="283"/>
      <c r="AF745" s="283"/>
      <c r="AG745" s="283"/>
      <c r="AH745" s="283"/>
      <c r="AI745" s="283"/>
      <c r="AJ745" s="283"/>
      <c r="AK745" s="283"/>
      <c r="AL745" s="283"/>
    </row>
    <row r="746">
      <c r="A746" s="283"/>
      <c r="B746" s="283"/>
      <c r="C746" s="283"/>
      <c r="D746" s="283"/>
      <c r="E746" s="283"/>
      <c r="F746" s="283"/>
      <c r="G746" s="283"/>
      <c r="H746" s="283"/>
      <c r="I746" s="283"/>
      <c r="J746" s="283"/>
      <c r="K746" s="283"/>
      <c r="L746" s="329"/>
      <c r="M746" s="329"/>
      <c r="N746" s="329"/>
      <c r="O746" s="329"/>
      <c r="P746" s="329"/>
      <c r="Q746" s="329"/>
      <c r="R746" s="283"/>
      <c r="S746" s="283"/>
      <c r="T746" s="283"/>
      <c r="U746" s="283"/>
      <c r="V746" s="283"/>
      <c r="W746" s="283"/>
      <c r="X746" s="283"/>
      <c r="Y746" s="283"/>
      <c r="Z746" s="283"/>
      <c r="AA746" s="283"/>
      <c r="AB746" s="283"/>
      <c r="AC746" s="283"/>
      <c r="AD746" s="283"/>
      <c r="AE746" s="283"/>
      <c r="AF746" s="283"/>
      <c r="AG746" s="283"/>
      <c r="AH746" s="283"/>
      <c r="AI746" s="283"/>
      <c r="AJ746" s="283"/>
      <c r="AK746" s="283"/>
      <c r="AL746" s="283"/>
    </row>
    <row r="747">
      <c r="A747" s="283"/>
      <c r="B747" s="283"/>
      <c r="C747" s="283"/>
      <c r="D747" s="283"/>
      <c r="E747" s="283"/>
      <c r="F747" s="283"/>
      <c r="G747" s="283"/>
      <c r="H747" s="283"/>
      <c r="I747" s="283"/>
      <c r="J747" s="283"/>
      <c r="K747" s="283"/>
      <c r="L747" s="329"/>
      <c r="M747" s="329"/>
      <c r="N747" s="329"/>
      <c r="O747" s="329"/>
      <c r="P747" s="329"/>
      <c r="Q747" s="329"/>
      <c r="R747" s="283"/>
      <c r="S747" s="283"/>
      <c r="T747" s="283"/>
      <c r="U747" s="283"/>
      <c r="V747" s="283"/>
      <c r="W747" s="283"/>
      <c r="X747" s="283"/>
      <c r="Y747" s="283"/>
      <c r="Z747" s="283"/>
      <c r="AA747" s="283"/>
      <c r="AB747" s="283"/>
      <c r="AC747" s="283"/>
      <c r="AD747" s="283"/>
      <c r="AE747" s="283"/>
      <c r="AF747" s="283"/>
      <c r="AG747" s="283"/>
      <c r="AH747" s="283"/>
      <c r="AI747" s="283"/>
      <c r="AJ747" s="283"/>
      <c r="AK747" s="283"/>
      <c r="AL747" s="283"/>
    </row>
    <row r="748">
      <c r="A748" s="283"/>
      <c r="B748" s="283"/>
      <c r="C748" s="283"/>
      <c r="D748" s="283"/>
      <c r="E748" s="283"/>
      <c r="F748" s="283"/>
      <c r="G748" s="283"/>
      <c r="H748" s="283"/>
      <c r="I748" s="283"/>
      <c r="J748" s="283"/>
      <c r="K748" s="283"/>
      <c r="L748" s="329"/>
      <c r="M748" s="329"/>
      <c r="N748" s="329"/>
      <c r="O748" s="329"/>
      <c r="P748" s="329"/>
      <c r="Q748" s="329"/>
      <c r="R748" s="283"/>
      <c r="S748" s="283"/>
      <c r="T748" s="283"/>
      <c r="U748" s="283"/>
      <c r="V748" s="283"/>
      <c r="W748" s="283"/>
      <c r="X748" s="283"/>
      <c r="Y748" s="283"/>
      <c r="Z748" s="283"/>
      <c r="AA748" s="283"/>
      <c r="AB748" s="283"/>
      <c r="AC748" s="283"/>
      <c r="AD748" s="283"/>
      <c r="AE748" s="283"/>
      <c r="AF748" s="283"/>
      <c r="AG748" s="283"/>
      <c r="AH748" s="283"/>
      <c r="AI748" s="283"/>
      <c r="AJ748" s="283"/>
      <c r="AK748" s="283"/>
      <c r="AL748" s="283"/>
    </row>
    <row r="749">
      <c r="A749" s="283"/>
      <c r="B749" s="283"/>
      <c r="C749" s="283"/>
      <c r="D749" s="283"/>
      <c r="E749" s="283"/>
      <c r="F749" s="283"/>
      <c r="G749" s="283"/>
      <c r="H749" s="283"/>
      <c r="I749" s="283"/>
      <c r="J749" s="283"/>
      <c r="K749" s="283"/>
      <c r="L749" s="329"/>
      <c r="M749" s="329"/>
      <c r="N749" s="329"/>
      <c r="O749" s="329"/>
      <c r="P749" s="329"/>
      <c r="Q749" s="329"/>
      <c r="R749" s="283"/>
      <c r="S749" s="283"/>
      <c r="T749" s="283"/>
      <c r="U749" s="283"/>
      <c r="V749" s="283"/>
      <c r="W749" s="283"/>
      <c r="X749" s="283"/>
      <c r="Y749" s="283"/>
      <c r="Z749" s="283"/>
      <c r="AA749" s="283"/>
      <c r="AB749" s="283"/>
      <c r="AC749" s="283"/>
      <c r="AD749" s="283"/>
      <c r="AE749" s="283"/>
      <c r="AF749" s="283"/>
      <c r="AG749" s="283"/>
      <c r="AH749" s="283"/>
      <c r="AI749" s="283"/>
      <c r="AJ749" s="283"/>
      <c r="AK749" s="283"/>
      <c r="AL749" s="283"/>
    </row>
    <row r="750">
      <c r="A750" s="283"/>
      <c r="B750" s="283"/>
      <c r="C750" s="283"/>
      <c r="D750" s="283"/>
      <c r="E750" s="283"/>
      <c r="F750" s="283"/>
      <c r="G750" s="283"/>
      <c r="H750" s="283"/>
      <c r="I750" s="283"/>
      <c r="J750" s="283"/>
      <c r="K750" s="283"/>
      <c r="L750" s="329"/>
      <c r="M750" s="329"/>
      <c r="N750" s="329"/>
      <c r="O750" s="329"/>
      <c r="P750" s="329"/>
      <c r="Q750" s="329"/>
      <c r="R750" s="283"/>
      <c r="S750" s="283"/>
      <c r="T750" s="283"/>
      <c r="U750" s="283"/>
      <c r="V750" s="283"/>
      <c r="W750" s="283"/>
      <c r="X750" s="283"/>
      <c r="Y750" s="283"/>
      <c r="Z750" s="283"/>
      <c r="AA750" s="283"/>
      <c r="AB750" s="283"/>
      <c r="AC750" s="283"/>
      <c r="AD750" s="283"/>
      <c r="AE750" s="283"/>
      <c r="AF750" s="283"/>
      <c r="AG750" s="283"/>
      <c r="AH750" s="283"/>
      <c r="AI750" s="283"/>
      <c r="AJ750" s="283"/>
      <c r="AK750" s="283"/>
      <c r="AL750" s="283"/>
    </row>
    <row r="751">
      <c r="A751" s="283"/>
      <c r="B751" s="283"/>
      <c r="C751" s="283"/>
      <c r="D751" s="283"/>
      <c r="E751" s="283"/>
      <c r="F751" s="283"/>
      <c r="G751" s="283"/>
      <c r="H751" s="283"/>
      <c r="I751" s="283"/>
      <c r="J751" s="283"/>
      <c r="K751" s="283"/>
      <c r="L751" s="329"/>
      <c r="M751" s="329"/>
      <c r="N751" s="329"/>
      <c r="O751" s="329"/>
      <c r="P751" s="329"/>
      <c r="Q751" s="329"/>
      <c r="R751" s="283"/>
      <c r="S751" s="283"/>
      <c r="T751" s="283"/>
      <c r="U751" s="283"/>
      <c r="V751" s="283"/>
      <c r="W751" s="283"/>
      <c r="X751" s="283"/>
      <c r="Y751" s="283"/>
      <c r="Z751" s="283"/>
      <c r="AA751" s="283"/>
      <c r="AB751" s="283"/>
      <c r="AC751" s="283"/>
      <c r="AD751" s="283"/>
      <c r="AE751" s="283"/>
      <c r="AF751" s="283"/>
      <c r="AG751" s="283"/>
      <c r="AH751" s="283"/>
      <c r="AI751" s="283"/>
      <c r="AJ751" s="283"/>
      <c r="AK751" s="283"/>
      <c r="AL751" s="283"/>
    </row>
    <row r="752">
      <c r="A752" s="283"/>
      <c r="B752" s="283"/>
      <c r="C752" s="283"/>
      <c r="D752" s="283"/>
      <c r="E752" s="283"/>
      <c r="F752" s="283"/>
      <c r="G752" s="283"/>
      <c r="H752" s="283"/>
      <c r="I752" s="283"/>
      <c r="J752" s="283"/>
      <c r="K752" s="283"/>
      <c r="L752" s="329"/>
      <c r="M752" s="329"/>
      <c r="N752" s="329"/>
      <c r="O752" s="329"/>
      <c r="P752" s="329"/>
      <c r="Q752" s="329"/>
      <c r="R752" s="283"/>
      <c r="S752" s="283"/>
      <c r="T752" s="283"/>
      <c r="U752" s="283"/>
      <c r="V752" s="283"/>
      <c r="W752" s="283"/>
      <c r="X752" s="283"/>
      <c r="Y752" s="283"/>
      <c r="Z752" s="283"/>
      <c r="AA752" s="283"/>
      <c r="AB752" s="283"/>
      <c r="AC752" s="283"/>
      <c r="AD752" s="283"/>
      <c r="AE752" s="283"/>
      <c r="AF752" s="283"/>
      <c r="AG752" s="283"/>
      <c r="AH752" s="283"/>
      <c r="AI752" s="283"/>
      <c r="AJ752" s="283"/>
      <c r="AK752" s="283"/>
      <c r="AL752" s="283"/>
    </row>
    <row r="753">
      <c r="A753" s="283"/>
      <c r="B753" s="283"/>
      <c r="C753" s="283"/>
      <c r="D753" s="283"/>
      <c r="E753" s="283"/>
      <c r="F753" s="283"/>
      <c r="G753" s="283"/>
      <c r="H753" s="283"/>
      <c r="I753" s="283"/>
      <c r="J753" s="283"/>
      <c r="K753" s="283"/>
      <c r="L753" s="329"/>
      <c r="M753" s="329"/>
      <c r="N753" s="329"/>
      <c r="O753" s="329"/>
      <c r="P753" s="329"/>
      <c r="Q753" s="329"/>
      <c r="R753" s="283"/>
      <c r="S753" s="283"/>
      <c r="T753" s="283"/>
      <c r="U753" s="283"/>
      <c r="V753" s="283"/>
      <c r="W753" s="283"/>
      <c r="X753" s="283"/>
      <c r="Y753" s="283"/>
      <c r="Z753" s="283"/>
      <c r="AA753" s="283"/>
      <c r="AB753" s="283"/>
      <c r="AC753" s="283"/>
      <c r="AD753" s="283"/>
      <c r="AE753" s="283"/>
      <c r="AF753" s="283"/>
      <c r="AG753" s="283"/>
      <c r="AH753" s="283"/>
      <c r="AI753" s="283"/>
      <c r="AJ753" s="283"/>
      <c r="AK753" s="283"/>
      <c r="AL753" s="283"/>
    </row>
    <row r="754">
      <c r="A754" s="283"/>
      <c r="B754" s="283"/>
      <c r="C754" s="283"/>
      <c r="D754" s="283"/>
      <c r="E754" s="283"/>
      <c r="F754" s="283"/>
      <c r="G754" s="283"/>
      <c r="H754" s="283"/>
      <c r="I754" s="283"/>
      <c r="J754" s="283"/>
      <c r="K754" s="283"/>
      <c r="L754" s="329"/>
      <c r="M754" s="329"/>
      <c r="N754" s="329"/>
      <c r="O754" s="329"/>
      <c r="P754" s="329"/>
      <c r="Q754" s="329"/>
      <c r="R754" s="283"/>
      <c r="S754" s="283"/>
      <c r="T754" s="283"/>
      <c r="U754" s="283"/>
      <c r="V754" s="283"/>
      <c r="W754" s="283"/>
      <c r="X754" s="283"/>
      <c r="Y754" s="283"/>
      <c r="Z754" s="283"/>
      <c r="AA754" s="283"/>
      <c r="AB754" s="283"/>
      <c r="AC754" s="283"/>
      <c r="AD754" s="283"/>
      <c r="AE754" s="283"/>
      <c r="AF754" s="283"/>
      <c r="AG754" s="283"/>
      <c r="AH754" s="283"/>
      <c r="AI754" s="283"/>
      <c r="AJ754" s="283"/>
      <c r="AK754" s="283"/>
      <c r="AL754" s="283"/>
    </row>
    <row r="755">
      <c r="A755" s="283"/>
      <c r="B755" s="283"/>
      <c r="C755" s="283"/>
      <c r="D755" s="283"/>
      <c r="E755" s="283"/>
      <c r="F755" s="283"/>
      <c r="G755" s="283"/>
      <c r="H755" s="283"/>
      <c r="I755" s="283"/>
      <c r="J755" s="283"/>
      <c r="K755" s="283"/>
      <c r="L755" s="329"/>
      <c r="M755" s="329"/>
      <c r="N755" s="329"/>
      <c r="O755" s="329"/>
      <c r="P755" s="329"/>
      <c r="Q755" s="329"/>
      <c r="R755" s="283"/>
      <c r="S755" s="283"/>
      <c r="T755" s="283"/>
      <c r="U755" s="283"/>
      <c r="V755" s="283"/>
      <c r="W755" s="283"/>
      <c r="X755" s="283"/>
      <c r="Y755" s="283"/>
      <c r="Z755" s="283"/>
      <c r="AA755" s="283"/>
      <c r="AB755" s="283"/>
      <c r="AC755" s="283"/>
      <c r="AD755" s="283"/>
      <c r="AE755" s="283"/>
      <c r="AF755" s="283"/>
      <c r="AG755" s="283"/>
      <c r="AH755" s="283"/>
      <c r="AI755" s="283"/>
      <c r="AJ755" s="283"/>
      <c r="AK755" s="283"/>
      <c r="AL755" s="283"/>
    </row>
    <row r="756">
      <c r="A756" s="283"/>
      <c r="B756" s="283"/>
      <c r="C756" s="283"/>
      <c r="D756" s="283"/>
      <c r="E756" s="283"/>
      <c r="F756" s="283"/>
      <c r="G756" s="283"/>
      <c r="H756" s="283"/>
      <c r="I756" s="283"/>
      <c r="J756" s="283"/>
      <c r="K756" s="283"/>
      <c r="L756" s="329"/>
      <c r="M756" s="329"/>
      <c r="N756" s="329"/>
      <c r="O756" s="329"/>
      <c r="P756" s="329"/>
      <c r="Q756" s="329"/>
      <c r="R756" s="283"/>
      <c r="S756" s="283"/>
      <c r="T756" s="283"/>
      <c r="U756" s="283"/>
      <c r="V756" s="283"/>
      <c r="W756" s="283"/>
      <c r="X756" s="283"/>
      <c r="Y756" s="283"/>
      <c r="Z756" s="283"/>
      <c r="AA756" s="283"/>
      <c r="AB756" s="283"/>
      <c r="AC756" s="283"/>
      <c r="AD756" s="283"/>
      <c r="AE756" s="283"/>
      <c r="AF756" s="283"/>
      <c r="AG756" s="283"/>
      <c r="AH756" s="283"/>
      <c r="AI756" s="283"/>
      <c r="AJ756" s="283"/>
      <c r="AK756" s="283"/>
      <c r="AL756" s="283"/>
    </row>
    <row r="757">
      <c r="A757" s="283"/>
      <c r="B757" s="283"/>
      <c r="C757" s="283"/>
      <c r="D757" s="283"/>
      <c r="E757" s="283"/>
      <c r="F757" s="283"/>
      <c r="G757" s="283"/>
      <c r="H757" s="283"/>
      <c r="I757" s="283"/>
      <c r="J757" s="283"/>
      <c r="K757" s="283"/>
      <c r="L757" s="329"/>
      <c r="M757" s="329"/>
      <c r="N757" s="329"/>
      <c r="O757" s="329"/>
      <c r="P757" s="329"/>
      <c r="Q757" s="329"/>
      <c r="R757" s="283"/>
      <c r="S757" s="283"/>
      <c r="T757" s="283"/>
      <c r="U757" s="283"/>
      <c r="V757" s="283"/>
      <c r="W757" s="283"/>
      <c r="X757" s="283"/>
      <c r="Y757" s="283"/>
      <c r="Z757" s="283"/>
      <c r="AA757" s="283"/>
      <c r="AB757" s="283"/>
      <c r="AC757" s="283"/>
      <c r="AD757" s="283"/>
      <c r="AE757" s="283"/>
      <c r="AF757" s="283"/>
      <c r="AG757" s="283"/>
      <c r="AH757" s="283"/>
      <c r="AI757" s="283"/>
      <c r="AJ757" s="283"/>
      <c r="AK757" s="283"/>
      <c r="AL757" s="283"/>
    </row>
    <row r="758">
      <c r="A758" s="283"/>
      <c r="B758" s="283"/>
      <c r="C758" s="283"/>
      <c r="D758" s="283"/>
      <c r="E758" s="283"/>
      <c r="F758" s="283"/>
      <c r="G758" s="283"/>
      <c r="H758" s="283"/>
      <c r="I758" s="283"/>
      <c r="J758" s="283"/>
      <c r="K758" s="283"/>
      <c r="L758" s="329"/>
      <c r="M758" s="329"/>
      <c r="N758" s="329"/>
      <c r="O758" s="329"/>
      <c r="P758" s="329"/>
      <c r="Q758" s="329"/>
      <c r="R758" s="283"/>
      <c r="S758" s="283"/>
      <c r="T758" s="283"/>
      <c r="U758" s="283"/>
      <c r="V758" s="283"/>
      <c r="W758" s="283"/>
      <c r="X758" s="283"/>
      <c r="Y758" s="283"/>
      <c r="Z758" s="283"/>
      <c r="AA758" s="283"/>
      <c r="AB758" s="283"/>
      <c r="AC758" s="283"/>
      <c r="AD758" s="283"/>
      <c r="AE758" s="283"/>
      <c r="AF758" s="283"/>
      <c r="AG758" s="283"/>
      <c r="AH758" s="283"/>
      <c r="AI758" s="283"/>
      <c r="AJ758" s="283"/>
      <c r="AK758" s="283"/>
      <c r="AL758" s="283"/>
    </row>
    <row r="759">
      <c r="A759" s="283"/>
      <c r="B759" s="283"/>
      <c r="C759" s="283"/>
      <c r="D759" s="283"/>
      <c r="E759" s="283"/>
      <c r="F759" s="283"/>
      <c r="G759" s="283"/>
      <c r="H759" s="283"/>
      <c r="I759" s="283"/>
      <c r="J759" s="283"/>
      <c r="K759" s="283"/>
      <c r="L759" s="329"/>
      <c r="M759" s="329"/>
      <c r="N759" s="329"/>
      <c r="O759" s="329"/>
      <c r="P759" s="329"/>
      <c r="Q759" s="329"/>
      <c r="R759" s="283"/>
      <c r="S759" s="283"/>
      <c r="T759" s="283"/>
      <c r="U759" s="283"/>
      <c r="V759" s="283"/>
      <c r="W759" s="283"/>
      <c r="X759" s="283"/>
      <c r="Y759" s="283"/>
      <c r="Z759" s="283"/>
      <c r="AA759" s="283"/>
      <c r="AB759" s="283"/>
      <c r="AC759" s="283"/>
      <c r="AD759" s="283"/>
      <c r="AE759" s="283"/>
      <c r="AF759" s="283"/>
      <c r="AG759" s="283"/>
      <c r="AH759" s="283"/>
      <c r="AI759" s="283"/>
      <c r="AJ759" s="283"/>
      <c r="AK759" s="283"/>
      <c r="AL759" s="283"/>
    </row>
    <row r="760">
      <c r="A760" s="283"/>
      <c r="B760" s="283"/>
      <c r="C760" s="283"/>
      <c r="D760" s="283"/>
      <c r="E760" s="283"/>
      <c r="F760" s="283"/>
      <c r="G760" s="283"/>
      <c r="H760" s="283"/>
      <c r="I760" s="283"/>
      <c r="J760" s="283"/>
      <c r="K760" s="283"/>
      <c r="L760" s="329"/>
      <c r="M760" s="329"/>
      <c r="N760" s="329"/>
      <c r="O760" s="329"/>
      <c r="P760" s="329"/>
      <c r="Q760" s="329"/>
      <c r="R760" s="283"/>
      <c r="S760" s="283"/>
      <c r="T760" s="283"/>
      <c r="U760" s="283"/>
      <c r="V760" s="283"/>
      <c r="W760" s="283"/>
      <c r="X760" s="283"/>
      <c r="Y760" s="283"/>
      <c r="Z760" s="283"/>
      <c r="AA760" s="283"/>
      <c r="AB760" s="283"/>
      <c r="AC760" s="283"/>
      <c r="AD760" s="283"/>
      <c r="AE760" s="283"/>
      <c r="AF760" s="283"/>
      <c r="AG760" s="283"/>
      <c r="AH760" s="283"/>
      <c r="AI760" s="283"/>
      <c r="AJ760" s="283"/>
      <c r="AK760" s="283"/>
      <c r="AL760" s="283"/>
    </row>
    <row r="761">
      <c r="A761" s="283"/>
      <c r="B761" s="283"/>
      <c r="C761" s="283"/>
      <c r="D761" s="283"/>
      <c r="E761" s="283"/>
      <c r="F761" s="283"/>
      <c r="G761" s="283"/>
      <c r="H761" s="283"/>
      <c r="I761" s="283"/>
      <c r="J761" s="283"/>
      <c r="K761" s="283"/>
      <c r="L761" s="329"/>
      <c r="M761" s="329"/>
      <c r="N761" s="329"/>
      <c r="O761" s="329"/>
      <c r="P761" s="329"/>
      <c r="Q761" s="329"/>
      <c r="R761" s="283"/>
      <c r="S761" s="283"/>
      <c r="T761" s="283"/>
      <c r="U761" s="283"/>
      <c r="V761" s="283"/>
      <c r="W761" s="283"/>
      <c r="X761" s="283"/>
      <c r="Y761" s="283"/>
      <c r="Z761" s="283"/>
      <c r="AA761" s="283"/>
      <c r="AB761" s="283"/>
      <c r="AC761" s="283"/>
      <c r="AD761" s="283"/>
      <c r="AE761" s="283"/>
      <c r="AF761" s="283"/>
      <c r="AG761" s="283"/>
      <c r="AH761" s="283"/>
      <c r="AI761" s="283"/>
      <c r="AJ761" s="283"/>
      <c r="AK761" s="283"/>
      <c r="AL761" s="283"/>
    </row>
    <row r="762">
      <c r="A762" s="283"/>
      <c r="B762" s="283"/>
      <c r="C762" s="283"/>
      <c r="D762" s="283"/>
      <c r="E762" s="283"/>
      <c r="F762" s="283"/>
      <c r="G762" s="283"/>
      <c r="H762" s="283"/>
      <c r="I762" s="283"/>
      <c r="J762" s="283"/>
      <c r="K762" s="283"/>
      <c r="L762" s="329"/>
      <c r="M762" s="329"/>
      <c r="N762" s="329"/>
      <c r="O762" s="329"/>
      <c r="P762" s="329"/>
      <c r="Q762" s="329"/>
      <c r="R762" s="283"/>
      <c r="S762" s="283"/>
      <c r="T762" s="283"/>
      <c r="U762" s="283"/>
      <c r="V762" s="283"/>
      <c r="W762" s="283"/>
      <c r="X762" s="283"/>
      <c r="Y762" s="283"/>
      <c r="Z762" s="283"/>
      <c r="AA762" s="283"/>
      <c r="AB762" s="283"/>
      <c r="AC762" s="283"/>
      <c r="AD762" s="283"/>
      <c r="AE762" s="283"/>
      <c r="AF762" s="283"/>
      <c r="AG762" s="283"/>
      <c r="AH762" s="283"/>
      <c r="AI762" s="283"/>
      <c r="AJ762" s="283"/>
      <c r="AK762" s="283"/>
      <c r="AL762" s="283"/>
    </row>
    <row r="763">
      <c r="A763" s="283"/>
      <c r="B763" s="283"/>
      <c r="C763" s="283"/>
      <c r="D763" s="283"/>
      <c r="E763" s="283"/>
      <c r="F763" s="283"/>
      <c r="G763" s="283"/>
      <c r="H763" s="283"/>
      <c r="I763" s="283"/>
      <c r="J763" s="283"/>
      <c r="K763" s="283"/>
      <c r="L763" s="329"/>
      <c r="M763" s="329"/>
      <c r="N763" s="329"/>
      <c r="O763" s="329"/>
      <c r="P763" s="329"/>
      <c r="Q763" s="329"/>
      <c r="R763" s="283"/>
      <c r="S763" s="283"/>
      <c r="T763" s="283"/>
      <c r="U763" s="283"/>
      <c r="V763" s="283"/>
      <c r="W763" s="283"/>
      <c r="X763" s="283"/>
      <c r="Y763" s="283"/>
      <c r="Z763" s="283"/>
      <c r="AA763" s="283"/>
      <c r="AB763" s="283"/>
      <c r="AC763" s="283"/>
      <c r="AD763" s="283"/>
      <c r="AE763" s="283"/>
      <c r="AF763" s="283"/>
      <c r="AG763" s="283"/>
      <c r="AH763" s="283"/>
      <c r="AI763" s="283"/>
      <c r="AJ763" s="283"/>
      <c r="AK763" s="283"/>
      <c r="AL763" s="283"/>
    </row>
    <row r="764">
      <c r="A764" s="283"/>
      <c r="B764" s="283"/>
      <c r="C764" s="283"/>
      <c r="D764" s="283"/>
      <c r="E764" s="283"/>
      <c r="F764" s="283"/>
      <c r="G764" s="283"/>
      <c r="H764" s="283"/>
      <c r="I764" s="283"/>
      <c r="J764" s="283"/>
      <c r="K764" s="283"/>
      <c r="L764" s="329"/>
      <c r="M764" s="329"/>
      <c r="N764" s="329"/>
      <c r="O764" s="329"/>
      <c r="P764" s="329"/>
      <c r="Q764" s="329"/>
      <c r="R764" s="283"/>
      <c r="S764" s="283"/>
      <c r="T764" s="283"/>
      <c r="U764" s="283"/>
      <c r="V764" s="283"/>
      <c r="W764" s="283"/>
      <c r="X764" s="283"/>
      <c r="Y764" s="283"/>
      <c r="Z764" s="283"/>
      <c r="AA764" s="283"/>
      <c r="AB764" s="283"/>
      <c r="AC764" s="283"/>
      <c r="AD764" s="283"/>
      <c r="AE764" s="283"/>
      <c r="AF764" s="283"/>
      <c r="AG764" s="283"/>
      <c r="AH764" s="283"/>
      <c r="AI764" s="283"/>
      <c r="AJ764" s="283"/>
      <c r="AK764" s="283"/>
      <c r="AL764" s="283"/>
    </row>
    <row r="765">
      <c r="A765" s="283"/>
      <c r="B765" s="283"/>
      <c r="C765" s="283"/>
      <c r="D765" s="283"/>
      <c r="E765" s="283"/>
      <c r="F765" s="283"/>
      <c r="G765" s="283"/>
      <c r="H765" s="283"/>
      <c r="I765" s="283"/>
      <c r="J765" s="283"/>
      <c r="K765" s="283"/>
      <c r="L765" s="329"/>
      <c r="M765" s="329"/>
      <c r="N765" s="329"/>
      <c r="O765" s="329"/>
      <c r="P765" s="329"/>
      <c r="Q765" s="329"/>
      <c r="R765" s="283"/>
      <c r="S765" s="283"/>
      <c r="T765" s="283"/>
      <c r="U765" s="283"/>
      <c r="V765" s="283"/>
      <c r="W765" s="283"/>
      <c r="X765" s="283"/>
      <c r="Y765" s="283"/>
      <c r="Z765" s="283"/>
      <c r="AA765" s="283"/>
      <c r="AB765" s="283"/>
      <c r="AC765" s="283"/>
      <c r="AD765" s="283"/>
      <c r="AE765" s="283"/>
      <c r="AF765" s="283"/>
      <c r="AG765" s="283"/>
      <c r="AH765" s="283"/>
      <c r="AI765" s="283"/>
      <c r="AJ765" s="283"/>
      <c r="AK765" s="283"/>
      <c r="AL765" s="283"/>
    </row>
    <row r="766">
      <c r="A766" s="283"/>
      <c r="B766" s="283"/>
      <c r="C766" s="283"/>
      <c r="D766" s="283"/>
      <c r="E766" s="283"/>
      <c r="F766" s="283"/>
      <c r="G766" s="283"/>
      <c r="H766" s="283"/>
      <c r="I766" s="283"/>
      <c r="J766" s="283"/>
      <c r="K766" s="283"/>
      <c r="L766" s="329"/>
      <c r="M766" s="329"/>
      <c r="N766" s="329"/>
      <c r="O766" s="329"/>
      <c r="P766" s="329"/>
      <c r="Q766" s="329"/>
      <c r="R766" s="283"/>
      <c r="S766" s="283"/>
      <c r="T766" s="283"/>
      <c r="U766" s="283"/>
      <c r="V766" s="283"/>
      <c r="W766" s="283"/>
      <c r="X766" s="283"/>
      <c r="Y766" s="283"/>
      <c r="Z766" s="283"/>
      <c r="AA766" s="283"/>
      <c r="AB766" s="283"/>
      <c r="AC766" s="283"/>
      <c r="AD766" s="283"/>
      <c r="AE766" s="283"/>
      <c r="AF766" s="283"/>
      <c r="AG766" s="283"/>
      <c r="AH766" s="283"/>
      <c r="AI766" s="283"/>
      <c r="AJ766" s="283"/>
      <c r="AK766" s="283"/>
      <c r="AL766" s="283"/>
    </row>
    <row r="767">
      <c r="A767" s="283"/>
      <c r="B767" s="283"/>
      <c r="C767" s="283"/>
      <c r="D767" s="283"/>
      <c r="E767" s="283"/>
      <c r="F767" s="283"/>
      <c r="G767" s="283"/>
      <c r="H767" s="283"/>
      <c r="I767" s="283"/>
      <c r="J767" s="283"/>
      <c r="K767" s="283"/>
      <c r="L767" s="329"/>
      <c r="M767" s="329"/>
      <c r="N767" s="329"/>
      <c r="O767" s="329"/>
      <c r="P767" s="329"/>
      <c r="Q767" s="329"/>
      <c r="R767" s="283"/>
      <c r="S767" s="283"/>
      <c r="T767" s="283"/>
      <c r="U767" s="283"/>
      <c r="V767" s="283"/>
      <c r="W767" s="283"/>
      <c r="X767" s="283"/>
      <c r="Y767" s="283"/>
      <c r="Z767" s="283"/>
      <c r="AA767" s="283"/>
      <c r="AB767" s="283"/>
      <c r="AC767" s="283"/>
      <c r="AD767" s="283"/>
      <c r="AE767" s="283"/>
      <c r="AF767" s="283"/>
      <c r="AG767" s="283"/>
      <c r="AH767" s="283"/>
      <c r="AI767" s="283"/>
      <c r="AJ767" s="283"/>
      <c r="AK767" s="283"/>
      <c r="AL767" s="283"/>
    </row>
    <row r="768">
      <c r="A768" s="283"/>
      <c r="B768" s="283"/>
      <c r="C768" s="283"/>
      <c r="D768" s="283"/>
      <c r="E768" s="283"/>
      <c r="F768" s="283"/>
      <c r="G768" s="283"/>
      <c r="H768" s="283"/>
      <c r="I768" s="283"/>
      <c r="J768" s="283"/>
      <c r="K768" s="283"/>
      <c r="L768" s="329"/>
      <c r="M768" s="329"/>
      <c r="N768" s="329"/>
      <c r="O768" s="329"/>
      <c r="P768" s="329"/>
      <c r="Q768" s="329"/>
      <c r="R768" s="283"/>
      <c r="S768" s="283"/>
      <c r="T768" s="283"/>
      <c r="U768" s="283"/>
      <c r="V768" s="283"/>
      <c r="W768" s="283"/>
      <c r="X768" s="283"/>
      <c r="Y768" s="283"/>
      <c r="Z768" s="283"/>
      <c r="AA768" s="283"/>
      <c r="AB768" s="283"/>
      <c r="AC768" s="283"/>
      <c r="AD768" s="283"/>
      <c r="AE768" s="283"/>
      <c r="AF768" s="283"/>
      <c r="AG768" s="283"/>
      <c r="AH768" s="283"/>
      <c r="AI768" s="283"/>
      <c r="AJ768" s="283"/>
      <c r="AK768" s="283"/>
      <c r="AL768" s="283"/>
    </row>
    <row r="769">
      <c r="A769" s="283"/>
      <c r="B769" s="283"/>
      <c r="C769" s="283"/>
      <c r="D769" s="283"/>
      <c r="E769" s="283"/>
      <c r="F769" s="283"/>
      <c r="G769" s="283"/>
      <c r="H769" s="283"/>
      <c r="I769" s="283"/>
      <c r="J769" s="283"/>
      <c r="K769" s="283"/>
      <c r="L769" s="329"/>
      <c r="M769" s="329"/>
      <c r="N769" s="329"/>
      <c r="O769" s="329"/>
      <c r="P769" s="329"/>
      <c r="Q769" s="329"/>
      <c r="R769" s="283"/>
      <c r="S769" s="283"/>
      <c r="T769" s="283"/>
      <c r="U769" s="283"/>
      <c r="V769" s="283"/>
      <c r="W769" s="283"/>
      <c r="X769" s="283"/>
      <c r="Y769" s="283"/>
      <c r="Z769" s="283"/>
      <c r="AA769" s="283"/>
      <c r="AB769" s="283"/>
      <c r="AC769" s="283"/>
      <c r="AD769" s="283"/>
      <c r="AE769" s="283"/>
      <c r="AF769" s="283"/>
      <c r="AG769" s="283"/>
      <c r="AH769" s="283"/>
      <c r="AI769" s="283"/>
      <c r="AJ769" s="283"/>
      <c r="AK769" s="283"/>
      <c r="AL769" s="283"/>
    </row>
    <row r="770">
      <c r="A770" s="283"/>
      <c r="B770" s="283"/>
      <c r="C770" s="283"/>
      <c r="D770" s="283"/>
      <c r="E770" s="283"/>
      <c r="F770" s="283"/>
      <c r="G770" s="283"/>
      <c r="H770" s="283"/>
      <c r="I770" s="283"/>
      <c r="J770" s="283"/>
      <c r="K770" s="283"/>
      <c r="L770" s="329"/>
      <c r="M770" s="329"/>
      <c r="N770" s="329"/>
      <c r="O770" s="329"/>
      <c r="P770" s="329"/>
      <c r="Q770" s="329"/>
      <c r="R770" s="283"/>
      <c r="S770" s="283"/>
      <c r="T770" s="283"/>
      <c r="U770" s="283"/>
      <c r="V770" s="283"/>
      <c r="W770" s="283"/>
      <c r="X770" s="283"/>
      <c r="Y770" s="283"/>
      <c r="Z770" s="283"/>
      <c r="AA770" s="283"/>
      <c r="AB770" s="283"/>
      <c r="AC770" s="283"/>
      <c r="AD770" s="283"/>
      <c r="AE770" s="283"/>
      <c r="AF770" s="283"/>
      <c r="AG770" s="283"/>
      <c r="AH770" s="283"/>
      <c r="AI770" s="283"/>
      <c r="AJ770" s="283"/>
      <c r="AK770" s="283"/>
      <c r="AL770" s="283"/>
    </row>
    <row r="771">
      <c r="A771" s="283"/>
      <c r="B771" s="283"/>
      <c r="C771" s="283"/>
      <c r="D771" s="283"/>
      <c r="E771" s="283"/>
      <c r="F771" s="283"/>
      <c r="G771" s="283"/>
      <c r="H771" s="283"/>
      <c r="I771" s="283"/>
      <c r="J771" s="283"/>
      <c r="K771" s="283"/>
      <c r="L771" s="329"/>
      <c r="M771" s="329"/>
      <c r="N771" s="329"/>
      <c r="O771" s="329"/>
      <c r="P771" s="329"/>
      <c r="Q771" s="329"/>
      <c r="R771" s="283"/>
      <c r="S771" s="283"/>
      <c r="T771" s="283"/>
      <c r="U771" s="283"/>
      <c r="V771" s="283"/>
      <c r="W771" s="283"/>
      <c r="X771" s="283"/>
      <c r="Y771" s="283"/>
      <c r="Z771" s="283"/>
      <c r="AA771" s="283"/>
      <c r="AB771" s="283"/>
      <c r="AC771" s="283"/>
      <c r="AD771" s="283"/>
      <c r="AE771" s="283"/>
      <c r="AF771" s="283"/>
      <c r="AG771" s="283"/>
      <c r="AH771" s="283"/>
      <c r="AI771" s="283"/>
      <c r="AJ771" s="283"/>
      <c r="AK771" s="283"/>
      <c r="AL771" s="283"/>
    </row>
    <row r="772">
      <c r="A772" s="283"/>
      <c r="B772" s="283"/>
      <c r="C772" s="283"/>
      <c r="D772" s="283"/>
      <c r="E772" s="283"/>
      <c r="F772" s="283"/>
      <c r="G772" s="283"/>
      <c r="H772" s="283"/>
      <c r="I772" s="283"/>
      <c r="J772" s="283"/>
      <c r="K772" s="283"/>
      <c r="L772" s="329"/>
      <c r="M772" s="329"/>
      <c r="N772" s="329"/>
      <c r="O772" s="329"/>
      <c r="P772" s="329"/>
      <c r="Q772" s="329"/>
      <c r="R772" s="283"/>
      <c r="S772" s="283"/>
      <c r="T772" s="283"/>
      <c r="U772" s="283"/>
      <c r="V772" s="283"/>
      <c r="W772" s="283"/>
      <c r="X772" s="283"/>
      <c r="Y772" s="283"/>
      <c r="Z772" s="283"/>
      <c r="AA772" s="283"/>
      <c r="AB772" s="283"/>
      <c r="AC772" s="283"/>
      <c r="AD772" s="283"/>
      <c r="AE772" s="283"/>
      <c r="AF772" s="283"/>
      <c r="AG772" s="283"/>
      <c r="AH772" s="283"/>
      <c r="AI772" s="283"/>
      <c r="AJ772" s="283"/>
      <c r="AK772" s="283"/>
      <c r="AL772" s="283"/>
    </row>
    <row r="773">
      <c r="A773" s="283"/>
      <c r="B773" s="283"/>
      <c r="C773" s="283"/>
      <c r="D773" s="283"/>
      <c r="E773" s="283"/>
      <c r="F773" s="283"/>
      <c r="G773" s="283"/>
      <c r="H773" s="283"/>
      <c r="I773" s="283"/>
      <c r="J773" s="283"/>
      <c r="K773" s="283"/>
      <c r="L773" s="329"/>
      <c r="M773" s="329"/>
      <c r="N773" s="329"/>
      <c r="O773" s="329"/>
      <c r="P773" s="329"/>
      <c r="Q773" s="329"/>
      <c r="R773" s="283"/>
      <c r="S773" s="283"/>
      <c r="T773" s="283"/>
      <c r="U773" s="283"/>
      <c r="V773" s="283"/>
      <c r="W773" s="283"/>
      <c r="X773" s="283"/>
      <c r="Y773" s="283"/>
      <c r="Z773" s="283"/>
      <c r="AA773" s="283"/>
      <c r="AB773" s="283"/>
      <c r="AC773" s="283"/>
      <c r="AD773" s="283"/>
      <c r="AE773" s="283"/>
      <c r="AF773" s="283"/>
      <c r="AG773" s="283"/>
      <c r="AH773" s="283"/>
      <c r="AI773" s="283"/>
      <c r="AJ773" s="283"/>
      <c r="AK773" s="283"/>
      <c r="AL773" s="283"/>
    </row>
    <row r="774">
      <c r="A774" s="283"/>
      <c r="B774" s="283"/>
      <c r="C774" s="283"/>
      <c r="D774" s="283"/>
      <c r="E774" s="283"/>
      <c r="F774" s="283"/>
      <c r="G774" s="283"/>
      <c r="H774" s="283"/>
      <c r="I774" s="283"/>
      <c r="J774" s="283"/>
      <c r="K774" s="283"/>
      <c r="L774" s="329"/>
      <c r="M774" s="329"/>
      <c r="N774" s="329"/>
      <c r="O774" s="329"/>
      <c r="P774" s="329"/>
      <c r="Q774" s="329"/>
      <c r="R774" s="283"/>
      <c r="S774" s="283"/>
      <c r="T774" s="283"/>
      <c r="U774" s="283"/>
      <c r="V774" s="283"/>
      <c r="W774" s="283"/>
      <c r="X774" s="283"/>
      <c r="Y774" s="283"/>
      <c r="Z774" s="283"/>
      <c r="AA774" s="283"/>
      <c r="AB774" s="283"/>
      <c r="AC774" s="283"/>
      <c r="AD774" s="283"/>
      <c r="AE774" s="283"/>
      <c r="AF774" s="283"/>
      <c r="AG774" s="283"/>
      <c r="AH774" s="283"/>
      <c r="AI774" s="283"/>
      <c r="AJ774" s="283"/>
      <c r="AK774" s="283"/>
      <c r="AL774" s="283"/>
    </row>
    <row r="775">
      <c r="A775" s="283"/>
      <c r="B775" s="283"/>
      <c r="C775" s="283"/>
      <c r="D775" s="283"/>
      <c r="E775" s="283"/>
      <c r="F775" s="283"/>
      <c r="G775" s="283"/>
      <c r="H775" s="283"/>
      <c r="I775" s="283"/>
      <c r="J775" s="283"/>
      <c r="K775" s="283"/>
      <c r="L775" s="329"/>
      <c r="M775" s="329"/>
      <c r="N775" s="329"/>
      <c r="O775" s="329"/>
      <c r="P775" s="329"/>
      <c r="Q775" s="329"/>
      <c r="R775" s="283"/>
      <c r="S775" s="283"/>
      <c r="T775" s="283"/>
      <c r="U775" s="283"/>
      <c r="V775" s="283"/>
      <c r="W775" s="283"/>
      <c r="X775" s="283"/>
      <c r="Y775" s="283"/>
      <c r="Z775" s="283"/>
      <c r="AA775" s="283"/>
      <c r="AB775" s="283"/>
      <c r="AC775" s="283"/>
      <c r="AD775" s="283"/>
      <c r="AE775" s="283"/>
      <c r="AF775" s="283"/>
      <c r="AG775" s="283"/>
      <c r="AH775" s="283"/>
      <c r="AI775" s="283"/>
      <c r="AJ775" s="283"/>
      <c r="AK775" s="283"/>
      <c r="AL775" s="283"/>
    </row>
    <row r="776">
      <c r="A776" s="283"/>
      <c r="B776" s="283"/>
      <c r="C776" s="283"/>
      <c r="D776" s="283"/>
      <c r="E776" s="283"/>
      <c r="F776" s="283"/>
      <c r="G776" s="283"/>
      <c r="H776" s="283"/>
      <c r="I776" s="283"/>
      <c r="J776" s="283"/>
      <c r="K776" s="283"/>
      <c r="L776" s="329"/>
      <c r="M776" s="329"/>
      <c r="N776" s="329"/>
      <c r="O776" s="329"/>
      <c r="P776" s="329"/>
      <c r="Q776" s="329"/>
      <c r="R776" s="283"/>
      <c r="S776" s="283"/>
      <c r="T776" s="283"/>
      <c r="U776" s="283"/>
      <c r="V776" s="283"/>
      <c r="W776" s="283"/>
      <c r="X776" s="283"/>
      <c r="Y776" s="283"/>
      <c r="Z776" s="283"/>
      <c r="AA776" s="283"/>
      <c r="AB776" s="283"/>
      <c r="AC776" s="283"/>
      <c r="AD776" s="283"/>
      <c r="AE776" s="283"/>
      <c r="AF776" s="283"/>
      <c r="AG776" s="283"/>
      <c r="AH776" s="283"/>
      <c r="AI776" s="283"/>
      <c r="AJ776" s="283"/>
      <c r="AK776" s="283"/>
      <c r="AL776" s="283"/>
    </row>
    <row r="777">
      <c r="A777" s="283"/>
      <c r="B777" s="283"/>
      <c r="C777" s="283"/>
      <c r="D777" s="283"/>
      <c r="E777" s="283"/>
      <c r="F777" s="283"/>
      <c r="G777" s="283"/>
      <c r="H777" s="283"/>
      <c r="I777" s="283"/>
      <c r="J777" s="283"/>
      <c r="K777" s="283"/>
      <c r="L777" s="329"/>
      <c r="M777" s="329"/>
      <c r="N777" s="329"/>
      <c r="O777" s="329"/>
      <c r="P777" s="329"/>
      <c r="Q777" s="329"/>
      <c r="R777" s="283"/>
      <c r="S777" s="283"/>
      <c r="T777" s="283"/>
      <c r="U777" s="283"/>
      <c r="V777" s="283"/>
      <c r="W777" s="283"/>
      <c r="X777" s="283"/>
      <c r="Y777" s="283"/>
      <c r="Z777" s="283"/>
      <c r="AA777" s="283"/>
      <c r="AB777" s="283"/>
      <c r="AC777" s="283"/>
      <c r="AD777" s="283"/>
      <c r="AE777" s="283"/>
      <c r="AF777" s="283"/>
      <c r="AG777" s="283"/>
      <c r="AH777" s="283"/>
      <c r="AI777" s="283"/>
      <c r="AJ777" s="283"/>
      <c r="AK777" s="283"/>
      <c r="AL777" s="283"/>
    </row>
    <row r="778">
      <c r="A778" s="283"/>
      <c r="B778" s="283"/>
      <c r="C778" s="283"/>
      <c r="D778" s="283"/>
      <c r="E778" s="283"/>
      <c r="F778" s="283"/>
      <c r="G778" s="283"/>
      <c r="H778" s="283"/>
      <c r="I778" s="283"/>
      <c r="J778" s="283"/>
      <c r="K778" s="283"/>
      <c r="L778" s="329"/>
      <c r="M778" s="329"/>
      <c r="N778" s="329"/>
      <c r="O778" s="329"/>
      <c r="P778" s="329"/>
      <c r="Q778" s="329"/>
      <c r="R778" s="283"/>
      <c r="S778" s="283"/>
      <c r="T778" s="283"/>
      <c r="U778" s="283"/>
      <c r="V778" s="283"/>
      <c r="W778" s="283"/>
      <c r="X778" s="283"/>
      <c r="Y778" s="283"/>
      <c r="Z778" s="283"/>
      <c r="AA778" s="283"/>
      <c r="AB778" s="283"/>
      <c r="AC778" s="283"/>
      <c r="AD778" s="283"/>
      <c r="AE778" s="283"/>
      <c r="AF778" s="283"/>
      <c r="AG778" s="283"/>
      <c r="AH778" s="283"/>
      <c r="AI778" s="283"/>
      <c r="AJ778" s="283"/>
      <c r="AK778" s="283"/>
      <c r="AL778" s="283"/>
    </row>
    <row r="779">
      <c r="A779" s="283"/>
      <c r="B779" s="283"/>
      <c r="C779" s="283"/>
      <c r="D779" s="283"/>
      <c r="E779" s="283"/>
      <c r="F779" s="283"/>
      <c r="G779" s="283"/>
      <c r="H779" s="283"/>
      <c r="I779" s="283"/>
      <c r="J779" s="283"/>
      <c r="K779" s="283"/>
      <c r="L779" s="329"/>
      <c r="M779" s="329"/>
      <c r="N779" s="329"/>
      <c r="O779" s="329"/>
      <c r="P779" s="329"/>
      <c r="Q779" s="329"/>
      <c r="R779" s="283"/>
      <c r="S779" s="283"/>
      <c r="T779" s="283"/>
      <c r="U779" s="283"/>
      <c r="V779" s="283"/>
      <c r="W779" s="283"/>
      <c r="X779" s="283"/>
      <c r="Y779" s="283"/>
      <c r="Z779" s="283"/>
      <c r="AA779" s="283"/>
      <c r="AB779" s="283"/>
      <c r="AC779" s="283"/>
      <c r="AD779" s="283"/>
      <c r="AE779" s="283"/>
      <c r="AF779" s="283"/>
      <c r="AG779" s="283"/>
      <c r="AH779" s="283"/>
      <c r="AI779" s="283"/>
      <c r="AJ779" s="283"/>
      <c r="AK779" s="283"/>
      <c r="AL779" s="283"/>
    </row>
    <row r="780">
      <c r="A780" s="283"/>
      <c r="B780" s="283"/>
      <c r="C780" s="283"/>
      <c r="D780" s="283"/>
      <c r="E780" s="283"/>
      <c r="F780" s="283"/>
      <c r="G780" s="283"/>
      <c r="H780" s="283"/>
      <c r="I780" s="283"/>
      <c r="J780" s="283"/>
      <c r="K780" s="283"/>
      <c r="L780" s="329"/>
      <c r="M780" s="329"/>
      <c r="N780" s="329"/>
      <c r="O780" s="329"/>
      <c r="P780" s="329"/>
      <c r="Q780" s="329"/>
      <c r="R780" s="283"/>
      <c r="S780" s="283"/>
      <c r="T780" s="283"/>
      <c r="U780" s="283"/>
      <c r="V780" s="283"/>
      <c r="W780" s="283"/>
      <c r="X780" s="283"/>
      <c r="Y780" s="283"/>
      <c r="Z780" s="283"/>
      <c r="AA780" s="283"/>
      <c r="AB780" s="283"/>
      <c r="AC780" s="283"/>
      <c r="AD780" s="283"/>
      <c r="AE780" s="283"/>
      <c r="AF780" s="283"/>
      <c r="AG780" s="283"/>
      <c r="AH780" s="283"/>
      <c r="AI780" s="283"/>
      <c r="AJ780" s="283"/>
      <c r="AK780" s="283"/>
      <c r="AL780" s="283"/>
    </row>
    <row r="781">
      <c r="A781" s="283"/>
      <c r="B781" s="283"/>
      <c r="C781" s="283"/>
      <c r="D781" s="283"/>
      <c r="E781" s="283"/>
      <c r="F781" s="283"/>
      <c r="G781" s="283"/>
      <c r="H781" s="283"/>
      <c r="I781" s="283"/>
      <c r="J781" s="283"/>
      <c r="K781" s="283"/>
      <c r="L781" s="329"/>
      <c r="M781" s="329"/>
      <c r="N781" s="329"/>
      <c r="O781" s="329"/>
      <c r="P781" s="329"/>
      <c r="Q781" s="329"/>
      <c r="R781" s="283"/>
      <c r="S781" s="283"/>
      <c r="T781" s="283"/>
      <c r="U781" s="283"/>
      <c r="V781" s="283"/>
      <c r="W781" s="283"/>
      <c r="X781" s="283"/>
      <c r="Y781" s="283"/>
      <c r="Z781" s="283"/>
      <c r="AA781" s="283"/>
      <c r="AB781" s="283"/>
      <c r="AC781" s="283"/>
      <c r="AD781" s="283"/>
      <c r="AE781" s="283"/>
      <c r="AF781" s="283"/>
      <c r="AG781" s="283"/>
      <c r="AH781" s="283"/>
      <c r="AI781" s="283"/>
      <c r="AJ781" s="283"/>
      <c r="AK781" s="283"/>
      <c r="AL781" s="283"/>
    </row>
    <row r="782">
      <c r="A782" s="283"/>
      <c r="B782" s="283"/>
      <c r="C782" s="283"/>
      <c r="D782" s="283"/>
      <c r="E782" s="283"/>
      <c r="F782" s="283"/>
      <c r="G782" s="283"/>
      <c r="H782" s="283"/>
      <c r="I782" s="283"/>
      <c r="J782" s="283"/>
      <c r="K782" s="283"/>
      <c r="L782" s="329"/>
      <c r="M782" s="329"/>
      <c r="N782" s="329"/>
      <c r="O782" s="329"/>
      <c r="P782" s="329"/>
      <c r="Q782" s="329"/>
      <c r="R782" s="283"/>
      <c r="S782" s="283"/>
      <c r="T782" s="283"/>
      <c r="U782" s="283"/>
      <c r="V782" s="283"/>
      <c r="W782" s="283"/>
      <c r="X782" s="283"/>
      <c r="Y782" s="283"/>
      <c r="Z782" s="283"/>
      <c r="AA782" s="283"/>
      <c r="AB782" s="283"/>
      <c r="AC782" s="283"/>
      <c r="AD782" s="283"/>
      <c r="AE782" s="283"/>
      <c r="AF782" s="283"/>
      <c r="AG782" s="283"/>
      <c r="AH782" s="283"/>
      <c r="AI782" s="283"/>
      <c r="AJ782" s="283"/>
      <c r="AK782" s="283"/>
      <c r="AL782" s="283"/>
    </row>
    <row r="783">
      <c r="A783" s="283"/>
      <c r="B783" s="283"/>
      <c r="C783" s="283"/>
      <c r="D783" s="283"/>
      <c r="E783" s="283"/>
      <c r="F783" s="283"/>
      <c r="G783" s="283"/>
      <c r="H783" s="283"/>
      <c r="I783" s="283"/>
      <c r="J783" s="283"/>
      <c r="K783" s="283"/>
      <c r="L783" s="329"/>
      <c r="M783" s="329"/>
      <c r="N783" s="329"/>
      <c r="O783" s="329"/>
      <c r="P783" s="329"/>
      <c r="Q783" s="329"/>
      <c r="R783" s="283"/>
      <c r="S783" s="283"/>
      <c r="T783" s="283"/>
      <c r="U783" s="283"/>
      <c r="V783" s="283"/>
      <c r="W783" s="283"/>
      <c r="X783" s="283"/>
      <c r="Y783" s="283"/>
      <c r="Z783" s="283"/>
      <c r="AA783" s="283"/>
      <c r="AB783" s="283"/>
      <c r="AC783" s="283"/>
      <c r="AD783" s="283"/>
      <c r="AE783" s="283"/>
      <c r="AF783" s="283"/>
      <c r="AG783" s="283"/>
      <c r="AH783" s="283"/>
      <c r="AI783" s="283"/>
      <c r="AJ783" s="283"/>
      <c r="AK783" s="283"/>
      <c r="AL783" s="283"/>
    </row>
    <row r="784">
      <c r="A784" s="283"/>
      <c r="B784" s="283"/>
      <c r="C784" s="283"/>
      <c r="D784" s="283"/>
      <c r="E784" s="283"/>
      <c r="F784" s="283"/>
      <c r="G784" s="283"/>
      <c r="H784" s="283"/>
      <c r="I784" s="283"/>
      <c r="J784" s="283"/>
      <c r="K784" s="283"/>
      <c r="L784" s="329"/>
      <c r="M784" s="329"/>
      <c r="N784" s="329"/>
      <c r="O784" s="329"/>
      <c r="P784" s="329"/>
      <c r="Q784" s="329"/>
      <c r="R784" s="283"/>
      <c r="S784" s="283"/>
      <c r="T784" s="283"/>
      <c r="U784" s="283"/>
      <c r="V784" s="283"/>
      <c r="W784" s="283"/>
      <c r="X784" s="283"/>
      <c r="Y784" s="283"/>
      <c r="Z784" s="283"/>
      <c r="AA784" s="283"/>
      <c r="AB784" s="283"/>
      <c r="AC784" s="283"/>
      <c r="AD784" s="283"/>
      <c r="AE784" s="283"/>
      <c r="AF784" s="283"/>
      <c r="AG784" s="283"/>
      <c r="AH784" s="283"/>
      <c r="AI784" s="283"/>
      <c r="AJ784" s="283"/>
      <c r="AK784" s="283"/>
      <c r="AL784" s="283"/>
    </row>
    <row r="785">
      <c r="A785" s="283"/>
      <c r="B785" s="283"/>
      <c r="C785" s="283"/>
      <c r="D785" s="283"/>
      <c r="E785" s="283"/>
      <c r="F785" s="283"/>
      <c r="G785" s="283"/>
      <c r="H785" s="283"/>
      <c r="I785" s="283"/>
      <c r="J785" s="283"/>
      <c r="K785" s="283"/>
      <c r="L785" s="329"/>
      <c r="M785" s="329"/>
      <c r="N785" s="329"/>
      <c r="O785" s="329"/>
      <c r="P785" s="329"/>
      <c r="Q785" s="329"/>
      <c r="R785" s="283"/>
      <c r="S785" s="283"/>
      <c r="T785" s="283"/>
      <c r="U785" s="283"/>
      <c r="V785" s="283"/>
      <c r="W785" s="283"/>
      <c r="X785" s="283"/>
      <c r="Y785" s="283"/>
      <c r="Z785" s="283"/>
      <c r="AA785" s="283"/>
      <c r="AB785" s="283"/>
      <c r="AC785" s="283"/>
      <c r="AD785" s="283"/>
      <c r="AE785" s="283"/>
      <c r="AF785" s="283"/>
      <c r="AG785" s="283"/>
      <c r="AH785" s="283"/>
      <c r="AI785" s="283"/>
      <c r="AJ785" s="283"/>
      <c r="AK785" s="283"/>
      <c r="AL785" s="283"/>
    </row>
    <row r="786">
      <c r="A786" s="283"/>
      <c r="B786" s="283"/>
      <c r="C786" s="283"/>
      <c r="D786" s="283"/>
      <c r="E786" s="283"/>
      <c r="F786" s="283"/>
      <c r="G786" s="283"/>
      <c r="H786" s="283"/>
      <c r="I786" s="283"/>
      <c r="J786" s="283"/>
      <c r="K786" s="283"/>
      <c r="L786" s="329"/>
      <c r="M786" s="329"/>
      <c r="N786" s="329"/>
      <c r="O786" s="329"/>
      <c r="P786" s="329"/>
      <c r="Q786" s="329"/>
      <c r="R786" s="283"/>
      <c r="S786" s="283"/>
      <c r="T786" s="283"/>
      <c r="U786" s="283"/>
      <c r="V786" s="283"/>
      <c r="W786" s="283"/>
      <c r="X786" s="283"/>
      <c r="Y786" s="283"/>
      <c r="Z786" s="283"/>
      <c r="AA786" s="283"/>
      <c r="AB786" s="283"/>
      <c r="AC786" s="283"/>
      <c r="AD786" s="283"/>
      <c r="AE786" s="283"/>
      <c r="AF786" s="283"/>
      <c r="AG786" s="283"/>
      <c r="AH786" s="283"/>
      <c r="AI786" s="283"/>
      <c r="AJ786" s="283"/>
      <c r="AK786" s="283"/>
      <c r="AL786" s="283"/>
    </row>
    <row r="787">
      <c r="A787" s="283"/>
      <c r="B787" s="283"/>
      <c r="C787" s="283"/>
      <c r="D787" s="283"/>
      <c r="E787" s="283"/>
      <c r="F787" s="283"/>
      <c r="G787" s="283"/>
      <c r="H787" s="283"/>
      <c r="I787" s="283"/>
      <c r="J787" s="283"/>
      <c r="K787" s="283"/>
      <c r="L787" s="329"/>
      <c r="M787" s="329"/>
      <c r="N787" s="329"/>
      <c r="O787" s="329"/>
      <c r="P787" s="329"/>
      <c r="Q787" s="329"/>
      <c r="R787" s="283"/>
      <c r="S787" s="283"/>
      <c r="T787" s="283"/>
      <c r="U787" s="283"/>
      <c r="V787" s="283"/>
      <c r="W787" s="283"/>
      <c r="X787" s="283"/>
      <c r="Y787" s="283"/>
      <c r="Z787" s="283"/>
      <c r="AA787" s="283"/>
      <c r="AB787" s="283"/>
      <c r="AC787" s="283"/>
      <c r="AD787" s="283"/>
      <c r="AE787" s="283"/>
      <c r="AF787" s="283"/>
      <c r="AG787" s="283"/>
      <c r="AH787" s="283"/>
      <c r="AI787" s="283"/>
      <c r="AJ787" s="283"/>
      <c r="AK787" s="283"/>
      <c r="AL787" s="283"/>
    </row>
    <row r="788">
      <c r="A788" s="283"/>
      <c r="B788" s="283"/>
      <c r="C788" s="283"/>
      <c r="D788" s="283"/>
      <c r="E788" s="283"/>
      <c r="F788" s="283"/>
      <c r="G788" s="283"/>
      <c r="H788" s="283"/>
      <c r="I788" s="283"/>
      <c r="J788" s="283"/>
      <c r="K788" s="283"/>
      <c r="L788" s="329"/>
      <c r="M788" s="329"/>
      <c r="N788" s="329"/>
      <c r="O788" s="329"/>
      <c r="P788" s="329"/>
      <c r="Q788" s="329"/>
      <c r="R788" s="283"/>
      <c r="S788" s="283"/>
      <c r="T788" s="283"/>
      <c r="U788" s="283"/>
      <c r="V788" s="283"/>
      <c r="W788" s="283"/>
      <c r="X788" s="283"/>
      <c r="Y788" s="283"/>
      <c r="Z788" s="283"/>
      <c r="AA788" s="283"/>
      <c r="AB788" s="283"/>
      <c r="AC788" s="283"/>
      <c r="AD788" s="283"/>
      <c r="AE788" s="283"/>
      <c r="AF788" s="283"/>
      <c r="AG788" s="283"/>
      <c r="AH788" s="283"/>
      <c r="AI788" s="283"/>
      <c r="AJ788" s="283"/>
      <c r="AK788" s="283"/>
      <c r="AL788" s="283"/>
    </row>
    <row r="789">
      <c r="A789" s="283"/>
      <c r="B789" s="283"/>
      <c r="C789" s="283"/>
      <c r="D789" s="283"/>
      <c r="E789" s="283"/>
      <c r="F789" s="283"/>
      <c r="G789" s="283"/>
      <c r="H789" s="283"/>
      <c r="I789" s="283"/>
      <c r="J789" s="283"/>
      <c r="K789" s="283"/>
      <c r="L789" s="329"/>
      <c r="M789" s="329"/>
      <c r="N789" s="329"/>
      <c r="O789" s="329"/>
      <c r="P789" s="329"/>
      <c r="Q789" s="329"/>
      <c r="R789" s="283"/>
      <c r="S789" s="283"/>
      <c r="T789" s="283"/>
      <c r="U789" s="283"/>
      <c r="V789" s="283"/>
      <c r="W789" s="283"/>
      <c r="X789" s="283"/>
      <c r="Y789" s="283"/>
      <c r="Z789" s="283"/>
      <c r="AA789" s="283"/>
      <c r="AB789" s="283"/>
      <c r="AC789" s="283"/>
      <c r="AD789" s="283"/>
      <c r="AE789" s="283"/>
      <c r="AF789" s="283"/>
      <c r="AG789" s="283"/>
      <c r="AH789" s="283"/>
      <c r="AI789" s="283"/>
      <c r="AJ789" s="283"/>
      <c r="AK789" s="283"/>
      <c r="AL789" s="283"/>
    </row>
    <row r="790">
      <c r="A790" s="283"/>
      <c r="B790" s="283"/>
      <c r="C790" s="283"/>
      <c r="D790" s="283"/>
      <c r="E790" s="283"/>
      <c r="F790" s="283"/>
      <c r="G790" s="283"/>
      <c r="H790" s="283"/>
      <c r="I790" s="283"/>
      <c r="J790" s="283"/>
      <c r="K790" s="283"/>
      <c r="L790" s="329"/>
      <c r="M790" s="329"/>
      <c r="N790" s="329"/>
      <c r="O790" s="329"/>
      <c r="P790" s="329"/>
      <c r="Q790" s="329"/>
      <c r="R790" s="283"/>
      <c r="S790" s="283"/>
      <c r="T790" s="283"/>
      <c r="U790" s="283"/>
      <c r="V790" s="283"/>
      <c r="W790" s="283"/>
      <c r="X790" s="283"/>
      <c r="Y790" s="283"/>
      <c r="Z790" s="283"/>
      <c r="AA790" s="283"/>
      <c r="AB790" s="283"/>
      <c r="AC790" s="283"/>
      <c r="AD790" s="283"/>
      <c r="AE790" s="283"/>
      <c r="AF790" s="283"/>
      <c r="AG790" s="283"/>
      <c r="AH790" s="283"/>
      <c r="AI790" s="283"/>
      <c r="AJ790" s="283"/>
      <c r="AK790" s="283"/>
      <c r="AL790" s="283"/>
    </row>
    <row r="791">
      <c r="A791" s="283"/>
      <c r="B791" s="283"/>
      <c r="C791" s="283"/>
      <c r="D791" s="283"/>
      <c r="E791" s="283"/>
      <c r="F791" s="283"/>
      <c r="G791" s="283"/>
      <c r="H791" s="283"/>
      <c r="I791" s="283"/>
      <c r="J791" s="283"/>
      <c r="K791" s="283"/>
      <c r="L791" s="329"/>
      <c r="M791" s="329"/>
      <c r="N791" s="329"/>
      <c r="O791" s="329"/>
      <c r="P791" s="329"/>
      <c r="Q791" s="329"/>
      <c r="R791" s="283"/>
      <c r="S791" s="283"/>
      <c r="T791" s="283"/>
      <c r="U791" s="283"/>
      <c r="V791" s="283"/>
      <c r="W791" s="283"/>
      <c r="X791" s="283"/>
      <c r="Y791" s="283"/>
      <c r="Z791" s="283"/>
      <c r="AA791" s="283"/>
      <c r="AB791" s="283"/>
      <c r="AC791" s="283"/>
      <c r="AD791" s="283"/>
      <c r="AE791" s="283"/>
      <c r="AF791" s="283"/>
      <c r="AG791" s="283"/>
      <c r="AH791" s="283"/>
      <c r="AI791" s="283"/>
      <c r="AJ791" s="283"/>
      <c r="AK791" s="283"/>
      <c r="AL791" s="283"/>
    </row>
    <row r="792">
      <c r="A792" s="283"/>
      <c r="B792" s="283"/>
      <c r="C792" s="283"/>
      <c r="D792" s="283"/>
      <c r="E792" s="283"/>
      <c r="F792" s="283"/>
      <c r="G792" s="283"/>
      <c r="H792" s="283"/>
      <c r="I792" s="283"/>
      <c r="J792" s="283"/>
      <c r="K792" s="283"/>
      <c r="L792" s="329"/>
      <c r="M792" s="329"/>
      <c r="N792" s="329"/>
      <c r="O792" s="329"/>
      <c r="P792" s="329"/>
      <c r="Q792" s="329"/>
      <c r="R792" s="283"/>
      <c r="S792" s="283"/>
      <c r="T792" s="283"/>
      <c r="U792" s="283"/>
      <c r="V792" s="283"/>
      <c r="W792" s="283"/>
      <c r="X792" s="283"/>
      <c r="Y792" s="283"/>
      <c r="Z792" s="283"/>
      <c r="AA792" s="283"/>
      <c r="AB792" s="283"/>
      <c r="AC792" s="283"/>
      <c r="AD792" s="283"/>
      <c r="AE792" s="283"/>
      <c r="AF792" s="283"/>
      <c r="AG792" s="283"/>
      <c r="AH792" s="283"/>
      <c r="AI792" s="283"/>
      <c r="AJ792" s="283"/>
      <c r="AK792" s="283"/>
      <c r="AL792" s="283"/>
    </row>
    <row r="793">
      <c r="A793" s="283"/>
      <c r="B793" s="283"/>
      <c r="C793" s="283"/>
      <c r="D793" s="283"/>
      <c r="E793" s="283"/>
      <c r="F793" s="283"/>
      <c r="G793" s="283"/>
      <c r="H793" s="283"/>
      <c r="I793" s="283"/>
      <c r="J793" s="283"/>
      <c r="K793" s="283"/>
      <c r="L793" s="329"/>
      <c r="M793" s="329"/>
      <c r="N793" s="329"/>
      <c r="O793" s="329"/>
      <c r="P793" s="329"/>
      <c r="Q793" s="329"/>
      <c r="R793" s="283"/>
      <c r="S793" s="283"/>
      <c r="T793" s="283"/>
      <c r="U793" s="283"/>
      <c r="V793" s="283"/>
      <c r="W793" s="283"/>
      <c r="X793" s="283"/>
      <c r="Y793" s="283"/>
      <c r="Z793" s="283"/>
      <c r="AA793" s="283"/>
      <c r="AB793" s="283"/>
      <c r="AC793" s="283"/>
      <c r="AD793" s="283"/>
      <c r="AE793" s="283"/>
      <c r="AF793" s="283"/>
      <c r="AG793" s="283"/>
      <c r="AH793" s="283"/>
      <c r="AI793" s="283"/>
      <c r="AJ793" s="283"/>
      <c r="AK793" s="283"/>
      <c r="AL793" s="283"/>
    </row>
    <row r="794">
      <c r="A794" s="283"/>
      <c r="B794" s="283"/>
      <c r="C794" s="283"/>
      <c r="D794" s="283"/>
      <c r="E794" s="283"/>
      <c r="F794" s="283"/>
      <c r="G794" s="283"/>
      <c r="H794" s="283"/>
      <c r="I794" s="283"/>
      <c r="J794" s="283"/>
      <c r="K794" s="283"/>
      <c r="L794" s="329"/>
      <c r="M794" s="329"/>
      <c r="N794" s="329"/>
      <c r="O794" s="329"/>
      <c r="P794" s="329"/>
      <c r="Q794" s="329"/>
      <c r="R794" s="283"/>
      <c r="S794" s="283"/>
      <c r="T794" s="283"/>
      <c r="U794" s="283"/>
      <c r="V794" s="283"/>
      <c r="W794" s="283"/>
      <c r="X794" s="283"/>
      <c r="Y794" s="283"/>
      <c r="Z794" s="283"/>
      <c r="AA794" s="283"/>
      <c r="AB794" s="283"/>
      <c r="AC794" s="283"/>
      <c r="AD794" s="283"/>
      <c r="AE794" s="283"/>
      <c r="AF794" s="283"/>
      <c r="AG794" s="283"/>
      <c r="AH794" s="283"/>
      <c r="AI794" s="283"/>
      <c r="AJ794" s="283"/>
      <c r="AK794" s="283"/>
      <c r="AL794" s="283"/>
    </row>
    <row r="795">
      <c r="A795" s="283"/>
      <c r="B795" s="283"/>
      <c r="C795" s="283"/>
      <c r="D795" s="283"/>
      <c r="E795" s="283"/>
      <c r="F795" s="283"/>
      <c r="G795" s="283"/>
      <c r="H795" s="283"/>
      <c r="I795" s="283"/>
      <c r="J795" s="283"/>
      <c r="K795" s="283"/>
      <c r="L795" s="329"/>
      <c r="M795" s="329"/>
      <c r="N795" s="329"/>
      <c r="O795" s="329"/>
      <c r="P795" s="329"/>
      <c r="Q795" s="329"/>
      <c r="R795" s="283"/>
      <c r="S795" s="283"/>
      <c r="T795" s="283"/>
      <c r="U795" s="283"/>
      <c r="V795" s="283"/>
      <c r="W795" s="283"/>
      <c r="X795" s="283"/>
      <c r="Y795" s="283"/>
      <c r="Z795" s="283"/>
      <c r="AA795" s="283"/>
      <c r="AB795" s="283"/>
      <c r="AC795" s="283"/>
      <c r="AD795" s="283"/>
      <c r="AE795" s="283"/>
      <c r="AF795" s="283"/>
      <c r="AG795" s="283"/>
      <c r="AH795" s="283"/>
      <c r="AI795" s="283"/>
      <c r="AJ795" s="283"/>
      <c r="AK795" s="283"/>
      <c r="AL795" s="283"/>
    </row>
    <row r="796">
      <c r="A796" s="283"/>
      <c r="B796" s="283"/>
      <c r="C796" s="283"/>
      <c r="D796" s="283"/>
      <c r="E796" s="283"/>
      <c r="F796" s="283"/>
      <c r="G796" s="283"/>
      <c r="H796" s="283"/>
      <c r="I796" s="283"/>
      <c r="J796" s="283"/>
      <c r="K796" s="283"/>
      <c r="L796" s="329"/>
      <c r="M796" s="329"/>
      <c r="N796" s="329"/>
      <c r="O796" s="329"/>
      <c r="P796" s="329"/>
      <c r="Q796" s="329"/>
      <c r="R796" s="283"/>
      <c r="S796" s="283"/>
      <c r="T796" s="283"/>
      <c r="U796" s="283"/>
      <c r="V796" s="283"/>
      <c r="W796" s="283"/>
      <c r="X796" s="283"/>
      <c r="Y796" s="283"/>
      <c r="Z796" s="283"/>
      <c r="AA796" s="283"/>
      <c r="AB796" s="283"/>
      <c r="AC796" s="283"/>
      <c r="AD796" s="283"/>
      <c r="AE796" s="283"/>
      <c r="AF796" s="283"/>
      <c r="AG796" s="283"/>
      <c r="AH796" s="283"/>
      <c r="AI796" s="283"/>
      <c r="AJ796" s="283"/>
      <c r="AK796" s="283"/>
      <c r="AL796" s="283"/>
    </row>
    <row r="797">
      <c r="A797" s="283"/>
      <c r="B797" s="283"/>
      <c r="C797" s="283"/>
      <c r="D797" s="283"/>
      <c r="E797" s="283"/>
      <c r="F797" s="283"/>
      <c r="G797" s="283"/>
      <c r="H797" s="283"/>
      <c r="I797" s="283"/>
      <c r="J797" s="283"/>
      <c r="K797" s="283"/>
      <c r="L797" s="329"/>
      <c r="M797" s="329"/>
      <c r="N797" s="329"/>
      <c r="O797" s="329"/>
      <c r="P797" s="329"/>
      <c r="Q797" s="329"/>
      <c r="R797" s="283"/>
      <c r="S797" s="283"/>
      <c r="T797" s="283"/>
      <c r="U797" s="283"/>
      <c r="V797" s="283"/>
      <c r="W797" s="283"/>
      <c r="X797" s="283"/>
      <c r="Y797" s="283"/>
      <c r="Z797" s="283"/>
      <c r="AA797" s="283"/>
      <c r="AB797" s="283"/>
      <c r="AC797" s="283"/>
      <c r="AD797" s="283"/>
      <c r="AE797" s="283"/>
      <c r="AF797" s="283"/>
      <c r="AG797" s="283"/>
      <c r="AH797" s="283"/>
      <c r="AI797" s="283"/>
      <c r="AJ797" s="283"/>
      <c r="AK797" s="283"/>
      <c r="AL797" s="283"/>
    </row>
    <row r="798">
      <c r="A798" s="283"/>
      <c r="B798" s="283"/>
      <c r="C798" s="283"/>
      <c r="D798" s="283"/>
      <c r="E798" s="283"/>
      <c r="F798" s="283"/>
      <c r="G798" s="283"/>
      <c r="H798" s="283"/>
      <c r="I798" s="283"/>
      <c r="J798" s="283"/>
      <c r="K798" s="283"/>
      <c r="L798" s="329"/>
      <c r="M798" s="329"/>
      <c r="N798" s="329"/>
      <c r="O798" s="329"/>
      <c r="P798" s="329"/>
      <c r="Q798" s="329"/>
      <c r="R798" s="283"/>
      <c r="S798" s="283"/>
      <c r="T798" s="283"/>
      <c r="U798" s="283"/>
      <c r="V798" s="283"/>
      <c r="W798" s="283"/>
      <c r="X798" s="283"/>
      <c r="Y798" s="283"/>
      <c r="Z798" s="283"/>
      <c r="AA798" s="283"/>
      <c r="AB798" s="283"/>
      <c r="AC798" s="283"/>
      <c r="AD798" s="283"/>
      <c r="AE798" s="283"/>
      <c r="AF798" s="283"/>
      <c r="AG798" s="283"/>
      <c r="AH798" s="283"/>
      <c r="AI798" s="283"/>
      <c r="AJ798" s="283"/>
      <c r="AK798" s="283"/>
      <c r="AL798" s="283"/>
    </row>
    <row r="799">
      <c r="A799" s="283"/>
      <c r="B799" s="283"/>
      <c r="C799" s="283"/>
      <c r="D799" s="283"/>
      <c r="E799" s="283"/>
      <c r="F799" s="283"/>
      <c r="G799" s="283"/>
      <c r="H799" s="283"/>
      <c r="I799" s="283"/>
      <c r="J799" s="283"/>
      <c r="K799" s="283"/>
      <c r="L799" s="329"/>
      <c r="M799" s="329"/>
      <c r="N799" s="329"/>
      <c r="O799" s="329"/>
      <c r="P799" s="329"/>
      <c r="Q799" s="329"/>
      <c r="R799" s="283"/>
      <c r="S799" s="283"/>
      <c r="T799" s="283"/>
      <c r="U799" s="283"/>
      <c r="V799" s="283"/>
      <c r="W799" s="283"/>
      <c r="X799" s="283"/>
      <c r="Y799" s="283"/>
      <c r="Z799" s="283"/>
      <c r="AA799" s="283"/>
      <c r="AB799" s="283"/>
      <c r="AC799" s="283"/>
      <c r="AD799" s="283"/>
      <c r="AE799" s="283"/>
      <c r="AF799" s="283"/>
      <c r="AG799" s="283"/>
      <c r="AH799" s="283"/>
      <c r="AI799" s="283"/>
      <c r="AJ799" s="283"/>
      <c r="AK799" s="283"/>
      <c r="AL799" s="283"/>
    </row>
    <row r="800">
      <c r="A800" s="283"/>
      <c r="B800" s="283"/>
      <c r="C800" s="283"/>
      <c r="D800" s="283"/>
      <c r="E800" s="283"/>
      <c r="F800" s="283"/>
      <c r="G800" s="283"/>
      <c r="H800" s="283"/>
      <c r="I800" s="283"/>
      <c r="J800" s="283"/>
      <c r="K800" s="283"/>
      <c r="L800" s="329"/>
      <c r="M800" s="329"/>
      <c r="N800" s="329"/>
      <c r="O800" s="329"/>
      <c r="P800" s="329"/>
      <c r="Q800" s="329"/>
      <c r="R800" s="283"/>
      <c r="S800" s="283"/>
      <c r="T800" s="283"/>
      <c r="U800" s="283"/>
      <c r="V800" s="283"/>
      <c r="W800" s="283"/>
      <c r="X800" s="283"/>
      <c r="Y800" s="283"/>
      <c r="Z800" s="283"/>
      <c r="AA800" s="283"/>
      <c r="AB800" s="283"/>
      <c r="AC800" s="283"/>
      <c r="AD800" s="283"/>
      <c r="AE800" s="283"/>
      <c r="AF800" s="283"/>
      <c r="AG800" s="283"/>
      <c r="AH800" s="283"/>
      <c r="AI800" s="283"/>
      <c r="AJ800" s="283"/>
      <c r="AK800" s="283"/>
      <c r="AL800" s="283"/>
    </row>
    <row r="801">
      <c r="A801" s="283"/>
      <c r="B801" s="283"/>
      <c r="C801" s="283"/>
      <c r="D801" s="283"/>
      <c r="E801" s="283"/>
      <c r="F801" s="283"/>
      <c r="G801" s="283"/>
      <c r="H801" s="283"/>
      <c r="I801" s="283"/>
      <c r="J801" s="283"/>
      <c r="K801" s="283"/>
      <c r="L801" s="329"/>
      <c r="M801" s="329"/>
      <c r="N801" s="329"/>
      <c r="O801" s="329"/>
      <c r="P801" s="329"/>
      <c r="Q801" s="329"/>
      <c r="R801" s="283"/>
      <c r="S801" s="283"/>
      <c r="T801" s="283"/>
      <c r="U801" s="283"/>
      <c r="V801" s="283"/>
      <c r="W801" s="283"/>
      <c r="X801" s="283"/>
      <c r="Y801" s="283"/>
      <c r="Z801" s="283"/>
      <c r="AA801" s="283"/>
      <c r="AB801" s="283"/>
      <c r="AC801" s="283"/>
      <c r="AD801" s="283"/>
      <c r="AE801" s="283"/>
      <c r="AF801" s="283"/>
      <c r="AG801" s="283"/>
      <c r="AH801" s="283"/>
      <c r="AI801" s="283"/>
      <c r="AJ801" s="283"/>
      <c r="AK801" s="283"/>
      <c r="AL801" s="283"/>
    </row>
    <row r="802">
      <c r="A802" s="283"/>
      <c r="B802" s="283"/>
      <c r="C802" s="283"/>
      <c r="D802" s="283"/>
      <c r="E802" s="283"/>
      <c r="F802" s="283"/>
      <c r="G802" s="283"/>
      <c r="H802" s="283"/>
      <c r="I802" s="283"/>
      <c r="J802" s="283"/>
      <c r="K802" s="283"/>
      <c r="L802" s="329"/>
      <c r="M802" s="329"/>
      <c r="N802" s="329"/>
      <c r="O802" s="329"/>
      <c r="P802" s="329"/>
      <c r="Q802" s="329"/>
      <c r="R802" s="283"/>
      <c r="S802" s="283"/>
      <c r="T802" s="283"/>
      <c r="U802" s="283"/>
      <c r="V802" s="283"/>
      <c r="W802" s="283"/>
      <c r="X802" s="283"/>
      <c r="Y802" s="283"/>
      <c r="Z802" s="283"/>
      <c r="AA802" s="283"/>
      <c r="AB802" s="283"/>
      <c r="AC802" s="283"/>
      <c r="AD802" s="283"/>
      <c r="AE802" s="283"/>
      <c r="AF802" s="283"/>
      <c r="AG802" s="283"/>
      <c r="AH802" s="283"/>
      <c r="AI802" s="283"/>
      <c r="AJ802" s="283"/>
      <c r="AK802" s="283"/>
      <c r="AL802" s="283"/>
    </row>
    <row r="803">
      <c r="A803" s="283"/>
      <c r="B803" s="283"/>
      <c r="C803" s="283"/>
      <c r="D803" s="283"/>
      <c r="E803" s="283"/>
      <c r="F803" s="283"/>
      <c r="G803" s="283"/>
      <c r="H803" s="283"/>
      <c r="I803" s="283"/>
      <c r="J803" s="283"/>
      <c r="K803" s="283"/>
      <c r="L803" s="329"/>
      <c r="M803" s="329"/>
      <c r="N803" s="329"/>
      <c r="O803" s="329"/>
      <c r="P803" s="329"/>
      <c r="Q803" s="329"/>
      <c r="R803" s="283"/>
      <c r="S803" s="283"/>
      <c r="T803" s="283"/>
      <c r="U803" s="283"/>
      <c r="V803" s="283"/>
      <c r="W803" s="283"/>
      <c r="X803" s="283"/>
      <c r="Y803" s="283"/>
      <c r="Z803" s="283"/>
      <c r="AA803" s="283"/>
      <c r="AB803" s="283"/>
      <c r="AC803" s="283"/>
      <c r="AD803" s="283"/>
      <c r="AE803" s="283"/>
      <c r="AF803" s="283"/>
      <c r="AG803" s="283"/>
      <c r="AH803" s="283"/>
      <c r="AI803" s="283"/>
      <c r="AJ803" s="283"/>
      <c r="AK803" s="283"/>
      <c r="AL803" s="283"/>
    </row>
    <row r="804">
      <c r="A804" s="283"/>
      <c r="B804" s="283"/>
      <c r="C804" s="283"/>
      <c r="D804" s="283"/>
      <c r="E804" s="283"/>
      <c r="F804" s="283"/>
      <c r="G804" s="283"/>
      <c r="H804" s="283"/>
      <c r="I804" s="283"/>
      <c r="J804" s="283"/>
      <c r="K804" s="283"/>
      <c r="L804" s="329"/>
      <c r="M804" s="329"/>
      <c r="N804" s="329"/>
      <c r="O804" s="329"/>
      <c r="P804" s="329"/>
      <c r="Q804" s="329"/>
      <c r="R804" s="283"/>
      <c r="S804" s="283"/>
      <c r="T804" s="283"/>
      <c r="U804" s="283"/>
      <c r="V804" s="283"/>
      <c r="W804" s="283"/>
      <c r="X804" s="283"/>
      <c r="Y804" s="283"/>
      <c r="Z804" s="283"/>
      <c r="AA804" s="283"/>
      <c r="AB804" s="283"/>
      <c r="AC804" s="283"/>
      <c r="AD804" s="283"/>
      <c r="AE804" s="283"/>
      <c r="AF804" s="283"/>
      <c r="AG804" s="283"/>
      <c r="AH804" s="283"/>
      <c r="AI804" s="283"/>
      <c r="AJ804" s="283"/>
      <c r="AK804" s="283"/>
      <c r="AL804" s="283"/>
    </row>
    <row r="805">
      <c r="A805" s="283"/>
      <c r="B805" s="283"/>
      <c r="C805" s="283"/>
      <c r="D805" s="283"/>
      <c r="E805" s="283"/>
      <c r="F805" s="283"/>
      <c r="G805" s="283"/>
      <c r="H805" s="283"/>
      <c r="I805" s="283"/>
      <c r="J805" s="283"/>
      <c r="K805" s="283"/>
      <c r="L805" s="329"/>
      <c r="M805" s="329"/>
      <c r="N805" s="329"/>
      <c r="O805" s="329"/>
      <c r="P805" s="329"/>
      <c r="Q805" s="329"/>
      <c r="R805" s="283"/>
      <c r="S805" s="283"/>
      <c r="T805" s="283"/>
      <c r="U805" s="283"/>
      <c r="V805" s="283"/>
      <c r="W805" s="283"/>
      <c r="X805" s="283"/>
      <c r="Y805" s="283"/>
      <c r="Z805" s="283"/>
      <c r="AA805" s="283"/>
      <c r="AB805" s="283"/>
      <c r="AC805" s="283"/>
      <c r="AD805" s="283"/>
      <c r="AE805" s="283"/>
      <c r="AF805" s="283"/>
      <c r="AG805" s="283"/>
      <c r="AH805" s="283"/>
      <c r="AI805" s="283"/>
      <c r="AJ805" s="283"/>
      <c r="AK805" s="283"/>
      <c r="AL805" s="283"/>
    </row>
    <row r="806">
      <c r="A806" s="283"/>
      <c r="B806" s="283"/>
      <c r="C806" s="283"/>
      <c r="D806" s="283"/>
      <c r="E806" s="283"/>
      <c r="F806" s="283"/>
      <c r="G806" s="283"/>
      <c r="H806" s="283"/>
      <c r="I806" s="283"/>
      <c r="J806" s="283"/>
      <c r="K806" s="283"/>
      <c r="L806" s="329"/>
      <c r="M806" s="329"/>
      <c r="N806" s="329"/>
      <c r="O806" s="329"/>
      <c r="P806" s="329"/>
      <c r="Q806" s="329"/>
      <c r="R806" s="283"/>
      <c r="S806" s="283"/>
      <c r="T806" s="283"/>
      <c r="U806" s="283"/>
      <c r="V806" s="283"/>
      <c r="W806" s="283"/>
      <c r="X806" s="283"/>
      <c r="Y806" s="283"/>
      <c r="Z806" s="283"/>
      <c r="AA806" s="283"/>
      <c r="AB806" s="283"/>
      <c r="AC806" s="283"/>
      <c r="AD806" s="283"/>
      <c r="AE806" s="283"/>
      <c r="AF806" s="283"/>
      <c r="AG806" s="283"/>
      <c r="AH806" s="283"/>
      <c r="AI806" s="283"/>
      <c r="AJ806" s="283"/>
      <c r="AK806" s="283"/>
      <c r="AL806" s="283"/>
    </row>
    <row r="807">
      <c r="A807" s="283"/>
      <c r="B807" s="283"/>
      <c r="C807" s="283"/>
      <c r="D807" s="283"/>
      <c r="E807" s="283"/>
      <c r="F807" s="283"/>
      <c r="G807" s="283"/>
      <c r="H807" s="283"/>
      <c r="I807" s="283"/>
      <c r="J807" s="283"/>
      <c r="K807" s="283"/>
      <c r="L807" s="329"/>
      <c r="M807" s="329"/>
      <c r="N807" s="329"/>
      <c r="O807" s="329"/>
      <c r="P807" s="329"/>
      <c r="Q807" s="329"/>
      <c r="R807" s="283"/>
      <c r="S807" s="283"/>
      <c r="T807" s="283"/>
      <c r="U807" s="283"/>
      <c r="V807" s="283"/>
      <c r="W807" s="283"/>
      <c r="X807" s="283"/>
      <c r="Y807" s="283"/>
      <c r="Z807" s="283"/>
      <c r="AA807" s="283"/>
      <c r="AB807" s="283"/>
      <c r="AC807" s="283"/>
      <c r="AD807" s="283"/>
      <c r="AE807" s="283"/>
      <c r="AF807" s="283"/>
      <c r="AG807" s="283"/>
      <c r="AH807" s="283"/>
      <c r="AI807" s="283"/>
      <c r="AJ807" s="283"/>
      <c r="AK807" s="283"/>
      <c r="AL807" s="283"/>
    </row>
    <row r="808">
      <c r="A808" s="283"/>
      <c r="B808" s="283"/>
      <c r="C808" s="283"/>
      <c r="D808" s="283"/>
      <c r="E808" s="283"/>
      <c r="F808" s="283"/>
      <c r="G808" s="283"/>
      <c r="H808" s="283"/>
      <c r="I808" s="283"/>
      <c r="J808" s="283"/>
      <c r="K808" s="283"/>
      <c r="L808" s="329"/>
      <c r="M808" s="329"/>
      <c r="N808" s="329"/>
      <c r="O808" s="329"/>
      <c r="P808" s="329"/>
      <c r="Q808" s="329"/>
      <c r="R808" s="283"/>
      <c r="S808" s="283"/>
      <c r="T808" s="283"/>
      <c r="U808" s="283"/>
      <c r="V808" s="283"/>
      <c r="W808" s="283"/>
      <c r="X808" s="283"/>
      <c r="Y808" s="283"/>
      <c r="Z808" s="283"/>
      <c r="AA808" s="283"/>
      <c r="AB808" s="283"/>
      <c r="AC808" s="283"/>
      <c r="AD808" s="283"/>
      <c r="AE808" s="283"/>
      <c r="AF808" s="283"/>
      <c r="AG808" s="283"/>
      <c r="AH808" s="283"/>
      <c r="AI808" s="283"/>
      <c r="AJ808" s="283"/>
      <c r="AK808" s="283"/>
      <c r="AL808" s="283"/>
    </row>
    <row r="809">
      <c r="A809" s="283"/>
      <c r="B809" s="283"/>
      <c r="C809" s="283"/>
      <c r="D809" s="283"/>
      <c r="E809" s="283"/>
      <c r="F809" s="283"/>
      <c r="G809" s="283"/>
      <c r="H809" s="283"/>
      <c r="I809" s="283"/>
      <c r="J809" s="283"/>
      <c r="K809" s="283"/>
      <c r="L809" s="329"/>
      <c r="M809" s="329"/>
      <c r="N809" s="329"/>
      <c r="O809" s="329"/>
      <c r="P809" s="329"/>
      <c r="Q809" s="329"/>
      <c r="R809" s="283"/>
      <c r="S809" s="283"/>
      <c r="T809" s="283"/>
      <c r="U809" s="283"/>
      <c r="V809" s="283"/>
      <c r="W809" s="283"/>
      <c r="X809" s="283"/>
      <c r="Y809" s="283"/>
      <c r="Z809" s="283"/>
      <c r="AA809" s="283"/>
      <c r="AB809" s="283"/>
      <c r="AC809" s="283"/>
      <c r="AD809" s="283"/>
      <c r="AE809" s="283"/>
      <c r="AF809" s="283"/>
      <c r="AG809" s="283"/>
      <c r="AH809" s="283"/>
      <c r="AI809" s="283"/>
      <c r="AJ809" s="283"/>
      <c r="AK809" s="283"/>
      <c r="AL809" s="283"/>
    </row>
    <row r="810">
      <c r="A810" s="283"/>
      <c r="B810" s="283"/>
      <c r="C810" s="283"/>
      <c r="D810" s="283"/>
      <c r="E810" s="283"/>
      <c r="F810" s="283"/>
      <c r="G810" s="283"/>
      <c r="H810" s="283"/>
      <c r="I810" s="283"/>
      <c r="J810" s="283"/>
      <c r="K810" s="283"/>
      <c r="L810" s="329"/>
      <c r="M810" s="329"/>
      <c r="N810" s="329"/>
      <c r="O810" s="329"/>
      <c r="P810" s="329"/>
      <c r="Q810" s="329"/>
      <c r="R810" s="283"/>
      <c r="S810" s="283"/>
      <c r="T810" s="283"/>
      <c r="U810" s="283"/>
      <c r="V810" s="283"/>
      <c r="W810" s="283"/>
      <c r="X810" s="283"/>
      <c r="Y810" s="283"/>
      <c r="Z810" s="283"/>
      <c r="AA810" s="283"/>
      <c r="AB810" s="283"/>
      <c r="AC810" s="283"/>
      <c r="AD810" s="283"/>
      <c r="AE810" s="283"/>
      <c r="AF810" s="283"/>
      <c r="AG810" s="283"/>
      <c r="AH810" s="283"/>
      <c r="AI810" s="283"/>
      <c r="AJ810" s="283"/>
      <c r="AK810" s="283"/>
      <c r="AL810" s="283"/>
    </row>
    <row r="811">
      <c r="A811" s="283"/>
      <c r="B811" s="283"/>
      <c r="C811" s="283"/>
      <c r="D811" s="283"/>
      <c r="E811" s="283"/>
      <c r="F811" s="283"/>
      <c r="G811" s="283"/>
      <c r="H811" s="283"/>
      <c r="I811" s="283"/>
      <c r="J811" s="283"/>
      <c r="K811" s="283"/>
      <c r="L811" s="329"/>
      <c r="M811" s="329"/>
      <c r="N811" s="329"/>
      <c r="O811" s="329"/>
      <c r="P811" s="329"/>
      <c r="Q811" s="329"/>
      <c r="R811" s="283"/>
      <c r="S811" s="283"/>
      <c r="T811" s="283"/>
      <c r="U811" s="283"/>
      <c r="V811" s="283"/>
      <c r="W811" s="283"/>
      <c r="X811" s="283"/>
      <c r="Y811" s="283"/>
      <c r="Z811" s="283"/>
      <c r="AA811" s="283"/>
      <c r="AB811" s="283"/>
      <c r="AC811" s="283"/>
      <c r="AD811" s="283"/>
      <c r="AE811" s="283"/>
      <c r="AF811" s="283"/>
      <c r="AG811" s="283"/>
      <c r="AH811" s="283"/>
      <c r="AI811" s="283"/>
      <c r="AJ811" s="283"/>
      <c r="AK811" s="283"/>
      <c r="AL811" s="283"/>
    </row>
    <row r="812">
      <c r="A812" s="283"/>
      <c r="B812" s="283"/>
      <c r="C812" s="283"/>
      <c r="D812" s="283"/>
      <c r="E812" s="283"/>
      <c r="F812" s="283"/>
      <c r="G812" s="283"/>
      <c r="H812" s="283"/>
      <c r="I812" s="283"/>
      <c r="J812" s="283"/>
      <c r="K812" s="283"/>
      <c r="L812" s="329"/>
      <c r="M812" s="329"/>
      <c r="N812" s="329"/>
      <c r="O812" s="329"/>
      <c r="P812" s="329"/>
      <c r="Q812" s="329"/>
      <c r="R812" s="283"/>
      <c r="S812" s="283"/>
      <c r="T812" s="283"/>
      <c r="U812" s="283"/>
      <c r="V812" s="283"/>
      <c r="W812" s="283"/>
      <c r="X812" s="283"/>
      <c r="Y812" s="283"/>
      <c r="Z812" s="283"/>
      <c r="AA812" s="283"/>
      <c r="AB812" s="283"/>
      <c r="AC812" s="283"/>
      <c r="AD812" s="283"/>
      <c r="AE812" s="283"/>
      <c r="AF812" s="283"/>
      <c r="AG812" s="283"/>
      <c r="AH812" s="283"/>
      <c r="AI812" s="283"/>
      <c r="AJ812" s="283"/>
      <c r="AK812" s="283"/>
      <c r="AL812" s="283"/>
    </row>
    <row r="813">
      <c r="A813" s="283"/>
      <c r="B813" s="283"/>
      <c r="C813" s="283"/>
      <c r="D813" s="283"/>
      <c r="E813" s="283"/>
      <c r="F813" s="283"/>
      <c r="G813" s="283"/>
      <c r="H813" s="283"/>
      <c r="I813" s="283"/>
      <c r="J813" s="283"/>
      <c r="K813" s="283"/>
      <c r="L813" s="329"/>
      <c r="M813" s="329"/>
      <c r="N813" s="329"/>
      <c r="O813" s="329"/>
      <c r="P813" s="329"/>
      <c r="Q813" s="329"/>
      <c r="R813" s="283"/>
      <c r="S813" s="283"/>
      <c r="T813" s="283"/>
      <c r="U813" s="283"/>
      <c r="V813" s="283"/>
      <c r="W813" s="283"/>
      <c r="X813" s="283"/>
      <c r="Y813" s="283"/>
      <c r="Z813" s="283"/>
      <c r="AA813" s="283"/>
      <c r="AB813" s="283"/>
      <c r="AC813" s="283"/>
      <c r="AD813" s="283"/>
      <c r="AE813" s="283"/>
      <c r="AF813" s="283"/>
      <c r="AG813" s="283"/>
      <c r="AH813" s="283"/>
      <c r="AI813" s="283"/>
      <c r="AJ813" s="283"/>
      <c r="AK813" s="283"/>
      <c r="AL813" s="283"/>
    </row>
    <row r="814">
      <c r="A814" s="283"/>
      <c r="B814" s="283"/>
      <c r="C814" s="283"/>
      <c r="D814" s="283"/>
      <c r="E814" s="283"/>
      <c r="F814" s="283"/>
      <c r="G814" s="283"/>
      <c r="H814" s="283"/>
      <c r="I814" s="283"/>
      <c r="J814" s="283"/>
      <c r="K814" s="283"/>
      <c r="L814" s="329"/>
      <c r="M814" s="329"/>
      <c r="N814" s="329"/>
      <c r="O814" s="329"/>
      <c r="P814" s="329"/>
      <c r="Q814" s="329"/>
      <c r="R814" s="283"/>
      <c r="S814" s="283"/>
      <c r="T814" s="283"/>
      <c r="U814" s="283"/>
      <c r="V814" s="283"/>
      <c r="W814" s="283"/>
      <c r="X814" s="283"/>
      <c r="Y814" s="283"/>
      <c r="Z814" s="283"/>
      <c r="AA814" s="283"/>
      <c r="AB814" s="283"/>
      <c r="AC814" s="283"/>
      <c r="AD814" s="283"/>
      <c r="AE814" s="283"/>
      <c r="AF814" s="283"/>
      <c r="AG814" s="283"/>
      <c r="AH814" s="283"/>
      <c r="AI814" s="283"/>
      <c r="AJ814" s="283"/>
      <c r="AK814" s="283"/>
      <c r="AL814" s="283"/>
    </row>
    <row r="815">
      <c r="A815" s="283"/>
      <c r="B815" s="283"/>
      <c r="C815" s="283"/>
      <c r="D815" s="283"/>
      <c r="E815" s="283"/>
      <c r="F815" s="283"/>
      <c r="G815" s="283"/>
      <c r="H815" s="283"/>
      <c r="I815" s="283"/>
      <c r="J815" s="283"/>
      <c r="K815" s="283"/>
      <c r="L815" s="329"/>
      <c r="M815" s="329"/>
      <c r="N815" s="329"/>
      <c r="O815" s="329"/>
      <c r="P815" s="329"/>
      <c r="Q815" s="329"/>
      <c r="R815" s="283"/>
      <c r="S815" s="283"/>
      <c r="T815" s="283"/>
      <c r="U815" s="283"/>
      <c r="V815" s="283"/>
      <c r="W815" s="283"/>
      <c r="X815" s="283"/>
      <c r="Y815" s="283"/>
      <c r="Z815" s="283"/>
      <c r="AA815" s="283"/>
      <c r="AB815" s="283"/>
      <c r="AC815" s="283"/>
      <c r="AD815" s="283"/>
      <c r="AE815" s="283"/>
      <c r="AF815" s="283"/>
      <c r="AG815" s="283"/>
      <c r="AH815" s="283"/>
      <c r="AI815" s="283"/>
      <c r="AJ815" s="283"/>
      <c r="AK815" s="283"/>
      <c r="AL815" s="283"/>
    </row>
    <row r="816">
      <c r="A816" s="283"/>
      <c r="B816" s="283"/>
      <c r="C816" s="283"/>
      <c r="D816" s="283"/>
      <c r="E816" s="283"/>
      <c r="F816" s="283"/>
      <c r="G816" s="283"/>
      <c r="H816" s="283"/>
      <c r="I816" s="283"/>
      <c r="J816" s="283"/>
      <c r="K816" s="283"/>
      <c r="L816" s="329"/>
      <c r="M816" s="329"/>
      <c r="N816" s="329"/>
      <c r="O816" s="329"/>
      <c r="P816" s="329"/>
      <c r="Q816" s="329"/>
      <c r="R816" s="283"/>
      <c r="S816" s="283"/>
      <c r="T816" s="283"/>
      <c r="U816" s="283"/>
      <c r="V816" s="283"/>
      <c r="W816" s="283"/>
      <c r="X816" s="283"/>
      <c r="Y816" s="283"/>
      <c r="Z816" s="283"/>
      <c r="AA816" s="283"/>
      <c r="AB816" s="283"/>
      <c r="AC816" s="283"/>
      <c r="AD816" s="283"/>
      <c r="AE816" s="283"/>
      <c r="AF816" s="283"/>
      <c r="AG816" s="283"/>
      <c r="AH816" s="283"/>
      <c r="AI816" s="283"/>
      <c r="AJ816" s="283"/>
      <c r="AK816" s="283"/>
      <c r="AL816" s="283"/>
    </row>
    <row r="817">
      <c r="A817" s="283"/>
      <c r="B817" s="283"/>
      <c r="C817" s="283"/>
      <c r="D817" s="283"/>
      <c r="E817" s="283"/>
      <c r="F817" s="283"/>
      <c r="G817" s="283"/>
      <c r="H817" s="283"/>
      <c r="I817" s="283"/>
      <c r="J817" s="283"/>
      <c r="K817" s="283"/>
      <c r="L817" s="329"/>
      <c r="M817" s="329"/>
      <c r="N817" s="329"/>
      <c r="O817" s="329"/>
      <c r="P817" s="329"/>
      <c r="Q817" s="329"/>
      <c r="R817" s="283"/>
      <c r="S817" s="283"/>
      <c r="T817" s="283"/>
      <c r="U817" s="283"/>
      <c r="V817" s="283"/>
      <c r="W817" s="283"/>
      <c r="X817" s="283"/>
      <c r="Y817" s="283"/>
      <c r="Z817" s="283"/>
      <c r="AA817" s="283"/>
      <c r="AB817" s="283"/>
      <c r="AC817" s="283"/>
      <c r="AD817" s="283"/>
      <c r="AE817" s="283"/>
      <c r="AF817" s="283"/>
      <c r="AG817" s="283"/>
      <c r="AH817" s="283"/>
      <c r="AI817" s="283"/>
      <c r="AJ817" s="283"/>
      <c r="AK817" s="283"/>
      <c r="AL817" s="283"/>
    </row>
    <row r="818">
      <c r="A818" s="283"/>
      <c r="B818" s="283"/>
      <c r="C818" s="283"/>
      <c r="D818" s="283"/>
      <c r="E818" s="283"/>
      <c r="F818" s="283"/>
      <c r="G818" s="283"/>
      <c r="H818" s="283"/>
      <c r="I818" s="283"/>
      <c r="J818" s="283"/>
      <c r="K818" s="283"/>
      <c r="L818" s="329"/>
      <c r="M818" s="329"/>
      <c r="N818" s="329"/>
      <c r="O818" s="329"/>
      <c r="P818" s="329"/>
      <c r="Q818" s="329"/>
      <c r="R818" s="283"/>
      <c r="S818" s="283"/>
      <c r="T818" s="283"/>
      <c r="U818" s="283"/>
      <c r="V818" s="283"/>
      <c r="W818" s="283"/>
      <c r="X818" s="283"/>
      <c r="Y818" s="283"/>
      <c r="Z818" s="283"/>
      <c r="AA818" s="283"/>
      <c r="AB818" s="283"/>
      <c r="AC818" s="283"/>
      <c r="AD818" s="283"/>
      <c r="AE818" s="283"/>
      <c r="AF818" s="283"/>
      <c r="AG818" s="283"/>
      <c r="AH818" s="283"/>
      <c r="AI818" s="283"/>
      <c r="AJ818" s="283"/>
      <c r="AK818" s="283"/>
      <c r="AL818" s="283"/>
    </row>
    <row r="819">
      <c r="A819" s="283"/>
      <c r="B819" s="283"/>
      <c r="C819" s="283"/>
      <c r="D819" s="283"/>
      <c r="E819" s="283"/>
      <c r="F819" s="283"/>
      <c r="G819" s="283"/>
      <c r="H819" s="283"/>
      <c r="I819" s="283"/>
      <c r="J819" s="283"/>
      <c r="K819" s="283"/>
      <c r="L819" s="329"/>
      <c r="M819" s="329"/>
      <c r="N819" s="329"/>
      <c r="O819" s="329"/>
      <c r="P819" s="329"/>
      <c r="Q819" s="329"/>
      <c r="R819" s="283"/>
      <c r="S819" s="283"/>
      <c r="T819" s="283"/>
      <c r="U819" s="283"/>
      <c r="V819" s="283"/>
      <c r="W819" s="283"/>
      <c r="X819" s="283"/>
      <c r="Y819" s="283"/>
      <c r="Z819" s="283"/>
      <c r="AA819" s="283"/>
      <c r="AB819" s="283"/>
      <c r="AC819" s="283"/>
      <c r="AD819" s="283"/>
      <c r="AE819" s="283"/>
      <c r="AF819" s="283"/>
      <c r="AG819" s="283"/>
      <c r="AH819" s="283"/>
      <c r="AI819" s="283"/>
      <c r="AJ819" s="283"/>
      <c r="AK819" s="283"/>
      <c r="AL819" s="283"/>
    </row>
    <row r="820">
      <c r="A820" s="283"/>
      <c r="B820" s="283"/>
      <c r="C820" s="283"/>
      <c r="D820" s="283"/>
      <c r="E820" s="283"/>
      <c r="F820" s="283"/>
      <c r="G820" s="283"/>
      <c r="H820" s="283"/>
      <c r="I820" s="283"/>
      <c r="J820" s="283"/>
      <c r="K820" s="283"/>
      <c r="L820" s="329"/>
      <c r="M820" s="329"/>
      <c r="N820" s="329"/>
      <c r="O820" s="329"/>
      <c r="P820" s="329"/>
      <c r="Q820" s="329"/>
      <c r="R820" s="283"/>
      <c r="S820" s="283"/>
      <c r="T820" s="283"/>
      <c r="U820" s="283"/>
      <c r="V820" s="283"/>
      <c r="W820" s="283"/>
      <c r="X820" s="283"/>
      <c r="Y820" s="283"/>
      <c r="Z820" s="283"/>
      <c r="AA820" s="283"/>
      <c r="AB820" s="283"/>
      <c r="AC820" s="283"/>
      <c r="AD820" s="283"/>
      <c r="AE820" s="283"/>
      <c r="AF820" s="283"/>
      <c r="AG820" s="283"/>
      <c r="AH820" s="283"/>
      <c r="AI820" s="283"/>
      <c r="AJ820" s="283"/>
      <c r="AK820" s="283"/>
      <c r="AL820" s="283"/>
    </row>
    <row r="821">
      <c r="A821" s="283"/>
      <c r="B821" s="283"/>
      <c r="C821" s="283"/>
      <c r="D821" s="283"/>
      <c r="E821" s="283"/>
      <c r="F821" s="283"/>
      <c r="G821" s="283"/>
      <c r="H821" s="283"/>
      <c r="I821" s="283"/>
      <c r="J821" s="283"/>
      <c r="K821" s="283"/>
      <c r="L821" s="329"/>
      <c r="M821" s="329"/>
      <c r="N821" s="329"/>
      <c r="O821" s="329"/>
      <c r="P821" s="329"/>
      <c r="Q821" s="329"/>
      <c r="R821" s="283"/>
      <c r="S821" s="283"/>
      <c r="T821" s="283"/>
      <c r="U821" s="283"/>
      <c r="V821" s="283"/>
      <c r="W821" s="283"/>
      <c r="X821" s="283"/>
      <c r="Y821" s="283"/>
      <c r="Z821" s="283"/>
      <c r="AA821" s="283"/>
      <c r="AB821" s="283"/>
      <c r="AC821" s="283"/>
      <c r="AD821" s="283"/>
      <c r="AE821" s="283"/>
      <c r="AF821" s="283"/>
      <c r="AG821" s="283"/>
      <c r="AH821" s="283"/>
      <c r="AI821" s="283"/>
      <c r="AJ821" s="283"/>
      <c r="AK821" s="283"/>
      <c r="AL821" s="283"/>
    </row>
    <row r="822">
      <c r="A822" s="283"/>
      <c r="B822" s="283"/>
      <c r="C822" s="283"/>
      <c r="D822" s="283"/>
      <c r="E822" s="283"/>
      <c r="F822" s="283"/>
      <c r="G822" s="283"/>
      <c r="H822" s="283"/>
      <c r="I822" s="283"/>
      <c r="J822" s="283"/>
      <c r="K822" s="283"/>
      <c r="L822" s="329"/>
      <c r="M822" s="329"/>
      <c r="N822" s="329"/>
      <c r="O822" s="329"/>
      <c r="P822" s="329"/>
      <c r="Q822" s="329"/>
      <c r="R822" s="283"/>
      <c r="S822" s="283"/>
      <c r="T822" s="283"/>
      <c r="U822" s="283"/>
      <c r="V822" s="283"/>
      <c r="W822" s="283"/>
      <c r="X822" s="283"/>
      <c r="Y822" s="283"/>
      <c r="Z822" s="283"/>
      <c r="AA822" s="283"/>
      <c r="AB822" s="283"/>
      <c r="AC822" s="283"/>
      <c r="AD822" s="283"/>
      <c r="AE822" s="283"/>
      <c r="AF822" s="283"/>
      <c r="AG822" s="283"/>
      <c r="AH822" s="283"/>
      <c r="AI822" s="283"/>
      <c r="AJ822" s="283"/>
      <c r="AK822" s="283"/>
      <c r="AL822" s="283"/>
    </row>
    <row r="823">
      <c r="A823" s="283"/>
      <c r="B823" s="283"/>
      <c r="C823" s="283"/>
      <c r="D823" s="283"/>
      <c r="E823" s="283"/>
      <c r="F823" s="283"/>
      <c r="G823" s="283"/>
      <c r="H823" s="283"/>
      <c r="I823" s="283"/>
      <c r="J823" s="283"/>
      <c r="K823" s="283"/>
      <c r="L823" s="329"/>
      <c r="M823" s="329"/>
      <c r="N823" s="329"/>
      <c r="O823" s="329"/>
      <c r="P823" s="329"/>
      <c r="Q823" s="329"/>
      <c r="R823" s="283"/>
      <c r="S823" s="283"/>
      <c r="T823" s="283"/>
      <c r="U823" s="283"/>
      <c r="V823" s="283"/>
      <c r="W823" s="283"/>
      <c r="X823" s="283"/>
      <c r="Y823" s="283"/>
      <c r="Z823" s="283"/>
      <c r="AA823" s="283"/>
      <c r="AB823" s="283"/>
      <c r="AC823" s="283"/>
      <c r="AD823" s="283"/>
      <c r="AE823" s="283"/>
      <c r="AF823" s="283"/>
      <c r="AG823" s="283"/>
      <c r="AH823" s="283"/>
      <c r="AI823" s="283"/>
      <c r="AJ823" s="283"/>
      <c r="AK823" s="283"/>
      <c r="AL823" s="283"/>
    </row>
    <row r="824">
      <c r="A824" s="283"/>
      <c r="B824" s="283"/>
      <c r="C824" s="283"/>
      <c r="D824" s="283"/>
      <c r="E824" s="283"/>
      <c r="F824" s="283"/>
      <c r="G824" s="283"/>
      <c r="H824" s="283"/>
      <c r="I824" s="283"/>
      <c r="J824" s="283"/>
      <c r="K824" s="283"/>
      <c r="L824" s="329"/>
      <c r="M824" s="329"/>
      <c r="N824" s="329"/>
      <c r="O824" s="329"/>
      <c r="P824" s="329"/>
      <c r="Q824" s="329"/>
      <c r="R824" s="283"/>
      <c r="S824" s="283"/>
      <c r="T824" s="283"/>
      <c r="U824" s="283"/>
      <c r="V824" s="283"/>
      <c r="W824" s="283"/>
      <c r="X824" s="283"/>
      <c r="Y824" s="283"/>
      <c r="Z824" s="283"/>
      <c r="AA824" s="283"/>
      <c r="AB824" s="283"/>
      <c r="AC824" s="283"/>
      <c r="AD824" s="283"/>
      <c r="AE824" s="283"/>
      <c r="AF824" s="283"/>
      <c r="AG824" s="283"/>
      <c r="AH824" s="283"/>
      <c r="AI824" s="283"/>
      <c r="AJ824" s="283"/>
      <c r="AK824" s="283"/>
      <c r="AL824" s="283"/>
    </row>
    <row r="825">
      <c r="A825" s="283"/>
      <c r="B825" s="283"/>
      <c r="C825" s="283"/>
      <c r="D825" s="283"/>
      <c r="E825" s="283"/>
      <c r="F825" s="283"/>
      <c r="G825" s="283"/>
      <c r="H825" s="283"/>
      <c r="I825" s="283"/>
      <c r="J825" s="283"/>
      <c r="K825" s="283"/>
      <c r="L825" s="329"/>
      <c r="M825" s="329"/>
      <c r="N825" s="329"/>
      <c r="O825" s="329"/>
      <c r="P825" s="329"/>
      <c r="Q825" s="329"/>
      <c r="R825" s="283"/>
      <c r="S825" s="283"/>
      <c r="T825" s="283"/>
      <c r="U825" s="283"/>
      <c r="V825" s="283"/>
      <c r="W825" s="283"/>
      <c r="X825" s="283"/>
      <c r="Y825" s="283"/>
      <c r="Z825" s="283"/>
      <c r="AA825" s="283"/>
      <c r="AB825" s="283"/>
      <c r="AC825" s="283"/>
      <c r="AD825" s="283"/>
      <c r="AE825" s="283"/>
      <c r="AF825" s="283"/>
      <c r="AG825" s="283"/>
      <c r="AH825" s="283"/>
      <c r="AI825" s="283"/>
      <c r="AJ825" s="283"/>
      <c r="AK825" s="283"/>
      <c r="AL825" s="283"/>
    </row>
    <row r="826">
      <c r="A826" s="283"/>
      <c r="B826" s="283"/>
      <c r="C826" s="283"/>
      <c r="D826" s="283"/>
      <c r="E826" s="283"/>
      <c r="F826" s="283"/>
      <c r="G826" s="283"/>
      <c r="H826" s="283"/>
      <c r="I826" s="283"/>
      <c r="J826" s="283"/>
      <c r="K826" s="283"/>
      <c r="L826" s="329"/>
      <c r="M826" s="329"/>
      <c r="N826" s="329"/>
      <c r="O826" s="329"/>
      <c r="P826" s="329"/>
      <c r="Q826" s="329"/>
      <c r="R826" s="283"/>
      <c r="S826" s="283"/>
      <c r="T826" s="283"/>
      <c r="U826" s="283"/>
      <c r="V826" s="283"/>
      <c r="W826" s="283"/>
      <c r="X826" s="283"/>
      <c r="Y826" s="283"/>
      <c r="Z826" s="283"/>
      <c r="AA826" s="283"/>
      <c r="AB826" s="283"/>
      <c r="AC826" s="283"/>
      <c r="AD826" s="283"/>
      <c r="AE826" s="283"/>
      <c r="AF826" s="283"/>
      <c r="AG826" s="283"/>
      <c r="AH826" s="283"/>
      <c r="AI826" s="283"/>
      <c r="AJ826" s="283"/>
      <c r="AK826" s="283"/>
      <c r="AL826" s="283"/>
    </row>
    <row r="827">
      <c r="A827" s="283"/>
      <c r="B827" s="283"/>
      <c r="C827" s="283"/>
      <c r="D827" s="283"/>
      <c r="E827" s="283"/>
      <c r="F827" s="283"/>
      <c r="G827" s="283"/>
      <c r="H827" s="283"/>
      <c r="I827" s="283"/>
      <c r="J827" s="283"/>
      <c r="K827" s="283"/>
      <c r="L827" s="329"/>
      <c r="M827" s="329"/>
      <c r="N827" s="329"/>
      <c r="O827" s="329"/>
      <c r="P827" s="329"/>
      <c r="Q827" s="329"/>
      <c r="R827" s="283"/>
      <c r="S827" s="283"/>
      <c r="T827" s="283"/>
      <c r="U827" s="283"/>
      <c r="V827" s="283"/>
      <c r="W827" s="283"/>
      <c r="X827" s="283"/>
      <c r="Y827" s="283"/>
      <c r="Z827" s="283"/>
      <c r="AA827" s="283"/>
      <c r="AB827" s="283"/>
      <c r="AC827" s="283"/>
      <c r="AD827" s="283"/>
      <c r="AE827" s="283"/>
      <c r="AF827" s="283"/>
      <c r="AG827" s="283"/>
      <c r="AH827" s="283"/>
      <c r="AI827" s="283"/>
      <c r="AJ827" s="283"/>
      <c r="AK827" s="283"/>
      <c r="AL827" s="283"/>
    </row>
    <row r="828">
      <c r="A828" s="283"/>
      <c r="B828" s="283"/>
      <c r="C828" s="283"/>
      <c r="D828" s="283"/>
      <c r="E828" s="283"/>
      <c r="F828" s="283"/>
      <c r="G828" s="283"/>
      <c r="H828" s="283"/>
      <c r="I828" s="283"/>
      <c r="J828" s="283"/>
      <c r="K828" s="283"/>
      <c r="L828" s="329"/>
      <c r="M828" s="329"/>
      <c r="N828" s="329"/>
      <c r="O828" s="329"/>
      <c r="P828" s="329"/>
      <c r="Q828" s="329"/>
      <c r="R828" s="283"/>
      <c r="S828" s="283"/>
      <c r="T828" s="283"/>
      <c r="U828" s="283"/>
      <c r="V828" s="283"/>
      <c r="W828" s="283"/>
      <c r="X828" s="283"/>
      <c r="Y828" s="283"/>
      <c r="Z828" s="283"/>
      <c r="AA828" s="283"/>
      <c r="AB828" s="283"/>
      <c r="AC828" s="283"/>
      <c r="AD828" s="283"/>
      <c r="AE828" s="283"/>
      <c r="AF828" s="283"/>
      <c r="AG828" s="283"/>
      <c r="AH828" s="283"/>
      <c r="AI828" s="283"/>
      <c r="AJ828" s="283"/>
      <c r="AK828" s="283"/>
      <c r="AL828" s="283"/>
    </row>
    <row r="829">
      <c r="A829" s="283"/>
      <c r="B829" s="283"/>
      <c r="C829" s="283"/>
      <c r="D829" s="283"/>
      <c r="E829" s="283"/>
      <c r="F829" s="283"/>
      <c r="G829" s="283"/>
      <c r="H829" s="283"/>
      <c r="I829" s="283"/>
      <c r="J829" s="283"/>
      <c r="K829" s="283"/>
      <c r="L829" s="329"/>
      <c r="M829" s="329"/>
      <c r="N829" s="329"/>
      <c r="O829" s="329"/>
      <c r="P829" s="329"/>
      <c r="Q829" s="329"/>
      <c r="R829" s="283"/>
      <c r="S829" s="283"/>
      <c r="T829" s="283"/>
      <c r="U829" s="283"/>
      <c r="V829" s="283"/>
      <c r="W829" s="283"/>
      <c r="X829" s="283"/>
      <c r="Y829" s="283"/>
      <c r="Z829" s="283"/>
      <c r="AA829" s="283"/>
      <c r="AB829" s="283"/>
      <c r="AC829" s="283"/>
      <c r="AD829" s="283"/>
      <c r="AE829" s="283"/>
      <c r="AF829" s="283"/>
      <c r="AG829" s="283"/>
      <c r="AH829" s="283"/>
      <c r="AI829" s="283"/>
      <c r="AJ829" s="283"/>
      <c r="AK829" s="283"/>
      <c r="AL829" s="283"/>
    </row>
    <row r="830">
      <c r="A830" s="283"/>
      <c r="B830" s="283"/>
      <c r="C830" s="283"/>
      <c r="D830" s="283"/>
      <c r="E830" s="283"/>
      <c r="F830" s="283"/>
      <c r="G830" s="283"/>
      <c r="H830" s="283"/>
      <c r="I830" s="283"/>
      <c r="J830" s="283"/>
      <c r="K830" s="283"/>
      <c r="L830" s="329"/>
      <c r="M830" s="329"/>
      <c r="N830" s="329"/>
      <c r="O830" s="329"/>
      <c r="P830" s="329"/>
      <c r="Q830" s="329"/>
      <c r="R830" s="283"/>
      <c r="S830" s="283"/>
      <c r="T830" s="283"/>
      <c r="U830" s="283"/>
      <c r="V830" s="283"/>
      <c r="W830" s="283"/>
      <c r="X830" s="283"/>
      <c r="Y830" s="283"/>
      <c r="Z830" s="283"/>
      <c r="AA830" s="283"/>
      <c r="AB830" s="283"/>
      <c r="AC830" s="283"/>
      <c r="AD830" s="283"/>
      <c r="AE830" s="283"/>
      <c r="AF830" s="283"/>
      <c r="AG830" s="283"/>
      <c r="AH830" s="283"/>
      <c r="AI830" s="283"/>
      <c r="AJ830" s="283"/>
      <c r="AK830" s="283"/>
      <c r="AL830" s="283"/>
    </row>
    <row r="831">
      <c r="A831" s="283"/>
      <c r="B831" s="283"/>
      <c r="C831" s="283"/>
      <c r="D831" s="283"/>
      <c r="E831" s="283"/>
      <c r="F831" s="283"/>
      <c r="G831" s="283"/>
      <c r="H831" s="283"/>
      <c r="I831" s="283"/>
      <c r="J831" s="283"/>
      <c r="K831" s="283"/>
      <c r="L831" s="329"/>
      <c r="M831" s="329"/>
      <c r="N831" s="329"/>
      <c r="O831" s="329"/>
      <c r="P831" s="329"/>
      <c r="Q831" s="329"/>
      <c r="R831" s="283"/>
      <c r="S831" s="283"/>
      <c r="T831" s="283"/>
      <c r="U831" s="283"/>
      <c r="V831" s="283"/>
      <c r="W831" s="283"/>
      <c r="X831" s="283"/>
      <c r="Y831" s="283"/>
      <c r="Z831" s="283"/>
      <c r="AA831" s="283"/>
      <c r="AB831" s="283"/>
      <c r="AC831" s="283"/>
      <c r="AD831" s="283"/>
      <c r="AE831" s="283"/>
      <c r="AF831" s="283"/>
      <c r="AG831" s="283"/>
      <c r="AH831" s="283"/>
      <c r="AI831" s="283"/>
      <c r="AJ831" s="283"/>
      <c r="AK831" s="283"/>
      <c r="AL831" s="283"/>
    </row>
    <row r="832">
      <c r="A832" s="283"/>
      <c r="B832" s="283"/>
      <c r="C832" s="283"/>
      <c r="D832" s="283"/>
      <c r="E832" s="283"/>
      <c r="F832" s="283"/>
      <c r="G832" s="283"/>
      <c r="H832" s="283"/>
      <c r="I832" s="283"/>
      <c r="J832" s="283"/>
      <c r="K832" s="283"/>
      <c r="L832" s="329"/>
      <c r="M832" s="329"/>
      <c r="N832" s="329"/>
      <c r="O832" s="329"/>
      <c r="P832" s="329"/>
      <c r="Q832" s="329"/>
      <c r="R832" s="283"/>
      <c r="S832" s="283"/>
      <c r="T832" s="283"/>
      <c r="U832" s="283"/>
      <c r="V832" s="283"/>
      <c r="W832" s="283"/>
      <c r="X832" s="283"/>
      <c r="Y832" s="283"/>
      <c r="Z832" s="283"/>
      <c r="AA832" s="283"/>
      <c r="AB832" s="283"/>
      <c r="AC832" s="283"/>
      <c r="AD832" s="283"/>
      <c r="AE832" s="283"/>
      <c r="AF832" s="283"/>
      <c r="AG832" s="283"/>
      <c r="AH832" s="283"/>
      <c r="AI832" s="283"/>
      <c r="AJ832" s="283"/>
      <c r="AK832" s="283"/>
      <c r="AL832" s="283"/>
    </row>
    <row r="833">
      <c r="A833" s="283"/>
      <c r="B833" s="283"/>
      <c r="C833" s="283"/>
      <c r="D833" s="283"/>
      <c r="E833" s="283"/>
      <c r="F833" s="283"/>
      <c r="G833" s="283"/>
      <c r="H833" s="283"/>
      <c r="I833" s="283"/>
      <c r="J833" s="283"/>
      <c r="K833" s="283"/>
      <c r="L833" s="329"/>
      <c r="M833" s="329"/>
      <c r="N833" s="329"/>
      <c r="O833" s="329"/>
      <c r="P833" s="329"/>
      <c r="Q833" s="329"/>
      <c r="R833" s="283"/>
      <c r="S833" s="283"/>
      <c r="T833" s="283"/>
      <c r="U833" s="283"/>
      <c r="V833" s="283"/>
      <c r="W833" s="283"/>
      <c r="X833" s="283"/>
      <c r="Y833" s="283"/>
      <c r="Z833" s="283"/>
      <c r="AA833" s="283"/>
      <c r="AB833" s="283"/>
      <c r="AC833" s="283"/>
      <c r="AD833" s="283"/>
      <c r="AE833" s="283"/>
      <c r="AF833" s="283"/>
      <c r="AG833" s="283"/>
      <c r="AH833" s="283"/>
      <c r="AI833" s="283"/>
      <c r="AJ833" s="283"/>
      <c r="AK833" s="283"/>
      <c r="AL833" s="283"/>
    </row>
    <row r="834">
      <c r="A834" s="283"/>
      <c r="B834" s="283"/>
      <c r="C834" s="283"/>
      <c r="D834" s="283"/>
      <c r="E834" s="283"/>
      <c r="F834" s="283"/>
      <c r="G834" s="283"/>
      <c r="H834" s="283"/>
      <c r="I834" s="283"/>
      <c r="J834" s="283"/>
      <c r="K834" s="283"/>
      <c r="L834" s="329"/>
      <c r="M834" s="329"/>
      <c r="N834" s="329"/>
      <c r="O834" s="329"/>
      <c r="P834" s="329"/>
      <c r="Q834" s="329"/>
      <c r="R834" s="283"/>
      <c r="S834" s="283"/>
      <c r="T834" s="283"/>
      <c r="U834" s="283"/>
      <c r="V834" s="283"/>
      <c r="W834" s="283"/>
      <c r="X834" s="283"/>
      <c r="Y834" s="283"/>
      <c r="Z834" s="283"/>
      <c r="AA834" s="283"/>
      <c r="AB834" s="283"/>
      <c r="AC834" s="283"/>
      <c r="AD834" s="283"/>
      <c r="AE834" s="283"/>
      <c r="AF834" s="283"/>
      <c r="AG834" s="283"/>
      <c r="AH834" s="283"/>
      <c r="AI834" s="283"/>
      <c r="AJ834" s="283"/>
      <c r="AK834" s="283"/>
      <c r="AL834" s="283"/>
    </row>
    <row r="835">
      <c r="A835" s="283"/>
      <c r="B835" s="283"/>
      <c r="C835" s="283"/>
      <c r="D835" s="283"/>
      <c r="E835" s="283"/>
      <c r="F835" s="283"/>
      <c r="G835" s="283"/>
      <c r="H835" s="283"/>
      <c r="I835" s="283"/>
      <c r="J835" s="283"/>
      <c r="K835" s="283"/>
      <c r="L835" s="329"/>
      <c r="M835" s="329"/>
      <c r="N835" s="329"/>
      <c r="O835" s="329"/>
      <c r="P835" s="329"/>
      <c r="Q835" s="329"/>
      <c r="R835" s="283"/>
      <c r="S835" s="283"/>
      <c r="T835" s="283"/>
      <c r="U835" s="283"/>
      <c r="V835" s="283"/>
      <c r="W835" s="283"/>
      <c r="X835" s="283"/>
      <c r="Y835" s="283"/>
      <c r="Z835" s="283"/>
      <c r="AA835" s="283"/>
      <c r="AB835" s="283"/>
      <c r="AC835" s="283"/>
      <c r="AD835" s="283"/>
      <c r="AE835" s="283"/>
      <c r="AF835" s="283"/>
      <c r="AG835" s="283"/>
      <c r="AH835" s="283"/>
      <c r="AI835" s="283"/>
      <c r="AJ835" s="283"/>
      <c r="AK835" s="283"/>
      <c r="AL835" s="283"/>
    </row>
    <row r="836">
      <c r="A836" s="283"/>
      <c r="B836" s="283"/>
      <c r="C836" s="283"/>
      <c r="D836" s="283"/>
      <c r="E836" s="283"/>
      <c r="F836" s="283"/>
      <c r="G836" s="283"/>
      <c r="H836" s="283"/>
      <c r="I836" s="283"/>
      <c r="J836" s="283"/>
      <c r="K836" s="283"/>
      <c r="L836" s="329"/>
      <c r="M836" s="329"/>
      <c r="N836" s="329"/>
      <c r="O836" s="329"/>
      <c r="P836" s="329"/>
      <c r="Q836" s="329"/>
      <c r="R836" s="283"/>
      <c r="S836" s="283"/>
      <c r="T836" s="283"/>
      <c r="U836" s="283"/>
      <c r="V836" s="283"/>
      <c r="W836" s="283"/>
      <c r="X836" s="283"/>
      <c r="Y836" s="283"/>
      <c r="Z836" s="283"/>
      <c r="AA836" s="283"/>
      <c r="AB836" s="283"/>
      <c r="AC836" s="283"/>
      <c r="AD836" s="283"/>
      <c r="AE836" s="283"/>
      <c r="AF836" s="283"/>
      <c r="AG836" s="283"/>
      <c r="AH836" s="283"/>
      <c r="AI836" s="283"/>
      <c r="AJ836" s="283"/>
      <c r="AK836" s="283"/>
      <c r="AL836" s="283"/>
    </row>
    <row r="837">
      <c r="A837" s="283"/>
      <c r="B837" s="283"/>
      <c r="C837" s="283"/>
      <c r="D837" s="283"/>
      <c r="E837" s="283"/>
      <c r="F837" s="283"/>
      <c r="G837" s="283"/>
      <c r="H837" s="283"/>
      <c r="I837" s="283"/>
      <c r="J837" s="283"/>
      <c r="K837" s="283"/>
      <c r="L837" s="329"/>
      <c r="M837" s="329"/>
      <c r="N837" s="329"/>
      <c r="O837" s="329"/>
      <c r="P837" s="329"/>
      <c r="Q837" s="329"/>
      <c r="R837" s="283"/>
      <c r="S837" s="283"/>
      <c r="T837" s="283"/>
      <c r="U837" s="283"/>
      <c r="V837" s="283"/>
      <c r="W837" s="283"/>
      <c r="X837" s="283"/>
      <c r="Y837" s="283"/>
      <c r="Z837" s="283"/>
      <c r="AA837" s="283"/>
      <c r="AB837" s="283"/>
      <c r="AC837" s="283"/>
      <c r="AD837" s="283"/>
      <c r="AE837" s="283"/>
      <c r="AF837" s="283"/>
      <c r="AG837" s="283"/>
      <c r="AH837" s="283"/>
      <c r="AI837" s="283"/>
      <c r="AJ837" s="283"/>
      <c r="AK837" s="283"/>
      <c r="AL837" s="283"/>
    </row>
    <row r="838">
      <c r="A838" s="283"/>
      <c r="B838" s="283"/>
      <c r="C838" s="283"/>
      <c r="D838" s="283"/>
      <c r="E838" s="283"/>
      <c r="F838" s="283"/>
      <c r="G838" s="283"/>
      <c r="H838" s="283"/>
      <c r="I838" s="283"/>
      <c r="J838" s="283"/>
      <c r="K838" s="283"/>
      <c r="L838" s="329"/>
      <c r="M838" s="329"/>
      <c r="N838" s="329"/>
      <c r="O838" s="329"/>
      <c r="P838" s="329"/>
      <c r="Q838" s="329"/>
      <c r="R838" s="283"/>
      <c r="S838" s="283"/>
      <c r="T838" s="283"/>
      <c r="U838" s="283"/>
      <c r="V838" s="283"/>
      <c r="W838" s="283"/>
      <c r="X838" s="283"/>
      <c r="Y838" s="283"/>
      <c r="Z838" s="283"/>
      <c r="AA838" s="283"/>
      <c r="AB838" s="283"/>
      <c r="AC838" s="283"/>
      <c r="AD838" s="283"/>
      <c r="AE838" s="283"/>
      <c r="AF838" s="283"/>
      <c r="AG838" s="283"/>
      <c r="AH838" s="283"/>
      <c r="AI838" s="283"/>
      <c r="AJ838" s="283"/>
      <c r="AK838" s="283"/>
      <c r="AL838" s="283"/>
    </row>
    <row r="839">
      <c r="A839" s="283"/>
      <c r="B839" s="283"/>
      <c r="C839" s="283"/>
      <c r="D839" s="283"/>
      <c r="E839" s="283"/>
      <c r="F839" s="283"/>
      <c r="G839" s="283"/>
      <c r="H839" s="283"/>
      <c r="I839" s="283"/>
      <c r="J839" s="283"/>
      <c r="K839" s="283"/>
      <c r="L839" s="329"/>
      <c r="M839" s="329"/>
      <c r="N839" s="329"/>
      <c r="O839" s="329"/>
      <c r="P839" s="329"/>
      <c r="Q839" s="329"/>
      <c r="R839" s="283"/>
      <c r="S839" s="283"/>
      <c r="T839" s="283"/>
      <c r="U839" s="283"/>
      <c r="V839" s="283"/>
      <c r="W839" s="283"/>
      <c r="X839" s="283"/>
      <c r="Y839" s="283"/>
      <c r="Z839" s="283"/>
      <c r="AA839" s="283"/>
      <c r="AB839" s="283"/>
      <c r="AC839" s="283"/>
      <c r="AD839" s="283"/>
      <c r="AE839" s="283"/>
      <c r="AF839" s="283"/>
      <c r="AG839" s="283"/>
      <c r="AH839" s="283"/>
      <c r="AI839" s="283"/>
      <c r="AJ839" s="283"/>
      <c r="AK839" s="283"/>
      <c r="AL839" s="283"/>
    </row>
    <row r="840">
      <c r="A840" s="283"/>
      <c r="B840" s="283"/>
      <c r="C840" s="283"/>
      <c r="D840" s="283"/>
      <c r="E840" s="283"/>
      <c r="F840" s="283"/>
      <c r="G840" s="283"/>
      <c r="H840" s="283"/>
      <c r="I840" s="283"/>
      <c r="J840" s="283"/>
      <c r="K840" s="283"/>
      <c r="L840" s="329"/>
      <c r="M840" s="329"/>
      <c r="N840" s="329"/>
      <c r="O840" s="329"/>
      <c r="P840" s="329"/>
      <c r="Q840" s="329"/>
      <c r="R840" s="283"/>
      <c r="S840" s="283"/>
      <c r="T840" s="283"/>
      <c r="U840" s="283"/>
      <c r="V840" s="283"/>
      <c r="W840" s="283"/>
      <c r="X840" s="283"/>
      <c r="Y840" s="283"/>
      <c r="Z840" s="283"/>
      <c r="AA840" s="283"/>
      <c r="AB840" s="283"/>
      <c r="AC840" s="283"/>
      <c r="AD840" s="283"/>
      <c r="AE840" s="283"/>
      <c r="AF840" s="283"/>
      <c r="AG840" s="283"/>
      <c r="AH840" s="283"/>
      <c r="AI840" s="283"/>
      <c r="AJ840" s="283"/>
      <c r="AK840" s="283"/>
      <c r="AL840" s="283"/>
    </row>
    <row r="841">
      <c r="A841" s="283"/>
      <c r="B841" s="283"/>
      <c r="C841" s="283"/>
      <c r="D841" s="283"/>
      <c r="E841" s="283"/>
      <c r="F841" s="283"/>
      <c r="G841" s="283"/>
      <c r="H841" s="283"/>
      <c r="I841" s="283"/>
      <c r="J841" s="283"/>
      <c r="K841" s="283"/>
      <c r="L841" s="329"/>
      <c r="M841" s="329"/>
      <c r="N841" s="329"/>
      <c r="O841" s="329"/>
      <c r="P841" s="329"/>
      <c r="Q841" s="329"/>
      <c r="R841" s="283"/>
      <c r="S841" s="283"/>
      <c r="T841" s="283"/>
      <c r="U841" s="283"/>
      <c r="V841" s="283"/>
      <c r="W841" s="283"/>
      <c r="X841" s="283"/>
      <c r="Y841" s="283"/>
      <c r="Z841" s="283"/>
      <c r="AA841" s="283"/>
      <c r="AB841" s="283"/>
      <c r="AC841" s="283"/>
      <c r="AD841" s="283"/>
      <c r="AE841" s="283"/>
      <c r="AF841" s="283"/>
      <c r="AG841" s="283"/>
      <c r="AH841" s="283"/>
      <c r="AI841" s="283"/>
      <c r="AJ841" s="283"/>
      <c r="AK841" s="283"/>
      <c r="AL841" s="283"/>
    </row>
    <row r="842">
      <c r="A842" s="283"/>
      <c r="B842" s="283"/>
      <c r="C842" s="283"/>
      <c r="D842" s="283"/>
      <c r="E842" s="283"/>
      <c r="F842" s="283"/>
      <c r="G842" s="283"/>
      <c r="H842" s="283"/>
      <c r="I842" s="283"/>
      <c r="J842" s="283"/>
      <c r="K842" s="283"/>
      <c r="L842" s="329"/>
      <c r="M842" s="329"/>
      <c r="N842" s="329"/>
      <c r="O842" s="329"/>
      <c r="P842" s="329"/>
      <c r="Q842" s="329"/>
      <c r="R842" s="283"/>
      <c r="S842" s="283"/>
      <c r="T842" s="283"/>
      <c r="U842" s="283"/>
      <c r="V842" s="283"/>
      <c r="W842" s="283"/>
      <c r="X842" s="283"/>
      <c r="Y842" s="283"/>
      <c r="Z842" s="283"/>
      <c r="AA842" s="283"/>
      <c r="AB842" s="283"/>
      <c r="AC842" s="283"/>
      <c r="AD842" s="283"/>
      <c r="AE842" s="283"/>
      <c r="AF842" s="283"/>
      <c r="AG842" s="283"/>
      <c r="AH842" s="283"/>
      <c r="AI842" s="283"/>
      <c r="AJ842" s="283"/>
      <c r="AK842" s="283"/>
      <c r="AL842" s="283"/>
    </row>
    <row r="843">
      <c r="A843" s="283"/>
      <c r="B843" s="283"/>
      <c r="C843" s="283"/>
      <c r="D843" s="283"/>
      <c r="E843" s="283"/>
      <c r="F843" s="283"/>
      <c r="G843" s="283"/>
      <c r="H843" s="283"/>
      <c r="I843" s="283"/>
      <c r="J843" s="283"/>
      <c r="K843" s="283"/>
      <c r="L843" s="329"/>
      <c r="M843" s="329"/>
      <c r="N843" s="329"/>
      <c r="O843" s="329"/>
      <c r="P843" s="329"/>
      <c r="Q843" s="329"/>
      <c r="R843" s="283"/>
      <c r="S843" s="283"/>
      <c r="T843" s="283"/>
      <c r="U843" s="283"/>
      <c r="V843" s="283"/>
      <c r="W843" s="283"/>
      <c r="X843" s="283"/>
      <c r="Y843" s="283"/>
      <c r="Z843" s="283"/>
      <c r="AA843" s="283"/>
      <c r="AB843" s="283"/>
      <c r="AC843" s="283"/>
      <c r="AD843" s="283"/>
      <c r="AE843" s="283"/>
      <c r="AF843" s="283"/>
      <c r="AG843" s="283"/>
      <c r="AH843" s="283"/>
      <c r="AI843" s="283"/>
      <c r="AJ843" s="283"/>
      <c r="AK843" s="283"/>
      <c r="AL843" s="283"/>
    </row>
    <row r="844">
      <c r="A844" s="283"/>
      <c r="B844" s="283"/>
      <c r="C844" s="283"/>
      <c r="D844" s="283"/>
      <c r="E844" s="283"/>
      <c r="F844" s="283"/>
      <c r="G844" s="283"/>
      <c r="H844" s="283"/>
      <c r="I844" s="283"/>
      <c r="J844" s="283"/>
      <c r="K844" s="283"/>
      <c r="L844" s="329"/>
      <c r="M844" s="329"/>
      <c r="N844" s="329"/>
      <c r="O844" s="329"/>
      <c r="P844" s="329"/>
      <c r="Q844" s="329"/>
      <c r="R844" s="283"/>
      <c r="S844" s="283"/>
      <c r="T844" s="283"/>
      <c r="U844" s="283"/>
      <c r="V844" s="283"/>
      <c r="W844" s="283"/>
      <c r="X844" s="283"/>
      <c r="Y844" s="283"/>
      <c r="Z844" s="283"/>
      <c r="AA844" s="283"/>
      <c r="AB844" s="283"/>
      <c r="AC844" s="283"/>
      <c r="AD844" s="283"/>
      <c r="AE844" s="283"/>
      <c r="AF844" s="283"/>
      <c r="AG844" s="283"/>
      <c r="AH844" s="283"/>
      <c r="AI844" s="283"/>
      <c r="AJ844" s="283"/>
      <c r="AK844" s="283"/>
      <c r="AL844" s="283"/>
    </row>
    <row r="845">
      <c r="A845" s="283"/>
      <c r="B845" s="283"/>
      <c r="C845" s="283"/>
      <c r="D845" s="283"/>
      <c r="E845" s="283"/>
      <c r="F845" s="283"/>
      <c r="G845" s="283"/>
      <c r="H845" s="283"/>
      <c r="I845" s="283"/>
      <c r="J845" s="283"/>
      <c r="K845" s="283"/>
      <c r="L845" s="329"/>
      <c r="M845" s="329"/>
      <c r="N845" s="329"/>
      <c r="O845" s="329"/>
      <c r="P845" s="329"/>
      <c r="Q845" s="329"/>
      <c r="R845" s="283"/>
      <c r="S845" s="283"/>
      <c r="T845" s="283"/>
      <c r="U845" s="283"/>
      <c r="V845" s="283"/>
      <c r="W845" s="283"/>
      <c r="X845" s="283"/>
      <c r="Y845" s="283"/>
      <c r="Z845" s="283"/>
      <c r="AA845" s="283"/>
      <c r="AB845" s="283"/>
      <c r="AC845" s="283"/>
      <c r="AD845" s="283"/>
      <c r="AE845" s="283"/>
      <c r="AF845" s="283"/>
      <c r="AG845" s="283"/>
      <c r="AH845" s="283"/>
      <c r="AI845" s="283"/>
      <c r="AJ845" s="283"/>
      <c r="AK845" s="283"/>
      <c r="AL845" s="283"/>
    </row>
    <row r="846">
      <c r="A846" s="283"/>
      <c r="B846" s="283"/>
      <c r="C846" s="283"/>
      <c r="D846" s="283"/>
      <c r="E846" s="283"/>
      <c r="F846" s="283"/>
      <c r="G846" s="283"/>
      <c r="H846" s="283"/>
      <c r="I846" s="283"/>
      <c r="J846" s="283"/>
      <c r="K846" s="283"/>
      <c r="L846" s="329"/>
      <c r="M846" s="329"/>
      <c r="N846" s="329"/>
      <c r="O846" s="329"/>
      <c r="P846" s="329"/>
      <c r="Q846" s="329"/>
      <c r="R846" s="283"/>
      <c r="S846" s="283"/>
      <c r="T846" s="283"/>
      <c r="U846" s="283"/>
      <c r="V846" s="283"/>
      <c r="W846" s="283"/>
      <c r="X846" s="283"/>
      <c r="Y846" s="283"/>
      <c r="Z846" s="283"/>
      <c r="AA846" s="283"/>
      <c r="AB846" s="283"/>
      <c r="AC846" s="283"/>
      <c r="AD846" s="283"/>
      <c r="AE846" s="283"/>
      <c r="AF846" s="283"/>
      <c r="AG846" s="283"/>
      <c r="AH846" s="283"/>
      <c r="AI846" s="283"/>
      <c r="AJ846" s="283"/>
      <c r="AK846" s="283"/>
      <c r="AL846" s="283"/>
    </row>
    <row r="847">
      <c r="A847" s="283"/>
      <c r="B847" s="283"/>
      <c r="C847" s="283"/>
      <c r="D847" s="283"/>
      <c r="E847" s="283"/>
      <c r="F847" s="283"/>
      <c r="G847" s="283"/>
      <c r="H847" s="283"/>
      <c r="I847" s="283"/>
      <c r="J847" s="283"/>
      <c r="K847" s="283"/>
      <c r="L847" s="329"/>
      <c r="M847" s="329"/>
      <c r="N847" s="329"/>
      <c r="O847" s="329"/>
      <c r="P847" s="329"/>
      <c r="Q847" s="329"/>
      <c r="R847" s="283"/>
      <c r="S847" s="283"/>
      <c r="T847" s="283"/>
      <c r="U847" s="283"/>
      <c r="V847" s="283"/>
      <c r="W847" s="283"/>
      <c r="X847" s="283"/>
      <c r="Y847" s="283"/>
      <c r="Z847" s="283"/>
      <c r="AA847" s="283"/>
      <c r="AB847" s="283"/>
      <c r="AC847" s="283"/>
      <c r="AD847" s="283"/>
      <c r="AE847" s="283"/>
      <c r="AF847" s="283"/>
      <c r="AG847" s="283"/>
      <c r="AH847" s="283"/>
      <c r="AI847" s="283"/>
      <c r="AJ847" s="283"/>
      <c r="AK847" s="283"/>
      <c r="AL847" s="283"/>
    </row>
    <row r="848">
      <c r="A848" s="283"/>
      <c r="B848" s="283"/>
      <c r="C848" s="283"/>
      <c r="D848" s="283"/>
      <c r="E848" s="283"/>
      <c r="F848" s="283"/>
      <c r="G848" s="283"/>
      <c r="H848" s="283"/>
      <c r="I848" s="283"/>
      <c r="J848" s="283"/>
      <c r="K848" s="283"/>
      <c r="L848" s="329"/>
      <c r="M848" s="329"/>
      <c r="N848" s="329"/>
      <c r="O848" s="329"/>
      <c r="P848" s="329"/>
      <c r="Q848" s="329"/>
      <c r="R848" s="283"/>
      <c r="S848" s="283"/>
      <c r="T848" s="283"/>
      <c r="U848" s="283"/>
      <c r="V848" s="283"/>
      <c r="W848" s="283"/>
      <c r="X848" s="283"/>
      <c r="Y848" s="283"/>
      <c r="Z848" s="283"/>
      <c r="AA848" s="283"/>
      <c r="AB848" s="283"/>
      <c r="AC848" s="283"/>
      <c r="AD848" s="283"/>
      <c r="AE848" s="283"/>
      <c r="AF848" s="283"/>
      <c r="AG848" s="283"/>
      <c r="AH848" s="283"/>
      <c r="AI848" s="283"/>
      <c r="AJ848" s="283"/>
      <c r="AK848" s="283"/>
      <c r="AL848" s="283"/>
    </row>
    <row r="849">
      <c r="A849" s="283"/>
      <c r="B849" s="283"/>
      <c r="C849" s="283"/>
      <c r="D849" s="283"/>
      <c r="E849" s="283"/>
      <c r="F849" s="283"/>
      <c r="G849" s="283"/>
      <c r="H849" s="283"/>
      <c r="I849" s="283"/>
      <c r="J849" s="283"/>
      <c r="K849" s="283"/>
      <c r="L849" s="329"/>
      <c r="M849" s="329"/>
      <c r="N849" s="329"/>
      <c r="O849" s="329"/>
      <c r="P849" s="329"/>
      <c r="Q849" s="329"/>
      <c r="R849" s="283"/>
      <c r="S849" s="283"/>
      <c r="T849" s="283"/>
      <c r="U849" s="283"/>
      <c r="V849" s="283"/>
      <c r="W849" s="283"/>
      <c r="X849" s="283"/>
      <c r="Y849" s="283"/>
      <c r="Z849" s="283"/>
      <c r="AA849" s="283"/>
      <c r="AB849" s="283"/>
      <c r="AC849" s="283"/>
      <c r="AD849" s="283"/>
      <c r="AE849" s="283"/>
      <c r="AF849" s="283"/>
      <c r="AG849" s="283"/>
      <c r="AH849" s="283"/>
      <c r="AI849" s="283"/>
      <c r="AJ849" s="283"/>
      <c r="AK849" s="283"/>
      <c r="AL849" s="283"/>
    </row>
    <row r="850">
      <c r="A850" s="283"/>
      <c r="B850" s="283"/>
      <c r="C850" s="283"/>
      <c r="D850" s="283"/>
      <c r="E850" s="283"/>
      <c r="F850" s="283"/>
      <c r="G850" s="283"/>
      <c r="H850" s="283"/>
      <c r="I850" s="283"/>
      <c r="J850" s="283"/>
      <c r="K850" s="283"/>
      <c r="L850" s="329"/>
      <c r="M850" s="329"/>
      <c r="N850" s="329"/>
      <c r="O850" s="329"/>
      <c r="P850" s="329"/>
      <c r="Q850" s="329"/>
      <c r="R850" s="283"/>
      <c r="S850" s="283"/>
      <c r="T850" s="283"/>
      <c r="U850" s="283"/>
      <c r="V850" s="283"/>
      <c r="W850" s="283"/>
      <c r="X850" s="283"/>
      <c r="Y850" s="283"/>
      <c r="Z850" s="283"/>
      <c r="AA850" s="283"/>
      <c r="AB850" s="283"/>
      <c r="AC850" s="283"/>
      <c r="AD850" s="283"/>
      <c r="AE850" s="283"/>
      <c r="AF850" s="283"/>
      <c r="AG850" s="283"/>
      <c r="AH850" s="283"/>
      <c r="AI850" s="283"/>
      <c r="AJ850" s="283"/>
      <c r="AK850" s="283"/>
      <c r="AL850" s="283"/>
    </row>
    <row r="851">
      <c r="A851" s="283"/>
      <c r="B851" s="283"/>
      <c r="C851" s="283"/>
      <c r="D851" s="283"/>
      <c r="E851" s="283"/>
      <c r="F851" s="283"/>
      <c r="G851" s="283"/>
      <c r="H851" s="283"/>
      <c r="I851" s="283"/>
      <c r="J851" s="283"/>
      <c r="K851" s="283"/>
      <c r="L851" s="329"/>
      <c r="M851" s="329"/>
      <c r="N851" s="329"/>
      <c r="O851" s="329"/>
      <c r="P851" s="329"/>
      <c r="Q851" s="329"/>
      <c r="R851" s="283"/>
      <c r="S851" s="283"/>
      <c r="T851" s="283"/>
      <c r="U851" s="283"/>
      <c r="V851" s="283"/>
      <c r="W851" s="283"/>
      <c r="X851" s="283"/>
      <c r="Y851" s="283"/>
      <c r="Z851" s="283"/>
      <c r="AA851" s="283"/>
      <c r="AB851" s="283"/>
      <c r="AC851" s="283"/>
      <c r="AD851" s="283"/>
      <c r="AE851" s="283"/>
      <c r="AF851" s="283"/>
      <c r="AG851" s="283"/>
      <c r="AH851" s="283"/>
      <c r="AI851" s="283"/>
      <c r="AJ851" s="283"/>
      <c r="AK851" s="283"/>
      <c r="AL851" s="283"/>
    </row>
    <row r="852">
      <c r="A852" s="283"/>
      <c r="B852" s="283"/>
      <c r="C852" s="283"/>
      <c r="D852" s="283"/>
      <c r="E852" s="283"/>
      <c r="F852" s="283"/>
      <c r="G852" s="283"/>
      <c r="H852" s="283"/>
      <c r="I852" s="283"/>
      <c r="J852" s="283"/>
      <c r="K852" s="283"/>
      <c r="L852" s="329"/>
      <c r="M852" s="329"/>
      <c r="N852" s="329"/>
      <c r="O852" s="329"/>
      <c r="P852" s="329"/>
      <c r="Q852" s="329"/>
      <c r="R852" s="283"/>
      <c r="S852" s="283"/>
      <c r="T852" s="283"/>
      <c r="U852" s="283"/>
      <c r="V852" s="283"/>
      <c r="W852" s="283"/>
      <c r="X852" s="283"/>
      <c r="Y852" s="283"/>
      <c r="Z852" s="283"/>
      <c r="AA852" s="283"/>
      <c r="AB852" s="283"/>
      <c r="AC852" s="283"/>
      <c r="AD852" s="283"/>
      <c r="AE852" s="283"/>
      <c r="AF852" s="283"/>
      <c r="AG852" s="283"/>
      <c r="AH852" s="283"/>
      <c r="AI852" s="283"/>
      <c r="AJ852" s="283"/>
      <c r="AK852" s="283"/>
      <c r="AL852" s="283"/>
    </row>
    <row r="853">
      <c r="A853" s="283"/>
      <c r="B853" s="283"/>
      <c r="C853" s="283"/>
      <c r="D853" s="283"/>
      <c r="E853" s="283"/>
      <c r="F853" s="283"/>
      <c r="G853" s="283"/>
      <c r="H853" s="283"/>
      <c r="I853" s="283"/>
      <c r="J853" s="283"/>
      <c r="K853" s="283"/>
      <c r="L853" s="329"/>
      <c r="M853" s="329"/>
      <c r="N853" s="329"/>
      <c r="O853" s="329"/>
      <c r="P853" s="329"/>
      <c r="Q853" s="329"/>
      <c r="R853" s="283"/>
      <c r="S853" s="283"/>
      <c r="T853" s="283"/>
      <c r="U853" s="283"/>
      <c r="V853" s="283"/>
      <c r="W853" s="283"/>
      <c r="X853" s="283"/>
      <c r="Y853" s="283"/>
      <c r="Z853" s="283"/>
      <c r="AA853" s="283"/>
      <c r="AB853" s="283"/>
      <c r="AC853" s="283"/>
      <c r="AD853" s="283"/>
      <c r="AE853" s="283"/>
      <c r="AF853" s="283"/>
      <c r="AG853" s="283"/>
      <c r="AH853" s="283"/>
      <c r="AI853" s="283"/>
      <c r="AJ853" s="283"/>
      <c r="AK853" s="283"/>
      <c r="AL853" s="283"/>
    </row>
    <row r="854">
      <c r="A854" s="283"/>
      <c r="B854" s="283"/>
      <c r="C854" s="283"/>
      <c r="D854" s="283"/>
      <c r="E854" s="283"/>
      <c r="F854" s="283"/>
      <c r="G854" s="283"/>
      <c r="H854" s="283"/>
      <c r="I854" s="283"/>
      <c r="J854" s="283"/>
      <c r="K854" s="283"/>
      <c r="L854" s="329"/>
      <c r="M854" s="329"/>
      <c r="N854" s="329"/>
      <c r="O854" s="329"/>
      <c r="P854" s="329"/>
      <c r="Q854" s="329"/>
      <c r="R854" s="283"/>
      <c r="S854" s="283"/>
      <c r="T854" s="283"/>
      <c r="U854" s="283"/>
      <c r="V854" s="283"/>
      <c r="W854" s="283"/>
      <c r="X854" s="283"/>
      <c r="Y854" s="283"/>
      <c r="Z854" s="283"/>
      <c r="AA854" s="283"/>
      <c r="AB854" s="283"/>
      <c r="AC854" s="283"/>
      <c r="AD854" s="283"/>
      <c r="AE854" s="283"/>
      <c r="AF854" s="283"/>
      <c r="AG854" s="283"/>
      <c r="AH854" s="283"/>
      <c r="AI854" s="283"/>
      <c r="AJ854" s="283"/>
      <c r="AK854" s="283"/>
      <c r="AL854" s="283"/>
    </row>
    <row r="855">
      <c r="A855" s="283"/>
      <c r="B855" s="283"/>
      <c r="C855" s="283"/>
      <c r="D855" s="283"/>
      <c r="E855" s="283"/>
      <c r="F855" s="283"/>
      <c r="G855" s="283"/>
      <c r="H855" s="283"/>
      <c r="I855" s="283"/>
      <c r="J855" s="283"/>
      <c r="K855" s="283"/>
      <c r="L855" s="329"/>
      <c r="M855" s="329"/>
      <c r="N855" s="329"/>
      <c r="O855" s="329"/>
      <c r="P855" s="329"/>
      <c r="Q855" s="329"/>
      <c r="R855" s="283"/>
      <c r="S855" s="283"/>
      <c r="T855" s="283"/>
      <c r="U855" s="283"/>
      <c r="V855" s="283"/>
      <c r="W855" s="283"/>
      <c r="X855" s="283"/>
      <c r="Y855" s="283"/>
      <c r="Z855" s="283"/>
      <c r="AA855" s="283"/>
      <c r="AB855" s="283"/>
      <c r="AC855" s="283"/>
      <c r="AD855" s="283"/>
      <c r="AE855" s="283"/>
      <c r="AF855" s="283"/>
      <c r="AG855" s="283"/>
      <c r="AH855" s="283"/>
      <c r="AI855" s="283"/>
      <c r="AJ855" s="283"/>
      <c r="AK855" s="283"/>
      <c r="AL855" s="283"/>
    </row>
    <row r="856">
      <c r="A856" s="283"/>
      <c r="B856" s="283"/>
      <c r="C856" s="283"/>
      <c r="D856" s="283"/>
      <c r="E856" s="283"/>
      <c r="F856" s="283"/>
      <c r="G856" s="283"/>
      <c r="H856" s="283"/>
      <c r="I856" s="283"/>
      <c r="J856" s="283"/>
      <c r="K856" s="283"/>
      <c r="L856" s="329"/>
      <c r="M856" s="329"/>
      <c r="N856" s="329"/>
      <c r="O856" s="329"/>
      <c r="P856" s="329"/>
      <c r="Q856" s="329"/>
      <c r="R856" s="283"/>
      <c r="S856" s="283"/>
      <c r="T856" s="283"/>
      <c r="U856" s="283"/>
      <c r="V856" s="283"/>
      <c r="W856" s="283"/>
      <c r="X856" s="283"/>
      <c r="Y856" s="283"/>
      <c r="Z856" s="283"/>
      <c r="AA856" s="283"/>
      <c r="AB856" s="283"/>
      <c r="AC856" s="283"/>
      <c r="AD856" s="283"/>
      <c r="AE856" s="283"/>
      <c r="AF856" s="283"/>
      <c r="AG856" s="283"/>
      <c r="AH856" s="283"/>
      <c r="AI856" s="283"/>
      <c r="AJ856" s="283"/>
      <c r="AK856" s="283"/>
      <c r="AL856" s="283"/>
    </row>
    <row r="857">
      <c r="A857" s="283"/>
      <c r="B857" s="283"/>
      <c r="C857" s="283"/>
      <c r="D857" s="283"/>
      <c r="E857" s="283"/>
      <c r="F857" s="283"/>
      <c r="G857" s="283"/>
      <c r="H857" s="283"/>
      <c r="I857" s="283"/>
      <c r="J857" s="283"/>
      <c r="K857" s="283"/>
      <c r="L857" s="329"/>
      <c r="M857" s="329"/>
      <c r="N857" s="329"/>
      <c r="O857" s="329"/>
      <c r="P857" s="329"/>
      <c r="Q857" s="329"/>
      <c r="R857" s="283"/>
      <c r="S857" s="283"/>
      <c r="T857" s="283"/>
      <c r="U857" s="283"/>
      <c r="V857" s="283"/>
      <c r="W857" s="283"/>
      <c r="X857" s="283"/>
      <c r="Y857" s="283"/>
      <c r="Z857" s="283"/>
      <c r="AA857" s="283"/>
      <c r="AB857" s="283"/>
      <c r="AC857" s="283"/>
      <c r="AD857" s="283"/>
      <c r="AE857" s="283"/>
      <c r="AF857" s="283"/>
      <c r="AG857" s="283"/>
      <c r="AH857" s="283"/>
      <c r="AI857" s="283"/>
      <c r="AJ857" s="283"/>
      <c r="AK857" s="283"/>
      <c r="AL857" s="283"/>
    </row>
    <row r="858">
      <c r="A858" s="283"/>
      <c r="B858" s="283"/>
      <c r="C858" s="283"/>
      <c r="D858" s="283"/>
      <c r="E858" s="283"/>
      <c r="F858" s="283"/>
      <c r="G858" s="283"/>
      <c r="H858" s="283"/>
      <c r="I858" s="283"/>
      <c r="J858" s="283"/>
      <c r="K858" s="283"/>
      <c r="L858" s="329"/>
      <c r="M858" s="329"/>
      <c r="N858" s="329"/>
      <c r="O858" s="329"/>
      <c r="P858" s="329"/>
      <c r="Q858" s="329"/>
      <c r="R858" s="283"/>
      <c r="S858" s="283"/>
      <c r="T858" s="283"/>
      <c r="U858" s="283"/>
      <c r="V858" s="283"/>
      <c r="W858" s="283"/>
      <c r="X858" s="283"/>
      <c r="Y858" s="283"/>
      <c r="Z858" s="283"/>
      <c r="AA858" s="283"/>
      <c r="AB858" s="283"/>
      <c r="AC858" s="283"/>
      <c r="AD858" s="283"/>
      <c r="AE858" s="283"/>
      <c r="AF858" s="283"/>
      <c r="AG858" s="283"/>
      <c r="AH858" s="283"/>
      <c r="AI858" s="283"/>
      <c r="AJ858" s="283"/>
      <c r="AK858" s="283"/>
      <c r="AL858" s="283"/>
    </row>
    <row r="859">
      <c r="A859" s="283"/>
      <c r="B859" s="283"/>
      <c r="C859" s="283"/>
      <c r="D859" s="283"/>
      <c r="E859" s="283"/>
      <c r="F859" s="283"/>
      <c r="G859" s="283"/>
      <c r="H859" s="283"/>
      <c r="I859" s="283"/>
      <c r="J859" s="283"/>
      <c r="K859" s="283"/>
      <c r="L859" s="329"/>
      <c r="M859" s="329"/>
      <c r="N859" s="329"/>
      <c r="O859" s="329"/>
      <c r="P859" s="329"/>
      <c r="Q859" s="329"/>
      <c r="R859" s="283"/>
      <c r="S859" s="283"/>
      <c r="T859" s="283"/>
      <c r="U859" s="283"/>
      <c r="V859" s="283"/>
      <c r="W859" s="283"/>
      <c r="X859" s="283"/>
      <c r="Y859" s="283"/>
      <c r="Z859" s="283"/>
      <c r="AA859" s="283"/>
      <c r="AB859" s="283"/>
      <c r="AC859" s="283"/>
      <c r="AD859" s="283"/>
      <c r="AE859" s="283"/>
      <c r="AF859" s="283"/>
      <c r="AG859" s="283"/>
      <c r="AH859" s="283"/>
      <c r="AI859" s="283"/>
      <c r="AJ859" s="283"/>
      <c r="AK859" s="283"/>
      <c r="AL859" s="283"/>
    </row>
    <row r="860">
      <c r="A860" s="283"/>
      <c r="B860" s="283"/>
      <c r="C860" s="283"/>
      <c r="D860" s="283"/>
      <c r="E860" s="283"/>
      <c r="F860" s="283"/>
      <c r="G860" s="283"/>
      <c r="H860" s="283"/>
      <c r="I860" s="283"/>
      <c r="J860" s="283"/>
      <c r="K860" s="283"/>
      <c r="L860" s="329"/>
      <c r="M860" s="329"/>
      <c r="N860" s="329"/>
      <c r="O860" s="329"/>
      <c r="P860" s="329"/>
      <c r="Q860" s="329"/>
      <c r="R860" s="283"/>
      <c r="S860" s="283"/>
      <c r="T860" s="283"/>
      <c r="U860" s="283"/>
      <c r="V860" s="283"/>
      <c r="W860" s="283"/>
      <c r="X860" s="283"/>
      <c r="Y860" s="283"/>
      <c r="Z860" s="283"/>
      <c r="AA860" s="283"/>
      <c r="AB860" s="283"/>
      <c r="AC860" s="283"/>
      <c r="AD860" s="283"/>
      <c r="AE860" s="283"/>
      <c r="AF860" s="283"/>
      <c r="AG860" s="283"/>
      <c r="AH860" s="283"/>
      <c r="AI860" s="283"/>
      <c r="AJ860" s="283"/>
      <c r="AK860" s="283"/>
      <c r="AL860" s="283"/>
    </row>
    <row r="861">
      <c r="A861" s="283"/>
      <c r="B861" s="283"/>
      <c r="C861" s="283"/>
      <c r="D861" s="283"/>
      <c r="E861" s="283"/>
      <c r="F861" s="283"/>
      <c r="G861" s="283"/>
      <c r="H861" s="283"/>
      <c r="I861" s="283"/>
      <c r="J861" s="283"/>
      <c r="K861" s="283"/>
      <c r="L861" s="329"/>
      <c r="M861" s="329"/>
      <c r="N861" s="329"/>
      <c r="O861" s="329"/>
      <c r="P861" s="329"/>
      <c r="Q861" s="329"/>
      <c r="R861" s="283"/>
      <c r="S861" s="283"/>
      <c r="T861" s="283"/>
      <c r="U861" s="283"/>
      <c r="V861" s="283"/>
      <c r="W861" s="283"/>
      <c r="X861" s="283"/>
      <c r="Y861" s="283"/>
      <c r="Z861" s="283"/>
      <c r="AA861" s="283"/>
      <c r="AB861" s="283"/>
      <c r="AC861" s="283"/>
      <c r="AD861" s="283"/>
      <c r="AE861" s="283"/>
      <c r="AF861" s="283"/>
      <c r="AG861" s="283"/>
      <c r="AH861" s="283"/>
      <c r="AI861" s="283"/>
      <c r="AJ861" s="283"/>
      <c r="AK861" s="283"/>
      <c r="AL861" s="283"/>
    </row>
    <row r="862">
      <c r="A862" s="283"/>
      <c r="B862" s="283"/>
      <c r="C862" s="283"/>
      <c r="D862" s="283"/>
      <c r="E862" s="283"/>
      <c r="F862" s="283"/>
      <c r="G862" s="283"/>
      <c r="H862" s="283"/>
      <c r="I862" s="283"/>
      <c r="J862" s="283"/>
      <c r="K862" s="283"/>
      <c r="L862" s="329"/>
      <c r="M862" s="329"/>
      <c r="N862" s="329"/>
      <c r="O862" s="329"/>
      <c r="P862" s="329"/>
      <c r="Q862" s="329"/>
      <c r="R862" s="283"/>
      <c r="S862" s="283"/>
      <c r="T862" s="283"/>
      <c r="U862" s="283"/>
      <c r="V862" s="283"/>
      <c r="W862" s="283"/>
      <c r="X862" s="283"/>
      <c r="Y862" s="283"/>
      <c r="Z862" s="283"/>
      <c r="AA862" s="283"/>
      <c r="AB862" s="283"/>
      <c r="AC862" s="283"/>
      <c r="AD862" s="283"/>
      <c r="AE862" s="283"/>
      <c r="AF862" s="283"/>
      <c r="AG862" s="283"/>
      <c r="AH862" s="283"/>
      <c r="AI862" s="283"/>
      <c r="AJ862" s="283"/>
      <c r="AK862" s="283"/>
      <c r="AL862" s="283"/>
    </row>
    <row r="863">
      <c r="A863" s="283"/>
      <c r="B863" s="283"/>
      <c r="C863" s="283"/>
      <c r="D863" s="283"/>
      <c r="E863" s="283"/>
      <c r="F863" s="283"/>
      <c r="G863" s="283"/>
      <c r="H863" s="283"/>
      <c r="I863" s="283"/>
      <c r="J863" s="283"/>
      <c r="K863" s="283"/>
      <c r="L863" s="329"/>
      <c r="M863" s="329"/>
      <c r="N863" s="329"/>
      <c r="O863" s="329"/>
      <c r="P863" s="329"/>
      <c r="Q863" s="329"/>
      <c r="R863" s="283"/>
      <c r="S863" s="283"/>
      <c r="T863" s="283"/>
      <c r="U863" s="283"/>
      <c r="V863" s="283"/>
      <c r="W863" s="283"/>
      <c r="X863" s="283"/>
      <c r="Y863" s="283"/>
      <c r="Z863" s="283"/>
      <c r="AA863" s="283"/>
      <c r="AB863" s="283"/>
      <c r="AC863" s="283"/>
      <c r="AD863" s="283"/>
      <c r="AE863" s="283"/>
      <c r="AF863" s="283"/>
      <c r="AG863" s="283"/>
      <c r="AH863" s="283"/>
      <c r="AI863" s="283"/>
      <c r="AJ863" s="283"/>
      <c r="AK863" s="283"/>
      <c r="AL863" s="283"/>
    </row>
    <row r="864">
      <c r="A864" s="283"/>
      <c r="B864" s="283"/>
      <c r="C864" s="283"/>
      <c r="D864" s="283"/>
      <c r="E864" s="283"/>
      <c r="F864" s="283"/>
      <c r="G864" s="283"/>
      <c r="H864" s="283"/>
      <c r="I864" s="283"/>
      <c r="J864" s="283"/>
      <c r="K864" s="283"/>
      <c r="L864" s="329"/>
      <c r="M864" s="329"/>
      <c r="N864" s="329"/>
      <c r="O864" s="329"/>
      <c r="P864" s="329"/>
      <c r="Q864" s="329"/>
      <c r="R864" s="283"/>
      <c r="S864" s="283"/>
      <c r="T864" s="283"/>
      <c r="U864" s="283"/>
      <c r="V864" s="283"/>
      <c r="W864" s="283"/>
      <c r="X864" s="283"/>
      <c r="Y864" s="283"/>
      <c r="Z864" s="283"/>
      <c r="AA864" s="283"/>
      <c r="AB864" s="283"/>
      <c r="AC864" s="283"/>
      <c r="AD864" s="283"/>
      <c r="AE864" s="283"/>
      <c r="AF864" s="283"/>
      <c r="AG864" s="283"/>
      <c r="AH864" s="283"/>
      <c r="AI864" s="283"/>
      <c r="AJ864" s="283"/>
      <c r="AK864" s="283"/>
      <c r="AL864" s="283"/>
    </row>
    <row r="865">
      <c r="A865" s="283"/>
      <c r="B865" s="283"/>
      <c r="C865" s="283"/>
      <c r="D865" s="283"/>
      <c r="E865" s="283"/>
      <c r="F865" s="283"/>
      <c r="G865" s="283"/>
      <c r="H865" s="283"/>
      <c r="I865" s="283"/>
      <c r="J865" s="283"/>
      <c r="K865" s="283"/>
      <c r="L865" s="329"/>
      <c r="M865" s="329"/>
      <c r="N865" s="329"/>
      <c r="O865" s="329"/>
      <c r="P865" s="329"/>
      <c r="Q865" s="329"/>
      <c r="R865" s="283"/>
      <c r="S865" s="283"/>
      <c r="T865" s="283"/>
      <c r="U865" s="283"/>
      <c r="V865" s="283"/>
      <c r="W865" s="283"/>
      <c r="X865" s="283"/>
      <c r="Y865" s="283"/>
      <c r="Z865" s="283"/>
      <c r="AA865" s="283"/>
      <c r="AB865" s="283"/>
      <c r="AC865" s="283"/>
      <c r="AD865" s="283"/>
      <c r="AE865" s="283"/>
      <c r="AF865" s="283"/>
      <c r="AG865" s="283"/>
      <c r="AH865" s="283"/>
      <c r="AI865" s="283"/>
      <c r="AJ865" s="283"/>
      <c r="AK865" s="283"/>
      <c r="AL865" s="283"/>
    </row>
    <row r="866">
      <c r="A866" s="283"/>
      <c r="B866" s="283"/>
      <c r="C866" s="283"/>
      <c r="D866" s="283"/>
      <c r="E866" s="283"/>
      <c r="F866" s="283"/>
      <c r="G866" s="283"/>
      <c r="H866" s="283"/>
      <c r="I866" s="283"/>
      <c r="J866" s="283"/>
      <c r="K866" s="283"/>
      <c r="L866" s="329"/>
      <c r="M866" s="329"/>
      <c r="N866" s="329"/>
      <c r="O866" s="329"/>
      <c r="P866" s="329"/>
      <c r="Q866" s="329"/>
      <c r="R866" s="283"/>
      <c r="S866" s="283"/>
      <c r="T866" s="283"/>
      <c r="U866" s="283"/>
      <c r="V866" s="283"/>
      <c r="W866" s="283"/>
      <c r="X866" s="283"/>
      <c r="Y866" s="283"/>
      <c r="Z866" s="283"/>
      <c r="AA866" s="283"/>
      <c r="AB866" s="283"/>
      <c r="AC866" s="283"/>
      <c r="AD866" s="283"/>
      <c r="AE866" s="283"/>
      <c r="AF866" s="283"/>
      <c r="AG866" s="283"/>
      <c r="AH866" s="283"/>
      <c r="AI866" s="283"/>
      <c r="AJ866" s="283"/>
      <c r="AK866" s="283"/>
      <c r="AL866" s="283"/>
    </row>
    <row r="867">
      <c r="A867" s="283"/>
      <c r="B867" s="283"/>
      <c r="C867" s="283"/>
      <c r="D867" s="283"/>
      <c r="E867" s="283"/>
      <c r="F867" s="283"/>
      <c r="G867" s="283"/>
      <c r="H867" s="283"/>
      <c r="I867" s="283"/>
      <c r="J867" s="283"/>
      <c r="K867" s="283"/>
      <c r="L867" s="329"/>
      <c r="M867" s="329"/>
      <c r="N867" s="329"/>
      <c r="O867" s="329"/>
      <c r="P867" s="329"/>
      <c r="Q867" s="329"/>
      <c r="R867" s="283"/>
      <c r="S867" s="283"/>
      <c r="T867" s="283"/>
      <c r="U867" s="283"/>
      <c r="V867" s="283"/>
      <c r="W867" s="283"/>
      <c r="X867" s="283"/>
      <c r="Y867" s="283"/>
      <c r="Z867" s="283"/>
      <c r="AA867" s="283"/>
      <c r="AB867" s="283"/>
      <c r="AC867" s="283"/>
      <c r="AD867" s="283"/>
      <c r="AE867" s="283"/>
      <c r="AF867" s="283"/>
      <c r="AG867" s="283"/>
      <c r="AH867" s="283"/>
      <c r="AI867" s="283"/>
      <c r="AJ867" s="283"/>
      <c r="AK867" s="283"/>
      <c r="AL867" s="283"/>
    </row>
    <row r="868">
      <c r="A868" s="283"/>
      <c r="B868" s="283"/>
      <c r="C868" s="283"/>
      <c r="D868" s="283"/>
      <c r="E868" s="283"/>
      <c r="F868" s="283"/>
      <c r="G868" s="283"/>
      <c r="H868" s="283"/>
      <c r="I868" s="283"/>
      <c r="J868" s="283"/>
      <c r="K868" s="283"/>
      <c r="L868" s="329"/>
      <c r="M868" s="329"/>
      <c r="N868" s="329"/>
      <c r="O868" s="329"/>
      <c r="P868" s="329"/>
      <c r="Q868" s="329"/>
      <c r="R868" s="283"/>
      <c r="S868" s="283"/>
      <c r="T868" s="283"/>
      <c r="U868" s="283"/>
      <c r="V868" s="283"/>
      <c r="W868" s="283"/>
      <c r="X868" s="283"/>
      <c r="Y868" s="283"/>
      <c r="Z868" s="283"/>
      <c r="AA868" s="283"/>
      <c r="AB868" s="283"/>
      <c r="AC868" s="283"/>
      <c r="AD868" s="283"/>
      <c r="AE868" s="283"/>
      <c r="AF868" s="283"/>
      <c r="AG868" s="283"/>
      <c r="AH868" s="283"/>
      <c r="AI868" s="283"/>
      <c r="AJ868" s="283"/>
      <c r="AK868" s="283"/>
      <c r="AL868" s="283"/>
    </row>
    <row r="869">
      <c r="A869" s="283"/>
      <c r="B869" s="283"/>
      <c r="C869" s="283"/>
      <c r="D869" s="283"/>
      <c r="E869" s="283"/>
      <c r="F869" s="283"/>
      <c r="G869" s="283"/>
      <c r="H869" s="283"/>
      <c r="I869" s="283"/>
      <c r="J869" s="283"/>
      <c r="K869" s="283"/>
      <c r="L869" s="329"/>
      <c r="M869" s="329"/>
      <c r="N869" s="329"/>
      <c r="O869" s="329"/>
      <c r="P869" s="329"/>
      <c r="Q869" s="329"/>
      <c r="R869" s="283"/>
      <c r="S869" s="283"/>
      <c r="T869" s="283"/>
      <c r="U869" s="283"/>
      <c r="V869" s="283"/>
      <c r="W869" s="283"/>
      <c r="X869" s="283"/>
      <c r="Y869" s="283"/>
      <c r="Z869" s="283"/>
      <c r="AA869" s="283"/>
      <c r="AB869" s="283"/>
      <c r="AC869" s="283"/>
      <c r="AD869" s="283"/>
      <c r="AE869" s="283"/>
      <c r="AF869" s="283"/>
      <c r="AG869" s="283"/>
      <c r="AH869" s="283"/>
      <c r="AI869" s="283"/>
      <c r="AJ869" s="283"/>
      <c r="AK869" s="283"/>
      <c r="AL869" s="283"/>
    </row>
    <row r="870">
      <c r="A870" s="283"/>
      <c r="B870" s="283"/>
      <c r="C870" s="283"/>
      <c r="D870" s="283"/>
      <c r="E870" s="283"/>
      <c r="F870" s="283"/>
      <c r="G870" s="283"/>
      <c r="H870" s="283"/>
      <c r="I870" s="283"/>
      <c r="J870" s="283"/>
      <c r="K870" s="283"/>
      <c r="L870" s="329"/>
      <c r="M870" s="329"/>
      <c r="N870" s="329"/>
      <c r="O870" s="329"/>
      <c r="P870" s="329"/>
      <c r="Q870" s="329"/>
      <c r="R870" s="283"/>
      <c r="S870" s="283"/>
      <c r="T870" s="283"/>
      <c r="U870" s="283"/>
      <c r="V870" s="283"/>
      <c r="W870" s="283"/>
      <c r="X870" s="283"/>
      <c r="Y870" s="283"/>
      <c r="Z870" s="283"/>
      <c r="AA870" s="283"/>
      <c r="AB870" s="283"/>
      <c r="AC870" s="283"/>
      <c r="AD870" s="283"/>
      <c r="AE870" s="283"/>
      <c r="AF870" s="283"/>
      <c r="AG870" s="283"/>
      <c r="AH870" s="283"/>
      <c r="AI870" s="283"/>
      <c r="AJ870" s="283"/>
      <c r="AK870" s="283"/>
      <c r="AL870" s="283"/>
    </row>
    <row r="871">
      <c r="A871" s="283"/>
      <c r="B871" s="283"/>
      <c r="C871" s="283"/>
      <c r="D871" s="283"/>
      <c r="E871" s="283"/>
      <c r="F871" s="283"/>
      <c r="G871" s="283"/>
      <c r="H871" s="283"/>
      <c r="I871" s="283"/>
      <c r="J871" s="283"/>
      <c r="K871" s="283"/>
      <c r="L871" s="329"/>
      <c r="M871" s="329"/>
      <c r="N871" s="329"/>
      <c r="O871" s="329"/>
      <c r="P871" s="329"/>
      <c r="Q871" s="329"/>
      <c r="R871" s="283"/>
      <c r="S871" s="283"/>
      <c r="T871" s="283"/>
      <c r="U871" s="283"/>
      <c r="V871" s="283"/>
      <c r="W871" s="283"/>
      <c r="X871" s="283"/>
      <c r="Y871" s="283"/>
      <c r="Z871" s="283"/>
      <c r="AA871" s="283"/>
      <c r="AB871" s="283"/>
      <c r="AC871" s="283"/>
      <c r="AD871" s="283"/>
      <c r="AE871" s="283"/>
      <c r="AF871" s="283"/>
      <c r="AG871" s="283"/>
      <c r="AH871" s="283"/>
      <c r="AI871" s="283"/>
      <c r="AJ871" s="283"/>
      <c r="AK871" s="283"/>
      <c r="AL871" s="283"/>
    </row>
    <row r="872">
      <c r="A872" s="283"/>
      <c r="B872" s="283"/>
      <c r="C872" s="283"/>
      <c r="D872" s="283"/>
      <c r="E872" s="283"/>
      <c r="F872" s="283"/>
      <c r="G872" s="283"/>
      <c r="H872" s="283"/>
      <c r="I872" s="283"/>
      <c r="J872" s="283"/>
      <c r="K872" s="283"/>
      <c r="L872" s="329"/>
      <c r="M872" s="329"/>
      <c r="N872" s="329"/>
      <c r="O872" s="329"/>
      <c r="P872" s="329"/>
      <c r="Q872" s="329"/>
      <c r="R872" s="283"/>
      <c r="S872" s="283"/>
      <c r="T872" s="283"/>
      <c r="U872" s="283"/>
      <c r="V872" s="283"/>
      <c r="W872" s="283"/>
      <c r="X872" s="283"/>
      <c r="Y872" s="283"/>
      <c r="Z872" s="283"/>
      <c r="AA872" s="283"/>
      <c r="AB872" s="283"/>
      <c r="AC872" s="283"/>
      <c r="AD872" s="283"/>
      <c r="AE872" s="283"/>
      <c r="AF872" s="283"/>
      <c r="AG872" s="283"/>
      <c r="AH872" s="283"/>
      <c r="AI872" s="283"/>
      <c r="AJ872" s="283"/>
      <c r="AK872" s="283"/>
      <c r="AL872" s="283"/>
    </row>
    <row r="873">
      <c r="A873" s="283"/>
      <c r="B873" s="283"/>
      <c r="C873" s="283"/>
      <c r="D873" s="283"/>
      <c r="E873" s="283"/>
      <c r="F873" s="283"/>
      <c r="G873" s="283"/>
      <c r="H873" s="283"/>
      <c r="I873" s="283"/>
      <c r="J873" s="283"/>
      <c r="K873" s="283"/>
      <c r="L873" s="329"/>
      <c r="M873" s="329"/>
      <c r="N873" s="329"/>
      <c r="O873" s="329"/>
      <c r="P873" s="329"/>
      <c r="Q873" s="329"/>
      <c r="R873" s="283"/>
      <c r="S873" s="283"/>
      <c r="T873" s="283"/>
      <c r="U873" s="283"/>
      <c r="V873" s="283"/>
      <c r="W873" s="283"/>
      <c r="X873" s="283"/>
      <c r="Y873" s="283"/>
      <c r="Z873" s="283"/>
      <c r="AA873" s="283"/>
      <c r="AB873" s="283"/>
      <c r="AC873" s="283"/>
      <c r="AD873" s="283"/>
      <c r="AE873" s="283"/>
      <c r="AF873" s="283"/>
      <c r="AG873" s="283"/>
      <c r="AH873" s="283"/>
      <c r="AI873" s="283"/>
      <c r="AJ873" s="283"/>
      <c r="AK873" s="283"/>
      <c r="AL873" s="283"/>
    </row>
    <row r="874">
      <c r="A874" s="283"/>
      <c r="B874" s="283"/>
      <c r="C874" s="283"/>
      <c r="D874" s="283"/>
      <c r="E874" s="283"/>
      <c r="F874" s="283"/>
      <c r="G874" s="283"/>
      <c r="H874" s="283"/>
      <c r="I874" s="283"/>
      <c r="J874" s="283"/>
      <c r="K874" s="283"/>
      <c r="L874" s="329"/>
      <c r="M874" s="329"/>
      <c r="N874" s="329"/>
      <c r="O874" s="329"/>
      <c r="P874" s="329"/>
      <c r="Q874" s="329"/>
      <c r="R874" s="283"/>
      <c r="S874" s="283"/>
      <c r="T874" s="283"/>
      <c r="U874" s="283"/>
      <c r="V874" s="283"/>
      <c r="W874" s="283"/>
      <c r="X874" s="283"/>
      <c r="Y874" s="283"/>
      <c r="Z874" s="283"/>
      <c r="AA874" s="283"/>
      <c r="AB874" s="283"/>
      <c r="AC874" s="283"/>
      <c r="AD874" s="283"/>
      <c r="AE874" s="283"/>
      <c r="AF874" s="283"/>
      <c r="AG874" s="283"/>
      <c r="AH874" s="283"/>
      <c r="AI874" s="283"/>
      <c r="AJ874" s="283"/>
      <c r="AK874" s="283"/>
      <c r="AL874" s="283"/>
    </row>
    <row r="875">
      <c r="A875" s="283"/>
      <c r="B875" s="283"/>
      <c r="C875" s="283"/>
      <c r="D875" s="283"/>
      <c r="E875" s="283"/>
      <c r="F875" s="283"/>
      <c r="G875" s="283"/>
      <c r="H875" s="283"/>
      <c r="I875" s="283"/>
      <c r="J875" s="283"/>
      <c r="K875" s="283"/>
      <c r="L875" s="329"/>
      <c r="M875" s="329"/>
      <c r="N875" s="329"/>
      <c r="O875" s="329"/>
      <c r="P875" s="329"/>
      <c r="Q875" s="329"/>
      <c r="R875" s="283"/>
      <c r="S875" s="283"/>
      <c r="T875" s="283"/>
      <c r="U875" s="283"/>
      <c r="V875" s="283"/>
      <c r="W875" s="283"/>
      <c r="X875" s="283"/>
      <c r="Y875" s="283"/>
      <c r="Z875" s="283"/>
      <c r="AA875" s="283"/>
      <c r="AB875" s="283"/>
      <c r="AC875" s="283"/>
      <c r="AD875" s="283"/>
      <c r="AE875" s="283"/>
      <c r="AF875" s="283"/>
      <c r="AG875" s="283"/>
      <c r="AH875" s="283"/>
      <c r="AI875" s="283"/>
      <c r="AJ875" s="283"/>
      <c r="AK875" s="283"/>
      <c r="AL875" s="283"/>
    </row>
    <row r="876">
      <c r="A876" s="283"/>
      <c r="B876" s="283"/>
      <c r="C876" s="283"/>
      <c r="D876" s="283"/>
      <c r="E876" s="283"/>
      <c r="F876" s="283"/>
      <c r="G876" s="283"/>
      <c r="H876" s="283"/>
      <c r="I876" s="283"/>
      <c r="J876" s="283"/>
      <c r="K876" s="283"/>
      <c r="L876" s="329"/>
      <c r="M876" s="329"/>
      <c r="N876" s="329"/>
      <c r="O876" s="329"/>
      <c r="P876" s="329"/>
      <c r="Q876" s="329"/>
      <c r="R876" s="283"/>
      <c r="S876" s="283"/>
      <c r="T876" s="283"/>
      <c r="U876" s="283"/>
      <c r="V876" s="283"/>
      <c r="W876" s="283"/>
      <c r="X876" s="283"/>
      <c r="Y876" s="283"/>
      <c r="Z876" s="283"/>
      <c r="AA876" s="283"/>
      <c r="AB876" s="283"/>
      <c r="AC876" s="283"/>
      <c r="AD876" s="283"/>
      <c r="AE876" s="283"/>
      <c r="AF876" s="283"/>
      <c r="AG876" s="283"/>
      <c r="AH876" s="283"/>
      <c r="AI876" s="283"/>
      <c r="AJ876" s="283"/>
      <c r="AK876" s="283"/>
      <c r="AL876" s="283"/>
    </row>
    <row r="877">
      <c r="A877" s="283"/>
      <c r="B877" s="283"/>
      <c r="C877" s="283"/>
      <c r="D877" s="283"/>
      <c r="E877" s="283"/>
      <c r="F877" s="283"/>
      <c r="G877" s="283"/>
      <c r="H877" s="283"/>
      <c r="I877" s="283"/>
      <c r="J877" s="283"/>
      <c r="K877" s="283"/>
      <c r="L877" s="329"/>
      <c r="M877" s="329"/>
      <c r="N877" s="329"/>
      <c r="O877" s="329"/>
      <c r="P877" s="329"/>
      <c r="Q877" s="329"/>
      <c r="R877" s="283"/>
      <c r="S877" s="283"/>
      <c r="T877" s="283"/>
      <c r="U877" s="283"/>
      <c r="V877" s="283"/>
      <c r="W877" s="283"/>
      <c r="X877" s="283"/>
      <c r="Y877" s="283"/>
      <c r="Z877" s="283"/>
      <c r="AA877" s="283"/>
      <c r="AB877" s="283"/>
      <c r="AC877" s="283"/>
      <c r="AD877" s="283"/>
      <c r="AE877" s="283"/>
      <c r="AF877" s="283"/>
      <c r="AG877" s="283"/>
      <c r="AH877" s="283"/>
      <c r="AI877" s="283"/>
      <c r="AJ877" s="283"/>
      <c r="AK877" s="283"/>
      <c r="AL877" s="283"/>
    </row>
    <row r="878">
      <c r="A878" s="283"/>
      <c r="B878" s="283"/>
      <c r="C878" s="283"/>
      <c r="D878" s="283"/>
      <c r="E878" s="283"/>
      <c r="F878" s="283"/>
      <c r="G878" s="283"/>
      <c r="H878" s="283"/>
      <c r="I878" s="283"/>
      <c r="J878" s="283"/>
      <c r="K878" s="283"/>
      <c r="L878" s="329"/>
      <c r="M878" s="329"/>
      <c r="N878" s="329"/>
      <c r="O878" s="329"/>
      <c r="P878" s="329"/>
      <c r="Q878" s="329"/>
      <c r="R878" s="283"/>
      <c r="S878" s="283"/>
      <c r="T878" s="283"/>
      <c r="U878" s="283"/>
      <c r="V878" s="283"/>
      <c r="W878" s="283"/>
      <c r="X878" s="283"/>
      <c r="Y878" s="283"/>
      <c r="Z878" s="283"/>
      <c r="AA878" s="283"/>
      <c r="AB878" s="283"/>
      <c r="AC878" s="283"/>
      <c r="AD878" s="283"/>
      <c r="AE878" s="283"/>
      <c r="AF878" s="283"/>
      <c r="AG878" s="283"/>
      <c r="AH878" s="283"/>
      <c r="AI878" s="283"/>
      <c r="AJ878" s="283"/>
      <c r="AK878" s="283"/>
      <c r="AL878" s="283"/>
    </row>
    <row r="879">
      <c r="A879" s="283"/>
      <c r="B879" s="283"/>
      <c r="C879" s="283"/>
      <c r="D879" s="283"/>
      <c r="E879" s="283"/>
      <c r="F879" s="283"/>
      <c r="G879" s="283"/>
      <c r="H879" s="283"/>
      <c r="I879" s="283"/>
      <c r="J879" s="283"/>
      <c r="K879" s="283"/>
      <c r="L879" s="329"/>
      <c r="M879" s="329"/>
      <c r="N879" s="329"/>
      <c r="O879" s="329"/>
      <c r="P879" s="329"/>
      <c r="Q879" s="329"/>
      <c r="R879" s="283"/>
      <c r="S879" s="283"/>
      <c r="T879" s="283"/>
      <c r="U879" s="283"/>
      <c r="V879" s="283"/>
      <c r="W879" s="283"/>
      <c r="X879" s="283"/>
      <c r="Y879" s="283"/>
      <c r="Z879" s="283"/>
      <c r="AA879" s="283"/>
      <c r="AB879" s="283"/>
      <c r="AC879" s="283"/>
      <c r="AD879" s="283"/>
      <c r="AE879" s="283"/>
      <c r="AF879" s="283"/>
      <c r="AG879" s="283"/>
      <c r="AH879" s="283"/>
      <c r="AI879" s="283"/>
      <c r="AJ879" s="283"/>
      <c r="AK879" s="283"/>
      <c r="AL879" s="283"/>
    </row>
    <row r="880">
      <c r="A880" s="283"/>
      <c r="B880" s="283"/>
      <c r="C880" s="283"/>
      <c r="D880" s="283"/>
      <c r="E880" s="283"/>
      <c r="F880" s="283"/>
      <c r="G880" s="283"/>
      <c r="H880" s="283"/>
      <c r="I880" s="283"/>
      <c r="J880" s="283"/>
      <c r="K880" s="283"/>
      <c r="L880" s="329"/>
      <c r="M880" s="329"/>
      <c r="N880" s="329"/>
      <c r="O880" s="329"/>
      <c r="P880" s="329"/>
      <c r="Q880" s="329"/>
      <c r="R880" s="283"/>
      <c r="S880" s="283"/>
      <c r="T880" s="283"/>
      <c r="U880" s="283"/>
      <c r="V880" s="283"/>
      <c r="W880" s="283"/>
      <c r="X880" s="283"/>
      <c r="Y880" s="283"/>
      <c r="Z880" s="283"/>
      <c r="AA880" s="283"/>
      <c r="AB880" s="283"/>
      <c r="AC880" s="283"/>
      <c r="AD880" s="283"/>
      <c r="AE880" s="283"/>
      <c r="AF880" s="283"/>
      <c r="AG880" s="283"/>
      <c r="AH880" s="283"/>
      <c r="AI880" s="283"/>
      <c r="AJ880" s="283"/>
      <c r="AK880" s="283"/>
      <c r="AL880" s="283"/>
    </row>
    <row r="881">
      <c r="A881" s="283"/>
      <c r="B881" s="283"/>
      <c r="C881" s="283"/>
      <c r="D881" s="283"/>
      <c r="E881" s="283"/>
      <c r="F881" s="283"/>
      <c r="G881" s="283"/>
      <c r="H881" s="283"/>
      <c r="I881" s="283"/>
      <c r="J881" s="283"/>
      <c r="K881" s="283"/>
      <c r="L881" s="329"/>
      <c r="M881" s="329"/>
      <c r="N881" s="329"/>
      <c r="O881" s="329"/>
      <c r="P881" s="329"/>
      <c r="Q881" s="329"/>
      <c r="R881" s="283"/>
      <c r="S881" s="283"/>
      <c r="T881" s="283"/>
      <c r="U881" s="283"/>
      <c r="V881" s="283"/>
      <c r="W881" s="283"/>
      <c r="X881" s="283"/>
      <c r="Y881" s="283"/>
      <c r="Z881" s="283"/>
      <c r="AA881" s="283"/>
      <c r="AB881" s="283"/>
      <c r="AC881" s="283"/>
      <c r="AD881" s="283"/>
      <c r="AE881" s="283"/>
      <c r="AF881" s="283"/>
      <c r="AG881" s="283"/>
      <c r="AH881" s="283"/>
      <c r="AI881" s="283"/>
      <c r="AJ881" s="283"/>
      <c r="AK881" s="283"/>
      <c r="AL881" s="283"/>
    </row>
    <row r="882">
      <c r="A882" s="283"/>
      <c r="B882" s="283"/>
      <c r="C882" s="283"/>
      <c r="D882" s="283"/>
      <c r="E882" s="283"/>
      <c r="F882" s="283"/>
      <c r="G882" s="283"/>
      <c r="H882" s="283"/>
      <c r="I882" s="283"/>
      <c r="J882" s="283"/>
      <c r="K882" s="283"/>
      <c r="L882" s="329"/>
      <c r="M882" s="329"/>
      <c r="N882" s="329"/>
      <c r="O882" s="329"/>
      <c r="P882" s="329"/>
      <c r="Q882" s="329"/>
      <c r="R882" s="283"/>
      <c r="S882" s="283"/>
      <c r="T882" s="283"/>
      <c r="U882" s="283"/>
      <c r="V882" s="283"/>
      <c r="W882" s="283"/>
      <c r="X882" s="283"/>
      <c r="Y882" s="283"/>
      <c r="Z882" s="283"/>
      <c r="AA882" s="283"/>
      <c r="AB882" s="283"/>
      <c r="AC882" s="283"/>
      <c r="AD882" s="283"/>
      <c r="AE882" s="283"/>
      <c r="AF882" s="283"/>
      <c r="AG882" s="283"/>
      <c r="AH882" s="283"/>
      <c r="AI882" s="283"/>
      <c r="AJ882" s="283"/>
      <c r="AK882" s="283"/>
      <c r="AL882" s="283"/>
    </row>
    <row r="883">
      <c r="A883" s="283"/>
      <c r="B883" s="283"/>
      <c r="C883" s="283"/>
      <c r="D883" s="283"/>
      <c r="E883" s="283"/>
      <c r="F883" s="283"/>
      <c r="G883" s="283"/>
      <c r="H883" s="283"/>
      <c r="I883" s="283"/>
      <c r="J883" s="283"/>
      <c r="K883" s="283"/>
      <c r="L883" s="329"/>
      <c r="M883" s="329"/>
      <c r="N883" s="329"/>
      <c r="O883" s="329"/>
      <c r="P883" s="329"/>
      <c r="Q883" s="329"/>
      <c r="R883" s="283"/>
      <c r="S883" s="283"/>
      <c r="T883" s="283"/>
      <c r="U883" s="283"/>
      <c r="V883" s="283"/>
      <c r="W883" s="283"/>
      <c r="X883" s="283"/>
      <c r="Y883" s="283"/>
      <c r="Z883" s="283"/>
      <c r="AA883" s="283"/>
      <c r="AB883" s="283"/>
      <c r="AC883" s="283"/>
      <c r="AD883" s="283"/>
      <c r="AE883" s="283"/>
      <c r="AF883" s="283"/>
      <c r="AG883" s="283"/>
      <c r="AH883" s="283"/>
      <c r="AI883" s="283"/>
      <c r="AJ883" s="283"/>
      <c r="AK883" s="283"/>
      <c r="AL883" s="283"/>
    </row>
    <row r="884">
      <c r="A884" s="283"/>
      <c r="B884" s="283"/>
      <c r="C884" s="283"/>
      <c r="D884" s="283"/>
      <c r="E884" s="283"/>
      <c r="F884" s="283"/>
      <c r="G884" s="283"/>
      <c r="H884" s="283"/>
      <c r="I884" s="283"/>
      <c r="J884" s="283"/>
      <c r="K884" s="283"/>
      <c r="L884" s="329"/>
      <c r="M884" s="329"/>
      <c r="N884" s="329"/>
      <c r="O884" s="329"/>
      <c r="P884" s="329"/>
      <c r="Q884" s="329"/>
      <c r="R884" s="283"/>
      <c r="S884" s="283"/>
      <c r="T884" s="283"/>
      <c r="U884" s="283"/>
      <c r="V884" s="283"/>
      <c r="W884" s="283"/>
      <c r="X884" s="283"/>
      <c r="Y884" s="283"/>
      <c r="Z884" s="283"/>
      <c r="AA884" s="283"/>
      <c r="AB884" s="283"/>
      <c r="AC884" s="283"/>
      <c r="AD884" s="283"/>
      <c r="AE884" s="283"/>
      <c r="AF884" s="283"/>
      <c r="AG884" s="283"/>
      <c r="AH884" s="283"/>
      <c r="AI884" s="283"/>
      <c r="AJ884" s="283"/>
      <c r="AK884" s="283"/>
      <c r="AL884" s="283"/>
    </row>
    <row r="885">
      <c r="A885" s="283"/>
      <c r="B885" s="283"/>
      <c r="C885" s="283"/>
      <c r="D885" s="283"/>
      <c r="E885" s="283"/>
      <c r="F885" s="283"/>
      <c r="G885" s="283"/>
      <c r="H885" s="283"/>
      <c r="I885" s="283"/>
      <c r="J885" s="283"/>
      <c r="K885" s="283"/>
      <c r="L885" s="329"/>
      <c r="M885" s="329"/>
      <c r="N885" s="329"/>
      <c r="O885" s="329"/>
      <c r="P885" s="329"/>
      <c r="Q885" s="329"/>
      <c r="R885" s="283"/>
      <c r="S885" s="283"/>
      <c r="T885" s="283"/>
      <c r="U885" s="283"/>
      <c r="V885" s="283"/>
      <c r="W885" s="283"/>
      <c r="X885" s="283"/>
      <c r="Y885" s="283"/>
      <c r="Z885" s="283"/>
      <c r="AA885" s="283"/>
      <c r="AB885" s="283"/>
      <c r="AC885" s="283"/>
      <c r="AD885" s="283"/>
      <c r="AE885" s="283"/>
      <c r="AF885" s="283"/>
      <c r="AG885" s="283"/>
      <c r="AH885" s="283"/>
      <c r="AI885" s="283"/>
      <c r="AJ885" s="283"/>
      <c r="AK885" s="283"/>
      <c r="AL885" s="283"/>
    </row>
    <row r="886">
      <c r="A886" s="283"/>
      <c r="B886" s="283"/>
      <c r="C886" s="283"/>
      <c r="D886" s="283"/>
      <c r="E886" s="283"/>
      <c r="F886" s="283"/>
      <c r="G886" s="283"/>
      <c r="H886" s="283"/>
      <c r="I886" s="283"/>
      <c r="J886" s="283"/>
      <c r="K886" s="283"/>
      <c r="L886" s="329"/>
      <c r="M886" s="329"/>
      <c r="N886" s="329"/>
      <c r="O886" s="329"/>
      <c r="P886" s="329"/>
      <c r="Q886" s="329"/>
      <c r="R886" s="283"/>
      <c r="S886" s="283"/>
      <c r="T886" s="283"/>
      <c r="U886" s="283"/>
      <c r="V886" s="283"/>
      <c r="W886" s="283"/>
      <c r="X886" s="283"/>
      <c r="Y886" s="283"/>
      <c r="Z886" s="283"/>
      <c r="AA886" s="283"/>
      <c r="AB886" s="283"/>
      <c r="AC886" s="283"/>
      <c r="AD886" s="283"/>
      <c r="AE886" s="283"/>
      <c r="AF886" s="283"/>
      <c r="AG886" s="283"/>
      <c r="AH886" s="283"/>
      <c r="AI886" s="283"/>
      <c r="AJ886" s="283"/>
      <c r="AK886" s="283"/>
      <c r="AL886" s="283"/>
    </row>
    <row r="887">
      <c r="A887" s="283"/>
      <c r="B887" s="283"/>
      <c r="C887" s="283"/>
      <c r="D887" s="283"/>
      <c r="E887" s="283"/>
      <c r="F887" s="283"/>
      <c r="G887" s="283"/>
      <c r="H887" s="283"/>
      <c r="I887" s="283"/>
      <c r="J887" s="283"/>
      <c r="K887" s="283"/>
      <c r="L887" s="329"/>
      <c r="M887" s="329"/>
      <c r="N887" s="329"/>
      <c r="O887" s="329"/>
      <c r="P887" s="329"/>
      <c r="Q887" s="329"/>
      <c r="R887" s="283"/>
      <c r="S887" s="283"/>
      <c r="T887" s="283"/>
      <c r="U887" s="283"/>
      <c r="V887" s="283"/>
      <c r="W887" s="283"/>
      <c r="X887" s="283"/>
      <c r="Y887" s="283"/>
      <c r="Z887" s="283"/>
      <c r="AA887" s="283"/>
      <c r="AB887" s="283"/>
      <c r="AC887" s="283"/>
      <c r="AD887" s="283"/>
      <c r="AE887" s="283"/>
      <c r="AF887" s="283"/>
      <c r="AG887" s="283"/>
      <c r="AH887" s="283"/>
      <c r="AI887" s="283"/>
      <c r="AJ887" s="283"/>
      <c r="AK887" s="283"/>
      <c r="AL887" s="283"/>
    </row>
    <row r="888">
      <c r="A888" s="283"/>
      <c r="B888" s="283"/>
      <c r="C888" s="283"/>
      <c r="D888" s="283"/>
      <c r="E888" s="283"/>
      <c r="F888" s="283"/>
      <c r="G888" s="283"/>
      <c r="H888" s="283"/>
      <c r="I888" s="283"/>
      <c r="J888" s="283"/>
      <c r="K888" s="283"/>
      <c r="L888" s="329"/>
      <c r="M888" s="329"/>
      <c r="N888" s="329"/>
      <c r="O888" s="329"/>
      <c r="P888" s="329"/>
      <c r="Q888" s="329"/>
      <c r="R888" s="283"/>
      <c r="S888" s="283"/>
      <c r="T888" s="283"/>
      <c r="U888" s="283"/>
      <c r="V888" s="283"/>
      <c r="W888" s="283"/>
      <c r="X888" s="283"/>
      <c r="Y888" s="283"/>
      <c r="Z888" s="283"/>
      <c r="AA888" s="283"/>
      <c r="AB888" s="283"/>
      <c r="AC888" s="283"/>
      <c r="AD888" s="283"/>
      <c r="AE888" s="283"/>
      <c r="AF888" s="283"/>
      <c r="AG888" s="283"/>
      <c r="AH888" s="283"/>
      <c r="AI888" s="283"/>
      <c r="AJ888" s="283"/>
      <c r="AK888" s="283"/>
      <c r="AL888" s="283"/>
    </row>
    <row r="889">
      <c r="A889" s="283"/>
      <c r="B889" s="283"/>
      <c r="C889" s="283"/>
      <c r="D889" s="283"/>
      <c r="E889" s="283"/>
      <c r="F889" s="283"/>
      <c r="G889" s="283"/>
      <c r="H889" s="283"/>
      <c r="I889" s="283"/>
      <c r="J889" s="283"/>
      <c r="K889" s="283"/>
      <c r="L889" s="329"/>
      <c r="M889" s="329"/>
      <c r="N889" s="329"/>
      <c r="O889" s="329"/>
      <c r="P889" s="329"/>
      <c r="Q889" s="329"/>
      <c r="R889" s="283"/>
      <c r="S889" s="283"/>
      <c r="T889" s="283"/>
      <c r="U889" s="283"/>
      <c r="V889" s="283"/>
      <c r="W889" s="283"/>
      <c r="X889" s="283"/>
      <c r="Y889" s="283"/>
      <c r="Z889" s="283"/>
      <c r="AA889" s="283"/>
      <c r="AB889" s="283"/>
      <c r="AC889" s="283"/>
      <c r="AD889" s="283"/>
      <c r="AE889" s="283"/>
      <c r="AF889" s="283"/>
      <c r="AG889" s="283"/>
      <c r="AH889" s="283"/>
      <c r="AI889" s="283"/>
      <c r="AJ889" s="283"/>
      <c r="AK889" s="283"/>
      <c r="AL889" s="283"/>
    </row>
    <row r="890">
      <c r="A890" s="283"/>
      <c r="B890" s="283"/>
      <c r="C890" s="283"/>
      <c r="D890" s="283"/>
      <c r="E890" s="283"/>
      <c r="F890" s="283"/>
      <c r="G890" s="283"/>
      <c r="H890" s="283"/>
      <c r="I890" s="283"/>
      <c r="J890" s="283"/>
      <c r="K890" s="283"/>
      <c r="L890" s="329"/>
      <c r="M890" s="329"/>
      <c r="N890" s="329"/>
      <c r="O890" s="329"/>
      <c r="P890" s="329"/>
      <c r="Q890" s="329"/>
      <c r="R890" s="283"/>
      <c r="S890" s="283"/>
      <c r="T890" s="283"/>
      <c r="U890" s="283"/>
      <c r="V890" s="283"/>
      <c r="W890" s="283"/>
      <c r="X890" s="283"/>
      <c r="Y890" s="283"/>
      <c r="Z890" s="283"/>
      <c r="AA890" s="283"/>
      <c r="AB890" s="283"/>
      <c r="AC890" s="283"/>
      <c r="AD890" s="283"/>
      <c r="AE890" s="283"/>
      <c r="AF890" s="283"/>
      <c r="AG890" s="283"/>
      <c r="AH890" s="283"/>
      <c r="AI890" s="283"/>
      <c r="AJ890" s="283"/>
      <c r="AK890" s="283"/>
      <c r="AL890" s="283"/>
    </row>
    <row r="891">
      <c r="A891" s="283"/>
      <c r="B891" s="283"/>
      <c r="C891" s="283"/>
      <c r="D891" s="283"/>
      <c r="E891" s="283"/>
      <c r="F891" s="283"/>
      <c r="G891" s="283"/>
      <c r="H891" s="283"/>
      <c r="I891" s="283"/>
      <c r="J891" s="283"/>
      <c r="K891" s="283"/>
      <c r="L891" s="329"/>
      <c r="M891" s="329"/>
      <c r="N891" s="329"/>
      <c r="O891" s="329"/>
      <c r="P891" s="329"/>
      <c r="Q891" s="329"/>
      <c r="R891" s="283"/>
      <c r="S891" s="283"/>
      <c r="T891" s="283"/>
      <c r="U891" s="283"/>
      <c r="V891" s="283"/>
      <c r="W891" s="283"/>
      <c r="X891" s="283"/>
      <c r="Y891" s="283"/>
      <c r="Z891" s="283"/>
      <c r="AA891" s="283"/>
      <c r="AB891" s="283"/>
      <c r="AC891" s="283"/>
      <c r="AD891" s="283"/>
      <c r="AE891" s="283"/>
      <c r="AF891" s="283"/>
      <c r="AG891" s="283"/>
      <c r="AH891" s="283"/>
      <c r="AI891" s="283"/>
      <c r="AJ891" s="283"/>
      <c r="AK891" s="283"/>
      <c r="AL891" s="283"/>
    </row>
    <row r="892">
      <c r="A892" s="283"/>
      <c r="B892" s="283"/>
      <c r="C892" s="283"/>
      <c r="D892" s="283"/>
      <c r="E892" s="283"/>
      <c r="F892" s="283"/>
      <c r="G892" s="283"/>
      <c r="H892" s="283"/>
      <c r="I892" s="283"/>
      <c r="J892" s="283"/>
      <c r="K892" s="283"/>
      <c r="L892" s="329"/>
      <c r="M892" s="329"/>
      <c r="N892" s="329"/>
      <c r="O892" s="329"/>
      <c r="P892" s="329"/>
      <c r="Q892" s="329"/>
      <c r="R892" s="283"/>
      <c r="S892" s="283"/>
      <c r="T892" s="283"/>
      <c r="U892" s="283"/>
      <c r="V892" s="283"/>
      <c r="W892" s="283"/>
      <c r="X892" s="283"/>
      <c r="Y892" s="283"/>
      <c r="Z892" s="283"/>
      <c r="AA892" s="283"/>
      <c r="AB892" s="283"/>
      <c r="AC892" s="283"/>
      <c r="AD892" s="283"/>
      <c r="AE892" s="283"/>
      <c r="AF892" s="283"/>
      <c r="AG892" s="283"/>
      <c r="AH892" s="283"/>
      <c r="AI892" s="283"/>
      <c r="AJ892" s="283"/>
      <c r="AK892" s="283"/>
      <c r="AL892" s="283"/>
    </row>
    <row r="893">
      <c r="A893" s="283"/>
      <c r="B893" s="283"/>
      <c r="C893" s="283"/>
      <c r="D893" s="283"/>
      <c r="E893" s="283"/>
      <c r="F893" s="283"/>
      <c r="G893" s="283"/>
      <c r="H893" s="283"/>
      <c r="I893" s="283"/>
      <c r="J893" s="283"/>
      <c r="K893" s="283"/>
      <c r="L893" s="329"/>
      <c r="M893" s="329"/>
      <c r="N893" s="329"/>
      <c r="O893" s="329"/>
      <c r="P893" s="329"/>
      <c r="Q893" s="329"/>
      <c r="R893" s="283"/>
      <c r="S893" s="283"/>
      <c r="T893" s="283"/>
      <c r="U893" s="283"/>
      <c r="V893" s="283"/>
      <c r="W893" s="283"/>
      <c r="X893" s="283"/>
      <c r="Y893" s="283"/>
      <c r="Z893" s="283"/>
      <c r="AA893" s="283"/>
      <c r="AB893" s="283"/>
      <c r="AC893" s="283"/>
      <c r="AD893" s="283"/>
      <c r="AE893" s="283"/>
      <c r="AF893" s="283"/>
      <c r="AG893" s="283"/>
      <c r="AH893" s="283"/>
      <c r="AI893" s="283"/>
      <c r="AJ893" s="283"/>
      <c r="AK893" s="283"/>
      <c r="AL893" s="283"/>
    </row>
    <row r="894">
      <c r="A894" s="283"/>
      <c r="B894" s="283"/>
      <c r="C894" s="283"/>
      <c r="D894" s="283"/>
      <c r="E894" s="283"/>
      <c r="F894" s="283"/>
      <c r="G894" s="283"/>
      <c r="H894" s="283"/>
      <c r="I894" s="283"/>
      <c r="J894" s="283"/>
      <c r="K894" s="283"/>
      <c r="L894" s="329"/>
      <c r="M894" s="329"/>
      <c r="N894" s="329"/>
      <c r="O894" s="329"/>
      <c r="P894" s="329"/>
      <c r="Q894" s="329"/>
      <c r="R894" s="283"/>
      <c r="S894" s="283"/>
      <c r="T894" s="283"/>
      <c r="U894" s="283"/>
      <c r="V894" s="283"/>
      <c r="W894" s="283"/>
      <c r="X894" s="283"/>
      <c r="Y894" s="283"/>
      <c r="Z894" s="283"/>
      <c r="AA894" s="283"/>
      <c r="AB894" s="283"/>
      <c r="AC894" s="283"/>
      <c r="AD894" s="283"/>
      <c r="AE894" s="283"/>
      <c r="AF894" s="283"/>
      <c r="AG894" s="283"/>
      <c r="AH894" s="283"/>
      <c r="AI894" s="283"/>
      <c r="AJ894" s="283"/>
      <c r="AK894" s="283"/>
      <c r="AL894" s="283"/>
    </row>
    <row r="895">
      <c r="A895" s="283"/>
      <c r="B895" s="283"/>
      <c r="C895" s="283"/>
      <c r="D895" s="283"/>
      <c r="E895" s="283"/>
      <c r="F895" s="283"/>
      <c r="G895" s="283"/>
      <c r="H895" s="283"/>
      <c r="I895" s="283"/>
      <c r="J895" s="283"/>
      <c r="K895" s="283"/>
      <c r="L895" s="329"/>
      <c r="M895" s="329"/>
      <c r="N895" s="329"/>
      <c r="O895" s="329"/>
      <c r="P895" s="329"/>
      <c r="Q895" s="329"/>
      <c r="R895" s="283"/>
      <c r="S895" s="283"/>
      <c r="T895" s="283"/>
      <c r="U895" s="283"/>
      <c r="V895" s="283"/>
      <c r="W895" s="283"/>
      <c r="X895" s="283"/>
      <c r="Y895" s="283"/>
      <c r="Z895" s="283"/>
      <c r="AA895" s="283"/>
      <c r="AB895" s="283"/>
      <c r="AC895" s="283"/>
      <c r="AD895" s="283"/>
      <c r="AE895" s="283"/>
      <c r="AF895" s="283"/>
      <c r="AG895" s="283"/>
      <c r="AH895" s="283"/>
      <c r="AI895" s="283"/>
      <c r="AJ895" s="283"/>
      <c r="AK895" s="283"/>
      <c r="AL895" s="283"/>
    </row>
    <row r="896">
      <c r="A896" s="283"/>
      <c r="B896" s="283"/>
      <c r="C896" s="283"/>
      <c r="D896" s="283"/>
      <c r="E896" s="283"/>
      <c r="F896" s="283"/>
      <c r="G896" s="283"/>
      <c r="H896" s="283"/>
      <c r="I896" s="283"/>
      <c r="J896" s="283"/>
      <c r="K896" s="283"/>
      <c r="L896" s="329"/>
      <c r="M896" s="329"/>
      <c r="N896" s="329"/>
      <c r="O896" s="329"/>
      <c r="P896" s="329"/>
      <c r="Q896" s="329"/>
      <c r="R896" s="283"/>
      <c r="S896" s="283"/>
      <c r="T896" s="283"/>
      <c r="U896" s="283"/>
      <c r="V896" s="283"/>
      <c r="W896" s="283"/>
      <c r="X896" s="283"/>
      <c r="Y896" s="283"/>
      <c r="Z896" s="283"/>
      <c r="AA896" s="283"/>
      <c r="AB896" s="283"/>
      <c r="AC896" s="283"/>
      <c r="AD896" s="283"/>
      <c r="AE896" s="283"/>
      <c r="AF896" s="283"/>
      <c r="AG896" s="283"/>
      <c r="AH896" s="283"/>
      <c r="AI896" s="283"/>
      <c r="AJ896" s="283"/>
      <c r="AK896" s="283"/>
      <c r="AL896" s="283"/>
    </row>
    <row r="897">
      <c r="A897" s="283"/>
      <c r="B897" s="283"/>
      <c r="C897" s="283"/>
      <c r="D897" s="283"/>
      <c r="E897" s="283"/>
      <c r="F897" s="283"/>
      <c r="G897" s="283"/>
      <c r="H897" s="283"/>
      <c r="I897" s="283"/>
      <c r="J897" s="283"/>
      <c r="K897" s="283"/>
      <c r="L897" s="329"/>
      <c r="M897" s="329"/>
      <c r="N897" s="329"/>
      <c r="O897" s="329"/>
      <c r="P897" s="329"/>
      <c r="Q897" s="329"/>
      <c r="R897" s="283"/>
      <c r="S897" s="283"/>
      <c r="T897" s="283"/>
      <c r="U897" s="283"/>
      <c r="V897" s="283"/>
      <c r="W897" s="283"/>
      <c r="X897" s="283"/>
      <c r="Y897" s="283"/>
      <c r="Z897" s="283"/>
      <c r="AA897" s="283"/>
      <c r="AB897" s="283"/>
      <c r="AC897" s="283"/>
      <c r="AD897" s="283"/>
      <c r="AE897" s="283"/>
      <c r="AF897" s="283"/>
      <c r="AG897" s="283"/>
      <c r="AH897" s="283"/>
      <c r="AI897" s="283"/>
      <c r="AJ897" s="283"/>
      <c r="AK897" s="283"/>
      <c r="AL897" s="283"/>
    </row>
    <row r="898">
      <c r="A898" s="283"/>
      <c r="B898" s="283"/>
      <c r="C898" s="283"/>
      <c r="D898" s="283"/>
      <c r="E898" s="283"/>
      <c r="F898" s="283"/>
      <c r="G898" s="283"/>
      <c r="H898" s="283"/>
      <c r="I898" s="283"/>
      <c r="J898" s="283"/>
      <c r="K898" s="283"/>
      <c r="L898" s="329"/>
      <c r="M898" s="329"/>
      <c r="N898" s="329"/>
      <c r="O898" s="329"/>
      <c r="P898" s="329"/>
      <c r="Q898" s="329"/>
      <c r="R898" s="283"/>
      <c r="S898" s="283"/>
      <c r="T898" s="283"/>
      <c r="U898" s="283"/>
      <c r="V898" s="283"/>
      <c r="W898" s="283"/>
      <c r="X898" s="283"/>
      <c r="Y898" s="283"/>
      <c r="Z898" s="283"/>
      <c r="AA898" s="283"/>
      <c r="AB898" s="283"/>
      <c r="AC898" s="283"/>
      <c r="AD898" s="283"/>
      <c r="AE898" s="283"/>
      <c r="AF898" s="283"/>
      <c r="AG898" s="283"/>
      <c r="AH898" s="283"/>
      <c r="AI898" s="283"/>
      <c r="AJ898" s="283"/>
      <c r="AK898" s="283"/>
      <c r="AL898" s="283"/>
    </row>
    <row r="899">
      <c r="A899" s="283"/>
      <c r="B899" s="283"/>
      <c r="C899" s="283"/>
      <c r="D899" s="283"/>
      <c r="E899" s="283"/>
      <c r="F899" s="283"/>
      <c r="G899" s="283"/>
      <c r="H899" s="283"/>
      <c r="I899" s="283"/>
      <c r="J899" s="283"/>
      <c r="K899" s="283"/>
      <c r="L899" s="329"/>
      <c r="M899" s="329"/>
      <c r="N899" s="329"/>
      <c r="O899" s="329"/>
      <c r="P899" s="329"/>
      <c r="Q899" s="329"/>
      <c r="R899" s="283"/>
      <c r="S899" s="283"/>
      <c r="T899" s="283"/>
      <c r="U899" s="283"/>
      <c r="V899" s="283"/>
      <c r="W899" s="283"/>
      <c r="X899" s="283"/>
      <c r="Y899" s="283"/>
      <c r="Z899" s="283"/>
      <c r="AA899" s="283"/>
      <c r="AB899" s="283"/>
      <c r="AC899" s="283"/>
      <c r="AD899" s="283"/>
      <c r="AE899" s="283"/>
      <c r="AF899" s="283"/>
      <c r="AG899" s="283"/>
      <c r="AH899" s="283"/>
      <c r="AI899" s="283"/>
      <c r="AJ899" s="283"/>
      <c r="AK899" s="283"/>
      <c r="AL899" s="283"/>
    </row>
    <row r="900">
      <c r="A900" s="283"/>
      <c r="B900" s="283"/>
      <c r="C900" s="283"/>
      <c r="D900" s="283"/>
      <c r="E900" s="283"/>
      <c r="F900" s="283"/>
      <c r="G900" s="283"/>
      <c r="H900" s="283"/>
      <c r="I900" s="283"/>
      <c r="J900" s="283"/>
      <c r="K900" s="283"/>
      <c r="L900" s="329"/>
      <c r="M900" s="329"/>
      <c r="N900" s="329"/>
      <c r="O900" s="329"/>
      <c r="P900" s="329"/>
      <c r="Q900" s="329"/>
      <c r="R900" s="283"/>
      <c r="S900" s="283"/>
      <c r="T900" s="283"/>
      <c r="U900" s="283"/>
      <c r="V900" s="283"/>
      <c r="W900" s="283"/>
      <c r="X900" s="283"/>
      <c r="Y900" s="283"/>
      <c r="Z900" s="283"/>
      <c r="AA900" s="283"/>
      <c r="AB900" s="283"/>
      <c r="AC900" s="283"/>
      <c r="AD900" s="283"/>
      <c r="AE900" s="283"/>
      <c r="AF900" s="283"/>
      <c r="AG900" s="283"/>
      <c r="AH900" s="283"/>
      <c r="AI900" s="283"/>
      <c r="AJ900" s="283"/>
      <c r="AK900" s="283"/>
      <c r="AL900" s="283"/>
    </row>
    <row r="901">
      <c r="A901" s="283"/>
      <c r="B901" s="283"/>
      <c r="C901" s="283"/>
      <c r="D901" s="283"/>
      <c r="E901" s="283"/>
      <c r="F901" s="283"/>
      <c r="G901" s="283"/>
      <c r="H901" s="283"/>
      <c r="I901" s="283"/>
      <c r="J901" s="283"/>
      <c r="K901" s="283"/>
      <c r="L901" s="329"/>
      <c r="M901" s="329"/>
      <c r="N901" s="329"/>
      <c r="O901" s="329"/>
      <c r="P901" s="329"/>
      <c r="Q901" s="329"/>
      <c r="R901" s="283"/>
      <c r="S901" s="283"/>
      <c r="T901" s="283"/>
      <c r="U901" s="283"/>
      <c r="V901" s="283"/>
      <c r="W901" s="283"/>
      <c r="X901" s="283"/>
      <c r="Y901" s="283"/>
      <c r="Z901" s="283"/>
      <c r="AA901" s="283"/>
      <c r="AB901" s="283"/>
      <c r="AC901" s="283"/>
      <c r="AD901" s="283"/>
      <c r="AE901" s="283"/>
      <c r="AF901" s="283"/>
      <c r="AG901" s="283"/>
      <c r="AH901" s="283"/>
      <c r="AI901" s="283"/>
      <c r="AJ901" s="283"/>
      <c r="AK901" s="283"/>
      <c r="AL901" s="283"/>
    </row>
    <row r="902">
      <c r="A902" s="283"/>
      <c r="B902" s="283"/>
      <c r="C902" s="283"/>
      <c r="D902" s="283"/>
      <c r="E902" s="283"/>
      <c r="F902" s="283"/>
      <c r="G902" s="283"/>
      <c r="H902" s="283"/>
      <c r="I902" s="283"/>
      <c r="J902" s="283"/>
      <c r="K902" s="283"/>
      <c r="L902" s="329"/>
      <c r="M902" s="329"/>
      <c r="N902" s="329"/>
      <c r="O902" s="329"/>
      <c r="P902" s="329"/>
      <c r="Q902" s="329"/>
      <c r="R902" s="283"/>
      <c r="S902" s="283"/>
      <c r="T902" s="283"/>
      <c r="U902" s="283"/>
      <c r="V902" s="283"/>
      <c r="W902" s="283"/>
      <c r="X902" s="283"/>
      <c r="Y902" s="283"/>
      <c r="Z902" s="283"/>
      <c r="AA902" s="283"/>
      <c r="AB902" s="283"/>
      <c r="AC902" s="283"/>
      <c r="AD902" s="283"/>
      <c r="AE902" s="283"/>
      <c r="AF902" s="283"/>
      <c r="AG902" s="283"/>
      <c r="AH902" s="283"/>
      <c r="AI902" s="283"/>
      <c r="AJ902" s="283"/>
      <c r="AK902" s="283"/>
      <c r="AL902" s="283"/>
    </row>
    <row r="903">
      <c r="A903" s="283"/>
      <c r="B903" s="283"/>
      <c r="C903" s="283"/>
      <c r="D903" s="283"/>
      <c r="E903" s="283"/>
      <c r="F903" s="283"/>
      <c r="G903" s="283"/>
      <c r="H903" s="283"/>
      <c r="I903" s="283"/>
      <c r="J903" s="283"/>
      <c r="K903" s="283"/>
      <c r="L903" s="329"/>
      <c r="M903" s="329"/>
      <c r="N903" s="329"/>
      <c r="O903" s="329"/>
      <c r="P903" s="329"/>
      <c r="Q903" s="329"/>
      <c r="R903" s="283"/>
      <c r="S903" s="283"/>
      <c r="T903" s="283"/>
      <c r="U903" s="283"/>
      <c r="V903" s="283"/>
      <c r="W903" s="283"/>
      <c r="X903" s="283"/>
      <c r="Y903" s="283"/>
      <c r="Z903" s="283"/>
      <c r="AA903" s="283"/>
      <c r="AB903" s="283"/>
      <c r="AC903" s="283"/>
      <c r="AD903" s="283"/>
      <c r="AE903" s="283"/>
      <c r="AF903" s="283"/>
      <c r="AG903" s="283"/>
      <c r="AH903" s="283"/>
      <c r="AI903" s="283"/>
      <c r="AJ903" s="283"/>
      <c r="AK903" s="283"/>
      <c r="AL903" s="283"/>
    </row>
    <row r="904">
      <c r="A904" s="283"/>
      <c r="B904" s="283"/>
      <c r="C904" s="283"/>
      <c r="D904" s="283"/>
      <c r="E904" s="283"/>
      <c r="F904" s="283"/>
      <c r="G904" s="283"/>
      <c r="H904" s="283"/>
      <c r="I904" s="283"/>
      <c r="J904" s="283"/>
      <c r="K904" s="283"/>
      <c r="L904" s="329"/>
      <c r="M904" s="329"/>
      <c r="N904" s="329"/>
      <c r="O904" s="329"/>
      <c r="P904" s="329"/>
      <c r="Q904" s="329"/>
      <c r="R904" s="283"/>
      <c r="S904" s="283"/>
      <c r="T904" s="283"/>
      <c r="U904" s="283"/>
      <c r="V904" s="283"/>
      <c r="W904" s="283"/>
      <c r="X904" s="283"/>
      <c r="Y904" s="283"/>
      <c r="Z904" s="283"/>
      <c r="AA904" s="283"/>
      <c r="AB904" s="283"/>
      <c r="AC904" s="283"/>
      <c r="AD904" s="283"/>
      <c r="AE904" s="283"/>
      <c r="AF904" s="283"/>
      <c r="AG904" s="283"/>
      <c r="AH904" s="283"/>
      <c r="AI904" s="283"/>
      <c r="AJ904" s="283"/>
      <c r="AK904" s="283"/>
      <c r="AL904" s="283"/>
    </row>
    <row r="905">
      <c r="A905" s="283"/>
      <c r="B905" s="283"/>
      <c r="C905" s="283"/>
      <c r="D905" s="283"/>
      <c r="E905" s="283"/>
      <c r="F905" s="283"/>
      <c r="G905" s="283"/>
      <c r="H905" s="283"/>
      <c r="I905" s="283"/>
      <c r="J905" s="283"/>
      <c r="K905" s="283"/>
      <c r="L905" s="329"/>
      <c r="M905" s="329"/>
      <c r="N905" s="329"/>
      <c r="O905" s="329"/>
      <c r="P905" s="329"/>
      <c r="Q905" s="329"/>
      <c r="R905" s="283"/>
      <c r="S905" s="283"/>
      <c r="T905" s="283"/>
      <c r="U905" s="283"/>
      <c r="V905" s="283"/>
      <c r="W905" s="283"/>
      <c r="X905" s="283"/>
      <c r="Y905" s="283"/>
      <c r="Z905" s="283"/>
      <c r="AA905" s="283"/>
      <c r="AB905" s="283"/>
      <c r="AC905" s="283"/>
      <c r="AD905" s="283"/>
      <c r="AE905" s="283"/>
      <c r="AF905" s="283"/>
      <c r="AG905" s="283"/>
      <c r="AH905" s="283"/>
      <c r="AI905" s="283"/>
      <c r="AJ905" s="283"/>
      <c r="AK905" s="283"/>
      <c r="AL905" s="283"/>
    </row>
    <row r="906">
      <c r="A906" s="283"/>
      <c r="B906" s="283"/>
      <c r="C906" s="283"/>
      <c r="D906" s="283"/>
      <c r="E906" s="283"/>
      <c r="F906" s="283"/>
      <c r="G906" s="283"/>
      <c r="H906" s="283"/>
      <c r="I906" s="283"/>
      <c r="J906" s="283"/>
      <c r="K906" s="283"/>
      <c r="L906" s="329"/>
      <c r="M906" s="329"/>
      <c r="N906" s="329"/>
      <c r="O906" s="329"/>
      <c r="P906" s="329"/>
      <c r="Q906" s="329"/>
      <c r="R906" s="283"/>
      <c r="S906" s="283"/>
      <c r="T906" s="283"/>
      <c r="U906" s="283"/>
      <c r="V906" s="283"/>
      <c r="W906" s="283"/>
      <c r="X906" s="283"/>
      <c r="Y906" s="283"/>
      <c r="Z906" s="283"/>
      <c r="AA906" s="283"/>
      <c r="AB906" s="283"/>
      <c r="AC906" s="283"/>
      <c r="AD906" s="283"/>
      <c r="AE906" s="283"/>
      <c r="AF906" s="283"/>
      <c r="AG906" s="283"/>
      <c r="AH906" s="283"/>
      <c r="AI906" s="283"/>
      <c r="AJ906" s="283"/>
      <c r="AK906" s="283"/>
      <c r="AL906" s="283"/>
    </row>
    <row r="907">
      <c r="A907" s="283"/>
      <c r="B907" s="283"/>
      <c r="C907" s="283"/>
      <c r="D907" s="283"/>
      <c r="E907" s="283"/>
      <c r="F907" s="283"/>
      <c r="G907" s="283"/>
      <c r="H907" s="283"/>
      <c r="I907" s="283"/>
      <c r="J907" s="283"/>
      <c r="K907" s="283"/>
      <c r="L907" s="329"/>
      <c r="M907" s="329"/>
      <c r="N907" s="329"/>
      <c r="O907" s="329"/>
      <c r="P907" s="329"/>
      <c r="Q907" s="329"/>
      <c r="R907" s="283"/>
      <c r="S907" s="283"/>
      <c r="T907" s="283"/>
      <c r="U907" s="283"/>
      <c r="V907" s="283"/>
      <c r="W907" s="283"/>
      <c r="X907" s="283"/>
      <c r="Y907" s="283"/>
      <c r="Z907" s="283"/>
      <c r="AA907" s="283"/>
      <c r="AB907" s="283"/>
      <c r="AC907" s="283"/>
      <c r="AD907" s="283"/>
      <c r="AE907" s="283"/>
      <c r="AF907" s="283"/>
      <c r="AG907" s="283"/>
      <c r="AH907" s="283"/>
      <c r="AI907" s="283"/>
      <c r="AJ907" s="283"/>
      <c r="AK907" s="283"/>
      <c r="AL907" s="283"/>
    </row>
    <row r="908">
      <c r="A908" s="283"/>
      <c r="B908" s="283"/>
      <c r="C908" s="283"/>
      <c r="D908" s="283"/>
      <c r="E908" s="283"/>
      <c r="F908" s="283"/>
      <c r="G908" s="283"/>
      <c r="H908" s="283"/>
      <c r="I908" s="283"/>
      <c r="J908" s="283"/>
      <c r="K908" s="283"/>
      <c r="L908" s="329"/>
      <c r="M908" s="329"/>
      <c r="N908" s="329"/>
      <c r="O908" s="329"/>
      <c r="P908" s="329"/>
      <c r="Q908" s="329"/>
      <c r="R908" s="283"/>
      <c r="S908" s="283"/>
      <c r="T908" s="283"/>
      <c r="U908" s="283"/>
      <c r="V908" s="283"/>
      <c r="W908" s="283"/>
      <c r="X908" s="283"/>
      <c r="Y908" s="283"/>
      <c r="Z908" s="283"/>
      <c r="AA908" s="283"/>
      <c r="AB908" s="283"/>
      <c r="AC908" s="283"/>
      <c r="AD908" s="283"/>
      <c r="AE908" s="283"/>
      <c r="AF908" s="283"/>
      <c r="AG908" s="283"/>
      <c r="AH908" s="283"/>
      <c r="AI908" s="283"/>
      <c r="AJ908" s="283"/>
      <c r="AK908" s="283"/>
      <c r="AL908" s="283"/>
    </row>
    <row r="909">
      <c r="A909" s="283"/>
      <c r="B909" s="283"/>
      <c r="C909" s="283"/>
      <c r="D909" s="283"/>
      <c r="E909" s="283"/>
      <c r="F909" s="283"/>
      <c r="G909" s="283"/>
      <c r="H909" s="283"/>
      <c r="I909" s="283"/>
      <c r="J909" s="283"/>
      <c r="K909" s="283"/>
      <c r="L909" s="329"/>
      <c r="M909" s="329"/>
      <c r="N909" s="329"/>
      <c r="O909" s="329"/>
      <c r="P909" s="329"/>
      <c r="Q909" s="329"/>
      <c r="R909" s="283"/>
      <c r="S909" s="283"/>
      <c r="T909" s="283"/>
      <c r="U909" s="283"/>
      <c r="V909" s="283"/>
      <c r="W909" s="283"/>
      <c r="X909" s="283"/>
      <c r="Y909" s="283"/>
      <c r="Z909" s="283"/>
      <c r="AA909" s="283"/>
      <c r="AB909" s="283"/>
      <c r="AC909" s="283"/>
      <c r="AD909" s="283"/>
      <c r="AE909" s="283"/>
      <c r="AF909" s="283"/>
      <c r="AG909" s="283"/>
      <c r="AH909" s="283"/>
      <c r="AI909" s="283"/>
      <c r="AJ909" s="283"/>
      <c r="AK909" s="283"/>
      <c r="AL909" s="283"/>
    </row>
    <row r="910">
      <c r="A910" s="283"/>
      <c r="B910" s="283"/>
      <c r="C910" s="283"/>
      <c r="D910" s="283"/>
      <c r="E910" s="283"/>
      <c r="F910" s="283"/>
      <c r="G910" s="283"/>
      <c r="H910" s="283"/>
      <c r="I910" s="283"/>
      <c r="J910" s="283"/>
      <c r="K910" s="283"/>
      <c r="L910" s="329"/>
      <c r="M910" s="329"/>
      <c r="N910" s="329"/>
      <c r="O910" s="329"/>
      <c r="P910" s="329"/>
      <c r="Q910" s="329"/>
      <c r="R910" s="283"/>
      <c r="S910" s="283"/>
      <c r="T910" s="283"/>
      <c r="U910" s="283"/>
      <c r="V910" s="283"/>
      <c r="W910" s="283"/>
      <c r="X910" s="283"/>
      <c r="Y910" s="283"/>
      <c r="Z910" s="283"/>
      <c r="AA910" s="283"/>
      <c r="AB910" s="283"/>
      <c r="AC910" s="283"/>
      <c r="AD910" s="283"/>
      <c r="AE910" s="283"/>
      <c r="AF910" s="283"/>
      <c r="AG910" s="283"/>
      <c r="AH910" s="283"/>
      <c r="AI910" s="283"/>
      <c r="AJ910" s="283"/>
      <c r="AK910" s="283"/>
      <c r="AL910" s="283"/>
    </row>
    <row r="911">
      <c r="A911" s="283"/>
      <c r="B911" s="283"/>
      <c r="C911" s="283"/>
      <c r="D911" s="283"/>
      <c r="E911" s="283"/>
      <c r="F911" s="283"/>
      <c r="G911" s="283"/>
      <c r="H911" s="283"/>
      <c r="I911" s="283"/>
      <c r="J911" s="283"/>
      <c r="K911" s="283"/>
      <c r="L911" s="329"/>
      <c r="M911" s="329"/>
      <c r="N911" s="329"/>
      <c r="O911" s="329"/>
      <c r="P911" s="329"/>
      <c r="Q911" s="329"/>
      <c r="R911" s="283"/>
      <c r="S911" s="283"/>
      <c r="T911" s="283"/>
      <c r="U911" s="283"/>
      <c r="V911" s="283"/>
      <c r="W911" s="283"/>
      <c r="X911" s="283"/>
      <c r="Y911" s="283"/>
      <c r="Z911" s="283"/>
      <c r="AA911" s="283"/>
      <c r="AB911" s="283"/>
      <c r="AC911" s="283"/>
      <c r="AD911" s="283"/>
      <c r="AE911" s="283"/>
      <c r="AF911" s="283"/>
      <c r="AG911" s="283"/>
      <c r="AH911" s="283"/>
      <c r="AI911" s="283"/>
      <c r="AJ911" s="283"/>
      <c r="AK911" s="283"/>
      <c r="AL911" s="283"/>
    </row>
    <row r="912">
      <c r="A912" s="283"/>
      <c r="B912" s="283"/>
      <c r="C912" s="283"/>
      <c r="D912" s="283"/>
      <c r="E912" s="283"/>
      <c r="F912" s="283"/>
      <c r="G912" s="283"/>
      <c r="H912" s="283"/>
      <c r="I912" s="283"/>
      <c r="J912" s="283"/>
      <c r="K912" s="283"/>
      <c r="L912" s="329"/>
      <c r="M912" s="329"/>
      <c r="N912" s="329"/>
      <c r="O912" s="329"/>
      <c r="P912" s="329"/>
      <c r="Q912" s="329"/>
      <c r="R912" s="283"/>
      <c r="S912" s="283"/>
      <c r="T912" s="283"/>
      <c r="U912" s="283"/>
      <c r="V912" s="283"/>
      <c r="W912" s="283"/>
      <c r="X912" s="283"/>
      <c r="Y912" s="283"/>
      <c r="Z912" s="283"/>
      <c r="AA912" s="283"/>
      <c r="AB912" s="283"/>
      <c r="AC912" s="283"/>
      <c r="AD912" s="283"/>
      <c r="AE912" s="283"/>
      <c r="AF912" s="283"/>
      <c r="AG912" s="283"/>
      <c r="AH912" s="283"/>
      <c r="AI912" s="283"/>
      <c r="AJ912" s="283"/>
      <c r="AK912" s="283"/>
      <c r="AL912" s="283"/>
    </row>
    <row r="913">
      <c r="A913" s="283"/>
      <c r="B913" s="283"/>
      <c r="C913" s="283"/>
      <c r="D913" s="283"/>
      <c r="E913" s="283"/>
      <c r="F913" s="283"/>
      <c r="G913" s="283"/>
      <c r="H913" s="283"/>
      <c r="I913" s="283"/>
      <c r="J913" s="283"/>
      <c r="K913" s="283"/>
      <c r="L913" s="329"/>
      <c r="M913" s="329"/>
      <c r="N913" s="329"/>
      <c r="O913" s="329"/>
      <c r="P913" s="329"/>
      <c r="Q913" s="329"/>
      <c r="R913" s="283"/>
      <c r="S913" s="283"/>
      <c r="T913" s="283"/>
      <c r="U913" s="283"/>
      <c r="V913" s="283"/>
      <c r="W913" s="283"/>
      <c r="X913" s="283"/>
      <c r="Y913" s="283"/>
      <c r="Z913" s="283"/>
      <c r="AA913" s="283"/>
      <c r="AB913" s="283"/>
      <c r="AC913" s="283"/>
      <c r="AD913" s="283"/>
      <c r="AE913" s="283"/>
      <c r="AF913" s="283"/>
      <c r="AG913" s="283"/>
      <c r="AH913" s="283"/>
      <c r="AI913" s="283"/>
      <c r="AJ913" s="283"/>
      <c r="AK913" s="283"/>
      <c r="AL913" s="283"/>
    </row>
    <row r="914">
      <c r="A914" s="283"/>
      <c r="B914" s="283"/>
      <c r="C914" s="283"/>
      <c r="D914" s="283"/>
      <c r="E914" s="283"/>
      <c r="F914" s="283"/>
      <c r="G914" s="283"/>
      <c r="H914" s="283"/>
      <c r="I914" s="283"/>
      <c r="J914" s="283"/>
      <c r="K914" s="283"/>
      <c r="L914" s="329"/>
      <c r="M914" s="329"/>
      <c r="N914" s="329"/>
      <c r="O914" s="329"/>
      <c r="P914" s="329"/>
      <c r="Q914" s="329"/>
      <c r="R914" s="283"/>
      <c r="S914" s="283"/>
      <c r="T914" s="283"/>
      <c r="U914" s="283"/>
      <c r="V914" s="283"/>
      <c r="W914" s="283"/>
      <c r="X914" s="283"/>
      <c r="Y914" s="283"/>
      <c r="Z914" s="283"/>
      <c r="AA914" s="283"/>
      <c r="AB914" s="283"/>
      <c r="AC914" s="283"/>
      <c r="AD914" s="283"/>
      <c r="AE914" s="283"/>
      <c r="AF914" s="283"/>
      <c r="AG914" s="283"/>
      <c r="AH914" s="283"/>
      <c r="AI914" s="283"/>
      <c r="AJ914" s="283"/>
      <c r="AK914" s="283"/>
      <c r="AL914" s="283"/>
    </row>
    <row r="915">
      <c r="A915" s="283"/>
      <c r="B915" s="283"/>
      <c r="C915" s="283"/>
      <c r="D915" s="283"/>
      <c r="E915" s="283"/>
      <c r="F915" s="283"/>
      <c r="G915" s="283"/>
      <c r="H915" s="283"/>
      <c r="I915" s="283"/>
      <c r="J915" s="283"/>
      <c r="K915" s="283"/>
      <c r="L915" s="329"/>
      <c r="M915" s="329"/>
      <c r="N915" s="329"/>
      <c r="O915" s="329"/>
      <c r="P915" s="329"/>
      <c r="Q915" s="329"/>
      <c r="R915" s="283"/>
      <c r="S915" s="283"/>
      <c r="T915" s="283"/>
      <c r="U915" s="283"/>
      <c r="V915" s="283"/>
      <c r="W915" s="283"/>
      <c r="X915" s="283"/>
      <c r="Y915" s="283"/>
      <c r="Z915" s="283"/>
      <c r="AA915" s="283"/>
      <c r="AB915" s="283"/>
      <c r="AC915" s="283"/>
      <c r="AD915" s="283"/>
      <c r="AE915" s="283"/>
      <c r="AF915" s="283"/>
      <c r="AG915" s="283"/>
      <c r="AH915" s="283"/>
      <c r="AI915" s="283"/>
      <c r="AJ915" s="283"/>
      <c r="AK915" s="283"/>
      <c r="AL915" s="283"/>
    </row>
    <row r="916">
      <c r="A916" s="283"/>
      <c r="B916" s="283"/>
      <c r="C916" s="283"/>
      <c r="D916" s="283"/>
      <c r="E916" s="283"/>
      <c r="F916" s="283"/>
      <c r="G916" s="283"/>
      <c r="H916" s="283"/>
      <c r="I916" s="283"/>
      <c r="J916" s="283"/>
      <c r="K916" s="283"/>
      <c r="L916" s="329"/>
      <c r="M916" s="329"/>
      <c r="N916" s="329"/>
      <c r="O916" s="329"/>
      <c r="P916" s="329"/>
      <c r="Q916" s="329"/>
      <c r="R916" s="283"/>
      <c r="S916" s="283"/>
      <c r="T916" s="283"/>
      <c r="U916" s="283"/>
      <c r="V916" s="283"/>
      <c r="W916" s="283"/>
      <c r="X916" s="283"/>
      <c r="Y916" s="283"/>
      <c r="Z916" s="283"/>
      <c r="AA916" s="283"/>
      <c r="AB916" s="283"/>
      <c r="AC916" s="283"/>
      <c r="AD916" s="283"/>
      <c r="AE916" s="283"/>
      <c r="AF916" s="283"/>
      <c r="AG916" s="283"/>
      <c r="AH916" s="283"/>
      <c r="AI916" s="283"/>
      <c r="AJ916" s="283"/>
      <c r="AK916" s="283"/>
      <c r="AL916" s="283"/>
    </row>
    <row r="917">
      <c r="A917" s="283"/>
      <c r="B917" s="283"/>
      <c r="C917" s="283"/>
      <c r="D917" s="283"/>
      <c r="E917" s="283"/>
      <c r="F917" s="283"/>
      <c r="G917" s="283"/>
      <c r="H917" s="283"/>
      <c r="I917" s="283"/>
      <c r="J917" s="283"/>
      <c r="K917" s="283"/>
      <c r="L917" s="329"/>
      <c r="M917" s="329"/>
      <c r="N917" s="329"/>
      <c r="O917" s="329"/>
      <c r="P917" s="329"/>
      <c r="Q917" s="329"/>
      <c r="R917" s="283"/>
      <c r="S917" s="283"/>
      <c r="T917" s="283"/>
      <c r="U917" s="283"/>
      <c r="V917" s="283"/>
      <c r="W917" s="283"/>
      <c r="X917" s="283"/>
      <c r="Y917" s="283"/>
      <c r="Z917" s="283"/>
      <c r="AA917" s="283"/>
      <c r="AB917" s="283"/>
      <c r="AC917" s="283"/>
      <c r="AD917" s="283"/>
      <c r="AE917" s="283"/>
      <c r="AF917" s="283"/>
      <c r="AG917" s="283"/>
      <c r="AH917" s="283"/>
      <c r="AI917" s="283"/>
      <c r="AJ917" s="283"/>
      <c r="AK917" s="283"/>
      <c r="AL917" s="283"/>
    </row>
    <row r="918">
      <c r="A918" s="283"/>
      <c r="B918" s="283"/>
      <c r="C918" s="283"/>
      <c r="D918" s="283"/>
      <c r="E918" s="283"/>
      <c r="F918" s="283"/>
      <c r="G918" s="283"/>
      <c r="H918" s="283"/>
      <c r="I918" s="283"/>
      <c r="J918" s="283"/>
      <c r="K918" s="283"/>
      <c r="L918" s="329"/>
      <c r="M918" s="329"/>
      <c r="N918" s="329"/>
      <c r="O918" s="329"/>
      <c r="P918" s="329"/>
      <c r="Q918" s="329"/>
      <c r="R918" s="283"/>
      <c r="S918" s="283"/>
      <c r="T918" s="283"/>
      <c r="U918" s="283"/>
      <c r="V918" s="283"/>
      <c r="W918" s="283"/>
      <c r="X918" s="283"/>
      <c r="Y918" s="283"/>
      <c r="Z918" s="283"/>
      <c r="AA918" s="283"/>
      <c r="AB918" s="283"/>
      <c r="AC918" s="283"/>
      <c r="AD918" s="283"/>
      <c r="AE918" s="283"/>
      <c r="AF918" s="283"/>
      <c r="AG918" s="283"/>
      <c r="AH918" s="283"/>
      <c r="AI918" s="283"/>
      <c r="AJ918" s="283"/>
      <c r="AK918" s="283"/>
      <c r="AL918" s="283"/>
    </row>
    <row r="919">
      <c r="A919" s="283"/>
      <c r="B919" s="283"/>
      <c r="C919" s="283"/>
      <c r="D919" s="283"/>
      <c r="E919" s="283"/>
      <c r="F919" s="283"/>
      <c r="G919" s="283"/>
      <c r="H919" s="283"/>
      <c r="I919" s="283"/>
      <c r="J919" s="283"/>
      <c r="K919" s="283"/>
      <c r="L919" s="329"/>
      <c r="M919" s="329"/>
      <c r="N919" s="329"/>
      <c r="O919" s="329"/>
      <c r="P919" s="329"/>
      <c r="Q919" s="329"/>
      <c r="R919" s="283"/>
      <c r="S919" s="283"/>
      <c r="T919" s="283"/>
      <c r="U919" s="283"/>
      <c r="V919" s="283"/>
      <c r="W919" s="283"/>
      <c r="X919" s="283"/>
      <c r="Y919" s="283"/>
      <c r="Z919" s="283"/>
      <c r="AA919" s="283"/>
      <c r="AB919" s="283"/>
      <c r="AC919" s="283"/>
      <c r="AD919" s="283"/>
      <c r="AE919" s="283"/>
      <c r="AF919" s="283"/>
      <c r="AG919" s="283"/>
      <c r="AH919" s="283"/>
      <c r="AI919" s="283"/>
      <c r="AJ919" s="283"/>
      <c r="AK919" s="283"/>
      <c r="AL919" s="283"/>
    </row>
    <row r="920">
      <c r="A920" s="283"/>
      <c r="B920" s="283"/>
      <c r="C920" s="283"/>
      <c r="D920" s="283"/>
      <c r="E920" s="283"/>
      <c r="F920" s="283"/>
      <c r="G920" s="283"/>
      <c r="H920" s="283"/>
      <c r="I920" s="283"/>
      <c r="J920" s="283"/>
      <c r="K920" s="283"/>
      <c r="L920" s="329"/>
      <c r="M920" s="329"/>
      <c r="N920" s="329"/>
      <c r="O920" s="329"/>
      <c r="P920" s="329"/>
      <c r="Q920" s="329"/>
      <c r="R920" s="283"/>
      <c r="S920" s="283"/>
      <c r="T920" s="283"/>
      <c r="U920" s="283"/>
      <c r="V920" s="283"/>
      <c r="W920" s="283"/>
      <c r="X920" s="283"/>
      <c r="Y920" s="283"/>
      <c r="Z920" s="283"/>
      <c r="AA920" s="283"/>
      <c r="AB920" s="283"/>
      <c r="AC920" s="283"/>
      <c r="AD920" s="283"/>
      <c r="AE920" s="283"/>
      <c r="AF920" s="283"/>
      <c r="AG920" s="283"/>
      <c r="AH920" s="283"/>
      <c r="AI920" s="283"/>
      <c r="AJ920" s="283"/>
      <c r="AK920" s="283"/>
      <c r="AL920" s="283"/>
    </row>
    <row r="921">
      <c r="A921" s="283"/>
      <c r="B921" s="283"/>
      <c r="C921" s="283"/>
      <c r="D921" s="283"/>
      <c r="E921" s="283"/>
      <c r="F921" s="283"/>
      <c r="G921" s="283"/>
      <c r="H921" s="283"/>
      <c r="I921" s="283"/>
      <c r="J921" s="283"/>
      <c r="K921" s="283"/>
      <c r="L921" s="329"/>
      <c r="M921" s="329"/>
      <c r="N921" s="329"/>
      <c r="O921" s="329"/>
      <c r="P921" s="329"/>
      <c r="Q921" s="329"/>
      <c r="R921" s="283"/>
      <c r="S921" s="283"/>
      <c r="T921" s="283"/>
      <c r="U921" s="283"/>
      <c r="V921" s="283"/>
      <c r="W921" s="283"/>
      <c r="X921" s="283"/>
      <c r="Y921" s="283"/>
      <c r="Z921" s="283"/>
      <c r="AA921" s="283"/>
      <c r="AB921" s="283"/>
      <c r="AC921" s="283"/>
      <c r="AD921" s="283"/>
      <c r="AE921" s="283"/>
      <c r="AF921" s="283"/>
      <c r="AG921" s="283"/>
      <c r="AH921" s="283"/>
      <c r="AI921" s="283"/>
      <c r="AJ921" s="283"/>
      <c r="AK921" s="283"/>
      <c r="AL921" s="283"/>
    </row>
    <row r="922">
      <c r="A922" s="283"/>
      <c r="B922" s="283"/>
      <c r="C922" s="283"/>
      <c r="D922" s="283"/>
      <c r="E922" s="283"/>
      <c r="F922" s="283"/>
      <c r="G922" s="283"/>
      <c r="H922" s="283"/>
      <c r="I922" s="283"/>
      <c r="J922" s="283"/>
      <c r="K922" s="283"/>
      <c r="L922" s="329"/>
      <c r="M922" s="329"/>
      <c r="N922" s="329"/>
      <c r="O922" s="329"/>
      <c r="P922" s="329"/>
      <c r="Q922" s="329"/>
      <c r="R922" s="283"/>
      <c r="S922" s="283"/>
      <c r="T922" s="283"/>
      <c r="U922" s="283"/>
      <c r="V922" s="283"/>
      <c r="W922" s="283"/>
      <c r="X922" s="283"/>
      <c r="Y922" s="283"/>
      <c r="Z922" s="283"/>
      <c r="AA922" s="283"/>
      <c r="AB922" s="283"/>
      <c r="AC922" s="283"/>
      <c r="AD922" s="283"/>
      <c r="AE922" s="283"/>
      <c r="AF922" s="283"/>
      <c r="AG922" s="283"/>
      <c r="AH922" s="283"/>
      <c r="AI922" s="283"/>
      <c r="AJ922" s="283"/>
      <c r="AK922" s="283"/>
      <c r="AL922" s="283"/>
    </row>
    <row r="923">
      <c r="A923" s="283"/>
      <c r="B923" s="283"/>
      <c r="C923" s="283"/>
      <c r="D923" s="283"/>
      <c r="E923" s="283"/>
      <c r="F923" s="283"/>
      <c r="G923" s="283"/>
      <c r="H923" s="283"/>
      <c r="I923" s="283"/>
      <c r="J923" s="283"/>
      <c r="K923" s="283"/>
      <c r="L923" s="329"/>
      <c r="M923" s="329"/>
      <c r="N923" s="329"/>
      <c r="O923" s="329"/>
      <c r="P923" s="329"/>
      <c r="Q923" s="329"/>
      <c r="R923" s="283"/>
      <c r="S923" s="283"/>
      <c r="T923" s="283"/>
      <c r="U923" s="283"/>
      <c r="V923" s="283"/>
      <c r="W923" s="283"/>
      <c r="X923" s="283"/>
      <c r="Y923" s="283"/>
      <c r="Z923" s="283"/>
      <c r="AA923" s="283"/>
      <c r="AB923" s="283"/>
      <c r="AC923" s="283"/>
      <c r="AD923" s="283"/>
      <c r="AE923" s="283"/>
      <c r="AF923" s="283"/>
      <c r="AG923" s="283"/>
      <c r="AH923" s="283"/>
      <c r="AI923" s="283"/>
      <c r="AJ923" s="283"/>
      <c r="AK923" s="283"/>
      <c r="AL923" s="283"/>
    </row>
    <row r="924">
      <c r="A924" s="283"/>
      <c r="B924" s="283"/>
      <c r="C924" s="283"/>
      <c r="D924" s="283"/>
      <c r="E924" s="283"/>
      <c r="F924" s="283"/>
      <c r="G924" s="283"/>
      <c r="H924" s="283"/>
      <c r="I924" s="283"/>
      <c r="J924" s="283"/>
      <c r="K924" s="283"/>
      <c r="L924" s="329"/>
      <c r="M924" s="329"/>
      <c r="N924" s="329"/>
      <c r="O924" s="329"/>
      <c r="P924" s="329"/>
      <c r="Q924" s="329"/>
      <c r="R924" s="283"/>
      <c r="S924" s="283"/>
      <c r="T924" s="283"/>
      <c r="U924" s="283"/>
      <c r="V924" s="283"/>
      <c r="W924" s="283"/>
      <c r="X924" s="283"/>
      <c r="Y924" s="283"/>
      <c r="Z924" s="283"/>
      <c r="AA924" s="283"/>
      <c r="AB924" s="283"/>
      <c r="AC924" s="283"/>
      <c r="AD924" s="283"/>
      <c r="AE924" s="283"/>
      <c r="AF924" s="283"/>
      <c r="AG924" s="283"/>
      <c r="AH924" s="283"/>
      <c r="AI924" s="283"/>
      <c r="AJ924" s="283"/>
      <c r="AK924" s="283"/>
      <c r="AL924" s="283"/>
    </row>
    <row r="925">
      <c r="A925" s="283"/>
      <c r="B925" s="283"/>
      <c r="C925" s="283"/>
      <c r="D925" s="283"/>
      <c r="E925" s="283"/>
      <c r="F925" s="283"/>
      <c r="G925" s="283"/>
      <c r="H925" s="283"/>
      <c r="I925" s="283"/>
      <c r="J925" s="283"/>
      <c r="K925" s="283"/>
      <c r="L925" s="329"/>
      <c r="M925" s="329"/>
      <c r="N925" s="329"/>
      <c r="O925" s="329"/>
      <c r="P925" s="329"/>
      <c r="Q925" s="329"/>
      <c r="R925" s="283"/>
      <c r="S925" s="283"/>
      <c r="T925" s="283"/>
      <c r="U925" s="283"/>
      <c r="V925" s="283"/>
      <c r="W925" s="283"/>
      <c r="X925" s="283"/>
      <c r="Y925" s="283"/>
      <c r="Z925" s="283"/>
      <c r="AA925" s="283"/>
      <c r="AB925" s="283"/>
      <c r="AC925" s="283"/>
      <c r="AD925" s="283"/>
      <c r="AE925" s="283"/>
      <c r="AF925" s="283"/>
      <c r="AG925" s="283"/>
      <c r="AH925" s="283"/>
      <c r="AI925" s="283"/>
      <c r="AJ925" s="283"/>
      <c r="AK925" s="283"/>
      <c r="AL925" s="283"/>
    </row>
    <row r="926">
      <c r="A926" s="283"/>
      <c r="B926" s="283"/>
      <c r="C926" s="283"/>
      <c r="D926" s="283"/>
      <c r="E926" s="283"/>
      <c r="F926" s="283"/>
      <c r="G926" s="283"/>
      <c r="H926" s="283"/>
      <c r="I926" s="283"/>
      <c r="J926" s="283"/>
      <c r="K926" s="283"/>
      <c r="L926" s="329"/>
      <c r="M926" s="329"/>
      <c r="N926" s="329"/>
      <c r="O926" s="329"/>
      <c r="P926" s="329"/>
      <c r="Q926" s="329"/>
      <c r="R926" s="283"/>
      <c r="S926" s="283"/>
      <c r="T926" s="283"/>
      <c r="U926" s="283"/>
      <c r="V926" s="283"/>
      <c r="W926" s="283"/>
      <c r="X926" s="283"/>
      <c r="Y926" s="283"/>
      <c r="Z926" s="283"/>
      <c r="AA926" s="283"/>
      <c r="AB926" s="283"/>
      <c r="AC926" s="283"/>
      <c r="AD926" s="283"/>
      <c r="AE926" s="283"/>
      <c r="AF926" s="283"/>
      <c r="AG926" s="283"/>
      <c r="AH926" s="283"/>
      <c r="AI926" s="283"/>
      <c r="AJ926" s="283"/>
      <c r="AK926" s="283"/>
      <c r="AL926" s="283"/>
    </row>
    <row r="927">
      <c r="A927" s="283"/>
      <c r="B927" s="283"/>
      <c r="C927" s="283"/>
      <c r="D927" s="283"/>
      <c r="E927" s="283"/>
      <c r="F927" s="283"/>
      <c r="G927" s="283"/>
      <c r="H927" s="283"/>
      <c r="I927" s="283"/>
      <c r="J927" s="283"/>
      <c r="K927" s="283"/>
      <c r="L927" s="329"/>
      <c r="M927" s="329"/>
      <c r="N927" s="329"/>
      <c r="O927" s="329"/>
      <c r="P927" s="329"/>
      <c r="Q927" s="329"/>
      <c r="R927" s="283"/>
      <c r="S927" s="283"/>
      <c r="T927" s="283"/>
      <c r="U927" s="283"/>
      <c r="V927" s="283"/>
      <c r="W927" s="283"/>
      <c r="X927" s="283"/>
      <c r="Y927" s="283"/>
      <c r="Z927" s="283"/>
      <c r="AA927" s="283"/>
      <c r="AB927" s="283"/>
      <c r="AC927" s="283"/>
      <c r="AD927" s="283"/>
      <c r="AE927" s="283"/>
      <c r="AF927" s="283"/>
      <c r="AG927" s="283"/>
      <c r="AH927" s="283"/>
      <c r="AI927" s="283"/>
      <c r="AJ927" s="283"/>
      <c r="AK927" s="283"/>
      <c r="AL927" s="283"/>
    </row>
    <row r="928">
      <c r="A928" s="283"/>
      <c r="B928" s="283"/>
      <c r="C928" s="283"/>
      <c r="D928" s="283"/>
      <c r="E928" s="283"/>
      <c r="F928" s="283"/>
      <c r="G928" s="283"/>
      <c r="H928" s="283"/>
      <c r="I928" s="283"/>
      <c r="J928" s="283"/>
      <c r="K928" s="283"/>
      <c r="L928" s="329"/>
      <c r="M928" s="329"/>
      <c r="N928" s="329"/>
      <c r="O928" s="329"/>
      <c r="P928" s="329"/>
      <c r="Q928" s="329"/>
      <c r="R928" s="283"/>
      <c r="S928" s="283"/>
      <c r="T928" s="283"/>
      <c r="U928" s="283"/>
      <c r="V928" s="283"/>
      <c r="W928" s="283"/>
      <c r="X928" s="283"/>
      <c r="Y928" s="283"/>
      <c r="Z928" s="283"/>
      <c r="AA928" s="283"/>
      <c r="AB928" s="283"/>
      <c r="AC928" s="283"/>
      <c r="AD928" s="283"/>
      <c r="AE928" s="283"/>
      <c r="AF928" s="283"/>
      <c r="AG928" s="283"/>
      <c r="AH928" s="283"/>
      <c r="AI928" s="283"/>
      <c r="AJ928" s="283"/>
      <c r="AK928" s="283"/>
      <c r="AL928" s="283"/>
    </row>
    <row r="929">
      <c r="A929" s="283"/>
      <c r="B929" s="283"/>
      <c r="C929" s="283"/>
      <c r="D929" s="283"/>
      <c r="E929" s="283"/>
      <c r="F929" s="283"/>
      <c r="G929" s="283"/>
      <c r="H929" s="283"/>
      <c r="I929" s="283"/>
      <c r="J929" s="283"/>
      <c r="K929" s="283"/>
      <c r="L929" s="329"/>
      <c r="M929" s="329"/>
      <c r="N929" s="329"/>
      <c r="O929" s="329"/>
      <c r="P929" s="329"/>
      <c r="Q929" s="329"/>
      <c r="R929" s="283"/>
      <c r="S929" s="283"/>
      <c r="T929" s="283"/>
      <c r="U929" s="283"/>
      <c r="V929" s="283"/>
      <c r="W929" s="283"/>
      <c r="X929" s="283"/>
      <c r="Y929" s="283"/>
      <c r="Z929" s="283"/>
      <c r="AA929" s="283"/>
      <c r="AB929" s="283"/>
      <c r="AC929" s="283"/>
      <c r="AD929" s="283"/>
      <c r="AE929" s="283"/>
      <c r="AF929" s="283"/>
      <c r="AG929" s="283"/>
      <c r="AH929" s="283"/>
      <c r="AI929" s="283"/>
      <c r="AJ929" s="283"/>
      <c r="AK929" s="283"/>
      <c r="AL929" s="283"/>
    </row>
    <row r="930">
      <c r="A930" s="283"/>
      <c r="B930" s="283"/>
      <c r="C930" s="283"/>
      <c r="D930" s="283"/>
      <c r="E930" s="283"/>
      <c r="F930" s="283"/>
      <c r="G930" s="283"/>
      <c r="H930" s="283"/>
      <c r="I930" s="283"/>
      <c r="J930" s="283"/>
      <c r="K930" s="283"/>
      <c r="L930" s="329"/>
      <c r="M930" s="329"/>
      <c r="N930" s="329"/>
      <c r="O930" s="329"/>
      <c r="P930" s="329"/>
      <c r="Q930" s="329"/>
      <c r="R930" s="283"/>
      <c r="S930" s="283"/>
      <c r="T930" s="283"/>
      <c r="U930" s="283"/>
      <c r="V930" s="283"/>
      <c r="W930" s="283"/>
      <c r="X930" s="283"/>
      <c r="Y930" s="283"/>
      <c r="Z930" s="283"/>
      <c r="AA930" s="283"/>
      <c r="AB930" s="283"/>
      <c r="AC930" s="283"/>
      <c r="AD930" s="283"/>
      <c r="AE930" s="283"/>
      <c r="AF930" s="283"/>
      <c r="AG930" s="283"/>
      <c r="AH930" s="283"/>
      <c r="AI930" s="283"/>
      <c r="AJ930" s="283"/>
      <c r="AK930" s="283"/>
      <c r="AL930" s="283"/>
    </row>
    <row r="931">
      <c r="A931" s="283"/>
      <c r="B931" s="283"/>
      <c r="C931" s="283"/>
      <c r="D931" s="283"/>
      <c r="E931" s="283"/>
      <c r="F931" s="283"/>
      <c r="G931" s="283"/>
      <c r="H931" s="283"/>
      <c r="I931" s="283"/>
      <c r="J931" s="283"/>
      <c r="K931" s="283"/>
      <c r="L931" s="329"/>
      <c r="M931" s="329"/>
      <c r="N931" s="329"/>
      <c r="O931" s="329"/>
      <c r="P931" s="329"/>
      <c r="Q931" s="329"/>
      <c r="R931" s="283"/>
      <c r="S931" s="283"/>
      <c r="T931" s="283"/>
      <c r="U931" s="283"/>
      <c r="V931" s="283"/>
      <c r="W931" s="283"/>
      <c r="X931" s="283"/>
      <c r="Y931" s="283"/>
      <c r="Z931" s="283"/>
      <c r="AA931" s="283"/>
      <c r="AB931" s="283"/>
      <c r="AC931" s="283"/>
      <c r="AD931" s="283"/>
      <c r="AE931" s="283"/>
      <c r="AF931" s="283"/>
      <c r="AG931" s="283"/>
      <c r="AH931" s="283"/>
      <c r="AI931" s="283"/>
      <c r="AJ931" s="283"/>
      <c r="AK931" s="283"/>
      <c r="AL931" s="283"/>
    </row>
    <row r="932">
      <c r="A932" s="283"/>
      <c r="B932" s="283"/>
      <c r="C932" s="283"/>
      <c r="D932" s="283"/>
      <c r="E932" s="283"/>
      <c r="F932" s="283"/>
      <c r="G932" s="283"/>
      <c r="H932" s="283"/>
      <c r="I932" s="283"/>
      <c r="J932" s="283"/>
      <c r="K932" s="283"/>
      <c r="L932" s="329"/>
      <c r="M932" s="329"/>
      <c r="N932" s="329"/>
      <c r="O932" s="329"/>
      <c r="P932" s="329"/>
      <c r="Q932" s="329"/>
      <c r="R932" s="283"/>
      <c r="S932" s="283"/>
      <c r="T932" s="283"/>
      <c r="U932" s="283"/>
      <c r="V932" s="283"/>
      <c r="W932" s="283"/>
      <c r="X932" s="283"/>
      <c r="Y932" s="283"/>
      <c r="Z932" s="283"/>
      <c r="AA932" s="283"/>
      <c r="AB932" s="283"/>
      <c r="AC932" s="283"/>
      <c r="AD932" s="283"/>
      <c r="AE932" s="283"/>
      <c r="AF932" s="283"/>
      <c r="AG932" s="283"/>
      <c r="AH932" s="283"/>
      <c r="AI932" s="283"/>
      <c r="AJ932" s="283"/>
      <c r="AK932" s="283"/>
      <c r="AL932" s="283"/>
    </row>
    <row r="933">
      <c r="A933" s="283"/>
      <c r="B933" s="283"/>
      <c r="C933" s="283"/>
      <c r="D933" s="283"/>
      <c r="E933" s="283"/>
      <c r="F933" s="283"/>
      <c r="G933" s="283"/>
      <c r="H933" s="283"/>
      <c r="I933" s="283"/>
      <c r="J933" s="283"/>
      <c r="K933" s="283"/>
      <c r="L933" s="329"/>
      <c r="M933" s="329"/>
      <c r="N933" s="329"/>
      <c r="O933" s="329"/>
      <c r="P933" s="329"/>
      <c r="Q933" s="329"/>
      <c r="R933" s="283"/>
      <c r="S933" s="283"/>
      <c r="T933" s="283"/>
      <c r="U933" s="283"/>
      <c r="V933" s="283"/>
      <c r="W933" s="283"/>
      <c r="X933" s="283"/>
      <c r="Y933" s="283"/>
      <c r="Z933" s="283"/>
      <c r="AA933" s="283"/>
      <c r="AB933" s="283"/>
      <c r="AC933" s="283"/>
      <c r="AD933" s="283"/>
      <c r="AE933" s="283"/>
      <c r="AF933" s="283"/>
      <c r="AG933" s="283"/>
      <c r="AH933" s="283"/>
      <c r="AI933" s="283"/>
      <c r="AJ933" s="283"/>
      <c r="AK933" s="283"/>
      <c r="AL933" s="283"/>
    </row>
    <row r="934">
      <c r="A934" s="283"/>
      <c r="B934" s="283"/>
      <c r="C934" s="283"/>
      <c r="D934" s="283"/>
      <c r="E934" s="283"/>
      <c r="F934" s="283"/>
      <c r="G934" s="283"/>
      <c r="H934" s="283"/>
      <c r="I934" s="283"/>
      <c r="J934" s="283"/>
      <c r="K934" s="283"/>
      <c r="L934" s="329"/>
      <c r="M934" s="329"/>
      <c r="N934" s="329"/>
      <c r="O934" s="329"/>
      <c r="P934" s="329"/>
      <c r="Q934" s="329"/>
      <c r="R934" s="283"/>
      <c r="S934" s="283"/>
      <c r="T934" s="283"/>
      <c r="U934" s="283"/>
      <c r="V934" s="283"/>
      <c r="W934" s="283"/>
      <c r="X934" s="283"/>
      <c r="Y934" s="283"/>
      <c r="Z934" s="283"/>
      <c r="AA934" s="283"/>
      <c r="AB934" s="283"/>
      <c r="AC934" s="283"/>
      <c r="AD934" s="283"/>
      <c r="AE934" s="283"/>
      <c r="AF934" s="283"/>
      <c r="AG934" s="283"/>
      <c r="AH934" s="283"/>
      <c r="AI934" s="283"/>
      <c r="AJ934" s="283"/>
      <c r="AK934" s="283"/>
      <c r="AL934" s="283"/>
    </row>
    <row r="935">
      <c r="A935" s="283"/>
      <c r="B935" s="283"/>
      <c r="C935" s="283"/>
      <c r="D935" s="283"/>
      <c r="E935" s="283"/>
      <c r="F935" s="283"/>
      <c r="G935" s="283"/>
      <c r="H935" s="283"/>
      <c r="I935" s="283"/>
      <c r="J935" s="283"/>
      <c r="K935" s="283"/>
      <c r="L935" s="329"/>
      <c r="M935" s="329"/>
      <c r="N935" s="329"/>
      <c r="O935" s="329"/>
      <c r="P935" s="329"/>
      <c r="Q935" s="329"/>
      <c r="R935" s="283"/>
      <c r="S935" s="283"/>
      <c r="T935" s="283"/>
      <c r="U935" s="283"/>
      <c r="V935" s="283"/>
      <c r="W935" s="283"/>
      <c r="X935" s="283"/>
      <c r="Y935" s="283"/>
      <c r="Z935" s="283"/>
      <c r="AA935" s="283"/>
      <c r="AB935" s="283"/>
      <c r="AC935" s="283"/>
      <c r="AD935" s="283"/>
      <c r="AE935" s="283"/>
      <c r="AF935" s="283"/>
      <c r="AG935" s="283"/>
      <c r="AH935" s="283"/>
      <c r="AI935" s="283"/>
      <c r="AJ935" s="283"/>
      <c r="AK935" s="283"/>
      <c r="AL935" s="283"/>
    </row>
    <row r="936">
      <c r="A936" s="283"/>
      <c r="B936" s="283"/>
      <c r="C936" s="283"/>
      <c r="D936" s="283"/>
      <c r="E936" s="283"/>
      <c r="F936" s="283"/>
      <c r="G936" s="283"/>
      <c r="H936" s="283"/>
      <c r="I936" s="283"/>
      <c r="J936" s="283"/>
      <c r="K936" s="283"/>
      <c r="L936" s="329"/>
      <c r="M936" s="329"/>
      <c r="N936" s="329"/>
      <c r="O936" s="329"/>
      <c r="P936" s="329"/>
      <c r="Q936" s="329"/>
      <c r="R936" s="283"/>
      <c r="S936" s="283"/>
      <c r="T936" s="283"/>
      <c r="U936" s="283"/>
      <c r="V936" s="283"/>
      <c r="W936" s="283"/>
      <c r="X936" s="283"/>
      <c r="Y936" s="283"/>
      <c r="Z936" s="283"/>
      <c r="AA936" s="283"/>
      <c r="AB936" s="283"/>
      <c r="AC936" s="283"/>
      <c r="AD936" s="283"/>
      <c r="AE936" s="283"/>
      <c r="AF936" s="283"/>
      <c r="AG936" s="283"/>
      <c r="AH936" s="283"/>
      <c r="AI936" s="283"/>
      <c r="AJ936" s="283"/>
      <c r="AK936" s="283"/>
      <c r="AL936" s="283"/>
    </row>
    <row r="937">
      <c r="A937" s="283"/>
      <c r="B937" s="283"/>
      <c r="C937" s="283"/>
      <c r="D937" s="283"/>
      <c r="E937" s="283"/>
      <c r="F937" s="283"/>
      <c r="G937" s="283"/>
      <c r="H937" s="283"/>
      <c r="I937" s="283"/>
      <c r="J937" s="283"/>
      <c r="K937" s="283"/>
      <c r="L937" s="329"/>
      <c r="M937" s="329"/>
      <c r="N937" s="329"/>
      <c r="O937" s="329"/>
      <c r="P937" s="329"/>
      <c r="Q937" s="329"/>
      <c r="R937" s="283"/>
      <c r="S937" s="283"/>
      <c r="T937" s="283"/>
      <c r="U937" s="283"/>
      <c r="V937" s="283"/>
      <c r="W937" s="283"/>
      <c r="X937" s="283"/>
      <c r="Y937" s="283"/>
      <c r="Z937" s="283"/>
      <c r="AA937" s="283"/>
      <c r="AB937" s="283"/>
      <c r="AC937" s="283"/>
      <c r="AD937" s="283"/>
      <c r="AE937" s="283"/>
      <c r="AF937" s="283"/>
      <c r="AG937" s="283"/>
      <c r="AH937" s="283"/>
      <c r="AI937" s="283"/>
      <c r="AJ937" s="283"/>
      <c r="AK937" s="283"/>
      <c r="AL937" s="283"/>
    </row>
    <row r="938">
      <c r="A938" s="283"/>
      <c r="B938" s="283"/>
      <c r="C938" s="283"/>
      <c r="D938" s="283"/>
      <c r="E938" s="283"/>
      <c r="F938" s="283"/>
      <c r="G938" s="283"/>
      <c r="H938" s="283"/>
      <c r="I938" s="283"/>
      <c r="J938" s="283"/>
      <c r="K938" s="283"/>
      <c r="L938" s="329"/>
      <c r="M938" s="329"/>
      <c r="N938" s="329"/>
      <c r="O938" s="329"/>
      <c r="P938" s="329"/>
      <c r="Q938" s="329"/>
      <c r="R938" s="283"/>
      <c r="S938" s="283"/>
      <c r="T938" s="283"/>
      <c r="U938" s="283"/>
      <c r="V938" s="283"/>
      <c r="W938" s="283"/>
      <c r="X938" s="283"/>
      <c r="Y938" s="283"/>
      <c r="Z938" s="283"/>
      <c r="AA938" s="283"/>
      <c r="AB938" s="283"/>
      <c r="AC938" s="283"/>
      <c r="AD938" s="283"/>
      <c r="AE938" s="283"/>
      <c r="AF938" s="283"/>
      <c r="AG938" s="283"/>
      <c r="AH938" s="283"/>
      <c r="AI938" s="283"/>
      <c r="AJ938" s="283"/>
      <c r="AK938" s="283"/>
      <c r="AL938" s="283"/>
    </row>
    <row r="939">
      <c r="A939" s="283"/>
      <c r="B939" s="283"/>
      <c r="C939" s="283"/>
      <c r="D939" s="283"/>
      <c r="E939" s="283"/>
      <c r="F939" s="283"/>
      <c r="G939" s="283"/>
      <c r="H939" s="283"/>
      <c r="I939" s="283"/>
      <c r="J939" s="283"/>
      <c r="K939" s="283"/>
      <c r="L939" s="329"/>
      <c r="M939" s="329"/>
      <c r="N939" s="329"/>
      <c r="O939" s="329"/>
      <c r="P939" s="329"/>
      <c r="Q939" s="329"/>
      <c r="R939" s="283"/>
      <c r="S939" s="283"/>
      <c r="T939" s="283"/>
      <c r="U939" s="283"/>
      <c r="V939" s="283"/>
      <c r="W939" s="283"/>
      <c r="X939" s="283"/>
      <c r="Y939" s="283"/>
      <c r="Z939" s="283"/>
      <c r="AA939" s="283"/>
      <c r="AB939" s="283"/>
      <c r="AC939" s="283"/>
      <c r="AD939" s="283"/>
      <c r="AE939" s="283"/>
      <c r="AF939" s="283"/>
      <c r="AG939" s="283"/>
      <c r="AH939" s="283"/>
      <c r="AI939" s="283"/>
      <c r="AJ939" s="283"/>
      <c r="AK939" s="283"/>
      <c r="AL939" s="283"/>
    </row>
    <row r="940">
      <c r="A940" s="283"/>
      <c r="B940" s="283"/>
      <c r="C940" s="283"/>
      <c r="D940" s="283"/>
      <c r="E940" s="283"/>
      <c r="F940" s="283"/>
      <c r="G940" s="283"/>
      <c r="H940" s="283"/>
      <c r="I940" s="283"/>
      <c r="J940" s="283"/>
      <c r="K940" s="283"/>
      <c r="L940" s="329"/>
      <c r="M940" s="329"/>
      <c r="N940" s="329"/>
      <c r="O940" s="329"/>
      <c r="P940" s="329"/>
      <c r="Q940" s="329"/>
      <c r="R940" s="283"/>
      <c r="S940" s="283"/>
      <c r="T940" s="283"/>
      <c r="U940" s="283"/>
      <c r="V940" s="283"/>
      <c r="W940" s="283"/>
      <c r="X940" s="283"/>
      <c r="Y940" s="283"/>
      <c r="Z940" s="283"/>
      <c r="AA940" s="283"/>
      <c r="AB940" s="283"/>
      <c r="AC940" s="283"/>
      <c r="AD940" s="283"/>
      <c r="AE940" s="283"/>
      <c r="AF940" s="283"/>
      <c r="AG940" s="283"/>
      <c r="AH940" s="283"/>
      <c r="AI940" s="283"/>
      <c r="AJ940" s="283"/>
      <c r="AK940" s="283"/>
      <c r="AL940" s="283"/>
    </row>
    <row r="941">
      <c r="A941" s="283"/>
      <c r="B941" s="283"/>
      <c r="C941" s="283"/>
      <c r="D941" s="283"/>
      <c r="E941" s="283"/>
      <c r="F941" s="283"/>
      <c r="G941" s="283"/>
      <c r="H941" s="283"/>
      <c r="I941" s="283"/>
      <c r="J941" s="283"/>
      <c r="K941" s="283"/>
      <c r="L941" s="329"/>
      <c r="M941" s="329"/>
      <c r="N941" s="329"/>
      <c r="O941" s="329"/>
      <c r="P941" s="329"/>
      <c r="Q941" s="329"/>
      <c r="R941" s="283"/>
      <c r="S941" s="283"/>
      <c r="T941" s="283"/>
      <c r="U941" s="283"/>
      <c r="V941" s="283"/>
      <c r="W941" s="283"/>
      <c r="X941" s="283"/>
      <c r="Y941" s="283"/>
      <c r="Z941" s="283"/>
      <c r="AA941" s="283"/>
      <c r="AB941" s="283"/>
      <c r="AC941" s="283"/>
      <c r="AD941" s="283"/>
      <c r="AE941" s="283"/>
      <c r="AF941" s="283"/>
      <c r="AG941" s="283"/>
      <c r="AH941" s="283"/>
      <c r="AI941" s="283"/>
      <c r="AJ941" s="283"/>
      <c r="AK941" s="283"/>
      <c r="AL941" s="283"/>
    </row>
    <row r="942">
      <c r="A942" s="283"/>
      <c r="B942" s="283"/>
      <c r="C942" s="283"/>
      <c r="D942" s="283"/>
      <c r="E942" s="283"/>
      <c r="F942" s="283"/>
      <c r="G942" s="283"/>
      <c r="H942" s="283"/>
      <c r="I942" s="283"/>
      <c r="J942" s="283"/>
      <c r="K942" s="283"/>
      <c r="L942" s="329"/>
      <c r="M942" s="329"/>
      <c r="N942" s="329"/>
      <c r="O942" s="329"/>
      <c r="P942" s="329"/>
      <c r="Q942" s="329"/>
      <c r="R942" s="283"/>
      <c r="S942" s="283"/>
      <c r="T942" s="283"/>
      <c r="U942" s="283"/>
      <c r="V942" s="283"/>
      <c r="W942" s="283"/>
      <c r="X942" s="283"/>
      <c r="Y942" s="283"/>
      <c r="Z942" s="283"/>
      <c r="AA942" s="283"/>
      <c r="AB942" s="283"/>
      <c r="AC942" s="283"/>
      <c r="AD942" s="283"/>
      <c r="AE942" s="283"/>
      <c r="AF942" s="283"/>
      <c r="AG942" s="283"/>
      <c r="AH942" s="283"/>
      <c r="AI942" s="283"/>
      <c r="AJ942" s="283"/>
      <c r="AK942" s="283"/>
      <c r="AL942" s="283"/>
    </row>
    <row r="943">
      <c r="A943" s="283"/>
      <c r="B943" s="283"/>
      <c r="C943" s="283"/>
      <c r="D943" s="283"/>
      <c r="E943" s="283"/>
      <c r="F943" s="283"/>
      <c r="G943" s="283"/>
      <c r="H943" s="283"/>
      <c r="I943" s="283"/>
      <c r="J943" s="283"/>
      <c r="K943" s="283"/>
      <c r="L943" s="329"/>
      <c r="M943" s="329"/>
      <c r="N943" s="329"/>
      <c r="O943" s="329"/>
      <c r="P943" s="329"/>
      <c r="Q943" s="329"/>
      <c r="R943" s="283"/>
      <c r="S943" s="283"/>
      <c r="T943" s="283"/>
      <c r="U943" s="283"/>
      <c r="V943" s="283"/>
      <c r="W943" s="283"/>
      <c r="X943" s="283"/>
      <c r="Y943" s="283"/>
      <c r="Z943" s="283"/>
      <c r="AA943" s="283"/>
      <c r="AB943" s="283"/>
      <c r="AC943" s="283"/>
      <c r="AD943" s="283"/>
      <c r="AE943" s="283"/>
      <c r="AF943" s="283"/>
      <c r="AG943" s="283"/>
      <c r="AH943" s="283"/>
      <c r="AI943" s="283"/>
      <c r="AJ943" s="283"/>
      <c r="AK943" s="283"/>
      <c r="AL943" s="283"/>
    </row>
    <row r="944">
      <c r="A944" s="283"/>
      <c r="B944" s="283"/>
      <c r="C944" s="283"/>
      <c r="D944" s="283"/>
      <c r="E944" s="283"/>
      <c r="F944" s="283"/>
      <c r="G944" s="283"/>
      <c r="H944" s="283"/>
      <c r="I944" s="283"/>
      <c r="J944" s="283"/>
      <c r="K944" s="283"/>
      <c r="L944" s="329"/>
      <c r="M944" s="329"/>
      <c r="N944" s="329"/>
      <c r="O944" s="329"/>
      <c r="P944" s="329"/>
      <c r="Q944" s="329"/>
      <c r="R944" s="283"/>
      <c r="S944" s="283"/>
      <c r="T944" s="283"/>
      <c r="U944" s="283"/>
      <c r="V944" s="283"/>
      <c r="W944" s="283"/>
      <c r="X944" s="283"/>
      <c r="Y944" s="283"/>
      <c r="Z944" s="283"/>
      <c r="AA944" s="283"/>
      <c r="AB944" s="283"/>
      <c r="AC944" s="283"/>
      <c r="AD944" s="283"/>
      <c r="AE944" s="283"/>
      <c r="AF944" s="283"/>
      <c r="AG944" s="283"/>
      <c r="AH944" s="283"/>
      <c r="AI944" s="283"/>
      <c r="AJ944" s="283"/>
      <c r="AK944" s="283"/>
      <c r="AL944" s="283"/>
    </row>
    <row r="945">
      <c r="A945" s="283"/>
      <c r="B945" s="283"/>
      <c r="C945" s="283"/>
      <c r="D945" s="283"/>
      <c r="E945" s="283"/>
      <c r="F945" s="283"/>
      <c r="G945" s="283"/>
      <c r="H945" s="283"/>
      <c r="I945" s="283"/>
      <c r="J945" s="283"/>
      <c r="K945" s="283"/>
      <c r="L945" s="329"/>
      <c r="M945" s="329"/>
      <c r="N945" s="329"/>
      <c r="O945" s="329"/>
      <c r="P945" s="329"/>
      <c r="Q945" s="329"/>
      <c r="R945" s="283"/>
      <c r="S945" s="283"/>
      <c r="T945" s="283"/>
      <c r="U945" s="283"/>
      <c r="V945" s="283"/>
      <c r="W945" s="283"/>
      <c r="X945" s="283"/>
      <c r="Y945" s="283"/>
      <c r="Z945" s="283"/>
      <c r="AA945" s="283"/>
      <c r="AB945" s="283"/>
      <c r="AC945" s="283"/>
      <c r="AD945" s="283"/>
      <c r="AE945" s="283"/>
      <c r="AF945" s="283"/>
      <c r="AG945" s="283"/>
      <c r="AH945" s="283"/>
      <c r="AI945" s="283"/>
      <c r="AJ945" s="283"/>
      <c r="AK945" s="283"/>
      <c r="AL945" s="283"/>
    </row>
    <row r="946">
      <c r="A946" s="283"/>
      <c r="B946" s="283"/>
      <c r="C946" s="283"/>
      <c r="D946" s="283"/>
      <c r="E946" s="283"/>
      <c r="F946" s="283"/>
      <c r="G946" s="283"/>
      <c r="H946" s="283"/>
      <c r="I946" s="283"/>
      <c r="J946" s="283"/>
      <c r="K946" s="283"/>
      <c r="L946" s="329"/>
      <c r="M946" s="329"/>
      <c r="N946" s="329"/>
      <c r="O946" s="329"/>
      <c r="P946" s="329"/>
      <c r="Q946" s="329"/>
      <c r="R946" s="283"/>
      <c r="S946" s="283"/>
      <c r="T946" s="283"/>
      <c r="U946" s="283"/>
      <c r="V946" s="283"/>
      <c r="W946" s="283"/>
      <c r="X946" s="283"/>
      <c r="Y946" s="283"/>
      <c r="Z946" s="283"/>
      <c r="AA946" s="283"/>
      <c r="AB946" s="283"/>
      <c r="AC946" s="283"/>
      <c r="AD946" s="283"/>
      <c r="AE946" s="283"/>
      <c r="AF946" s="283"/>
      <c r="AG946" s="283"/>
      <c r="AH946" s="283"/>
      <c r="AI946" s="283"/>
      <c r="AJ946" s="283"/>
      <c r="AK946" s="283"/>
      <c r="AL946" s="283"/>
    </row>
    <row r="947">
      <c r="A947" s="283"/>
      <c r="B947" s="283"/>
      <c r="C947" s="283"/>
      <c r="D947" s="283"/>
      <c r="E947" s="283"/>
      <c r="F947" s="283"/>
      <c r="G947" s="283"/>
      <c r="H947" s="283"/>
      <c r="I947" s="283"/>
      <c r="J947" s="283"/>
      <c r="K947" s="283"/>
      <c r="L947" s="329"/>
      <c r="M947" s="329"/>
      <c r="N947" s="329"/>
      <c r="O947" s="329"/>
      <c r="P947" s="329"/>
      <c r="Q947" s="329"/>
      <c r="R947" s="283"/>
      <c r="S947" s="283"/>
      <c r="T947" s="283"/>
      <c r="U947" s="283"/>
      <c r="V947" s="283"/>
      <c r="W947" s="283"/>
      <c r="X947" s="283"/>
      <c r="Y947" s="283"/>
      <c r="Z947" s="283"/>
      <c r="AA947" s="283"/>
      <c r="AB947" s="283"/>
      <c r="AC947" s="283"/>
      <c r="AD947" s="283"/>
      <c r="AE947" s="283"/>
      <c r="AF947" s="283"/>
      <c r="AG947" s="283"/>
      <c r="AH947" s="283"/>
      <c r="AI947" s="283"/>
      <c r="AJ947" s="283"/>
      <c r="AK947" s="283"/>
      <c r="AL947" s="283"/>
    </row>
    <row r="948">
      <c r="A948" s="283"/>
      <c r="B948" s="283"/>
      <c r="C948" s="283"/>
      <c r="D948" s="283"/>
      <c r="E948" s="283"/>
      <c r="F948" s="283"/>
      <c r="G948" s="283"/>
      <c r="H948" s="283"/>
      <c r="I948" s="283"/>
      <c r="J948" s="283"/>
      <c r="K948" s="283"/>
      <c r="L948" s="329"/>
      <c r="M948" s="329"/>
      <c r="N948" s="329"/>
      <c r="O948" s="329"/>
      <c r="P948" s="329"/>
      <c r="Q948" s="329"/>
      <c r="R948" s="283"/>
      <c r="S948" s="283"/>
      <c r="T948" s="283"/>
      <c r="U948" s="283"/>
      <c r="V948" s="283"/>
      <c r="W948" s="283"/>
      <c r="X948" s="283"/>
      <c r="Y948" s="283"/>
      <c r="Z948" s="283"/>
      <c r="AA948" s="283"/>
      <c r="AB948" s="283"/>
      <c r="AC948" s="283"/>
      <c r="AD948" s="283"/>
      <c r="AE948" s="283"/>
      <c r="AF948" s="283"/>
      <c r="AG948" s="283"/>
      <c r="AH948" s="283"/>
      <c r="AI948" s="283"/>
      <c r="AJ948" s="283"/>
      <c r="AK948" s="283"/>
      <c r="AL948" s="283"/>
    </row>
    <row r="949">
      <c r="A949" s="283"/>
      <c r="B949" s="283"/>
      <c r="C949" s="283"/>
      <c r="D949" s="283"/>
      <c r="E949" s="283"/>
      <c r="F949" s="283"/>
      <c r="G949" s="283"/>
      <c r="H949" s="283"/>
      <c r="I949" s="283"/>
      <c r="J949" s="283"/>
      <c r="K949" s="283"/>
      <c r="L949" s="329"/>
      <c r="M949" s="329"/>
      <c r="N949" s="329"/>
      <c r="O949" s="329"/>
      <c r="P949" s="329"/>
      <c r="Q949" s="329"/>
      <c r="R949" s="283"/>
      <c r="S949" s="283"/>
      <c r="T949" s="283"/>
      <c r="U949" s="283"/>
      <c r="V949" s="283"/>
      <c r="W949" s="283"/>
      <c r="X949" s="283"/>
      <c r="Y949" s="283"/>
      <c r="Z949" s="283"/>
      <c r="AA949" s="283"/>
      <c r="AB949" s="283"/>
      <c r="AC949" s="283"/>
      <c r="AD949" s="283"/>
      <c r="AE949" s="283"/>
      <c r="AF949" s="283"/>
      <c r="AG949" s="283"/>
      <c r="AH949" s="283"/>
      <c r="AI949" s="283"/>
      <c r="AJ949" s="283"/>
      <c r="AK949" s="283"/>
      <c r="AL949" s="283"/>
    </row>
    <row r="950">
      <c r="A950" s="283"/>
      <c r="B950" s="283"/>
      <c r="C950" s="283"/>
      <c r="D950" s="283"/>
      <c r="E950" s="283"/>
      <c r="F950" s="283"/>
      <c r="G950" s="283"/>
      <c r="H950" s="283"/>
      <c r="I950" s="283"/>
      <c r="J950" s="283"/>
      <c r="K950" s="283"/>
      <c r="L950" s="329"/>
      <c r="M950" s="329"/>
      <c r="N950" s="329"/>
      <c r="O950" s="329"/>
      <c r="P950" s="329"/>
      <c r="Q950" s="329"/>
      <c r="R950" s="283"/>
      <c r="S950" s="283"/>
      <c r="T950" s="283"/>
      <c r="U950" s="283"/>
      <c r="V950" s="283"/>
      <c r="W950" s="283"/>
      <c r="X950" s="283"/>
      <c r="Y950" s="283"/>
      <c r="Z950" s="283"/>
      <c r="AA950" s="283"/>
      <c r="AB950" s="283"/>
      <c r="AC950" s="283"/>
      <c r="AD950" s="283"/>
      <c r="AE950" s="283"/>
      <c r="AF950" s="283"/>
      <c r="AG950" s="283"/>
      <c r="AH950" s="283"/>
      <c r="AI950" s="283"/>
      <c r="AJ950" s="283"/>
      <c r="AK950" s="283"/>
      <c r="AL950" s="283"/>
    </row>
    <row r="951">
      <c r="A951" s="283"/>
      <c r="B951" s="283"/>
      <c r="C951" s="283"/>
      <c r="D951" s="283"/>
      <c r="E951" s="283"/>
      <c r="F951" s="283"/>
      <c r="G951" s="283"/>
      <c r="H951" s="283"/>
      <c r="I951" s="283"/>
      <c r="J951" s="283"/>
      <c r="K951" s="283"/>
      <c r="L951" s="329"/>
      <c r="M951" s="329"/>
      <c r="N951" s="329"/>
      <c r="O951" s="329"/>
      <c r="P951" s="329"/>
      <c r="Q951" s="329"/>
      <c r="R951" s="283"/>
      <c r="S951" s="283"/>
      <c r="T951" s="283"/>
      <c r="U951" s="283"/>
      <c r="V951" s="283"/>
      <c r="W951" s="283"/>
      <c r="X951" s="283"/>
      <c r="Y951" s="283"/>
      <c r="Z951" s="283"/>
      <c r="AA951" s="283"/>
      <c r="AB951" s="283"/>
      <c r="AC951" s="283"/>
      <c r="AD951" s="283"/>
      <c r="AE951" s="283"/>
      <c r="AF951" s="283"/>
      <c r="AG951" s="283"/>
      <c r="AH951" s="283"/>
      <c r="AI951" s="283"/>
      <c r="AJ951" s="283"/>
      <c r="AK951" s="283"/>
      <c r="AL951" s="283"/>
    </row>
    <row r="952">
      <c r="A952" s="283"/>
      <c r="B952" s="283"/>
      <c r="C952" s="283"/>
      <c r="D952" s="283"/>
      <c r="E952" s="283"/>
      <c r="F952" s="283"/>
      <c r="G952" s="283"/>
      <c r="H952" s="283"/>
      <c r="I952" s="283"/>
      <c r="J952" s="283"/>
      <c r="K952" s="283"/>
      <c r="L952" s="329"/>
      <c r="M952" s="329"/>
      <c r="N952" s="329"/>
      <c r="O952" s="329"/>
      <c r="P952" s="329"/>
      <c r="Q952" s="329"/>
      <c r="R952" s="283"/>
      <c r="S952" s="283"/>
      <c r="T952" s="283"/>
      <c r="U952" s="283"/>
      <c r="V952" s="283"/>
      <c r="W952" s="283"/>
      <c r="X952" s="283"/>
      <c r="Y952" s="283"/>
      <c r="Z952" s="283"/>
      <c r="AA952" s="283"/>
      <c r="AB952" s="283"/>
      <c r="AC952" s="283"/>
      <c r="AD952" s="283"/>
      <c r="AE952" s="283"/>
      <c r="AF952" s="283"/>
      <c r="AG952" s="283"/>
      <c r="AH952" s="283"/>
      <c r="AI952" s="283"/>
      <c r="AJ952" s="283"/>
      <c r="AK952" s="283"/>
      <c r="AL952" s="283"/>
    </row>
    <row r="953">
      <c r="A953" s="283"/>
      <c r="B953" s="283"/>
      <c r="C953" s="283"/>
      <c r="D953" s="283"/>
      <c r="E953" s="283"/>
      <c r="F953" s="283"/>
      <c r="G953" s="283"/>
      <c r="H953" s="283"/>
      <c r="I953" s="283"/>
      <c r="J953" s="283"/>
      <c r="K953" s="283"/>
      <c r="L953" s="329"/>
      <c r="M953" s="329"/>
      <c r="N953" s="329"/>
      <c r="O953" s="329"/>
      <c r="P953" s="329"/>
      <c r="Q953" s="329"/>
      <c r="R953" s="283"/>
      <c r="S953" s="283"/>
      <c r="T953" s="283"/>
      <c r="U953" s="283"/>
      <c r="V953" s="283"/>
      <c r="W953" s="283"/>
      <c r="X953" s="283"/>
      <c r="Y953" s="283"/>
      <c r="Z953" s="283"/>
      <c r="AA953" s="283"/>
      <c r="AB953" s="283"/>
      <c r="AC953" s="283"/>
      <c r="AD953" s="283"/>
      <c r="AE953" s="283"/>
      <c r="AF953" s="283"/>
      <c r="AG953" s="283"/>
      <c r="AH953" s="283"/>
      <c r="AI953" s="283"/>
      <c r="AJ953" s="283"/>
      <c r="AK953" s="283"/>
      <c r="AL953" s="283"/>
    </row>
    <row r="954">
      <c r="A954" s="283"/>
      <c r="B954" s="283"/>
      <c r="C954" s="283"/>
      <c r="D954" s="283"/>
      <c r="E954" s="283"/>
      <c r="F954" s="283"/>
      <c r="G954" s="283"/>
      <c r="H954" s="283"/>
      <c r="I954" s="283"/>
      <c r="J954" s="283"/>
      <c r="K954" s="283"/>
      <c r="L954" s="329"/>
      <c r="M954" s="329"/>
      <c r="N954" s="329"/>
      <c r="O954" s="329"/>
      <c r="P954" s="329"/>
      <c r="Q954" s="329"/>
      <c r="R954" s="283"/>
      <c r="S954" s="283"/>
      <c r="T954" s="283"/>
      <c r="U954" s="283"/>
      <c r="V954" s="283"/>
      <c r="W954" s="283"/>
      <c r="X954" s="283"/>
      <c r="Y954" s="283"/>
      <c r="Z954" s="283"/>
      <c r="AA954" s="283"/>
      <c r="AB954" s="283"/>
      <c r="AC954" s="283"/>
      <c r="AD954" s="283"/>
      <c r="AE954" s="283"/>
      <c r="AF954" s="283"/>
      <c r="AG954" s="283"/>
      <c r="AH954" s="283"/>
      <c r="AI954" s="283"/>
      <c r="AJ954" s="283"/>
      <c r="AK954" s="283"/>
      <c r="AL954" s="283"/>
    </row>
    <row r="955">
      <c r="A955" s="283"/>
      <c r="B955" s="283"/>
      <c r="C955" s="283"/>
      <c r="D955" s="283"/>
      <c r="E955" s="283"/>
      <c r="F955" s="283"/>
      <c r="G955" s="283"/>
      <c r="H955" s="283"/>
      <c r="I955" s="283"/>
      <c r="J955" s="283"/>
      <c r="K955" s="283"/>
      <c r="L955" s="329"/>
      <c r="M955" s="329"/>
      <c r="N955" s="329"/>
      <c r="O955" s="329"/>
      <c r="P955" s="329"/>
      <c r="Q955" s="329"/>
      <c r="R955" s="283"/>
      <c r="S955" s="283"/>
      <c r="T955" s="283"/>
      <c r="U955" s="283"/>
      <c r="V955" s="283"/>
      <c r="W955" s="283"/>
      <c r="X955" s="283"/>
      <c r="Y955" s="283"/>
      <c r="Z955" s="283"/>
      <c r="AA955" s="283"/>
      <c r="AB955" s="283"/>
      <c r="AC955" s="283"/>
      <c r="AD955" s="283"/>
      <c r="AE955" s="283"/>
      <c r="AF955" s="283"/>
      <c r="AG955" s="283"/>
      <c r="AH955" s="283"/>
      <c r="AI955" s="283"/>
      <c r="AJ955" s="283"/>
      <c r="AK955" s="283"/>
      <c r="AL955" s="283"/>
    </row>
    <row r="956">
      <c r="A956" s="283"/>
      <c r="B956" s="283"/>
      <c r="C956" s="283"/>
      <c r="D956" s="283"/>
      <c r="E956" s="283"/>
      <c r="F956" s="283"/>
      <c r="G956" s="283"/>
      <c r="H956" s="283"/>
      <c r="I956" s="283"/>
      <c r="J956" s="283"/>
      <c r="K956" s="283"/>
      <c r="L956" s="329"/>
      <c r="M956" s="329"/>
      <c r="N956" s="329"/>
      <c r="O956" s="329"/>
      <c r="P956" s="329"/>
      <c r="Q956" s="329"/>
      <c r="R956" s="283"/>
      <c r="S956" s="283"/>
      <c r="T956" s="283"/>
      <c r="U956" s="283"/>
      <c r="V956" s="283"/>
      <c r="W956" s="283"/>
      <c r="X956" s="283"/>
      <c r="Y956" s="283"/>
      <c r="Z956" s="283"/>
      <c r="AA956" s="283"/>
      <c r="AB956" s="283"/>
      <c r="AC956" s="283"/>
      <c r="AD956" s="283"/>
      <c r="AE956" s="283"/>
      <c r="AF956" s="283"/>
      <c r="AG956" s="283"/>
      <c r="AH956" s="283"/>
      <c r="AI956" s="283"/>
      <c r="AJ956" s="283"/>
      <c r="AK956" s="283"/>
      <c r="AL956" s="283"/>
    </row>
    <row r="957">
      <c r="A957" s="283"/>
      <c r="B957" s="283"/>
      <c r="C957" s="283"/>
      <c r="D957" s="283"/>
      <c r="E957" s="283"/>
      <c r="F957" s="283"/>
      <c r="G957" s="283"/>
      <c r="H957" s="283"/>
      <c r="I957" s="283"/>
      <c r="J957" s="283"/>
      <c r="K957" s="283"/>
      <c r="L957" s="329"/>
      <c r="M957" s="329"/>
      <c r="N957" s="329"/>
      <c r="O957" s="329"/>
      <c r="P957" s="329"/>
      <c r="Q957" s="329"/>
      <c r="R957" s="283"/>
      <c r="S957" s="283"/>
      <c r="T957" s="283"/>
      <c r="U957" s="283"/>
      <c r="V957" s="283"/>
      <c r="W957" s="283"/>
      <c r="X957" s="283"/>
      <c r="Y957" s="283"/>
      <c r="Z957" s="283"/>
      <c r="AA957" s="283"/>
      <c r="AB957" s="283"/>
      <c r="AC957" s="283"/>
      <c r="AD957" s="283"/>
      <c r="AE957" s="283"/>
      <c r="AF957" s="283"/>
      <c r="AG957" s="283"/>
      <c r="AH957" s="283"/>
      <c r="AI957" s="283"/>
      <c r="AJ957" s="283"/>
      <c r="AK957" s="283"/>
      <c r="AL957" s="283"/>
    </row>
    <row r="958">
      <c r="A958" s="283"/>
      <c r="B958" s="283"/>
      <c r="C958" s="283"/>
      <c r="D958" s="283"/>
      <c r="E958" s="283"/>
      <c r="F958" s="283"/>
      <c r="G958" s="283"/>
      <c r="H958" s="283"/>
      <c r="I958" s="283"/>
      <c r="J958" s="283"/>
      <c r="K958" s="283"/>
      <c r="L958" s="329"/>
      <c r="M958" s="329"/>
      <c r="N958" s="329"/>
      <c r="O958" s="329"/>
      <c r="P958" s="329"/>
      <c r="Q958" s="329"/>
      <c r="R958" s="283"/>
      <c r="S958" s="283"/>
      <c r="T958" s="283"/>
      <c r="U958" s="283"/>
      <c r="V958" s="283"/>
      <c r="W958" s="283"/>
      <c r="X958" s="283"/>
      <c r="Y958" s="283"/>
      <c r="Z958" s="283"/>
      <c r="AA958" s="283"/>
      <c r="AB958" s="283"/>
      <c r="AC958" s="283"/>
      <c r="AD958" s="283"/>
      <c r="AE958" s="283"/>
      <c r="AF958" s="283"/>
      <c r="AG958" s="283"/>
      <c r="AH958" s="283"/>
      <c r="AI958" s="283"/>
      <c r="AJ958" s="283"/>
      <c r="AK958" s="283"/>
      <c r="AL958" s="283"/>
    </row>
    <row r="959">
      <c r="A959" s="283"/>
      <c r="B959" s="283"/>
      <c r="C959" s="283"/>
      <c r="D959" s="283"/>
      <c r="E959" s="283"/>
      <c r="F959" s="283"/>
      <c r="G959" s="283"/>
      <c r="H959" s="283"/>
      <c r="I959" s="283"/>
      <c r="J959" s="283"/>
      <c r="K959" s="283"/>
      <c r="L959" s="329"/>
      <c r="M959" s="329"/>
      <c r="N959" s="329"/>
      <c r="O959" s="329"/>
      <c r="P959" s="329"/>
      <c r="Q959" s="329"/>
      <c r="R959" s="283"/>
      <c r="S959" s="283"/>
      <c r="T959" s="283"/>
      <c r="U959" s="283"/>
      <c r="V959" s="283"/>
      <c r="W959" s="283"/>
      <c r="X959" s="283"/>
      <c r="Y959" s="283"/>
      <c r="Z959" s="283"/>
      <c r="AA959" s="283"/>
      <c r="AB959" s="283"/>
      <c r="AC959" s="283"/>
      <c r="AD959" s="283"/>
      <c r="AE959" s="283"/>
      <c r="AF959" s="283"/>
      <c r="AG959" s="283"/>
      <c r="AH959" s="283"/>
      <c r="AI959" s="283"/>
      <c r="AJ959" s="283"/>
      <c r="AK959" s="283"/>
      <c r="AL959" s="283"/>
    </row>
    <row r="960">
      <c r="A960" s="283"/>
      <c r="B960" s="283"/>
      <c r="C960" s="283"/>
      <c r="D960" s="283"/>
      <c r="E960" s="283"/>
      <c r="F960" s="283"/>
      <c r="G960" s="283"/>
      <c r="H960" s="283"/>
      <c r="I960" s="283"/>
      <c r="J960" s="283"/>
      <c r="K960" s="283"/>
      <c r="L960" s="329"/>
      <c r="M960" s="329"/>
      <c r="N960" s="329"/>
      <c r="O960" s="329"/>
      <c r="P960" s="329"/>
      <c r="Q960" s="329"/>
      <c r="R960" s="283"/>
      <c r="S960" s="283"/>
      <c r="T960" s="283"/>
      <c r="U960" s="283"/>
      <c r="V960" s="283"/>
      <c r="W960" s="283"/>
      <c r="X960" s="283"/>
      <c r="Y960" s="283"/>
      <c r="Z960" s="283"/>
      <c r="AA960" s="283"/>
      <c r="AB960" s="283"/>
      <c r="AC960" s="283"/>
      <c r="AD960" s="283"/>
      <c r="AE960" s="283"/>
      <c r="AF960" s="283"/>
      <c r="AG960" s="283"/>
      <c r="AH960" s="283"/>
      <c r="AI960" s="283"/>
      <c r="AJ960" s="283"/>
      <c r="AK960" s="283"/>
      <c r="AL960" s="283"/>
    </row>
    <row r="961">
      <c r="A961" s="283"/>
      <c r="B961" s="283"/>
      <c r="C961" s="283"/>
      <c r="D961" s="283"/>
      <c r="E961" s="283"/>
      <c r="F961" s="283"/>
      <c r="G961" s="283"/>
      <c r="H961" s="283"/>
      <c r="I961" s="283"/>
      <c r="J961" s="283"/>
      <c r="K961" s="283"/>
      <c r="L961" s="329"/>
      <c r="M961" s="329"/>
      <c r="N961" s="329"/>
      <c r="O961" s="329"/>
      <c r="P961" s="329"/>
      <c r="Q961" s="329"/>
      <c r="R961" s="283"/>
      <c r="S961" s="283"/>
      <c r="T961" s="283"/>
      <c r="U961" s="283"/>
      <c r="V961" s="283"/>
      <c r="W961" s="283"/>
      <c r="X961" s="283"/>
      <c r="Y961" s="283"/>
      <c r="Z961" s="283"/>
      <c r="AA961" s="283"/>
      <c r="AB961" s="283"/>
      <c r="AC961" s="283"/>
      <c r="AD961" s="283"/>
      <c r="AE961" s="283"/>
      <c r="AF961" s="283"/>
      <c r="AG961" s="283"/>
      <c r="AH961" s="283"/>
      <c r="AI961" s="283"/>
      <c r="AJ961" s="283"/>
      <c r="AK961" s="283"/>
      <c r="AL961" s="283"/>
    </row>
    <row r="962">
      <c r="A962" s="283"/>
      <c r="B962" s="283"/>
      <c r="C962" s="283"/>
      <c r="D962" s="283"/>
      <c r="E962" s="283"/>
      <c r="F962" s="283"/>
      <c r="G962" s="283"/>
      <c r="H962" s="283"/>
      <c r="I962" s="283"/>
      <c r="J962" s="283"/>
      <c r="K962" s="283"/>
      <c r="L962" s="329"/>
      <c r="M962" s="329"/>
      <c r="N962" s="329"/>
      <c r="O962" s="329"/>
      <c r="P962" s="329"/>
      <c r="Q962" s="329"/>
      <c r="R962" s="283"/>
      <c r="S962" s="283"/>
      <c r="T962" s="283"/>
      <c r="U962" s="283"/>
      <c r="V962" s="283"/>
      <c r="W962" s="283"/>
      <c r="X962" s="283"/>
      <c r="Y962" s="283"/>
      <c r="Z962" s="283"/>
      <c r="AA962" s="283"/>
      <c r="AB962" s="283"/>
      <c r="AC962" s="283"/>
      <c r="AD962" s="283"/>
      <c r="AE962" s="283"/>
      <c r="AF962" s="283"/>
      <c r="AG962" s="283"/>
      <c r="AH962" s="283"/>
      <c r="AI962" s="283"/>
      <c r="AJ962" s="283"/>
      <c r="AK962" s="283"/>
      <c r="AL962" s="283"/>
    </row>
    <row r="963">
      <c r="A963" s="283"/>
      <c r="B963" s="283"/>
      <c r="C963" s="283"/>
      <c r="D963" s="283"/>
      <c r="E963" s="283"/>
      <c r="F963" s="283"/>
      <c r="G963" s="283"/>
      <c r="H963" s="283"/>
      <c r="I963" s="283"/>
      <c r="J963" s="283"/>
      <c r="K963" s="283"/>
      <c r="L963" s="329"/>
      <c r="M963" s="329"/>
      <c r="N963" s="329"/>
      <c r="O963" s="329"/>
      <c r="P963" s="329"/>
      <c r="Q963" s="329"/>
      <c r="R963" s="283"/>
      <c r="S963" s="283"/>
      <c r="T963" s="283"/>
      <c r="U963" s="283"/>
      <c r="V963" s="283"/>
      <c r="W963" s="283"/>
      <c r="X963" s="283"/>
      <c r="Y963" s="283"/>
      <c r="Z963" s="283"/>
      <c r="AA963" s="283"/>
      <c r="AB963" s="283"/>
      <c r="AC963" s="283"/>
      <c r="AD963" s="283"/>
      <c r="AE963" s="283"/>
      <c r="AF963" s="283"/>
      <c r="AG963" s="283"/>
      <c r="AH963" s="283"/>
      <c r="AI963" s="283"/>
      <c r="AJ963" s="283"/>
      <c r="AK963" s="283"/>
      <c r="AL963" s="283"/>
    </row>
    <row r="964">
      <c r="A964" s="283"/>
      <c r="B964" s="283"/>
      <c r="C964" s="283"/>
      <c r="D964" s="283"/>
      <c r="E964" s="283"/>
      <c r="F964" s="283"/>
      <c r="G964" s="283"/>
      <c r="H964" s="283"/>
      <c r="I964" s="283"/>
      <c r="J964" s="283"/>
      <c r="K964" s="283"/>
      <c r="L964" s="329"/>
      <c r="M964" s="329"/>
      <c r="N964" s="329"/>
      <c r="O964" s="329"/>
      <c r="P964" s="329"/>
      <c r="Q964" s="329"/>
      <c r="R964" s="283"/>
      <c r="S964" s="283"/>
      <c r="T964" s="283"/>
      <c r="U964" s="283"/>
      <c r="V964" s="283"/>
      <c r="W964" s="283"/>
      <c r="X964" s="283"/>
      <c r="Y964" s="283"/>
      <c r="Z964" s="283"/>
      <c r="AA964" s="283"/>
      <c r="AB964" s="283"/>
      <c r="AC964" s="283"/>
      <c r="AD964" s="283"/>
      <c r="AE964" s="283"/>
      <c r="AF964" s="283"/>
      <c r="AG964" s="283"/>
      <c r="AH964" s="283"/>
      <c r="AI964" s="283"/>
      <c r="AJ964" s="283"/>
      <c r="AK964" s="283"/>
      <c r="AL964" s="283"/>
    </row>
    <row r="965">
      <c r="A965" s="283"/>
      <c r="B965" s="283"/>
      <c r="C965" s="283"/>
      <c r="D965" s="283"/>
      <c r="E965" s="283"/>
      <c r="F965" s="283"/>
      <c r="G965" s="283"/>
      <c r="H965" s="283"/>
      <c r="I965" s="283"/>
      <c r="J965" s="283"/>
      <c r="K965" s="283"/>
      <c r="L965" s="329"/>
      <c r="M965" s="329"/>
      <c r="N965" s="329"/>
      <c r="O965" s="329"/>
      <c r="P965" s="329"/>
      <c r="Q965" s="329"/>
      <c r="R965" s="283"/>
      <c r="S965" s="283"/>
      <c r="T965" s="283"/>
      <c r="U965" s="283"/>
      <c r="V965" s="283"/>
      <c r="W965" s="283"/>
      <c r="X965" s="283"/>
      <c r="Y965" s="283"/>
      <c r="Z965" s="283"/>
      <c r="AA965" s="283"/>
      <c r="AB965" s="283"/>
      <c r="AC965" s="283"/>
      <c r="AD965" s="283"/>
      <c r="AE965" s="283"/>
      <c r="AF965" s="283"/>
      <c r="AG965" s="283"/>
      <c r="AH965" s="283"/>
      <c r="AI965" s="283"/>
      <c r="AJ965" s="283"/>
      <c r="AK965" s="283"/>
      <c r="AL965" s="283"/>
    </row>
    <row r="966">
      <c r="A966" s="283"/>
      <c r="B966" s="283"/>
      <c r="C966" s="283"/>
      <c r="D966" s="283"/>
      <c r="E966" s="283"/>
      <c r="F966" s="283"/>
      <c r="G966" s="283"/>
      <c r="H966" s="283"/>
      <c r="I966" s="283"/>
      <c r="J966" s="283"/>
      <c r="K966" s="283"/>
      <c r="L966" s="329"/>
      <c r="M966" s="329"/>
      <c r="N966" s="329"/>
      <c r="O966" s="329"/>
      <c r="P966" s="329"/>
      <c r="Q966" s="329"/>
      <c r="R966" s="283"/>
      <c r="S966" s="283"/>
      <c r="T966" s="283"/>
      <c r="U966" s="283"/>
      <c r="V966" s="283"/>
      <c r="W966" s="283"/>
      <c r="X966" s="283"/>
      <c r="Y966" s="283"/>
      <c r="Z966" s="283"/>
      <c r="AA966" s="283"/>
      <c r="AB966" s="283"/>
      <c r="AC966" s="283"/>
      <c r="AD966" s="283"/>
      <c r="AE966" s="283"/>
      <c r="AF966" s="283"/>
      <c r="AG966" s="283"/>
      <c r="AH966" s="283"/>
      <c r="AI966" s="283"/>
      <c r="AJ966" s="283"/>
      <c r="AK966" s="283"/>
      <c r="AL966" s="283"/>
    </row>
    <row r="967">
      <c r="A967" s="283"/>
      <c r="B967" s="283"/>
      <c r="C967" s="283"/>
      <c r="D967" s="283"/>
      <c r="E967" s="283"/>
      <c r="F967" s="283"/>
      <c r="G967" s="283"/>
      <c r="H967" s="283"/>
      <c r="I967" s="283"/>
      <c r="J967" s="283"/>
      <c r="K967" s="283"/>
      <c r="L967" s="329"/>
      <c r="M967" s="329"/>
      <c r="N967" s="329"/>
      <c r="O967" s="329"/>
      <c r="P967" s="329"/>
      <c r="Q967" s="329"/>
      <c r="R967" s="283"/>
      <c r="S967" s="283"/>
      <c r="T967" s="283"/>
      <c r="U967" s="283"/>
      <c r="V967" s="283"/>
      <c r="W967" s="283"/>
      <c r="X967" s="283"/>
      <c r="Y967" s="283"/>
      <c r="Z967" s="283"/>
      <c r="AA967" s="283"/>
      <c r="AB967" s="283"/>
      <c r="AC967" s="283"/>
      <c r="AD967" s="283"/>
      <c r="AE967" s="283"/>
      <c r="AF967" s="283"/>
      <c r="AG967" s="283"/>
      <c r="AH967" s="283"/>
      <c r="AI967" s="283"/>
      <c r="AJ967" s="283"/>
      <c r="AK967" s="283"/>
      <c r="AL967" s="283"/>
    </row>
    <row r="968">
      <c r="A968" s="283"/>
      <c r="B968" s="283"/>
      <c r="C968" s="283"/>
      <c r="D968" s="283"/>
      <c r="E968" s="283"/>
      <c r="F968" s="283"/>
      <c r="G968" s="283"/>
      <c r="H968" s="283"/>
      <c r="I968" s="283"/>
      <c r="J968" s="283"/>
      <c r="K968" s="283"/>
      <c r="L968" s="329"/>
      <c r="M968" s="329"/>
      <c r="N968" s="329"/>
      <c r="O968" s="329"/>
      <c r="P968" s="329"/>
      <c r="Q968" s="329"/>
      <c r="R968" s="283"/>
      <c r="S968" s="283"/>
      <c r="T968" s="283"/>
      <c r="U968" s="283"/>
      <c r="V968" s="283"/>
      <c r="W968" s="283"/>
      <c r="X968" s="283"/>
      <c r="Y968" s="283"/>
      <c r="Z968" s="283"/>
      <c r="AA968" s="283"/>
      <c r="AB968" s="283"/>
      <c r="AC968" s="283"/>
      <c r="AD968" s="283"/>
      <c r="AE968" s="283"/>
      <c r="AF968" s="283"/>
      <c r="AG968" s="283"/>
      <c r="AH968" s="283"/>
      <c r="AI968" s="283"/>
      <c r="AJ968" s="283"/>
      <c r="AK968" s="283"/>
      <c r="AL968" s="283"/>
    </row>
    <row r="969">
      <c r="A969" s="283"/>
      <c r="B969" s="283"/>
      <c r="C969" s="283"/>
      <c r="D969" s="283"/>
      <c r="E969" s="283"/>
      <c r="F969" s="283"/>
      <c r="G969" s="283"/>
      <c r="H969" s="283"/>
      <c r="I969" s="283"/>
      <c r="J969" s="283"/>
      <c r="K969" s="283"/>
      <c r="L969" s="329"/>
      <c r="M969" s="329"/>
      <c r="N969" s="329"/>
      <c r="O969" s="329"/>
      <c r="P969" s="329"/>
      <c r="Q969" s="329"/>
      <c r="R969" s="283"/>
      <c r="S969" s="283"/>
      <c r="T969" s="283"/>
      <c r="U969" s="283"/>
      <c r="V969" s="283"/>
      <c r="W969" s="283"/>
      <c r="X969" s="283"/>
      <c r="Y969" s="283"/>
      <c r="Z969" s="283"/>
      <c r="AA969" s="283"/>
      <c r="AB969" s="283"/>
      <c r="AC969" s="283"/>
      <c r="AD969" s="283"/>
      <c r="AE969" s="283"/>
      <c r="AF969" s="283"/>
      <c r="AG969" s="283"/>
      <c r="AH969" s="283"/>
      <c r="AI969" s="283"/>
      <c r="AJ969" s="283"/>
      <c r="AK969" s="283"/>
      <c r="AL969" s="283"/>
    </row>
    <row r="970">
      <c r="A970" s="283"/>
      <c r="B970" s="283"/>
      <c r="C970" s="283"/>
      <c r="D970" s="283"/>
      <c r="E970" s="283"/>
      <c r="F970" s="283"/>
      <c r="G970" s="283"/>
      <c r="H970" s="283"/>
      <c r="I970" s="283"/>
      <c r="J970" s="283"/>
      <c r="K970" s="283"/>
      <c r="L970" s="329"/>
      <c r="M970" s="329"/>
      <c r="N970" s="329"/>
      <c r="O970" s="329"/>
      <c r="P970" s="329"/>
      <c r="Q970" s="329"/>
      <c r="R970" s="283"/>
      <c r="S970" s="283"/>
      <c r="T970" s="283"/>
      <c r="U970" s="283"/>
      <c r="V970" s="283"/>
      <c r="W970" s="283"/>
      <c r="X970" s="283"/>
      <c r="Y970" s="283"/>
      <c r="Z970" s="283"/>
      <c r="AA970" s="283"/>
      <c r="AB970" s="283"/>
      <c r="AC970" s="283"/>
      <c r="AD970" s="283"/>
      <c r="AE970" s="283"/>
      <c r="AF970" s="283"/>
      <c r="AG970" s="283"/>
      <c r="AH970" s="283"/>
      <c r="AI970" s="283"/>
      <c r="AJ970" s="283"/>
      <c r="AK970" s="283"/>
      <c r="AL970" s="283"/>
    </row>
    <row r="971">
      <c r="A971" s="283"/>
      <c r="B971" s="283"/>
      <c r="C971" s="283"/>
      <c r="D971" s="283"/>
      <c r="E971" s="283"/>
      <c r="F971" s="283"/>
      <c r="G971" s="283"/>
      <c r="H971" s="283"/>
      <c r="I971" s="283"/>
      <c r="J971" s="283"/>
      <c r="K971" s="283"/>
      <c r="L971" s="329"/>
      <c r="M971" s="329"/>
      <c r="N971" s="329"/>
      <c r="O971" s="329"/>
      <c r="P971" s="329"/>
      <c r="Q971" s="329"/>
      <c r="R971" s="283"/>
      <c r="S971" s="283"/>
      <c r="T971" s="283"/>
      <c r="U971" s="283"/>
      <c r="V971" s="283"/>
      <c r="W971" s="283"/>
      <c r="X971" s="283"/>
      <c r="Y971" s="283"/>
      <c r="Z971" s="283"/>
      <c r="AA971" s="283"/>
      <c r="AB971" s="283"/>
      <c r="AC971" s="283"/>
      <c r="AD971" s="283"/>
      <c r="AE971" s="283"/>
      <c r="AF971" s="283"/>
      <c r="AG971" s="283"/>
      <c r="AH971" s="283"/>
      <c r="AI971" s="283"/>
      <c r="AJ971" s="283"/>
      <c r="AK971" s="283"/>
      <c r="AL971" s="283"/>
    </row>
    <row r="972">
      <c r="A972" s="283"/>
      <c r="B972" s="283"/>
      <c r="C972" s="283"/>
      <c r="D972" s="283"/>
      <c r="E972" s="283"/>
      <c r="F972" s="283"/>
      <c r="G972" s="283"/>
      <c r="H972" s="283"/>
      <c r="I972" s="283"/>
      <c r="J972" s="283"/>
      <c r="K972" s="283"/>
      <c r="L972" s="329"/>
      <c r="M972" s="329"/>
      <c r="N972" s="329"/>
      <c r="O972" s="329"/>
      <c r="P972" s="329"/>
      <c r="Q972" s="329"/>
      <c r="R972" s="283"/>
      <c r="S972" s="283"/>
      <c r="T972" s="283"/>
      <c r="U972" s="283"/>
      <c r="V972" s="283"/>
      <c r="W972" s="283"/>
      <c r="X972" s="283"/>
      <c r="Y972" s="283"/>
      <c r="Z972" s="283"/>
      <c r="AA972" s="283"/>
      <c r="AB972" s="283"/>
      <c r="AC972" s="283"/>
      <c r="AD972" s="283"/>
      <c r="AE972" s="283"/>
      <c r="AF972" s="283"/>
      <c r="AG972" s="283"/>
      <c r="AH972" s="283"/>
      <c r="AI972" s="283"/>
      <c r="AJ972" s="283"/>
      <c r="AK972" s="283"/>
      <c r="AL972" s="283"/>
    </row>
    <row r="973">
      <c r="A973" s="283"/>
      <c r="B973" s="283"/>
      <c r="C973" s="283"/>
      <c r="D973" s="283"/>
      <c r="E973" s="283"/>
      <c r="F973" s="283"/>
      <c r="G973" s="283"/>
      <c r="H973" s="283"/>
      <c r="I973" s="283"/>
      <c r="J973" s="283"/>
      <c r="K973" s="283"/>
      <c r="L973" s="329"/>
      <c r="M973" s="329"/>
      <c r="N973" s="329"/>
      <c r="O973" s="329"/>
      <c r="P973" s="329"/>
      <c r="Q973" s="329"/>
      <c r="R973" s="283"/>
      <c r="S973" s="283"/>
      <c r="T973" s="283"/>
      <c r="U973" s="283"/>
      <c r="V973" s="283"/>
      <c r="W973" s="283"/>
      <c r="X973" s="283"/>
      <c r="Y973" s="283"/>
      <c r="Z973" s="283"/>
      <c r="AA973" s="283"/>
      <c r="AB973" s="283"/>
      <c r="AC973" s="283"/>
      <c r="AD973" s="283"/>
      <c r="AE973" s="283"/>
      <c r="AF973" s="283"/>
      <c r="AG973" s="283"/>
      <c r="AH973" s="283"/>
      <c r="AI973" s="283"/>
      <c r="AJ973" s="283"/>
      <c r="AK973" s="283"/>
      <c r="AL973" s="283"/>
    </row>
    <row r="974">
      <c r="A974" s="283"/>
      <c r="B974" s="283"/>
      <c r="C974" s="283"/>
      <c r="D974" s="283"/>
      <c r="E974" s="283"/>
      <c r="F974" s="283"/>
      <c r="G974" s="283"/>
      <c r="H974" s="283"/>
      <c r="I974" s="283"/>
      <c r="J974" s="283"/>
      <c r="K974" s="283"/>
      <c r="L974" s="329"/>
      <c r="M974" s="329"/>
      <c r="N974" s="329"/>
      <c r="O974" s="329"/>
      <c r="P974" s="329"/>
      <c r="Q974" s="329"/>
      <c r="R974" s="283"/>
      <c r="S974" s="283"/>
      <c r="T974" s="283"/>
      <c r="U974" s="283"/>
      <c r="V974" s="283"/>
      <c r="W974" s="283"/>
      <c r="X974" s="283"/>
      <c r="Y974" s="283"/>
      <c r="Z974" s="283"/>
      <c r="AA974" s="283"/>
      <c r="AB974" s="283"/>
      <c r="AC974" s="283"/>
      <c r="AD974" s="283"/>
      <c r="AE974" s="283"/>
      <c r="AF974" s="283"/>
      <c r="AG974" s="283"/>
      <c r="AH974" s="283"/>
      <c r="AI974" s="283"/>
      <c r="AJ974" s="283"/>
      <c r="AK974" s="283"/>
      <c r="AL974" s="283"/>
    </row>
    <row r="975">
      <c r="A975" s="283"/>
      <c r="B975" s="283"/>
      <c r="C975" s="283"/>
      <c r="D975" s="283"/>
      <c r="E975" s="283"/>
      <c r="F975" s="283"/>
      <c r="G975" s="283"/>
      <c r="H975" s="283"/>
      <c r="I975" s="283"/>
      <c r="J975" s="283"/>
      <c r="K975" s="283"/>
      <c r="L975" s="329"/>
      <c r="M975" s="329"/>
      <c r="N975" s="329"/>
      <c r="O975" s="329"/>
      <c r="P975" s="329"/>
      <c r="Q975" s="329"/>
      <c r="R975" s="283"/>
      <c r="S975" s="283"/>
      <c r="T975" s="283"/>
      <c r="U975" s="283"/>
      <c r="V975" s="283"/>
      <c r="W975" s="283"/>
      <c r="X975" s="283"/>
      <c r="Y975" s="283"/>
      <c r="Z975" s="283"/>
      <c r="AA975" s="283"/>
      <c r="AB975" s="283"/>
      <c r="AC975" s="283"/>
      <c r="AD975" s="283"/>
      <c r="AE975" s="283"/>
      <c r="AF975" s="283"/>
      <c r="AG975" s="283"/>
      <c r="AH975" s="283"/>
      <c r="AI975" s="283"/>
      <c r="AJ975" s="283"/>
      <c r="AK975" s="283"/>
      <c r="AL975" s="283"/>
    </row>
    <row r="976">
      <c r="A976" s="283"/>
      <c r="B976" s="283"/>
      <c r="C976" s="283"/>
      <c r="D976" s="283"/>
      <c r="E976" s="283"/>
      <c r="F976" s="283"/>
      <c r="G976" s="283"/>
      <c r="H976" s="283"/>
      <c r="I976" s="283"/>
      <c r="J976" s="283"/>
      <c r="K976" s="283"/>
      <c r="L976" s="329"/>
      <c r="M976" s="329"/>
      <c r="N976" s="329"/>
      <c r="O976" s="329"/>
      <c r="P976" s="329"/>
      <c r="Q976" s="329"/>
      <c r="R976" s="283"/>
      <c r="S976" s="283"/>
      <c r="T976" s="283"/>
      <c r="U976" s="283"/>
      <c r="V976" s="283"/>
      <c r="W976" s="283"/>
      <c r="X976" s="283"/>
      <c r="Y976" s="283"/>
      <c r="Z976" s="283"/>
      <c r="AA976" s="283"/>
      <c r="AB976" s="283"/>
      <c r="AC976" s="283"/>
      <c r="AD976" s="283"/>
      <c r="AE976" s="283"/>
      <c r="AF976" s="283"/>
      <c r="AG976" s="283"/>
      <c r="AH976" s="283"/>
      <c r="AI976" s="283"/>
      <c r="AJ976" s="283"/>
      <c r="AK976" s="283"/>
      <c r="AL976" s="283"/>
    </row>
    <row r="977">
      <c r="A977" s="283"/>
      <c r="B977" s="283"/>
      <c r="C977" s="283"/>
      <c r="D977" s="283"/>
      <c r="E977" s="283"/>
      <c r="F977" s="283"/>
      <c r="G977" s="283"/>
      <c r="H977" s="283"/>
      <c r="I977" s="283"/>
      <c r="J977" s="283"/>
      <c r="K977" s="283"/>
      <c r="L977" s="329"/>
      <c r="M977" s="329"/>
      <c r="N977" s="329"/>
      <c r="O977" s="329"/>
      <c r="P977" s="329"/>
      <c r="Q977" s="329"/>
      <c r="R977" s="283"/>
      <c r="S977" s="283"/>
      <c r="T977" s="283"/>
      <c r="U977" s="283"/>
      <c r="V977" s="283"/>
      <c r="W977" s="283"/>
      <c r="X977" s="283"/>
      <c r="Y977" s="283"/>
      <c r="Z977" s="283"/>
      <c r="AA977" s="283"/>
      <c r="AB977" s="283"/>
      <c r="AC977" s="283"/>
      <c r="AD977" s="283"/>
      <c r="AE977" s="283"/>
      <c r="AF977" s="283"/>
      <c r="AG977" s="283"/>
      <c r="AH977" s="283"/>
      <c r="AI977" s="283"/>
      <c r="AJ977" s="283"/>
      <c r="AK977" s="283"/>
      <c r="AL977" s="283"/>
    </row>
    <row r="978">
      <c r="A978" s="283"/>
      <c r="B978" s="283"/>
      <c r="C978" s="283"/>
      <c r="D978" s="283"/>
      <c r="E978" s="283"/>
      <c r="F978" s="283"/>
      <c r="G978" s="283"/>
      <c r="H978" s="283"/>
      <c r="I978" s="283"/>
      <c r="J978" s="283"/>
      <c r="K978" s="283"/>
      <c r="L978" s="329"/>
      <c r="M978" s="329"/>
      <c r="N978" s="329"/>
      <c r="O978" s="329"/>
      <c r="P978" s="329"/>
      <c r="Q978" s="329"/>
      <c r="R978" s="283"/>
      <c r="S978" s="283"/>
      <c r="T978" s="283"/>
      <c r="U978" s="283"/>
      <c r="V978" s="283"/>
      <c r="W978" s="283"/>
      <c r="X978" s="283"/>
      <c r="Y978" s="283"/>
      <c r="Z978" s="283"/>
      <c r="AA978" s="283"/>
      <c r="AB978" s="283"/>
      <c r="AC978" s="283"/>
      <c r="AD978" s="283"/>
      <c r="AE978" s="283"/>
      <c r="AF978" s="283"/>
      <c r="AG978" s="283"/>
      <c r="AH978" s="283"/>
      <c r="AI978" s="283"/>
      <c r="AJ978" s="283"/>
      <c r="AK978" s="283"/>
      <c r="AL978" s="283"/>
    </row>
    <row r="979">
      <c r="A979" s="283"/>
      <c r="B979" s="283"/>
      <c r="C979" s="283"/>
      <c r="D979" s="283"/>
      <c r="E979" s="283"/>
      <c r="F979" s="283"/>
      <c r="G979" s="283"/>
      <c r="H979" s="283"/>
      <c r="I979" s="283"/>
      <c r="J979" s="283"/>
      <c r="K979" s="283"/>
      <c r="L979" s="329"/>
      <c r="M979" s="329"/>
      <c r="N979" s="329"/>
      <c r="O979" s="329"/>
      <c r="P979" s="329"/>
      <c r="Q979" s="329"/>
      <c r="R979" s="283"/>
      <c r="S979" s="283"/>
      <c r="T979" s="283"/>
      <c r="U979" s="283"/>
      <c r="V979" s="283"/>
      <c r="W979" s="283"/>
      <c r="X979" s="283"/>
      <c r="Y979" s="283"/>
      <c r="Z979" s="283"/>
      <c r="AA979" s="283"/>
      <c r="AB979" s="283"/>
      <c r="AC979" s="283"/>
      <c r="AD979" s="283"/>
      <c r="AE979" s="283"/>
      <c r="AF979" s="283"/>
      <c r="AG979" s="283"/>
      <c r="AH979" s="283"/>
      <c r="AI979" s="283"/>
      <c r="AJ979" s="283"/>
      <c r="AK979" s="283"/>
      <c r="AL979" s="283"/>
    </row>
    <row r="980">
      <c r="A980" s="283"/>
      <c r="B980" s="283"/>
      <c r="C980" s="283"/>
      <c r="D980" s="283"/>
      <c r="E980" s="283"/>
      <c r="F980" s="283"/>
      <c r="G980" s="283"/>
      <c r="H980" s="283"/>
      <c r="I980" s="283"/>
      <c r="J980" s="283"/>
      <c r="K980" s="283"/>
      <c r="L980" s="329"/>
      <c r="M980" s="329"/>
      <c r="N980" s="329"/>
      <c r="O980" s="329"/>
      <c r="P980" s="329"/>
      <c r="Q980" s="329"/>
      <c r="R980" s="283"/>
      <c r="S980" s="283"/>
      <c r="T980" s="283"/>
      <c r="U980" s="283"/>
      <c r="V980" s="283"/>
      <c r="W980" s="283"/>
      <c r="X980" s="283"/>
      <c r="Y980" s="283"/>
      <c r="Z980" s="283"/>
      <c r="AA980" s="283"/>
      <c r="AB980" s="283"/>
      <c r="AC980" s="283"/>
      <c r="AD980" s="283"/>
      <c r="AE980" s="283"/>
      <c r="AF980" s="283"/>
      <c r="AG980" s="283"/>
      <c r="AH980" s="283"/>
      <c r="AI980" s="283"/>
      <c r="AJ980" s="283"/>
      <c r="AK980" s="283"/>
      <c r="AL980" s="283"/>
    </row>
    <row r="981">
      <c r="A981" s="283"/>
      <c r="B981" s="283"/>
      <c r="C981" s="283"/>
      <c r="D981" s="283"/>
      <c r="E981" s="283"/>
      <c r="F981" s="283"/>
      <c r="G981" s="283"/>
      <c r="H981" s="283"/>
      <c r="I981" s="283"/>
      <c r="J981" s="283"/>
      <c r="K981" s="283"/>
      <c r="L981" s="329"/>
      <c r="M981" s="329"/>
      <c r="N981" s="329"/>
      <c r="O981" s="329"/>
      <c r="P981" s="329"/>
      <c r="Q981" s="329"/>
      <c r="R981" s="283"/>
      <c r="S981" s="283"/>
      <c r="T981" s="283"/>
      <c r="U981" s="283"/>
      <c r="V981" s="283"/>
      <c r="W981" s="283"/>
      <c r="X981" s="283"/>
      <c r="Y981" s="283"/>
      <c r="Z981" s="283"/>
      <c r="AA981" s="283"/>
      <c r="AB981" s="283"/>
      <c r="AC981" s="283"/>
      <c r="AD981" s="283"/>
      <c r="AE981" s="283"/>
      <c r="AF981" s="283"/>
      <c r="AG981" s="283"/>
      <c r="AH981" s="283"/>
      <c r="AI981" s="283"/>
      <c r="AJ981" s="283"/>
      <c r="AK981" s="283"/>
      <c r="AL981" s="283"/>
    </row>
    <row r="982">
      <c r="A982" s="283"/>
      <c r="B982" s="283"/>
      <c r="C982" s="283"/>
      <c r="D982" s="283"/>
      <c r="E982" s="283"/>
      <c r="F982" s="283"/>
      <c r="G982" s="283"/>
      <c r="H982" s="283"/>
      <c r="I982" s="283"/>
      <c r="J982" s="283"/>
      <c r="K982" s="283"/>
      <c r="L982" s="329"/>
      <c r="M982" s="329"/>
      <c r="N982" s="329"/>
      <c r="O982" s="329"/>
      <c r="P982" s="329"/>
      <c r="Q982" s="329"/>
      <c r="R982" s="283"/>
      <c r="S982" s="283"/>
      <c r="T982" s="283"/>
      <c r="U982" s="283"/>
      <c r="V982" s="283"/>
      <c r="W982" s="283"/>
      <c r="X982" s="283"/>
      <c r="Y982" s="283"/>
      <c r="Z982" s="283"/>
      <c r="AA982" s="283"/>
      <c r="AB982" s="283"/>
      <c r="AC982" s="283"/>
      <c r="AD982" s="283"/>
      <c r="AE982" s="283"/>
      <c r="AF982" s="283"/>
      <c r="AG982" s="283"/>
      <c r="AH982" s="283"/>
      <c r="AI982" s="283"/>
      <c r="AJ982" s="283"/>
      <c r="AK982" s="283"/>
      <c r="AL982" s="283"/>
    </row>
    <row r="983">
      <c r="A983" s="283"/>
      <c r="B983" s="283"/>
      <c r="C983" s="283"/>
      <c r="D983" s="283"/>
      <c r="E983" s="283"/>
      <c r="F983" s="283"/>
      <c r="G983" s="283"/>
      <c r="H983" s="283"/>
      <c r="I983" s="283"/>
      <c r="J983" s="283"/>
      <c r="K983" s="283"/>
      <c r="L983" s="329"/>
      <c r="M983" s="329"/>
      <c r="N983" s="329"/>
      <c r="O983" s="329"/>
      <c r="P983" s="329"/>
      <c r="Q983" s="329"/>
      <c r="R983" s="283"/>
      <c r="S983" s="283"/>
      <c r="T983" s="283"/>
      <c r="U983" s="283"/>
      <c r="V983" s="283"/>
      <c r="W983" s="283"/>
      <c r="X983" s="283"/>
      <c r="Y983" s="283"/>
      <c r="Z983" s="283"/>
      <c r="AA983" s="283"/>
      <c r="AB983" s="283"/>
      <c r="AC983" s="283"/>
      <c r="AD983" s="283"/>
      <c r="AE983" s="283"/>
      <c r="AF983" s="283"/>
      <c r="AG983" s="283"/>
      <c r="AH983" s="283"/>
      <c r="AI983" s="283"/>
      <c r="AJ983" s="283"/>
      <c r="AK983" s="283"/>
      <c r="AL983" s="283"/>
    </row>
    <row r="984">
      <c r="A984" s="283"/>
      <c r="B984" s="283"/>
      <c r="C984" s="283"/>
      <c r="D984" s="283"/>
      <c r="E984" s="283"/>
      <c r="F984" s="283"/>
      <c r="G984" s="283"/>
      <c r="H984" s="283"/>
      <c r="I984" s="283"/>
      <c r="J984" s="283"/>
      <c r="K984" s="283"/>
      <c r="L984" s="329"/>
      <c r="M984" s="329"/>
      <c r="N984" s="329"/>
      <c r="O984" s="329"/>
      <c r="P984" s="329"/>
      <c r="Q984" s="329"/>
      <c r="R984" s="283"/>
      <c r="S984" s="283"/>
      <c r="T984" s="283"/>
      <c r="U984" s="283"/>
      <c r="V984" s="283"/>
      <c r="W984" s="283"/>
      <c r="X984" s="283"/>
      <c r="Y984" s="283"/>
      <c r="Z984" s="283"/>
      <c r="AA984" s="283"/>
      <c r="AB984" s="283"/>
      <c r="AC984" s="283"/>
      <c r="AD984" s="283"/>
      <c r="AE984" s="283"/>
      <c r="AF984" s="283"/>
      <c r="AG984" s="283"/>
      <c r="AH984" s="283"/>
      <c r="AI984" s="283"/>
      <c r="AJ984" s="283"/>
      <c r="AK984" s="283"/>
      <c r="AL984" s="283"/>
    </row>
    <row r="985">
      <c r="A985" s="283"/>
      <c r="B985" s="283"/>
      <c r="C985" s="283"/>
      <c r="D985" s="283"/>
      <c r="E985" s="283"/>
      <c r="F985" s="283"/>
      <c r="G985" s="283"/>
      <c r="H985" s="283"/>
      <c r="I985" s="283"/>
      <c r="J985" s="283"/>
      <c r="K985" s="283"/>
      <c r="L985" s="329"/>
      <c r="M985" s="329"/>
      <c r="N985" s="329"/>
      <c r="O985" s="329"/>
      <c r="P985" s="329"/>
      <c r="Q985" s="329"/>
      <c r="R985" s="283"/>
      <c r="S985" s="283"/>
      <c r="T985" s="283"/>
      <c r="U985" s="283"/>
      <c r="V985" s="283"/>
      <c r="W985" s="283"/>
      <c r="X985" s="283"/>
      <c r="Y985" s="283"/>
      <c r="Z985" s="283"/>
      <c r="AA985" s="283"/>
      <c r="AB985" s="283"/>
      <c r="AC985" s="283"/>
      <c r="AD985" s="283"/>
      <c r="AE985" s="283"/>
      <c r="AF985" s="283"/>
      <c r="AG985" s="283"/>
      <c r="AH985" s="283"/>
      <c r="AI985" s="283"/>
      <c r="AJ985" s="283"/>
      <c r="AK985" s="283"/>
      <c r="AL985" s="283"/>
    </row>
    <row r="986">
      <c r="A986" s="283"/>
      <c r="B986" s="283"/>
      <c r="C986" s="283"/>
      <c r="D986" s="283"/>
      <c r="E986" s="283"/>
      <c r="F986" s="283"/>
      <c r="G986" s="283"/>
      <c r="H986" s="283"/>
      <c r="I986" s="283"/>
      <c r="J986" s="283"/>
      <c r="K986" s="283"/>
      <c r="L986" s="329"/>
      <c r="M986" s="329"/>
      <c r="N986" s="329"/>
      <c r="O986" s="329"/>
      <c r="P986" s="329"/>
      <c r="Q986" s="329"/>
      <c r="R986" s="283"/>
      <c r="S986" s="283"/>
      <c r="T986" s="283"/>
      <c r="U986" s="283"/>
      <c r="V986" s="283"/>
      <c r="W986" s="283"/>
      <c r="X986" s="283"/>
      <c r="Y986" s="283"/>
      <c r="Z986" s="283"/>
      <c r="AA986" s="283"/>
      <c r="AB986" s="283"/>
      <c r="AC986" s="283"/>
      <c r="AD986" s="283"/>
      <c r="AE986" s="283"/>
      <c r="AF986" s="283"/>
      <c r="AG986" s="283"/>
      <c r="AH986" s="283"/>
      <c r="AI986" s="283"/>
      <c r="AJ986" s="283"/>
      <c r="AK986" s="283"/>
      <c r="AL986" s="283"/>
    </row>
    <row r="987">
      <c r="A987" s="283"/>
      <c r="B987" s="283"/>
      <c r="C987" s="283"/>
      <c r="D987" s="283"/>
      <c r="E987" s="283"/>
      <c r="F987" s="283"/>
      <c r="G987" s="283"/>
      <c r="H987" s="283"/>
      <c r="I987" s="283"/>
      <c r="J987" s="283"/>
      <c r="K987" s="283"/>
      <c r="L987" s="329"/>
      <c r="M987" s="329"/>
      <c r="N987" s="329"/>
      <c r="O987" s="329"/>
      <c r="P987" s="329"/>
      <c r="Q987" s="329"/>
      <c r="R987" s="283"/>
      <c r="S987" s="283"/>
      <c r="T987" s="283"/>
      <c r="U987" s="283"/>
      <c r="V987" s="283"/>
      <c r="W987" s="283"/>
      <c r="X987" s="283"/>
      <c r="Y987" s="283"/>
      <c r="Z987" s="283"/>
      <c r="AA987" s="283"/>
      <c r="AB987" s="283"/>
      <c r="AC987" s="283"/>
      <c r="AD987" s="283"/>
      <c r="AE987" s="283"/>
      <c r="AF987" s="283"/>
      <c r="AG987" s="283"/>
      <c r="AH987" s="283"/>
      <c r="AI987" s="283"/>
      <c r="AJ987" s="283"/>
      <c r="AK987" s="283"/>
      <c r="AL987" s="283"/>
    </row>
    <row r="988">
      <c r="A988" s="283"/>
      <c r="B988" s="283"/>
      <c r="C988" s="283"/>
      <c r="D988" s="283"/>
      <c r="E988" s="283"/>
      <c r="F988" s="283"/>
      <c r="G988" s="283"/>
      <c r="H988" s="283"/>
      <c r="I988" s="283"/>
      <c r="J988" s="283"/>
      <c r="K988" s="283"/>
      <c r="L988" s="329"/>
      <c r="M988" s="329"/>
      <c r="N988" s="329"/>
      <c r="O988" s="329"/>
      <c r="P988" s="329"/>
      <c r="Q988" s="329"/>
      <c r="R988" s="283"/>
      <c r="S988" s="283"/>
      <c r="T988" s="283"/>
      <c r="U988" s="283"/>
      <c r="V988" s="283"/>
      <c r="W988" s="283"/>
      <c r="X988" s="283"/>
      <c r="Y988" s="283"/>
      <c r="Z988" s="283"/>
      <c r="AA988" s="283"/>
      <c r="AB988" s="283"/>
      <c r="AC988" s="283"/>
      <c r="AD988" s="283"/>
      <c r="AE988" s="283"/>
      <c r="AF988" s="283"/>
      <c r="AG988" s="283"/>
      <c r="AH988" s="283"/>
      <c r="AI988" s="283"/>
      <c r="AJ988" s="283"/>
      <c r="AK988" s="283"/>
      <c r="AL988" s="283"/>
    </row>
    <row r="989">
      <c r="A989" s="283"/>
      <c r="B989" s="283"/>
      <c r="C989" s="283"/>
      <c r="D989" s="283"/>
      <c r="E989" s="283"/>
      <c r="F989" s="283"/>
      <c r="G989" s="283"/>
      <c r="H989" s="283"/>
      <c r="I989" s="283"/>
      <c r="J989" s="283"/>
      <c r="K989" s="283"/>
      <c r="L989" s="329"/>
      <c r="M989" s="329"/>
      <c r="N989" s="329"/>
      <c r="O989" s="329"/>
      <c r="P989" s="329"/>
      <c r="Q989" s="329"/>
      <c r="R989" s="283"/>
      <c r="S989" s="283"/>
      <c r="T989" s="283"/>
      <c r="U989" s="283"/>
      <c r="V989" s="283"/>
      <c r="W989" s="283"/>
      <c r="X989" s="283"/>
      <c r="Y989" s="283"/>
      <c r="Z989" s="283"/>
      <c r="AA989" s="283"/>
      <c r="AB989" s="283"/>
      <c r="AC989" s="283"/>
      <c r="AD989" s="283"/>
      <c r="AE989" s="283"/>
      <c r="AF989" s="283"/>
      <c r="AG989" s="283"/>
      <c r="AH989" s="283"/>
      <c r="AI989" s="283"/>
      <c r="AJ989" s="283"/>
      <c r="AK989" s="283"/>
      <c r="AL989" s="283"/>
    </row>
    <row r="990">
      <c r="A990" s="283"/>
      <c r="B990" s="283"/>
      <c r="C990" s="283"/>
      <c r="D990" s="283"/>
      <c r="E990" s="283"/>
      <c r="F990" s="283"/>
      <c r="G990" s="283"/>
      <c r="H990" s="283"/>
      <c r="I990" s="283"/>
      <c r="J990" s="283"/>
      <c r="K990" s="283"/>
      <c r="L990" s="329"/>
      <c r="M990" s="329"/>
      <c r="N990" s="329"/>
      <c r="O990" s="329"/>
      <c r="P990" s="329"/>
      <c r="Q990" s="329"/>
      <c r="R990" s="283"/>
      <c r="S990" s="283"/>
      <c r="T990" s="283"/>
      <c r="U990" s="283"/>
      <c r="V990" s="283"/>
      <c r="W990" s="283"/>
      <c r="X990" s="283"/>
      <c r="Y990" s="283"/>
      <c r="Z990" s="283"/>
      <c r="AA990" s="283"/>
      <c r="AB990" s="283"/>
      <c r="AC990" s="283"/>
      <c r="AD990" s="283"/>
      <c r="AE990" s="283"/>
      <c r="AF990" s="283"/>
      <c r="AG990" s="283"/>
      <c r="AH990" s="283"/>
      <c r="AI990" s="283"/>
      <c r="AJ990" s="283"/>
      <c r="AK990" s="283"/>
      <c r="AL990" s="283"/>
    </row>
    <row r="991">
      <c r="A991" s="283"/>
      <c r="B991" s="283"/>
      <c r="C991" s="283"/>
      <c r="D991" s="283"/>
      <c r="E991" s="283"/>
      <c r="F991" s="283"/>
      <c r="G991" s="283"/>
      <c r="H991" s="283"/>
      <c r="I991" s="283"/>
      <c r="J991" s="283"/>
      <c r="K991" s="283"/>
      <c r="L991" s="329"/>
      <c r="M991" s="329"/>
      <c r="N991" s="329"/>
      <c r="O991" s="329"/>
      <c r="P991" s="329"/>
      <c r="Q991" s="329"/>
      <c r="R991" s="283"/>
      <c r="S991" s="283"/>
      <c r="T991" s="283"/>
      <c r="U991" s="283"/>
      <c r="V991" s="283"/>
      <c r="W991" s="283"/>
      <c r="X991" s="283"/>
      <c r="Y991" s="283"/>
      <c r="Z991" s="283"/>
      <c r="AA991" s="283"/>
      <c r="AB991" s="283"/>
      <c r="AC991" s="283"/>
      <c r="AD991" s="283"/>
      <c r="AE991" s="283"/>
      <c r="AF991" s="283"/>
      <c r="AG991" s="283"/>
      <c r="AH991" s="283"/>
      <c r="AI991" s="283"/>
      <c r="AJ991" s="283"/>
      <c r="AK991" s="283"/>
      <c r="AL991" s="283"/>
    </row>
    <row r="992">
      <c r="A992" s="283"/>
      <c r="B992" s="283"/>
      <c r="C992" s="283"/>
      <c r="D992" s="283"/>
      <c r="E992" s="283"/>
      <c r="F992" s="283"/>
      <c r="G992" s="283"/>
      <c r="H992" s="283"/>
      <c r="I992" s="283"/>
      <c r="J992" s="283"/>
      <c r="K992" s="283"/>
      <c r="L992" s="329"/>
      <c r="M992" s="329"/>
      <c r="N992" s="329"/>
      <c r="O992" s="329"/>
      <c r="P992" s="329"/>
      <c r="Q992" s="329"/>
      <c r="R992" s="283"/>
      <c r="S992" s="283"/>
      <c r="T992" s="283"/>
      <c r="U992" s="283"/>
      <c r="V992" s="283"/>
      <c r="W992" s="283"/>
      <c r="X992" s="283"/>
      <c r="Y992" s="283"/>
      <c r="Z992" s="283"/>
      <c r="AA992" s="283"/>
      <c r="AB992" s="283"/>
      <c r="AC992" s="283"/>
      <c r="AD992" s="283"/>
      <c r="AE992" s="283"/>
      <c r="AF992" s="283"/>
      <c r="AG992" s="283"/>
      <c r="AH992" s="283"/>
      <c r="AI992" s="283"/>
      <c r="AJ992" s="283"/>
      <c r="AK992" s="283"/>
      <c r="AL992" s="283"/>
    </row>
    <row r="993">
      <c r="A993" s="283"/>
      <c r="B993" s="283"/>
      <c r="C993" s="283"/>
      <c r="D993" s="283"/>
      <c r="E993" s="283"/>
      <c r="F993" s="283"/>
      <c r="G993" s="283"/>
      <c r="H993" s="283"/>
      <c r="I993" s="283"/>
      <c r="J993" s="283"/>
      <c r="K993" s="283"/>
      <c r="L993" s="329"/>
      <c r="M993" s="329"/>
      <c r="N993" s="329"/>
      <c r="O993" s="329"/>
      <c r="P993" s="329"/>
      <c r="Q993" s="329"/>
      <c r="R993" s="283"/>
      <c r="S993" s="283"/>
      <c r="T993" s="283"/>
      <c r="U993" s="283"/>
      <c r="V993" s="283"/>
      <c r="W993" s="283"/>
      <c r="X993" s="283"/>
      <c r="Y993" s="283"/>
      <c r="Z993" s="283"/>
      <c r="AA993" s="283"/>
      <c r="AB993" s="283"/>
      <c r="AC993" s="283"/>
      <c r="AD993" s="283"/>
      <c r="AE993" s="283"/>
      <c r="AF993" s="283"/>
      <c r="AG993" s="283"/>
      <c r="AH993" s="283"/>
      <c r="AI993" s="283"/>
      <c r="AJ993" s="283"/>
      <c r="AK993" s="283"/>
      <c r="AL993" s="283"/>
    </row>
    <row r="994">
      <c r="A994" s="283"/>
      <c r="B994" s="283"/>
      <c r="C994" s="283"/>
      <c r="D994" s="283"/>
      <c r="E994" s="283"/>
      <c r="F994" s="283"/>
      <c r="G994" s="283"/>
      <c r="H994" s="283"/>
      <c r="I994" s="283"/>
      <c r="J994" s="283"/>
      <c r="K994" s="283"/>
      <c r="L994" s="329"/>
      <c r="M994" s="329"/>
      <c r="N994" s="329"/>
      <c r="O994" s="329"/>
      <c r="P994" s="329"/>
      <c r="Q994" s="329"/>
      <c r="R994" s="283"/>
      <c r="S994" s="283"/>
      <c r="T994" s="283"/>
      <c r="U994" s="283"/>
      <c r="V994" s="283"/>
      <c r="W994" s="283"/>
      <c r="X994" s="283"/>
      <c r="Y994" s="283"/>
      <c r="Z994" s="283"/>
      <c r="AA994" s="283"/>
      <c r="AB994" s="283"/>
      <c r="AC994" s="283"/>
      <c r="AD994" s="283"/>
      <c r="AE994" s="283"/>
      <c r="AF994" s="283"/>
      <c r="AG994" s="283"/>
      <c r="AH994" s="283"/>
      <c r="AI994" s="283"/>
      <c r="AJ994" s="283"/>
      <c r="AK994" s="283"/>
      <c r="AL994" s="283"/>
    </row>
    <row r="995">
      <c r="A995" s="283"/>
      <c r="B995" s="283"/>
      <c r="C995" s="283"/>
      <c r="D995" s="283"/>
      <c r="E995" s="283"/>
      <c r="F995" s="283"/>
      <c r="G995" s="283"/>
      <c r="H995" s="283"/>
      <c r="I995" s="283"/>
      <c r="J995" s="283"/>
      <c r="K995" s="283"/>
      <c r="L995" s="329"/>
      <c r="M995" s="329"/>
      <c r="N995" s="329"/>
      <c r="O995" s="329"/>
      <c r="P995" s="329"/>
      <c r="Q995" s="329"/>
      <c r="R995" s="283"/>
      <c r="S995" s="283"/>
      <c r="T995" s="283"/>
      <c r="U995" s="283"/>
      <c r="V995" s="283"/>
      <c r="W995" s="283"/>
      <c r="X995" s="283"/>
      <c r="Y995" s="283"/>
      <c r="Z995" s="283"/>
      <c r="AA995" s="283"/>
      <c r="AB995" s="283"/>
      <c r="AC995" s="283"/>
      <c r="AD995" s="283"/>
      <c r="AE995" s="283"/>
      <c r="AF995" s="283"/>
      <c r="AG995" s="283"/>
      <c r="AH995" s="283"/>
      <c r="AI995" s="283"/>
      <c r="AJ995" s="283"/>
      <c r="AK995" s="283"/>
      <c r="AL995" s="283"/>
    </row>
    <row r="996">
      <c r="A996" s="283"/>
      <c r="B996" s="283"/>
      <c r="C996" s="283"/>
      <c r="D996" s="283"/>
      <c r="E996" s="283"/>
      <c r="F996" s="283"/>
      <c r="G996" s="283"/>
      <c r="H996" s="283"/>
      <c r="I996" s="283"/>
      <c r="J996" s="283"/>
      <c r="K996" s="283"/>
      <c r="L996" s="329"/>
      <c r="M996" s="329"/>
      <c r="N996" s="329"/>
      <c r="O996" s="329"/>
      <c r="P996" s="329"/>
      <c r="Q996" s="329"/>
      <c r="R996" s="283"/>
      <c r="S996" s="283"/>
      <c r="T996" s="283"/>
      <c r="U996" s="283"/>
      <c r="V996" s="283"/>
      <c r="W996" s="283"/>
      <c r="X996" s="283"/>
      <c r="Y996" s="283"/>
      <c r="Z996" s="283"/>
      <c r="AA996" s="283"/>
      <c r="AB996" s="283"/>
      <c r="AC996" s="283"/>
      <c r="AD996" s="283"/>
      <c r="AE996" s="283"/>
      <c r="AF996" s="283"/>
      <c r="AG996" s="283"/>
      <c r="AH996" s="283"/>
      <c r="AI996" s="283"/>
      <c r="AJ996" s="283"/>
      <c r="AK996" s="283"/>
      <c r="AL996" s="283"/>
    </row>
    <row r="997">
      <c r="A997" s="283"/>
      <c r="B997" s="283"/>
      <c r="C997" s="283"/>
      <c r="D997" s="283"/>
      <c r="E997" s="283"/>
      <c r="F997" s="283"/>
      <c r="G997" s="283"/>
      <c r="H997" s="283"/>
      <c r="I997" s="283"/>
      <c r="J997" s="283"/>
      <c r="K997" s="283"/>
      <c r="L997" s="329"/>
      <c r="M997" s="329"/>
      <c r="N997" s="329"/>
      <c r="O997" s="329"/>
      <c r="P997" s="329"/>
      <c r="Q997" s="329"/>
      <c r="R997" s="283"/>
      <c r="S997" s="283"/>
      <c r="T997" s="283"/>
      <c r="U997" s="283"/>
      <c r="V997" s="283"/>
      <c r="W997" s="283"/>
      <c r="X997" s="283"/>
      <c r="Y997" s="283"/>
      <c r="Z997" s="283"/>
      <c r="AA997" s="283"/>
      <c r="AB997" s="283"/>
      <c r="AC997" s="283"/>
      <c r="AD997" s="283"/>
      <c r="AE997" s="283"/>
      <c r="AF997" s="283"/>
      <c r="AG997" s="283"/>
      <c r="AH997" s="283"/>
      <c r="AI997" s="283"/>
      <c r="AJ997" s="283"/>
      <c r="AK997" s="283"/>
      <c r="AL997" s="283"/>
    </row>
    <row r="998">
      <c r="A998" s="283"/>
      <c r="B998" s="283"/>
      <c r="C998" s="283"/>
      <c r="D998" s="283"/>
      <c r="E998" s="283"/>
      <c r="F998" s="283"/>
      <c r="G998" s="283"/>
      <c r="H998" s="283"/>
      <c r="I998" s="283"/>
      <c r="J998" s="283"/>
      <c r="K998" s="283"/>
      <c r="L998" s="329"/>
      <c r="M998" s="329"/>
      <c r="N998" s="329"/>
      <c r="O998" s="329"/>
      <c r="P998" s="329"/>
      <c r="Q998" s="329"/>
      <c r="R998" s="283"/>
      <c r="S998" s="283"/>
      <c r="T998" s="283"/>
      <c r="U998" s="283"/>
      <c r="V998" s="283"/>
      <c r="W998" s="283"/>
      <c r="X998" s="283"/>
      <c r="Y998" s="283"/>
      <c r="Z998" s="283"/>
      <c r="AA998" s="283"/>
      <c r="AB998" s="283"/>
      <c r="AC998" s="283"/>
      <c r="AD998" s="283"/>
      <c r="AE998" s="283"/>
      <c r="AF998" s="283"/>
      <c r="AG998" s="283"/>
      <c r="AH998" s="283"/>
      <c r="AI998" s="283"/>
      <c r="AJ998" s="283"/>
      <c r="AK998" s="283"/>
      <c r="AL998" s="283"/>
    </row>
    <row r="999">
      <c r="A999" s="283"/>
      <c r="B999" s="283"/>
      <c r="C999" s="283"/>
      <c r="D999" s="283"/>
      <c r="E999" s="283"/>
      <c r="F999" s="283"/>
      <c r="G999" s="283"/>
      <c r="H999" s="283"/>
      <c r="I999" s="283"/>
      <c r="J999" s="283"/>
      <c r="K999" s="283"/>
      <c r="L999" s="329"/>
      <c r="M999" s="329"/>
      <c r="N999" s="329"/>
      <c r="O999" s="329"/>
      <c r="P999" s="329"/>
      <c r="Q999" s="329"/>
      <c r="R999" s="283"/>
      <c r="S999" s="283"/>
      <c r="T999" s="283"/>
      <c r="U999" s="283"/>
      <c r="V999" s="283"/>
      <c r="W999" s="283"/>
      <c r="X999" s="283"/>
      <c r="Y999" s="283"/>
      <c r="Z999" s="283"/>
      <c r="AA999" s="283"/>
      <c r="AB999" s="283"/>
      <c r="AC999" s="283"/>
      <c r="AD999" s="283"/>
      <c r="AE999" s="283"/>
      <c r="AF999" s="283"/>
      <c r="AG999" s="283"/>
      <c r="AH999" s="283"/>
      <c r="AI999" s="283"/>
      <c r="AJ999" s="283"/>
      <c r="AK999" s="283"/>
      <c r="AL999" s="283"/>
    </row>
    <row r="1000">
      <c r="A1000" s="283"/>
      <c r="B1000" s="283"/>
      <c r="C1000" s="283"/>
      <c r="D1000" s="283"/>
      <c r="E1000" s="283"/>
      <c r="F1000" s="283"/>
      <c r="G1000" s="283"/>
      <c r="H1000" s="283"/>
      <c r="I1000" s="283"/>
      <c r="J1000" s="283"/>
      <c r="K1000" s="283"/>
      <c r="L1000" s="283"/>
      <c r="M1000" s="283"/>
      <c r="N1000" s="283"/>
      <c r="O1000" s="283"/>
      <c r="P1000" s="283"/>
      <c r="Q1000" s="283"/>
      <c r="R1000" s="283"/>
      <c r="S1000" s="283"/>
      <c r="T1000" s="283"/>
      <c r="U1000" s="283"/>
      <c r="V1000" s="283"/>
      <c r="W1000" s="283"/>
      <c r="X1000" s="283"/>
      <c r="Y1000" s="283"/>
      <c r="Z1000" s="283"/>
      <c r="AA1000" s="283"/>
      <c r="AB1000" s="283"/>
      <c r="AC1000" s="283"/>
      <c r="AD1000" s="283"/>
      <c r="AE1000" s="283"/>
      <c r="AF1000" s="283"/>
      <c r="AG1000" s="283"/>
      <c r="AH1000" s="283"/>
      <c r="AI1000" s="283"/>
      <c r="AJ1000" s="283"/>
      <c r="AK1000" s="283"/>
      <c r="AL1000" s="283"/>
    </row>
  </sheetData>
  <hyperlinks>
    <hyperlink r:id="rId1" ref="D2"/>
    <hyperlink r:id="rId2" ref="F2"/>
    <hyperlink r:id="rId3" ref="G2"/>
    <hyperlink r:id="rId4" ref="H2"/>
    <hyperlink r:id="rId5" ref="I2"/>
    <hyperlink r:id="rId6" ref="J2"/>
    <hyperlink r:id="rId7" ref="K2"/>
    <hyperlink r:id="rId8" ref="D3"/>
    <hyperlink r:id="rId9" ref="F3"/>
    <hyperlink r:id="rId10" ref="G3"/>
    <hyperlink r:id="rId11" ref="H3"/>
    <hyperlink r:id="rId12" ref="J3"/>
    <hyperlink r:id="rId13" ref="K3"/>
    <hyperlink r:id="rId14" ref="D4"/>
    <hyperlink r:id="rId15" location="native-browser" ref="F4"/>
    <hyperlink r:id="rId16" ref="G4"/>
    <hyperlink r:id="rId17" location="native-browser" ref="H4"/>
    <hyperlink r:id="rId18" ref="K4"/>
    <hyperlink r:id="rId19" ref="D5"/>
    <hyperlink r:id="rId20" ref="F5"/>
    <hyperlink r:id="rId21" ref="G5"/>
    <hyperlink r:id="rId22" ref="H5"/>
    <hyperlink r:id="rId23" ref="I5"/>
    <hyperlink r:id="rId24" ref="J5"/>
    <hyperlink r:id="rId25" ref="K5"/>
    <hyperlink r:id="rId26" ref="D6"/>
    <hyperlink r:id="rId27" ref="F6"/>
    <hyperlink r:id="rId28" ref="G6"/>
    <hyperlink r:id="rId29" ref="H6"/>
    <hyperlink r:id="rId30" ref="J6"/>
    <hyperlink r:id="rId31" ref="K6"/>
    <hyperlink r:id="rId32" ref="D7"/>
    <hyperlink r:id="rId33" ref="F7"/>
    <hyperlink r:id="rId34" ref="G7"/>
    <hyperlink r:id="rId35" ref="I7"/>
    <hyperlink r:id="rId36" ref="J7"/>
    <hyperlink r:id="rId37" ref="K7"/>
    <hyperlink r:id="rId38" ref="D8"/>
    <hyperlink r:id="rId39" ref="F8"/>
    <hyperlink r:id="rId40" ref="G8"/>
    <hyperlink r:id="rId41" ref="H8"/>
    <hyperlink r:id="rId42" ref="I8"/>
    <hyperlink r:id="rId43" ref="J8"/>
    <hyperlink r:id="rId44" ref="K8"/>
    <hyperlink r:id="rId45" ref="D9"/>
    <hyperlink r:id="rId46" ref="F9"/>
    <hyperlink r:id="rId47" ref="G9"/>
    <hyperlink r:id="rId48" ref="H9"/>
    <hyperlink r:id="rId49" ref="J9"/>
    <hyperlink r:id="rId50" ref="K9"/>
    <hyperlink r:id="rId51" ref="D10"/>
    <hyperlink r:id="rId52" ref="F10"/>
    <hyperlink r:id="rId53" ref="G10"/>
    <hyperlink r:id="rId54" ref="H10"/>
    <hyperlink r:id="rId55" ref="I10"/>
    <hyperlink r:id="rId56" ref="J10"/>
    <hyperlink r:id="rId57" ref="K10"/>
    <hyperlink r:id="rId58" ref="D11"/>
    <hyperlink r:id="rId59" ref="F11"/>
    <hyperlink r:id="rId60" ref="G11"/>
    <hyperlink r:id="rId61" ref="J11"/>
    <hyperlink r:id="rId62" ref="D12"/>
    <hyperlink r:id="rId63" ref="F12"/>
    <hyperlink r:id="rId64" ref="H12"/>
    <hyperlink r:id="rId65" ref="I12"/>
    <hyperlink r:id="rId66" ref="J12"/>
    <hyperlink r:id="rId67" ref="K12"/>
    <hyperlink r:id="rId68" ref="D13"/>
    <hyperlink r:id="rId69" ref="F13"/>
    <hyperlink r:id="rId70" ref="G13"/>
    <hyperlink r:id="rId71" ref="J13"/>
    <hyperlink r:id="rId72" ref="D14"/>
    <hyperlink r:id="rId73" ref="F14"/>
    <hyperlink r:id="rId74" ref="G14"/>
    <hyperlink r:id="rId75" ref="H14"/>
    <hyperlink r:id="rId76" ref="I14"/>
    <hyperlink r:id="rId77" ref="J14"/>
    <hyperlink r:id="rId78" ref="K14"/>
    <hyperlink r:id="rId79" ref="D15"/>
    <hyperlink r:id="rId80" ref="F15"/>
    <hyperlink r:id="rId81" ref="G15"/>
    <hyperlink r:id="rId82" ref="H15"/>
    <hyperlink r:id="rId83" ref="J15"/>
    <hyperlink r:id="rId84" ref="K15"/>
    <hyperlink r:id="rId85" ref="D16"/>
    <hyperlink r:id="rId86" ref="F16"/>
    <hyperlink r:id="rId87" ref="G16"/>
    <hyperlink r:id="rId88" ref="I16"/>
    <hyperlink r:id="rId89" ref="J16"/>
    <hyperlink r:id="rId90" ref="K16"/>
    <hyperlink r:id="rId91" ref="D17"/>
    <hyperlink r:id="rId92" ref="F17"/>
    <hyperlink r:id="rId93" ref="G17"/>
    <hyperlink r:id="rId94" ref="I17"/>
    <hyperlink r:id="rId95" ref="D18"/>
    <hyperlink r:id="rId96" ref="F18"/>
    <hyperlink r:id="rId97" ref="G18"/>
    <hyperlink r:id="rId98" ref="D19"/>
    <hyperlink r:id="rId99" ref="F19"/>
    <hyperlink r:id="rId100" ref="G19"/>
    <hyperlink r:id="rId101" ref="J19"/>
    <hyperlink r:id="rId102" ref="D20"/>
    <hyperlink r:id="rId103" ref="F20"/>
    <hyperlink r:id="rId104" ref="G20"/>
    <hyperlink r:id="rId105" ref="H20"/>
    <hyperlink r:id="rId106" ref="I20"/>
    <hyperlink r:id="rId107" ref="J20"/>
    <hyperlink r:id="rId108" ref="K20"/>
    <hyperlink r:id="rId109" ref="D21"/>
    <hyperlink r:id="rId110" ref="F21"/>
    <hyperlink r:id="rId111" ref="G21"/>
    <hyperlink r:id="rId112" ref="J21"/>
    <hyperlink r:id="rId113" ref="D22"/>
    <hyperlink r:id="rId114" ref="F22"/>
    <hyperlink r:id="rId115" ref="G22"/>
    <hyperlink r:id="rId116" ref="H22"/>
    <hyperlink r:id="rId117" ref="D23"/>
    <hyperlink r:id="rId118" ref="F23"/>
    <hyperlink r:id="rId119" ref="G23"/>
    <hyperlink r:id="rId120" ref="I23"/>
    <hyperlink r:id="rId121" ref="J23"/>
    <hyperlink r:id="rId122" ref="K23"/>
    <hyperlink r:id="rId123" ref="D24"/>
    <hyperlink r:id="rId124" ref="F24"/>
    <hyperlink r:id="rId125" ref="G24"/>
    <hyperlink r:id="rId126" ref="J24"/>
    <hyperlink r:id="rId127" ref="K24"/>
    <hyperlink r:id="rId128" ref="F25"/>
    <hyperlink r:id="rId129" ref="G25"/>
    <hyperlink r:id="rId130" ref="D26"/>
    <hyperlink r:id="rId131" ref="F26"/>
    <hyperlink r:id="rId132" ref="G26"/>
    <hyperlink r:id="rId133" ref="D27"/>
    <hyperlink r:id="rId134" ref="F27"/>
    <hyperlink r:id="rId135" ref="G27"/>
    <hyperlink r:id="rId136" ref="J27"/>
    <hyperlink r:id="rId137" ref="D28"/>
    <hyperlink r:id="rId138" ref="F28"/>
    <hyperlink r:id="rId139" ref="G28"/>
    <hyperlink r:id="rId140" ref="J28"/>
    <hyperlink r:id="rId141" ref="D29"/>
    <hyperlink r:id="rId142" ref="F29"/>
    <hyperlink r:id="rId143" ref="G29"/>
    <hyperlink r:id="rId144" ref="D30"/>
    <hyperlink r:id="rId145" ref="G30"/>
    <hyperlink r:id="rId146" ref="D31"/>
    <hyperlink r:id="rId147" ref="F31"/>
    <hyperlink r:id="rId148" ref="G31"/>
    <hyperlink r:id="rId149" ref="D32"/>
    <hyperlink r:id="rId150" ref="D33"/>
    <hyperlink r:id="rId151" ref="F33"/>
    <hyperlink r:id="rId152" ref="G33"/>
    <hyperlink r:id="rId153" ref="K33"/>
    <hyperlink r:id="rId154" ref="D34"/>
    <hyperlink r:id="rId155" ref="F34"/>
    <hyperlink r:id="rId156" ref="G34"/>
    <hyperlink r:id="rId157" ref="I34"/>
    <hyperlink r:id="rId158" ref="J34"/>
    <hyperlink r:id="rId159" ref="D35"/>
    <hyperlink r:id="rId160" ref="F35"/>
    <hyperlink r:id="rId161" ref="G35"/>
    <hyperlink r:id="rId162" ref="D36"/>
    <hyperlink r:id="rId163" ref="F36"/>
    <hyperlink r:id="rId164" ref="G36"/>
    <hyperlink r:id="rId165" ref="H36"/>
    <hyperlink r:id="rId166" ref="J36"/>
  </hyperlinks>
  <drawing r:id="rId16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4" max="4" width="21.63"/>
  </cols>
  <sheetData>
    <row r="1">
      <c r="A1" s="330" t="s">
        <v>972</v>
      </c>
      <c r="B1" s="331" t="s">
        <v>1425</v>
      </c>
      <c r="C1" s="332" t="s">
        <v>1426</v>
      </c>
      <c r="D1" s="331" t="s">
        <v>167</v>
      </c>
      <c r="E1" s="151"/>
      <c r="F1" s="151"/>
      <c r="G1" s="151"/>
      <c r="H1" s="151"/>
      <c r="I1" s="151"/>
      <c r="J1" s="151"/>
      <c r="K1" s="151"/>
      <c r="L1" s="151"/>
      <c r="M1" s="151"/>
      <c r="N1" s="151"/>
      <c r="O1" s="151"/>
      <c r="P1" s="151"/>
      <c r="Q1" s="151"/>
      <c r="R1" s="151"/>
      <c r="S1" s="151"/>
      <c r="T1" s="151"/>
      <c r="U1" s="151"/>
      <c r="V1" s="151"/>
      <c r="W1" s="151"/>
      <c r="X1" s="151"/>
      <c r="Y1" s="151"/>
      <c r="Z1" s="151"/>
    </row>
    <row r="2">
      <c r="A2" s="333">
        <v>43101.0</v>
      </c>
      <c r="B2" s="344" t="s">
        <v>1951</v>
      </c>
      <c r="C2" s="398">
        <v>1.683276422E9</v>
      </c>
      <c r="D2" s="336" t="str">
        <f>IFERROR(VLOOKUP(B2,Empresas!$1:$99,4,FALSE),"")</f>
        <v/>
      </c>
      <c r="E2" s="151"/>
      <c r="F2" s="151"/>
      <c r="G2" s="151"/>
      <c r="H2" s="151"/>
      <c r="I2" s="151"/>
      <c r="J2" s="151"/>
      <c r="K2" s="151"/>
      <c r="L2" s="151"/>
      <c r="M2" s="151"/>
      <c r="N2" s="151"/>
      <c r="O2" s="151"/>
      <c r="P2" s="151"/>
      <c r="Q2" s="151"/>
      <c r="R2" s="151"/>
      <c r="S2" s="151"/>
      <c r="T2" s="151"/>
      <c r="U2" s="151"/>
      <c r="V2" s="151"/>
      <c r="W2" s="151"/>
      <c r="X2" s="151"/>
      <c r="Y2" s="151"/>
      <c r="Z2" s="151"/>
    </row>
    <row r="3">
      <c r="A3" s="333">
        <v>43466.0</v>
      </c>
      <c r="B3" s="344" t="s">
        <v>1951</v>
      </c>
      <c r="C3" s="398">
        <v>1.73003484E9</v>
      </c>
      <c r="D3" s="336" t="str">
        <f>IFERROR(VLOOKUP(B3,Empresas!$1:$99,4,FALSE),"")</f>
        <v/>
      </c>
      <c r="E3" s="151"/>
      <c r="F3" s="151"/>
      <c r="G3" s="151"/>
      <c r="H3" s="151"/>
      <c r="I3" s="151"/>
      <c r="J3" s="151"/>
      <c r="K3" s="151"/>
      <c r="L3" s="151"/>
      <c r="M3" s="151"/>
      <c r="N3" s="151"/>
      <c r="O3" s="151"/>
      <c r="P3" s="151"/>
      <c r="Q3" s="151"/>
      <c r="R3" s="151"/>
      <c r="S3" s="151"/>
      <c r="T3" s="151"/>
      <c r="U3" s="151"/>
      <c r="V3" s="151"/>
      <c r="W3" s="151"/>
      <c r="X3" s="151"/>
      <c r="Y3" s="151"/>
      <c r="Z3" s="151"/>
    </row>
    <row r="4">
      <c r="A4" s="333">
        <v>43831.0</v>
      </c>
      <c r="B4" s="344" t="s">
        <v>1951</v>
      </c>
      <c r="C4" s="398">
        <v>1.554986814E9</v>
      </c>
      <c r="D4" s="336" t="str">
        <f>IFERROR(VLOOKUP(B4,Empresas!$1:$99,4,FALSE),"")</f>
        <v/>
      </c>
      <c r="E4" s="151"/>
      <c r="F4" s="151"/>
      <c r="G4" s="151"/>
      <c r="H4" s="151"/>
      <c r="I4" s="151"/>
      <c r="J4" s="151"/>
      <c r="K4" s="151"/>
      <c r="L4" s="151"/>
      <c r="M4" s="151"/>
      <c r="N4" s="151"/>
      <c r="O4" s="151"/>
      <c r="P4" s="151"/>
      <c r="Q4" s="151"/>
      <c r="R4" s="151"/>
      <c r="S4" s="151"/>
      <c r="T4" s="151"/>
      <c r="U4" s="151"/>
      <c r="V4" s="151"/>
      <c r="W4" s="151"/>
      <c r="X4" s="151"/>
      <c r="Y4" s="151"/>
      <c r="Z4" s="151"/>
    </row>
    <row r="5">
      <c r="A5" s="333">
        <v>44197.0</v>
      </c>
      <c r="B5" s="344" t="s">
        <v>1951</v>
      </c>
      <c r="C5" s="398">
        <v>1.829252918E9</v>
      </c>
      <c r="D5" s="336" t="str">
        <f>IFERROR(VLOOKUP(B5,Empresas!$1:$99,4,FALSE),"")</f>
        <v/>
      </c>
      <c r="E5" s="151"/>
      <c r="F5" s="151"/>
      <c r="G5" s="151"/>
      <c r="H5" s="151"/>
      <c r="I5" s="151"/>
      <c r="J5" s="151"/>
      <c r="K5" s="151"/>
      <c r="L5" s="151"/>
      <c r="M5" s="151"/>
      <c r="N5" s="151"/>
      <c r="O5" s="151"/>
      <c r="P5" s="151"/>
      <c r="Q5" s="151"/>
      <c r="R5" s="151"/>
      <c r="S5" s="151"/>
      <c r="T5" s="151"/>
      <c r="U5" s="151"/>
      <c r="V5" s="151"/>
      <c r="W5" s="151"/>
      <c r="X5" s="151"/>
      <c r="Y5" s="151"/>
      <c r="Z5" s="151"/>
    </row>
    <row r="6">
      <c r="A6" s="333">
        <v>43101.0</v>
      </c>
      <c r="B6" s="344" t="s">
        <v>1965</v>
      </c>
      <c r="C6" s="398">
        <v>1.30434926E8</v>
      </c>
      <c r="D6" s="336" t="str">
        <f>IFERROR(VLOOKUP(B6,Empresas!$1:$99,4,FALSE),"")</f>
        <v/>
      </c>
      <c r="E6" s="151"/>
      <c r="F6" s="151"/>
      <c r="G6" s="151"/>
      <c r="H6" s="151"/>
      <c r="I6" s="151"/>
      <c r="J6" s="151"/>
      <c r="K6" s="151"/>
      <c r="L6" s="151"/>
      <c r="M6" s="151"/>
      <c r="N6" s="151"/>
      <c r="O6" s="151"/>
      <c r="P6" s="151"/>
      <c r="Q6" s="151"/>
      <c r="R6" s="151"/>
      <c r="S6" s="151"/>
      <c r="T6" s="151"/>
      <c r="U6" s="151"/>
      <c r="V6" s="151"/>
      <c r="W6" s="151"/>
      <c r="X6" s="151"/>
      <c r="Y6" s="151"/>
      <c r="Z6" s="151"/>
    </row>
    <row r="7">
      <c r="A7" s="333">
        <v>43466.0</v>
      </c>
      <c r="B7" s="344" t="s">
        <v>1965</v>
      </c>
      <c r="C7" s="398">
        <v>1.90451146E8</v>
      </c>
      <c r="D7" s="336" t="str">
        <f>IFERROR(VLOOKUP(B7,Empresas!$1:$99,4,FALSE),"")</f>
        <v/>
      </c>
      <c r="E7" s="151"/>
      <c r="F7" s="151"/>
      <c r="G7" s="151"/>
      <c r="H7" s="151"/>
      <c r="I7" s="151"/>
      <c r="J7" s="151"/>
      <c r="K7" s="151"/>
      <c r="L7" s="151"/>
      <c r="M7" s="151"/>
      <c r="N7" s="151"/>
      <c r="O7" s="151"/>
      <c r="P7" s="151"/>
      <c r="Q7" s="151"/>
      <c r="R7" s="151"/>
      <c r="S7" s="151"/>
      <c r="T7" s="151"/>
      <c r="U7" s="151"/>
      <c r="V7" s="151"/>
      <c r="W7" s="151"/>
      <c r="X7" s="151"/>
      <c r="Y7" s="151"/>
      <c r="Z7" s="151"/>
    </row>
    <row r="8">
      <c r="A8" s="333">
        <v>43831.0</v>
      </c>
      <c r="B8" s="344" t="s">
        <v>1965</v>
      </c>
      <c r="C8" s="398">
        <v>2.94021166E8</v>
      </c>
      <c r="D8" s="336" t="str">
        <f>IFERROR(VLOOKUP(B8,Empresas!$1:$99,4,FALSE),"")</f>
        <v/>
      </c>
      <c r="E8" s="151"/>
      <c r="F8" s="151"/>
      <c r="G8" s="151"/>
      <c r="H8" s="151"/>
      <c r="I8" s="151"/>
      <c r="J8" s="151"/>
      <c r="K8" s="151"/>
      <c r="L8" s="151"/>
      <c r="M8" s="151"/>
      <c r="N8" s="151"/>
      <c r="O8" s="151"/>
      <c r="P8" s="151"/>
      <c r="Q8" s="151"/>
      <c r="R8" s="151"/>
      <c r="S8" s="151"/>
      <c r="T8" s="151"/>
      <c r="U8" s="151"/>
      <c r="V8" s="151"/>
      <c r="W8" s="151"/>
      <c r="X8" s="151"/>
      <c r="Y8" s="151"/>
      <c r="Z8" s="151"/>
    </row>
    <row r="9">
      <c r="A9" s="333">
        <v>44197.0</v>
      </c>
      <c r="B9" s="344" t="s">
        <v>1965</v>
      </c>
      <c r="C9" s="398">
        <v>3.78930579E8</v>
      </c>
      <c r="D9" s="336" t="str">
        <f>IFERROR(VLOOKUP(B9,Empresas!$1:$99,4,FALSE),"")</f>
        <v/>
      </c>
      <c r="E9" s="151"/>
      <c r="F9" s="151"/>
      <c r="G9" s="151"/>
      <c r="H9" s="151"/>
      <c r="I9" s="151"/>
      <c r="J9" s="151"/>
      <c r="K9" s="151"/>
      <c r="L9" s="151"/>
      <c r="M9" s="151"/>
      <c r="N9" s="151"/>
      <c r="O9" s="151"/>
      <c r="P9" s="151"/>
      <c r="Q9" s="151"/>
      <c r="R9" s="151"/>
      <c r="S9" s="151"/>
      <c r="T9" s="151"/>
      <c r="U9" s="151"/>
      <c r="V9" s="151"/>
      <c r="W9" s="151"/>
      <c r="X9" s="151"/>
      <c r="Y9" s="151"/>
      <c r="Z9" s="151"/>
    </row>
    <row r="10">
      <c r="A10" s="333">
        <v>43101.0</v>
      </c>
      <c r="B10" s="344" t="s">
        <v>1978</v>
      </c>
      <c r="C10" s="398">
        <v>2.26068877E8</v>
      </c>
      <c r="D10" s="336" t="str">
        <f>IFERROR(VLOOKUP(B10,Empresas!$1:$99,4,FALSE),"")</f>
        <v/>
      </c>
      <c r="E10" s="151"/>
      <c r="F10" s="151"/>
      <c r="G10" s="151"/>
      <c r="H10" s="151"/>
      <c r="I10" s="151"/>
      <c r="J10" s="151"/>
      <c r="K10" s="151"/>
      <c r="L10" s="151"/>
      <c r="M10" s="151"/>
      <c r="N10" s="151"/>
      <c r="O10" s="151"/>
      <c r="P10" s="151"/>
      <c r="Q10" s="151"/>
      <c r="R10" s="151"/>
      <c r="S10" s="151"/>
      <c r="T10" s="151"/>
      <c r="U10" s="151"/>
      <c r="V10" s="151"/>
      <c r="W10" s="151"/>
      <c r="X10" s="151"/>
      <c r="Y10" s="151"/>
      <c r="Z10" s="151"/>
    </row>
    <row r="11">
      <c r="A11" s="333">
        <v>43466.0</v>
      </c>
      <c r="B11" s="344" t="s">
        <v>1978</v>
      </c>
      <c r="C11" s="398">
        <v>2.84187098E8</v>
      </c>
      <c r="D11" s="336" t="str">
        <f>IFERROR(VLOOKUP(B11,Empresas!$1:$99,4,FALSE),"")</f>
        <v/>
      </c>
      <c r="E11" s="151"/>
      <c r="F11" s="151"/>
      <c r="G11" s="151"/>
      <c r="H11" s="151"/>
      <c r="I11" s="151"/>
      <c r="J11" s="151"/>
      <c r="K11" s="151"/>
      <c r="L11" s="151"/>
      <c r="M11" s="151"/>
      <c r="N11" s="151"/>
      <c r="O11" s="151"/>
      <c r="P11" s="151"/>
      <c r="Q11" s="151"/>
      <c r="R11" s="151"/>
      <c r="S11" s="151"/>
      <c r="T11" s="151"/>
      <c r="U11" s="151"/>
      <c r="V11" s="151"/>
      <c r="W11" s="151"/>
      <c r="X11" s="151"/>
      <c r="Y11" s="151"/>
      <c r="Z11" s="151"/>
    </row>
    <row r="12">
      <c r="A12" s="333">
        <v>43831.0</v>
      </c>
      <c r="B12" s="344" t="s">
        <v>1978</v>
      </c>
      <c r="C12" s="398">
        <v>4.07811502E8</v>
      </c>
      <c r="D12" s="336" t="str">
        <f>IFERROR(VLOOKUP(B12,Empresas!$1:$99,4,FALSE),"")</f>
        <v/>
      </c>
      <c r="E12" s="151"/>
      <c r="F12" s="151"/>
      <c r="G12" s="151"/>
      <c r="H12" s="151"/>
      <c r="I12" s="151"/>
      <c r="J12" s="151"/>
      <c r="K12" s="151"/>
      <c r="L12" s="151"/>
      <c r="M12" s="151"/>
      <c r="N12" s="151"/>
      <c r="O12" s="151"/>
      <c r="P12" s="151"/>
      <c r="Q12" s="151"/>
      <c r="R12" s="151"/>
      <c r="S12" s="151"/>
      <c r="T12" s="151"/>
      <c r="U12" s="151"/>
      <c r="V12" s="151"/>
      <c r="W12" s="151"/>
      <c r="X12" s="151"/>
      <c r="Y12" s="151"/>
      <c r="Z12" s="151"/>
    </row>
    <row r="13">
      <c r="A13" s="333">
        <v>44197.0</v>
      </c>
      <c r="B13" s="344" t="s">
        <v>1978</v>
      </c>
      <c r="C13" s="398">
        <v>4.13658952E8</v>
      </c>
      <c r="D13" s="336" t="str">
        <f>IFERROR(VLOOKUP(B13,Empresas!$1:$99,4,FALSE),"")</f>
        <v/>
      </c>
      <c r="E13" s="151"/>
      <c r="F13" s="151"/>
      <c r="G13" s="151"/>
      <c r="H13" s="151"/>
      <c r="I13" s="151"/>
      <c r="J13" s="151"/>
      <c r="K13" s="151"/>
      <c r="L13" s="151"/>
      <c r="M13" s="151"/>
      <c r="N13" s="151"/>
      <c r="O13" s="151"/>
      <c r="P13" s="151"/>
      <c r="Q13" s="151"/>
      <c r="R13" s="151"/>
      <c r="S13" s="151"/>
      <c r="T13" s="151"/>
      <c r="U13" s="151"/>
      <c r="V13" s="151"/>
      <c r="W13" s="151"/>
      <c r="X13" s="151"/>
      <c r="Y13" s="151"/>
      <c r="Z13" s="151"/>
    </row>
    <row r="14">
      <c r="A14" s="333">
        <v>43101.0</v>
      </c>
      <c r="B14" s="344" t="s">
        <v>1989</v>
      </c>
      <c r="C14" s="398">
        <v>1.19568149E8</v>
      </c>
      <c r="D14" s="336" t="str">
        <f>IFERROR(VLOOKUP(B14,Empresas!$1:$99,4,FALSE),"")</f>
        <v/>
      </c>
      <c r="E14" s="151"/>
      <c r="F14" s="151"/>
      <c r="G14" s="151"/>
      <c r="H14" s="151"/>
      <c r="I14" s="151"/>
      <c r="J14" s="151"/>
      <c r="K14" s="151"/>
      <c r="L14" s="151"/>
      <c r="M14" s="151"/>
      <c r="N14" s="151"/>
      <c r="O14" s="151"/>
      <c r="P14" s="151"/>
      <c r="Q14" s="151"/>
      <c r="R14" s="151"/>
      <c r="S14" s="151"/>
      <c r="T14" s="151"/>
      <c r="U14" s="151"/>
      <c r="V14" s="151"/>
      <c r="W14" s="151"/>
      <c r="X14" s="151"/>
      <c r="Y14" s="151"/>
      <c r="Z14" s="151"/>
    </row>
    <row r="15">
      <c r="A15" s="333">
        <v>43466.0</v>
      </c>
      <c r="B15" s="344" t="s">
        <v>1989</v>
      </c>
      <c r="C15" s="398">
        <v>1.73764172E8</v>
      </c>
      <c r="D15" s="336" t="str">
        <f>IFERROR(VLOOKUP(B15,Empresas!$1:$99,4,FALSE),"")</f>
        <v/>
      </c>
      <c r="E15" s="151"/>
      <c r="F15" s="151"/>
      <c r="G15" s="151"/>
      <c r="H15" s="151"/>
      <c r="I15" s="151"/>
      <c r="J15" s="151"/>
      <c r="K15" s="151"/>
      <c r="L15" s="151"/>
      <c r="M15" s="151"/>
      <c r="N15" s="151"/>
      <c r="O15" s="151"/>
      <c r="P15" s="151"/>
      <c r="Q15" s="151"/>
      <c r="R15" s="151"/>
      <c r="S15" s="151"/>
      <c r="T15" s="151"/>
      <c r="U15" s="151"/>
      <c r="V15" s="151"/>
      <c r="W15" s="151"/>
      <c r="X15" s="151"/>
      <c r="Y15" s="151"/>
      <c r="Z15" s="151"/>
    </row>
    <row r="16">
      <c r="A16" s="333">
        <v>43831.0</v>
      </c>
      <c r="B16" s="344" t="s">
        <v>1989</v>
      </c>
      <c r="C16" s="398">
        <v>1.54012504E8</v>
      </c>
      <c r="D16" s="336" t="str">
        <f>IFERROR(VLOOKUP(B16,Empresas!$1:$99,4,FALSE),"")</f>
        <v/>
      </c>
      <c r="E16" s="151"/>
      <c r="F16" s="151"/>
      <c r="G16" s="151"/>
      <c r="H16" s="151"/>
      <c r="I16" s="151"/>
      <c r="J16" s="151"/>
      <c r="K16" s="151"/>
      <c r="L16" s="151"/>
      <c r="M16" s="151"/>
      <c r="N16" s="151"/>
      <c r="O16" s="151"/>
      <c r="P16" s="151"/>
      <c r="Q16" s="151"/>
      <c r="R16" s="151"/>
      <c r="S16" s="151"/>
      <c r="T16" s="151"/>
      <c r="U16" s="151"/>
      <c r="V16" s="151"/>
      <c r="W16" s="151"/>
      <c r="X16" s="151"/>
      <c r="Y16" s="151"/>
      <c r="Z16" s="151"/>
    </row>
    <row r="17">
      <c r="A17" s="333">
        <v>44197.0</v>
      </c>
      <c r="B17" s="344" t="s">
        <v>1989</v>
      </c>
      <c r="C17" s="399">
        <v>0.0</v>
      </c>
      <c r="D17" s="336" t="str">
        <f>IFERROR(VLOOKUP(B17,Empresas!$1:$99,4,FALSE),"")</f>
        <v/>
      </c>
      <c r="E17" s="151"/>
      <c r="F17" s="151"/>
      <c r="G17" s="151"/>
      <c r="H17" s="151"/>
      <c r="I17" s="151"/>
      <c r="J17" s="151"/>
      <c r="K17" s="151"/>
      <c r="L17" s="151"/>
      <c r="M17" s="151"/>
      <c r="N17" s="151"/>
      <c r="O17" s="151"/>
      <c r="P17" s="151"/>
      <c r="Q17" s="151"/>
      <c r="R17" s="151"/>
      <c r="S17" s="151"/>
      <c r="T17" s="151"/>
      <c r="U17" s="151"/>
      <c r="V17" s="151"/>
      <c r="W17" s="151"/>
      <c r="X17" s="151"/>
      <c r="Y17" s="151"/>
      <c r="Z17" s="151"/>
    </row>
    <row r="18">
      <c r="A18" s="333">
        <v>43101.0</v>
      </c>
      <c r="B18" s="344" t="s">
        <v>2001</v>
      </c>
      <c r="C18" s="398">
        <v>4.48746E7</v>
      </c>
      <c r="D18" s="336" t="str">
        <f>IFERROR(VLOOKUP(B18,Empresas!$1:$99,4,FALSE),"")</f>
        <v/>
      </c>
      <c r="E18" s="151"/>
      <c r="F18" s="151"/>
      <c r="G18" s="151"/>
      <c r="H18" s="151"/>
      <c r="I18" s="151"/>
      <c r="J18" s="151"/>
      <c r="K18" s="151"/>
      <c r="L18" s="151"/>
      <c r="M18" s="151"/>
      <c r="N18" s="151"/>
      <c r="O18" s="151"/>
      <c r="P18" s="151"/>
      <c r="Q18" s="151"/>
      <c r="R18" s="151"/>
      <c r="S18" s="151"/>
      <c r="T18" s="151"/>
      <c r="U18" s="151"/>
      <c r="V18" s="151"/>
      <c r="W18" s="151"/>
      <c r="X18" s="151"/>
      <c r="Y18" s="151"/>
      <c r="Z18" s="151"/>
    </row>
    <row r="19">
      <c r="A19" s="333">
        <v>43466.0</v>
      </c>
      <c r="B19" s="344" t="s">
        <v>2001</v>
      </c>
      <c r="C19" s="398">
        <v>5.9481981E7</v>
      </c>
      <c r="D19" s="336" t="str">
        <f>IFERROR(VLOOKUP(B19,Empresas!$1:$99,4,FALSE),"")</f>
        <v/>
      </c>
      <c r="E19" s="151"/>
      <c r="F19" s="151"/>
      <c r="G19" s="151"/>
      <c r="H19" s="151"/>
      <c r="I19" s="151"/>
      <c r="J19" s="151"/>
      <c r="K19" s="151"/>
      <c r="L19" s="151"/>
      <c r="M19" s="151"/>
      <c r="N19" s="151"/>
      <c r="O19" s="151"/>
      <c r="P19" s="151"/>
      <c r="Q19" s="151"/>
      <c r="R19" s="151"/>
      <c r="S19" s="151"/>
      <c r="T19" s="151"/>
      <c r="U19" s="151"/>
      <c r="V19" s="151"/>
      <c r="W19" s="151"/>
      <c r="X19" s="151"/>
      <c r="Y19" s="151"/>
      <c r="Z19" s="151"/>
    </row>
    <row r="20">
      <c r="A20" s="333">
        <v>43831.0</v>
      </c>
      <c r="B20" s="344" t="s">
        <v>2001</v>
      </c>
      <c r="C20" s="398">
        <v>1.1778784E8</v>
      </c>
      <c r="D20" s="336" t="str">
        <f>IFERROR(VLOOKUP(B20,Empresas!$1:$99,4,FALSE),"")</f>
        <v/>
      </c>
      <c r="E20" s="151"/>
      <c r="F20" s="151"/>
      <c r="G20" s="151"/>
      <c r="H20" s="151"/>
      <c r="I20" s="151"/>
      <c r="J20" s="151"/>
      <c r="K20" s="151"/>
      <c r="L20" s="151"/>
      <c r="M20" s="151"/>
      <c r="N20" s="151"/>
      <c r="O20" s="151"/>
      <c r="P20" s="151"/>
      <c r="Q20" s="151"/>
      <c r="R20" s="151"/>
      <c r="S20" s="151"/>
      <c r="T20" s="151"/>
      <c r="U20" s="151"/>
      <c r="V20" s="151"/>
      <c r="W20" s="151"/>
      <c r="X20" s="151"/>
      <c r="Y20" s="151"/>
      <c r="Z20" s="151"/>
    </row>
    <row r="21">
      <c r="A21" s="333">
        <v>44197.0</v>
      </c>
      <c r="B21" s="344" t="s">
        <v>2001</v>
      </c>
      <c r="C21" s="399">
        <v>0.0</v>
      </c>
      <c r="D21" s="336" t="str">
        <f>IFERROR(VLOOKUP(B21,Empresas!$1:$99,4,FALSE),"")</f>
        <v/>
      </c>
      <c r="E21" s="151"/>
      <c r="F21" s="151"/>
      <c r="G21" s="151"/>
      <c r="H21" s="151"/>
      <c r="I21" s="151"/>
      <c r="J21" s="151"/>
      <c r="K21" s="151"/>
      <c r="L21" s="151"/>
      <c r="M21" s="151"/>
      <c r="N21" s="151"/>
      <c r="O21" s="151"/>
      <c r="P21" s="151"/>
      <c r="Q21" s="151"/>
      <c r="R21" s="151"/>
      <c r="S21" s="151"/>
      <c r="T21" s="151"/>
      <c r="U21" s="151"/>
      <c r="V21" s="151"/>
      <c r="W21" s="151"/>
      <c r="X21" s="151"/>
      <c r="Y21" s="151"/>
      <c r="Z21" s="151"/>
    </row>
    <row r="22">
      <c r="A22" s="333">
        <v>43101.0</v>
      </c>
      <c r="B22" s="344" t="s">
        <v>2014</v>
      </c>
      <c r="C22" s="400" t="s">
        <v>2306</v>
      </c>
      <c r="D22" s="336" t="str">
        <f>IFERROR(VLOOKUP(B22,Empresas!$1:$99,4,FALSE),"")</f>
        <v/>
      </c>
      <c r="E22" s="151"/>
      <c r="F22" s="151"/>
      <c r="G22" s="151"/>
      <c r="H22" s="151"/>
      <c r="I22" s="151"/>
      <c r="J22" s="151"/>
      <c r="K22" s="151"/>
      <c r="L22" s="151"/>
      <c r="M22" s="151"/>
      <c r="N22" s="151"/>
      <c r="O22" s="151"/>
      <c r="P22" s="151"/>
      <c r="Q22" s="151"/>
      <c r="R22" s="151"/>
      <c r="S22" s="151"/>
      <c r="T22" s="151"/>
      <c r="U22" s="151"/>
      <c r="V22" s="151"/>
      <c r="W22" s="151"/>
      <c r="X22" s="151"/>
      <c r="Y22" s="151"/>
      <c r="Z22" s="151"/>
    </row>
    <row r="23">
      <c r="A23" s="333">
        <v>43466.0</v>
      </c>
      <c r="B23" s="344" t="s">
        <v>2014</v>
      </c>
      <c r="C23" s="400" t="s">
        <v>2306</v>
      </c>
      <c r="D23" s="336" t="str">
        <f>IFERROR(VLOOKUP(B23,Empresas!$1:$99,4,FALSE),"")</f>
        <v/>
      </c>
      <c r="E23" s="151"/>
      <c r="F23" s="151"/>
      <c r="G23" s="151"/>
      <c r="H23" s="151"/>
      <c r="I23" s="151"/>
      <c r="J23" s="151"/>
      <c r="K23" s="151"/>
      <c r="L23" s="151"/>
      <c r="M23" s="151"/>
      <c r="N23" s="151"/>
      <c r="O23" s="151"/>
      <c r="P23" s="151"/>
      <c r="Q23" s="151"/>
      <c r="R23" s="151"/>
      <c r="S23" s="151"/>
      <c r="T23" s="151"/>
      <c r="U23" s="151"/>
      <c r="V23" s="151"/>
      <c r="W23" s="151"/>
      <c r="X23" s="151"/>
      <c r="Y23" s="151"/>
      <c r="Z23" s="151"/>
    </row>
    <row r="24">
      <c r="A24" s="333">
        <v>43831.0</v>
      </c>
      <c r="B24" s="344" t="s">
        <v>2014</v>
      </c>
      <c r="C24" s="400" t="s">
        <v>2306</v>
      </c>
      <c r="D24" s="336" t="str">
        <f>IFERROR(VLOOKUP(B24,Empresas!$1:$99,4,FALSE),"")</f>
        <v/>
      </c>
      <c r="E24" s="151"/>
      <c r="F24" s="151"/>
      <c r="G24" s="151"/>
      <c r="H24" s="151"/>
      <c r="I24" s="151"/>
      <c r="J24" s="151"/>
      <c r="K24" s="151"/>
      <c r="L24" s="151"/>
      <c r="M24" s="151"/>
      <c r="N24" s="151"/>
      <c r="O24" s="151"/>
      <c r="P24" s="151"/>
      <c r="Q24" s="151"/>
      <c r="R24" s="151"/>
      <c r="S24" s="151"/>
      <c r="T24" s="151"/>
      <c r="U24" s="151"/>
      <c r="V24" s="151"/>
      <c r="W24" s="151"/>
      <c r="X24" s="151"/>
      <c r="Y24" s="151"/>
      <c r="Z24" s="151"/>
    </row>
    <row r="25">
      <c r="A25" s="333">
        <v>44197.0</v>
      </c>
      <c r="B25" s="344" t="s">
        <v>2014</v>
      </c>
      <c r="C25" s="400" t="s">
        <v>2306</v>
      </c>
      <c r="D25" s="336" t="str">
        <f>IFERROR(VLOOKUP(B25,Empresas!$1:$99,4,FALSE),"")</f>
        <v/>
      </c>
      <c r="E25" s="151"/>
      <c r="F25" s="151"/>
      <c r="G25" s="151"/>
      <c r="H25" s="151"/>
      <c r="I25" s="151"/>
      <c r="J25" s="151"/>
      <c r="K25" s="151"/>
      <c r="L25" s="151"/>
      <c r="M25" s="151"/>
      <c r="N25" s="151"/>
      <c r="O25" s="151"/>
      <c r="P25" s="151"/>
      <c r="Q25" s="151"/>
      <c r="R25" s="151"/>
      <c r="S25" s="151"/>
      <c r="T25" s="151"/>
      <c r="U25" s="151"/>
      <c r="V25" s="151"/>
      <c r="W25" s="151"/>
      <c r="X25" s="151"/>
      <c r="Y25" s="151"/>
      <c r="Z25" s="151"/>
    </row>
    <row r="26">
      <c r="A26" s="333">
        <v>43101.0</v>
      </c>
      <c r="B26" s="358" t="s">
        <v>2025</v>
      </c>
      <c r="C26" s="398">
        <v>1.27274E8</v>
      </c>
      <c r="D26" s="336" t="str">
        <f>IFERROR(VLOOKUP(B26,Empresas!$1:$99,4,FALSE),"")</f>
        <v/>
      </c>
      <c r="E26" s="151"/>
      <c r="F26" s="151"/>
      <c r="G26" s="151"/>
      <c r="H26" s="151"/>
      <c r="I26" s="151"/>
      <c r="J26" s="151"/>
      <c r="K26" s="151"/>
      <c r="L26" s="151"/>
      <c r="M26" s="151"/>
      <c r="N26" s="151"/>
      <c r="O26" s="151"/>
      <c r="P26" s="151"/>
      <c r="Q26" s="151"/>
      <c r="R26" s="151"/>
      <c r="S26" s="151"/>
      <c r="T26" s="151"/>
      <c r="U26" s="151"/>
      <c r="V26" s="151"/>
      <c r="W26" s="151"/>
      <c r="X26" s="151"/>
      <c r="Y26" s="151"/>
      <c r="Z26" s="151"/>
    </row>
    <row r="27">
      <c r="A27" s="333">
        <v>43466.0</v>
      </c>
      <c r="B27" s="358" t="s">
        <v>2025</v>
      </c>
      <c r="C27" s="398">
        <v>1.26366E8</v>
      </c>
      <c r="D27" s="336" t="str">
        <f>IFERROR(VLOOKUP(B27,Empresas!$1:$99,4,FALSE),"")</f>
        <v/>
      </c>
      <c r="E27" s="151"/>
      <c r="F27" s="397"/>
      <c r="G27" s="397"/>
      <c r="H27" s="397"/>
      <c r="I27" s="397"/>
      <c r="J27" s="397"/>
      <c r="K27" s="151"/>
      <c r="L27" s="151"/>
      <c r="M27" s="151"/>
      <c r="N27" s="151"/>
      <c r="O27" s="151"/>
      <c r="P27" s="151"/>
      <c r="Q27" s="151"/>
      <c r="R27" s="151"/>
      <c r="S27" s="151"/>
      <c r="T27" s="151"/>
      <c r="U27" s="151"/>
      <c r="V27" s="151"/>
      <c r="W27" s="151"/>
      <c r="X27" s="151"/>
      <c r="Y27" s="151"/>
      <c r="Z27" s="151"/>
    </row>
    <row r="28">
      <c r="A28" s="333">
        <v>43831.0</v>
      </c>
      <c r="B28" s="358" t="s">
        <v>2025</v>
      </c>
      <c r="C28" s="398">
        <v>1.08775E8</v>
      </c>
      <c r="D28" s="336" t="str">
        <f>IFERROR(VLOOKUP(B28,Empresas!$1:$99,4,FALSE),"")</f>
        <v/>
      </c>
      <c r="E28" s="151"/>
      <c r="F28" s="401"/>
      <c r="G28" s="401"/>
      <c r="H28" s="401"/>
      <c r="I28" s="401"/>
      <c r="J28" s="397"/>
      <c r="K28" s="151"/>
      <c r="L28" s="151"/>
      <c r="M28" s="151"/>
      <c r="N28" s="151"/>
      <c r="O28" s="151"/>
      <c r="P28" s="151"/>
      <c r="Q28" s="151"/>
      <c r="R28" s="151"/>
      <c r="S28" s="151"/>
      <c r="T28" s="151"/>
      <c r="U28" s="151"/>
      <c r="V28" s="151"/>
      <c r="W28" s="151"/>
      <c r="X28" s="151"/>
      <c r="Y28" s="151"/>
      <c r="Z28" s="151"/>
    </row>
    <row r="29">
      <c r="A29" s="333">
        <v>44197.0</v>
      </c>
      <c r="B29" s="358" t="s">
        <v>2025</v>
      </c>
      <c r="C29" s="398">
        <v>1.25915E8</v>
      </c>
      <c r="D29" s="336" t="str">
        <f>IFERROR(VLOOKUP(B29,Empresas!$1:$99,4,FALSE),"")</f>
        <v/>
      </c>
      <c r="E29" s="151"/>
      <c r="F29" s="397"/>
      <c r="G29" s="397"/>
      <c r="H29" s="397"/>
      <c r="I29" s="397"/>
      <c r="J29" s="397"/>
      <c r="K29" s="151"/>
      <c r="L29" s="151"/>
      <c r="M29" s="151"/>
      <c r="N29" s="151"/>
      <c r="O29" s="151"/>
      <c r="P29" s="151"/>
      <c r="Q29" s="151"/>
      <c r="R29" s="151"/>
      <c r="S29" s="151"/>
      <c r="T29" s="151"/>
      <c r="U29" s="151"/>
      <c r="V29" s="151"/>
      <c r="W29" s="151"/>
      <c r="X29" s="151"/>
      <c r="Y29" s="151"/>
      <c r="Z29" s="151"/>
    </row>
    <row r="30">
      <c r="A30" s="333">
        <v>43101.0</v>
      </c>
      <c r="B30" s="358" t="s">
        <v>2038</v>
      </c>
      <c r="C30" s="398">
        <v>9.8866E7</v>
      </c>
      <c r="D30" s="336" t="str">
        <f>IFERROR(VLOOKUP(B30,Empresas!$1:$99,4,FALSE),"")</f>
        <v/>
      </c>
      <c r="E30" s="151"/>
      <c r="F30" s="151"/>
      <c r="G30" s="151"/>
      <c r="H30" s="151"/>
      <c r="I30" s="151"/>
      <c r="J30" s="151"/>
      <c r="K30" s="151"/>
      <c r="L30" s="151"/>
      <c r="M30" s="151"/>
      <c r="N30" s="151"/>
      <c r="O30" s="151"/>
      <c r="P30" s="151"/>
      <c r="Q30" s="151"/>
      <c r="R30" s="151"/>
      <c r="S30" s="151"/>
      <c r="T30" s="151"/>
      <c r="U30" s="151"/>
      <c r="V30" s="151"/>
      <c r="W30" s="151"/>
      <c r="X30" s="151"/>
      <c r="Y30" s="151"/>
      <c r="Z30" s="151"/>
    </row>
    <row r="31">
      <c r="A31" s="333">
        <v>43466.0</v>
      </c>
      <c r="B31" s="358" t="s">
        <v>2038</v>
      </c>
      <c r="C31" s="401">
        <v>9.657E7</v>
      </c>
      <c r="D31" s="336" t="str">
        <f>IFERROR(VLOOKUP(B31,Empresas!$1:$99,4,FALSE),"")</f>
        <v/>
      </c>
      <c r="E31" s="151"/>
      <c r="F31" s="151"/>
      <c r="G31" s="151"/>
      <c r="H31" s="151"/>
      <c r="I31" s="151"/>
      <c r="J31" s="151"/>
      <c r="K31" s="151"/>
      <c r="L31" s="151"/>
      <c r="M31" s="151"/>
      <c r="N31" s="151"/>
      <c r="O31" s="151"/>
      <c r="P31" s="151"/>
      <c r="Q31" s="151"/>
      <c r="R31" s="151"/>
      <c r="S31" s="151"/>
      <c r="T31" s="151"/>
      <c r="U31" s="151"/>
      <c r="V31" s="151"/>
      <c r="W31" s="151"/>
      <c r="X31" s="151"/>
      <c r="Y31" s="151"/>
      <c r="Z31" s="151"/>
    </row>
    <row r="32">
      <c r="A32" s="333">
        <v>43831.0</v>
      </c>
      <c r="B32" s="358" t="s">
        <v>2038</v>
      </c>
      <c r="C32" s="401">
        <v>6.198E7</v>
      </c>
      <c r="D32" s="336" t="str">
        <f>IFERROR(VLOOKUP(B32,Empresas!$1:$99,4,FALSE),"")</f>
        <v/>
      </c>
      <c r="E32" s="151"/>
      <c r="F32" s="151"/>
      <c r="G32" s="151"/>
      <c r="H32" s="151"/>
      <c r="I32" s="151"/>
      <c r="J32" s="151"/>
      <c r="K32" s="151"/>
      <c r="L32" s="151"/>
      <c r="M32" s="151"/>
      <c r="N32" s="151"/>
      <c r="O32" s="151"/>
      <c r="P32" s="151"/>
      <c r="Q32" s="151"/>
      <c r="R32" s="151"/>
      <c r="S32" s="151"/>
      <c r="T32" s="151"/>
      <c r="U32" s="151"/>
      <c r="V32" s="151"/>
      <c r="W32" s="151"/>
      <c r="X32" s="151"/>
      <c r="Y32" s="151"/>
      <c r="Z32" s="151"/>
    </row>
    <row r="33">
      <c r="A33" s="333">
        <v>44197.0</v>
      </c>
      <c r="B33" s="358" t="s">
        <v>2038</v>
      </c>
      <c r="C33" s="401">
        <v>7.0345E7</v>
      </c>
      <c r="D33" s="336" t="str">
        <f>IFERROR(VLOOKUP(B33,Empresas!$1:$99,4,FALSE),"")</f>
        <v/>
      </c>
      <c r="E33" s="151"/>
      <c r="F33" s="151"/>
      <c r="G33" s="151"/>
      <c r="H33" s="151"/>
      <c r="I33" s="151"/>
      <c r="J33" s="151"/>
      <c r="K33" s="151"/>
      <c r="L33" s="151"/>
      <c r="M33" s="151"/>
      <c r="N33" s="151"/>
      <c r="O33" s="151"/>
      <c r="P33" s="151"/>
      <c r="Q33" s="151"/>
      <c r="R33" s="151"/>
      <c r="S33" s="151"/>
      <c r="T33" s="151"/>
      <c r="U33" s="151"/>
      <c r="V33" s="151"/>
      <c r="W33" s="151"/>
      <c r="X33" s="151"/>
      <c r="Y33" s="151"/>
      <c r="Z33" s="151"/>
    </row>
    <row r="34">
      <c r="A34" s="333">
        <v>43101.0</v>
      </c>
      <c r="B34" s="344" t="s">
        <v>2049</v>
      </c>
      <c r="C34" s="401">
        <v>1.96544676E8</v>
      </c>
      <c r="D34" s="336" t="str">
        <f>IFERROR(VLOOKUP(B34,Empresas!$1:$99,4,FALSE),"")</f>
        <v/>
      </c>
      <c r="E34" s="151"/>
      <c r="F34" s="151"/>
      <c r="G34" s="151"/>
      <c r="H34" s="151"/>
      <c r="I34" s="151"/>
      <c r="J34" s="151"/>
      <c r="K34" s="151"/>
      <c r="L34" s="151"/>
      <c r="M34" s="151"/>
      <c r="N34" s="151"/>
      <c r="O34" s="151"/>
      <c r="P34" s="151"/>
      <c r="Q34" s="151"/>
      <c r="R34" s="151"/>
      <c r="S34" s="151"/>
      <c r="T34" s="151"/>
      <c r="U34" s="151"/>
      <c r="V34" s="151"/>
      <c r="W34" s="151"/>
      <c r="X34" s="151"/>
      <c r="Y34" s="151"/>
      <c r="Z34" s="151"/>
    </row>
    <row r="35">
      <c r="A35" s="333">
        <v>43466.0</v>
      </c>
      <c r="B35" s="344" t="s">
        <v>2049</v>
      </c>
      <c r="C35" s="401">
        <v>2.03623872E8</v>
      </c>
      <c r="D35" s="336" t="str">
        <f>IFERROR(VLOOKUP(B35,Empresas!$1:$99,4,FALSE),"")</f>
        <v/>
      </c>
      <c r="E35" s="151"/>
      <c r="F35" s="151"/>
      <c r="G35" s="151"/>
      <c r="H35" s="151"/>
      <c r="I35" s="151"/>
      <c r="J35" s="151"/>
      <c r="K35" s="151"/>
      <c r="L35" s="151"/>
      <c r="M35" s="151"/>
      <c r="N35" s="151"/>
      <c r="O35" s="151"/>
      <c r="P35" s="151"/>
      <c r="Q35" s="151"/>
      <c r="R35" s="151"/>
      <c r="S35" s="151"/>
      <c r="T35" s="151"/>
      <c r="U35" s="151"/>
      <c r="V35" s="151"/>
      <c r="W35" s="151"/>
      <c r="X35" s="151"/>
      <c r="Y35" s="151"/>
      <c r="Z35" s="151"/>
    </row>
    <row r="36">
      <c r="A36" s="333">
        <v>43831.0</v>
      </c>
      <c r="B36" s="344" t="s">
        <v>2049</v>
      </c>
      <c r="C36" s="401">
        <v>1.58068169E8</v>
      </c>
      <c r="D36" s="336" t="str">
        <f>IFERROR(VLOOKUP(B36,Empresas!$1:$99,4,FALSE),"")</f>
        <v/>
      </c>
      <c r="E36" s="151"/>
      <c r="F36" s="151"/>
      <c r="G36" s="151"/>
      <c r="H36" s="151"/>
      <c r="I36" s="151"/>
      <c r="J36" s="151"/>
      <c r="K36" s="151"/>
      <c r="L36" s="151"/>
      <c r="M36" s="151"/>
      <c r="N36" s="151"/>
      <c r="O36" s="151"/>
      <c r="P36" s="151"/>
      <c r="Q36" s="151"/>
      <c r="R36" s="151"/>
      <c r="S36" s="151"/>
      <c r="T36" s="151"/>
      <c r="U36" s="151"/>
      <c r="V36" s="151"/>
      <c r="W36" s="151"/>
      <c r="X36" s="151"/>
      <c r="Y36" s="151"/>
      <c r="Z36" s="151"/>
    </row>
    <row r="37">
      <c r="A37" s="333">
        <v>44197.0</v>
      </c>
      <c r="B37" s="344" t="s">
        <v>2049</v>
      </c>
      <c r="C37" s="401">
        <v>1.91679148E8</v>
      </c>
      <c r="D37" s="336" t="str">
        <f>IFERROR(VLOOKUP(B37,Empresas!$1:$99,4,FALSE),"")</f>
        <v/>
      </c>
      <c r="E37" s="151"/>
      <c r="F37" s="151"/>
      <c r="G37" s="151"/>
      <c r="H37" s="151"/>
      <c r="I37" s="151"/>
      <c r="J37" s="151"/>
      <c r="K37" s="151"/>
      <c r="L37" s="151"/>
      <c r="M37" s="151"/>
      <c r="N37" s="151"/>
      <c r="O37" s="151"/>
      <c r="P37" s="151"/>
      <c r="Q37" s="151"/>
      <c r="R37" s="151"/>
      <c r="S37" s="151"/>
      <c r="T37" s="151"/>
      <c r="U37" s="151"/>
      <c r="V37" s="151"/>
      <c r="W37" s="151"/>
      <c r="X37" s="151"/>
      <c r="Y37" s="151"/>
      <c r="Z37" s="151"/>
    </row>
    <row r="38">
      <c r="A38" s="333">
        <v>43101.0</v>
      </c>
      <c r="B38" s="358" t="s">
        <v>2061</v>
      </c>
      <c r="C38" s="401">
        <v>1.2625519E7</v>
      </c>
      <c r="D38" s="336" t="str">
        <f>IFERROR(VLOOKUP(B38,Empresas!$1:$99,4,FALSE),"")</f>
        <v/>
      </c>
      <c r="E38" s="151"/>
      <c r="F38" s="151"/>
      <c r="G38" s="151"/>
      <c r="H38" s="151"/>
      <c r="I38" s="151"/>
      <c r="J38" s="151"/>
      <c r="K38" s="151"/>
      <c r="L38" s="151"/>
      <c r="M38" s="151"/>
      <c r="N38" s="151"/>
      <c r="O38" s="151"/>
      <c r="P38" s="151"/>
      <c r="Q38" s="151"/>
      <c r="R38" s="151"/>
      <c r="S38" s="151"/>
      <c r="T38" s="151"/>
      <c r="U38" s="151"/>
      <c r="V38" s="151"/>
      <c r="W38" s="151"/>
      <c r="X38" s="151"/>
      <c r="Y38" s="151"/>
      <c r="Z38" s="151"/>
    </row>
    <row r="39">
      <c r="A39" s="333">
        <v>43466.0</v>
      </c>
      <c r="B39" s="358" t="s">
        <v>2061</v>
      </c>
      <c r="C39" s="401">
        <v>1.162275E7</v>
      </c>
      <c r="D39" s="336" t="str">
        <f>IFERROR(VLOOKUP(B39,Empresas!$1:$99,4,FALSE),"")</f>
        <v/>
      </c>
      <c r="E39" s="151"/>
      <c r="F39" s="151"/>
      <c r="G39" s="151"/>
      <c r="H39" s="151"/>
      <c r="I39" s="151"/>
      <c r="J39" s="151"/>
      <c r="K39" s="151"/>
      <c r="L39" s="151"/>
      <c r="M39" s="151"/>
      <c r="N39" s="151"/>
      <c r="O39" s="151"/>
      <c r="P39" s="151"/>
      <c r="Q39" s="151"/>
      <c r="R39" s="151"/>
      <c r="S39" s="151"/>
      <c r="T39" s="151"/>
      <c r="U39" s="151"/>
      <c r="V39" s="151"/>
      <c r="W39" s="151"/>
      <c r="X39" s="151"/>
      <c r="Y39" s="151"/>
      <c r="Z39" s="151"/>
    </row>
    <row r="40">
      <c r="A40" s="333">
        <v>43831.0</v>
      </c>
      <c r="B40" s="358" t="s">
        <v>2061</v>
      </c>
      <c r="C40" s="401">
        <v>8969034.0</v>
      </c>
      <c r="D40" s="336" t="str">
        <f>IFERROR(VLOOKUP(B40,Empresas!$1:$99,4,FALSE),"")</f>
        <v/>
      </c>
      <c r="E40" s="151"/>
      <c r="F40" s="151"/>
      <c r="G40" s="151"/>
      <c r="H40" s="151"/>
      <c r="I40" s="151"/>
      <c r="J40" s="151"/>
      <c r="K40" s="151"/>
      <c r="L40" s="151"/>
      <c r="M40" s="151"/>
      <c r="N40" s="151"/>
      <c r="O40" s="151"/>
      <c r="P40" s="151"/>
      <c r="Q40" s="151"/>
      <c r="R40" s="151"/>
      <c r="S40" s="151"/>
      <c r="T40" s="151"/>
      <c r="U40" s="151"/>
      <c r="V40" s="151"/>
      <c r="W40" s="151"/>
      <c r="X40" s="151"/>
      <c r="Y40" s="151"/>
      <c r="Z40" s="151"/>
    </row>
    <row r="41">
      <c r="A41" s="333">
        <v>44197.0</v>
      </c>
      <c r="B41" s="358" t="s">
        <v>2061</v>
      </c>
      <c r="C41" s="401">
        <v>1.1662703E7</v>
      </c>
      <c r="D41" s="336" t="str">
        <f>IFERROR(VLOOKUP(B41,Empresas!$1:$99,4,FALSE),"")</f>
        <v/>
      </c>
      <c r="E41" s="151"/>
      <c r="F41" s="151"/>
      <c r="G41" s="151"/>
      <c r="H41" s="151"/>
      <c r="I41" s="151"/>
      <c r="J41" s="151"/>
      <c r="K41" s="151"/>
      <c r="L41" s="151"/>
      <c r="M41" s="151"/>
      <c r="N41" s="151"/>
      <c r="O41" s="151"/>
      <c r="P41" s="151"/>
      <c r="Q41" s="151"/>
      <c r="R41" s="151"/>
      <c r="S41" s="151"/>
      <c r="T41" s="151"/>
      <c r="U41" s="151"/>
      <c r="V41" s="151"/>
      <c r="W41" s="151"/>
      <c r="X41" s="151"/>
      <c r="Y41" s="151"/>
      <c r="Z41" s="151"/>
    </row>
    <row r="42">
      <c r="A42" s="333">
        <v>43101.0</v>
      </c>
      <c r="B42" s="358" t="s">
        <v>2072</v>
      </c>
      <c r="C42" s="401">
        <v>4433912.0</v>
      </c>
      <c r="D42" s="336" t="str">
        <f>IFERROR(VLOOKUP(B42,Empresas!$1:$99,4,FALSE),"")</f>
        <v/>
      </c>
      <c r="E42" s="151"/>
      <c r="F42" s="151"/>
      <c r="G42" s="151"/>
      <c r="H42" s="151"/>
      <c r="I42" s="151"/>
      <c r="J42" s="151"/>
      <c r="K42" s="151"/>
      <c r="L42" s="151"/>
      <c r="M42" s="151"/>
      <c r="N42" s="151"/>
      <c r="O42" s="151"/>
      <c r="P42" s="151"/>
      <c r="Q42" s="151"/>
      <c r="R42" s="151"/>
      <c r="S42" s="151"/>
      <c r="T42" s="151"/>
      <c r="U42" s="151"/>
      <c r="V42" s="151"/>
      <c r="W42" s="151"/>
      <c r="X42" s="151"/>
      <c r="Y42" s="151"/>
      <c r="Z42" s="151"/>
    </row>
    <row r="43">
      <c r="A43" s="333">
        <v>43466.0</v>
      </c>
      <c r="B43" s="358" t="s">
        <v>2072</v>
      </c>
      <c r="C43" s="401">
        <v>4586335.0</v>
      </c>
      <c r="D43" s="336" t="str">
        <f>IFERROR(VLOOKUP(B43,Empresas!$1:$99,4,FALSE),"")</f>
        <v/>
      </c>
      <c r="E43" s="151"/>
      <c r="F43" s="151"/>
      <c r="G43" s="151"/>
      <c r="H43" s="151"/>
      <c r="I43" s="151"/>
      <c r="J43" s="151"/>
      <c r="K43" s="151"/>
      <c r="L43" s="151"/>
      <c r="M43" s="151"/>
      <c r="N43" s="151"/>
      <c r="O43" s="151"/>
      <c r="P43" s="151"/>
      <c r="Q43" s="151"/>
      <c r="R43" s="151"/>
      <c r="S43" s="151"/>
      <c r="T43" s="151"/>
      <c r="U43" s="151"/>
      <c r="V43" s="151"/>
      <c r="W43" s="151"/>
      <c r="X43" s="151"/>
      <c r="Y43" s="151"/>
      <c r="Z43" s="151"/>
    </row>
    <row r="44">
      <c r="A44" s="333">
        <v>43831.0</v>
      </c>
      <c r="B44" s="358" t="s">
        <v>2072</v>
      </c>
      <c r="C44" s="401">
        <v>3707385.0</v>
      </c>
      <c r="D44" s="336" t="str">
        <f>IFERROR(VLOOKUP(B44,Empresas!$1:$99,4,FALSE),"")</f>
        <v/>
      </c>
      <c r="E44" s="151"/>
      <c r="F44" s="151"/>
      <c r="G44" s="151"/>
      <c r="H44" s="151"/>
      <c r="I44" s="151"/>
      <c r="J44" s="151"/>
      <c r="K44" s="151"/>
      <c r="L44" s="151"/>
      <c r="M44" s="151"/>
      <c r="N44" s="151"/>
      <c r="O44" s="151"/>
      <c r="P44" s="151"/>
      <c r="Q44" s="151"/>
      <c r="R44" s="151"/>
      <c r="S44" s="151"/>
      <c r="T44" s="151"/>
      <c r="U44" s="151"/>
      <c r="V44" s="151"/>
      <c r="W44" s="151"/>
      <c r="X44" s="151"/>
      <c r="Y44" s="151"/>
      <c r="Z44" s="151"/>
    </row>
    <row r="45">
      <c r="A45" s="333">
        <v>44197.0</v>
      </c>
      <c r="B45" s="358" t="s">
        <v>2072</v>
      </c>
      <c r="C45" s="401">
        <v>3694577.0</v>
      </c>
      <c r="D45" s="336" t="str">
        <f>IFERROR(VLOOKUP(B45,Empresas!$1:$99,4,FALSE),"")</f>
        <v/>
      </c>
      <c r="E45" s="151"/>
      <c r="F45" s="151"/>
      <c r="G45" s="151"/>
      <c r="H45" s="151"/>
      <c r="I45" s="151"/>
      <c r="J45" s="151"/>
      <c r="K45" s="151"/>
      <c r="L45" s="151"/>
      <c r="M45" s="151"/>
      <c r="N45" s="151"/>
      <c r="O45" s="151"/>
      <c r="P45" s="151"/>
      <c r="Q45" s="151"/>
      <c r="R45" s="151"/>
      <c r="S45" s="151"/>
      <c r="T45" s="151"/>
      <c r="U45" s="151"/>
      <c r="V45" s="151"/>
      <c r="W45" s="151"/>
      <c r="X45" s="151"/>
      <c r="Y45" s="151"/>
      <c r="Z45" s="151"/>
    </row>
    <row r="46">
      <c r="A46" s="333">
        <v>43101.0</v>
      </c>
      <c r="B46" s="358" t="s">
        <v>2082</v>
      </c>
      <c r="C46" s="401">
        <v>4.1985558E7</v>
      </c>
      <c r="D46" s="336" t="str">
        <f>IFERROR(VLOOKUP(B46,Empresas!$1:$99,4,FALSE),"")</f>
        <v/>
      </c>
      <c r="E46" s="151"/>
      <c r="F46" s="151"/>
      <c r="G46" s="151"/>
      <c r="H46" s="151"/>
      <c r="I46" s="151"/>
      <c r="J46" s="151"/>
      <c r="K46" s="151"/>
      <c r="L46" s="151"/>
      <c r="M46" s="151"/>
      <c r="N46" s="151"/>
      <c r="O46" s="151"/>
      <c r="P46" s="151"/>
      <c r="Q46" s="151"/>
      <c r="R46" s="151"/>
      <c r="S46" s="151"/>
      <c r="T46" s="151"/>
      <c r="U46" s="151"/>
      <c r="V46" s="151"/>
      <c r="W46" s="151"/>
      <c r="X46" s="151"/>
      <c r="Y46" s="151"/>
      <c r="Z46" s="151"/>
    </row>
    <row r="47">
      <c r="A47" s="333">
        <v>43466.0</v>
      </c>
      <c r="B47" s="358" t="s">
        <v>2082</v>
      </c>
      <c r="C47" s="401">
        <v>4.2065198E7</v>
      </c>
      <c r="D47" s="336" t="str">
        <f>IFERROR(VLOOKUP(B47,Empresas!$1:$99,4,FALSE),"")</f>
        <v/>
      </c>
      <c r="E47" s="151"/>
      <c r="F47" s="151"/>
      <c r="G47" s="151"/>
      <c r="H47" s="151"/>
      <c r="I47" s="151"/>
      <c r="J47" s="151"/>
      <c r="K47" s="151"/>
      <c r="L47" s="151"/>
      <c r="M47" s="151"/>
      <c r="N47" s="151"/>
      <c r="O47" s="151"/>
      <c r="P47" s="151"/>
      <c r="Q47" s="151"/>
      <c r="R47" s="151"/>
      <c r="S47" s="151"/>
      <c r="T47" s="151"/>
      <c r="U47" s="151"/>
      <c r="V47" s="151"/>
      <c r="W47" s="151"/>
      <c r="X47" s="151"/>
      <c r="Y47" s="151"/>
      <c r="Z47" s="151"/>
    </row>
    <row r="48">
      <c r="A48" s="333">
        <v>43831.0</v>
      </c>
      <c r="B48" s="358" t="s">
        <v>2082</v>
      </c>
      <c r="C48" s="401">
        <v>2.9841476E7</v>
      </c>
      <c r="D48" s="336" t="str">
        <f>IFERROR(VLOOKUP(B48,Empresas!$1:$99,4,FALSE),"")</f>
        <v/>
      </c>
      <c r="E48" s="151"/>
      <c r="F48" s="151"/>
      <c r="G48" s="151"/>
      <c r="H48" s="151"/>
      <c r="I48" s="151"/>
      <c r="J48" s="151"/>
      <c r="K48" s="151"/>
      <c r="L48" s="151"/>
      <c r="M48" s="151"/>
      <c r="N48" s="151"/>
      <c r="O48" s="151"/>
      <c r="P48" s="151"/>
      <c r="Q48" s="151"/>
      <c r="R48" s="151"/>
      <c r="S48" s="151"/>
      <c r="T48" s="151"/>
      <c r="U48" s="151"/>
      <c r="V48" s="151"/>
      <c r="W48" s="151"/>
      <c r="X48" s="151"/>
      <c r="Y48" s="151"/>
      <c r="Z48" s="151"/>
    </row>
    <row r="49">
      <c r="A49" s="333">
        <v>44197.0</v>
      </c>
      <c r="B49" s="358" t="s">
        <v>2082</v>
      </c>
      <c r="C49" s="401">
        <v>4.8491406E7</v>
      </c>
      <c r="D49" s="336" t="str">
        <f>IFERROR(VLOOKUP(B49,Empresas!$1:$99,4,FALSE),"")</f>
        <v/>
      </c>
      <c r="E49" s="151"/>
      <c r="F49" s="151"/>
      <c r="G49" s="151"/>
      <c r="H49" s="151"/>
      <c r="I49" s="151"/>
      <c r="J49" s="151"/>
      <c r="K49" s="151"/>
      <c r="L49" s="151"/>
      <c r="M49" s="151"/>
      <c r="N49" s="151"/>
      <c r="O49" s="151"/>
      <c r="P49" s="151"/>
      <c r="Q49" s="151"/>
      <c r="R49" s="151"/>
      <c r="S49" s="151"/>
      <c r="T49" s="151"/>
      <c r="U49" s="151"/>
      <c r="V49" s="151"/>
      <c r="W49" s="151"/>
      <c r="X49" s="151"/>
      <c r="Y49" s="151"/>
      <c r="Z49" s="151"/>
    </row>
    <row r="50">
      <c r="A50" s="333">
        <v>43101.0</v>
      </c>
      <c r="B50" s="358" t="s">
        <v>2092</v>
      </c>
      <c r="C50" s="401">
        <v>2.4166924E7</v>
      </c>
      <c r="D50" s="336" t="str">
        <f>IFERROR(VLOOKUP(B50,Empresas!$1:$99,4,FALSE),"")</f>
        <v/>
      </c>
      <c r="E50" s="151"/>
      <c r="F50" s="151"/>
      <c r="G50" s="151"/>
      <c r="H50" s="151"/>
      <c r="I50" s="151"/>
      <c r="J50" s="151"/>
      <c r="K50" s="151"/>
      <c r="L50" s="151"/>
      <c r="M50" s="151"/>
      <c r="N50" s="151"/>
      <c r="O50" s="151"/>
      <c r="P50" s="151"/>
      <c r="Q50" s="151"/>
      <c r="R50" s="151"/>
      <c r="S50" s="151"/>
      <c r="T50" s="151"/>
      <c r="U50" s="151"/>
      <c r="V50" s="151"/>
      <c r="W50" s="151"/>
      <c r="X50" s="151"/>
      <c r="Y50" s="151"/>
      <c r="Z50" s="151"/>
    </row>
    <row r="51">
      <c r="A51" s="333">
        <v>43466.0</v>
      </c>
      <c r="B51" s="358" t="s">
        <v>2092</v>
      </c>
      <c r="C51" s="401">
        <v>2.4404874E7</v>
      </c>
      <c r="D51" s="336" t="str">
        <f>IFERROR(VLOOKUP(B51,Empresas!$1:$99,4,FALSE),"")</f>
        <v/>
      </c>
      <c r="E51" s="397"/>
      <c r="F51" s="397"/>
      <c r="G51" s="397"/>
      <c r="H51" s="397"/>
      <c r="I51" s="397"/>
      <c r="J51" s="397"/>
      <c r="K51" s="151"/>
      <c r="L51" s="151"/>
      <c r="M51" s="151"/>
      <c r="N51" s="151"/>
      <c r="O51" s="151"/>
      <c r="P51" s="151"/>
      <c r="Q51" s="151"/>
      <c r="R51" s="151"/>
      <c r="S51" s="151"/>
      <c r="T51" s="151"/>
      <c r="U51" s="151"/>
      <c r="V51" s="151"/>
      <c r="W51" s="151"/>
      <c r="X51" s="151"/>
      <c r="Y51" s="151"/>
      <c r="Z51" s="151"/>
    </row>
    <row r="52">
      <c r="A52" s="333">
        <v>43831.0</v>
      </c>
      <c r="B52" s="358" t="s">
        <v>2092</v>
      </c>
      <c r="C52" s="401">
        <v>2.0537608E7</v>
      </c>
      <c r="D52" s="336" t="str">
        <f>IFERROR(VLOOKUP(B52,Empresas!$1:$99,4,FALSE),"")</f>
        <v/>
      </c>
      <c r="E52" s="397"/>
      <c r="F52" s="397"/>
      <c r="G52" s="397"/>
      <c r="H52" s="397"/>
      <c r="I52" s="397"/>
      <c r="J52" s="397"/>
      <c r="K52" s="151"/>
      <c r="L52" s="151"/>
      <c r="M52" s="151"/>
      <c r="N52" s="151"/>
      <c r="O52" s="151"/>
      <c r="P52" s="151"/>
      <c r="Q52" s="151"/>
      <c r="R52" s="151"/>
      <c r="S52" s="151"/>
      <c r="T52" s="151"/>
      <c r="U52" s="151"/>
      <c r="V52" s="151"/>
      <c r="W52" s="151"/>
      <c r="X52" s="151"/>
      <c r="Y52" s="151"/>
      <c r="Z52" s="151"/>
    </row>
    <row r="53">
      <c r="A53" s="333">
        <v>44197.0</v>
      </c>
      <c r="B53" s="358" t="s">
        <v>2092</v>
      </c>
      <c r="C53" s="401">
        <v>2.814392E7</v>
      </c>
      <c r="D53" s="336" t="str">
        <f>IFERROR(VLOOKUP(B53,Empresas!$1:$99,4,FALSE),"")</f>
        <v/>
      </c>
      <c r="E53" s="397"/>
      <c r="F53" s="401"/>
      <c r="G53" s="401"/>
      <c r="H53" s="401"/>
      <c r="I53" s="401"/>
      <c r="J53" s="397"/>
      <c r="K53" s="151"/>
      <c r="L53" s="151"/>
      <c r="M53" s="151"/>
      <c r="N53" s="151"/>
      <c r="O53" s="151"/>
      <c r="P53" s="151"/>
      <c r="Q53" s="151"/>
      <c r="R53" s="151"/>
      <c r="S53" s="151"/>
      <c r="T53" s="151"/>
      <c r="U53" s="151"/>
      <c r="V53" s="151"/>
      <c r="W53" s="151"/>
      <c r="X53" s="151"/>
      <c r="Y53" s="151"/>
      <c r="Z53" s="151"/>
    </row>
    <row r="54">
      <c r="A54" s="333">
        <v>43101.0</v>
      </c>
      <c r="B54" s="358" t="s">
        <v>2104</v>
      </c>
      <c r="C54" s="401">
        <v>776060.0</v>
      </c>
      <c r="D54" s="336" t="str">
        <f>IFERROR(VLOOKUP(B54,Empresas!$1:$99,4,FALSE),"")</f>
        <v/>
      </c>
      <c r="E54" s="397"/>
      <c r="F54" s="397"/>
      <c r="G54" s="397"/>
      <c r="H54" s="397"/>
      <c r="I54" s="397"/>
      <c r="J54" s="397"/>
      <c r="K54" s="151"/>
      <c r="L54" s="151"/>
      <c r="M54" s="151"/>
      <c r="N54" s="151"/>
      <c r="O54" s="151"/>
      <c r="P54" s="151"/>
      <c r="Q54" s="151"/>
      <c r="R54" s="151"/>
      <c r="S54" s="151"/>
      <c r="T54" s="151"/>
      <c r="U54" s="151"/>
      <c r="V54" s="151"/>
      <c r="W54" s="151"/>
      <c r="X54" s="151"/>
      <c r="Y54" s="151"/>
      <c r="Z54" s="151"/>
    </row>
    <row r="55">
      <c r="A55" s="333">
        <v>43466.0</v>
      </c>
      <c r="B55" s="358" t="s">
        <v>2104</v>
      </c>
      <c r="C55" s="401">
        <v>1157292.0</v>
      </c>
      <c r="D55" s="336" t="str">
        <f>IFERROR(VLOOKUP(B55,Empresas!$1:$99,4,FALSE),"")</f>
        <v/>
      </c>
      <c r="E55" s="151"/>
      <c r="F55" s="151"/>
      <c r="G55" s="151"/>
      <c r="H55" s="151"/>
      <c r="I55" s="151"/>
      <c r="J55" s="151"/>
      <c r="K55" s="151"/>
      <c r="L55" s="151"/>
      <c r="M55" s="151"/>
      <c r="N55" s="151"/>
      <c r="O55" s="151"/>
      <c r="P55" s="151"/>
      <c r="Q55" s="151"/>
      <c r="R55" s="151"/>
      <c r="S55" s="151"/>
      <c r="T55" s="151"/>
      <c r="U55" s="151"/>
      <c r="V55" s="151"/>
      <c r="W55" s="151"/>
      <c r="X55" s="151"/>
      <c r="Y55" s="151"/>
      <c r="Z55" s="151"/>
    </row>
    <row r="56">
      <c r="A56" s="333">
        <v>43831.0</v>
      </c>
      <c r="B56" s="358" t="s">
        <v>2104</v>
      </c>
      <c r="C56" s="401">
        <v>1244432.0</v>
      </c>
      <c r="D56" s="336" t="str">
        <f>IFERROR(VLOOKUP(B56,Empresas!$1:$99,4,FALSE),"")</f>
        <v/>
      </c>
      <c r="E56" s="151"/>
      <c r="F56" s="151"/>
      <c r="G56" s="151"/>
      <c r="H56" s="151"/>
      <c r="I56" s="151"/>
      <c r="J56" s="151"/>
      <c r="K56" s="151"/>
      <c r="L56" s="151"/>
      <c r="M56" s="151"/>
      <c r="N56" s="151"/>
      <c r="O56" s="151"/>
      <c r="P56" s="151"/>
      <c r="Q56" s="151"/>
      <c r="R56" s="151"/>
      <c r="S56" s="151"/>
      <c r="T56" s="151"/>
      <c r="U56" s="151"/>
      <c r="V56" s="151"/>
      <c r="W56" s="151"/>
      <c r="X56" s="151"/>
      <c r="Y56" s="151"/>
      <c r="Z56" s="151"/>
    </row>
    <row r="57">
      <c r="A57" s="333">
        <v>44197.0</v>
      </c>
      <c r="B57" s="358" t="s">
        <v>2104</v>
      </c>
      <c r="C57" s="401">
        <v>1288625.0</v>
      </c>
      <c r="D57" s="336" t="str">
        <f>IFERROR(VLOOKUP(B57,Empresas!$1:$99,4,FALSE),"")</f>
        <v/>
      </c>
      <c r="E57" s="151"/>
      <c r="F57" s="151"/>
      <c r="G57" s="151"/>
      <c r="H57" s="151"/>
      <c r="I57" s="151"/>
      <c r="J57" s="151"/>
      <c r="K57" s="151"/>
      <c r="L57" s="151"/>
      <c r="M57" s="151"/>
      <c r="N57" s="151"/>
      <c r="O57" s="151"/>
      <c r="P57" s="151"/>
      <c r="Q57" s="151"/>
      <c r="R57" s="151"/>
      <c r="S57" s="151"/>
      <c r="T57" s="151"/>
      <c r="U57" s="151"/>
      <c r="V57" s="151"/>
      <c r="W57" s="151"/>
      <c r="X57" s="151"/>
      <c r="Y57" s="151"/>
      <c r="Z57" s="151"/>
    </row>
    <row r="58">
      <c r="A58" s="333">
        <v>43101.0</v>
      </c>
      <c r="B58" s="358" t="s">
        <v>2115</v>
      </c>
      <c r="C58" s="401">
        <v>3626637.0</v>
      </c>
      <c r="D58" s="336" t="str">
        <f>IFERROR(VLOOKUP(B58,Empresas!$1:$99,4,FALSE),"")</f>
        <v/>
      </c>
      <c r="E58" s="151"/>
      <c r="F58" s="151"/>
      <c r="G58" s="151"/>
      <c r="H58" s="151"/>
      <c r="I58" s="151"/>
      <c r="J58" s="151"/>
      <c r="K58" s="151"/>
      <c r="L58" s="151"/>
      <c r="M58" s="151"/>
      <c r="N58" s="151"/>
      <c r="O58" s="151"/>
      <c r="P58" s="151"/>
      <c r="Q58" s="151"/>
      <c r="R58" s="151"/>
      <c r="S58" s="151"/>
      <c r="T58" s="151"/>
      <c r="U58" s="151"/>
      <c r="V58" s="151"/>
      <c r="W58" s="151"/>
      <c r="X58" s="151"/>
      <c r="Y58" s="151"/>
      <c r="Z58" s="151"/>
    </row>
    <row r="59">
      <c r="A59" s="333">
        <v>43466.0</v>
      </c>
      <c r="B59" s="358" t="s">
        <v>2115</v>
      </c>
      <c r="C59" s="401">
        <v>3805640.0</v>
      </c>
      <c r="D59" s="336" t="str">
        <f>IFERROR(VLOOKUP(B59,Empresas!$1:$99,4,FALSE),"")</f>
        <v/>
      </c>
      <c r="E59" s="151"/>
      <c r="F59" s="151"/>
      <c r="G59" s="151"/>
      <c r="H59" s="151"/>
      <c r="I59" s="151"/>
      <c r="J59" s="151"/>
      <c r="K59" s="151"/>
      <c r="L59" s="151"/>
      <c r="M59" s="151"/>
      <c r="N59" s="151"/>
      <c r="O59" s="151"/>
      <c r="P59" s="151"/>
      <c r="Q59" s="151"/>
      <c r="R59" s="151"/>
      <c r="S59" s="151"/>
      <c r="T59" s="151"/>
      <c r="U59" s="151"/>
      <c r="V59" s="151"/>
      <c r="W59" s="151"/>
      <c r="X59" s="151"/>
      <c r="Y59" s="151"/>
      <c r="Z59" s="151"/>
    </row>
    <row r="60">
      <c r="A60" s="333">
        <v>43831.0</v>
      </c>
      <c r="B60" s="358" t="s">
        <v>2115</v>
      </c>
      <c r="C60" s="399">
        <v>0.0</v>
      </c>
      <c r="D60" s="336" t="str">
        <f>IFERROR(VLOOKUP(B60,Empresas!$1:$99,4,FALSE),"")</f>
        <v/>
      </c>
      <c r="E60" s="151"/>
      <c r="F60" s="151"/>
      <c r="G60" s="151"/>
      <c r="H60" s="151"/>
      <c r="I60" s="151"/>
      <c r="J60" s="151"/>
      <c r="K60" s="151"/>
      <c r="L60" s="151"/>
      <c r="M60" s="151"/>
      <c r="N60" s="151"/>
      <c r="O60" s="151"/>
      <c r="P60" s="151"/>
      <c r="Q60" s="151"/>
      <c r="R60" s="151"/>
      <c r="S60" s="151"/>
      <c r="T60" s="151"/>
      <c r="U60" s="151"/>
      <c r="V60" s="151"/>
      <c r="W60" s="151"/>
      <c r="X60" s="151"/>
      <c r="Y60" s="151"/>
      <c r="Z60" s="151"/>
    </row>
    <row r="61">
      <c r="A61" s="333">
        <v>44197.0</v>
      </c>
      <c r="B61" s="358" t="s">
        <v>2115</v>
      </c>
      <c r="C61" s="399">
        <v>0.0</v>
      </c>
      <c r="D61" s="336" t="str">
        <f>IFERROR(VLOOKUP(B61,Empresas!$1:$99,4,FALSE),"")</f>
        <v/>
      </c>
      <c r="E61" s="151"/>
      <c r="F61" s="151"/>
      <c r="G61" s="151"/>
      <c r="H61" s="151"/>
      <c r="I61" s="151"/>
      <c r="J61" s="151"/>
      <c r="K61" s="151"/>
      <c r="L61" s="151"/>
      <c r="M61" s="151"/>
      <c r="N61" s="151"/>
      <c r="O61" s="151"/>
      <c r="P61" s="151"/>
      <c r="Q61" s="151"/>
      <c r="R61" s="151"/>
      <c r="S61" s="151"/>
      <c r="T61" s="151"/>
      <c r="U61" s="151"/>
      <c r="V61" s="151"/>
      <c r="W61" s="151"/>
      <c r="X61" s="151"/>
      <c r="Y61" s="151"/>
      <c r="Z61" s="151"/>
    </row>
    <row r="62">
      <c r="A62" s="333">
        <v>43101.0</v>
      </c>
      <c r="B62" s="358" t="s">
        <v>2126</v>
      </c>
      <c r="C62" s="401">
        <v>3064191.0</v>
      </c>
      <c r="D62" s="336" t="str">
        <f>IFERROR(VLOOKUP(B62,Empresas!$1:$99,4,FALSE),"")</f>
        <v/>
      </c>
      <c r="E62" s="151"/>
      <c r="F62" s="151"/>
      <c r="G62" s="151"/>
      <c r="H62" s="151"/>
      <c r="I62" s="151"/>
      <c r="J62" s="151"/>
      <c r="K62" s="151"/>
      <c r="L62" s="151"/>
      <c r="M62" s="151"/>
      <c r="N62" s="151"/>
      <c r="O62" s="151"/>
      <c r="P62" s="151"/>
      <c r="Q62" s="151"/>
      <c r="R62" s="151"/>
      <c r="S62" s="151"/>
      <c r="T62" s="151"/>
      <c r="U62" s="151"/>
      <c r="V62" s="151"/>
      <c r="W62" s="151"/>
      <c r="X62" s="151"/>
      <c r="Y62" s="151"/>
      <c r="Z62" s="151"/>
    </row>
    <row r="63">
      <c r="A63" s="333">
        <v>43466.0</v>
      </c>
      <c r="B63" s="358" t="s">
        <v>2126</v>
      </c>
      <c r="C63" s="401">
        <v>2584384.0</v>
      </c>
      <c r="D63" s="336" t="str">
        <f>IFERROR(VLOOKUP(B63,Empresas!$1:$99,4,FALSE),"")</f>
        <v/>
      </c>
      <c r="E63" s="151"/>
      <c r="F63" s="151"/>
      <c r="G63" s="151"/>
      <c r="H63" s="151"/>
      <c r="I63" s="151"/>
      <c r="J63" s="151"/>
      <c r="K63" s="151"/>
      <c r="L63" s="151"/>
      <c r="M63" s="151"/>
      <c r="N63" s="151"/>
      <c r="O63" s="151"/>
      <c r="P63" s="151"/>
      <c r="Q63" s="151"/>
      <c r="R63" s="151"/>
      <c r="S63" s="151"/>
      <c r="T63" s="151"/>
      <c r="U63" s="151"/>
      <c r="V63" s="151"/>
      <c r="W63" s="151"/>
      <c r="X63" s="151"/>
      <c r="Y63" s="151"/>
      <c r="Z63" s="151"/>
    </row>
    <row r="64">
      <c r="A64" s="333">
        <v>43831.0</v>
      </c>
      <c r="B64" s="358" t="s">
        <v>2126</v>
      </c>
      <c r="C64" s="401">
        <v>2250607.0</v>
      </c>
      <c r="D64" s="336" t="str">
        <f>IFERROR(VLOOKUP(B64,Empresas!$1:$99,4,FALSE),"")</f>
        <v/>
      </c>
      <c r="E64" s="151"/>
      <c r="F64" s="151"/>
      <c r="G64" s="151"/>
      <c r="H64" s="151"/>
      <c r="I64" s="151"/>
      <c r="J64" s="151"/>
      <c r="K64" s="151"/>
      <c r="L64" s="151"/>
      <c r="M64" s="151"/>
      <c r="N64" s="151"/>
      <c r="O64" s="151"/>
      <c r="P64" s="151"/>
      <c r="Q64" s="151"/>
      <c r="R64" s="151"/>
      <c r="S64" s="151"/>
      <c r="T64" s="151"/>
      <c r="U64" s="151"/>
      <c r="V64" s="151"/>
      <c r="W64" s="151"/>
      <c r="X64" s="151"/>
      <c r="Y64" s="151"/>
      <c r="Z64" s="151"/>
    </row>
    <row r="65">
      <c r="A65" s="333">
        <v>44197.0</v>
      </c>
      <c r="B65" s="358" t="s">
        <v>2126</v>
      </c>
      <c r="C65" s="401">
        <v>3104630.0</v>
      </c>
      <c r="D65" s="336" t="str">
        <f>IFERROR(VLOOKUP(B65,Empresas!$1:$99,4,FALSE),"")</f>
        <v/>
      </c>
      <c r="E65" s="151"/>
      <c r="F65" s="151"/>
      <c r="G65" s="151"/>
      <c r="H65" s="151"/>
      <c r="I65" s="151"/>
      <c r="J65" s="151"/>
      <c r="K65" s="151"/>
      <c r="L65" s="151"/>
      <c r="M65" s="151"/>
      <c r="N65" s="151"/>
      <c r="O65" s="151"/>
      <c r="P65" s="151"/>
      <c r="Q65" s="151"/>
      <c r="R65" s="151"/>
      <c r="S65" s="151"/>
      <c r="T65" s="151"/>
      <c r="U65" s="151"/>
      <c r="V65" s="151"/>
      <c r="W65" s="151"/>
      <c r="X65" s="151"/>
      <c r="Y65" s="151"/>
      <c r="Z65" s="151"/>
    </row>
    <row r="66">
      <c r="A66" s="333">
        <v>43101.0</v>
      </c>
      <c r="B66" s="358" t="s">
        <v>2137</v>
      </c>
      <c r="C66" s="401">
        <v>6.6558356E7</v>
      </c>
      <c r="D66" s="336" t="str">
        <f>IFERROR(VLOOKUP(B66,Empresas!$1:$99,4,FALSE),"")</f>
        <v/>
      </c>
      <c r="E66" s="151"/>
      <c r="F66" s="358"/>
      <c r="G66" s="401"/>
      <c r="H66" s="401"/>
      <c r="I66" s="401"/>
      <c r="J66" s="401"/>
      <c r="K66" s="151"/>
      <c r="L66" s="151"/>
      <c r="M66" s="151"/>
      <c r="N66" s="151"/>
      <c r="O66" s="151"/>
      <c r="P66" s="151"/>
      <c r="Q66" s="151"/>
      <c r="R66" s="151"/>
      <c r="S66" s="151"/>
      <c r="T66" s="151"/>
      <c r="U66" s="151"/>
      <c r="V66" s="151"/>
      <c r="W66" s="151"/>
      <c r="X66" s="151"/>
      <c r="Y66" s="151"/>
      <c r="Z66" s="151"/>
    </row>
    <row r="67">
      <c r="A67" s="333">
        <v>43466.0</v>
      </c>
      <c r="B67" s="358" t="s">
        <v>2137</v>
      </c>
      <c r="C67" s="401">
        <v>7.2130138E7</v>
      </c>
      <c r="D67" s="336" t="str">
        <f>IFERROR(VLOOKUP(B67,Empresas!$1:$99,4,FALSE),"")</f>
        <v/>
      </c>
      <c r="E67" s="151"/>
      <c r="F67" s="358"/>
      <c r="G67" s="401"/>
      <c r="H67" s="401"/>
      <c r="I67" s="401"/>
      <c r="J67" s="401"/>
      <c r="K67" s="151"/>
      <c r="L67" s="151"/>
      <c r="M67" s="151"/>
      <c r="N67" s="151"/>
      <c r="O67" s="151"/>
      <c r="P67" s="151"/>
      <c r="Q67" s="151"/>
      <c r="R67" s="151"/>
      <c r="S67" s="151"/>
      <c r="T67" s="151"/>
      <c r="U67" s="151"/>
      <c r="V67" s="151"/>
      <c r="W67" s="151"/>
      <c r="X67" s="151"/>
      <c r="Y67" s="151"/>
      <c r="Z67" s="151"/>
    </row>
    <row r="68">
      <c r="A68" s="333">
        <v>43831.0</v>
      </c>
      <c r="B68" s="358" t="s">
        <v>2137</v>
      </c>
      <c r="C68" s="401">
        <v>5.1067247E7</v>
      </c>
      <c r="D68" s="336" t="str">
        <f>IFERROR(VLOOKUP(B68,Empresas!$1:$99,4,FALSE),"")</f>
        <v/>
      </c>
      <c r="E68" s="151"/>
      <c r="F68" s="358"/>
      <c r="G68" s="401"/>
      <c r="H68" s="401"/>
      <c r="I68" s="401"/>
      <c r="J68" s="401"/>
      <c r="K68" s="151"/>
      <c r="L68" s="151"/>
      <c r="M68" s="151"/>
      <c r="N68" s="151"/>
      <c r="O68" s="151"/>
      <c r="P68" s="151"/>
      <c r="Q68" s="151"/>
      <c r="R68" s="151"/>
      <c r="S68" s="151"/>
      <c r="T68" s="151"/>
      <c r="U68" s="151"/>
      <c r="V68" s="151"/>
      <c r="W68" s="151"/>
      <c r="X68" s="151"/>
      <c r="Y68" s="151"/>
      <c r="Z68" s="151"/>
    </row>
    <row r="69">
      <c r="A69" s="333">
        <v>44197.0</v>
      </c>
      <c r="B69" s="358" t="s">
        <v>2137</v>
      </c>
      <c r="C69" s="401">
        <v>5.8932674E7</v>
      </c>
      <c r="D69" s="336" t="str">
        <f>IFERROR(VLOOKUP(B69,Empresas!$1:$99,4,FALSE),"")</f>
        <v/>
      </c>
      <c r="E69" s="151"/>
      <c r="F69" s="358"/>
      <c r="G69" s="401"/>
      <c r="H69" s="401"/>
      <c r="I69" s="401"/>
      <c r="J69" s="401"/>
      <c r="K69" s="151"/>
      <c r="L69" s="151"/>
      <c r="M69" s="151"/>
      <c r="N69" s="151"/>
      <c r="O69" s="151"/>
      <c r="P69" s="151"/>
      <c r="Q69" s="151"/>
      <c r="R69" s="151"/>
      <c r="S69" s="151"/>
      <c r="T69" s="151"/>
      <c r="U69" s="151"/>
      <c r="V69" s="151"/>
      <c r="W69" s="151"/>
      <c r="X69" s="151"/>
      <c r="Y69" s="151"/>
      <c r="Z69" s="151"/>
    </row>
    <row r="70">
      <c r="A70" s="333">
        <v>43101.0</v>
      </c>
      <c r="B70" s="358" t="s">
        <v>2146</v>
      </c>
      <c r="C70" s="401">
        <v>3835324.0</v>
      </c>
      <c r="D70" s="336" t="str">
        <f>IFERROR(VLOOKUP(B70,Empresas!$1:$99,4,FALSE),"")</f>
        <v/>
      </c>
      <c r="E70" s="151"/>
      <c r="F70" s="358"/>
      <c r="G70" s="402"/>
      <c r="H70" s="402"/>
      <c r="I70" s="402"/>
      <c r="J70" s="402"/>
      <c r="K70" s="151"/>
      <c r="L70" s="151"/>
      <c r="M70" s="151"/>
      <c r="N70" s="151"/>
      <c r="O70" s="151"/>
      <c r="P70" s="151"/>
      <c r="Q70" s="151"/>
      <c r="R70" s="151"/>
      <c r="S70" s="151"/>
      <c r="T70" s="151"/>
      <c r="U70" s="151"/>
      <c r="V70" s="151"/>
      <c r="W70" s="151"/>
      <c r="X70" s="151"/>
      <c r="Y70" s="151"/>
      <c r="Z70" s="151"/>
    </row>
    <row r="71">
      <c r="A71" s="333">
        <v>43466.0</v>
      </c>
      <c r="B71" s="358" t="s">
        <v>2146</v>
      </c>
      <c r="C71" s="401">
        <v>4493015.0</v>
      </c>
      <c r="D71" s="336" t="str">
        <f>IFERROR(VLOOKUP(B71,Empresas!$1:$99,4,FALSE),"")</f>
        <v/>
      </c>
      <c r="E71" s="151"/>
      <c r="F71" s="358"/>
      <c r="G71" s="402"/>
      <c r="H71" s="402"/>
      <c r="I71" s="402"/>
      <c r="J71" s="401"/>
      <c r="K71" s="151"/>
      <c r="L71" s="151"/>
      <c r="M71" s="151"/>
      <c r="N71" s="151"/>
      <c r="O71" s="151"/>
      <c r="P71" s="151"/>
      <c r="Q71" s="151"/>
      <c r="R71" s="151"/>
      <c r="S71" s="151"/>
      <c r="T71" s="151"/>
      <c r="U71" s="151"/>
      <c r="V71" s="151"/>
      <c r="W71" s="151"/>
      <c r="X71" s="151"/>
      <c r="Y71" s="151"/>
      <c r="Z71" s="151"/>
    </row>
    <row r="72">
      <c r="A72" s="333">
        <v>43831.0</v>
      </c>
      <c r="B72" s="358" t="s">
        <v>2146</v>
      </c>
      <c r="C72" s="401">
        <v>4212101.0</v>
      </c>
      <c r="D72" s="336" t="str">
        <f>IFERROR(VLOOKUP(B72,Empresas!$1:$99,4,FALSE),"")</f>
        <v/>
      </c>
      <c r="E72" s="151"/>
      <c r="F72" s="358"/>
      <c r="G72" s="402"/>
      <c r="H72" s="402"/>
      <c r="I72" s="401"/>
      <c r="J72" s="401"/>
      <c r="K72" s="151"/>
      <c r="L72" s="151"/>
      <c r="M72" s="151"/>
      <c r="N72" s="151"/>
      <c r="O72" s="151"/>
      <c r="P72" s="151"/>
      <c r="Q72" s="151"/>
      <c r="R72" s="151"/>
      <c r="S72" s="151"/>
      <c r="T72" s="151"/>
      <c r="U72" s="151"/>
      <c r="V72" s="151"/>
      <c r="W72" s="151"/>
      <c r="X72" s="151"/>
      <c r="Y72" s="151"/>
      <c r="Z72" s="151"/>
    </row>
    <row r="73">
      <c r="A73" s="333">
        <v>44197.0</v>
      </c>
      <c r="B73" s="358" t="s">
        <v>2146</v>
      </c>
      <c r="C73" s="335">
        <v>0.0</v>
      </c>
      <c r="D73" s="336" t="str">
        <f>IFERROR(VLOOKUP(B73,Empresas!$1:$99,4,FALSE),"")</f>
        <v/>
      </c>
      <c r="E73" s="151"/>
      <c r="F73" s="358"/>
      <c r="G73" s="402"/>
      <c r="H73" s="402"/>
      <c r="I73" s="402"/>
      <c r="J73" s="402"/>
      <c r="K73" s="151"/>
      <c r="L73" s="151"/>
      <c r="M73" s="151"/>
      <c r="N73" s="151"/>
      <c r="O73" s="151"/>
      <c r="P73" s="151"/>
      <c r="Q73" s="151"/>
      <c r="R73" s="151"/>
      <c r="S73" s="151"/>
      <c r="T73" s="151"/>
      <c r="U73" s="151"/>
      <c r="V73" s="151"/>
      <c r="W73" s="151"/>
      <c r="X73" s="151"/>
      <c r="Y73" s="151"/>
      <c r="Z73" s="151"/>
    </row>
    <row r="74">
      <c r="A74" s="333">
        <v>43101.0</v>
      </c>
      <c r="B74" s="358" t="s">
        <v>2156</v>
      </c>
      <c r="C74" s="401">
        <v>2883128.0</v>
      </c>
      <c r="D74" s="336" t="str">
        <f>IFERROR(VLOOKUP(B74,Empresas!$1:$99,4,FALSE),"")</f>
        <v/>
      </c>
      <c r="E74" s="151"/>
      <c r="F74" s="358"/>
      <c r="G74" s="402"/>
      <c r="H74" s="402"/>
      <c r="I74" s="402"/>
      <c r="J74" s="402"/>
      <c r="K74" s="151"/>
      <c r="L74" s="151"/>
      <c r="M74" s="151"/>
      <c r="N74" s="151"/>
      <c r="O74" s="151"/>
      <c r="P74" s="151"/>
      <c r="Q74" s="151"/>
      <c r="R74" s="151"/>
      <c r="S74" s="151"/>
      <c r="T74" s="151"/>
      <c r="U74" s="151"/>
      <c r="V74" s="151"/>
      <c r="W74" s="151"/>
      <c r="X74" s="151"/>
      <c r="Y74" s="151"/>
      <c r="Z74" s="151"/>
    </row>
    <row r="75">
      <c r="A75" s="333">
        <v>43466.0</v>
      </c>
      <c r="B75" s="358" t="s">
        <v>2156</v>
      </c>
      <c r="C75" s="401">
        <v>2940393.0</v>
      </c>
      <c r="D75" s="336" t="str">
        <f>IFERROR(VLOOKUP(B75,Empresas!$1:$99,4,FALSE),"")</f>
        <v/>
      </c>
      <c r="E75" s="151"/>
      <c r="F75" s="151"/>
      <c r="G75" s="151"/>
      <c r="H75" s="151"/>
      <c r="I75" s="151"/>
      <c r="J75" s="151"/>
      <c r="K75" s="151"/>
      <c r="L75" s="151"/>
      <c r="M75" s="151"/>
      <c r="N75" s="151"/>
      <c r="O75" s="151"/>
      <c r="P75" s="151"/>
      <c r="Q75" s="151"/>
      <c r="R75" s="151"/>
      <c r="S75" s="151"/>
      <c r="T75" s="151"/>
      <c r="U75" s="151"/>
      <c r="V75" s="151"/>
      <c r="W75" s="151"/>
      <c r="X75" s="151"/>
      <c r="Y75" s="151"/>
      <c r="Z75" s="151"/>
    </row>
    <row r="76">
      <c r="A76" s="333">
        <v>43831.0</v>
      </c>
      <c r="B76" s="358" t="s">
        <v>2156</v>
      </c>
      <c r="C76" s="401">
        <v>2549668.0</v>
      </c>
      <c r="D76" s="336" t="str">
        <f>IFERROR(VLOOKUP(B76,Empresas!$1:$99,4,FALSE),"")</f>
        <v/>
      </c>
      <c r="E76" s="151"/>
      <c r="F76" s="151"/>
      <c r="G76" s="151"/>
      <c r="H76" s="151"/>
      <c r="I76" s="151"/>
      <c r="J76" s="151"/>
      <c r="K76" s="151"/>
      <c r="L76" s="151"/>
      <c r="M76" s="151"/>
      <c r="N76" s="151"/>
      <c r="O76" s="151"/>
      <c r="P76" s="151"/>
      <c r="Q76" s="151"/>
      <c r="R76" s="151"/>
      <c r="S76" s="151"/>
      <c r="T76" s="151"/>
      <c r="U76" s="151"/>
      <c r="V76" s="151"/>
      <c r="W76" s="151"/>
      <c r="X76" s="151"/>
      <c r="Y76" s="151"/>
      <c r="Z76" s="151"/>
    </row>
    <row r="77">
      <c r="A77" s="333">
        <v>44197.0</v>
      </c>
      <c r="B77" s="358" t="s">
        <v>2156</v>
      </c>
      <c r="C77" s="401">
        <v>3018145.0</v>
      </c>
      <c r="D77" s="336" t="str">
        <f>IFERROR(VLOOKUP(B77,Empresas!$1:$99,4,FALSE),"")</f>
        <v/>
      </c>
      <c r="E77" s="151"/>
      <c r="F77" s="151"/>
      <c r="G77" s="151"/>
      <c r="H77" s="151"/>
      <c r="I77" s="151"/>
      <c r="J77" s="151"/>
      <c r="K77" s="151"/>
      <c r="L77" s="151"/>
      <c r="M77" s="151"/>
      <c r="N77" s="151"/>
      <c r="O77" s="151"/>
      <c r="P77" s="151"/>
      <c r="Q77" s="151"/>
      <c r="R77" s="151"/>
      <c r="S77" s="151"/>
      <c r="T77" s="151"/>
      <c r="U77" s="151"/>
      <c r="V77" s="151"/>
      <c r="W77" s="151"/>
      <c r="X77" s="151"/>
      <c r="Y77" s="151"/>
      <c r="Z77" s="151"/>
    </row>
    <row r="78">
      <c r="A78" s="333">
        <v>43101.0</v>
      </c>
      <c r="B78" s="358" t="s">
        <v>2169</v>
      </c>
      <c r="C78" s="401">
        <v>9.8866E7</v>
      </c>
      <c r="D78" s="336" t="str">
        <f>IFERROR(VLOOKUP(B78,Empresas!$1:$99,4,FALSE),"")</f>
        <v/>
      </c>
      <c r="E78" s="151"/>
      <c r="F78" s="151"/>
      <c r="G78" s="151"/>
      <c r="H78" s="151"/>
      <c r="I78" s="151"/>
      <c r="J78" s="151"/>
      <c r="K78" s="151"/>
      <c r="L78" s="151"/>
      <c r="M78" s="151"/>
      <c r="N78" s="151"/>
      <c r="O78" s="151"/>
      <c r="P78" s="151"/>
      <c r="Q78" s="151"/>
      <c r="R78" s="151"/>
      <c r="S78" s="151"/>
      <c r="T78" s="151"/>
      <c r="U78" s="151"/>
      <c r="V78" s="151"/>
      <c r="W78" s="151"/>
      <c r="X78" s="151"/>
      <c r="Y78" s="151"/>
      <c r="Z78" s="151"/>
    </row>
    <row r="79">
      <c r="A79" s="333">
        <v>43466.0</v>
      </c>
      <c r="B79" s="358" t="s">
        <v>2169</v>
      </c>
      <c r="C79" s="401">
        <v>9.657E7</v>
      </c>
      <c r="D79" s="336" t="str">
        <f>IFERROR(VLOOKUP(B79,Empresas!$1:$99,4,FALSE),"")</f>
        <v/>
      </c>
      <c r="E79" s="151"/>
      <c r="F79" s="151"/>
      <c r="G79" s="151"/>
      <c r="H79" s="151"/>
      <c r="I79" s="151"/>
      <c r="J79" s="151"/>
      <c r="K79" s="151"/>
      <c r="L79" s="151"/>
      <c r="M79" s="151"/>
      <c r="N79" s="151"/>
      <c r="O79" s="151"/>
      <c r="P79" s="151"/>
      <c r="Q79" s="151"/>
      <c r="R79" s="151"/>
      <c r="S79" s="151"/>
      <c r="T79" s="151"/>
      <c r="U79" s="151"/>
      <c r="V79" s="151"/>
      <c r="W79" s="151"/>
      <c r="X79" s="151"/>
      <c r="Y79" s="151"/>
      <c r="Z79" s="151"/>
    </row>
    <row r="80">
      <c r="A80" s="333">
        <v>43831.0</v>
      </c>
      <c r="B80" s="358" t="s">
        <v>2169</v>
      </c>
      <c r="C80" s="401">
        <v>6.198E7</v>
      </c>
      <c r="D80" s="336" t="str">
        <f>IFERROR(VLOOKUP(B80,Empresas!$1:$99,4,FALSE),"")</f>
        <v/>
      </c>
      <c r="E80" s="151"/>
      <c r="F80" s="151"/>
      <c r="G80" s="151"/>
      <c r="H80" s="151"/>
      <c r="I80" s="151"/>
      <c r="J80" s="151"/>
      <c r="K80" s="151"/>
      <c r="L80" s="151"/>
      <c r="M80" s="151"/>
      <c r="N80" s="151"/>
      <c r="O80" s="151"/>
      <c r="P80" s="151"/>
      <c r="Q80" s="151"/>
      <c r="R80" s="151"/>
      <c r="S80" s="151"/>
      <c r="T80" s="151"/>
      <c r="U80" s="151"/>
      <c r="V80" s="151"/>
      <c r="W80" s="151"/>
      <c r="X80" s="151"/>
      <c r="Y80" s="151"/>
      <c r="Z80" s="151"/>
    </row>
    <row r="81">
      <c r="A81" s="333">
        <v>44197.0</v>
      </c>
      <c r="B81" s="358" t="s">
        <v>2169</v>
      </c>
      <c r="C81" s="401">
        <v>7.0345E7</v>
      </c>
      <c r="D81" s="336" t="str">
        <f>IFERROR(VLOOKUP(B81,Empresas!$1:$99,4,FALSE),"")</f>
        <v/>
      </c>
      <c r="E81" s="151"/>
      <c r="F81" s="151"/>
      <c r="G81" s="151"/>
      <c r="H81" s="151"/>
      <c r="I81" s="151"/>
      <c r="J81" s="151"/>
      <c r="K81" s="151"/>
      <c r="L81" s="151"/>
      <c r="M81" s="151"/>
      <c r="N81" s="151"/>
      <c r="O81" s="151"/>
      <c r="P81" s="151"/>
      <c r="Q81" s="151"/>
      <c r="R81" s="151"/>
      <c r="S81" s="151"/>
      <c r="T81" s="151"/>
      <c r="U81" s="151"/>
      <c r="V81" s="151"/>
      <c r="W81" s="151"/>
      <c r="X81" s="151"/>
      <c r="Y81" s="151"/>
      <c r="Z81" s="151"/>
    </row>
    <row r="82">
      <c r="A82" s="333">
        <v>43101.0</v>
      </c>
      <c r="B82" s="358" t="s">
        <v>2178</v>
      </c>
      <c r="C82" s="402">
        <v>1422970.0</v>
      </c>
      <c r="D82" s="336" t="str">
        <f>IFERROR(VLOOKUP(B82,Empresas!$1:$99,4,FALSE),"")</f>
        <v/>
      </c>
      <c r="E82" s="151"/>
      <c r="F82" s="151"/>
      <c r="G82" s="151"/>
      <c r="H82" s="151"/>
      <c r="I82" s="151"/>
      <c r="J82" s="151"/>
      <c r="K82" s="151"/>
      <c r="L82" s="151"/>
      <c r="M82" s="151"/>
      <c r="N82" s="151"/>
      <c r="O82" s="151"/>
      <c r="P82" s="151"/>
      <c r="Q82" s="151"/>
      <c r="R82" s="151"/>
      <c r="S82" s="151"/>
      <c r="T82" s="151"/>
      <c r="U82" s="151"/>
      <c r="V82" s="151"/>
      <c r="W82" s="151"/>
      <c r="X82" s="151"/>
      <c r="Y82" s="151"/>
      <c r="Z82" s="151"/>
    </row>
    <row r="83">
      <c r="A83" s="333">
        <v>43466.0</v>
      </c>
      <c r="B83" s="358" t="s">
        <v>2178</v>
      </c>
      <c r="C83" s="402">
        <v>2243210.0</v>
      </c>
      <c r="D83" s="336" t="str">
        <f>IFERROR(VLOOKUP(B83,Empresas!$1:$99,4,FALSE),"")</f>
        <v/>
      </c>
      <c r="E83" s="151"/>
      <c r="F83" s="151"/>
      <c r="G83" s="151"/>
      <c r="H83" s="151"/>
      <c r="I83" s="151"/>
      <c r="J83" s="151"/>
      <c r="K83" s="151"/>
      <c r="L83" s="151"/>
      <c r="M83" s="151"/>
      <c r="N83" s="151"/>
      <c r="O83" s="151"/>
      <c r="P83" s="151"/>
      <c r="Q83" s="151"/>
      <c r="R83" s="151"/>
      <c r="S83" s="151"/>
      <c r="T83" s="151"/>
      <c r="U83" s="151"/>
      <c r="V83" s="151"/>
      <c r="W83" s="151"/>
      <c r="X83" s="151"/>
      <c r="Y83" s="151"/>
      <c r="Z83" s="151"/>
    </row>
    <row r="84">
      <c r="A84" s="333">
        <v>43831.0</v>
      </c>
      <c r="B84" s="358" t="s">
        <v>2178</v>
      </c>
      <c r="C84" s="402">
        <v>1728080.0</v>
      </c>
      <c r="D84" s="336" t="str">
        <f>IFERROR(VLOOKUP(B84,Empresas!$1:$99,4,FALSE),"")</f>
        <v/>
      </c>
      <c r="E84" s="151"/>
      <c r="F84" s="151"/>
      <c r="G84" s="151"/>
      <c r="H84" s="151"/>
      <c r="I84" s="151"/>
      <c r="J84" s="151"/>
      <c r="K84" s="151"/>
      <c r="L84" s="151"/>
      <c r="M84" s="151"/>
      <c r="N84" s="151"/>
      <c r="O84" s="151"/>
      <c r="P84" s="151"/>
      <c r="Q84" s="151"/>
      <c r="R84" s="151"/>
      <c r="S84" s="151"/>
      <c r="T84" s="151"/>
      <c r="U84" s="151"/>
      <c r="V84" s="151"/>
      <c r="W84" s="151"/>
      <c r="X84" s="151"/>
      <c r="Y84" s="151"/>
      <c r="Z84" s="151"/>
    </row>
    <row r="85">
      <c r="A85" s="333">
        <v>44197.0</v>
      </c>
      <c r="B85" s="358" t="s">
        <v>2178</v>
      </c>
      <c r="C85" s="402">
        <v>2155489.0</v>
      </c>
      <c r="D85" s="336" t="str">
        <f>IFERROR(VLOOKUP(B85,Empresas!$1:$99,4,FALSE),"")</f>
        <v/>
      </c>
      <c r="E85" s="151"/>
      <c r="F85" s="151"/>
      <c r="G85" s="151"/>
      <c r="H85" s="151"/>
      <c r="I85" s="151"/>
      <c r="J85" s="151"/>
      <c r="K85" s="151"/>
      <c r="L85" s="151"/>
      <c r="M85" s="151"/>
      <c r="N85" s="151"/>
      <c r="O85" s="151"/>
      <c r="P85" s="151"/>
      <c r="Q85" s="151"/>
      <c r="R85" s="151"/>
      <c r="S85" s="151"/>
      <c r="T85" s="151"/>
      <c r="U85" s="151"/>
      <c r="V85" s="151"/>
      <c r="W85" s="151"/>
      <c r="X85" s="151"/>
      <c r="Y85" s="151"/>
      <c r="Z85" s="151"/>
    </row>
    <row r="86">
      <c r="A86" s="333">
        <v>43101.0</v>
      </c>
      <c r="B86" s="358" t="s">
        <v>2189</v>
      </c>
      <c r="C86" s="402">
        <v>2806934.0</v>
      </c>
      <c r="D86" s="336" t="str">
        <f>IFERROR(VLOOKUP(B86,Empresas!$1:$99,4,FALSE),"")</f>
        <v/>
      </c>
      <c r="E86" s="151"/>
      <c r="F86" s="151"/>
      <c r="G86" s="151"/>
      <c r="H86" s="151"/>
      <c r="I86" s="151"/>
      <c r="J86" s="151"/>
      <c r="K86" s="151"/>
      <c r="L86" s="151"/>
      <c r="M86" s="151"/>
      <c r="N86" s="151"/>
      <c r="O86" s="151"/>
      <c r="P86" s="151"/>
      <c r="Q86" s="151"/>
      <c r="R86" s="151"/>
      <c r="S86" s="151"/>
      <c r="T86" s="151"/>
      <c r="U86" s="151"/>
      <c r="V86" s="151"/>
      <c r="W86" s="151"/>
      <c r="X86" s="151"/>
      <c r="Y86" s="151"/>
      <c r="Z86" s="151"/>
    </row>
    <row r="87">
      <c r="A87" s="333">
        <v>43466.0</v>
      </c>
      <c r="B87" s="358" t="s">
        <v>2189</v>
      </c>
      <c r="C87" s="402">
        <v>2820899.0</v>
      </c>
      <c r="D87" s="336" t="str">
        <f>IFERROR(VLOOKUP(B87,Empresas!$1:$99,4,FALSE),"")</f>
        <v/>
      </c>
      <c r="E87" s="151"/>
      <c r="F87" s="151"/>
      <c r="G87" s="151"/>
      <c r="H87" s="151"/>
      <c r="I87" s="151"/>
      <c r="J87" s="151"/>
      <c r="K87" s="151"/>
      <c r="L87" s="151"/>
      <c r="M87" s="151"/>
      <c r="N87" s="151"/>
      <c r="O87" s="151"/>
      <c r="P87" s="151"/>
      <c r="Q87" s="151"/>
      <c r="R87" s="151"/>
      <c r="S87" s="151"/>
      <c r="T87" s="151"/>
      <c r="U87" s="151"/>
      <c r="V87" s="151"/>
      <c r="W87" s="151"/>
      <c r="X87" s="151"/>
      <c r="Y87" s="151"/>
      <c r="Z87" s="151"/>
    </row>
    <row r="88">
      <c r="A88" s="333">
        <v>43831.0</v>
      </c>
      <c r="B88" s="358" t="s">
        <v>2189</v>
      </c>
      <c r="C88" s="402">
        <v>2595097.0</v>
      </c>
      <c r="D88" s="336" t="str">
        <f>IFERROR(VLOOKUP(B88,Empresas!$1:$99,4,FALSE),"")</f>
        <v/>
      </c>
      <c r="E88" s="151"/>
      <c r="F88" s="151"/>
      <c r="G88" s="151"/>
      <c r="H88" s="151"/>
      <c r="I88" s="151"/>
      <c r="J88" s="151"/>
      <c r="K88" s="151"/>
      <c r="L88" s="151"/>
      <c r="M88" s="151"/>
      <c r="N88" s="151"/>
      <c r="O88" s="151"/>
      <c r="P88" s="151"/>
      <c r="Q88" s="151"/>
      <c r="R88" s="151"/>
      <c r="S88" s="151"/>
      <c r="T88" s="151"/>
      <c r="U88" s="151"/>
      <c r="V88" s="151"/>
      <c r="W88" s="151"/>
      <c r="X88" s="151"/>
      <c r="Y88" s="151"/>
      <c r="Z88" s="151"/>
    </row>
    <row r="89">
      <c r="A89" s="333">
        <v>44197.0</v>
      </c>
      <c r="B89" s="358" t="s">
        <v>2189</v>
      </c>
      <c r="C89" s="335">
        <v>0.0</v>
      </c>
      <c r="D89" s="336" t="str">
        <f>IFERROR(VLOOKUP(B89,Empresas!$1:$99,4,FALSE),"")</f>
        <v/>
      </c>
      <c r="E89" s="151"/>
      <c r="F89" s="151"/>
      <c r="G89" s="151"/>
      <c r="H89" s="151"/>
      <c r="I89" s="151"/>
      <c r="J89" s="151"/>
      <c r="K89" s="151"/>
      <c r="L89" s="151"/>
      <c r="M89" s="151"/>
      <c r="N89" s="151"/>
      <c r="O89" s="151"/>
      <c r="P89" s="151"/>
      <c r="Q89" s="151"/>
      <c r="R89" s="151"/>
      <c r="S89" s="151"/>
      <c r="T89" s="151"/>
      <c r="U89" s="151"/>
      <c r="V89" s="151"/>
      <c r="W89" s="151"/>
      <c r="X89" s="151"/>
      <c r="Y89" s="151"/>
      <c r="Z89" s="151"/>
    </row>
    <row r="90">
      <c r="A90" s="333">
        <v>43101.0</v>
      </c>
      <c r="B90" s="358" t="s">
        <v>2200</v>
      </c>
      <c r="C90" s="402">
        <v>761857.0</v>
      </c>
      <c r="D90" s="336" t="str">
        <f>IFERROR(VLOOKUP(B90,Empresas!$1:$99,4,FALSE),"")</f>
        <v/>
      </c>
      <c r="E90" s="151"/>
      <c r="F90" s="151"/>
      <c r="G90" s="151"/>
      <c r="H90" s="151"/>
      <c r="I90" s="151"/>
      <c r="J90" s="151"/>
      <c r="K90" s="151"/>
      <c r="L90" s="151"/>
      <c r="M90" s="151"/>
      <c r="N90" s="151"/>
      <c r="O90" s="151"/>
      <c r="P90" s="151"/>
      <c r="Q90" s="151"/>
      <c r="R90" s="151"/>
      <c r="S90" s="151"/>
      <c r="T90" s="151"/>
      <c r="U90" s="151"/>
      <c r="V90" s="151"/>
      <c r="W90" s="151"/>
      <c r="X90" s="151"/>
      <c r="Y90" s="151"/>
      <c r="Z90" s="151"/>
    </row>
    <row r="91">
      <c r="A91" s="333">
        <v>43466.0</v>
      </c>
      <c r="B91" s="358" t="s">
        <v>2200</v>
      </c>
      <c r="C91" s="402">
        <v>699913.0</v>
      </c>
      <c r="D91" s="336" t="str">
        <f>IFERROR(VLOOKUP(B91,Empresas!$1:$99,4,FALSE),"")</f>
        <v/>
      </c>
      <c r="E91" s="151"/>
      <c r="F91" s="151"/>
      <c r="G91" s="151"/>
      <c r="H91" s="151"/>
      <c r="I91" s="151"/>
      <c r="J91" s="151"/>
      <c r="K91" s="151"/>
      <c r="L91" s="151"/>
      <c r="M91" s="151"/>
      <c r="N91" s="151"/>
      <c r="O91" s="151"/>
      <c r="P91" s="151"/>
      <c r="Q91" s="151"/>
      <c r="R91" s="151"/>
      <c r="S91" s="151"/>
      <c r="T91" s="151"/>
      <c r="U91" s="151"/>
      <c r="V91" s="151"/>
      <c r="W91" s="151"/>
      <c r="X91" s="151"/>
      <c r="Y91" s="151"/>
      <c r="Z91" s="151"/>
    </row>
    <row r="92">
      <c r="A92" s="333">
        <v>43831.0</v>
      </c>
      <c r="B92" s="358" t="s">
        <v>2200</v>
      </c>
      <c r="C92" s="335">
        <v>0.0</v>
      </c>
      <c r="D92" s="336" t="str">
        <f>IFERROR(VLOOKUP(B92,Empresas!$1:$99,4,FALSE),"")</f>
        <v/>
      </c>
      <c r="E92" s="151"/>
      <c r="F92" s="151"/>
      <c r="G92" s="151"/>
      <c r="H92" s="151"/>
      <c r="I92" s="151"/>
      <c r="J92" s="151"/>
      <c r="K92" s="151"/>
      <c r="L92" s="151"/>
      <c r="M92" s="151"/>
      <c r="N92" s="151"/>
      <c r="O92" s="151"/>
      <c r="P92" s="151"/>
      <c r="Q92" s="151"/>
      <c r="R92" s="151"/>
      <c r="S92" s="151"/>
      <c r="T92" s="151"/>
      <c r="U92" s="151"/>
      <c r="V92" s="151"/>
      <c r="W92" s="151"/>
      <c r="X92" s="151"/>
      <c r="Y92" s="151"/>
      <c r="Z92" s="151"/>
    </row>
    <row r="93">
      <c r="A93" s="333">
        <v>44197.0</v>
      </c>
      <c r="B93" s="358" t="s">
        <v>2200</v>
      </c>
      <c r="C93" s="335">
        <v>0.0</v>
      </c>
      <c r="D93" s="336" t="str">
        <f>IFERROR(VLOOKUP(B93,Empresas!$1:$99,4,FALSE),"")</f>
        <v/>
      </c>
      <c r="E93" s="151"/>
      <c r="F93" s="151"/>
      <c r="G93" s="151"/>
      <c r="H93" s="151"/>
      <c r="I93" s="151"/>
      <c r="J93" s="151"/>
      <c r="K93" s="151"/>
      <c r="L93" s="151"/>
      <c r="M93" s="151"/>
      <c r="N93" s="151"/>
      <c r="O93" s="151"/>
      <c r="P93" s="151"/>
      <c r="Q93" s="151"/>
      <c r="R93" s="151"/>
      <c r="S93" s="151"/>
      <c r="T93" s="151"/>
      <c r="U93" s="151"/>
      <c r="V93" s="151"/>
      <c r="W93" s="151"/>
      <c r="X93" s="151"/>
      <c r="Y93" s="151"/>
      <c r="Z93" s="151"/>
    </row>
    <row r="94">
      <c r="A94" s="333">
        <v>43101.0</v>
      </c>
      <c r="B94" s="358" t="s">
        <v>2209</v>
      </c>
      <c r="C94" s="402">
        <v>59281.0</v>
      </c>
      <c r="D94" s="403" t="str">
        <f>IFERROR(VLOOKUP(B94,Empresas!$1:$99,4,FALSE),"")</f>
        <v/>
      </c>
      <c r="E94" s="151"/>
      <c r="F94" s="151"/>
      <c r="G94" s="151"/>
      <c r="H94" s="151"/>
      <c r="I94" s="151"/>
      <c r="J94" s="151"/>
      <c r="K94" s="151"/>
      <c r="L94" s="151"/>
      <c r="M94" s="151"/>
      <c r="N94" s="151"/>
      <c r="O94" s="151"/>
      <c r="P94" s="151"/>
      <c r="Q94" s="151"/>
      <c r="R94" s="151"/>
      <c r="S94" s="151"/>
      <c r="T94" s="151"/>
      <c r="U94" s="151"/>
      <c r="V94" s="151"/>
      <c r="W94" s="151"/>
      <c r="X94" s="151"/>
      <c r="Y94" s="151"/>
      <c r="Z94" s="151"/>
    </row>
    <row r="95">
      <c r="A95" s="333">
        <v>43466.0</v>
      </c>
      <c r="B95" s="358" t="s">
        <v>2209</v>
      </c>
      <c r="C95" s="402">
        <v>230314.0</v>
      </c>
      <c r="D95" s="403" t="str">
        <f>IFERROR(VLOOKUP(B95,Empresas!$1:$99,4,FALSE),"")</f>
        <v/>
      </c>
      <c r="E95" s="151"/>
      <c r="F95" s="151"/>
      <c r="G95" s="151"/>
      <c r="H95" s="151"/>
      <c r="I95" s="151"/>
      <c r="J95" s="151"/>
      <c r="K95" s="151"/>
      <c r="L95" s="151"/>
      <c r="M95" s="151"/>
      <c r="N95" s="151"/>
      <c r="O95" s="151"/>
      <c r="P95" s="151"/>
      <c r="Q95" s="151"/>
      <c r="R95" s="151"/>
      <c r="S95" s="151"/>
      <c r="T95" s="151"/>
      <c r="U95" s="151"/>
      <c r="V95" s="151"/>
      <c r="W95" s="151"/>
      <c r="X95" s="151"/>
      <c r="Y95" s="151"/>
      <c r="Z95" s="151"/>
    </row>
    <row r="96">
      <c r="A96" s="333">
        <v>43831.0</v>
      </c>
      <c r="B96" s="358" t="s">
        <v>2209</v>
      </c>
      <c r="C96" s="402">
        <v>657687.0</v>
      </c>
      <c r="D96" s="403" t="str">
        <f>IFERROR(VLOOKUP(B96,Empresas!$1:$99,4,FALSE),"")</f>
        <v/>
      </c>
      <c r="E96" s="151"/>
      <c r="F96" s="397"/>
      <c r="G96" s="397"/>
      <c r="H96" s="397"/>
      <c r="I96" s="397"/>
      <c r="J96" s="397"/>
      <c r="K96" s="397"/>
      <c r="L96" s="397"/>
      <c r="M96" s="151"/>
      <c r="N96" s="151"/>
      <c r="O96" s="151"/>
      <c r="P96" s="151"/>
      <c r="Q96" s="151"/>
      <c r="R96" s="151"/>
      <c r="S96" s="151"/>
      <c r="T96" s="151"/>
      <c r="U96" s="151"/>
      <c r="V96" s="151"/>
      <c r="W96" s="151"/>
      <c r="X96" s="151"/>
      <c r="Y96" s="151"/>
      <c r="Z96" s="151"/>
    </row>
    <row r="97">
      <c r="A97" s="333">
        <v>44197.0</v>
      </c>
      <c r="B97" s="358" t="s">
        <v>2209</v>
      </c>
      <c r="C97" s="402">
        <v>1655690.0</v>
      </c>
      <c r="D97" s="403" t="str">
        <f>IFERROR(VLOOKUP(B97,Empresas!$1:$99,4,FALSE),"")</f>
        <v/>
      </c>
      <c r="E97" s="151"/>
      <c r="F97" s="397"/>
      <c r="G97" s="397"/>
      <c r="H97" s="397"/>
      <c r="I97" s="397"/>
      <c r="J97" s="397"/>
      <c r="K97" s="397"/>
      <c r="L97" s="397"/>
      <c r="M97" s="151"/>
      <c r="N97" s="151"/>
      <c r="O97" s="151"/>
      <c r="P97" s="151"/>
      <c r="Q97" s="151"/>
      <c r="R97" s="151"/>
      <c r="S97" s="151"/>
      <c r="T97" s="151"/>
      <c r="U97" s="151"/>
      <c r="V97" s="151"/>
      <c r="W97" s="151"/>
      <c r="X97" s="151"/>
      <c r="Y97" s="151"/>
      <c r="Z97" s="151"/>
    </row>
    <row r="98">
      <c r="A98" s="333">
        <v>43101.0</v>
      </c>
      <c r="B98" s="358" t="s">
        <v>2218</v>
      </c>
      <c r="C98" s="402">
        <v>3330023.0</v>
      </c>
      <c r="D98" s="336" t="str">
        <f>IFERROR(VLOOKUP(B98,Empresas!$1:$99,4,FALSE),"")</f>
        <v/>
      </c>
      <c r="E98" s="151"/>
      <c r="F98" s="397"/>
      <c r="G98" s="397"/>
      <c r="H98" s="397"/>
      <c r="I98" s="397"/>
      <c r="J98" s="397"/>
      <c r="K98" s="397"/>
      <c r="L98" s="397"/>
      <c r="M98" s="151"/>
      <c r="N98" s="151"/>
      <c r="O98" s="151"/>
      <c r="P98" s="151"/>
      <c r="Q98" s="151"/>
      <c r="R98" s="151"/>
      <c r="S98" s="151"/>
      <c r="T98" s="151"/>
      <c r="U98" s="151"/>
      <c r="V98" s="151"/>
      <c r="W98" s="151"/>
      <c r="X98" s="151"/>
      <c r="Y98" s="151"/>
      <c r="Z98" s="151"/>
    </row>
    <row r="99">
      <c r="A99" s="333">
        <v>43466.0</v>
      </c>
      <c r="B99" s="358" t="s">
        <v>2218</v>
      </c>
      <c r="C99" s="402">
        <v>3225436.0</v>
      </c>
      <c r="D99" s="336" t="str">
        <f>IFERROR(VLOOKUP(B99,Empresas!$1:$99,4,FALSE),"")</f>
        <v/>
      </c>
      <c r="E99" s="151"/>
      <c r="F99" s="397"/>
      <c r="G99" s="397"/>
      <c r="H99" s="397"/>
      <c r="I99" s="397"/>
      <c r="J99" s="397"/>
      <c r="K99" s="397"/>
      <c r="L99" s="397"/>
      <c r="M99" s="151"/>
      <c r="N99" s="151"/>
      <c r="O99" s="151"/>
      <c r="P99" s="151"/>
      <c r="Q99" s="151"/>
      <c r="R99" s="151"/>
      <c r="S99" s="151"/>
      <c r="T99" s="151"/>
      <c r="U99" s="151"/>
      <c r="V99" s="151"/>
      <c r="W99" s="151"/>
      <c r="X99" s="151"/>
      <c r="Y99" s="151"/>
      <c r="Z99" s="151"/>
    </row>
    <row r="100">
      <c r="A100" s="333">
        <v>43831.0</v>
      </c>
      <c r="B100" s="358" t="s">
        <v>2218</v>
      </c>
      <c r="C100" s="402">
        <v>2675414.0</v>
      </c>
      <c r="D100" s="336" t="str">
        <f>IFERROR(VLOOKUP(B100,Empresas!$1:$99,4,FALSE),"")</f>
        <v/>
      </c>
      <c r="E100" s="151"/>
      <c r="F100" s="397"/>
      <c r="G100" s="397"/>
      <c r="H100" s="397"/>
      <c r="I100" s="397"/>
      <c r="J100" s="397"/>
      <c r="K100" s="397"/>
      <c r="L100" s="397"/>
      <c r="M100" s="151"/>
      <c r="N100" s="151"/>
      <c r="O100" s="151"/>
      <c r="P100" s="151"/>
      <c r="Q100" s="151"/>
      <c r="R100" s="151"/>
      <c r="S100" s="151"/>
      <c r="T100" s="151"/>
      <c r="U100" s="151"/>
      <c r="V100" s="151"/>
      <c r="W100" s="151"/>
      <c r="X100" s="151"/>
      <c r="Y100" s="151"/>
      <c r="Z100" s="151"/>
    </row>
    <row r="101">
      <c r="A101" s="333">
        <v>44197.0</v>
      </c>
      <c r="B101" s="358" t="s">
        <v>2218</v>
      </c>
      <c r="C101" s="402">
        <v>3221445.0</v>
      </c>
      <c r="D101" s="336" t="str">
        <f>IFERROR(VLOOKUP(B101,Empresas!$1:$99,4,FALSE),"")</f>
        <v/>
      </c>
      <c r="E101" s="151"/>
      <c r="F101" s="397"/>
      <c r="G101" s="358"/>
      <c r="H101" s="401"/>
      <c r="I101" s="401"/>
      <c r="J101" s="401"/>
      <c r="K101" s="401"/>
      <c r="L101" s="397"/>
      <c r="M101" s="151"/>
      <c r="N101" s="151"/>
      <c r="O101" s="151"/>
      <c r="P101" s="151"/>
      <c r="Q101" s="151"/>
      <c r="R101" s="151"/>
      <c r="S101" s="151"/>
      <c r="T101" s="151"/>
      <c r="U101" s="151"/>
      <c r="V101" s="151"/>
      <c r="W101" s="151"/>
      <c r="X101" s="151"/>
      <c r="Y101" s="151"/>
      <c r="Z101" s="151"/>
    </row>
    <row r="102">
      <c r="A102" s="333">
        <v>43101.0</v>
      </c>
      <c r="B102" s="358" t="s">
        <v>2225</v>
      </c>
      <c r="C102" s="402">
        <v>675569.0</v>
      </c>
      <c r="D102" s="336" t="str">
        <f>IFERROR(VLOOKUP(B102,Empresas!$1:$99,4,FALSE),"")</f>
        <v/>
      </c>
      <c r="E102" s="151"/>
      <c r="F102" s="397"/>
      <c r="G102" s="358"/>
      <c r="H102" s="401"/>
      <c r="I102" s="401"/>
      <c r="J102" s="401"/>
      <c r="K102" s="401"/>
      <c r="L102" s="397"/>
      <c r="M102" s="151"/>
      <c r="N102" s="151"/>
      <c r="O102" s="151"/>
      <c r="P102" s="151"/>
      <c r="Q102" s="151"/>
      <c r="R102" s="151"/>
      <c r="S102" s="151"/>
      <c r="T102" s="151"/>
      <c r="U102" s="151"/>
      <c r="V102" s="151"/>
      <c r="W102" s="151"/>
      <c r="X102" s="151"/>
      <c r="Y102" s="151"/>
      <c r="Z102" s="151"/>
    </row>
    <row r="103">
      <c r="A103" s="333">
        <v>43466.0</v>
      </c>
      <c r="B103" s="358" t="s">
        <v>2225</v>
      </c>
      <c r="C103" s="402">
        <v>956042.0</v>
      </c>
      <c r="D103" s="336" t="str">
        <f>IFERROR(VLOOKUP(B103,Empresas!$1:$99,4,FALSE),"")</f>
        <v/>
      </c>
      <c r="E103" s="151"/>
      <c r="F103" s="397"/>
      <c r="G103" s="358"/>
      <c r="H103" s="401"/>
      <c r="I103" s="401"/>
      <c r="J103" s="401"/>
      <c r="K103" s="397"/>
      <c r="L103" s="397"/>
      <c r="M103" s="151"/>
      <c r="N103" s="151"/>
      <c r="O103" s="151"/>
      <c r="P103" s="151"/>
      <c r="Q103" s="151"/>
      <c r="R103" s="151"/>
      <c r="S103" s="151"/>
      <c r="T103" s="151"/>
      <c r="U103" s="151"/>
      <c r="V103" s="151"/>
      <c r="W103" s="151"/>
      <c r="X103" s="151"/>
      <c r="Y103" s="151"/>
      <c r="Z103" s="151"/>
    </row>
    <row r="104">
      <c r="A104" s="333">
        <v>43831.0</v>
      </c>
      <c r="B104" s="358" t="s">
        <v>2225</v>
      </c>
      <c r="C104" s="402">
        <v>784252.0</v>
      </c>
      <c r="D104" s="336" t="str">
        <f>IFERROR(VLOOKUP(B104,Empresas!$1:$99,4,FALSE),"")</f>
        <v/>
      </c>
      <c r="E104" s="151"/>
      <c r="F104" s="397"/>
      <c r="G104" s="358"/>
      <c r="H104" s="401"/>
      <c r="I104" s="401"/>
      <c r="J104" s="401"/>
      <c r="K104" s="401"/>
      <c r="L104" s="397"/>
      <c r="M104" s="151"/>
      <c r="N104" s="151"/>
      <c r="O104" s="151"/>
      <c r="P104" s="151"/>
      <c r="Q104" s="151"/>
      <c r="R104" s="151"/>
      <c r="S104" s="151"/>
      <c r="T104" s="151"/>
      <c r="U104" s="151"/>
      <c r="V104" s="151"/>
      <c r="W104" s="151"/>
      <c r="X104" s="151"/>
      <c r="Y104" s="151"/>
      <c r="Z104" s="151"/>
    </row>
    <row r="105">
      <c r="A105" s="333">
        <v>44197.0</v>
      </c>
      <c r="B105" s="358" t="s">
        <v>2225</v>
      </c>
      <c r="C105" s="402">
        <v>827613.0</v>
      </c>
      <c r="D105" s="336" t="str">
        <f>IFERROR(VLOOKUP(B105,Empresas!$1:$99,4,FALSE),"")</f>
        <v/>
      </c>
      <c r="E105" s="151"/>
      <c r="F105" s="397"/>
      <c r="G105" s="358"/>
      <c r="H105" s="401"/>
      <c r="I105" s="401"/>
      <c r="J105" s="401"/>
      <c r="K105" s="401"/>
      <c r="L105" s="397"/>
      <c r="M105" s="151"/>
      <c r="N105" s="151"/>
      <c r="O105" s="151"/>
      <c r="P105" s="151"/>
      <c r="Q105" s="151"/>
      <c r="R105" s="151"/>
      <c r="S105" s="151"/>
      <c r="T105" s="151"/>
      <c r="U105" s="151"/>
      <c r="V105" s="151"/>
      <c r="W105" s="151"/>
      <c r="X105" s="151"/>
      <c r="Y105" s="151"/>
      <c r="Z105" s="151"/>
    </row>
    <row r="106">
      <c r="A106" s="333">
        <v>43101.0</v>
      </c>
      <c r="B106" s="358" t="s">
        <v>2233</v>
      </c>
      <c r="C106" s="335">
        <v>0.0</v>
      </c>
      <c r="D106" s="336" t="str">
        <f>IFERROR(VLOOKUP(B106,Empresas!$1:$99,4,FALSE),"")</f>
        <v/>
      </c>
      <c r="E106" s="151"/>
      <c r="F106" s="397"/>
      <c r="G106" s="358"/>
      <c r="H106" s="401"/>
      <c r="I106" s="401"/>
      <c r="J106" s="401"/>
      <c r="K106" s="401"/>
      <c r="L106" s="397"/>
      <c r="M106" s="151"/>
      <c r="N106" s="151"/>
      <c r="O106" s="151"/>
      <c r="P106" s="151"/>
      <c r="Q106" s="151"/>
      <c r="R106" s="151"/>
      <c r="S106" s="151"/>
      <c r="T106" s="151"/>
      <c r="U106" s="151"/>
      <c r="V106" s="151"/>
      <c r="W106" s="151"/>
      <c r="X106" s="151"/>
      <c r="Y106" s="151"/>
      <c r="Z106" s="151"/>
    </row>
    <row r="107">
      <c r="A107" s="333">
        <v>43466.0</v>
      </c>
      <c r="B107" s="358" t="s">
        <v>2233</v>
      </c>
      <c r="C107" s="402">
        <v>831666.0</v>
      </c>
      <c r="D107" s="336" t="str">
        <f>IFERROR(VLOOKUP(B107,Empresas!$1:$99,4,FALSE),"")</f>
        <v/>
      </c>
      <c r="E107" s="151"/>
      <c r="F107" s="397"/>
      <c r="G107" s="358"/>
      <c r="H107" s="401"/>
      <c r="I107" s="401"/>
      <c r="J107" s="401"/>
      <c r="K107" s="401"/>
      <c r="L107" s="397"/>
      <c r="M107" s="151"/>
      <c r="N107" s="151"/>
      <c r="O107" s="151"/>
      <c r="P107" s="151"/>
      <c r="Q107" s="151"/>
      <c r="R107" s="151"/>
      <c r="S107" s="151"/>
      <c r="T107" s="151"/>
      <c r="U107" s="151"/>
      <c r="V107" s="151"/>
      <c r="W107" s="151"/>
      <c r="X107" s="151"/>
      <c r="Y107" s="151"/>
      <c r="Z107" s="151"/>
    </row>
    <row r="108">
      <c r="A108" s="333">
        <v>43831.0</v>
      </c>
      <c r="B108" s="358" t="s">
        <v>2233</v>
      </c>
      <c r="C108" s="402">
        <v>499878.0</v>
      </c>
      <c r="D108" s="336" t="str">
        <f>IFERROR(VLOOKUP(B108,Empresas!$1:$99,4,FALSE),"")</f>
        <v/>
      </c>
      <c r="E108" s="151"/>
      <c r="F108" s="397"/>
      <c r="G108" s="358"/>
      <c r="H108" s="401"/>
      <c r="I108" s="401"/>
      <c r="J108" s="401"/>
      <c r="K108" s="401"/>
      <c r="L108" s="397"/>
      <c r="M108" s="151"/>
      <c r="N108" s="151"/>
      <c r="O108" s="151"/>
      <c r="P108" s="151"/>
      <c r="Q108" s="151"/>
      <c r="R108" s="151"/>
      <c r="S108" s="151"/>
      <c r="T108" s="151"/>
      <c r="U108" s="151"/>
      <c r="V108" s="151"/>
      <c r="W108" s="151"/>
      <c r="X108" s="151"/>
      <c r="Y108" s="151"/>
      <c r="Z108" s="151"/>
    </row>
    <row r="109">
      <c r="A109" s="333">
        <v>44197.0</v>
      </c>
      <c r="B109" s="358" t="s">
        <v>2233</v>
      </c>
      <c r="C109" s="335">
        <v>0.0</v>
      </c>
      <c r="D109" s="336" t="str">
        <f>IFERROR(VLOOKUP(B109,Empresas!$1:$99,4,FALSE),"")</f>
        <v/>
      </c>
      <c r="E109" s="151"/>
      <c r="F109" s="397"/>
      <c r="G109" s="358"/>
      <c r="H109" s="401"/>
      <c r="I109" s="401"/>
      <c r="J109" s="401"/>
      <c r="K109" s="401"/>
      <c r="L109" s="397"/>
      <c r="M109" s="151"/>
      <c r="N109" s="151"/>
      <c r="O109" s="151"/>
      <c r="P109" s="151"/>
      <c r="Q109" s="151"/>
      <c r="R109" s="151"/>
      <c r="S109" s="151"/>
      <c r="T109" s="151"/>
      <c r="U109" s="151"/>
      <c r="V109" s="151"/>
      <c r="W109" s="151"/>
      <c r="X109" s="151"/>
      <c r="Y109" s="151"/>
      <c r="Z109" s="151"/>
    </row>
    <row r="110">
      <c r="A110" s="333">
        <v>43101.0</v>
      </c>
      <c r="B110" s="358" t="s">
        <v>2242</v>
      </c>
      <c r="C110" s="402">
        <v>307895.0</v>
      </c>
      <c r="D110" s="336" t="str">
        <f>IFERROR(VLOOKUP(B110,Empresas!$1:$99,4,FALSE),"")</f>
        <v/>
      </c>
      <c r="E110" s="151"/>
      <c r="F110" s="397"/>
      <c r="G110" s="358"/>
      <c r="H110" s="401"/>
      <c r="I110" s="401"/>
      <c r="J110" s="401"/>
      <c r="K110" s="401"/>
      <c r="L110" s="397"/>
      <c r="M110" s="151"/>
      <c r="N110" s="151"/>
      <c r="O110" s="151"/>
      <c r="P110" s="151"/>
      <c r="Q110" s="151"/>
      <c r="R110" s="151"/>
      <c r="S110" s="151"/>
      <c r="T110" s="151"/>
      <c r="U110" s="151"/>
      <c r="V110" s="151"/>
      <c r="W110" s="151"/>
      <c r="X110" s="151"/>
      <c r="Y110" s="151"/>
      <c r="Z110" s="151"/>
    </row>
    <row r="111">
      <c r="A111" s="333">
        <v>43466.0</v>
      </c>
      <c r="B111" s="358" t="s">
        <v>2242</v>
      </c>
      <c r="C111" s="402">
        <v>324971.0</v>
      </c>
      <c r="D111" s="336" t="str">
        <f>IFERROR(VLOOKUP(B111,Empresas!$1:$99,4,FALSE),"")</f>
        <v/>
      </c>
      <c r="E111" s="151"/>
      <c r="F111" s="397"/>
      <c r="G111" s="397"/>
      <c r="H111" s="397"/>
      <c r="I111" s="397"/>
      <c r="J111" s="397"/>
      <c r="K111" s="397"/>
      <c r="L111" s="397"/>
      <c r="M111" s="151"/>
      <c r="N111" s="151"/>
      <c r="O111" s="151"/>
      <c r="P111" s="151"/>
      <c r="Q111" s="151"/>
      <c r="R111" s="151"/>
      <c r="S111" s="151"/>
      <c r="T111" s="151"/>
      <c r="U111" s="151"/>
      <c r="V111" s="151"/>
      <c r="W111" s="151"/>
      <c r="X111" s="151"/>
      <c r="Y111" s="151"/>
      <c r="Z111" s="151"/>
    </row>
    <row r="112">
      <c r="A112" s="333">
        <v>43831.0</v>
      </c>
      <c r="B112" s="358" t="s">
        <v>2242</v>
      </c>
      <c r="C112" s="402">
        <v>272318.0</v>
      </c>
      <c r="D112" s="336" t="str">
        <f>IFERROR(VLOOKUP(B112,Empresas!$1:$99,4,FALSE),"")</f>
        <v/>
      </c>
      <c r="E112" s="151"/>
      <c r="F112" s="397"/>
      <c r="G112" s="397"/>
      <c r="H112" s="397"/>
      <c r="I112" s="397"/>
      <c r="J112" s="397"/>
      <c r="K112" s="397"/>
      <c r="L112" s="397"/>
      <c r="M112" s="151"/>
      <c r="N112" s="151"/>
      <c r="O112" s="151"/>
      <c r="P112" s="151"/>
      <c r="Q112" s="151"/>
      <c r="R112" s="151"/>
      <c r="S112" s="151"/>
      <c r="T112" s="151"/>
      <c r="U112" s="151"/>
      <c r="V112" s="151"/>
      <c r="W112" s="151"/>
      <c r="X112" s="151"/>
      <c r="Y112" s="151"/>
      <c r="Z112" s="151"/>
    </row>
    <row r="113">
      <c r="A113" s="333">
        <v>44197.0</v>
      </c>
      <c r="B113" s="358" t="s">
        <v>2242</v>
      </c>
      <c r="C113" s="335">
        <v>0.0</v>
      </c>
      <c r="D113" s="336" t="str">
        <f>IFERROR(VLOOKUP(B113,Empresas!$1:$99,4,FALSE),"")</f>
        <v/>
      </c>
      <c r="E113" s="151"/>
      <c r="F113" s="397"/>
      <c r="G113" s="397"/>
      <c r="H113" s="397"/>
      <c r="I113" s="397"/>
      <c r="J113" s="397"/>
      <c r="K113" s="397"/>
      <c r="L113" s="397"/>
      <c r="M113" s="151"/>
      <c r="N113" s="151"/>
      <c r="O113" s="151"/>
      <c r="P113" s="151"/>
      <c r="Q113" s="151"/>
      <c r="R113" s="151"/>
      <c r="S113" s="151"/>
      <c r="T113" s="151"/>
      <c r="U113" s="151"/>
      <c r="V113" s="151"/>
      <c r="W113" s="151"/>
      <c r="X113" s="151"/>
      <c r="Y113" s="151"/>
      <c r="Z113" s="151"/>
    </row>
    <row r="114">
      <c r="A114" s="333">
        <v>43101.0</v>
      </c>
      <c r="B114" s="404" t="s">
        <v>2250</v>
      </c>
      <c r="C114" s="405">
        <v>776060.0</v>
      </c>
      <c r="D114" s="336" t="str">
        <f>IFERROR(VLOOKUP(B114,Empresas!$1:$99,4,FALSE),"")</f>
        <v/>
      </c>
      <c r="E114" s="151"/>
      <c r="F114" s="397"/>
      <c r="G114" s="397"/>
      <c r="H114" s="397"/>
      <c r="I114" s="397"/>
      <c r="J114" s="397"/>
      <c r="K114" s="397"/>
      <c r="L114" s="397"/>
      <c r="M114" s="151"/>
      <c r="N114" s="151"/>
      <c r="O114" s="151"/>
      <c r="P114" s="151"/>
      <c r="Q114" s="151"/>
      <c r="R114" s="151"/>
      <c r="S114" s="151"/>
      <c r="T114" s="151"/>
      <c r="U114" s="151"/>
      <c r="V114" s="151"/>
      <c r="W114" s="151"/>
      <c r="X114" s="151"/>
      <c r="Y114" s="151"/>
      <c r="Z114" s="151"/>
    </row>
    <row r="115">
      <c r="A115" s="333">
        <v>43466.0</v>
      </c>
      <c r="B115" s="404" t="s">
        <v>2250</v>
      </c>
      <c r="C115" s="405">
        <v>1157292.0</v>
      </c>
      <c r="D115" s="336" t="str">
        <f>IFERROR(VLOOKUP(B115,Empresas!$1:$99,4,FALSE),"")</f>
        <v/>
      </c>
      <c r="E115" s="151"/>
      <c r="F115" s="397"/>
      <c r="G115" s="397"/>
      <c r="H115" s="397"/>
      <c r="I115" s="397"/>
      <c r="J115" s="397"/>
      <c r="K115" s="397"/>
      <c r="L115" s="397"/>
      <c r="M115" s="151"/>
      <c r="N115" s="151"/>
      <c r="O115" s="151"/>
      <c r="P115" s="151"/>
      <c r="Q115" s="151"/>
      <c r="R115" s="151"/>
      <c r="S115" s="151"/>
      <c r="T115" s="151"/>
      <c r="U115" s="151"/>
      <c r="V115" s="151"/>
      <c r="W115" s="151"/>
      <c r="X115" s="151"/>
      <c r="Y115" s="151"/>
      <c r="Z115" s="151"/>
    </row>
    <row r="116">
      <c r="A116" s="333">
        <v>43831.0</v>
      </c>
      <c r="B116" s="404" t="s">
        <v>2250</v>
      </c>
      <c r="C116" s="405">
        <v>1244432.0</v>
      </c>
      <c r="D116" s="336" t="str">
        <f>IFERROR(VLOOKUP(B116,Empresas!$1:$99,4,FALSE),"")</f>
        <v/>
      </c>
      <c r="E116" s="151"/>
      <c r="F116" s="151"/>
      <c r="G116" s="151"/>
      <c r="H116" s="151"/>
      <c r="I116" s="151"/>
      <c r="J116" s="151"/>
      <c r="K116" s="151"/>
      <c r="L116" s="151"/>
      <c r="M116" s="151"/>
      <c r="N116" s="151"/>
      <c r="O116" s="151"/>
      <c r="P116" s="151"/>
      <c r="Q116" s="151"/>
      <c r="R116" s="151"/>
      <c r="S116" s="151"/>
      <c r="T116" s="151"/>
      <c r="U116" s="151"/>
      <c r="V116" s="151"/>
      <c r="W116" s="151"/>
      <c r="X116" s="151"/>
      <c r="Y116" s="151"/>
      <c r="Z116" s="151"/>
    </row>
    <row r="117">
      <c r="A117" s="333">
        <v>44197.0</v>
      </c>
      <c r="B117" s="404" t="s">
        <v>2250</v>
      </c>
      <c r="C117" s="405">
        <v>1288625.0</v>
      </c>
      <c r="D117" s="336" t="str">
        <f>IFERROR(VLOOKUP(B117,Empresas!$1:$99,4,FALSE),"")</f>
        <v/>
      </c>
      <c r="E117" s="151"/>
      <c r="F117" s="151"/>
      <c r="G117" s="151"/>
      <c r="H117" s="151"/>
      <c r="I117" s="151"/>
      <c r="J117" s="151"/>
      <c r="K117" s="151"/>
      <c r="L117" s="151"/>
      <c r="M117" s="151"/>
      <c r="N117" s="151"/>
      <c r="O117" s="151"/>
      <c r="P117" s="151"/>
      <c r="Q117" s="151"/>
      <c r="R117" s="151"/>
      <c r="S117" s="151"/>
      <c r="T117" s="151"/>
      <c r="U117" s="151"/>
      <c r="V117" s="151"/>
      <c r="W117" s="151"/>
      <c r="X117" s="151"/>
      <c r="Y117" s="151"/>
      <c r="Z117" s="151"/>
    </row>
    <row r="118">
      <c r="A118" s="333">
        <v>43101.0</v>
      </c>
      <c r="B118" s="358" t="s">
        <v>2256</v>
      </c>
      <c r="C118" s="402">
        <v>275615.0</v>
      </c>
      <c r="D118" s="336" t="str">
        <f>IFERROR(VLOOKUP(B118,Empresas!$1:$99,4,FALSE),"")</f>
        <v/>
      </c>
      <c r="E118" s="151"/>
      <c r="F118" s="151"/>
      <c r="G118" s="151"/>
      <c r="H118" s="151"/>
      <c r="I118" s="151"/>
      <c r="J118" s="151"/>
      <c r="K118" s="151"/>
      <c r="L118" s="151"/>
      <c r="M118" s="151"/>
      <c r="N118" s="151"/>
      <c r="O118" s="151"/>
      <c r="P118" s="151"/>
      <c r="Q118" s="151"/>
      <c r="R118" s="151"/>
      <c r="S118" s="151"/>
      <c r="T118" s="151"/>
      <c r="U118" s="151"/>
      <c r="V118" s="151"/>
      <c r="W118" s="151"/>
      <c r="X118" s="151"/>
      <c r="Y118" s="151"/>
      <c r="Z118" s="151"/>
    </row>
    <row r="119">
      <c r="A119" s="333">
        <v>43466.0</v>
      </c>
      <c r="B119" s="358" t="s">
        <v>2256</v>
      </c>
      <c r="C119" s="402">
        <v>261890.0</v>
      </c>
      <c r="D119" s="336" t="str">
        <f>IFERROR(VLOOKUP(B119,Empresas!$1:$99,4,FALSE),"")</f>
        <v/>
      </c>
      <c r="E119" s="151"/>
      <c r="F119" s="151"/>
      <c r="G119" s="151"/>
      <c r="H119" s="151"/>
      <c r="I119" s="151"/>
      <c r="J119" s="151"/>
      <c r="K119" s="151"/>
      <c r="L119" s="151"/>
      <c r="M119" s="151"/>
      <c r="N119" s="151"/>
      <c r="O119" s="151"/>
      <c r="P119" s="151"/>
      <c r="Q119" s="151"/>
      <c r="R119" s="151"/>
      <c r="S119" s="151"/>
      <c r="T119" s="151"/>
      <c r="U119" s="151"/>
      <c r="V119" s="151"/>
      <c r="W119" s="151"/>
      <c r="X119" s="151"/>
      <c r="Y119" s="151"/>
      <c r="Z119" s="151"/>
    </row>
    <row r="120">
      <c r="A120" s="333">
        <v>43831.0</v>
      </c>
      <c r="B120" s="358" t="s">
        <v>2256</v>
      </c>
      <c r="C120" s="402">
        <v>209778.0</v>
      </c>
      <c r="D120" s="336" t="str">
        <f>IFERROR(VLOOKUP(B120,Empresas!$1:$99,4,FALSE),"")</f>
        <v/>
      </c>
      <c r="E120" s="151"/>
      <c r="F120" s="151"/>
      <c r="G120" s="151"/>
      <c r="H120" s="151"/>
      <c r="I120" s="151"/>
      <c r="J120" s="151"/>
      <c r="K120" s="151"/>
      <c r="L120" s="151"/>
      <c r="M120" s="151"/>
      <c r="N120" s="151"/>
      <c r="O120" s="151"/>
      <c r="P120" s="151"/>
      <c r="Q120" s="151"/>
      <c r="R120" s="151"/>
      <c r="S120" s="151"/>
      <c r="T120" s="151"/>
      <c r="U120" s="151"/>
      <c r="V120" s="151"/>
      <c r="W120" s="151"/>
      <c r="X120" s="151"/>
      <c r="Y120" s="151"/>
      <c r="Z120" s="151"/>
    </row>
    <row r="121">
      <c r="A121" s="333">
        <v>44197.0</v>
      </c>
      <c r="B121" s="358" t="s">
        <v>2256</v>
      </c>
      <c r="C121" s="402">
        <v>205493.0</v>
      </c>
      <c r="D121" s="336" t="str">
        <f>IFERROR(VLOOKUP(B121,Empresas!$1:$99,4,FALSE),"")</f>
        <v/>
      </c>
      <c r="E121" s="151"/>
      <c r="F121" s="151"/>
      <c r="G121" s="151"/>
      <c r="H121" s="151"/>
      <c r="I121" s="151"/>
      <c r="J121" s="151"/>
      <c r="K121" s="151"/>
      <c r="L121" s="151"/>
      <c r="M121" s="151"/>
      <c r="N121" s="151"/>
      <c r="O121" s="151"/>
      <c r="P121" s="151"/>
      <c r="Q121" s="151"/>
      <c r="R121" s="151"/>
      <c r="S121" s="151"/>
      <c r="T121" s="151"/>
      <c r="U121" s="151"/>
      <c r="V121" s="151"/>
      <c r="W121" s="151"/>
      <c r="X121" s="151"/>
      <c r="Y121" s="151"/>
      <c r="Z121" s="151"/>
    </row>
    <row r="122">
      <c r="A122" s="333">
        <v>43101.0</v>
      </c>
      <c r="B122" s="404" t="s">
        <v>2264</v>
      </c>
      <c r="C122" s="405">
        <v>312664.0</v>
      </c>
      <c r="D122" s="336" t="str">
        <f>IFERROR(VLOOKUP(B122,Empresas!$1:$99,4,FALSE),"")</f>
        <v/>
      </c>
      <c r="E122" s="151"/>
      <c r="F122" s="151"/>
      <c r="G122" s="151"/>
      <c r="H122" s="151"/>
      <c r="I122" s="151"/>
      <c r="J122" s="151"/>
      <c r="K122" s="151"/>
      <c r="L122" s="151"/>
      <c r="M122" s="151"/>
      <c r="N122" s="151"/>
      <c r="O122" s="151"/>
      <c r="P122" s="151"/>
      <c r="Q122" s="151"/>
      <c r="R122" s="151"/>
      <c r="S122" s="151"/>
      <c r="T122" s="151"/>
      <c r="U122" s="151"/>
      <c r="V122" s="151"/>
      <c r="W122" s="151"/>
      <c r="X122" s="151"/>
      <c r="Y122" s="151"/>
      <c r="Z122" s="151"/>
    </row>
    <row r="123">
      <c r="A123" s="333">
        <v>43466.0</v>
      </c>
      <c r="B123" s="404" t="s">
        <v>2264</v>
      </c>
      <c r="C123" s="405">
        <v>320904.0</v>
      </c>
      <c r="D123" s="336" t="str">
        <f>IFERROR(VLOOKUP(B123,Empresas!$1:$99,4,FALSE),"")</f>
        <v/>
      </c>
      <c r="E123" s="151"/>
      <c r="F123" s="151"/>
      <c r="G123" s="151"/>
      <c r="H123" s="151"/>
      <c r="I123" s="151"/>
      <c r="J123" s="151"/>
      <c r="K123" s="151"/>
      <c r="L123" s="151"/>
      <c r="M123" s="151"/>
      <c r="N123" s="151"/>
      <c r="O123" s="151"/>
      <c r="P123" s="151"/>
      <c r="Q123" s="151"/>
      <c r="R123" s="151"/>
      <c r="S123" s="151"/>
      <c r="T123" s="151"/>
      <c r="U123" s="151"/>
      <c r="V123" s="151"/>
      <c r="W123" s="151"/>
      <c r="X123" s="151"/>
      <c r="Y123" s="151"/>
      <c r="Z123" s="151"/>
    </row>
    <row r="124">
      <c r="A124" s="333">
        <v>43831.0</v>
      </c>
      <c r="B124" s="404" t="s">
        <v>2264</v>
      </c>
      <c r="C124" s="405">
        <v>208341.0</v>
      </c>
      <c r="D124" s="336" t="str">
        <f>IFERROR(VLOOKUP(B124,Empresas!$1:$99,4,FALSE),"")</f>
        <v/>
      </c>
      <c r="E124" s="151"/>
      <c r="F124" s="151"/>
      <c r="G124" s="151"/>
      <c r="H124" s="151"/>
      <c r="I124" s="151"/>
      <c r="J124" s="151"/>
      <c r="K124" s="151"/>
      <c r="L124" s="151"/>
      <c r="M124" s="151"/>
      <c r="N124" s="151"/>
      <c r="O124" s="151"/>
      <c r="P124" s="151"/>
      <c r="Q124" s="151"/>
      <c r="R124" s="151"/>
      <c r="S124" s="151"/>
      <c r="T124" s="151"/>
      <c r="U124" s="151"/>
      <c r="V124" s="151"/>
      <c r="W124" s="151"/>
      <c r="X124" s="151"/>
      <c r="Y124" s="151"/>
      <c r="Z124" s="151"/>
    </row>
    <row r="125">
      <c r="A125" s="333">
        <v>44197.0</v>
      </c>
      <c r="B125" s="404" t="s">
        <v>2264</v>
      </c>
      <c r="C125" s="405">
        <v>292075.0</v>
      </c>
      <c r="D125" s="336" t="str">
        <f>IFERROR(VLOOKUP(B125,Empresas!$1:$99,4,FALSE),"")</f>
        <v/>
      </c>
      <c r="E125" s="151"/>
      <c r="F125" s="151"/>
      <c r="G125" s="151"/>
      <c r="H125" s="151"/>
      <c r="I125" s="151"/>
      <c r="J125" s="151"/>
      <c r="K125" s="151"/>
      <c r="L125" s="151"/>
      <c r="M125" s="151"/>
      <c r="N125" s="151"/>
      <c r="O125" s="151"/>
      <c r="P125" s="151"/>
      <c r="Q125" s="151"/>
      <c r="R125" s="151"/>
      <c r="S125" s="151"/>
      <c r="T125" s="151"/>
      <c r="U125" s="151"/>
      <c r="V125" s="151"/>
      <c r="W125" s="151"/>
      <c r="X125" s="151"/>
      <c r="Y125" s="151"/>
      <c r="Z125" s="151"/>
    </row>
    <row r="126">
      <c r="A126" s="333">
        <v>43101.0</v>
      </c>
      <c r="B126" s="358" t="s">
        <v>2270</v>
      </c>
      <c r="C126" s="402">
        <v>1.5162057E7</v>
      </c>
      <c r="D126" s="336" t="str">
        <f>IFERROR(VLOOKUP(B126,Empresas!$1:$99,4,FALSE),"")</f>
        <v/>
      </c>
      <c r="E126" s="151"/>
      <c r="F126" s="151"/>
      <c r="G126" s="151"/>
      <c r="H126" s="151"/>
      <c r="I126" s="151"/>
      <c r="J126" s="151"/>
      <c r="K126" s="151"/>
      <c r="L126" s="151"/>
      <c r="M126" s="151"/>
      <c r="N126" s="151"/>
      <c r="O126" s="151"/>
      <c r="P126" s="151"/>
      <c r="Q126" s="151"/>
      <c r="R126" s="151"/>
      <c r="S126" s="151"/>
      <c r="T126" s="151"/>
      <c r="U126" s="151"/>
      <c r="V126" s="151"/>
      <c r="W126" s="151"/>
      <c r="X126" s="151"/>
      <c r="Y126" s="151"/>
      <c r="Z126" s="151"/>
    </row>
    <row r="127">
      <c r="A127" s="333">
        <v>43466.0</v>
      </c>
      <c r="B127" s="358" t="s">
        <v>2270</v>
      </c>
      <c r="C127" s="402">
        <v>1.3577789E7</v>
      </c>
      <c r="D127" s="336" t="str">
        <f>IFERROR(VLOOKUP(B127,Empresas!$1:$99,4,FALSE),"")</f>
        <v/>
      </c>
      <c r="E127" s="151"/>
      <c r="F127" s="151"/>
      <c r="G127" s="151"/>
      <c r="H127" s="151"/>
      <c r="I127" s="151"/>
      <c r="J127" s="151"/>
      <c r="K127" s="151"/>
      <c r="L127" s="151"/>
      <c r="M127" s="151"/>
      <c r="N127" s="151"/>
      <c r="O127" s="151"/>
      <c r="P127" s="151"/>
      <c r="Q127" s="151"/>
      <c r="R127" s="151"/>
      <c r="S127" s="151"/>
      <c r="T127" s="151"/>
      <c r="U127" s="151"/>
      <c r="V127" s="151"/>
      <c r="W127" s="151"/>
      <c r="X127" s="151"/>
      <c r="Y127" s="151"/>
      <c r="Z127" s="151"/>
    </row>
    <row r="128">
      <c r="A128" s="333">
        <v>43831.0</v>
      </c>
      <c r="B128" s="358" t="s">
        <v>2270</v>
      </c>
      <c r="C128" s="402">
        <v>9083348.0</v>
      </c>
      <c r="D128" s="336" t="str">
        <f>IFERROR(VLOOKUP(B128,Empresas!$1:$99,4,FALSE),"")</f>
        <v/>
      </c>
      <c r="E128" s="151"/>
      <c r="F128" s="151"/>
      <c r="G128" s="151"/>
      <c r="H128" s="151"/>
      <c r="I128" s="151"/>
      <c r="J128" s="151"/>
      <c r="K128" s="151"/>
      <c r="L128" s="151"/>
      <c r="M128" s="151"/>
      <c r="N128" s="151"/>
      <c r="O128" s="151"/>
      <c r="P128" s="151"/>
      <c r="Q128" s="151"/>
      <c r="R128" s="151"/>
      <c r="S128" s="151"/>
      <c r="T128" s="151"/>
      <c r="U128" s="151"/>
      <c r="V128" s="151"/>
      <c r="W128" s="151"/>
      <c r="X128" s="151"/>
      <c r="Y128" s="151"/>
      <c r="Z128" s="151"/>
    </row>
    <row r="129">
      <c r="A129" s="333">
        <v>44197.0</v>
      </c>
      <c r="B129" s="358" t="s">
        <v>2270</v>
      </c>
      <c r="C129" s="402">
        <v>1.03287E7</v>
      </c>
      <c r="D129" s="336" t="str">
        <f>IFERROR(VLOOKUP(B129,Empresas!$1:$99,4,FALSE),"")</f>
        <v/>
      </c>
      <c r="E129" s="151"/>
      <c r="F129" s="151"/>
      <c r="G129" s="151"/>
      <c r="H129" s="151"/>
      <c r="I129" s="151"/>
      <c r="J129" s="151"/>
      <c r="K129" s="151"/>
      <c r="L129" s="151"/>
      <c r="M129" s="151"/>
      <c r="N129" s="151"/>
      <c r="O129" s="151"/>
      <c r="P129" s="151"/>
      <c r="Q129" s="151"/>
      <c r="R129" s="151"/>
      <c r="S129" s="151"/>
      <c r="T129" s="151"/>
      <c r="U129" s="151"/>
      <c r="V129" s="151"/>
      <c r="W129" s="151"/>
      <c r="X129" s="151"/>
      <c r="Y129" s="151"/>
      <c r="Z129" s="151"/>
    </row>
    <row r="130">
      <c r="A130" s="333">
        <v>43101.0</v>
      </c>
      <c r="B130" s="358" t="s">
        <v>2280</v>
      </c>
      <c r="C130" s="402">
        <v>1102563.0</v>
      </c>
      <c r="D130" s="336" t="str">
        <f>IFERROR(VLOOKUP(B130,Empresas!$1:$99,4,FALSE),"")</f>
        <v/>
      </c>
      <c r="E130" s="151"/>
      <c r="F130" s="151"/>
      <c r="G130" s="151"/>
      <c r="H130" s="151"/>
      <c r="I130" s="151"/>
      <c r="J130" s="151"/>
      <c r="K130" s="151"/>
      <c r="L130" s="151"/>
      <c r="M130" s="151"/>
      <c r="N130" s="151"/>
      <c r="O130" s="151"/>
      <c r="P130" s="151"/>
      <c r="Q130" s="151"/>
      <c r="R130" s="151"/>
      <c r="S130" s="151"/>
      <c r="T130" s="151"/>
      <c r="U130" s="151"/>
      <c r="V130" s="151"/>
      <c r="W130" s="151"/>
      <c r="X130" s="151"/>
      <c r="Y130" s="151"/>
      <c r="Z130" s="151"/>
    </row>
    <row r="131">
      <c r="A131" s="333">
        <v>43466.0</v>
      </c>
      <c r="B131" s="358" t="s">
        <v>2280</v>
      </c>
      <c r="C131" s="402">
        <v>1180500.0</v>
      </c>
      <c r="D131" s="336" t="str">
        <f>IFERROR(VLOOKUP(B131,Empresas!$1:$99,4,FALSE),"")</f>
        <v/>
      </c>
      <c r="E131" s="151"/>
      <c r="F131" s="151"/>
      <c r="G131" s="151"/>
      <c r="H131" s="151"/>
      <c r="I131" s="151"/>
      <c r="J131" s="151"/>
      <c r="K131" s="151"/>
      <c r="L131" s="151"/>
      <c r="M131" s="151"/>
      <c r="N131" s="151"/>
      <c r="O131" s="151"/>
      <c r="P131" s="151"/>
      <c r="Q131" s="151"/>
      <c r="R131" s="151"/>
      <c r="S131" s="151"/>
      <c r="T131" s="151"/>
      <c r="U131" s="151"/>
      <c r="V131" s="151"/>
      <c r="W131" s="151"/>
      <c r="X131" s="151"/>
      <c r="Y131" s="151"/>
      <c r="Z131" s="151"/>
    </row>
    <row r="132">
      <c r="A132" s="333">
        <v>43831.0</v>
      </c>
      <c r="B132" s="358" t="s">
        <v>2280</v>
      </c>
      <c r="C132" s="402">
        <v>839670.0</v>
      </c>
      <c r="D132" s="336" t="str">
        <f>IFERROR(VLOOKUP(B132,Empresas!$1:$99,4,FALSE),"")</f>
        <v/>
      </c>
      <c r="E132" s="151"/>
      <c r="F132" s="151"/>
      <c r="G132" s="151"/>
      <c r="H132" s="151"/>
      <c r="I132" s="151"/>
      <c r="J132" s="151"/>
      <c r="K132" s="151"/>
      <c r="L132" s="151"/>
      <c r="M132" s="151"/>
      <c r="N132" s="151"/>
      <c r="O132" s="151"/>
      <c r="P132" s="151"/>
      <c r="Q132" s="151"/>
      <c r="R132" s="151"/>
      <c r="S132" s="151"/>
      <c r="T132" s="151"/>
      <c r="U132" s="151"/>
      <c r="V132" s="151"/>
      <c r="W132" s="151"/>
      <c r="X132" s="151"/>
      <c r="Y132" s="151"/>
      <c r="Z132" s="151"/>
    </row>
    <row r="133">
      <c r="A133" s="333">
        <v>44197.0</v>
      </c>
      <c r="B133" s="358" t="s">
        <v>2280</v>
      </c>
      <c r="C133" s="402">
        <v>1311103.0</v>
      </c>
      <c r="D133" s="336" t="str">
        <f>IFERROR(VLOOKUP(B133,Empresas!$1:$99,4,FALSE),"")</f>
        <v/>
      </c>
      <c r="E133" s="151"/>
      <c r="F133" s="151"/>
      <c r="G133" s="151"/>
      <c r="H133" s="151"/>
      <c r="I133" s="151"/>
      <c r="J133" s="151"/>
      <c r="K133" s="151"/>
      <c r="L133" s="151"/>
      <c r="M133" s="151"/>
      <c r="N133" s="151"/>
      <c r="O133" s="151"/>
      <c r="P133" s="151"/>
      <c r="Q133" s="151"/>
      <c r="R133" s="151"/>
      <c r="S133" s="151"/>
      <c r="T133" s="151"/>
      <c r="U133" s="151"/>
      <c r="V133" s="151"/>
      <c r="W133" s="151"/>
      <c r="X133" s="151"/>
      <c r="Y133" s="151"/>
      <c r="Z133" s="151"/>
    </row>
    <row r="134">
      <c r="A134" s="333">
        <v>43101.0</v>
      </c>
      <c r="B134" s="358" t="s">
        <v>2289</v>
      </c>
      <c r="C134" s="402">
        <v>943718.0</v>
      </c>
      <c r="D134" s="336" t="str">
        <f>IFERROR(VLOOKUP(B134,Empresas!$1:$99,4,FALSE),"")</f>
        <v/>
      </c>
      <c r="E134" s="151"/>
      <c r="F134" s="151"/>
      <c r="G134" s="151"/>
      <c r="H134" s="151"/>
      <c r="I134" s="151"/>
      <c r="J134" s="151"/>
      <c r="K134" s="151"/>
      <c r="L134" s="151"/>
      <c r="M134" s="151"/>
      <c r="N134" s="151"/>
      <c r="O134" s="151"/>
      <c r="P134" s="151"/>
      <c r="Q134" s="151"/>
      <c r="R134" s="151"/>
      <c r="S134" s="151"/>
      <c r="T134" s="151"/>
      <c r="U134" s="151"/>
      <c r="V134" s="151"/>
      <c r="W134" s="151"/>
      <c r="X134" s="151"/>
      <c r="Y134" s="151"/>
      <c r="Z134" s="151"/>
    </row>
    <row r="135">
      <c r="A135" s="333">
        <v>43466.0</v>
      </c>
      <c r="B135" s="358" t="s">
        <v>2289</v>
      </c>
      <c r="C135" s="335">
        <v>0.0</v>
      </c>
      <c r="D135" s="336" t="str">
        <f>IFERROR(VLOOKUP(B135,Empresas!$1:$99,4,FALSE),"")</f>
        <v/>
      </c>
      <c r="E135" s="151"/>
      <c r="F135" s="151"/>
      <c r="G135" s="151"/>
      <c r="H135" s="151"/>
      <c r="I135" s="151"/>
      <c r="J135" s="151"/>
      <c r="K135" s="151"/>
      <c r="L135" s="151"/>
      <c r="M135" s="151"/>
      <c r="N135" s="151"/>
      <c r="O135" s="151"/>
      <c r="P135" s="151"/>
      <c r="Q135" s="151"/>
      <c r="R135" s="151"/>
      <c r="S135" s="151"/>
      <c r="T135" s="151"/>
      <c r="U135" s="151"/>
      <c r="V135" s="151"/>
      <c r="W135" s="151"/>
      <c r="X135" s="151"/>
      <c r="Y135" s="151"/>
      <c r="Z135" s="151"/>
    </row>
    <row r="136">
      <c r="A136" s="333">
        <v>43831.0</v>
      </c>
      <c r="B136" s="358" t="s">
        <v>2289</v>
      </c>
      <c r="C136" s="335">
        <v>0.0</v>
      </c>
      <c r="D136" s="336" t="str">
        <f>IFERROR(VLOOKUP(B136,Empresas!$1:$99,4,FALSE),"")</f>
        <v/>
      </c>
      <c r="E136" s="151"/>
      <c r="F136" s="151"/>
      <c r="G136" s="151"/>
      <c r="H136" s="151"/>
      <c r="I136" s="151"/>
      <c r="J136" s="151"/>
      <c r="K136" s="151"/>
      <c r="L136" s="151"/>
      <c r="M136" s="151"/>
      <c r="N136" s="151"/>
      <c r="O136" s="151"/>
      <c r="P136" s="151"/>
      <c r="Q136" s="151"/>
      <c r="R136" s="151"/>
      <c r="S136" s="151"/>
      <c r="T136" s="151"/>
      <c r="U136" s="151"/>
      <c r="V136" s="151"/>
      <c r="W136" s="151"/>
      <c r="X136" s="151"/>
      <c r="Y136" s="151"/>
      <c r="Z136" s="151"/>
    </row>
    <row r="137">
      <c r="A137" s="333">
        <v>44197.0</v>
      </c>
      <c r="B137" s="358" t="s">
        <v>2289</v>
      </c>
      <c r="C137" s="335">
        <v>0.0</v>
      </c>
      <c r="D137" s="336" t="str">
        <f>IFERROR(VLOOKUP(B137,Empresas!$1:$99,4,FALSE),"")</f>
        <v/>
      </c>
      <c r="E137" s="151"/>
      <c r="F137" s="151"/>
      <c r="G137" s="151"/>
      <c r="H137" s="151"/>
      <c r="I137" s="151"/>
      <c r="J137" s="151"/>
      <c r="K137" s="151"/>
      <c r="L137" s="151"/>
      <c r="M137" s="151"/>
      <c r="N137" s="151"/>
      <c r="O137" s="151"/>
      <c r="P137" s="151"/>
      <c r="Q137" s="151"/>
      <c r="R137" s="151"/>
      <c r="S137" s="151"/>
      <c r="T137" s="151"/>
      <c r="U137" s="151"/>
      <c r="V137" s="151"/>
      <c r="W137" s="151"/>
      <c r="X137" s="151"/>
      <c r="Y137" s="151"/>
      <c r="Z137" s="151"/>
    </row>
    <row r="138">
      <c r="A138" s="333">
        <v>43101.0</v>
      </c>
      <c r="B138" s="358" t="s">
        <v>2297</v>
      </c>
      <c r="C138" s="335">
        <v>0.0</v>
      </c>
      <c r="D138" s="336" t="str">
        <f>IFERROR(VLOOKUP(B138,Empresas!$1:$99,4,FALSE),"")</f>
        <v/>
      </c>
      <c r="E138" s="151"/>
      <c r="F138" s="151"/>
      <c r="G138" s="151"/>
      <c r="H138" s="151"/>
      <c r="I138" s="151"/>
      <c r="J138" s="151"/>
      <c r="K138" s="151"/>
      <c r="L138" s="151"/>
      <c r="M138" s="151"/>
      <c r="N138" s="151"/>
      <c r="O138" s="151"/>
      <c r="P138" s="151"/>
      <c r="Q138" s="151"/>
      <c r="R138" s="151"/>
      <c r="S138" s="151"/>
      <c r="T138" s="151"/>
      <c r="U138" s="151"/>
      <c r="V138" s="151"/>
      <c r="W138" s="151"/>
      <c r="X138" s="151"/>
      <c r="Y138" s="151"/>
      <c r="Z138" s="151"/>
    </row>
    <row r="139">
      <c r="A139" s="333">
        <v>43466.0</v>
      </c>
      <c r="B139" s="358" t="s">
        <v>2297</v>
      </c>
      <c r="C139" s="335">
        <v>0.0</v>
      </c>
      <c r="D139" s="336" t="str">
        <f>IFERROR(VLOOKUP(B139,Empresas!$1:$99,4,FALSE),"")</f>
        <v/>
      </c>
      <c r="E139" s="151"/>
      <c r="F139" s="151"/>
      <c r="G139" s="151"/>
      <c r="H139" s="151"/>
      <c r="I139" s="151"/>
      <c r="J139" s="151"/>
      <c r="K139" s="151"/>
      <c r="L139" s="151"/>
      <c r="M139" s="151"/>
      <c r="N139" s="151"/>
      <c r="O139" s="151"/>
      <c r="P139" s="151"/>
      <c r="Q139" s="151"/>
      <c r="R139" s="151"/>
      <c r="S139" s="151"/>
      <c r="T139" s="151"/>
      <c r="U139" s="151"/>
      <c r="V139" s="151"/>
      <c r="W139" s="151"/>
      <c r="X139" s="151"/>
      <c r="Y139" s="151"/>
      <c r="Z139" s="151"/>
    </row>
    <row r="140">
      <c r="A140" s="333">
        <v>43831.0</v>
      </c>
      <c r="B140" s="358" t="s">
        <v>2297</v>
      </c>
      <c r="C140" s="402">
        <v>130356.0</v>
      </c>
      <c r="D140" s="336" t="str">
        <f>IFERROR(VLOOKUP(B140,Empresas!$1:$99,4,FALSE),"")</f>
        <v/>
      </c>
      <c r="E140" s="151"/>
      <c r="F140" s="151"/>
      <c r="G140" s="151"/>
      <c r="H140" s="151"/>
      <c r="I140" s="151"/>
      <c r="J140" s="151"/>
      <c r="K140" s="151"/>
      <c r="L140" s="151"/>
      <c r="M140" s="151"/>
      <c r="N140" s="151"/>
      <c r="O140" s="151"/>
      <c r="P140" s="151"/>
      <c r="Q140" s="151"/>
      <c r="R140" s="151"/>
      <c r="S140" s="151"/>
      <c r="T140" s="151"/>
      <c r="U140" s="151"/>
      <c r="V140" s="151"/>
      <c r="W140" s="151"/>
      <c r="X140" s="151"/>
      <c r="Y140" s="151"/>
      <c r="Z140" s="151"/>
    </row>
    <row r="141">
      <c r="A141" s="333">
        <v>44197.0</v>
      </c>
      <c r="B141" s="358" t="s">
        <v>2297</v>
      </c>
      <c r="C141" s="402">
        <v>250734.0</v>
      </c>
      <c r="D141" s="336" t="str">
        <f>IFERROR(VLOOKUP(B141,Empresas!$1:$99,4,FALSE),"")</f>
        <v/>
      </c>
      <c r="E141" s="151"/>
      <c r="F141" s="151"/>
      <c r="G141" s="151"/>
      <c r="H141" s="151"/>
      <c r="I141" s="151"/>
      <c r="J141" s="151"/>
      <c r="K141" s="151"/>
      <c r="L141" s="151"/>
      <c r="M141" s="151"/>
      <c r="N141" s="151"/>
      <c r="O141" s="151"/>
      <c r="P141" s="151"/>
      <c r="Q141" s="151"/>
      <c r="R141" s="151"/>
      <c r="S141" s="151"/>
      <c r="T141" s="151"/>
      <c r="U141" s="151"/>
      <c r="V141" s="151"/>
      <c r="W141" s="151"/>
      <c r="X141" s="151"/>
      <c r="Y141" s="151"/>
      <c r="Z141" s="151"/>
    </row>
    <row r="142">
      <c r="A142" s="333"/>
      <c r="B142" s="151"/>
      <c r="C142" s="151"/>
      <c r="D142" s="151"/>
      <c r="E142" s="151"/>
      <c r="F142" s="151"/>
      <c r="G142" s="151"/>
      <c r="H142" s="151"/>
      <c r="I142" s="151"/>
      <c r="J142" s="151"/>
      <c r="K142" s="151"/>
      <c r="L142" s="151"/>
      <c r="M142" s="151"/>
      <c r="N142" s="151"/>
      <c r="O142" s="151"/>
      <c r="P142" s="151"/>
      <c r="Q142" s="151"/>
      <c r="R142" s="151"/>
      <c r="S142" s="151"/>
      <c r="T142" s="151"/>
      <c r="U142" s="151"/>
      <c r="V142" s="151"/>
      <c r="W142" s="151"/>
      <c r="X142" s="151"/>
      <c r="Y142" s="151"/>
      <c r="Z142" s="151"/>
    </row>
    <row r="143">
      <c r="A143" s="333"/>
      <c r="B143" s="151"/>
      <c r="C143" s="151"/>
      <c r="D143" s="151"/>
      <c r="E143" s="151"/>
      <c r="F143" s="151"/>
      <c r="G143" s="151"/>
      <c r="H143" s="151"/>
      <c r="I143" s="151"/>
      <c r="J143" s="151"/>
      <c r="K143" s="151"/>
      <c r="L143" s="151"/>
      <c r="M143" s="151"/>
      <c r="N143" s="151"/>
      <c r="O143" s="151"/>
      <c r="P143" s="151"/>
      <c r="Q143" s="151"/>
      <c r="R143" s="151"/>
      <c r="S143" s="151"/>
      <c r="T143" s="151"/>
      <c r="U143" s="151"/>
      <c r="V143" s="151"/>
      <c r="W143" s="151"/>
      <c r="X143" s="151"/>
      <c r="Y143" s="151"/>
      <c r="Z143" s="151"/>
    </row>
    <row r="144">
      <c r="A144" s="333"/>
      <c r="B144" s="151"/>
      <c r="C144" s="151"/>
      <c r="D144" s="151"/>
      <c r="E144" s="151"/>
      <c r="F144" s="151"/>
      <c r="G144" s="151"/>
      <c r="H144" s="151"/>
      <c r="I144" s="151"/>
      <c r="J144" s="151"/>
      <c r="K144" s="151"/>
      <c r="L144" s="151"/>
      <c r="M144" s="151"/>
      <c r="N144" s="151"/>
      <c r="O144" s="151"/>
      <c r="P144" s="151"/>
      <c r="Q144" s="151"/>
      <c r="R144" s="151"/>
      <c r="S144" s="151"/>
      <c r="T144" s="151"/>
      <c r="U144" s="151"/>
      <c r="V144" s="151"/>
      <c r="W144" s="151"/>
      <c r="X144" s="151"/>
      <c r="Y144" s="151"/>
      <c r="Z144" s="151"/>
    </row>
    <row r="145">
      <c r="A145" s="333"/>
      <c r="B145" s="151"/>
      <c r="C145" s="151"/>
      <c r="D145" s="151"/>
      <c r="E145" s="151"/>
      <c r="F145" s="151"/>
      <c r="G145" s="151"/>
      <c r="H145" s="151"/>
      <c r="I145" s="151"/>
      <c r="J145" s="151"/>
      <c r="K145" s="151"/>
      <c r="L145" s="151"/>
      <c r="M145" s="151"/>
      <c r="N145" s="151"/>
      <c r="O145" s="151"/>
      <c r="P145" s="151"/>
      <c r="Q145" s="151"/>
      <c r="R145" s="151"/>
      <c r="S145" s="151"/>
      <c r="T145" s="151"/>
      <c r="U145" s="151"/>
      <c r="V145" s="151"/>
      <c r="W145" s="151"/>
      <c r="X145" s="151"/>
      <c r="Y145" s="151"/>
      <c r="Z145" s="151"/>
    </row>
    <row r="146">
      <c r="A146" s="333"/>
      <c r="B146" s="151"/>
      <c r="C146" s="151"/>
      <c r="D146" s="151"/>
      <c r="E146" s="151"/>
      <c r="F146" s="151"/>
      <c r="G146" s="151"/>
      <c r="H146" s="151"/>
      <c r="I146" s="151"/>
      <c r="J146" s="151"/>
      <c r="K146" s="151"/>
      <c r="L146" s="151"/>
      <c r="M146" s="151"/>
      <c r="N146" s="151"/>
      <c r="O146" s="151"/>
      <c r="P146" s="151"/>
      <c r="Q146" s="151"/>
      <c r="R146" s="151"/>
      <c r="S146" s="151"/>
      <c r="T146" s="151"/>
      <c r="U146" s="151"/>
      <c r="V146" s="151"/>
      <c r="W146" s="151"/>
      <c r="X146" s="151"/>
      <c r="Y146" s="151"/>
      <c r="Z146" s="151"/>
    </row>
    <row r="147">
      <c r="A147" s="333"/>
      <c r="B147" s="151"/>
      <c r="C147" s="151"/>
      <c r="D147" s="151"/>
      <c r="E147" s="151"/>
      <c r="F147" s="151"/>
      <c r="G147" s="151"/>
      <c r="H147" s="151"/>
      <c r="I147" s="151"/>
      <c r="J147" s="151"/>
      <c r="K147" s="151"/>
      <c r="L147" s="151"/>
      <c r="M147" s="151"/>
      <c r="N147" s="151"/>
      <c r="O147" s="151"/>
      <c r="P147" s="151"/>
      <c r="Q147" s="151"/>
      <c r="R147" s="151"/>
      <c r="S147" s="151"/>
      <c r="T147" s="151"/>
      <c r="U147" s="151"/>
      <c r="V147" s="151"/>
      <c r="W147" s="151"/>
      <c r="X147" s="151"/>
      <c r="Y147" s="151"/>
      <c r="Z147" s="151"/>
    </row>
    <row r="148">
      <c r="A148" s="333"/>
      <c r="B148" s="151"/>
      <c r="C148" s="151"/>
      <c r="D148" s="151"/>
      <c r="E148" s="151"/>
      <c r="F148" s="151"/>
      <c r="G148" s="151"/>
      <c r="H148" s="151"/>
      <c r="I148" s="151"/>
      <c r="J148" s="151"/>
      <c r="K148" s="151"/>
      <c r="L148" s="151"/>
      <c r="M148" s="151"/>
      <c r="N148" s="151"/>
      <c r="O148" s="151"/>
      <c r="P148" s="151"/>
      <c r="Q148" s="151"/>
      <c r="R148" s="151"/>
      <c r="S148" s="151"/>
      <c r="T148" s="151"/>
      <c r="U148" s="151"/>
      <c r="V148" s="151"/>
      <c r="W148" s="151"/>
      <c r="X148" s="151"/>
      <c r="Y148" s="151"/>
      <c r="Z148" s="151"/>
    </row>
    <row r="149">
      <c r="A149" s="333"/>
      <c r="B149" s="151"/>
      <c r="C149" s="151"/>
      <c r="D149" s="151"/>
      <c r="E149" s="151"/>
      <c r="F149" s="151"/>
      <c r="G149" s="151"/>
      <c r="H149" s="151"/>
      <c r="I149" s="151"/>
      <c r="J149" s="151"/>
      <c r="K149" s="151"/>
      <c r="L149" s="151"/>
      <c r="M149" s="151"/>
      <c r="N149" s="151"/>
      <c r="O149" s="151"/>
      <c r="P149" s="151"/>
      <c r="Q149" s="151"/>
      <c r="R149" s="151"/>
      <c r="S149" s="151"/>
      <c r="T149" s="151"/>
      <c r="U149" s="151"/>
      <c r="V149" s="151"/>
      <c r="W149" s="151"/>
      <c r="X149" s="151"/>
      <c r="Y149" s="151"/>
      <c r="Z149" s="151"/>
    </row>
    <row r="150">
      <c r="A150" s="333"/>
      <c r="B150" s="151"/>
      <c r="C150" s="151"/>
      <c r="D150" s="151"/>
      <c r="E150" s="151"/>
      <c r="F150" s="151"/>
      <c r="G150" s="151"/>
      <c r="H150" s="151"/>
      <c r="I150" s="151"/>
      <c r="J150" s="151"/>
      <c r="K150" s="151"/>
      <c r="L150" s="151"/>
      <c r="M150" s="151"/>
      <c r="N150" s="151"/>
      <c r="O150" s="151"/>
      <c r="P150" s="151"/>
      <c r="Q150" s="151"/>
      <c r="R150" s="151"/>
      <c r="S150" s="151"/>
      <c r="T150" s="151"/>
      <c r="U150" s="151"/>
      <c r="V150" s="151"/>
      <c r="W150" s="151"/>
      <c r="X150" s="151"/>
      <c r="Y150" s="151"/>
      <c r="Z150" s="151"/>
    </row>
    <row r="151">
      <c r="A151" s="333"/>
      <c r="B151" s="151"/>
      <c r="C151" s="151"/>
      <c r="D151" s="151"/>
      <c r="E151" s="151"/>
      <c r="F151" s="151"/>
      <c r="G151" s="151"/>
      <c r="H151" s="151"/>
      <c r="I151" s="151"/>
      <c r="J151" s="151"/>
      <c r="K151" s="151"/>
      <c r="L151" s="151"/>
      <c r="M151" s="151"/>
      <c r="N151" s="151"/>
      <c r="O151" s="151"/>
      <c r="P151" s="151"/>
      <c r="Q151" s="151"/>
      <c r="R151" s="151"/>
      <c r="S151" s="151"/>
      <c r="T151" s="151"/>
      <c r="U151" s="151"/>
      <c r="V151" s="151"/>
      <c r="W151" s="151"/>
      <c r="X151" s="151"/>
      <c r="Y151" s="151"/>
      <c r="Z151" s="151"/>
    </row>
    <row r="152">
      <c r="A152" s="333"/>
      <c r="B152" s="151"/>
      <c r="C152" s="151"/>
      <c r="D152" s="151"/>
      <c r="E152" s="151"/>
      <c r="F152" s="151"/>
      <c r="G152" s="151"/>
      <c r="H152" s="151"/>
      <c r="I152" s="151"/>
      <c r="J152" s="151"/>
      <c r="K152" s="151"/>
      <c r="L152" s="151"/>
      <c r="M152" s="151"/>
      <c r="N152" s="151"/>
      <c r="O152" s="151"/>
      <c r="P152" s="151"/>
      <c r="Q152" s="151"/>
      <c r="R152" s="151"/>
      <c r="S152" s="151"/>
      <c r="T152" s="151"/>
      <c r="U152" s="151"/>
      <c r="V152" s="151"/>
      <c r="W152" s="151"/>
      <c r="X152" s="151"/>
      <c r="Y152" s="151"/>
      <c r="Z152" s="151"/>
    </row>
    <row r="153">
      <c r="A153" s="333"/>
      <c r="B153" s="151"/>
      <c r="C153" s="151"/>
      <c r="D153" s="151"/>
      <c r="E153" s="151"/>
      <c r="F153" s="151"/>
      <c r="G153" s="151"/>
      <c r="H153" s="151"/>
      <c r="I153" s="151"/>
      <c r="J153" s="151"/>
      <c r="K153" s="151"/>
      <c r="L153" s="151"/>
      <c r="M153" s="151"/>
      <c r="N153" s="151"/>
      <c r="O153" s="151"/>
      <c r="P153" s="151"/>
      <c r="Q153" s="151"/>
      <c r="R153" s="151"/>
      <c r="S153" s="151"/>
      <c r="T153" s="151"/>
      <c r="U153" s="151"/>
      <c r="V153" s="151"/>
      <c r="W153" s="151"/>
      <c r="X153" s="151"/>
      <c r="Y153" s="151"/>
      <c r="Z153" s="151"/>
    </row>
    <row r="154">
      <c r="A154" s="333"/>
      <c r="B154" s="151"/>
      <c r="C154" s="151"/>
      <c r="D154" s="151"/>
      <c r="E154" s="151"/>
      <c r="F154" s="151"/>
      <c r="G154" s="151"/>
      <c r="H154" s="151"/>
      <c r="I154" s="151"/>
      <c r="J154" s="151"/>
      <c r="K154" s="151"/>
      <c r="L154" s="151"/>
      <c r="M154" s="151"/>
      <c r="N154" s="151"/>
      <c r="O154" s="151"/>
      <c r="P154" s="151"/>
      <c r="Q154" s="151"/>
      <c r="R154" s="151"/>
      <c r="S154" s="151"/>
      <c r="T154" s="151"/>
      <c r="U154" s="151"/>
      <c r="V154" s="151"/>
      <c r="W154" s="151"/>
      <c r="X154" s="151"/>
      <c r="Y154" s="151"/>
      <c r="Z154" s="151"/>
    </row>
    <row r="155">
      <c r="A155" s="333"/>
      <c r="B155" s="151"/>
      <c r="C155" s="151"/>
      <c r="D155" s="151"/>
      <c r="E155" s="151"/>
      <c r="F155" s="151"/>
      <c r="G155" s="151"/>
      <c r="H155" s="151"/>
      <c r="I155" s="151"/>
      <c r="J155" s="151"/>
      <c r="K155" s="151"/>
      <c r="L155" s="151"/>
      <c r="M155" s="151"/>
      <c r="N155" s="151"/>
      <c r="O155" s="151"/>
      <c r="P155" s="151"/>
      <c r="Q155" s="151"/>
      <c r="R155" s="151"/>
      <c r="S155" s="151"/>
      <c r="T155" s="151"/>
      <c r="U155" s="151"/>
      <c r="V155" s="151"/>
      <c r="W155" s="151"/>
      <c r="X155" s="151"/>
      <c r="Y155" s="151"/>
      <c r="Z155" s="151"/>
    </row>
    <row r="156">
      <c r="A156" s="333"/>
      <c r="B156" s="151"/>
      <c r="C156" s="151"/>
      <c r="D156" s="151"/>
      <c r="E156" s="151"/>
      <c r="F156" s="151"/>
      <c r="G156" s="151"/>
      <c r="H156" s="151"/>
      <c r="I156" s="151"/>
      <c r="J156" s="151"/>
      <c r="K156" s="151"/>
      <c r="L156" s="151"/>
      <c r="M156" s="151"/>
      <c r="N156" s="151"/>
      <c r="O156" s="151"/>
      <c r="P156" s="151"/>
      <c r="Q156" s="151"/>
      <c r="R156" s="151"/>
      <c r="S156" s="151"/>
      <c r="T156" s="151"/>
      <c r="U156" s="151"/>
      <c r="V156" s="151"/>
      <c r="W156" s="151"/>
      <c r="X156" s="151"/>
      <c r="Y156" s="151"/>
      <c r="Z156" s="151"/>
    </row>
    <row r="157">
      <c r="A157" s="333"/>
      <c r="B157" s="151"/>
      <c r="C157" s="151"/>
      <c r="D157" s="151"/>
      <c r="E157" s="151"/>
      <c r="F157" s="151"/>
      <c r="G157" s="151"/>
      <c r="H157" s="151"/>
      <c r="I157" s="151"/>
      <c r="J157" s="151"/>
      <c r="K157" s="151"/>
      <c r="L157" s="151"/>
      <c r="M157" s="151"/>
      <c r="N157" s="151"/>
      <c r="O157" s="151"/>
      <c r="P157" s="151"/>
      <c r="Q157" s="151"/>
      <c r="R157" s="151"/>
      <c r="S157" s="151"/>
      <c r="T157" s="151"/>
      <c r="U157" s="151"/>
      <c r="V157" s="151"/>
      <c r="W157" s="151"/>
      <c r="X157" s="151"/>
      <c r="Y157" s="151"/>
      <c r="Z157" s="151"/>
    </row>
    <row r="158">
      <c r="A158" s="333"/>
      <c r="B158" s="151"/>
      <c r="C158" s="151"/>
      <c r="D158" s="151"/>
      <c r="E158" s="151"/>
      <c r="F158" s="151"/>
      <c r="G158" s="151"/>
      <c r="H158" s="151"/>
      <c r="I158" s="151"/>
      <c r="J158" s="151"/>
      <c r="K158" s="151"/>
      <c r="L158" s="151"/>
      <c r="M158" s="151"/>
      <c r="N158" s="151"/>
      <c r="O158" s="151"/>
      <c r="P158" s="151"/>
      <c r="Q158" s="151"/>
      <c r="R158" s="151"/>
      <c r="S158" s="151"/>
      <c r="T158" s="151"/>
      <c r="U158" s="151"/>
      <c r="V158" s="151"/>
      <c r="W158" s="151"/>
      <c r="X158" s="151"/>
      <c r="Y158" s="151"/>
      <c r="Z158" s="151"/>
    </row>
    <row r="159">
      <c r="A159" s="333"/>
      <c r="B159" s="151"/>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row>
    <row r="160">
      <c r="A160" s="333"/>
      <c r="B160" s="151"/>
      <c r="C160" s="151"/>
      <c r="D160" s="151"/>
      <c r="E160" s="151"/>
      <c r="F160" s="151"/>
      <c r="G160" s="151"/>
      <c r="H160" s="151"/>
      <c r="I160" s="151"/>
      <c r="J160" s="151"/>
      <c r="K160" s="151"/>
      <c r="L160" s="151"/>
      <c r="M160" s="151"/>
      <c r="N160" s="151"/>
      <c r="O160" s="151"/>
      <c r="P160" s="151"/>
      <c r="Q160" s="151"/>
      <c r="R160" s="151"/>
      <c r="S160" s="151"/>
      <c r="T160" s="151"/>
      <c r="U160" s="151"/>
      <c r="V160" s="151"/>
      <c r="W160" s="151"/>
      <c r="X160" s="151"/>
      <c r="Y160" s="151"/>
      <c r="Z160" s="151"/>
    </row>
    <row r="161">
      <c r="A161" s="333"/>
      <c r="B161" s="151"/>
      <c r="C161" s="151"/>
      <c r="D161" s="151"/>
      <c r="E161" s="151"/>
      <c r="F161" s="151"/>
      <c r="G161" s="151"/>
      <c r="H161" s="151"/>
      <c r="I161" s="151"/>
      <c r="J161" s="151"/>
      <c r="K161" s="151"/>
      <c r="L161" s="151"/>
      <c r="M161" s="151"/>
      <c r="N161" s="151"/>
      <c r="O161" s="151"/>
      <c r="P161" s="151"/>
      <c r="Q161" s="151"/>
      <c r="R161" s="151"/>
      <c r="S161" s="151"/>
      <c r="T161" s="151"/>
      <c r="U161" s="151"/>
      <c r="V161" s="151"/>
      <c r="W161" s="151"/>
      <c r="X161" s="151"/>
      <c r="Y161" s="151"/>
      <c r="Z161" s="151"/>
    </row>
    <row r="162">
      <c r="A162" s="333"/>
      <c r="B162" s="151"/>
      <c r="C162" s="151"/>
      <c r="D162" s="151"/>
      <c r="E162" s="151"/>
      <c r="F162" s="151"/>
      <c r="G162" s="151"/>
      <c r="H162" s="151"/>
      <c r="I162" s="151"/>
      <c r="J162" s="151"/>
      <c r="K162" s="151"/>
      <c r="L162" s="151"/>
      <c r="M162" s="151"/>
      <c r="N162" s="151"/>
      <c r="O162" s="151"/>
      <c r="P162" s="151"/>
      <c r="Q162" s="151"/>
      <c r="R162" s="151"/>
      <c r="S162" s="151"/>
      <c r="T162" s="151"/>
      <c r="U162" s="151"/>
      <c r="V162" s="151"/>
      <c r="W162" s="151"/>
      <c r="X162" s="151"/>
      <c r="Y162" s="151"/>
      <c r="Z162" s="151"/>
    </row>
    <row r="163">
      <c r="A163" s="333"/>
      <c r="B163" s="151"/>
      <c r="C163" s="151"/>
      <c r="D163" s="151"/>
      <c r="E163" s="151"/>
      <c r="F163" s="151"/>
      <c r="G163" s="151"/>
      <c r="H163" s="151"/>
      <c r="I163" s="151"/>
      <c r="J163" s="151"/>
      <c r="K163" s="151"/>
      <c r="L163" s="151"/>
      <c r="M163" s="151"/>
      <c r="N163" s="151"/>
      <c r="O163" s="151"/>
      <c r="P163" s="151"/>
      <c r="Q163" s="151"/>
      <c r="R163" s="151"/>
      <c r="S163" s="151"/>
      <c r="T163" s="151"/>
      <c r="U163" s="151"/>
      <c r="V163" s="151"/>
      <c r="W163" s="151"/>
      <c r="X163" s="151"/>
      <c r="Y163" s="151"/>
      <c r="Z163" s="151"/>
    </row>
    <row r="164">
      <c r="A164" s="333"/>
      <c r="B164" s="151"/>
      <c r="C164" s="151"/>
      <c r="D164" s="151"/>
      <c r="E164" s="151"/>
      <c r="F164" s="151"/>
      <c r="G164" s="151"/>
      <c r="H164" s="151"/>
      <c r="I164" s="151"/>
      <c r="J164" s="151"/>
      <c r="K164" s="151"/>
      <c r="L164" s="151"/>
      <c r="M164" s="151"/>
      <c r="N164" s="151"/>
      <c r="O164" s="151"/>
      <c r="P164" s="151"/>
      <c r="Q164" s="151"/>
      <c r="R164" s="151"/>
      <c r="S164" s="151"/>
      <c r="T164" s="151"/>
      <c r="U164" s="151"/>
      <c r="V164" s="151"/>
      <c r="W164" s="151"/>
      <c r="X164" s="151"/>
      <c r="Y164" s="151"/>
      <c r="Z164" s="151"/>
    </row>
    <row r="165">
      <c r="A165" s="333"/>
      <c r="B165" s="151"/>
      <c r="C165" s="151"/>
      <c r="D165" s="151"/>
      <c r="E165" s="151"/>
      <c r="F165" s="151"/>
      <c r="G165" s="151"/>
      <c r="H165" s="151"/>
      <c r="I165" s="151"/>
      <c r="J165" s="151"/>
      <c r="K165" s="151"/>
      <c r="L165" s="151"/>
      <c r="M165" s="151"/>
      <c r="N165" s="151"/>
      <c r="O165" s="151"/>
      <c r="P165" s="151"/>
      <c r="Q165" s="151"/>
      <c r="R165" s="151"/>
      <c r="S165" s="151"/>
      <c r="T165" s="151"/>
      <c r="U165" s="151"/>
      <c r="V165" s="151"/>
      <c r="W165" s="151"/>
      <c r="X165" s="151"/>
      <c r="Y165" s="151"/>
      <c r="Z165" s="151"/>
    </row>
    <row r="166">
      <c r="A166" s="333"/>
      <c r="B166" s="151"/>
      <c r="C166" s="151"/>
      <c r="D166" s="151"/>
      <c r="E166" s="151"/>
      <c r="F166" s="151"/>
      <c r="G166" s="151"/>
      <c r="H166" s="151"/>
      <c r="I166" s="151"/>
      <c r="J166" s="151"/>
      <c r="K166" s="151"/>
      <c r="L166" s="151"/>
      <c r="M166" s="151"/>
      <c r="N166" s="151"/>
      <c r="O166" s="151"/>
      <c r="P166" s="151"/>
      <c r="Q166" s="151"/>
      <c r="R166" s="151"/>
      <c r="S166" s="151"/>
      <c r="T166" s="151"/>
      <c r="U166" s="151"/>
      <c r="V166" s="151"/>
      <c r="W166" s="151"/>
      <c r="X166" s="151"/>
      <c r="Y166" s="151"/>
      <c r="Z166" s="151"/>
    </row>
    <row r="167">
      <c r="A167" s="333"/>
      <c r="B167" s="151"/>
      <c r="C167" s="151"/>
      <c r="D167" s="151"/>
      <c r="E167" s="151"/>
      <c r="F167" s="151"/>
      <c r="G167" s="151"/>
      <c r="H167" s="151"/>
      <c r="I167" s="151"/>
      <c r="J167" s="151"/>
      <c r="K167" s="151"/>
      <c r="L167" s="151"/>
      <c r="M167" s="151"/>
      <c r="N167" s="151"/>
      <c r="O167" s="151"/>
      <c r="P167" s="151"/>
      <c r="Q167" s="151"/>
      <c r="R167" s="151"/>
      <c r="S167" s="151"/>
      <c r="T167" s="151"/>
      <c r="U167" s="151"/>
      <c r="V167" s="151"/>
      <c r="W167" s="151"/>
      <c r="X167" s="151"/>
      <c r="Y167" s="151"/>
      <c r="Z167" s="151"/>
    </row>
    <row r="168">
      <c r="A168" s="343"/>
      <c r="B168" s="151"/>
      <c r="C168" s="151"/>
      <c r="D168" s="151"/>
      <c r="E168" s="151"/>
      <c r="F168" s="151"/>
      <c r="G168" s="151"/>
      <c r="H168" s="151"/>
      <c r="I168" s="151"/>
      <c r="J168" s="151"/>
      <c r="K168" s="151"/>
      <c r="L168" s="151"/>
      <c r="M168" s="151"/>
      <c r="N168" s="151"/>
      <c r="O168" s="151"/>
      <c r="P168" s="151"/>
      <c r="Q168" s="151"/>
      <c r="R168" s="151"/>
      <c r="S168" s="151"/>
      <c r="T168" s="151"/>
      <c r="U168" s="151"/>
      <c r="V168" s="151"/>
      <c r="W168" s="151"/>
      <c r="X168" s="151"/>
      <c r="Y168" s="151"/>
      <c r="Z168" s="151"/>
    </row>
    <row r="169">
      <c r="A169" s="343"/>
      <c r="B169" s="151"/>
      <c r="C169" s="151"/>
      <c r="D169" s="151"/>
      <c r="E169" s="151"/>
      <c r="F169" s="151"/>
      <c r="G169" s="151"/>
      <c r="H169" s="151"/>
      <c r="I169" s="151"/>
      <c r="J169" s="151"/>
      <c r="K169" s="151"/>
      <c r="L169" s="151"/>
      <c r="M169" s="151"/>
      <c r="N169" s="151"/>
      <c r="O169" s="151"/>
      <c r="P169" s="151"/>
      <c r="Q169" s="151"/>
      <c r="R169" s="151"/>
      <c r="S169" s="151"/>
      <c r="T169" s="151"/>
      <c r="U169" s="151"/>
      <c r="V169" s="151"/>
      <c r="W169" s="151"/>
      <c r="X169" s="151"/>
      <c r="Y169" s="151"/>
      <c r="Z169" s="151"/>
    </row>
    <row r="170">
      <c r="A170" s="343"/>
      <c r="B170" s="151"/>
      <c r="C170" s="151"/>
      <c r="D170" s="151"/>
      <c r="E170" s="151"/>
      <c r="F170" s="151"/>
      <c r="G170" s="151"/>
      <c r="H170" s="151"/>
      <c r="I170" s="151"/>
      <c r="J170" s="151"/>
      <c r="K170" s="151"/>
      <c r="L170" s="151"/>
      <c r="M170" s="151"/>
      <c r="N170" s="151"/>
      <c r="O170" s="151"/>
      <c r="P170" s="151"/>
      <c r="Q170" s="151"/>
      <c r="R170" s="151"/>
      <c r="S170" s="151"/>
      <c r="T170" s="151"/>
      <c r="U170" s="151"/>
      <c r="V170" s="151"/>
      <c r="W170" s="151"/>
      <c r="X170" s="151"/>
      <c r="Y170" s="151"/>
      <c r="Z170" s="151"/>
    </row>
    <row r="171">
      <c r="A171" s="343"/>
      <c r="B171" s="151"/>
      <c r="C171" s="151"/>
      <c r="D171" s="151"/>
      <c r="E171" s="151"/>
      <c r="F171" s="151"/>
      <c r="G171" s="151"/>
      <c r="H171" s="151"/>
      <c r="I171" s="151"/>
      <c r="J171" s="151"/>
      <c r="K171" s="151"/>
      <c r="L171" s="151"/>
      <c r="M171" s="151"/>
      <c r="N171" s="151"/>
      <c r="O171" s="151"/>
      <c r="P171" s="151"/>
      <c r="Q171" s="151"/>
      <c r="R171" s="151"/>
      <c r="S171" s="151"/>
      <c r="T171" s="151"/>
      <c r="U171" s="151"/>
      <c r="V171" s="151"/>
      <c r="W171" s="151"/>
      <c r="X171" s="151"/>
      <c r="Y171" s="151"/>
      <c r="Z171" s="151"/>
    </row>
    <row r="172">
      <c r="A172" s="343"/>
      <c r="B172" s="151"/>
      <c r="C172" s="151"/>
      <c r="D172" s="151"/>
      <c r="E172" s="151"/>
      <c r="F172" s="151"/>
      <c r="G172" s="151"/>
      <c r="H172" s="151"/>
      <c r="I172" s="151"/>
      <c r="J172" s="151"/>
      <c r="K172" s="151"/>
      <c r="L172" s="151"/>
      <c r="M172" s="151"/>
      <c r="N172" s="151"/>
      <c r="O172" s="151"/>
      <c r="P172" s="151"/>
      <c r="Q172" s="151"/>
      <c r="R172" s="151"/>
      <c r="S172" s="151"/>
      <c r="T172" s="151"/>
      <c r="U172" s="151"/>
      <c r="V172" s="151"/>
      <c r="W172" s="151"/>
      <c r="X172" s="151"/>
      <c r="Y172" s="151"/>
      <c r="Z172" s="151"/>
    </row>
    <row r="173">
      <c r="A173" s="343"/>
      <c r="B173" s="151"/>
      <c r="C173" s="151"/>
      <c r="D173" s="151"/>
      <c r="E173" s="151"/>
      <c r="F173" s="151"/>
      <c r="G173" s="151"/>
      <c r="H173" s="151"/>
      <c r="I173" s="151"/>
      <c r="J173" s="151"/>
      <c r="K173" s="151"/>
      <c r="L173" s="151"/>
      <c r="M173" s="151"/>
      <c r="N173" s="151"/>
      <c r="O173" s="151"/>
      <c r="P173" s="151"/>
      <c r="Q173" s="151"/>
      <c r="R173" s="151"/>
      <c r="S173" s="151"/>
      <c r="T173" s="151"/>
      <c r="U173" s="151"/>
      <c r="V173" s="151"/>
      <c r="W173" s="151"/>
      <c r="X173" s="151"/>
      <c r="Y173" s="151"/>
      <c r="Z173" s="151"/>
    </row>
    <row r="174">
      <c r="A174" s="343"/>
      <c r="B174" s="151"/>
      <c r="C174" s="151"/>
      <c r="D174" s="151"/>
      <c r="E174" s="151"/>
      <c r="F174" s="151"/>
      <c r="G174" s="151"/>
      <c r="H174" s="151"/>
      <c r="I174" s="151"/>
      <c r="J174" s="151"/>
      <c r="K174" s="151"/>
      <c r="L174" s="151"/>
      <c r="M174" s="151"/>
      <c r="N174" s="151"/>
      <c r="O174" s="151"/>
      <c r="P174" s="151"/>
      <c r="Q174" s="151"/>
      <c r="R174" s="151"/>
      <c r="S174" s="151"/>
      <c r="T174" s="151"/>
      <c r="U174" s="151"/>
      <c r="V174" s="151"/>
      <c r="W174" s="151"/>
      <c r="X174" s="151"/>
      <c r="Y174" s="151"/>
      <c r="Z174" s="151"/>
    </row>
    <row r="175">
      <c r="A175" s="343"/>
      <c r="B175" s="151"/>
      <c r="C175" s="151"/>
      <c r="D175" s="151"/>
      <c r="E175" s="151"/>
      <c r="F175" s="151"/>
      <c r="G175" s="151"/>
      <c r="H175" s="151"/>
      <c r="I175" s="151"/>
      <c r="J175" s="151"/>
      <c r="K175" s="151"/>
      <c r="L175" s="151"/>
      <c r="M175" s="151"/>
      <c r="N175" s="151"/>
      <c r="O175" s="151"/>
      <c r="P175" s="151"/>
      <c r="Q175" s="151"/>
      <c r="R175" s="151"/>
      <c r="S175" s="151"/>
      <c r="T175" s="151"/>
      <c r="U175" s="151"/>
      <c r="V175" s="151"/>
      <c r="W175" s="151"/>
      <c r="X175" s="151"/>
      <c r="Y175" s="151"/>
      <c r="Z175" s="151"/>
    </row>
    <row r="176">
      <c r="A176" s="343"/>
      <c r="B176" s="151"/>
      <c r="C176" s="151"/>
      <c r="D176" s="151"/>
      <c r="E176" s="151"/>
      <c r="F176" s="151"/>
      <c r="G176" s="151"/>
      <c r="H176" s="151"/>
      <c r="I176" s="151"/>
      <c r="J176" s="151"/>
      <c r="K176" s="151"/>
      <c r="L176" s="151"/>
      <c r="M176" s="151"/>
      <c r="N176" s="151"/>
      <c r="O176" s="151"/>
      <c r="P176" s="151"/>
      <c r="Q176" s="151"/>
      <c r="R176" s="151"/>
      <c r="S176" s="151"/>
      <c r="T176" s="151"/>
      <c r="U176" s="151"/>
      <c r="V176" s="151"/>
      <c r="W176" s="151"/>
      <c r="X176" s="151"/>
      <c r="Y176" s="151"/>
      <c r="Z176" s="151"/>
    </row>
    <row r="177">
      <c r="A177" s="343"/>
      <c r="B177" s="151"/>
      <c r="C177" s="151"/>
      <c r="D177" s="151"/>
      <c r="E177" s="151"/>
      <c r="F177" s="151"/>
      <c r="G177" s="151"/>
      <c r="H177" s="151"/>
      <c r="I177" s="151"/>
      <c r="J177" s="151"/>
      <c r="K177" s="151"/>
      <c r="L177" s="151"/>
      <c r="M177" s="151"/>
      <c r="N177" s="151"/>
      <c r="O177" s="151"/>
      <c r="P177" s="151"/>
      <c r="Q177" s="151"/>
      <c r="R177" s="151"/>
      <c r="S177" s="151"/>
      <c r="T177" s="151"/>
      <c r="U177" s="151"/>
      <c r="V177" s="151"/>
      <c r="W177" s="151"/>
      <c r="X177" s="151"/>
      <c r="Y177" s="151"/>
      <c r="Z177" s="151"/>
    </row>
    <row r="178">
      <c r="A178" s="343"/>
      <c r="B178" s="151"/>
      <c r="C178" s="151"/>
      <c r="D178" s="151"/>
      <c r="E178" s="151"/>
      <c r="F178" s="151"/>
      <c r="G178" s="151"/>
      <c r="H178" s="151"/>
      <c r="I178" s="151"/>
      <c r="J178" s="151"/>
      <c r="K178" s="151"/>
      <c r="L178" s="151"/>
      <c r="M178" s="151"/>
      <c r="N178" s="151"/>
      <c r="O178" s="151"/>
      <c r="P178" s="151"/>
      <c r="Q178" s="151"/>
      <c r="R178" s="151"/>
      <c r="S178" s="151"/>
      <c r="T178" s="151"/>
      <c r="U178" s="151"/>
      <c r="V178" s="151"/>
      <c r="W178" s="151"/>
      <c r="X178" s="151"/>
      <c r="Y178" s="151"/>
      <c r="Z178" s="151"/>
    </row>
    <row r="179">
      <c r="A179" s="343"/>
      <c r="B179" s="151"/>
      <c r="C179" s="151"/>
      <c r="D179" s="151"/>
      <c r="E179" s="151"/>
      <c r="F179" s="151"/>
      <c r="G179" s="151"/>
      <c r="H179" s="151"/>
      <c r="I179" s="151"/>
      <c r="J179" s="151"/>
      <c r="K179" s="151"/>
      <c r="L179" s="151"/>
      <c r="M179" s="151"/>
      <c r="N179" s="151"/>
      <c r="O179" s="151"/>
      <c r="P179" s="151"/>
      <c r="Q179" s="151"/>
      <c r="R179" s="151"/>
      <c r="S179" s="151"/>
      <c r="T179" s="151"/>
      <c r="U179" s="151"/>
      <c r="V179" s="151"/>
      <c r="W179" s="151"/>
      <c r="X179" s="151"/>
      <c r="Y179" s="151"/>
      <c r="Z179" s="151"/>
    </row>
    <row r="180">
      <c r="A180" s="343"/>
      <c r="B180" s="151"/>
      <c r="C180" s="151"/>
      <c r="D180" s="151"/>
      <c r="E180" s="151"/>
      <c r="F180" s="151"/>
      <c r="G180" s="151"/>
      <c r="H180" s="151"/>
      <c r="I180" s="151"/>
      <c r="J180" s="151"/>
      <c r="K180" s="151"/>
      <c r="L180" s="151"/>
      <c r="M180" s="151"/>
      <c r="N180" s="151"/>
      <c r="O180" s="151"/>
      <c r="P180" s="151"/>
      <c r="Q180" s="151"/>
      <c r="R180" s="151"/>
      <c r="S180" s="151"/>
      <c r="T180" s="151"/>
      <c r="U180" s="151"/>
      <c r="V180" s="151"/>
      <c r="W180" s="151"/>
      <c r="X180" s="151"/>
      <c r="Y180" s="151"/>
      <c r="Z180" s="151"/>
    </row>
    <row r="181">
      <c r="A181" s="343"/>
      <c r="B181" s="151"/>
      <c r="C181" s="151"/>
      <c r="D181" s="151"/>
      <c r="E181" s="151"/>
      <c r="F181" s="151"/>
      <c r="G181" s="151"/>
      <c r="H181" s="151"/>
      <c r="I181" s="151"/>
      <c r="J181" s="151"/>
      <c r="K181" s="151"/>
      <c r="L181" s="151"/>
      <c r="M181" s="151"/>
      <c r="N181" s="151"/>
      <c r="O181" s="151"/>
      <c r="P181" s="151"/>
      <c r="Q181" s="151"/>
      <c r="R181" s="151"/>
      <c r="S181" s="151"/>
      <c r="T181" s="151"/>
      <c r="U181" s="151"/>
      <c r="V181" s="151"/>
      <c r="W181" s="151"/>
      <c r="X181" s="151"/>
      <c r="Y181" s="151"/>
      <c r="Z181" s="151"/>
    </row>
    <row r="182">
      <c r="A182" s="343"/>
      <c r="B182" s="151"/>
      <c r="C182" s="151"/>
      <c r="D182" s="151"/>
      <c r="E182" s="151"/>
      <c r="F182" s="151"/>
      <c r="G182" s="151"/>
      <c r="H182" s="151"/>
      <c r="I182" s="151"/>
      <c r="J182" s="151"/>
      <c r="K182" s="151"/>
      <c r="L182" s="151"/>
      <c r="M182" s="151"/>
      <c r="N182" s="151"/>
      <c r="O182" s="151"/>
      <c r="P182" s="151"/>
      <c r="Q182" s="151"/>
      <c r="R182" s="151"/>
      <c r="S182" s="151"/>
      <c r="T182" s="151"/>
      <c r="U182" s="151"/>
      <c r="V182" s="151"/>
      <c r="W182" s="151"/>
      <c r="X182" s="151"/>
      <c r="Y182" s="151"/>
      <c r="Z182" s="151"/>
    </row>
    <row r="183">
      <c r="A183" s="343"/>
      <c r="B183" s="151"/>
      <c r="C183" s="151"/>
      <c r="D183" s="151"/>
      <c r="E183" s="151"/>
      <c r="F183" s="151"/>
      <c r="G183" s="151"/>
      <c r="H183" s="151"/>
      <c r="I183" s="151"/>
      <c r="J183" s="151"/>
      <c r="K183" s="151"/>
      <c r="L183" s="151"/>
      <c r="M183" s="151"/>
      <c r="N183" s="151"/>
      <c r="O183" s="151"/>
      <c r="P183" s="151"/>
      <c r="Q183" s="151"/>
      <c r="R183" s="151"/>
      <c r="S183" s="151"/>
      <c r="T183" s="151"/>
      <c r="U183" s="151"/>
      <c r="V183" s="151"/>
      <c r="W183" s="151"/>
      <c r="X183" s="151"/>
      <c r="Y183" s="151"/>
      <c r="Z183" s="151"/>
    </row>
    <row r="184">
      <c r="A184" s="343"/>
      <c r="B184" s="151"/>
      <c r="C184" s="151"/>
      <c r="D184" s="151"/>
      <c r="E184" s="151"/>
      <c r="F184" s="151"/>
      <c r="G184" s="151"/>
      <c r="H184" s="151"/>
      <c r="I184" s="151"/>
      <c r="J184" s="151"/>
      <c r="K184" s="151"/>
      <c r="L184" s="151"/>
      <c r="M184" s="151"/>
      <c r="N184" s="151"/>
      <c r="O184" s="151"/>
      <c r="P184" s="151"/>
      <c r="Q184" s="151"/>
      <c r="R184" s="151"/>
      <c r="S184" s="151"/>
      <c r="T184" s="151"/>
      <c r="U184" s="151"/>
      <c r="V184" s="151"/>
      <c r="W184" s="151"/>
      <c r="X184" s="151"/>
      <c r="Y184" s="151"/>
      <c r="Z184" s="151"/>
    </row>
    <row r="185">
      <c r="A185" s="343"/>
      <c r="B185" s="151"/>
      <c r="C185" s="151"/>
      <c r="D185" s="151"/>
      <c r="E185" s="151"/>
      <c r="F185" s="151"/>
      <c r="G185" s="151"/>
      <c r="H185" s="151"/>
      <c r="I185" s="151"/>
      <c r="J185" s="151"/>
      <c r="K185" s="151"/>
      <c r="L185" s="151"/>
      <c r="M185" s="151"/>
      <c r="N185" s="151"/>
      <c r="O185" s="151"/>
      <c r="P185" s="151"/>
      <c r="Q185" s="151"/>
      <c r="R185" s="151"/>
      <c r="S185" s="151"/>
      <c r="T185" s="151"/>
      <c r="U185" s="151"/>
      <c r="V185" s="151"/>
      <c r="W185" s="151"/>
      <c r="X185" s="151"/>
      <c r="Y185" s="151"/>
      <c r="Z185" s="151"/>
    </row>
    <row r="186">
      <c r="A186" s="343"/>
      <c r="B186" s="151"/>
      <c r="C186" s="151"/>
      <c r="D186" s="151"/>
      <c r="E186" s="151"/>
      <c r="F186" s="151"/>
      <c r="G186" s="151"/>
      <c r="H186" s="151"/>
      <c r="I186" s="151"/>
      <c r="J186" s="151"/>
      <c r="K186" s="151"/>
      <c r="L186" s="151"/>
      <c r="M186" s="151"/>
      <c r="N186" s="151"/>
      <c r="O186" s="151"/>
      <c r="P186" s="151"/>
      <c r="Q186" s="151"/>
      <c r="R186" s="151"/>
      <c r="S186" s="151"/>
      <c r="T186" s="151"/>
      <c r="U186" s="151"/>
      <c r="V186" s="151"/>
      <c r="W186" s="151"/>
      <c r="X186" s="151"/>
      <c r="Y186" s="151"/>
      <c r="Z186" s="151"/>
    </row>
    <row r="187">
      <c r="A187" s="343"/>
      <c r="B187" s="151"/>
      <c r="C187" s="151"/>
      <c r="D187" s="151"/>
      <c r="E187" s="151"/>
      <c r="F187" s="151"/>
      <c r="G187" s="151"/>
      <c r="H187" s="151"/>
      <c r="I187" s="151"/>
      <c r="J187" s="151"/>
      <c r="K187" s="151"/>
      <c r="L187" s="151"/>
      <c r="M187" s="151"/>
      <c r="N187" s="151"/>
      <c r="O187" s="151"/>
      <c r="P187" s="151"/>
      <c r="Q187" s="151"/>
      <c r="R187" s="151"/>
      <c r="S187" s="151"/>
      <c r="T187" s="151"/>
      <c r="U187" s="151"/>
      <c r="V187" s="151"/>
      <c r="W187" s="151"/>
      <c r="X187" s="151"/>
      <c r="Y187" s="151"/>
      <c r="Z187" s="151"/>
    </row>
    <row r="188">
      <c r="A188" s="343"/>
      <c r="B188" s="151"/>
      <c r="C188" s="151"/>
      <c r="D188" s="151"/>
      <c r="E188" s="151"/>
      <c r="F188" s="151"/>
      <c r="G188" s="151"/>
      <c r="H188" s="151"/>
      <c r="I188" s="151"/>
      <c r="J188" s="151"/>
      <c r="K188" s="151"/>
      <c r="L188" s="151"/>
      <c r="M188" s="151"/>
      <c r="N188" s="151"/>
      <c r="O188" s="151"/>
      <c r="P188" s="151"/>
      <c r="Q188" s="151"/>
      <c r="R188" s="151"/>
      <c r="S188" s="151"/>
      <c r="T188" s="151"/>
      <c r="U188" s="151"/>
      <c r="V188" s="151"/>
      <c r="W188" s="151"/>
      <c r="X188" s="151"/>
      <c r="Y188" s="151"/>
      <c r="Z188" s="151"/>
    </row>
    <row r="189">
      <c r="A189" s="343"/>
      <c r="B189" s="151"/>
      <c r="C189" s="151"/>
      <c r="D189" s="151"/>
      <c r="E189" s="151"/>
      <c r="F189" s="151"/>
      <c r="G189" s="151"/>
      <c r="H189" s="151"/>
      <c r="I189" s="151"/>
      <c r="J189" s="151"/>
      <c r="K189" s="151"/>
      <c r="L189" s="151"/>
      <c r="M189" s="151"/>
      <c r="N189" s="151"/>
      <c r="O189" s="151"/>
      <c r="P189" s="151"/>
      <c r="Q189" s="151"/>
      <c r="R189" s="151"/>
      <c r="S189" s="151"/>
      <c r="T189" s="151"/>
      <c r="U189" s="151"/>
      <c r="V189" s="151"/>
      <c r="W189" s="151"/>
      <c r="X189" s="151"/>
      <c r="Y189" s="151"/>
      <c r="Z189" s="151"/>
    </row>
    <row r="190">
      <c r="A190" s="343"/>
      <c r="B190" s="151"/>
      <c r="C190" s="151"/>
      <c r="D190" s="151"/>
      <c r="E190" s="151"/>
      <c r="F190" s="151"/>
      <c r="G190" s="151"/>
      <c r="H190" s="151"/>
      <c r="I190" s="151"/>
      <c r="J190" s="151"/>
      <c r="K190" s="151"/>
      <c r="L190" s="151"/>
      <c r="M190" s="151"/>
      <c r="N190" s="151"/>
      <c r="O190" s="151"/>
      <c r="P190" s="151"/>
      <c r="Q190" s="151"/>
      <c r="R190" s="151"/>
      <c r="S190" s="151"/>
      <c r="T190" s="151"/>
      <c r="U190" s="151"/>
      <c r="V190" s="151"/>
      <c r="W190" s="151"/>
      <c r="X190" s="151"/>
      <c r="Y190" s="151"/>
      <c r="Z190" s="151"/>
    </row>
    <row r="191">
      <c r="A191" s="343"/>
      <c r="B191" s="151"/>
      <c r="C191" s="151"/>
      <c r="D191" s="151"/>
      <c r="E191" s="151"/>
      <c r="F191" s="151"/>
      <c r="G191" s="151"/>
      <c r="H191" s="151"/>
      <c r="I191" s="151"/>
      <c r="J191" s="151"/>
      <c r="K191" s="151"/>
      <c r="L191" s="151"/>
      <c r="M191" s="151"/>
      <c r="N191" s="151"/>
      <c r="O191" s="151"/>
      <c r="P191" s="151"/>
      <c r="Q191" s="151"/>
      <c r="R191" s="151"/>
      <c r="S191" s="151"/>
      <c r="T191" s="151"/>
      <c r="U191" s="151"/>
      <c r="V191" s="151"/>
      <c r="W191" s="151"/>
      <c r="X191" s="151"/>
      <c r="Y191" s="151"/>
      <c r="Z191" s="151"/>
    </row>
    <row r="192">
      <c r="A192" s="343"/>
      <c r="B192" s="151"/>
      <c r="C192" s="151"/>
      <c r="D192" s="151"/>
      <c r="E192" s="151"/>
      <c r="F192" s="151"/>
      <c r="G192" s="151"/>
      <c r="H192" s="151"/>
      <c r="I192" s="151"/>
      <c r="J192" s="151"/>
      <c r="K192" s="151"/>
      <c r="L192" s="151"/>
      <c r="M192" s="151"/>
      <c r="N192" s="151"/>
      <c r="O192" s="151"/>
      <c r="P192" s="151"/>
      <c r="Q192" s="151"/>
      <c r="R192" s="151"/>
      <c r="S192" s="151"/>
      <c r="T192" s="151"/>
      <c r="U192" s="151"/>
      <c r="V192" s="151"/>
      <c r="W192" s="151"/>
      <c r="X192" s="151"/>
      <c r="Y192" s="151"/>
      <c r="Z192" s="151"/>
    </row>
    <row r="193">
      <c r="A193" s="343"/>
      <c r="B193" s="151"/>
      <c r="C193" s="151"/>
      <c r="D193" s="151"/>
      <c r="E193" s="151"/>
      <c r="F193" s="151"/>
      <c r="G193" s="151"/>
      <c r="H193" s="151"/>
      <c r="I193" s="151"/>
      <c r="J193" s="151"/>
      <c r="K193" s="151"/>
      <c r="L193" s="151"/>
      <c r="M193" s="151"/>
      <c r="N193" s="151"/>
      <c r="O193" s="151"/>
      <c r="P193" s="151"/>
      <c r="Q193" s="151"/>
      <c r="R193" s="151"/>
      <c r="S193" s="151"/>
      <c r="T193" s="151"/>
      <c r="U193" s="151"/>
      <c r="V193" s="151"/>
      <c r="W193" s="151"/>
      <c r="X193" s="151"/>
      <c r="Y193" s="151"/>
      <c r="Z193" s="151"/>
    </row>
    <row r="194">
      <c r="A194" s="343"/>
      <c r="B194" s="151"/>
      <c r="C194" s="151"/>
      <c r="D194" s="151"/>
      <c r="E194" s="151"/>
      <c r="F194" s="151"/>
      <c r="G194" s="151"/>
      <c r="H194" s="151"/>
      <c r="I194" s="151"/>
      <c r="J194" s="151"/>
      <c r="K194" s="151"/>
      <c r="L194" s="151"/>
      <c r="M194" s="151"/>
      <c r="N194" s="151"/>
      <c r="O194" s="151"/>
      <c r="P194" s="151"/>
      <c r="Q194" s="151"/>
      <c r="R194" s="151"/>
      <c r="S194" s="151"/>
      <c r="T194" s="151"/>
      <c r="U194" s="151"/>
      <c r="V194" s="151"/>
      <c r="W194" s="151"/>
      <c r="X194" s="151"/>
      <c r="Y194" s="151"/>
      <c r="Z194" s="151"/>
    </row>
    <row r="195">
      <c r="A195" s="343"/>
      <c r="B195" s="151"/>
      <c r="C195" s="151"/>
      <c r="D195" s="151"/>
      <c r="E195" s="151"/>
      <c r="F195" s="151"/>
      <c r="G195" s="151"/>
      <c r="H195" s="151"/>
      <c r="I195" s="151"/>
      <c r="J195" s="151"/>
      <c r="K195" s="151"/>
      <c r="L195" s="151"/>
      <c r="M195" s="151"/>
      <c r="N195" s="151"/>
      <c r="O195" s="151"/>
      <c r="P195" s="151"/>
      <c r="Q195" s="151"/>
      <c r="R195" s="151"/>
      <c r="S195" s="151"/>
      <c r="T195" s="151"/>
      <c r="U195" s="151"/>
      <c r="V195" s="151"/>
      <c r="W195" s="151"/>
      <c r="X195" s="151"/>
      <c r="Y195" s="151"/>
      <c r="Z195" s="151"/>
    </row>
    <row r="196">
      <c r="A196" s="343"/>
      <c r="B196" s="151"/>
      <c r="C196" s="151"/>
      <c r="D196" s="151"/>
      <c r="E196" s="151"/>
      <c r="F196" s="151"/>
      <c r="G196" s="151"/>
      <c r="H196" s="151"/>
      <c r="I196" s="151"/>
      <c r="J196" s="151"/>
      <c r="K196" s="151"/>
      <c r="L196" s="151"/>
      <c r="M196" s="151"/>
      <c r="N196" s="151"/>
      <c r="O196" s="151"/>
      <c r="P196" s="151"/>
      <c r="Q196" s="151"/>
      <c r="R196" s="151"/>
      <c r="S196" s="151"/>
      <c r="T196" s="151"/>
      <c r="U196" s="151"/>
      <c r="V196" s="151"/>
      <c r="W196" s="151"/>
      <c r="X196" s="151"/>
      <c r="Y196" s="151"/>
      <c r="Z196" s="151"/>
    </row>
    <row r="197">
      <c r="A197" s="343"/>
      <c r="B197" s="151"/>
      <c r="C197" s="151"/>
      <c r="D197" s="151"/>
      <c r="E197" s="151"/>
      <c r="F197" s="151"/>
      <c r="G197" s="151"/>
      <c r="H197" s="151"/>
      <c r="I197" s="151"/>
      <c r="J197" s="151"/>
      <c r="K197" s="151"/>
      <c r="L197" s="151"/>
      <c r="M197" s="151"/>
      <c r="N197" s="151"/>
      <c r="O197" s="151"/>
      <c r="P197" s="151"/>
      <c r="Q197" s="151"/>
      <c r="R197" s="151"/>
      <c r="S197" s="151"/>
      <c r="T197" s="151"/>
      <c r="U197" s="151"/>
      <c r="V197" s="151"/>
      <c r="W197" s="151"/>
      <c r="X197" s="151"/>
      <c r="Y197" s="151"/>
      <c r="Z197" s="151"/>
    </row>
    <row r="198">
      <c r="A198" s="343"/>
      <c r="B198" s="151"/>
      <c r="C198" s="151"/>
      <c r="D198" s="151"/>
      <c r="E198" s="151"/>
      <c r="F198" s="151"/>
      <c r="G198" s="151"/>
      <c r="H198" s="151"/>
      <c r="I198" s="151"/>
      <c r="J198" s="151"/>
      <c r="K198" s="151"/>
      <c r="L198" s="151"/>
      <c r="M198" s="151"/>
      <c r="N198" s="151"/>
      <c r="O198" s="151"/>
      <c r="P198" s="151"/>
      <c r="Q198" s="151"/>
      <c r="R198" s="151"/>
      <c r="S198" s="151"/>
      <c r="T198" s="151"/>
      <c r="U198" s="151"/>
      <c r="V198" s="151"/>
      <c r="W198" s="151"/>
      <c r="X198" s="151"/>
      <c r="Y198" s="151"/>
      <c r="Z198" s="151"/>
    </row>
    <row r="199">
      <c r="A199" s="343"/>
      <c r="B199" s="151"/>
      <c r="C199" s="151"/>
      <c r="D199" s="151"/>
      <c r="E199" s="151"/>
      <c r="F199" s="151"/>
      <c r="G199" s="151"/>
      <c r="H199" s="151"/>
      <c r="I199" s="151"/>
      <c r="J199" s="151"/>
      <c r="K199" s="151"/>
      <c r="L199" s="151"/>
      <c r="M199" s="151"/>
      <c r="N199" s="151"/>
      <c r="O199" s="151"/>
      <c r="P199" s="151"/>
      <c r="Q199" s="151"/>
      <c r="R199" s="151"/>
      <c r="S199" s="151"/>
      <c r="T199" s="151"/>
      <c r="U199" s="151"/>
      <c r="V199" s="151"/>
      <c r="W199" s="151"/>
      <c r="X199" s="151"/>
      <c r="Y199" s="151"/>
      <c r="Z199" s="151"/>
    </row>
    <row r="200">
      <c r="A200" s="343"/>
      <c r="B200" s="151"/>
      <c r="C200" s="151"/>
      <c r="D200" s="151"/>
      <c r="E200" s="151"/>
      <c r="F200" s="151"/>
      <c r="G200" s="151"/>
      <c r="H200" s="151"/>
      <c r="I200" s="151"/>
      <c r="J200" s="151"/>
      <c r="K200" s="151"/>
      <c r="L200" s="151"/>
      <c r="M200" s="151"/>
      <c r="N200" s="151"/>
      <c r="O200" s="151"/>
      <c r="P200" s="151"/>
      <c r="Q200" s="151"/>
      <c r="R200" s="151"/>
      <c r="S200" s="151"/>
      <c r="T200" s="151"/>
      <c r="U200" s="151"/>
      <c r="V200" s="151"/>
      <c r="W200" s="151"/>
      <c r="X200" s="151"/>
      <c r="Y200" s="151"/>
      <c r="Z200" s="151"/>
    </row>
    <row r="201">
      <c r="A201" s="343"/>
      <c r="B201" s="151"/>
      <c r="C201" s="151"/>
      <c r="D201" s="151"/>
      <c r="E201" s="151"/>
      <c r="F201" s="151"/>
      <c r="G201" s="151"/>
      <c r="H201" s="151"/>
      <c r="I201" s="151"/>
      <c r="J201" s="151"/>
      <c r="K201" s="151"/>
      <c r="L201" s="151"/>
      <c r="M201" s="151"/>
      <c r="N201" s="151"/>
      <c r="O201" s="151"/>
      <c r="P201" s="151"/>
      <c r="Q201" s="151"/>
      <c r="R201" s="151"/>
      <c r="S201" s="151"/>
      <c r="T201" s="151"/>
      <c r="U201" s="151"/>
      <c r="V201" s="151"/>
      <c r="W201" s="151"/>
      <c r="X201" s="151"/>
      <c r="Y201" s="151"/>
      <c r="Z201" s="151"/>
    </row>
    <row r="202">
      <c r="A202" s="343"/>
      <c r="B202" s="151"/>
      <c r="C202" s="151"/>
      <c r="D202" s="151"/>
      <c r="E202" s="151"/>
      <c r="F202" s="151"/>
      <c r="G202" s="151"/>
      <c r="H202" s="151"/>
      <c r="I202" s="151"/>
      <c r="J202" s="151"/>
      <c r="K202" s="151"/>
      <c r="L202" s="151"/>
      <c r="M202" s="151"/>
      <c r="N202" s="151"/>
      <c r="O202" s="151"/>
      <c r="P202" s="151"/>
      <c r="Q202" s="151"/>
      <c r="R202" s="151"/>
      <c r="S202" s="151"/>
      <c r="T202" s="151"/>
      <c r="U202" s="151"/>
      <c r="V202" s="151"/>
      <c r="W202" s="151"/>
      <c r="X202" s="151"/>
      <c r="Y202" s="151"/>
      <c r="Z202" s="151"/>
    </row>
    <row r="203">
      <c r="A203" s="343"/>
      <c r="B203" s="151"/>
      <c r="C203" s="151"/>
      <c r="D203" s="151"/>
      <c r="E203" s="151"/>
      <c r="F203" s="151"/>
      <c r="G203" s="151"/>
      <c r="H203" s="151"/>
      <c r="I203" s="151"/>
      <c r="J203" s="151"/>
      <c r="K203" s="151"/>
      <c r="L203" s="151"/>
      <c r="M203" s="151"/>
      <c r="N203" s="151"/>
      <c r="O203" s="151"/>
      <c r="P203" s="151"/>
      <c r="Q203" s="151"/>
      <c r="R203" s="151"/>
      <c r="S203" s="151"/>
      <c r="T203" s="151"/>
      <c r="U203" s="151"/>
      <c r="V203" s="151"/>
      <c r="W203" s="151"/>
      <c r="X203" s="151"/>
      <c r="Y203" s="151"/>
      <c r="Z203" s="151"/>
    </row>
    <row r="204">
      <c r="A204" s="343"/>
      <c r="B204" s="151"/>
      <c r="C204" s="151"/>
      <c r="D204" s="151"/>
      <c r="E204" s="151"/>
      <c r="F204" s="151"/>
      <c r="G204" s="151"/>
      <c r="H204" s="151"/>
      <c r="I204" s="151"/>
      <c r="J204" s="151"/>
      <c r="K204" s="151"/>
      <c r="L204" s="151"/>
      <c r="M204" s="151"/>
      <c r="N204" s="151"/>
      <c r="O204" s="151"/>
      <c r="P204" s="151"/>
      <c r="Q204" s="151"/>
      <c r="R204" s="151"/>
      <c r="S204" s="151"/>
      <c r="T204" s="151"/>
      <c r="U204" s="151"/>
      <c r="V204" s="151"/>
      <c r="W204" s="151"/>
      <c r="X204" s="151"/>
      <c r="Y204" s="151"/>
      <c r="Z204" s="151"/>
    </row>
    <row r="205">
      <c r="A205" s="343"/>
      <c r="B205" s="151"/>
      <c r="C205" s="151"/>
      <c r="D205" s="151"/>
      <c r="E205" s="151"/>
      <c r="F205" s="151"/>
      <c r="G205" s="151"/>
      <c r="H205" s="151"/>
      <c r="I205" s="151"/>
      <c r="J205" s="151"/>
      <c r="K205" s="151"/>
      <c r="L205" s="151"/>
      <c r="M205" s="151"/>
      <c r="N205" s="151"/>
      <c r="O205" s="151"/>
      <c r="P205" s="151"/>
      <c r="Q205" s="151"/>
      <c r="R205" s="151"/>
      <c r="S205" s="151"/>
      <c r="T205" s="151"/>
      <c r="U205" s="151"/>
      <c r="V205" s="151"/>
      <c r="W205" s="151"/>
      <c r="X205" s="151"/>
      <c r="Y205" s="151"/>
      <c r="Z205" s="151"/>
    </row>
    <row r="206">
      <c r="A206" s="343"/>
      <c r="B206" s="151"/>
      <c r="C206" s="151"/>
      <c r="D206" s="151"/>
      <c r="E206" s="151"/>
      <c r="F206" s="151"/>
      <c r="G206" s="151"/>
      <c r="H206" s="151"/>
      <c r="I206" s="151"/>
      <c r="J206" s="151"/>
      <c r="K206" s="151"/>
      <c r="L206" s="151"/>
      <c r="M206" s="151"/>
      <c r="N206" s="151"/>
      <c r="O206" s="151"/>
      <c r="P206" s="151"/>
      <c r="Q206" s="151"/>
      <c r="R206" s="151"/>
      <c r="S206" s="151"/>
      <c r="T206" s="151"/>
      <c r="U206" s="151"/>
      <c r="V206" s="151"/>
      <c r="W206" s="151"/>
      <c r="X206" s="151"/>
      <c r="Y206" s="151"/>
      <c r="Z206" s="151"/>
    </row>
    <row r="207">
      <c r="A207" s="343"/>
      <c r="B207" s="151"/>
      <c r="C207" s="151"/>
      <c r="D207" s="151"/>
      <c r="E207" s="151"/>
      <c r="F207" s="151"/>
      <c r="G207" s="151"/>
      <c r="H207" s="151"/>
      <c r="I207" s="151"/>
      <c r="J207" s="151"/>
      <c r="K207" s="151"/>
      <c r="L207" s="151"/>
      <c r="M207" s="151"/>
      <c r="N207" s="151"/>
      <c r="O207" s="151"/>
      <c r="P207" s="151"/>
      <c r="Q207" s="151"/>
      <c r="R207" s="151"/>
      <c r="S207" s="151"/>
      <c r="T207" s="151"/>
      <c r="U207" s="151"/>
      <c r="V207" s="151"/>
      <c r="W207" s="151"/>
      <c r="X207" s="151"/>
      <c r="Y207" s="151"/>
      <c r="Z207" s="151"/>
    </row>
    <row r="208">
      <c r="A208" s="343"/>
      <c r="B208" s="151"/>
      <c r="C208" s="151"/>
      <c r="D208" s="151"/>
      <c r="E208" s="151"/>
      <c r="F208" s="151"/>
      <c r="G208" s="151"/>
      <c r="H208" s="151"/>
      <c r="I208" s="151"/>
      <c r="J208" s="151"/>
      <c r="K208" s="151"/>
      <c r="L208" s="151"/>
      <c r="M208" s="151"/>
      <c r="N208" s="151"/>
      <c r="O208" s="151"/>
      <c r="P208" s="151"/>
      <c r="Q208" s="151"/>
      <c r="R208" s="151"/>
      <c r="S208" s="151"/>
      <c r="T208" s="151"/>
      <c r="U208" s="151"/>
      <c r="V208" s="151"/>
      <c r="W208" s="151"/>
      <c r="X208" s="151"/>
      <c r="Y208" s="151"/>
      <c r="Z208" s="151"/>
    </row>
    <row r="209">
      <c r="A209" s="343"/>
      <c r="B209" s="151"/>
      <c r="C209" s="151"/>
      <c r="D209" s="151"/>
      <c r="E209" s="151"/>
      <c r="F209" s="151"/>
      <c r="G209" s="151"/>
      <c r="H209" s="151"/>
      <c r="I209" s="151"/>
      <c r="J209" s="151"/>
      <c r="K209" s="151"/>
      <c r="L209" s="151"/>
      <c r="M209" s="151"/>
      <c r="N209" s="151"/>
      <c r="O209" s="151"/>
      <c r="P209" s="151"/>
      <c r="Q209" s="151"/>
      <c r="R209" s="151"/>
      <c r="S209" s="151"/>
      <c r="T209" s="151"/>
      <c r="U209" s="151"/>
      <c r="V209" s="151"/>
      <c r="W209" s="151"/>
      <c r="X209" s="151"/>
      <c r="Y209" s="151"/>
      <c r="Z209" s="151"/>
    </row>
    <row r="210">
      <c r="A210" s="343"/>
      <c r="B210" s="151"/>
      <c r="C210" s="151"/>
      <c r="D210" s="151"/>
      <c r="E210" s="151"/>
      <c r="F210" s="151"/>
      <c r="G210" s="151"/>
      <c r="H210" s="151"/>
      <c r="I210" s="151"/>
      <c r="J210" s="151"/>
      <c r="K210" s="151"/>
      <c r="L210" s="151"/>
      <c r="M210" s="151"/>
      <c r="N210" s="151"/>
      <c r="O210" s="151"/>
      <c r="P210" s="151"/>
      <c r="Q210" s="151"/>
      <c r="R210" s="151"/>
      <c r="S210" s="151"/>
      <c r="T210" s="151"/>
      <c r="U210" s="151"/>
      <c r="V210" s="151"/>
      <c r="W210" s="151"/>
      <c r="X210" s="151"/>
      <c r="Y210" s="151"/>
      <c r="Z210" s="151"/>
    </row>
    <row r="211">
      <c r="A211" s="343"/>
      <c r="B211" s="151"/>
      <c r="C211" s="151"/>
      <c r="D211" s="151"/>
      <c r="E211" s="151"/>
      <c r="F211" s="151"/>
      <c r="G211" s="151"/>
      <c r="H211" s="151"/>
      <c r="I211" s="151"/>
      <c r="J211" s="151"/>
      <c r="K211" s="151"/>
      <c r="L211" s="151"/>
      <c r="M211" s="151"/>
      <c r="N211" s="151"/>
      <c r="O211" s="151"/>
      <c r="P211" s="151"/>
      <c r="Q211" s="151"/>
      <c r="R211" s="151"/>
      <c r="S211" s="151"/>
      <c r="T211" s="151"/>
      <c r="U211" s="151"/>
      <c r="V211" s="151"/>
      <c r="W211" s="151"/>
      <c r="X211" s="151"/>
      <c r="Y211" s="151"/>
      <c r="Z211" s="151"/>
    </row>
    <row r="212">
      <c r="A212" s="343"/>
      <c r="B212" s="151"/>
      <c r="C212" s="151"/>
      <c r="D212" s="151"/>
      <c r="E212" s="151"/>
      <c r="F212" s="151"/>
      <c r="G212" s="151"/>
      <c r="H212" s="151"/>
      <c r="I212" s="151"/>
      <c r="J212" s="151"/>
      <c r="K212" s="151"/>
      <c r="L212" s="151"/>
      <c r="M212" s="151"/>
      <c r="N212" s="151"/>
      <c r="O212" s="151"/>
      <c r="P212" s="151"/>
      <c r="Q212" s="151"/>
      <c r="R212" s="151"/>
      <c r="S212" s="151"/>
      <c r="T212" s="151"/>
      <c r="U212" s="151"/>
      <c r="V212" s="151"/>
      <c r="W212" s="151"/>
      <c r="X212" s="151"/>
      <c r="Y212" s="151"/>
      <c r="Z212" s="151"/>
    </row>
    <row r="213">
      <c r="A213" s="343"/>
      <c r="B213" s="151"/>
      <c r="C213" s="151"/>
      <c r="D213" s="151"/>
      <c r="E213" s="151"/>
      <c r="F213" s="151"/>
      <c r="G213" s="151"/>
      <c r="H213" s="151"/>
      <c r="I213" s="151"/>
      <c r="J213" s="151"/>
      <c r="K213" s="151"/>
      <c r="L213" s="151"/>
      <c r="M213" s="151"/>
      <c r="N213" s="151"/>
      <c r="O213" s="151"/>
      <c r="P213" s="151"/>
      <c r="Q213" s="151"/>
      <c r="R213" s="151"/>
      <c r="S213" s="151"/>
      <c r="T213" s="151"/>
      <c r="U213" s="151"/>
      <c r="V213" s="151"/>
      <c r="W213" s="151"/>
      <c r="X213" s="151"/>
      <c r="Y213" s="151"/>
      <c r="Z213" s="151"/>
    </row>
    <row r="214">
      <c r="A214" s="343"/>
      <c r="B214" s="151"/>
      <c r="C214" s="151"/>
      <c r="D214" s="151"/>
      <c r="E214" s="151"/>
      <c r="F214" s="151"/>
      <c r="G214" s="151"/>
      <c r="H214" s="151"/>
      <c r="I214" s="151"/>
      <c r="J214" s="151"/>
      <c r="K214" s="151"/>
      <c r="L214" s="151"/>
      <c r="M214" s="151"/>
      <c r="N214" s="151"/>
      <c r="O214" s="151"/>
      <c r="P214" s="151"/>
      <c r="Q214" s="151"/>
      <c r="R214" s="151"/>
      <c r="S214" s="151"/>
      <c r="T214" s="151"/>
      <c r="U214" s="151"/>
      <c r="V214" s="151"/>
      <c r="W214" s="151"/>
      <c r="X214" s="151"/>
      <c r="Y214" s="151"/>
      <c r="Z214" s="151"/>
    </row>
    <row r="215">
      <c r="A215" s="343"/>
      <c r="B215" s="151"/>
      <c r="C215" s="151"/>
      <c r="D215" s="151"/>
      <c r="E215" s="151"/>
      <c r="F215" s="151"/>
      <c r="G215" s="151"/>
      <c r="H215" s="151"/>
      <c r="I215" s="151"/>
      <c r="J215" s="151"/>
      <c r="K215" s="151"/>
      <c r="L215" s="151"/>
      <c r="M215" s="151"/>
      <c r="N215" s="151"/>
      <c r="O215" s="151"/>
      <c r="P215" s="151"/>
      <c r="Q215" s="151"/>
      <c r="R215" s="151"/>
      <c r="S215" s="151"/>
      <c r="T215" s="151"/>
      <c r="U215" s="151"/>
      <c r="V215" s="151"/>
      <c r="W215" s="151"/>
      <c r="X215" s="151"/>
      <c r="Y215" s="151"/>
      <c r="Z215" s="151"/>
    </row>
    <row r="216">
      <c r="A216" s="343"/>
      <c r="B216" s="151"/>
      <c r="C216" s="151"/>
      <c r="D216" s="151"/>
      <c r="E216" s="151"/>
      <c r="F216" s="151"/>
      <c r="G216" s="151"/>
      <c r="H216" s="151"/>
      <c r="I216" s="151"/>
      <c r="J216" s="151"/>
      <c r="K216" s="151"/>
      <c r="L216" s="151"/>
      <c r="M216" s="151"/>
      <c r="N216" s="151"/>
      <c r="O216" s="151"/>
      <c r="P216" s="151"/>
      <c r="Q216" s="151"/>
      <c r="R216" s="151"/>
      <c r="S216" s="151"/>
      <c r="T216" s="151"/>
      <c r="U216" s="151"/>
      <c r="V216" s="151"/>
      <c r="W216" s="151"/>
      <c r="X216" s="151"/>
      <c r="Y216" s="151"/>
      <c r="Z216" s="151"/>
    </row>
    <row r="217">
      <c r="A217" s="343"/>
      <c r="B217" s="151"/>
      <c r="C217" s="151"/>
      <c r="D217" s="151"/>
      <c r="E217" s="151"/>
      <c r="F217" s="151"/>
      <c r="G217" s="151"/>
      <c r="H217" s="151"/>
      <c r="I217" s="151"/>
      <c r="J217" s="151"/>
      <c r="K217" s="151"/>
      <c r="L217" s="151"/>
      <c r="M217" s="151"/>
      <c r="N217" s="151"/>
      <c r="O217" s="151"/>
      <c r="P217" s="151"/>
      <c r="Q217" s="151"/>
      <c r="R217" s="151"/>
      <c r="S217" s="151"/>
      <c r="T217" s="151"/>
      <c r="U217" s="151"/>
      <c r="V217" s="151"/>
      <c r="W217" s="151"/>
      <c r="X217" s="151"/>
      <c r="Y217" s="151"/>
      <c r="Z217" s="151"/>
    </row>
    <row r="218">
      <c r="A218" s="343"/>
      <c r="B218" s="151"/>
      <c r="C218" s="151"/>
      <c r="D218" s="151"/>
      <c r="E218" s="151"/>
      <c r="F218" s="151"/>
      <c r="G218" s="151"/>
      <c r="H218" s="151"/>
      <c r="I218" s="151"/>
      <c r="J218" s="151"/>
      <c r="K218" s="151"/>
      <c r="L218" s="151"/>
      <c r="M218" s="151"/>
      <c r="N218" s="151"/>
      <c r="O218" s="151"/>
      <c r="P218" s="151"/>
      <c r="Q218" s="151"/>
      <c r="R218" s="151"/>
      <c r="S218" s="151"/>
      <c r="T218" s="151"/>
      <c r="U218" s="151"/>
      <c r="V218" s="151"/>
      <c r="W218" s="151"/>
      <c r="X218" s="151"/>
      <c r="Y218" s="151"/>
      <c r="Z218" s="151"/>
    </row>
    <row r="219">
      <c r="A219" s="343"/>
      <c r="B219" s="151"/>
      <c r="C219" s="151"/>
      <c r="D219" s="151"/>
      <c r="E219" s="151"/>
      <c r="F219" s="151"/>
      <c r="G219" s="151"/>
      <c r="H219" s="151"/>
      <c r="I219" s="151"/>
      <c r="J219" s="151"/>
      <c r="K219" s="151"/>
      <c r="L219" s="151"/>
      <c r="M219" s="151"/>
      <c r="N219" s="151"/>
      <c r="O219" s="151"/>
      <c r="P219" s="151"/>
      <c r="Q219" s="151"/>
      <c r="R219" s="151"/>
      <c r="S219" s="151"/>
      <c r="T219" s="151"/>
      <c r="U219" s="151"/>
      <c r="V219" s="151"/>
      <c r="W219" s="151"/>
      <c r="X219" s="151"/>
      <c r="Y219" s="151"/>
      <c r="Z219" s="151"/>
    </row>
    <row r="220">
      <c r="A220" s="343"/>
      <c r="B220" s="151"/>
      <c r="C220" s="151"/>
      <c r="D220" s="151"/>
      <c r="E220" s="151"/>
      <c r="F220" s="151"/>
      <c r="G220" s="151"/>
      <c r="H220" s="151"/>
      <c r="I220" s="151"/>
      <c r="J220" s="151"/>
      <c r="K220" s="151"/>
      <c r="L220" s="151"/>
      <c r="M220" s="151"/>
      <c r="N220" s="151"/>
      <c r="O220" s="151"/>
      <c r="P220" s="151"/>
      <c r="Q220" s="151"/>
      <c r="R220" s="151"/>
      <c r="S220" s="151"/>
      <c r="T220" s="151"/>
      <c r="U220" s="151"/>
      <c r="V220" s="151"/>
      <c r="W220" s="151"/>
      <c r="X220" s="151"/>
      <c r="Y220" s="151"/>
      <c r="Z220" s="151"/>
    </row>
    <row r="221">
      <c r="A221" s="343"/>
      <c r="B221" s="151"/>
      <c r="C221" s="151"/>
      <c r="D221" s="151"/>
      <c r="E221" s="151"/>
      <c r="F221" s="151"/>
      <c r="G221" s="151"/>
      <c r="H221" s="151"/>
      <c r="I221" s="151"/>
      <c r="J221" s="151"/>
      <c r="K221" s="151"/>
      <c r="L221" s="151"/>
      <c r="M221" s="151"/>
      <c r="N221" s="151"/>
      <c r="O221" s="151"/>
      <c r="P221" s="151"/>
      <c r="Q221" s="151"/>
      <c r="R221" s="151"/>
      <c r="S221" s="151"/>
      <c r="T221" s="151"/>
      <c r="U221" s="151"/>
      <c r="V221" s="151"/>
      <c r="W221" s="151"/>
      <c r="X221" s="151"/>
      <c r="Y221" s="151"/>
      <c r="Z221" s="151"/>
    </row>
    <row r="222">
      <c r="A222" s="343"/>
      <c r="B222" s="151"/>
      <c r="C222" s="151"/>
      <c r="D222" s="151"/>
      <c r="E222" s="151"/>
      <c r="F222" s="151"/>
      <c r="G222" s="151"/>
      <c r="H222" s="151"/>
      <c r="I222" s="151"/>
      <c r="J222" s="151"/>
      <c r="K222" s="151"/>
      <c r="L222" s="151"/>
      <c r="M222" s="151"/>
      <c r="N222" s="151"/>
      <c r="O222" s="151"/>
      <c r="P222" s="151"/>
      <c r="Q222" s="151"/>
      <c r="R222" s="151"/>
      <c r="S222" s="151"/>
      <c r="T222" s="151"/>
      <c r="U222" s="151"/>
      <c r="V222" s="151"/>
      <c r="W222" s="151"/>
      <c r="X222" s="151"/>
      <c r="Y222" s="151"/>
      <c r="Z222" s="151"/>
    </row>
    <row r="223">
      <c r="A223" s="343"/>
      <c r="B223" s="151"/>
      <c r="C223" s="151"/>
      <c r="D223" s="151"/>
      <c r="E223" s="151"/>
      <c r="F223" s="151"/>
      <c r="G223" s="151"/>
      <c r="H223" s="151"/>
      <c r="I223" s="151"/>
      <c r="J223" s="151"/>
      <c r="K223" s="151"/>
      <c r="L223" s="151"/>
      <c r="M223" s="151"/>
      <c r="N223" s="151"/>
      <c r="O223" s="151"/>
      <c r="P223" s="151"/>
      <c r="Q223" s="151"/>
      <c r="R223" s="151"/>
      <c r="S223" s="151"/>
      <c r="T223" s="151"/>
      <c r="U223" s="151"/>
      <c r="V223" s="151"/>
      <c r="W223" s="151"/>
      <c r="X223" s="151"/>
      <c r="Y223" s="151"/>
      <c r="Z223" s="151"/>
    </row>
    <row r="224">
      <c r="A224" s="343"/>
      <c r="B224" s="151"/>
      <c r="C224" s="151"/>
      <c r="D224" s="151"/>
      <c r="E224" s="151"/>
      <c r="F224" s="151"/>
      <c r="G224" s="151"/>
      <c r="H224" s="151"/>
      <c r="I224" s="151"/>
      <c r="J224" s="151"/>
      <c r="K224" s="151"/>
      <c r="L224" s="151"/>
      <c r="M224" s="151"/>
      <c r="N224" s="151"/>
      <c r="O224" s="151"/>
      <c r="P224" s="151"/>
      <c r="Q224" s="151"/>
      <c r="R224" s="151"/>
      <c r="S224" s="151"/>
      <c r="T224" s="151"/>
      <c r="U224" s="151"/>
      <c r="V224" s="151"/>
      <c r="W224" s="151"/>
      <c r="X224" s="151"/>
      <c r="Y224" s="151"/>
      <c r="Z224" s="151"/>
    </row>
    <row r="225">
      <c r="A225" s="343"/>
      <c r="B225" s="151"/>
      <c r="C225" s="151"/>
      <c r="D225" s="151"/>
      <c r="E225" s="151"/>
      <c r="F225" s="151"/>
      <c r="G225" s="151"/>
      <c r="H225" s="151"/>
      <c r="I225" s="151"/>
      <c r="J225" s="151"/>
      <c r="K225" s="151"/>
      <c r="L225" s="151"/>
      <c r="M225" s="151"/>
      <c r="N225" s="151"/>
      <c r="O225" s="151"/>
      <c r="P225" s="151"/>
      <c r="Q225" s="151"/>
      <c r="R225" s="151"/>
      <c r="S225" s="151"/>
      <c r="T225" s="151"/>
      <c r="U225" s="151"/>
      <c r="V225" s="151"/>
      <c r="W225" s="151"/>
      <c r="X225" s="151"/>
      <c r="Y225" s="151"/>
      <c r="Z225" s="151"/>
    </row>
    <row r="226">
      <c r="A226" s="343"/>
      <c r="B226" s="151"/>
      <c r="C226" s="151"/>
      <c r="D226" s="151"/>
      <c r="E226" s="151"/>
      <c r="F226" s="151"/>
      <c r="G226" s="151"/>
      <c r="H226" s="151"/>
      <c r="I226" s="151"/>
      <c r="J226" s="151"/>
      <c r="K226" s="151"/>
      <c r="L226" s="151"/>
      <c r="M226" s="151"/>
      <c r="N226" s="151"/>
      <c r="O226" s="151"/>
      <c r="P226" s="151"/>
      <c r="Q226" s="151"/>
      <c r="R226" s="151"/>
      <c r="S226" s="151"/>
      <c r="T226" s="151"/>
      <c r="U226" s="151"/>
      <c r="V226" s="151"/>
      <c r="W226" s="151"/>
      <c r="X226" s="151"/>
      <c r="Y226" s="151"/>
      <c r="Z226" s="151"/>
    </row>
    <row r="227">
      <c r="A227" s="343"/>
      <c r="B227" s="151"/>
      <c r="C227" s="151"/>
      <c r="D227" s="151"/>
      <c r="E227" s="151"/>
      <c r="F227" s="151"/>
      <c r="G227" s="151"/>
      <c r="H227" s="151"/>
      <c r="I227" s="151"/>
      <c r="J227" s="151"/>
      <c r="K227" s="151"/>
      <c r="L227" s="151"/>
      <c r="M227" s="151"/>
      <c r="N227" s="151"/>
      <c r="O227" s="151"/>
      <c r="P227" s="151"/>
      <c r="Q227" s="151"/>
      <c r="R227" s="151"/>
      <c r="S227" s="151"/>
      <c r="T227" s="151"/>
      <c r="U227" s="151"/>
      <c r="V227" s="151"/>
      <c r="W227" s="151"/>
      <c r="X227" s="151"/>
      <c r="Y227" s="151"/>
      <c r="Z227" s="151"/>
    </row>
    <row r="228">
      <c r="A228" s="343"/>
      <c r="B228" s="151"/>
      <c r="C228" s="151"/>
      <c r="D228" s="151"/>
      <c r="E228" s="151"/>
      <c r="F228" s="151"/>
      <c r="G228" s="151"/>
      <c r="H228" s="151"/>
      <c r="I228" s="151"/>
      <c r="J228" s="151"/>
      <c r="K228" s="151"/>
      <c r="L228" s="151"/>
      <c r="M228" s="151"/>
      <c r="N228" s="151"/>
      <c r="O228" s="151"/>
      <c r="P228" s="151"/>
      <c r="Q228" s="151"/>
      <c r="R228" s="151"/>
      <c r="S228" s="151"/>
      <c r="T228" s="151"/>
      <c r="U228" s="151"/>
      <c r="V228" s="151"/>
      <c r="W228" s="151"/>
      <c r="X228" s="151"/>
      <c r="Y228" s="151"/>
      <c r="Z228" s="151"/>
    </row>
    <row r="229">
      <c r="A229" s="343"/>
      <c r="B229" s="151"/>
      <c r="C229" s="151"/>
      <c r="D229" s="151"/>
      <c r="E229" s="151"/>
      <c r="F229" s="151"/>
      <c r="G229" s="151"/>
      <c r="H229" s="151"/>
      <c r="I229" s="151"/>
      <c r="J229" s="151"/>
      <c r="K229" s="151"/>
      <c r="L229" s="151"/>
      <c r="M229" s="151"/>
      <c r="N229" s="151"/>
      <c r="O229" s="151"/>
      <c r="P229" s="151"/>
      <c r="Q229" s="151"/>
      <c r="R229" s="151"/>
      <c r="S229" s="151"/>
      <c r="T229" s="151"/>
      <c r="U229" s="151"/>
      <c r="V229" s="151"/>
      <c r="W229" s="151"/>
      <c r="X229" s="151"/>
      <c r="Y229" s="151"/>
      <c r="Z229" s="151"/>
    </row>
    <row r="230">
      <c r="A230" s="343"/>
      <c r="B230" s="151"/>
      <c r="C230" s="151"/>
      <c r="D230" s="151"/>
      <c r="E230" s="151"/>
      <c r="F230" s="151"/>
      <c r="G230" s="151"/>
      <c r="H230" s="151"/>
      <c r="I230" s="151"/>
      <c r="J230" s="151"/>
      <c r="K230" s="151"/>
      <c r="L230" s="151"/>
      <c r="M230" s="151"/>
      <c r="N230" s="151"/>
      <c r="O230" s="151"/>
      <c r="P230" s="151"/>
      <c r="Q230" s="151"/>
      <c r="R230" s="151"/>
      <c r="S230" s="151"/>
      <c r="T230" s="151"/>
      <c r="U230" s="151"/>
      <c r="V230" s="151"/>
      <c r="W230" s="151"/>
      <c r="X230" s="151"/>
      <c r="Y230" s="151"/>
      <c r="Z230" s="151"/>
    </row>
    <row r="231">
      <c r="A231" s="343"/>
      <c r="B231" s="151"/>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1"/>
      <c r="Z231" s="151"/>
    </row>
    <row r="232">
      <c r="A232" s="343"/>
      <c r="B232" s="151"/>
      <c r="C232" s="151"/>
      <c r="D232" s="151"/>
      <c r="E232" s="151"/>
      <c r="F232" s="151"/>
      <c r="G232" s="151"/>
      <c r="H232" s="151"/>
      <c r="I232" s="151"/>
      <c r="J232" s="151"/>
      <c r="K232" s="151"/>
      <c r="L232" s="151"/>
      <c r="M232" s="151"/>
      <c r="N232" s="151"/>
      <c r="O232" s="151"/>
      <c r="P232" s="151"/>
      <c r="Q232" s="151"/>
      <c r="R232" s="151"/>
      <c r="S232" s="151"/>
      <c r="T232" s="151"/>
      <c r="U232" s="151"/>
      <c r="V232" s="151"/>
      <c r="W232" s="151"/>
      <c r="X232" s="151"/>
      <c r="Y232" s="151"/>
      <c r="Z232" s="151"/>
    </row>
    <row r="233">
      <c r="A233" s="343"/>
      <c r="B233" s="151"/>
      <c r="C233" s="151"/>
      <c r="D233" s="151"/>
      <c r="E233" s="151"/>
      <c r="F233" s="151"/>
      <c r="G233" s="151"/>
      <c r="H233" s="151"/>
      <c r="I233" s="151"/>
      <c r="J233" s="151"/>
      <c r="K233" s="151"/>
      <c r="L233" s="151"/>
      <c r="M233" s="151"/>
      <c r="N233" s="151"/>
      <c r="O233" s="151"/>
      <c r="P233" s="151"/>
      <c r="Q233" s="151"/>
      <c r="R233" s="151"/>
      <c r="S233" s="151"/>
      <c r="T233" s="151"/>
      <c r="U233" s="151"/>
      <c r="V233" s="151"/>
      <c r="W233" s="151"/>
      <c r="X233" s="151"/>
      <c r="Y233" s="151"/>
      <c r="Z233" s="151"/>
    </row>
    <row r="234">
      <c r="A234" s="343"/>
      <c r="B234" s="151"/>
      <c r="C234" s="151"/>
      <c r="D234" s="151"/>
      <c r="E234" s="151"/>
      <c r="F234" s="151"/>
      <c r="G234" s="151"/>
      <c r="H234" s="151"/>
      <c r="I234" s="151"/>
      <c r="J234" s="151"/>
      <c r="K234" s="151"/>
      <c r="L234" s="151"/>
      <c r="M234" s="151"/>
      <c r="N234" s="151"/>
      <c r="O234" s="151"/>
      <c r="P234" s="151"/>
      <c r="Q234" s="151"/>
      <c r="R234" s="151"/>
      <c r="S234" s="151"/>
      <c r="T234" s="151"/>
      <c r="U234" s="151"/>
      <c r="V234" s="151"/>
      <c r="W234" s="151"/>
      <c r="X234" s="151"/>
      <c r="Y234" s="151"/>
      <c r="Z234" s="151"/>
    </row>
    <row r="235">
      <c r="A235" s="343"/>
      <c r="B235" s="151"/>
      <c r="C235" s="151"/>
      <c r="D235" s="151"/>
      <c r="E235" s="151"/>
      <c r="F235" s="151"/>
      <c r="G235" s="151"/>
      <c r="H235" s="151"/>
      <c r="I235" s="151"/>
      <c r="J235" s="151"/>
      <c r="K235" s="151"/>
      <c r="L235" s="151"/>
      <c r="M235" s="151"/>
      <c r="N235" s="151"/>
      <c r="O235" s="151"/>
      <c r="P235" s="151"/>
      <c r="Q235" s="151"/>
      <c r="R235" s="151"/>
      <c r="S235" s="151"/>
      <c r="T235" s="151"/>
      <c r="U235" s="151"/>
      <c r="V235" s="151"/>
      <c r="W235" s="151"/>
      <c r="X235" s="151"/>
      <c r="Y235" s="151"/>
      <c r="Z235" s="151"/>
    </row>
    <row r="236">
      <c r="A236" s="343"/>
      <c r="B236" s="151"/>
      <c r="C236" s="151"/>
      <c r="D236" s="151"/>
      <c r="E236" s="151"/>
      <c r="F236" s="151"/>
      <c r="G236" s="151"/>
      <c r="H236" s="151"/>
      <c r="I236" s="151"/>
      <c r="J236" s="151"/>
      <c r="K236" s="151"/>
      <c r="L236" s="151"/>
      <c r="M236" s="151"/>
      <c r="N236" s="151"/>
      <c r="O236" s="151"/>
      <c r="P236" s="151"/>
      <c r="Q236" s="151"/>
      <c r="R236" s="151"/>
      <c r="S236" s="151"/>
      <c r="T236" s="151"/>
      <c r="U236" s="151"/>
      <c r="V236" s="151"/>
      <c r="W236" s="151"/>
      <c r="X236" s="151"/>
      <c r="Y236" s="151"/>
      <c r="Z236" s="151"/>
    </row>
    <row r="237">
      <c r="A237" s="343"/>
      <c r="B237" s="151"/>
      <c r="C237" s="151"/>
      <c r="D237" s="151"/>
      <c r="E237" s="151"/>
      <c r="F237" s="151"/>
      <c r="G237" s="151"/>
      <c r="H237" s="151"/>
      <c r="I237" s="151"/>
      <c r="J237" s="151"/>
      <c r="K237" s="151"/>
      <c r="L237" s="151"/>
      <c r="M237" s="151"/>
      <c r="N237" s="151"/>
      <c r="O237" s="151"/>
      <c r="P237" s="151"/>
      <c r="Q237" s="151"/>
      <c r="R237" s="151"/>
      <c r="S237" s="151"/>
      <c r="T237" s="151"/>
      <c r="U237" s="151"/>
      <c r="V237" s="151"/>
      <c r="W237" s="151"/>
      <c r="X237" s="151"/>
      <c r="Y237" s="151"/>
      <c r="Z237" s="151"/>
    </row>
    <row r="238">
      <c r="A238" s="343"/>
      <c r="B238" s="151"/>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1"/>
      <c r="Z238" s="151"/>
    </row>
    <row r="239">
      <c r="A239" s="343"/>
      <c r="B239" s="151"/>
      <c r="C239" s="151"/>
      <c r="D239" s="151"/>
      <c r="E239" s="151"/>
      <c r="F239" s="151"/>
      <c r="G239" s="151"/>
      <c r="H239" s="151"/>
      <c r="I239" s="151"/>
      <c r="J239" s="151"/>
      <c r="K239" s="151"/>
      <c r="L239" s="151"/>
      <c r="M239" s="151"/>
      <c r="N239" s="151"/>
      <c r="O239" s="151"/>
      <c r="P239" s="151"/>
      <c r="Q239" s="151"/>
      <c r="R239" s="151"/>
      <c r="S239" s="151"/>
      <c r="T239" s="151"/>
      <c r="U239" s="151"/>
      <c r="V239" s="151"/>
      <c r="W239" s="151"/>
      <c r="X239" s="151"/>
      <c r="Y239" s="151"/>
      <c r="Z239" s="151"/>
    </row>
    <row r="240">
      <c r="A240" s="343"/>
      <c r="B240" s="151"/>
      <c r="C240" s="151"/>
      <c r="D240" s="151"/>
      <c r="E240" s="151"/>
      <c r="F240" s="151"/>
      <c r="G240" s="151"/>
      <c r="H240" s="151"/>
      <c r="I240" s="151"/>
      <c r="J240" s="151"/>
      <c r="K240" s="151"/>
      <c r="L240" s="151"/>
      <c r="M240" s="151"/>
      <c r="N240" s="151"/>
      <c r="O240" s="151"/>
      <c r="P240" s="151"/>
      <c r="Q240" s="151"/>
      <c r="R240" s="151"/>
      <c r="S240" s="151"/>
      <c r="T240" s="151"/>
      <c r="U240" s="151"/>
      <c r="V240" s="151"/>
      <c r="W240" s="151"/>
      <c r="X240" s="151"/>
      <c r="Y240" s="151"/>
      <c r="Z240" s="151"/>
    </row>
    <row r="241">
      <c r="A241" s="343"/>
      <c r="B241" s="151"/>
      <c r="C241" s="151"/>
      <c r="D241" s="151"/>
      <c r="E241" s="151"/>
      <c r="F241" s="151"/>
      <c r="G241" s="151"/>
      <c r="H241" s="151"/>
      <c r="I241" s="151"/>
      <c r="J241" s="151"/>
      <c r="K241" s="151"/>
      <c r="L241" s="151"/>
      <c r="M241" s="151"/>
      <c r="N241" s="151"/>
      <c r="O241" s="151"/>
      <c r="P241" s="151"/>
      <c r="Q241" s="151"/>
      <c r="R241" s="151"/>
      <c r="S241" s="151"/>
      <c r="T241" s="151"/>
      <c r="U241" s="151"/>
      <c r="V241" s="151"/>
      <c r="W241" s="151"/>
      <c r="X241" s="151"/>
      <c r="Y241" s="151"/>
      <c r="Z241" s="151"/>
    </row>
    <row r="242">
      <c r="A242" s="343"/>
      <c r="B242" s="151"/>
      <c r="C242" s="151"/>
      <c r="D242" s="151"/>
      <c r="E242" s="151"/>
      <c r="F242" s="151"/>
      <c r="G242" s="151"/>
      <c r="H242" s="151"/>
      <c r="I242" s="151"/>
      <c r="J242" s="151"/>
      <c r="K242" s="151"/>
      <c r="L242" s="151"/>
      <c r="M242" s="151"/>
      <c r="N242" s="151"/>
      <c r="O242" s="151"/>
      <c r="P242" s="151"/>
      <c r="Q242" s="151"/>
      <c r="R242" s="151"/>
      <c r="S242" s="151"/>
      <c r="T242" s="151"/>
      <c r="U242" s="151"/>
      <c r="V242" s="151"/>
      <c r="W242" s="151"/>
      <c r="X242" s="151"/>
      <c r="Y242" s="151"/>
      <c r="Z242" s="151"/>
    </row>
    <row r="243">
      <c r="A243" s="343"/>
      <c r="B243" s="151"/>
      <c r="C243" s="151"/>
      <c r="D243" s="151"/>
      <c r="E243" s="151"/>
      <c r="F243" s="151"/>
      <c r="G243" s="151"/>
      <c r="H243" s="151"/>
      <c r="I243" s="151"/>
      <c r="J243" s="151"/>
      <c r="K243" s="151"/>
      <c r="L243" s="151"/>
      <c r="M243" s="151"/>
      <c r="N243" s="151"/>
      <c r="O243" s="151"/>
      <c r="P243" s="151"/>
      <c r="Q243" s="151"/>
      <c r="R243" s="151"/>
      <c r="S243" s="151"/>
      <c r="T243" s="151"/>
      <c r="U243" s="151"/>
      <c r="V243" s="151"/>
      <c r="W243" s="151"/>
      <c r="X243" s="151"/>
      <c r="Y243" s="151"/>
      <c r="Z243" s="151"/>
    </row>
    <row r="244">
      <c r="A244" s="343"/>
      <c r="B244" s="151"/>
      <c r="C244" s="151"/>
      <c r="D244" s="151"/>
      <c r="E244" s="151"/>
      <c r="F244" s="151"/>
      <c r="G244" s="151"/>
      <c r="H244" s="151"/>
      <c r="I244" s="151"/>
      <c r="J244" s="151"/>
      <c r="K244" s="151"/>
      <c r="L244" s="151"/>
      <c r="M244" s="151"/>
      <c r="N244" s="151"/>
      <c r="O244" s="151"/>
      <c r="P244" s="151"/>
      <c r="Q244" s="151"/>
      <c r="R244" s="151"/>
      <c r="S244" s="151"/>
      <c r="T244" s="151"/>
      <c r="U244" s="151"/>
      <c r="V244" s="151"/>
      <c r="W244" s="151"/>
      <c r="X244" s="151"/>
      <c r="Y244" s="151"/>
      <c r="Z244" s="151"/>
    </row>
    <row r="245">
      <c r="A245" s="343"/>
      <c r="B245" s="151"/>
      <c r="C245" s="151"/>
      <c r="D245" s="151"/>
      <c r="E245" s="151"/>
      <c r="F245" s="151"/>
      <c r="G245" s="151"/>
      <c r="H245" s="151"/>
      <c r="I245" s="151"/>
      <c r="J245" s="151"/>
      <c r="K245" s="151"/>
      <c r="L245" s="151"/>
      <c r="M245" s="151"/>
      <c r="N245" s="151"/>
      <c r="O245" s="151"/>
      <c r="P245" s="151"/>
      <c r="Q245" s="151"/>
      <c r="R245" s="151"/>
      <c r="S245" s="151"/>
      <c r="T245" s="151"/>
      <c r="U245" s="151"/>
      <c r="V245" s="151"/>
      <c r="W245" s="151"/>
      <c r="X245" s="151"/>
      <c r="Y245" s="151"/>
      <c r="Z245" s="151"/>
    </row>
    <row r="246">
      <c r="A246" s="343"/>
      <c r="B246" s="151"/>
      <c r="C246" s="151"/>
      <c r="D246" s="151"/>
      <c r="E246" s="151"/>
      <c r="F246" s="151"/>
      <c r="G246" s="151"/>
      <c r="H246" s="151"/>
      <c r="I246" s="151"/>
      <c r="J246" s="151"/>
      <c r="K246" s="151"/>
      <c r="L246" s="151"/>
      <c r="M246" s="151"/>
      <c r="N246" s="151"/>
      <c r="O246" s="151"/>
      <c r="P246" s="151"/>
      <c r="Q246" s="151"/>
      <c r="R246" s="151"/>
      <c r="S246" s="151"/>
      <c r="T246" s="151"/>
      <c r="U246" s="151"/>
      <c r="V246" s="151"/>
      <c r="W246" s="151"/>
      <c r="X246" s="151"/>
      <c r="Y246" s="151"/>
      <c r="Z246" s="151"/>
    </row>
    <row r="247">
      <c r="A247" s="343"/>
      <c r="B247" s="151"/>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1"/>
      <c r="Z247" s="151"/>
    </row>
    <row r="248">
      <c r="A248" s="343"/>
      <c r="B248" s="151"/>
      <c r="C248" s="151"/>
      <c r="D248" s="151"/>
      <c r="E248" s="151"/>
      <c r="F248" s="151"/>
      <c r="G248" s="151"/>
      <c r="H248" s="151"/>
      <c r="I248" s="151"/>
      <c r="J248" s="151"/>
      <c r="K248" s="151"/>
      <c r="L248" s="151"/>
      <c r="M248" s="151"/>
      <c r="N248" s="151"/>
      <c r="O248" s="151"/>
      <c r="P248" s="151"/>
      <c r="Q248" s="151"/>
      <c r="R248" s="151"/>
      <c r="S248" s="151"/>
      <c r="T248" s="151"/>
      <c r="U248" s="151"/>
      <c r="V248" s="151"/>
      <c r="W248" s="151"/>
      <c r="X248" s="151"/>
      <c r="Y248" s="151"/>
      <c r="Z248" s="151"/>
    </row>
    <row r="249">
      <c r="A249" s="343"/>
      <c r="B249" s="151"/>
      <c r="C249" s="151"/>
      <c r="D249" s="151"/>
      <c r="E249" s="151"/>
      <c r="F249" s="151"/>
      <c r="G249" s="151"/>
      <c r="H249" s="151"/>
      <c r="I249" s="151"/>
      <c r="J249" s="151"/>
      <c r="K249" s="151"/>
      <c r="L249" s="151"/>
      <c r="M249" s="151"/>
      <c r="N249" s="151"/>
      <c r="O249" s="151"/>
      <c r="P249" s="151"/>
      <c r="Q249" s="151"/>
      <c r="R249" s="151"/>
      <c r="S249" s="151"/>
      <c r="T249" s="151"/>
      <c r="U249" s="151"/>
      <c r="V249" s="151"/>
      <c r="W249" s="151"/>
      <c r="X249" s="151"/>
      <c r="Y249" s="151"/>
      <c r="Z249" s="151"/>
    </row>
    <row r="250">
      <c r="A250" s="343"/>
      <c r="B250" s="151"/>
      <c r="C250" s="151"/>
      <c r="D250" s="151"/>
      <c r="E250" s="151"/>
      <c r="F250" s="151"/>
      <c r="G250" s="151"/>
      <c r="H250" s="151"/>
      <c r="I250" s="151"/>
      <c r="J250" s="151"/>
      <c r="K250" s="151"/>
      <c r="L250" s="151"/>
      <c r="M250" s="151"/>
      <c r="N250" s="151"/>
      <c r="O250" s="151"/>
      <c r="P250" s="151"/>
      <c r="Q250" s="151"/>
      <c r="R250" s="151"/>
      <c r="S250" s="151"/>
      <c r="T250" s="151"/>
      <c r="U250" s="151"/>
      <c r="V250" s="151"/>
      <c r="W250" s="151"/>
      <c r="X250" s="151"/>
      <c r="Y250" s="151"/>
      <c r="Z250" s="151"/>
    </row>
    <row r="251">
      <c r="A251" s="343"/>
      <c r="B251" s="151"/>
      <c r="C251" s="151"/>
      <c r="D251" s="151"/>
      <c r="E251" s="151"/>
      <c r="F251" s="151"/>
      <c r="G251" s="151"/>
      <c r="H251" s="151"/>
      <c r="I251" s="151"/>
      <c r="J251" s="151"/>
      <c r="K251" s="151"/>
      <c r="L251" s="151"/>
      <c r="M251" s="151"/>
      <c r="N251" s="151"/>
      <c r="O251" s="151"/>
      <c r="P251" s="151"/>
      <c r="Q251" s="151"/>
      <c r="R251" s="151"/>
      <c r="S251" s="151"/>
      <c r="T251" s="151"/>
      <c r="U251" s="151"/>
      <c r="V251" s="151"/>
      <c r="W251" s="151"/>
      <c r="X251" s="151"/>
      <c r="Y251" s="151"/>
      <c r="Z251" s="151"/>
    </row>
    <row r="252">
      <c r="A252" s="343"/>
      <c r="B252" s="151"/>
      <c r="C252" s="151"/>
      <c r="D252" s="151"/>
      <c r="E252" s="151"/>
      <c r="F252" s="151"/>
      <c r="G252" s="151"/>
      <c r="H252" s="151"/>
      <c r="I252" s="151"/>
      <c r="J252" s="151"/>
      <c r="K252" s="151"/>
      <c r="L252" s="151"/>
      <c r="M252" s="151"/>
      <c r="N252" s="151"/>
      <c r="O252" s="151"/>
      <c r="P252" s="151"/>
      <c r="Q252" s="151"/>
      <c r="R252" s="151"/>
      <c r="S252" s="151"/>
      <c r="T252" s="151"/>
      <c r="U252" s="151"/>
      <c r="V252" s="151"/>
      <c r="W252" s="151"/>
      <c r="X252" s="151"/>
      <c r="Y252" s="151"/>
      <c r="Z252" s="151"/>
    </row>
    <row r="253">
      <c r="A253" s="343"/>
      <c r="B253" s="151"/>
      <c r="C253" s="151"/>
      <c r="D253" s="151"/>
      <c r="E253" s="151"/>
      <c r="F253" s="151"/>
      <c r="G253" s="151"/>
      <c r="H253" s="151"/>
      <c r="I253" s="151"/>
      <c r="J253" s="151"/>
      <c r="K253" s="151"/>
      <c r="L253" s="151"/>
      <c r="M253" s="151"/>
      <c r="N253" s="151"/>
      <c r="O253" s="151"/>
      <c r="P253" s="151"/>
      <c r="Q253" s="151"/>
      <c r="R253" s="151"/>
      <c r="S253" s="151"/>
      <c r="T253" s="151"/>
      <c r="U253" s="151"/>
      <c r="V253" s="151"/>
      <c r="W253" s="151"/>
      <c r="X253" s="151"/>
      <c r="Y253" s="151"/>
      <c r="Z253" s="151"/>
    </row>
    <row r="254">
      <c r="A254" s="343"/>
      <c r="B254" s="151"/>
      <c r="C254" s="151"/>
      <c r="D254" s="151"/>
      <c r="E254" s="151"/>
      <c r="F254" s="151"/>
      <c r="G254" s="151"/>
      <c r="H254" s="151"/>
      <c r="I254" s="151"/>
      <c r="J254" s="151"/>
      <c r="K254" s="151"/>
      <c r="L254" s="151"/>
      <c r="M254" s="151"/>
      <c r="N254" s="151"/>
      <c r="O254" s="151"/>
      <c r="P254" s="151"/>
      <c r="Q254" s="151"/>
      <c r="R254" s="151"/>
      <c r="S254" s="151"/>
      <c r="T254" s="151"/>
      <c r="U254" s="151"/>
      <c r="V254" s="151"/>
      <c r="W254" s="151"/>
      <c r="X254" s="151"/>
      <c r="Y254" s="151"/>
      <c r="Z254" s="151"/>
    </row>
    <row r="255">
      <c r="A255" s="343"/>
      <c r="B255" s="151"/>
      <c r="C255" s="151"/>
      <c r="D255" s="151"/>
      <c r="E255" s="151"/>
      <c r="F255" s="151"/>
      <c r="G255" s="151"/>
      <c r="H255" s="151"/>
      <c r="I255" s="151"/>
      <c r="J255" s="151"/>
      <c r="K255" s="151"/>
      <c r="L255" s="151"/>
      <c r="M255" s="151"/>
      <c r="N255" s="151"/>
      <c r="O255" s="151"/>
      <c r="P255" s="151"/>
      <c r="Q255" s="151"/>
      <c r="R255" s="151"/>
      <c r="S255" s="151"/>
      <c r="T255" s="151"/>
      <c r="U255" s="151"/>
      <c r="V255" s="151"/>
      <c r="W255" s="151"/>
      <c r="X255" s="151"/>
      <c r="Y255" s="151"/>
      <c r="Z255" s="151"/>
    </row>
    <row r="256">
      <c r="A256" s="343"/>
      <c r="B256" s="151"/>
      <c r="C256" s="151"/>
      <c r="D256" s="151"/>
      <c r="E256" s="151"/>
      <c r="F256" s="151"/>
      <c r="G256" s="151"/>
      <c r="H256" s="151"/>
      <c r="I256" s="151"/>
      <c r="J256" s="151"/>
      <c r="K256" s="151"/>
      <c r="L256" s="151"/>
      <c r="M256" s="151"/>
      <c r="N256" s="151"/>
      <c r="O256" s="151"/>
      <c r="P256" s="151"/>
      <c r="Q256" s="151"/>
      <c r="R256" s="151"/>
      <c r="S256" s="151"/>
      <c r="T256" s="151"/>
      <c r="U256" s="151"/>
      <c r="V256" s="151"/>
      <c r="W256" s="151"/>
      <c r="X256" s="151"/>
      <c r="Y256" s="151"/>
      <c r="Z256" s="151"/>
    </row>
    <row r="257">
      <c r="A257" s="343"/>
      <c r="B257" s="151"/>
      <c r="C257" s="151"/>
      <c r="D257" s="151"/>
      <c r="E257" s="151"/>
      <c r="F257" s="151"/>
      <c r="G257" s="151"/>
      <c r="H257" s="151"/>
      <c r="I257" s="151"/>
      <c r="J257" s="151"/>
      <c r="K257" s="151"/>
      <c r="L257" s="151"/>
      <c r="M257" s="151"/>
      <c r="N257" s="151"/>
      <c r="O257" s="151"/>
      <c r="P257" s="151"/>
      <c r="Q257" s="151"/>
      <c r="R257" s="151"/>
      <c r="S257" s="151"/>
      <c r="T257" s="151"/>
      <c r="U257" s="151"/>
      <c r="V257" s="151"/>
      <c r="W257" s="151"/>
      <c r="X257" s="151"/>
      <c r="Y257" s="151"/>
      <c r="Z257" s="151"/>
    </row>
    <row r="258">
      <c r="A258" s="343"/>
      <c r="B258" s="151"/>
      <c r="C258" s="151"/>
      <c r="D258" s="151"/>
      <c r="E258" s="151"/>
      <c r="F258" s="151"/>
      <c r="G258" s="151"/>
      <c r="H258" s="151"/>
      <c r="I258" s="151"/>
      <c r="J258" s="151"/>
      <c r="K258" s="151"/>
      <c r="L258" s="151"/>
      <c r="M258" s="151"/>
      <c r="N258" s="151"/>
      <c r="O258" s="151"/>
      <c r="P258" s="151"/>
      <c r="Q258" s="151"/>
      <c r="R258" s="151"/>
      <c r="S258" s="151"/>
      <c r="T258" s="151"/>
      <c r="U258" s="151"/>
      <c r="V258" s="151"/>
      <c r="W258" s="151"/>
      <c r="X258" s="151"/>
      <c r="Y258" s="151"/>
      <c r="Z258" s="151"/>
    </row>
    <row r="259">
      <c r="A259" s="343"/>
      <c r="B259" s="151"/>
      <c r="C259" s="151"/>
      <c r="D259" s="151"/>
      <c r="E259" s="151"/>
      <c r="F259" s="151"/>
      <c r="G259" s="151"/>
      <c r="H259" s="151"/>
      <c r="I259" s="151"/>
      <c r="J259" s="151"/>
      <c r="K259" s="151"/>
      <c r="L259" s="151"/>
      <c r="M259" s="151"/>
      <c r="N259" s="151"/>
      <c r="O259" s="151"/>
      <c r="P259" s="151"/>
      <c r="Q259" s="151"/>
      <c r="R259" s="151"/>
      <c r="S259" s="151"/>
      <c r="T259" s="151"/>
      <c r="U259" s="151"/>
      <c r="V259" s="151"/>
      <c r="W259" s="151"/>
      <c r="X259" s="151"/>
      <c r="Y259" s="151"/>
      <c r="Z259" s="151"/>
    </row>
    <row r="260">
      <c r="A260" s="343"/>
      <c r="B260" s="151"/>
      <c r="C260" s="151"/>
      <c r="D260" s="151"/>
      <c r="E260" s="151"/>
      <c r="F260" s="151"/>
      <c r="G260" s="151"/>
      <c r="H260" s="151"/>
      <c r="I260" s="151"/>
      <c r="J260" s="151"/>
      <c r="K260" s="151"/>
      <c r="L260" s="151"/>
      <c r="M260" s="151"/>
      <c r="N260" s="151"/>
      <c r="O260" s="151"/>
      <c r="P260" s="151"/>
      <c r="Q260" s="151"/>
      <c r="R260" s="151"/>
      <c r="S260" s="151"/>
      <c r="T260" s="151"/>
      <c r="U260" s="151"/>
      <c r="V260" s="151"/>
      <c r="W260" s="151"/>
      <c r="X260" s="151"/>
      <c r="Y260" s="151"/>
      <c r="Z260" s="151"/>
    </row>
    <row r="261">
      <c r="A261" s="343"/>
      <c r="B261" s="151"/>
      <c r="C261" s="151"/>
      <c r="D261" s="151"/>
      <c r="E261" s="151"/>
      <c r="F261" s="151"/>
      <c r="G261" s="151"/>
      <c r="H261" s="151"/>
      <c r="I261" s="151"/>
      <c r="J261" s="151"/>
      <c r="K261" s="151"/>
      <c r="L261" s="151"/>
      <c r="M261" s="151"/>
      <c r="N261" s="151"/>
      <c r="O261" s="151"/>
      <c r="P261" s="151"/>
      <c r="Q261" s="151"/>
      <c r="R261" s="151"/>
      <c r="S261" s="151"/>
      <c r="T261" s="151"/>
      <c r="U261" s="151"/>
      <c r="V261" s="151"/>
      <c r="W261" s="151"/>
      <c r="X261" s="151"/>
      <c r="Y261" s="151"/>
      <c r="Z261" s="151"/>
    </row>
    <row r="262">
      <c r="A262" s="343"/>
      <c r="B262" s="151"/>
      <c r="C262" s="151"/>
      <c r="D262" s="151"/>
      <c r="E262" s="151"/>
      <c r="F262" s="151"/>
      <c r="G262" s="151"/>
      <c r="H262" s="151"/>
      <c r="I262" s="151"/>
      <c r="J262" s="151"/>
      <c r="K262" s="151"/>
      <c r="L262" s="151"/>
      <c r="M262" s="151"/>
      <c r="N262" s="151"/>
      <c r="O262" s="151"/>
      <c r="P262" s="151"/>
      <c r="Q262" s="151"/>
      <c r="R262" s="151"/>
      <c r="S262" s="151"/>
      <c r="T262" s="151"/>
      <c r="U262" s="151"/>
      <c r="V262" s="151"/>
      <c r="W262" s="151"/>
      <c r="X262" s="151"/>
      <c r="Y262" s="151"/>
      <c r="Z262" s="151"/>
    </row>
    <row r="263">
      <c r="A263" s="343"/>
      <c r="B263" s="151"/>
      <c r="C263" s="151"/>
      <c r="D263" s="151"/>
      <c r="E263" s="151"/>
      <c r="F263" s="151"/>
      <c r="G263" s="151"/>
      <c r="H263" s="151"/>
      <c r="I263" s="151"/>
      <c r="J263" s="151"/>
      <c r="K263" s="151"/>
      <c r="L263" s="151"/>
      <c r="M263" s="151"/>
      <c r="N263" s="151"/>
      <c r="O263" s="151"/>
      <c r="P263" s="151"/>
      <c r="Q263" s="151"/>
      <c r="R263" s="151"/>
      <c r="S263" s="151"/>
      <c r="T263" s="151"/>
      <c r="U263" s="151"/>
      <c r="V263" s="151"/>
      <c r="W263" s="151"/>
      <c r="X263" s="151"/>
      <c r="Y263" s="151"/>
      <c r="Z263" s="151"/>
    </row>
    <row r="264">
      <c r="A264" s="343"/>
      <c r="B264" s="151"/>
      <c r="C264" s="151"/>
      <c r="D264" s="151"/>
      <c r="E264" s="151"/>
      <c r="F264" s="151"/>
      <c r="G264" s="151"/>
      <c r="H264" s="151"/>
      <c r="I264" s="151"/>
      <c r="J264" s="151"/>
      <c r="K264" s="151"/>
      <c r="L264" s="151"/>
      <c r="M264" s="151"/>
      <c r="N264" s="151"/>
      <c r="O264" s="151"/>
      <c r="P264" s="151"/>
      <c r="Q264" s="151"/>
      <c r="R264" s="151"/>
      <c r="S264" s="151"/>
      <c r="T264" s="151"/>
      <c r="U264" s="151"/>
      <c r="V264" s="151"/>
      <c r="W264" s="151"/>
      <c r="X264" s="151"/>
      <c r="Y264" s="151"/>
      <c r="Z264" s="151"/>
    </row>
    <row r="265">
      <c r="A265" s="343"/>
      <c r="B265" s="151"/>
      <c r="C265" s="151"/>
      <c r="D265" s="151"/>
      <c r="E265" s="151"/>
      <c r="F265" s="151"/>
      <c r="G265" s="151"/>
      <c r="H265" s="151"/>
      <c r="I265" s="151"/>
      <c r="J265" s="151"/>
      <c r="K265" s="151"/>
      <c r="L265" s="151"/>
      <c r="M265" s="151"/>
      <c r="N265" s="151"/>
      <c r="O265" s="151"/>
      <c r="P265" s="151"/>
      <c r="Q265" s="151"/>
      <c r="R265" s="151"/>
      <c r="S265" s="151"/>
      <c r="T265" s="151"/>
      <c r="U265" s="151"/>
      <c r="V265" s="151"/>
      <c r="W265" s="151"/>
      <c r="X265" s="151"/>
      <c r="Y265" s="151"/>
      <c r="Z265" s="151"/>
    </row>
    <row r="266">
      <c r="A266" s="343"/>
      <c r="B266" s="151"/>
      <c r="C266" s="151"/>
      <c r="D266" s="151"/>
      <c r="E266" s="151"/>
      <c r="F266" s="151"/>
      <c r="G266" s="151"/>
      <c r="H266" s="151"/>
      <c r="I266" s="151"/>
      <c r="J266" s="151"/>
      <c r="K266" s="151"/>
      <c r="L266" s="151"/>
      <c r="M266" s="151"/>
      <c r="N266" s="151"/>
      <c r="O266" s="151"/>
      <c r="P266" s="151"/>
      <c r="Q266" s="151"/>
      <c r="R266" s="151"/>
      <c r="S266" s="151"/>
      <c r="T266" s="151"/>
      <c r="U266" s="151"/>
      <c r="V266" s="151"/>
      <c r="W266" s="151"/>
      <c r="X266" s="151"/>
      <c r="Y266" s="151"/>
      <c r="Z266" s="151"/>
    </row>
    <row r="267">
      <c r="A267" s="343"/>
      <c r="B267" s="151"/>
      <c r="C267" s="151"/>
      <c r="D267" s="151"/>
      <c r="E267" s="151"/>
      <c r="F267" s="151"/>
      <c r="G267" s="151"/>
      <c r="H267" s="151"/>
      <c r="I267" s="151"/>
      <c r="J267" s="151"/>
      <c r="K267" s="151"/>
      <c r="L267" s="151"/>
      <c r="M267" s="151"/>
      <c r="N267" s="151"/>
      <c r="O267" s="151"/>
      <c r="P267" s="151"/>
      <c r="Q267" s="151"/>
      <c r="R267" s="151"/>
      <c r="S267" s="151"/>
      <c r="T267" s="151"/>
      <c r="U267" s="151"/>
      <c r="V267" s="151"/>
      <c r="W267" s="151"/>
      <c r="X267" s="151"/>
      <c r="Y267" s="151"/>
      <c r="Z267" s="151"/>
    </row>
    <row r="268">
      <c r="A268" s="343"/>
      <c r="B268" s="151"/>
      <c r="C268" s="151"/>
      <c r="D268" s="151"/>
      <c r="E268" s="151"/>
      <c r="F268" s="151"/>
      <c r="G268" s="151"/>
      <c r="H268" s="151"/>
      <c r="I268" s="151"/>
      <c r="J268" s="151"/>
      <c r="K268" s="151"/>
      <c r="L268" s="151"/>
      <c r="M268" s="151"/>
      <c r="N268" s="151"/>
      <c r="O268" s="151"/>
      <c r="P268" s="151"/>
      <c r="Q268" s="151"/>
      <c r="R268" s="151"/>
      <c r="S268" s="151"/>
      <c r="T268" s="151"/>
      <c r="U268" s="151"/>
      <c r="V268" s="151"/>
      <c r="W268" s="151"/>
      <c r="X268" s="151"/>
      <c r="Y268" s="151"/>
      <c r="Z268" s="151"/>
    </row>
    <row r="269">
      <c r="A269" s="343"/>
      <c r="B269" s="151"/>
      <c r="C269" s="151"/>
      <c r="D269" s="151"/>
      <c r="E269" s="151"/>
      <c r="F269" s="151"/>
      <c r="G269" s="151"/>
      <c r="H269" s="151"/>
      <c r="I269" s="151"/>
      <c r="J269" s="151"/>
      <c r="K269" s="151"/>
      <c r="L269" s="151"/>
      <c r="M269" s="151"/>
      <c r="N269" s="151"/>
      <c r="O269" s="151"/>
      <c r="P269" s="151"/>
      <c r="Q269" s="151"/>
      <c r="R269" s="151"/>
      <c r="S269" s="151"/>
      <c r="T269" s="151"/>
      <c r="U269" s="151"/>
      <c r="V269" s="151"/>
      <c r="W269" s="151"/>
      <c r="X269" s="151"/>
      <c r="Y269" s="151"/>
      <c r="Z269" s="151"/>
    </row>
    <row r="270">
      <c r="A270" s="343"/>
      <c r="B270" s="151"/>
      <c r="C270" s="151"/>
      <c r="D270" s="151"/>
      <c r="E270" s="151"/>
      <c r="F270" s="151"/>
      <c r="G270" s="151"/>
      <c r="H270" s="151"/>
      <c r="I270" s="151"/>
      <c r="J270" s="151"/>
      <c r="K270" s="151"/>
      <c r="L270" s="151"/>
      <c r="M270" s="151"/>
      <c r="N270" s="151"/>
      <c r="O270" s="151"/>
      <c r="P270" s="151"/>
      <c r="Q270" s="151"/>
      <c r="R270" s="151"/>
      <c r="S270" s="151"/>
      <c r="T270" s="151"/>
      <c r="U270" s="151"/>
      <c r="V270" s="151"/>
      <c r="W270" s="151"/>
      <c r="X270" s="151"/>
      <c r="Y270" s="151"/>
      <c r="Z270" s="151"/>
    </row>
    <row r="271">
      <c r="A271" s="343"/>
      <c r="B271" s="151"/>
      <c r="C271" s="151"/>
      <c r="D271" s="151"/>
      <c r="E271" s="151"/>
      <c r="F271" s="151"/>
      <c r="G271" s="151"/>
      <c r="H271" s="151"/>
      <c r="I271" s="151"/>
      <c r="J271" s="151"/>
      <c r="K271" s="151"/>
      <c r="L271" s="151"/>
      <c r="M271" s="151"/>
      <c r="N271" s="151"/>
      <c r="O271" s="151"/>
      <c r="P271" s="151"/>
      <c r="Q271" s="151"/>
      <c r="R271" s="151"/>
      <c r="S271" s="151"/>
      <c r="T271" s="151"/>
      <c r="U271" s="151"/>
      <c r="V271" s="151"/>
      <c r="W271" s="151"/>
      <c r="X271" s="151"/>
      <c r="Y271" s="151"/>
      <c r="Z271" s="151"/>
    </row>
    <row r="272">
      <c r="A272" s="343"/>
      <c r="B272" s="151"/>
      <c r="C272" s="151"/>
      <c r="D272" s="151"/>
      <c r="E272" s="151"/>
      <c r="F272" s="151"/>
      <c r="G272" s="151"/>
      <c r="H272" s="151"/>
      <c r="I272" s="151"/>
      <c r="J272" s="151"/>
      <c r="K272" s="151"/>
      <c r="L272" s="151"/>
      <c r="M272" s="151"/>
      <c r="N272" s="151"/>
      <c r="O272" s="151"/>
      <c r="P272" s="151"/>
      <c r="Q272" s="151"/>
      <c r="R272" s="151"/>
      <c r="S272" s="151"/>
      <c r="T272" s="151"/>
      <c r="U272" s="151"/>
      <c r="V272" s="151"/>
      <c r="W272" s="151"/>
      <c r="X272" s="151"/>
      <c r="Y272" s="151"/>
      <c r="Z272" s="151"/>
    </row>
    <row r="273">
      <c r="A273" s="343"/>
      <c r="B273" s="151"/>
      <c r="C273" s="151"/>
      <c r="D273" s="151"/>
      <c r="E273" s="151"/>
      <c r="F273" s="151"/>
      <c r="G273" s="151"/>
      <c r="H273" s="151"/>
      <c r="I273" s="151"/>
      <c r="J273" s="151"/>
      <c r="K273" s="151"/>
      <c r="L273" s="151"/>
      <c r="M273" s="151"/>
      <c r="N273" s="151"/>
      <c r="O273" s="151"/>
      <c r="P273" s="151"/>
      <c r="Q273" s="151"/>
      <c r="R273" s="151"/>
      <c r="S273" s="151"/>
      <c r="T273" s="151"/>
      <c r="U273" s="151"/>
      <c r="V273" s="151"/>
      <c r="W273" s="151"/>
      <c r="X273" s="151"/>
      <c r="Y273" s="151"/>
      <c r="Z273" s="151"/>
    </row>
    <row r="274">
      <c r="A274" s="343"/>
      <c r="B274" s="151"/>
      <c r="C274" s="151"/>
      <c r="D274" s="151"/>
      <c r="E274" s="151"/>
      <c r="F274" s="151"/>
      <c r="G274" s="151"/>
      <c r="H274" s="151"/>
      <c r="I274" s="151"/>
      <c r="J274" s="151"/>
      <c r="K274" s="151"/>
      <c r="L274" s="151"/>
      <c r="M274" s="151"/>
      <c r="N274" s="151"/>
      <c r="O274" s="151"/>
      <c r="P274" s="151"/>
      <c r="Q274" s="151"/>
      <c r="R274" s="151"/>
      <c r="S274" s="151"/>
      <c r="T274" s="151"/>
      <c r="U274" s="151"/>
      <c r="V274" s="151"/>
      <c r="W274" s="151"/>
      <c r="X274" s="151"/>
      <c r="Y274" s="151"/>
      <c r="Z274" s="151"/>
    </row>
    <row r="275">
      <c r="A275" s="343"/>
      <c r="B275" s="151"/>
      <c r="C275" s="151"/>
      <c r="D275" s="151"/>
      <c r="E275" s="151"/>
      <c r="F275" s="151"/>
      <c r="G275" s="151"/>
      <c r="H275" s="151"/>
      <c r="I275" s="151"/>
      <c r="J275" s="151"/>
      <c r="K275" s="151"/>
      <c r="L275" s="151"/>
      <c r="M275" s="151"/>
      <c r="N275" s="151"/>
      <c r="O275" s="151"/>
      <c r="P275" s="151"/>
      <c r="Q275" s="151"/>
      <c r="R275" s="151"/>
      <c r="S275" s="151"/>
      <c r="T275" s="151"/>
      <c r="U275" s="151"/>
      <c r="V275" s="151"/>
      <c r="W275" s="151"/>
      <c r="X275" s="151"/>
      <c r="Y275" s="151"/>
      <c r="Z275" s="151"/>
    </row>
    <row r="276">
      <c r="A276" s="343"/>
      <c r="B276" s="151"/>
      <c r="C276" s="151"/>
      <c r="D276" s="151"/>
      <c r="E276" s="151"/>
      <c r="F276" s="151"/>
      <c r="G276" s="151"/>
      <c r="H276" s="151"/>
      <c r="I276" s="151"/>
      <c r="J276" s="151"/>
      <c r="K276" s="151"/>
      <c r="L276" s="151"/>
      <c r="M276" s="151"/>
      <c r="N276" s="151"/>
      <c r="O276" s="151"/>
      <c r="P276" s="151"/>
      <c r="Q276" s="151"/>
      <c r="R276" s="151"/>
      <c r="S276" s="151"/>
      <c r="T276" s="151"/>
      <c r="U276" s="151"/>
      <c r="V276" s="151"/>
      <c r="W276" s="151"/>
      <c r="X276" s="151"/>
      <c r="Y276" s="151"/>
      <c r="Z276" s="151"/>
    </row>
    <row r="277">
      <c r="A277" s="343"/>
      <c r="B277" s="151"/>
      <c r="C277" s="151"/>
      <c r="D277" s="151"/>
      <c r="E277" s="151"/>
      <c r="F277" s="151"/>
      <c r="G277" s="151"/>
      <c r="H277" s="151"/>
      <c r="I277" s="151"/>
      <c r="J277" s="151"/>
      <c r="K277" s="151"/>
      <c r="L277" s="151"/>
      <c r="M277" s="151"/>
      <c r="N277" s="151"/>
      <c r="O277" s="151"/>
      <c r="P277" s="151"/>
      <c r="Q277" s="151"/>
      <c r="R277" s="151"/>
      <c r="S277" s="151"/>
      <c r="T277" s="151"/>
      <c r="U277" s="151"/>
      <c r="V277" s="151"/>
      <c r="W277" s="151"/>
      <c r="X277" s="151"/>
      <c r="Y277" s="151"/>
      <c r="Z277" s="151"/>
    </row>
    <row r="278">
      <c r="A278" s="343"/>
      <c r="B278" s="151"/>
      <c r="C278" s="151"/>
      <c r="D278" s="151"/>
      <c r="E278" s="151"/>
      <c r="F278" s="151"/>
      <c r="G278" s="151"/>
      <c r="H278" s="151"/>
      <c r="I278" s="151"/>
      <c r="J278" s="151"/>
      <c r="K278" s="151"/>
      <c r="L278" s="151"/>
      <c r="M278" s="151"/>
      <c r="N278" s="151"/>
      <c r="O278" s="151"/>
      <c r="P278" s="151"/>
      <c r="Q278" s="151"/>
      <c r="R278" s="151"/>
      <c r="S278" s="151"/>
      <c r="T278" s="151"/>
      <c r="U278" s="151"/>
      <c r="V278" s="151"/>
      <c r="W278" s="151"/>
      <c r="X278" s="151"/>
      <c r="Y278" s="151"/>
      <c r="Z278" s="151"/>
    </row>
    <row r="279">
      <c r="A279" s="343"/>
      <c r="B279" s="151"/>
      <c r="C279" s="151"/>
      <c r="D279" s="151"/>
      <c r="E279" s="151"/>
      <c r="F279" s="151"/>
      <c r="G279" s="151"/>
      <c r="H279" s="151"/>
      <c r="I279" s="151"/>
      <c r="J279" s="151"/>
      <c r="K279" s="151"/>
      <c r="L279" s="151"/>
      <c r="M279" s="151"/>
      <c r="N279" s="151"/>
      <c r="O279" s="151"/>
      <c r="P279" s="151"/>
      <c r="Q279" s="151"/>
      <c r="R279" s="151"/>
      <c r="S279" s="151"/>
      <c r="T279" s="151"/>
      <c r="U279" s="151"/>
      <c r="V279" s="151"/>
      <c r="W279" s="151"/>
      <c r="X279" s="151"/>
      <c r="Y279" s="151"/>
      <c r="Z279" s="151"/>
    </row>
    <row r="280">
      <c r="A280" s="343"/>
      <c r="B280" s="151"/>
      <c r="C280" s="151"/>
      <c r="D280" s="151"/>
      <c r="E280" s="151"/>
      <c r="F280" s="151"/>
      <c r="G280" s="151"/>
      <c r="H280" s="151"/>
      <c r="I280" s="151"/>
      <c r="J280" s="151"/>
      <c r="K280" s="151"/>
      <c r="L280" s="151"/>
      <c r="M280" s="151"/>
      <c r="N280" s="151"/>
      <c r="O280" s="151"/>
      <c r="P280" s="151"/>
      <c r="Q280" s="151"/>
      <c r="R280" s="151"/>
      <c r="S280" s="151"/>
      <c r="T280" s="151"/>
      <c r="U280" s="151"/>
      <c r="V280" s="151"/>
      <c r="W280" s="151"/>
      <c r="X280" s="151"/>
      <c r="Y280" s="151"/>
      <c r="Z280" s="151"/>
    </row>
    <row r="281">
      <c r="A281" s="343"/>
      <c r="B281" s="151"/>
      <c r="C281" s="151"/>
      <c r="D281" s="151"/>
      <c r="E281" s="151"/>
      <c r="F281" s="151"/>
      <c r="G281" s="151"/>
      <c r="H281" s="151"/>
      <c r="I281" s="151"/>
      <c r="J281" s="151"/>
      <c r="K281" s="151"/>
      <c r="L281" s="151"/>
      <c r="M281" s="151"/>
      <c r="N281" s="151"/>
      <c r="O281" s="151"/>
      <c r="P281" s="151"/>
      <c r="Q281" s="151"/>
      <c r="R281" s="151"/>
      <c r="S281" s="151"/>
      <c r="T281" s="151"/>
      <c r="U281" s="151"/>
      <c r="V281" s="151"/>
      <c r="W281" s="151"/>
      <c r="X281" s="151"/>
      <c r="Y281" s="151"/>
      <c r="Z281" s="151"/>
    </row>
    <row r="282">
      <c r="A282" s="343"/>
      <c r="B282" s="151"/>
      <c r="C282" s="151"/>
      <c r="D282" s="151"/>
      <c r="E282" s="151"/>
      <c r="F282" s="151"/>
      <c r="G282" s="151"/>
      <c r="H282" s="151"/>
      <c r="I282" s="151"/>
      <c r="J282" s="151"/>
      <c r="K282" s="151"/>
      <c r="L282" s="151"/>
      <c r="M282" s="151"/>
      <c r="N282" s="151"/>
      <c r="O282" s="151"/>
      <c r="P282" s="151"/>
      <c r="Q282" s="151"/>
      <c r="R282" s="151"/>
      <c r="S282" s="151"/>
      <c r="T282" s="151"/>
      <c r="U282" s="151"/>
      <c r="V282" s="151"/>
      <c r="W282" s="151"/>
      <c r="X282" s="151"/>
      <c r="Y282" s="151"/>
      <c r="Z282" s="151"/>
    </row>
    <row r="283">
      <c r="A283" s="343"/>
      <c r="B283" s="151"/>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c r="Y283" s="151"/>
      <c r="Z283" s="151"/>
    </row>
    <row r="284">
      <c r="A284" s="343"/>
      <c r="B284" s="151"/>
      <c r="C284" s="151"/>
      <c r="D284" s="151"/>
      <c r="E284" s="151"/>
      <c r="F284" s="151"/>
      <c r="G284" s="151"/>
      <c r="H284" s="151"/>
      <c r="I284" s="151"/>
      <c r="J284" s="151"/>
      <c r="K284" s="151"/>
      <c r="L284" s="151"/>
      <c r="M284" s="151"/>
      <c r="N284" s="151"/>
      <c r="O284" s="151"/>
      <c r="P284" s="151"/>
      <c r="Q284" s="151"/>
      <c r="R284" s="151"/>
      <c r="S284" s="151"/>
      <c r="T284" s="151"/>
      <c r="U284" s="151"/>
      <c r="V284" s="151"/>
      <c r="W284" s="151"/>
      <c r="X284" s="151"/>
      <c r="Y284" s="151"/>
      <c r="Z284" s="151"/>
    </row>
    <row r="285">
      <c r="A285" s="343"/>
      <c r="B285" s="151"/>
      <c r="C285" s="151"/>
      <c r="D285" s="151"/>
      <c r="E285" s="151"/>
      <c r="F285" s="151"/>
      <c r="G285" s="151"/>
      <c r="H285" s="151"/>
      <c r="I285" s="151"/>
      <c r="J285" s="151"/>
      <c r="K285" s="151"/>
      <c r="L285" s="151"/>
      <c r="M285" s="151"/>
      <c r="N285" s="151"/>
      <c r="O285" s="151"/>
      <c r="P285" s="151"/>
      <c r="Q285" s="151"/>
      <c r="R285" s="151"/>
      <c r="S285" s="151"/>
      <c r="T285" s="151"/>
      <c r="U285" s="151"/>
      <c r="V285" s="151"/>
      <c r="W285" s="151"/>
      <c r="X285" s="151"/>
      <c r="Y285" s="151"/>
      <c r="Z285" s="151"/>
    </row>
    <row r="286">
      <c r="A286" s="343"/>
      <c r="B286" s="151"/>
      <c r="C286" s="151"/>
      <c r="D286" s="151"/>
      <c r="E286" s="151"/>
      <c r="F286" s="151"/>
      <c r="G286" s="151"/>
      <c r="H286" s="151"/>
      <c r="I286" s="151"/>
      <c r="J286" s="151"/>
      <c r="K286" s="151"/>
      <c r="L286" s="151"/>
      <c r="M286" s="151"/>
      <c r="N286" s="151"/>
      <c r="O286" s="151"/>
      <c r="P286" s="151"/>
      <c r="Q286" s="151"/>
      <c r="R286" s="151"/>
      <c r="S286" s="151"/>
      <c r="T286" s="151"/>
      <c r="U286" s="151"/>
      <c r="V286" s="151"/>
      <c r="W286" s="151"/>
      <c r="X286" s="151"/>
      <c r="Y286" s="151"/>
      <c r="Z286" s="151"/>
    </row>
    <row r="287">
      <c r="A287" s="343"/>
      <c r="B287" s="151"/>
      <c r="C287" s="151"/>
      <c r="D287" s="151"/>
      <c r="E287" s="151"/>
      <c r="F287" s="151"/>
      <c r="G287" s="151"/>
      <c r="H287" s="151"/>
      <c r="I287" s="151"/>
      <c r="J287" s="151"/>
      <c r="K287" s="151"/>
      <c r="L287" s="151"/>
      <c r="M287" s="151"/>
      <c r="N287" s="151"/>
      <c r="O287" s="151"/>
      <c r="P287" s="151"/>
      <c r="Q287" s="151"/>
      <c r="R287" s="151"/>
      <c r="S287" s="151"/>
      <c r="T287" s="151"/>
      <c r="U287" s="151"/>
      <c r="V287" s="151"/>
      <c r="W287" s="151"/>
      <c r="X287" s="151"/>
      <c r="Y287" s="151"/>
      <c r="Z287" s="151"/>
    </row>
    <row r="288">
      <c r="A288" s="343"/>
      <c r="B288" s="151"/>
      <c r="C288" s="151"/>
      <c r="D288" s="151"/>
      <c r="E288" s="151"/>
      <c r="F288" s="151"/>
      <c r="G288" s="151"/>
      <c r="H288" s="151"/>
      <c r="I288" s="151"/>
      <c r="J288" s="151"/>
      <c r="K288" s="151"/>
      <c r="L288" s="151"/>
      <c r="M288" s="151"/>
      <c r="N288" s="151"/>
      <c r="O288" s="151"/>
      <c r="P288" s="151"/>
      <c r="Q288" s="151"/>
      <c r="R288" s="151"/>
      <c r="S288" s="151"/>
      <c r="T288" s="151"/>
      <c r="U288" s="151"/>
      <c r="V288" s="151"/>
      <c r="W288" s="151"/>
      <c r="X288" s="151"/>
      <c r="Y288" s="151"/>
      <c r="Z288" s="151"/>
    </row>
    <row r="289">
      <c r="A289" s="343"/>
      <c r="B289" s="151"/>
      <c r="C289" s="151"/>
      <c r="D289" s="151"/>
      <c r="E289" s="151"/>
      <c r="F289" s="151"/>
      <c r="G289" s="151"/>
      <c r="H289" s="151"/>
      <c r="I289" s="151"/>
      <c r="J289" s="151"/>
      <c r="K289" s="151"/>
      <c r="L289" s="151"/>
      <c r="M289" s="151"/>
      <c r="N289" s="151"/>
      <c r="O289" s="151"/>
      <c r="P289" s="151"/>
      <c r="Q289" s="151"/>
      <c r="R289" s="151"/>
      <c r="S289" s="151"/>
      <c r="T289" s="151"/>
      <c r="U289" s="151"/>
      <c r="V289" s="151"/>
      <c r="W289" s="151"/>
      <c r="X289" s="151"/>
      <c r="Y289" s="151"/>
      <c r="Z289" s="151"/>
    </row>
    <row r="290">
      <c r="A290" s="343"/>
      <c r="B290" s="151"/>
      <c r="C290" s="151"/>
      <c r="D290" s="151"/>
      <c r="E290" s="151"/>
      <c r="F290" s="151"/>
      <c r="G290" s="151"/>
      <c r="H290" s="151"/>
      <c r="I290" s="151"/>
      <c r="J290" s="151"/>
      <c r="K290" s="151"/>
      <c r="L290" s="151"/>
      <c r="M290" s="151"/>
      <c r="N290" s="151"/>
      <c r="O290" s="151"/>
      <c r="P290" s="151"/>
      <c r="Q290" s="151"/>
      <c r="R290" s="151"/>
      <c r="S290" s="151"/>
      <c r="T290" s="151"/>
      <c r="U290" s="151"/>
      <c r="V290" s="151"/>
      <c r="W290" s="151"/>
      <c r="X290" s="151"/>
      <c r="Y290" s="151"/>
      <c r="Z290" s="151"/>
    </row>
    <row r="291">
      <c r="A291" s="343"/>
      <c r="B291" s="151"/>
      <c r="C291" s="151"/>
      <c r="D291" s="151"/>
      <c r="E291" s="151"/>
      <c r="F291" s="151"/>
      <c r="G291" s="151"/>
      <c r="H291" s="151"/>
      <c r="I291" s="151"/>
      <c r="J291" s="151"/>
      <c r="K291" s="151"/>
      <c r="L291" s="151"/>
      <c r="M291" s="151"/>
      <c r="N291" s="151"/>
      <c r="O291" s="151"/>
      <c r="P291" s="151"/>
      <c r="Q291" s="151"/>
      <c r="R291" s="151"/>
      <c r="S291" s="151"/>
      <c r="T291" s="151"/>
      <c r="U291" s="151"/>
      <c r="V291" s="151"/>
      <c r="W291" s="151"/>
      <c r="X291" s="151"/>
      <c r="Y291" s="151"/>
      <c r="Z291" s="151"/>
    </row>
    <row r="292">
      <c r="A292" s="343"/>
      <c r="B292" s="151"/>
      <c r="C292" s="151"/>
      <c r="D292" s="151"/>
      <c r="E292" s="151"/>
      <c r="F292" s="151"/>
      <c r="G292" s="151"/>
      <c r="H292" s="151"/>
      <c r="I292" s="151"/>
      <c r="J292" s="151"/>
      <c r="K292" s="151"/>
      <c r="L292" s="151"/>
      <c r="M292" s="151"/>
      <c r="N292" s="151"/>
      <c r="O292" s="151"/>
      <c r="P292" s="151"/>
      <c r="Q292" s="151"/>
      <c r="R292" s="151"/>
      <c r="S292" s="151"/>
      <c r="T292" s="151"/>
      <c r="U292" s="151"/>
      <c r="V292" s="151"/>
      <c r="W292" s="151"/>
      <c r="X292" s="151"/>
      <c r="Y292" s="151"/>
      <c r="Z292" s="151"/>
    </row>
    <row r="293">
      <c r="A293" s="343"/>
      <c r="B293" s="151"/>
      <c r="C293" s="151"/>
      <c r="D293" s="151"/>
      <c r="E293" s="151"/>
      <c r="F293" s="151"/>
      <c r="G293" s="151"/>
      <c r="H293" s="151"/>
      <c r="I293" s="151"/>
      <c r="J293" s="151"/>
      <c r="K293" s="151"/>
      <c r="L293" s="151"/>
      <c r="M293" s="151"/>
      <c r="N293" s="151"/>
      <c r="O293" s="151"/>
      <c r="P293" s="151"/>
      <c r="Q293" s="151"/>
      <c r="R293" s="151"/>
      <c r="S293" s="151"/>
      <c r="T293" s="151"/>
      <c r="U293" s="151"/>
      <c r="V293" s="151"/>
      <c r="W293" s="151"/>
      <c r="X293" s="151"/>
      <c r="Y293" s="151"/>
      <c r="Z293" s="151"/>
    </row>
    <row r="294">
      <c r="A294" s="343"/>
      <c r="B294" s="151"/>
      <c r="C294" s="151"/>
      <c r="D294" s="151"/>
      <c r="E294" s="151"/>
      <c r="F294" s="151"/>
      <c r="G294" s="151"/>
      <c r="H294" s="151"/>
      <c r="I294" s="151"/>
      <c r="J294" s="151"/>
      <c r="K294" s="151"/>
      <c r="L294" s="151"/>
      <c r="M294" s="151"/>
      <c r="N294" s="151"/>
      <c r="O294" s="151"/>
      <c r="P294" s="151"/>
      <c r="Q294" s="151"/>
      <c r="R294" s="151"/>
      <c r="S294" s="151"/>
      <c r="T294" s="151"/>
      <c r="U294" s="151"/>
      <c r="V294" s="151"/>
      <c r="W294" s="151"/>
      <c r="X294" s="151"/>
      <c r="Y294" s="151"/>
      <c r="Z294" s="151"/>
    </row>
    <row r="295">
      <c r="A295" s="343"/>
      <c r="B295" s="151"/>
      <c r="C295" s="151"/>
      <c r="D295" s="151"/>
      <c r="E295" s="151"/>
      <c r="F295" s="151"/>
      <c r="G295" s="151"/>
      <c r="H295" s="151"/>
      <c r="I295" s="151"/>
      <c r="J295" s="151"/>
      <c r="K295" s="151"/>
      <c r="L295" s="151"/>
      <c r="M295" s="151"/>
      <c r="N295" s="151"/>
      <c r="O295" s="151"/>
      <c r="P295" s="151"/>
      <c r="Q295" s="151"/>
      <c r="R295" s="151"/>
      <c r="S295" s="151"/>
      <c r="T295" s="151"/>
      <c r="U295" s="151"/>
      <c r="V295" s="151"/>
      <c r="W295" s="151"/>
      <c r="X295" s="151"/>
      <c r="Y295" s="151"/>
      <c r="Z295" s="151"/>
    </row>
    <row r="296">
      <c r="A296" s="343"/>
      <c r="B296" s="151"/>
      <c r="C296" s="151"/>
      <c r="D296" s="151"/>
      <c r="E296" s="151"/>
      <c r="F296" s="151"/>
      <c r="G296" s="151"/>
      <c r="H296" s="151"/>
      <c r="I296" s="151"/>
      <c r="J296" s="151"/>
      <c r="K296" s="151"/>
      <c r="L296" s="151"/>
      <c r="M296" s="151"/>
      <c r="N296" s="151"/>
      <c r="O296" s="151"/>
      <c r="P296" s="151"/>
      <c r="Q296" s="151"/>
      <c r="R296" s="151"/>
      <c r="S296" s="151"/>
      <c r="T296" s="151"/>
      <c r="U296" s="151"/>
      <c r="V296" s="151"/>
      <c r="W296" s="151"/>
      <c r="X296" s="151"/>
      <c r="Y296" s="151"/>
      <c r="Z296" s="151"/>
    </row>
    <row r="297">
      <c r="A297" s="343"/>
      <c r="B297" s="151"/>
      <c r="C297" s="151"/>
      <c r="D297" s="151"/>
      <c r="E297" s="151"/>
      <c r="F297" s="151"/>
      <c r="G297" s="151"/>
      <c r="H297" s="151"/>
      <c r="I297" s="151"/>
      <c r="J297" s="151"/>
      <c r="K297" s="151"/>
      <c r="L297" s="151"/>
      <c r="M297" s="151"/>
      <c r="N297" s="151"/>
      <c r="O297" s="151"/>
      <c r="P297" s="151"/>
      <c r="Q297" s="151"/>
      <c r="R297" s="151"/>
      <c r="S297" s="151"/>
      <c r="T297" s="151"/>
      <c r="U297" s="151"/>
      <c r="V297" s="151"/>
      <c r="W297" s="151"/>
      <c r="X297" s="151"/>
      <c r="Y297" s="151"/>
      <c r="Z297" s="151"/>
    </row>
    <row r="298">
      <c r="A298" s="343"/>
      <c r="B298" s="151"/>
      <c r="C298" s="151"/>
      <c r="D298" s="151"/>
      <c r="E298" s="151"/>
      <c r="F298" s="151"/>
      <c r="G298" s="151"/>
      <c r="H298" s="151"/>
      <c r="I298" s="151"/>
      <c r="J298" s="151"/>
      <c r="K298" s="151"/>
      <c r="L298" s="151"/>
      <c r="M298" s="151"/>
      <c r="N298" s="151"/>
      <c r="O298" s="151"/>
      <c r="P298" s="151"/>
      <c r="Q298" s="151"/>
      <c r="R298" s="151"/>
      <c r="S298" s="151"/>
      <c r="T298" s="151"/>
      <c r="U298" s="151"/>
      <c r="V298" s="151"/>
      <c r="W298" s="151"/>
      <c r="X298" s="151"/>
      <c r="Y298" s="151"/>
      <c r="Z298" s="151"/>
    </row>
    <row r="299">
      <c r="A299" s="343"/>
      <c r="B299" s="151"/>
      <c r="C299" s="151"/>
      <c r="D299" s="151"/>
      <c r="E299" s="151"/>
      <c r="F299" s="151"/>
      <c r="G299" s="151"/>
      <c r="H299" s="151"/>
      <c r="I299" s="151"/>
      <c r="J299" s="151"/>
      <c r="K299" s="151"/>
      <c r="L299" s="151"/>
      <c r="M299" s="151"/>
      <c r="N299" s="151"/>
      <c r="O299" s="151"/>
      <c r="P299" s="151"/>
      <c r="Q299" s="151"/>
      <c r="R299" s="151"/>
      <c r="S299" s="151"/>
      <c r="T299" s="151"/>
      <c r="U299" s="151"/>
      <c r="V299" s="151"/>
      <c r="W299" s="151"/>
      <c r="X299" s="151"/>
      <c r="Y299" s="151"/>
      <c r="Z299" s="151"/>
    </row>
    <row r="300">
      <c r="A300" s="343"/>
      <c r="B300" s="151"/>
      <c r="C300" s="151"/>
      <c r="D300" s="151"/>
      <c r="E300" s="151"/>
      <c r="F300" s="151"/>
      <c r="G300" s="151"/>
      <c r="H300" s="151"/>
      <c r="I300" s="151"/>
      <c r="J300" s="151"/>
      <c r="K300" s="151"/>
      <c r="L300" s="151"/>
      <c r="M300" s="151"/>
      <c r="N300" s="151"/>
      <c r="O300" s="151"/>
      <c r="P300" s="151"/>
      <c r="Q300" s="151"/>
      <c r="R300" s="151"/>
      <c r="S300" s="151"/>
      <c r="T300" s="151"/>
      <c r="U300" s="151"/>
      <c r="V300" s="151"/>
      <c r="W300" s="151"/>
      <c r="X300" s="151"/>
      <c r="Y300" s="151"/>
      <c r="Z300" s="151"/>
    </row>
    <row r="301">
      <c r="A301" s="343"/>
      <c r="B301" s="151"/>
      <c r="C301" s="151"/>
      <c r="D301" s="151"/>
      <c r="E301" s="151"/>
      <c r="F301" s="151"/>
      <c r="G301" s="151"/>
      <c r="H301" s="151"/>
      <c r="I301" s="151"/>
      <c r="J301" s="151"/>
      <c r="K301" s="151"/>
      <c r="L301" s="151"/>
      <c r="M301" s="151"/>
      <c r="N301" s="151"/>
      <c r="O301" s="151"/>
      <c r="P301" s="151"/>
      <c r="Q301" s="151"/>
      <c r="R301" s="151"/>
      <c r="S301" s="151"/>
      <c r="T301" s="151"/>
      <c r="U301" s="151"/>
      <c r="V301" s="151"/>
      <c r="W301" s="151"/>
      <c r="X301" s="151"/>
      <c r="Y301" s="151"/>
      <c r="Z301" s="151"/>
    </row>
    <row r="302">
      <c r="A302" s="343"/>
      <c r="B302" s="151"/>
      <c r="C302" s="151"/>
      <c r="D302" s="151"/>
      <c r="E302" s="151"/>
      <c r="F302" s="151"/>
      <c r="G302" s="151"/>
      <c r="H302" s="151"/>
      <c r="I302" s="151"/>
      <c r="J302" s="151"/>
      <c r="K302" s="151"/>
      <c r="L302" s="151"/>
      <c r="M302" s="151"/>
      <c r="N302" s="151"/>
      <c r="O302" s="151"/>
      <c r="P302" s="151"/>
      <c r="Q302" s="151"/>
      <c r="R302" s="151"/>
      <c r="S302" s="151"/>
      <c r="T302" s="151"/>
      <c r="U302" s="151"/>
      <c r="V302" s="151"/>
      <c r="W302" s="151"/>
      <c r="X302" s="151"/>
      <c r="Y302" s="151"/>
      <c r="Z302" s="151"/>
    </row>
    <row r="303">
      <c r="A303" s="343"/>
      <c r="B303" s="151"/>
      <c r="C303" s="151"/>
      <c r="D303" s="151"/>
      <c r="E303" s="151"/>
      <c r="F303" s="151"/>
      <c r="G303" s="151"/>
      <c r="H303" s="151"/>
      <c r="I303" s="151"/>
      <c r="J303" s="151"/>
      <c r="K303" s="151"/>
      <c r="L303" s="151"/>
      <c r="M303" s="151"/>
      <c r="N303" s="151"/>
      <c r="O303" s="151"/>
      <c r="P303" s="151"/>
      <c r="Q303" s="151"/>
      <c r="R303" s="151"/>
      <c r="S303" s="151"/>
      <c r="T303" s="151"/>
      <c r="U303" s="151"/>
      <c r="V303" s="151"/>
      <c r="W303" s="151"/>
      <c r="X303" s="151"/>
      <c r="Y303" s="151"/>
      <c r="Z303" s="151"/>
    </row>
    <row r="304">
      <c r="A304" s="343"/>
      <c r="B304" s="151"/>
      <c r="C304" s="151"/>
      <c r="D304" s="151"/>
      <c r="E304" s="151"/>
      <c r="F304" s="151"/>
      <c r="G304" s="151"/>
      <c r="H304" s="151"/>
      <c r="I304" s="151"/>
      <c r="J304" s="151"/>
      <c r="K304" s="151"/>
      <c r="L304" s="151"/>
      <c r="M304" s="151"/>
      <c r="N304" s="151"/>
      <c r="O304" s="151"/>
      <c r="P304" s="151"/>
      <c r="Q304" s="151"/>
      <c r="R304" s="151"/>
      <c r="S304" s="151"/>
      <c r="T304" s="151"/>
      <c r="U304" s="151"/>
      <c r="V304" s="151"/>
      <c r="W304" s="151"/>
      <c r="X304" s="151"/>
      <c r="Y304" s="151"/>
      <c r="Z304" s="151"/>
    </row>
    <row r="305">
      <c r="A305" s="343"/>
      <c r="B305" s="151"/>
      <c r="C305" s="151"/>
      <c r="D305" s="151"/>
      <c r="E305" s="151"/>
      <c r="F305" s="151"/>
      <c r="G305" s="151"/>
      <c r="H305" s="151"/>
      <c r="I305" s="151"/>
      <c r="J305" s="151"/>
      <c r="K305" s="151"/>
      <c r="L305" s="151"/>
      <c r="M305" s="151"/>
      <c r="N305" s="151"/>
      <c r="O305" s="151"/>
      <c r="P305" s="151"/>
      <c r="Q305" s="151"/>
      <c r="R305" s="151"/>
      <c r="S305" s="151"/>
      <c r="T305" s="151"/>
      <c r="U305" s="151"/>
      <c r="V305" s="151"/>
      <c r="W305" s="151"/>
      <c r="X305" s="151"/>
      <c r="Y305" s="151"/>
      <c r="Z305" s="151"/>
    </row>
    <row r="306">
      <c r="A306" s="343"/>
      <c r="B306" s="151"/>
      <c r="C306" s="151"/>
      <c r="D306" s="151"/>
      <c r="E306" s="151"/>
      <c r="F306" s="151"/>
      <c r="G306" s="151"/>
      <c r="H306" s="151"/>
      <c r="I306" s="151"/>
      <c r="J306" s="151"/>
      <c r="K306" s="151"/>
      <c r="L306" s="151"/>
      <c r="M306" s="151"/>
      <c r="N306" s="151"/>
      <c r="O306" s="151"/>
      <c r="P306" s="151"/>
      <c r="Q306" s="151"/>
      <c r="R306" s="151"/>
      <c r="S306" s="151"/>
      <c r="T306" s="151"/>
      <c r="U306" s="151"/>
      <c r="V306" s="151"/>
      <c r="W306" s="151"/>
      <c r="X306" s="151"/>
      <c r="Y306" s="151"/>
      <c r="Z306" s="151"/>
    </row>
    <row r="307">
      <c r="A307" s="343"/>
      <c r="B307" s="151"/>
      <c r="C307" s="151"/>
      <c r="D307" s="151"/>
      <c r="E307" s="151"/>
      <c r="F307" s="151"/>
      <c r="G307" s="151"/>
      <c r="H307" s="151"/>
      <c r="I307" s="151"/>
      <c r="J307" s="151"/>
      <c r="K307" s="151"/>
      <c r="L307" s="151"/>
      <c r="M307" s="151"/>
      <c r="N307" s="151"/>
      <c r="O307" s="151"/>
      <c r="P307" s="151"/>
      <c r="Q307" s="151"/>
      <c r="R307" s="151"/>
      <c r="S307" s="151"/>
      <c r="T307" s="151"/>
      <c r="U307" s="151"/>
      <c r="V307" s="151"/>
      <c r="W307" s="151"/>
      <c r="X307" s="151"/>
      <c r="Y307" s="151"/>
      <c r="Z307" s="151"/>
    </row>
    <row r="308">
      <c r="A308" s="343"/>
      <c r="B308" s="151"/>
      <c r="C308" s="151"/>
      <c r="D308" s="151"/>
      <c r="E308" s="151"/>
      <c r="F308" s="151"/>
      <c r="G308" s="151"/>
      <c r="H308" s="151"/>
      <c r="I308" s="151"/>
      <c r="J308" s="151"/>
      <c r="K308" s="151"/>
      <c r="L308" s="151"/>
      <c r="M308" s="151"/>
      <c r="N308" s="151"/>
      <c r="O308" s="151"/>
      <c r="P308" s="151"/>
      <c r="Q308" s="151"/>
      <c r="R308" s="151"/>
      <c r="S308" s="151"/>
      <c r="T308" s="151"/>
      <c r="U308" s="151"/>
      <c r="V308" s="151"/>
      <c r="W308" s="151"/>
      <c r="X308" s="151"/>
      <c r="Y308" s="151"/>
      <c r="Z308" s="151"/>
    </row>
    <row r="309">
      <c r="A309" s="343"/>
      <c r="B309" s="151"/>
      <c r="C309" s="151"/>
      <c r="D309" s="151"/>
      <c r="E309" s="151"/>
      <c r="F309" s="151"/>
      <c r="G309" s="151"/>
      <c r="H309" s="151"/>
      <c r="I309" s="151"/>
      <c r="J309" s="151"/>
      <c r="K309" s="151"/>
      <c r="L309" s="151"/>
      <c r="M309" s="151"/>
      <c r="N309" s="151"/>
      <c r="O309" s="151"/>
      <c r="P309" s="151"/>
      <c r="Q309" s="151"/>
      <c r="R309" s="151"/>
      <c r="S309" s="151"/>
      <c r="T309" s="151"/>
      <c r="U309" s="151"/>
      <c r="V309" s="151"/>
      <c r="W309" s="151"/>
      <c r="X309" s="151"/>
      <c r="Y309" s="151"/>
      <c r="Z309" s="151"/>
    </row>
    <row r="310">
      <c r="A310" s="343"/>
      <c r="B310" s="151"/>
      <c r="C310" s="151"/>
      <c r="D310" s="151"/>
      <c r="E310" s="151"/>
      <c r="F310" s="151"/>
      <c r="G310" s="151"/>
      <c r="H310" s="151"/>
      <c r="I310" s="151"/>
      <c r="J310" s="151"/>
      <c r="K310" s="151"/>
      <c r="L310" s="151"/>
      <c r="M310" s="151"/>
      <c r="N310" s="151"/>
      <c r="O310" s="151"/>
      <c r="P310" s="151"/>
      <c r="Q310" s="151"/>
      <c r="R310" s="151"/>
      <c r="S310" s="151"/>
      <c r="T310" s="151"/>
      <c r="U310" s="151"/>
      <c r="V310" s="151"/>
      <c r="W310" s="151"/>
      <c r="X310" s="151"/>
      <c r="Y310" s="151"/>
      <c r="Z310" s="151"/>
    </row>
    <row r="311">
      <c r="A311" s="343"/>
      <c r="B311" s="151"/>
      <c r="C311" s="151"/>
      <c r="D311" s="151"/>
      <c r="E311" s="151"/>
      <c r="F311" s="151"/>
      <c r="G311" s="151"/>
      <c r="H311" s="151"/>
      <c r="I311" s="151"/>
      <c r="J311" s="151"/>
      <c r="K311" s="151"/>
      <c r="L311" s="151"/>
      <c r="M311" s="151"/>
      <c r="N311" s="151"/>
      <c r="O311" s="151"/>
      <c r="P311" s="151"/>
      <c r="Q311" s="151"/>
      <c r="R311" s="151"/>
      <c r="S311" s="151"/>
      <c r="T311" s="151"/>
      <c r="U311" s="151"/>
      <c r="V311" s="151"/>
      <c r="W311" s="151"/>
      <c r="X311" s="151"/>
      <c r="Y311" s="151"/>
      <c r="Z311" s="151"/>
    </row>
    <row r="312">
      <c r="A312" s="343"/>
      <c r="B312" s="151"/>
      <c r="C312" s="151"/>
      <c r="D312" s="151"/>
      <c r="E312" s="151"/>
      <c r="F312" s="151"/>
      <c r="G312" s="151"/>
      <c r="H312" s="151"/>
      <c r="I312" s="151"/>
      <c r="J312" s="151"/>
      <c r="K312" s="151"/>
      <c r="L312" s="151"/>
      <c r="M312" s="151"/>
      <c r="N312" s="151"/>
      <c r="O312" s="151"/>
      <c r="P312" s="151"/>
      <c r="Q312" s="151"/>
      <c r="R312" s="151"/>
      <c r="S312" s="151"/>
      <c r="T312" s="151"/>
      <c r="U312" s="151"/>
      <c r="V312" s="151"/>
      <c r="W312" s="151"/>
      <c r="X312" s="151"/>
      <c r="Y312" s="151"/>
      <c r="Z312" s="151"/>
    </row>
    <row r="313">
      <c r="A313" s="343"/>
      <c r="B313" s="151"/>
      <c r="C313" s="151"/>
      <c r="D313" s="151"/>
      <c r="E313" s="151"/>
      <c r="F313" s="151"/>
      <c r="G313" s="151"/>
      <c r="H313" s="151"/>
      <c r="I313" s="151"/>
      <c r="J313" s="151"/>
      <c r="K313" s="151"/>
      <c r="L313" s="151"/>
      <c r="M313" s="151"/>
      <c r="N313" s="151"/>
      <c r="O313" s="151"/>
      <c r="P313" s="151"/>
      <c r="Q313" s="151"/>
      <c r="R313" s="151"/>
      <c r="S313" s="151"/>
      <c r="T313" s="151"/>
      <c r="U313" s="151"/>
      <c r="V313" s="151"/>
      <c r="W313" s="151"/>
      <c r="X313" s="151"/>
      <c r="Y313" s="151"/>
      <c r="Z313" s="151"/>
    </row>
    <row r="314">
      <c r="A314" s="343"/>
      <c r="B314" s="151"/>
      <c r="C314" s="151"/>
      <c r="D314" s="151"/>
      <c r="E314" s="151"/>
      <c r="F314" s="151"/>
      <c r="G314" s="151"/>
      <c r="H314" s="151"/>
      <c r="I314" s="151"/>
      <c r="J314" s="151"/>
      <c r="K314" s="151"/>
      <c r="L314" s="151"/>
      <c r="M314" s="151"/>
      <c r="N314" s="151"/>
      <c r="O314" s="151"/>
      <c r="P314" s="151"/>
      <c r="Q314" s="151"/>
      <c r="R314" s="151"/>
      <c r="S314" s="151"/>
      <c r="T314" s="151"/>
      <c r="U314" s="151"/>
      <c r="V314" s="151"/>
      <c r="W314" s="151"/>
      <c r="X314" s="151"/>
      <c r="Y314" s="151"/>
      <c r="Z314" s="151"/>
    </row>
    <row r="315">
      <c r="A315" s="343"/>
      <c r="B315" s="151"/>
      <c r="C315" s="151"/>
      <c r="D315" s="151"/>
      <c r="E315" s="151"/>
      <c r="F315" s="151"/>
      <c r="G315" s="151"/>
      <c r="H315" s="151"/>
      <c r="I315" s="151"/>
      <c r="J315" s="151"/>
      <c r="K315" s="151"/>
      <c r="L315" s="151"/>
      <c r="M315" s="151"/>
      <c r="N315" s="151"/>
      <c r="O315" s="151"/>
      <c r="P315" s="151"/>
      <c r="Q315" s="151"/>
      <c r="R315" s="151"/>
      <c r="S315" s="151"/>
      <c r="T315" s="151"/>
      <c r="U315" s="151"/>
      <c r="V315" s="151"/>
      <c r="W315" s="151"/>
      <c r="X315" s="151"/>
      <c r="Y315" s="151"/>
      <c r="Z315" s="151"/>
    </row>
    <row r="316">
      <c r="A316" s="343"/>
      <c r="B316" s="151"/>
      <c r="C316" s="151"/>
      <c r="D316" s="151"/>
      <c r="E316" s="151"/>
      <c r="F316" s="151"/>
      <c r="G316" s="151"/>
      <c r="H316" s="151"/>
      <c r="I316" s="151"/>
      <c r="J316" s="151"/>
      <c r="K316" s="151"/>
      <c r="L316" s="151"/>
      <c r="M316" s="151"/>
      <c r="N316" s="151"/>
      <c r="O316" s="151"/>
      <c r="P316" s="151"/>
      <c r="Q316" s="151"/>
      <c r="R316" s="151"/>
      <c r="S316" s="151"/>
      <c r="T316" s="151"/>
      <c r="U316" s="151"/>
      <c r="V316" s="151"/>
      <c r="W316" s="151"/>
      <c r="X316" s="151"/>
      <c r="Y316" s="151"/>
      <c r="Z316" s="151"/>
    </row>
    <row r="317">
      <c r="A317" s="343"/>
      <c r="B317" s="151"/>
      <c r="C317" s="151"/>
      <c r="D317" s="151"/>
      <c r="E317" s="151"/>
      <c r="F317" s="151"/>
      <c r="G317" s="151"/>
      <c r="H317" s="151"/>
      <c r="I317" s="151"/>
      <c r="J317" s="151"/>
      <c r="K317" s="151"/>
      <c r="L317" s="151"/>
      <c r="M317" s="151"/>
      <c r="N317" s="151"/>
      <c r="O317" s="151"/>
      <c r="P317" s="151"/>
      <c r="Q317" s="151"/>
      <c r="R317" s="151"/>
      <c r="S317" s="151"/>
      <c r="T317" s="151"/>
      <c r="U317" s="151"/>
      <c r="V317" s="151"/>
      <c r="W317" s="151"/>
      <c r="X317" s="151"/>
      <c r="Y317" s="151"/>
      <c r="Z317" s="151"/>
    </row>
    <row r="318">
      <c r="A318" s="343"/>
      <c r="B318" s="151"/>
      <c r="C318" s="151"/>
      <c r="D318" s="151"/>
      <c r="E318" s="151"/>
      <c r="F318" s="151"/>
      <c r="G318" s="151"/>
      <c r="H318" s="151"/>
      <c r="I318" s="151"/>
      <c r="J318" s="151"/>
      <c r="K318" s="151"/>
      <c r="L318" s="151"/>
      <c r="M318" s="151"/>
      <c r="N318" s="151"/>
      <c r="O318" s="151"/>
      <c r="P318" s="151"/>
      <c r="Q318" s="151"/>
      <c r="R318" s="151"/>
      <c r="S318" s="151"/>
      <c r="T318" s="151"/>
      <c r="U318" s="151"/>
      <c r="V318" s="151"/>
      <c r="W318" s="151"/>
      <c r="X318" s="151"/>
      <c r="Y318" s="151"/>
      <c r="Z318" s="151"/>
    </row>
    <row r="319">
      <c r="A319" s="343"/>
      <c r="B319" s="151"/>
      <c r="C319" s="151"/>
      <c r="D319" s="151"/>
      <c r="E319" s="151"/>
      <c r="F319" s="151"/>
      <c r="G319" s="151"/>
      <c r="H319" s="151"/>
      <c r="I319" s="151"/>
      <c r="J319" s="151"/>
      <c r="K319" s="151"/>
      <c r="L319" s="151"/>
      <c r="M319" s="151"/>
      <c r="N319" s="151"/>
      <c r="O319" s="151"/>
      <c r="P319" s="151"/>
      <c r="Q319" s="151"/>
      <c r="R319" s="151"/>
      <c r="S319" s="151"/>
      <c r="T319" s="151"/>
      <c r="U319" s="151"/>
      <c r="V319" s="151"/>
      <c r="W319" s="151"/>
      <c r="X319" s="151"/>
      <c r="Y319" s="151"/>
      <c r="Z319" s="151"/>
    </row>
    <row r="320">
      <c r="A320" s="343"/>
      <c r="B320" s="151"/>
      <c r="C320" s="151"/>
      <c r="D320" s="151"/>
      <c r="E320" s="151"/>
      <c r="F320" s="151"/>
      <c r="G320" s="151"/>
      <c r="H320" s="151"/>
      <c r="I320" s="151"/>
      <c r="J320" s="151"/>
      <c r="K320" s="151"/>
      <c r="L320" s="151"/>
      <c r="M320" s="151"/>
      <c r="N320" s="151"/>
      <c r="O320" s="151"/>
      <c r="P320" s="151"/>
      <c r="Q320" s="151"/>
      <c r="R320" s="151"/>
      <c r="S320" s="151"/>
      <c r="T320" s="151"/>
      <c r="U320" s="151"/>
      <c r="V320" s="151"/>
      <c r="W320" s="151"/>
      <c r="X320" s="151"/>
      <c r="Y320" s="151"/>
      <c r="Z320" s="151"/>
    </row>
    <row r="321">
      <c r="A321" s="343"/>
      <c r="B321" s="151"/>
      <c r="C321" s="151"/>
      <c r="D321" s="151"/>
      <c r="E321" s="151"/>
      <c r="F321" s="151"/>
      <c r="G321" s="151"/>
      <c r="H321" s="151"/>
      <c r="I321" s="151"/>
      <c r="J321" s="151"/>
      <c r="K321" s="151"/>
      <c r="L321" s="151"/>
      <c r="M321" s="151"/>
      <c r="N321" s="151"/>
      <c r="O321" s="151"/>
      <c r="P321" s="151"/>
      <c r="Q321" s="151"/>
      <c r="R321" s="151"/>
      <c r="S321" s="151"/>
      <c r="T321" s="151"/>
      <c r="U321" s="151"/>
      <c r="V321" s="151"/>
      <c r="W321" s="151"/>
      <c r="X321" s="151"/>
      <c r="Y321" s="151"/>
      <c r="Z321" s="151"/>
    </row>
    <row r="322">
      <c r="A322" s="343"/>
      <c r="B322" s="151"/>
      <c r="C322" s="151"/>
      <c r="D322" s="151"/>
      <c r="E322" s="151"/>
      <c r="F322" s="151"/>
      <c r="G322" s="151"/>
      <c r="H322" s="151"/>
      <c r="I322" s="151"/>
      <c r="J322" s="151"/>
      <c r="K322" s="151"/>
      <c r="L322" s="151"/>
      <c r="M322" s="151"/>
      <c r="N322" s="151"/>
      <c r="O322" s="151"/>
      <c r="P322" s="151"/>
      <c r="Q322" s="151"/>
      <c r="R322" s="151"/>
      <c r="S322" s="151"/>
      <c r="T322" s="151"/>
      <c r="U322" s="151"/>
      <c r="V322" s="151"/>
      <c r="W322" s="151"/>
      <c r="X322" s="151"/>
      <c r="Y322" s="151"/>
      <c r="Z322" s="151"/>
    </row>
    <row r="323">
      <c r="A323" s="343"/>
      <c r="B323" s="151"/>
      <c r="C323" s="151"/>
      <c r="D323" s="151"/>
      <c r="E323" s="151"/>
      <c r="F323" s="151"/>
      <c r="G323" s="151"/>
      <c r="H323" s="151"/>
      <c r="I323" s="151"/>
      <c r="J323" s="151"/>
      <c r="K323" s="151"/>
      <c r="L323" s="151"/>
      <c r="M323" s="151"/>
      <c r="N323" s="151"/>
      <c r="O323" s="151"/>
      <c r="P323" s="151"/>
      <c r="Q323" s="151"/>
      <c r="R323" s="151"/>
      <c r="S323" s="151"/>
      <c r="T323" s="151"/>
      <c r="U323" s="151"/>
      <c r="V323" s="151"/>
      <c r="W323" s="151"/>
      <c r="X323" s="151"/>
      <c r="Y323" s="151"/>
      <c r="Z323" s="151"/>
    </row>
    <row r="324">
      <c r="A324" s="343"/>
      <c r="B324" s="151"/>
      <c r="C324" s="151"/>
      <c r="D324" s="151"/>
      <c r="E324" s="151"/>
      <c r="F324" s="151"/>
      <c r="G324" s="151"/>
      <c r="H324" s="151"/>
      <c r="I324" s="151"/>
      <c r="J324" s="151"/>
      <c r="K324" s="151"/>
      <c r="L324" s="151"/>
      <c r="M324" s="151"/>
      <c r="N324" s="151"/>
      <c r="O324" s="151"/>
      <c r="P324" s="151"/>
      <c r="Q324" s="151"/>
      <c r="R324" s="151"/>
      <c r="S324" s="151"/>
      <c r="T324" s="151"/>
      <c r="U324" s="151"/>
      <c r="V324" s="151"/>
      <c r="W324" s="151"/>
      <c r="X324" s="151"/>
      <c r="Y324" s="151"/>
      <c r="Z324" s="151"/>
    </row>
    <row r="325">
      <c r="A325" s="343"/>
      <c r="B325" s="151"/>
      <c r="C325" s="151"/>
      <c r="D325" s="151"/>
      <c r="E325" s="151"/>
      <c r="F325" s="151"/>
      <c r="G325" s="151"/>
      <c r="H325" s="151"/>
      <c r="I325" s="151"/>
      <c r="J325" s="151"/>
      <c r="K325" s="151"/>
      <c r="L325" s="151"/>
      <c r="M325" s="151"/>
      <c r="N325" s="151"/>
      <c r="O325" s="151"/>
      <c r="P325" s="151"/>
      <c r="Q325" s="151"/>
      <c r="R325" s="151"/>
      <c r="S325" s="151"/>
      <c r="T325" s="151"/>
      <c r="U325" s="151"/>
      <c r="V325" s="151"/>
      <c r="W325" s="151"/>
      <c r="X325" s="151"/>
      <c r="Y325" s="151"/>
      <c r="Z325" s="151"/>
    </row>
    <row r="326">
      <c r="A326" s="343"/>
      <c r="B326" s="151"/>
      <c r="C326" s="151"/>
      <c r="D326" s="151"/>
      <c r="E326" s="151"/>
      <c r="F326" s="151"/>
      <c r="G326" s="151"/>
      <c r="H326" s="151"/>
      <c r="I326" s="151"/>
      <c r="J326" s="151"/>
      <c r="K326" s="151"/>
      <c r="L326" s="151"/>
      <c r="M326" s="151"/>
      <c r="N326" s="151"/>
      <c r="O326" s="151"/>
      <c r="P326" s="151"/>
      <c r="Q326" s="151"/>
      <c r="R326" s="151"/>
      <c r="S326" s="151"/>
      <c r="T326" s="151"/>
      <c r="U326" s="151"/>
      <c r="V326" s="151"/>
      <c r="W326" s="151"/>
      <c r="X326" s="151"/>
      <c r="Y326" s="151"/>
      <c r="Z326" s="151"/>
    </row>
    <row r="327">
      <c r="A327" s="343"/>
      <c r="B327" s="151"/>
      <c r="C327" s="151"/>
      <c r="D327" s="151"/>
      <c r="E327" s="151"/>
      <c r="F327" s="151"/>
      <c r="G327" s="151"/>
      <c r="H327" s="151"/>
      <c r="I327" s="151"/>
      <c r="J327" s="151"/>
      <c r="K327" s="151"/>
      <c r="L327" s="151"/>
      <c r="M327" s="151"/>
      <c r="N327" s="151"/>
      <c r="O327" s="151"/>
      <c r="P327" s="151"/>
      <c r="Q327" s="151"/>
      <c r="R327" s="151"/>
      <c r="S327" s="151"/>
      <c r="T327" s="151"/>
      <c r="U327" s="151"/>
      <c r="V327" s="151"/>
      <c r="W327" s="151"/>
      <c r="X327" s="151"/>
      <c r="Y327" s="151"/>
      <c r="Z327" s="151"/>
    </row>
    <row r="328">
      <c r="A328" s="343"/>
      <c r="B328" s="151"/>
      <c r="C328" s="151"/>
      <c r="D328" s="151"/>
      <c r="E328" s="151"/>
      <c r="F328" s="151"/>
      <c r="G328" s="151"/>
      <c r="H328" s="151"/>
      <c r="I328" s="151"/>
      <c r="J328" s="151"/>
      <c r="K328" s="151"/>
      <c r="L328" s="151"/>
      <c r="M328" s="151"/>
      <c r="N328" s="151"/>
      <c r="O328" s="151"/>
      <c r="P328" s="151"/>
      <c r="Q328" s="151"/>
      <c r="R328" s="151"/>
      <c r="S328" s="151"/>
      <c r="T328" s="151"/>
      <c r="U328" s="151"/>
      <c r="V328" s="151"/>
      <c r="W328" s="151"/>
      <c r="X328" s="151"/>
      <c r="Y328" s="151"/>
      <c r="Z328" s="151"/>
    </row>
    <row r="329">
      <c r="A329" s="343"/>
      <c r="B329" s="151"/>
      <c r="C329" s="151"/>
      <c r="D329" s="151"/>
      <c r="E329" s="151"/>
      <c r="F329" s="151"/>
      <c r="G329" s="151"/>
      <c r="H329" s="151"/>
      <c r="I329" s="151"/>
      <c r="J329" s="151"/>
      <c r="K329" s="151"/>
      <c r="L329" s="151"/>
      <c r="M329" s="151"/>
      <c r="N329" s="151"/>
      <c r="O329" s="151"/>
      <c r="P329" s="151"/>
      <c r="Q329" s="151"/>
      <c r="R329" s="151"/>
      <c r="S329" s="151"/>
      <c r="T329" s="151"/>
      <c r="U329" s="151"/>
      <c r="V329" s="151"/>
      <c r="W329" s="151"/>
      <c r="X329" s="151"/>
      <c r="Y329" s="151"/>
      <c r="Z329" s="151"/>
    </row>
    <row r="330">
      <c r="A330" s="343"/>
      <c r="B330" s="151"/>
      <c r="C330" s="151"/>
      <c r="D330" s="151"/>
      <c r="E330" s="151"/>
      <c r="F330" s="151"/>
      <c r="G330" s="151"/>
      <c r="H330" s="151"/>
      <c r="I330" s="151"/>
      <c r="J330" s="151"/>
      <c r="K330" s="151"/>
      <c r="L330" s="151"/>
      <c r="M330" s="151"/>
      <c r="N330" s="151"/>
      <c r="O330" s="151"/>
      <c r="P330" s="151"/>
      <c r="Q330" s="151"/>
      <c r="R330" s="151"/>
      <c r="S330" s="151"/>
      <c r="T330" s="151"/>
      <c r="U330" s="151"/>
      <c r="V330" s="151"/>
      <c r="W330" s="151"/>
      <c r="X330" s="151"/>
      <c r="Y330" s="151"/>
      <c r="Z330" s="151"/>
    </row>
    <row r="331">
      <c r="A331" s="343"/>
      <c r="B331" s="151"/>
      <c r="C331" s="151"/>
      <c r="D331" s="151"/>
      <c r="E331" s="151"/>
      <c r="F331" s="151"/>
      <c r="G331" s="151"/>
      <c r="H331" s="151"/>
      <c r="I331" s="151"/>
      <c r="J331" s="151"/>
      <c r="K331" s="151"/>
      <c r="L331" s="151"/>
      <c r="M331" s="151"/>
      <c r="N331" s="151"/>
      <c r="O331" s="151"/>
      <c r="P331" s="151"/>
      <c r="Q331" s="151"/>
      <c r="R331" s="151"/>
      <c r="S331" s="151"/>
      <c r="T331" s="151"/>
      <c r="U331" s="151"/>
      <c r="V331" s="151"/>
      <c r="W331" s="151"/>
      <c r="X331" s="151"/>
      <c r="Y331" s="151"/>
      <c r="Z331" s="151"/>
    </row>
    <row r="332">
      <c r="A332" s="343"/>
      <c r="B332" s="151"/>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row>
    <row r="333">
      <c r="A333" s="343"/>
      <c r="B333" s="151"/>
      <c r="C333" s="151"/>
      <c r="D333" s="151"/>
      <c r="E333" s="151"/>
      <c r="F333" s="151"/>
      <c r="G333" s="151"/>
      <c r="H333" s="151"/>
      <c r="I333" s="151"/>
      <c r="J333" s="151"/>
      <c r="K333" s="151"/>
      <c r="L333" s="151"/>
      <c r="M333" s="151"/>
      <c r="N333" s="151"/>
      <c r="O333" s="151"/>
      <c r="P333" s="151"/>
      <c r="Q333" s="151"/>
      <c r="R333" s="151"/>
      <c r="S333" s="151"/>
      <c r="T333" s="151"/>
      <c r="U333" s="151"/>
      <c r="V333" s="151"/>
      <c r="W333" s="151"/>
      <c r="X333" s="151"/>
      <c r="Y333" s="151"/>
      <c r="Z333" s="151"/>
    </row>
    <row r="334">
      <c r="A334" s="343"/>
      <c r="B334" s="151"/>
      <c r="C334" s="151"/>
      <c r="D334" s="151"/>
      <c r="E334" s="151"/>
      <c r="F334" s="151"/>
      <c r="G334" s="151"/>
      <c r="H334" s="151"/>
      <c r="I334" s="151"/>
      <c r="J334" s="151"/>
      <c r="K334" s="151"/>
      <c r="L334" s="151"/>
      <c r="M334" s="151"/>
      <c r="N334" s="151"/>
      <c r="O334" s="151"/>
      <c r="P334" s="151"/>
      <c r="Q334" s="151"/>
      <c r="R334" s="151"/>
      <c r="S334" s="151"/>
      <c r="T334" s="151"/>
      <c r="U334" s="151"/>
      <c r="V334" s="151"/>
      <c r="W334" s="151"/>
      <c r="X334" s="151"/>
      <c r="Y334" s="151"/>
      <c r="Z334" s="151"/>
    </row>
    <row r="335">
      <c r="A335" s="343"/>
      <c r="B335" s="151"/>
      <c r="C335" s="151"/>
      <c r="D335" s="151"/>
      <c r="E335" s="151"/>
      <c r="F335" s="151"/>
      <c r="G335" s="151"/>
      <c r="H335" s="151"/>
      <c r="I335" s="151"/>
      <c r="J335" s="151"/>
      <c r="K335" s="151"/>
      <c r="L335" s="151"/>
      <c r="M335" s="151"/>
      <c r="N335" s="151"/>
      <c r="O335" s="151"/>
      <c r="P335" s="151"/>
      <c r="Q335" s="151"/>
      <c r="R335" s="151"/>
      <c r="S335" s="151"/>
      <c r="T335" s="151"/>
      <c r="U335" s="151"/>
      <c r="V335" s="151"/>
      <c r="W335" s="151"/>
      <c r="X335" s="151"/>
      <c r="Y335" s="151"/>
      <c r="Z335" s="151"/>
    </row>
    <row r="336">
      <c r="A336" s="343"/>
      <c r="B336" s="151"/>
      <c r="C336" s="151"/>
      <c r="D336" s="151"/>
      <c r="E336" s="151"/>
      <c r="F336" s="151"/>
      <c r="G336" s="151"/>
      <c r="H336" s="151"/>
      <c r="I336" s="151"/>
      <c r="J336" s="151"/>
      <c r="K336" s="151"/>
      <c r="L336" s="151"/>
      <c r="M336" s="151"/>
      <c r="N336" s="151"/>
      <c r="O336" s="151"/>
      <c r="P336" s="151"/>
      <c r="Q336" s="151"/>
      <c r="R336" s="151"/>
      <c r="S336" s="151"/>
      <c r="T336" s="151"/>
      <c r="U336" s="151"/>
      <c r="V336" s="151"/>
      <c r="W336" s="151"/>
      <c r="X336" s="151"/>
      <c r="Y336" s="151"/>
      <c r="Z336" s="151"/>
    </row>
    <row r="337">
      <c r="A337" s="343"/>
      <c r="B337" s="151"/>
      <c r="C337" s="151"/>
      <c r="D337" s="151"/>
      <c r="E337" s="151"/>
      <c r="F337" s="151"/>
      <c r="G337" s="151"/>
      <c r="H337" s="151"/>
      <c r="I337" s="151"/>
      <c r="J337" s="151"/>
      <c r="K337" s="151"/>
      <c r="L337" s="151"/>
      <c r="M337" s="151"/>
      <c r="N337" s="151"/>
      <c r="O337" s="151"/>
      <c r="P337" s="151"/>
      <c r="Q337" s="151"/>
      <c r="R337" s="151"/>
      <c r="S337" s="151"/>
      <c r="T337" s="151"/>
      <c r="U337" s="151"/>
      <c r="V337" s="151"/>
      <c r="W337" s="151"/>
      <c r="X337" s="151"/>
      <c r="Y337" s="151"/>
      <c r="Z337" s="151"/>
    </row>
    <row r="338">
      <c r="A338" s="343"/>
      <c r="B338" s="151"/>
      <c r="C338" s="151"/>
      <c r="D338" s="151"/>
      <c r="E338" s="151"/>
      <c r="F338" s="151"/>
      <c r="G338" s="151"/>
      <c r="H338" s="151"/>
      <c r="I338" s="151"/>
      <c r="J338" s="151"/>
      <c r="K338" s="151"/>
      <c r="L338" s="151"/>
      <c r="M338" s="151"/>
      <c r="N338" s="151"/>
      <c r="O338" s="151"/>
      <c r="P338" s="151"/>
      <c r="Q338" s="151"/>
      <c r="R338" s="151"/>
      <c r="S338" s="151"/>
      <c r="T338" s="151"/>
      <c r="U338" s="151"/>
      <c r="V338" s="151"/>
      <c r="W338" s="151"/>
      <c r="X338" s="151"/>
      <c r="Y338" s="151"/>
      <c r="Z338" s="151"/>
    </row>
    <row r="339">
      <c r="A339" s="343"/>
      <c r="B339" s="151"/>
      <c r="C339" s="151"/>
      <c r="D339" s="151"/>
      <c r="E339" s="151"/>
      <c r="F339" s="151"/>
      <c r="G339" s="151"/>
      <c r="H339" s="151"/>
      <c r="I339" s="151"/>
      <c r="J339" s="151"/>
      <c r="K339" s="151"/>
      <c r="L339" s="151"/>
      <c r="M339" s="151"/>
      <c r="N339" s="151"/>
      <c r="O339" s="151"/>
      <c r="P339" s="151"/>
      <c r="Q339" s="151"/>
      <c r="R339" s="151"/>
      <c r="S339" s="151"/>
      <c r="T339" s="151"/>
      <c r="U339" s="151"/>
      <c r="V339" s="151"/>
      <c r="W339" s="151"/>
      <c r="X339" s="151"/>
      <c r="Y339" s="151"/>
      <c r="Z339" s="151"/>
    </row>
    <row r="340">
      <c r="A340" s="343"/>
      <c r="B340" s="151"/>
      <c r="C340" s="151"/>
      <c r="D340" s="151"/>
      <c r="E340" s="151"/>
      <c r="F340" s="151"/>
      <c r="G340" s="151"/>
      <c r="H340" s="151"/>
      <c r="I340" s="151"/>
      <c r="J340" s="151"/>
      <c r="K340" s="151"/>
      <c r="L340" s="151"/>
      <c r="M340" s="151"/>
      <c r="N340" s="151"/>
      <c r="O340" s="151"/>
      <c r="P340" s="151"/>
      <c r="Q340" s="151"/>
      <c r="R340" s="151"/>
      <c r="S340" s="151"/>
      <c r="T340" s="151"/>
      <c r="U340" s="151"/>
      <c r="V340" s="151"/>
      <c r="W340" s="151"/>
      <c r="X340" s="151"/>
      <c r="Y340" s="151"/>
      <c r="Z340" s="151"/>
    </row>
    <row r="341">
      <c r="A341" s="343"/>
      <c r="B341" s="151"/>
      <c r="C341" s="151"/>
      <c r="D341" s="151"/>
      <c r="E341" s="151"/>
      <c r="F341" s="151"/>
      <c r="G341" s="151"/>
      <c r="H341" s="151"/>
      <c r="I341" s="151"/>
      <c r="J341" s="151"/>
      <c r="K341" s="151"/>
      <c r="L341" s="151"/>
      <c r="M341" s="151"/>
      <c r="N341" s="151"/>
      <c r="O341" s="151"/>
      <c r="P341" s="151"/>
      <c r="Q341" s="151"/>
      <c r="R341" s="151"/>
      <c r="S341" s="151"/>
      <c r="T341" s="151"/>
      <c r="U341" s="151"/>
      <c r="V341" s="151"/>
      <c r="W341" s="151"/>
      <c r="X341" s="151"/>
      <c r="Y341" s="151"/>
      <c r="Z341" s="151"/>
    </row>
    <row r="342">
      <c r="A342" s="343"/>
      <c r="B342" s="151"/>
      <c r="C342" s="151"/>
      <c r="D342" s="151"/>
      <c r="E342" s="151"/>
      <c r="F342" s="151"/>
      <c r="G342" s="151"/>
      <c r="H342" s="151"/>
      <c r="I342" s="151"/>
      <c r="J342" s="151"/>
      <c r="K342" s="151"/>
      <c r="L342" s="151"/>
      <c r="M342" s="151"/>
      <c r="N342" s="151"/>
      <c r="O342" s="151"/>
      <c r="P342" s="151"/>
      <c r="Q342" s="151"/>
      <c r="R342" s="151"/>
      <c r="S342" s="151"/>
      <c r="T342" s="151"/>
      <c r="U342" s="151"/>
      <c r="V342" s="151"/>
      <c r="W342" s="151"/>
      <c r="X342" s="151"/>
      <c r="Y342" s="151"/>
      <c r="Z342" s="151"/>
    </row>
    <row r="343">
      <c r="A343" s="343"/>
      <c r="B343" s="151"/>
      <c r="C343" s="151"/>
      <c r="D343" s="151"/>
      <c r="E343" s="151"/>
      <c r="F343" s="151"/>
      <c r="G343" s="151"/>
      <c r="H343" s="151"/>
      <c r="I343" s="151"/>
      <c r="J343" s="151"/>
      <c r="K343" s="151"/>
      <c r="L343" s="151"/>
      <c r="M343" s="151"/>
      <c r="N343" s="151"/>
      <c r="O343" s="151"/>
      <c r="P343" s="151"/>
      <c r="Q343" s="151"/>
      <c r="R343" s="151"/>
      <c r="S343" s="151"/>
      <c r="T343" s="151"/>
      <c r="U343" s="151"/>
      <c r="V343" s="151"/>
      <c r="W343" s="151"/>
      <c r="X343" s="151"/>
      <c r="Y343" s="151"/>
      <c r="Z343" s="151"/>
    </row>
    <row r="344">
      <c r="A344" s="343"/>
      <c r="B344" s="151"/>
      <c r="C344" s="151"/>
      <c r="D344" s="151"/>
      <c r="E344" s="151"/>
      <c r="F344" s="151"/>
      <c r="G344" s="151"/>
      <c r="H344" s="151"/>
      <c r="I344" s="151"/>
      <c r="J344" s="151"/>
      <c r="K344" s="151"/>
      <c r="L344" s="151"/>
      <c r="M344" s="151"/>
      <c r="N344" s="151"/>
      <c r="O344" s="151"/>
      <c r="P344" s="151"/>
      <c r="Q344" s="151"/>
      <c r="R344" s="151"/>
      <c r="S344" s="151"/>
      <c r="T344" s="151"/>
      <c r="U344" s="151"/>
      <c r="V344" s="151"/>
      <c r="W344" s="151"/>
      <c r="X344" s="151"/>
      <c r="Y344" s="151"/>
      <c r="Z344" s="151"/>
    </row>
    <row r="345">
      <c r="A345" s="343"/>
      <c r="B345" s="151"/>
      <c r="C345" s="151"/>
      <c r="D345" s="151"/>
      <c r="E345" s="151"/>
      <c r="F345" s="151"/>
      <c r="G345" s="151"/>
      <c r="H345" s="151"/>
      <c r="I345" s="151"/>
      <c r="J345" s="151"/>
      <c r="K345" s="151"/>
      <c r="L345" s="151"/>
      <c r="M345" s="151"/>
      <c r="N345" s="151"/>
      <c r="O345" s="151"/>
      <c r="P345" s="151"/>
      <c r="Q345" s="151"/>
      <c r="R345" s="151"/>
      <c r="S345" s="151"/>
      <c r="T345" s="151"/>
      <c r="U345" s="151"/>
      <c r="V345" s="151"/>
      <c r="W345" s="151"/>
      <c r="X345" s="151"/>
      <c r="Y345" s="151"/>
      <c r="Z345" s="151"/>
    </row>
    <row r="346">
      <c r="A346" s="343"/>
      <c r="B346" s="151"/>
      <c r="C346" s="151"/>
      <c r="D346" s="151"/>
      <c r="E346" s="151"/>
      <c r="F346" s="151"/>
      <c r="G346" s="151"/>
      <c r="H346" s="151"/>
      <c r="I346" s="151"/>
      <c r="J346" s="151"/>
      <c r="K346" s="151"/>
      <c r="L346" s="151"/>
      <c r="M346" s="151"/>
      <c r="N346" s="151"/>
      <c r="O346" s="151"/>
      <c r="P346" s="151"/>
      <c r="Q346" s="151"/>
      <c r="R346" s="151"/>
      <c r="S346" s="151"/>
      <c r="T346" s="151"/>
      <c r="U346" s="151"/>
      <c r="V346" s="151"/>
      <c r="W346" s="151"/>
      <c r="X346" s="151"/>
      <c r="Y346" s="151"/>
      <c r="Z346" s="151"/>
    </row>
    <row r="347">
      <c r="A347" s="343"/>
      <c r="B347" s="151"/>
      <c r="C347" s="151"/>
      <c r="D347" s="151"/>
      <c r="E347" s="151"/>
      <c r="F347" s="151"/>
      <c r="G347" s="151"/>
      <c r="H347" s="151"/>
      <c r="I347" s="151"/>
      <c r="J347" s="151"/>
      <c r="K347" s="151"/>
      <c r="L347" s="151"/>
      <c r="M347" s="151"/>
      <c r="N347" s="151"/>
      <c r="O347" s="151"/>
      <c r="P347" s="151"/>
      <c r="Q347" s="151"/>
      <c r="R347" s="151"/>
      <c r="S347" s="151"/>
      <c r="T347" s="151"/>
      <c r="U347" s="151"/>
      <c r="V347" s="151"/>
      <c r="W347" s="151"/>
      <c r="X347" s="151"/>
      <c r="Y347" s="151"/>
      <c r="Z347" s="151"/>
    </row>
    <row r="348">
      <c r="A348" s="343"/>
      <c r="B348" s="151"/>
      <c r="C348" s="151"/>
      <c r="D348" s="151"/>
      <c r="E348" s="151"/>
      <c r="F348" s="151"/>
      <c r="G348" s="151"/>
      <c r="H348" s="151"/>
      <c r="I348" s="151"/>
      <c r="J348" s="151"/>
      <c r="K348" s="151"/>
      <c r="L348" s="151"/>
      <c r="M348" s="151"/>
      <c r="N348" s="151"/>
      <c r="O348" s="151"/>
      <c r="P348" s="151"/>
      <c r="Q348" s="151"/>
      <c r="R348" s="151"/>
      <c r="S348" s="151"/>
      <c r="T348" s="151"/>
      <c r="U348" s="151"/>
      <c r="V348" s="151"/>
      <c r="W348" s="151"/>
      <c r="X348" s="151"/>
      <c r="Y348" s="151"/>
      <c r="Z348" s="151"/>
    </row>
    <row r="349">
      <c r="A349" s="343"/>
      <c r="B349" s="151"/>
      <c r="C349" s="151"/>
      <c r="D349" s="151"/>
      <c r="E349" s="151"/>
      <c r="F349" s="151"/>
      <c r="G349" s="151"/>
      <c r="H349" s="151"/>
      <c r="I349" s="151"/>
      <c r="J349" s="151"/>
      <c r="K349" s="151"/>
      <c r="L349" s="151"/>
      <c r="M349" s="151"/>
      <c r="N349" s="151"/>
      <c r="O349" s="151"/>
      <c r="P349" s="151"/>
      <c r="Q349" s="151"/>
      <c r="R349" s="151"/>
      <c r="S349" s="151"/>
      <c r="T349" s="151"/>
      <c r="U349" s="151"/>
      <c r="V349" s="151"/>
      <c r="W349" s="151"/>
      <c r="X349" s="151"/>
      <c r="Y349" s="151"/>
      <c r="Z349" s="151"/>
    </row>
    <row r="350">
      <c r="A350" s="343"/>
      <c r="B350" s="151"/>
      <c r="C350" s="151"/>
      <c r="D350" s="151"/>
      <c r="E350" s="151"/>
      <c r="F350" s="151"/>
      <c r="G350" s="151"/>
      <c r="H350" s="151"/>
      <c r="I350" s="151"/>
      <c r="J350" s="151"/>
      <c r="K350" s="151"/>
      <c r="L350" s="151"/>
      <c r="M350" s="151"/>
      <c r="N350" s="151"/>
      <c r="O350" s="151"/>
      <c r="P350" s="151"/>
      <c r="Q350" s="151"/>
      <c r="R350" s="151"/>
      <c r="S350" s="151"/>
      <c r="T350" s="151"/>
      <c r="U350" s="151"/>
      <c r="V350" s="151"/>
      <c r="W350" s="151"/>
      <c r="X350" s="151"/>
      <c r="Y350" s="151"/>
      <c r="Z350" s="151"/>
    </row>
    <row r="351">
      <c r="A351" s="343"/>
      <c r="B351" s="151"/>
      <c r="C351" s="151"/>
      <c r="D351" s="151"/>
      <c r="E351" s="151"/>
      <c r="F351" s="151"/>
      <c r="G351" s="151"/>
      <c r="H351" s="151"/>
      <c r="I351" s="151"/>
      <c r="J351" s="151"/>
      <c r="K351" s="151"/>
      <c r="L351" s="151"/>
      <c r="M351" s="151"/>
      <c r="N351" s="151"/>
      <c r="O351" s="151"/>
      <c r="P351" s="151"/>
      <c r="Q351" s="151"/>
      <c r="R351" s="151"/>
      <c r="S351" s="151"/>
      <c r="T351" s="151"/>
      <c r="U351" s="151"/>
      <c r="V351" s="151"/>
      <c r="W351" s="151"/>
      <c r="X351" s="151"/>
      <c r="Y351" s="151"/>
      <c r="Z351" s="151"/>
    </row>
    <row r="352">
      <c r="A352" s="343"/>
      <c r="B352" s="151"/>
      <c r="C352" s="151"/>
      <c r="D352" s="151"/>
      <c r="E352" s="151"/>
      <c r="F352" s="151"/>
      <c r="G352" s="151"/>
      <c r="H352" s="151"/>
      <c r="I352" s="151"/>
      <c r="J352" s="151"/>
      <c r="K352" s="151"/>
      <c r="L352" s="151"/>
      <c r="M352" s="151"/>
      <c r="N352" s="151"/>
      <c r="O352" s="151"/>
      <c r="P352" s="151"/>
      <c r="Q352" s="151"/>
      <c r="R352" s="151"/>
      <c r="S352" s="151"/>
      <c r="T352" s="151"/>
      <c r="U352" s="151"/>
      <c r="V352" s="151"/>
      <c r="W352" s="151"/>
      <c r="X352" s="151"/>
      <c r="Y352" s="151"/>
      <c r="Z352" s="151"/>
    </row>
    <row r="353">
      <c r="A353" s="343"/>
      <c r="B353" s="151"/>
      <c r="C353" s="151"/>
      <c r="D353" s="151"/>
      <c r="E353" s="151"/>
      <c r="F353" s="151"/>
      <c r="G353" s="151"/>
      <c r="H353" s="151"/>
      <c r="I353" s="151"/>
      <c r="J353" s="151"/>
      <c r="K353" s="151"/>
      <c r="L353" s="151"/>
      <c r="M353" s="151"/>
      <c r="N353" s="151"/>
      <c r="O353" s="151"/>
      <c r="P353" s="151"/>
      <c r="Q353" s="151"/>
      <c r="R353" s="151"/>
      <c r="S353" s="151"/>
      <c r="T353" s="151"/>
      <c r="U353" s="151"/>
      <c r="V353" s="151"/>
      <c r="W353" s="151"/>
      <c r="X353" s="151"/>
      <c r="Y353" s="151"/>
      <c r="Z353" s="151"/>
    </row>
    <row r="354">
      <c r="A354" s="343"/>
      <c r="B354" s="151"/>
      <c r="C354" s="151"/>
      <c r="D354" s="151"/>
      <c r="E354" s="151"/>
      <c r="F354" s="151"/>
      <c r="G354" s="151"/>
      <c r="H354" s="151"/>
      <c r="I354" s="151"/>
      <c r="J354" s="151"/>
      <c r="K354" s="151"/>
      <c r="L354" s="151"/>
      <c r="M354" s="151"/>
      <c r="N354" s="151"/>
      <c r="O354" s="151"/>
      <c r="P354" s="151"/>
      <c r="Q354" s="151"/>
      <c r="R354" s="151"/>
      <c r="S354" s="151"/>
      <c r="T354" s="151"/>
      <c r="U354" s="151"/>
      <c r="V354" s="151"/>
      <c r="W354" s="151"/>
      <c r="X354" s="151"/>
      <c r="Y354" s="151"/>
      <c r="Z354" s="151"/>
    </row>
    <row r="355">
      <c r="A355" s="343"/>
      <c r="B355" s="151"/>
      <c r="C355" s="151"/>
      <c r="D355" s="151"/>
      <c r="E355" s="151"/>
      <c r="F355" s="151"/>
      <c r="G355" s="151"/>
      <c r="H355" s="151"/>
      <c r="I355" s="151"/>
      <c r="J355" s="151"/>
      <c r="K355" s="151"/>
      <c r="L355" s="151"/>
      <c r="M355" s="151"/>
      <c r="N355" s="151"/>
      <c r="O355" s="151"/>
      <c r="P355" s="151"/>
      <c r="Q355" s="151"/>
      <c r="R355" s="151"/>
      <c r="S355" s="151"/>
      <c r="T355" s="151"/>
      <c r="U355" s="151"/>
      <c r="V355" s="151"/>
      <c r="W355" s="151"/>
      <c r="X355" s="151"/>
      <c r="Y355" s="151"/>
      <c r="Z355" s="151"/>
    </row>
    <row r="356">
      <c r="A356" s="343"/>
      <c r="B356" s="151"/>
      <c r="C356" s="151"/>
      <c r="D356" s="151"/>
      <c r="E356" s="151"/>
      <c r="F356" s="151"/>
      <c r="G356" s="151"/>
      <c r="H356" s="151"/>
      <c r="I356" s="151"/>
      <c r="J356" s="151"/>
      <c r="K356" s="151"/>
      <c r="L356" s="151"/>
      <c r="M356" s="151"/>
      <c r="N356" s="151"/>
      <c r="O356" s="151"/>
      <c r="P356" s="151"/>
      <c r="Q356" s="151"/>
      <c r="R356" s="151"/>
      <c r="S356" s="151"/>
      <c r="T356" s="151"/>
      <c r="U356" s="151"/>
      <c r="V356" s="151"/>
      <c r="W356" s="151"/>
      <c r="X356" s="151"/>
      <c r="Y356" s="151"/>
      <c r="Z356" s="151"/>
    </row>
    <row r="357">
      <c r="A357" s="343"/>
      <c r="B357" s="151"/>
      <c r="C357" s="151"/>
      <c r="D357" s="151"/>
      <c r="E357" s="151"/>
      <c r="F357" s="151"/>
      <c r="G357" s="151"/>
      <c r="H357" s="151"/>
      <c r="I357" s="151"/>
      <c r="J357" s="151"/>
      <c r="K357" s="151"/>
      <c r="L357" s="151"/>
      <c r="M357" s="151"/>
      <c r="N357" s="151"/>
      <c r="O357" s="151"/>
      <c r="P357" s="151"/>
      <c r="Q357" s="151"/>
      <c r="R357" s="151"/>
      <c r="S357" s="151"/>
      <c r="T357" s="151"/>
      <c r="U357" s="151"/>
      <c r="V357" s="151"/>
      <c r="W357" s="151"/>
      <c r="X357" s="151"/>
      <c r="Y357" s="151"/>
      <c r="Z357" s="151"/>
    </row>
    <row r="358">
      <c r="A358" s="343"/>
      <c r="B358" s="151"/>
      <c r="C358" s="151"/>
      <c r="D358" s="151"/>
      <c r="E358" s="151"/>
      <c r="F358" s="151"/>
      <c r="G358" s="151"/>
      <c r="H358" s="151"/>
      <c r="I358" s="151"/>
      <c r="J358" s="151"/>
      <c r="K358" s="151"/>
      <c r="L358" s="151"/>
      <c r="M358" s="151"/>
      <c r="N358" s="151"/>
      <c r="O358" s="151"/>
      <c r="P358" s="151"/>
      <c r="Q358" s="151"/>
      <c r="R358" s="151"/>
      <c r="S358" s="151"/>
      <c r="T358" s="151"/>
      <c r="U358" s="151"/>
      <c r="V358" s="151"/>
      <c r="W358" s="151"/>
      <c r="X358" s="151"/>
      <c r="Y358" s="151"/>
      <c r="Z358" s="151"/>
    </row>
    <row r="359">
      <c r="A359" s="343"/>
      <c r="B359" s="151"/>
      <c r="C359" s="151"/>
      <c r="D359" s="151"/>
      <c r="E359" s="151"/>
      <c r="F359" s="151"/>
      <c r="G359" s="151"/>
      <c r="H359" s="151"/>
      <c r="I359" s="151"/>
      <c r="J359" s="151"/>
      <c r="K359" s="151"/>
      <c r="L359" s="151"/>
      <c r="M359" s="151"/>
      <c r="N359" s="151"/>
      <c r="O359" s="151"/>
      <c r="P359" s="151"/>
      <c r="Q359" s="151"/>
      <c r="R359" s="151"/>
      <c r="S359" s="151"/>
      <c r="T359" s="151"/>
      <c r="U359" s="151"/>
      <c r="V359" s="151"/>
      <c r="W359" s="151"/>
      <c r="X359" s="151"/>
      <c r="Y359" s="151"/>
      <c r="Z359" s="151"/>
    </row>
    <row r="360">
      <c r="A360" s="343"/>
      <c r="B360" s="151"/>
      <c r="C360" s="151"/>
      <c r="D360" s="151"/>
      <c r="E360" s="151"/>
      <c r="F360" s="151"/>
      <c r="G360" s="151"/>
      <c r="H360" s="151"/>
      <c r="I360" s="151"/>
      <c r="J360" s="151"/>
      <c r="K360" s="151"/>
      <c r="L360" s="151"/>
      <c r="M360" s="151"/>
      <c r="N360" s="151"/>
      <c r="O360" s="151"/>
      <c r="P360" s="151"/>
      <c r="Q360" s="151"/>
      <c r="R360" s="151"/>
      <c r="S360" s="151"/>
      <c r="T360" s="151"/>
      <c r="U360" s="151"/>
      <c r="V360" s="151"/>
      <c r="W360" s="151"/>
      <c r="X360" s="151"/>
      <c r="Y360" s="151"/>
      <c r="Z360" s="151"/>
    </row>
    <row r="361">
      <c r="A361" s="343"/>
      <c r="B361" s="151"/>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row>
    <row r="362">
      <c r="A362" s="343"/>
      <c r="B362" s="151"/>
      <c r="C362" s="151"/>
      <c r="D362" s="151"/>
      <c r="E362" s="151"/>
      <c r="F362" s="151"/>
      <c r="G362" s="151"/>
      <c r="H362" s="151"/>
      <c r="I362" s="151"/>
      <c r="J362" s="151"/>
      <c r="K362" s="151"/>
      <c r="L362" s="151"/>
      <c r="M362" s="151"/>
      <c r="N362" s="151"/>
      <c r="O362" s="151"/>
      <c r="P362" s="151"/>
      <c r="Q362" s="151"/>
      <c r="R362" s="151"/>
      <c r="S362" s="151"/>
      <c r="T362" s="151"/>
      <c r="U362" s="151"/>
      <c r="V362" s="151"/>
      <c r="W362" s="151"/>
      <c r="X362" s="151"/>
      <c r="Y362" s="151"/>
      <c r="Z362" s="151"/>
    </row>
    <row r="363">
      <c r="A363" s="343"/>
      <c r="B363" s="151"/>
      <c r="C363" s="151"/>
      <c r="D363" s="151"/>
      <c r="E363" s="151"/>
      <c r="F363" s="151"/>
      <c r="G363" s="151"/>
      <c r="H363" s="151"/>
      <c r="I363" s="151"/>
      <c r="J363" s="151"/>
      <c r="K363" s="151"/>
      <c r="L363" s="151"/>
      <c r="M363" s="151"/>
      <c r="N363" s="151"/>
      <c r="O363" s="151"/>
      <c r="P363" s="151"/>
      <c r="Q363" s="151"/>
      <c r="R363" s="151"/>
      <c r="S363" s="151"/>
      <c r="T363" s="151"/>
      <c r="U363" s="151"/>
      <c r="V363" s="151"/>
      <c r="W363" s="151"/>
      <c r="X363" s="151"/>
      <c r="Y363" s="151"/>
      <c r="Z363" s="151"/>
    </row>
    <row r="364">
      <c r="A364" s="343"/>
      <c r="B364" s="151"/>
      <c r="C364" s="151"/>
      <c r="D364" s="151"/>
      <c r="E364" s="151"/>
      <c r="F364" s="151"/>
      <c r="G364" s="151"/>
      <c r="H364" s="151"/>
      <c r="I364" s="151"/>
      <c r="J364" s="151"/>
      <c r="K364" s="151"/>
      <c r="L364" s="151"/>
      <c r="M364" s="151"/>
      <c r="N364" s="151"/>
      <c r="O364" s="151"/>
      <c r="P364" s="151"/>
      <c r="Q364" s="151"/>
      <c r="R364" s="151"/>
      <c r="S364" s="151"/>
      <c r="T364" s="151"/>
      <c r="U364" s="151"/>
      <c r="V364" s="151"/>
      <c r="W364" s="151"/>
      <c r="X364" s="151"/>
      <c r="Y364" s="151"/>
      <c r="Z364" s="151"/>
    </row>
    <row r="365">
      <c r="A365" s="343"/>
      <c r="B365" s="151"/>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1"/>
      <c r="Z365" s="151"/>
    </row>
    <row r="366">
      <c r="A366" s="343"/>
      <c r="B366" s="151"/>
      <c r="C366" s="151"/>
      <c r="D366" s="151"/>
      <c r="E366" s="151"/>
      <c r="F366" s="151"/>
      <c r="G366" s="151"/>
      <c r="H366" s="151"/>
      <c r="I366" s="151"/>
      <c r="J366" s="151"/>
      <c r="K366" s="151"/>
      <c r="L366" s="151"/>
      <c r="M366" s="151"/>
      <c r="N366" s="151"/>
      <c r="O366" s="151"/>
      <c r="P366" s="151"/>
      <c r="Q366" s="151"/>
      <c r="R366" s="151"/>
      <c r="S366" s="151"/>
      <c r="T366" s="151"/>
      <c r="U366" s="151"/>
      <c r="V366" s="151"/>
      <c r="W366" s="151"/>
      <c r="X366" s="151"/>
      <c r="Y366" s="151"/>
      <c r="Z366" s="151"/>
    </row>
    <row r="367">
      <c r="A367" s="343"/>
      <c r="B367" s="151"/>
      <c r="C367" s="151"/>
      <c r="D367" s="151"/>
      <c r="E367" s="151"/>
      <c r="F367" s="151"/>
      <c r="G367" s="151"/>
      <c r="H367" s="151"/>
      <c r="I367" s="151"/>
      <c r="J367" s="151"/>
      <c r="K367" s="151"/>
      <c r="L367" s="151"/>
      <c r="M367" s="151"/>
      <c r="N367" s="151"/>
      <c r="O367" s="151"/>
      <c r="P367" s="151"/>
      <c r="Q367" s="151"/>
      <c r="R367" s="151"/>
      <c r="S367" s="151"/>
      <c r="T367" s="151"/>
      <c r="U367" s="151"/>
      <c r="V367" s="151"/>
      <c r="W367" s="151"/>
      <c r="X367" s="151"/>
      <c r="Y367" s="151"/>
      <c r="Z367" s="151"/>
    </row>
    <row r="368">
      <c r="A368" s="343"/>
      <c r="B368" s="151"/>
      <c r="C368" s="151"/>
      <c r="D368" s="151"/>
      <c r="E368" s="151"/>
      <c r="F368" s="151"/>
      <c r="G368" s="151"/>
      <c r="H368" s="151"/>
      <c r="I368" s="151"/>
      <c r="J368" s="151"/>
      <c r="K368" s="151"/>
      <c r="L368" s="151"/>
      <c r="M368" s="151"/>
      <c r="N368" s="151"/>
      <c r="O368" s="151"/>
      <c r="P368" s="151"/>
      <c r="Q368" s="151"/>
      <c r="R368" s="151"/>
      <c r="S368" s="151"/>
      <c r="T368" s="151"/>
      <c r="U368" s="151"/>
      <c r="V368" s="151"/>
      <c r="W368" s="151"/>
      <c r="X368" s="151"/>
      <c r="Y368" s="151"/>
      <c r="Z368" s="151"/>
    </row>
    <row r="369">
      <c r="A369" s="343"/>
      <c r="B369" s="151"/>
      <c r="C369" s="151"/>
      <c r="D369" s="151"/>
      <c r="E369" s="151"/>
      <c r="F369" s="151"/>
      <c r="G369" s="151"/>
      <c r="H369" s="151"/>
      <c r="I369" s="151"/>
      <c r="J369" s="151"/>
      <c r="K369" s="151"/>
      <c r="L369" s="151"/>
      <c r="M369" s="151"/>
      <c r="N369" s="151"/>
      <c r="O369" s="151"/>
      <c r="P369" s="151"/>
      <c r="Q369" s="151"/>
      <c r="R369" s="151"/>
      <c r="S369" s="151"/>
      <c r="T369" s="151"/>
      <c r="U369" s="151"/>
      <c r="V369" s="151"/>
      <c r="W369" s="151"/>
      <c r="X369" s="151"/>
      <c r="Y369" s="151"/>
      <c r="Z369" s="151"/>
    </row>
    <row r="370">
      <c r="A370" s="343"/>
      <c r="B370" s="151"/>
      <c r="C370" s="151"/>
      <c r="D370" s="151"/>
      <c r="E370" s="151"/>
      <c r="F370" s="151"/>
      <c r="G370" s="151"/>
      <c r="H370" s="151"/>
      <c r="I370" s="151"/>
      <c r="J370" s="151"/>
      <c r="K370" s="151"/>
      <c r="L370" s="151"/>
      <c r="M370" s="151"/>
      <c r="N370" s="151"/>
      <c r="O370" s="151"/>
      <c r="P370" s="151"/>
      <c r="Q370" s="151"/>
      <c r="R370" s="151"/>
      <c r="S370" s="151"/>
      <c r="T370" s="151"/>
      <c r="U370" s="151"/>
      <c r="V370" s="151"/>
      <c r="W370" s="151"/>
      <c r="X370" s="151"/>
      <c r="Y370" s="151"/>
      <c r="Z370" s="151"/>
    </row>
    <row r="371">
      <c r="A371" s="343"/>
      <c r="B371" s="151"/>
      <c r="C371" s="151"/>
      <c r="D371" s="151"/>
      <c r="E371" s="151"/>
      <c r="F371" s="151"/>
      <c r="G371" s="151"/>
      <c r="H371" s="151"/>
      <c r="I371" s="151"/>
      <c r="J371" s="151"/>
      <c r="K371" s="151"/>
      <c r="L371" s="151"/>
      <c r="M371" s="151"/>
      <c r="N371" s="151"/>
      <c r="O371" s="151"/>
      <c r="P371" s="151"/>
      <c r="Q371" s="151"/>
      <c r="R371" s="151"/>
      <c r="S371" s="151"/>
      <c r="T371" s="151"/>
      <c r="U371" s="151"/>
      <c r="V371" s="151"/>
      <c r="W371" s="151"/>
      <c r="X371" s="151"/>
      <c r="Y371" s="151"/>
      <c r="Z371" s="151"/>
    </row>
    <row r="372">
      <c r="A372" s="343"/>
      <c r="B372" s="151"/>
      <c r="C372" s="151"/>
      <c r="D372" s="151"/>
      <c r="E372" s="151"/>
      <c r="F372" s="151"/>
      <c r="G372" s="151"/>
      <c r="H372" s="151"/>
      <c r="I372" s="151"/>
      <c r="J372" s="151"/>
      <c r="K372" s="151"/>
      <c r="L372" s="151"/>
      <c r="M372" s="151"/>
      <c r="N372" s="151"/>
      <c r="O372" s="151"/>
      <c r="P372" s="151"/>
      <c r="Q372" s="151"/>
      <c r="R372" s="151"/>
      <c r="S372" s="151"/>
      <c r="T372" s="151"/>
      <c r="U372" s="151"/>
      <c r="V372" s="151"/>
      <c r="W372" s="151"/>
      <c r="X372" s="151"/>
      <c r="Y372" s="151"/>
      <c r="Z372" s="151"/>
    </row>
    <row r="373">
      <c r="A373" s="343"/>
      <c r="B373" s="151"/>
      <c r="C373" s="151"/>
      <c r="D373" s="151"/>
      <c r="E373" s="151"/>
      <c r="F373" s="151"/>
      <c r="G373" s="151"/>
      <c r="H373" s="151"/>
      <c r="I373" s="151"/>
      <c r="J373" s="151"/>
      <c r="K373" s="151"/>
      <c r="L373" s="151"/>
      <c r="M373" s="151"/>
      <c r="N373" s="151"/>
      <c r="O373" s="151"/>
      <c r="P373" s="151"/>
      <c r="Q373" s="151"/>
      <c r="R373" s="151"/>
      <c r="S373" s="151"/>
      <c r="T373" s="151"/>
      <c r="U373" s="151"/>
      <c r="V373" s="151"/>
      <c r="W373" s="151"/>
      <c r="X373" s="151"/>
      <c r="Y373" s="151"/>
      <c r="Z373" s="151"/>
    </row>
    <row r="374">
      <c r="A374" s="343"/>
      <c r="B374" s="151"/>
      <c r="C374" s="151"/>
      <c r="D374" s="151"/>
      <c r="E374" s="151"/>
      <c r="F374" s="151"/>
      <c r="G374" s="151"/>
      <c r="H374" s="151"/>
      <c r="I374" s="151"/>
      <c r="J374" s="151"/>
      <c r="K374" s="151"/>
      <c r="L374" s="151"/>
      <c r="M374" s="151"/>
      <c r="N374" s="151"/>
      <c r="O374" s="151"/>
      <c r="P374" s="151"/>
      <c r="Q374" s="151"/>
      <c r="R374" s="151"/>
      <c r="S374" s="151"/>
      <c r="T374" s="151"/>
      <c r="U374" s="151"/>
      <c r="V374" s="151"/>
      <c r="W374" s="151"/>
      <c r="X374" s="151"/>
      <c r="Y374" s="151"/>
      <c r="Z374" s="151"/>
    </row>
    <row r="375">
      <c r="A375" s="343"/>
      <c r="B375" s="151"/>
      <c r="C375" s="151"/>
      <c r="D375" s="151"/>
      <c r="E375" s="151"/>
      <c r="F375" s="151"/>
      <c r="G375" s="151"/>
      <c r="H375" s="151"/>
      <c r="I375" s="151"/>
      <c r="J375" s="151"/>
      <c r="K375" s="151"/>
      <c r="L375" s="151"/>
      <c r="M375" s="151"/>
      <c r="N375" s="151"/>
      <c r="O375" s="151"/>
      <c r="P375" s="151"/>
      <c r="Q375" s="151"/>
      <c r="R375" s="151"/>
      <c r="S375" s="151"/>
      <c r="T375" s="151"/>
      <c r="U375" s="151"/>
      <c r="V375" s="151"/>
      <c r="W375" s="151"/>
      <c r="X375" s="151"/>
      <c r="Y375" s="151"/>
      <c r="Z375" s="151"/>
    </row>
    <row r="376">
      <c r="A376" s="343"/>
      <c r="B376" s="151"/>
      <c r="C376" s="151"/>
      <c r="D376" s="151"/>
      <c r="E376" s="151"/>
      <c r="F376" s="151"/>
      <c r="G376" s="151"/>
      <c r="H376" s="151"/>
      <c r="I376" s="151"/>
      <c r="J376" s="151"/>
      <c r="K376" s="151"/>
      <c r="L376" s="151"/>
      <c r="M376" s="151"/>
      <c r="N376" s="151"/>
      <c r="O376" s="151"/>
      <c r="P376" s="151"/>
      <c r="Q376" s="151"/>
      <c r="R376" s="151"/>
      <c r="S376" s="151"/>
      <c r="T376" s="151"/>
      <c r="U376" s="151"/>
      <c r="V376" s="151"/>
      <c r="W376" s="151"/>
      <c r="X376" s="151"/>
      <c r="Y376" s="151"/>
      <c r="Z376" s="151"/>
    </row>
    <row r="377">
      <c r="A377" s="343"/>
      <c r="B377" s="151"/>
      <c r="C377" s="151"/>
      <c r="D377" s="151"/>
      <c r="E377" s="151"/>
      <c r="F377" s="151"/>
      <c r="G377" s="151"/>
      <c r="H377" s="151"/>
      <c r="I377" s="151"/>
      <c r="J377" s="151"/>
      <c r="K377" s="151"/>
      <c r="L377" s="151"/>
      <c r="M377" s="151"/>
      <c r="N377" s="151"/>
      <c r="O377" s="151"/>
      <c r="P377" s="151"/>
      <c r="Q377" s="151"/>
      <c r="R377" s="151"/>
      <c r="S377" s="151"/>
      <c r="T377" s="151"/>
      <c r="U377" s="151"/>
      <c r="V377" s="151"/>
      <c r="W377" s="151"/>
      <c r="X377" s="151"/>
      <c r="Y377" s="151"/>
      <c r="Z377" s="151"/>
    </row>
    <row r="378">
      <c r="A378" s="343"/>
      <c r="B378" s="151"/>
      <c r="C378" s="151"/>
      <c r="D378" s="151"/>
      <c r="E378" s="151"/>
      <c r="F378" s="151"/>
      <c r="G378" s="151"/>
      <c r="H378" s="151"/>
      <c r="I378" s="151"/>
      <c r="J378" s="151"/>
      <c r="K378" s="151"/>
      <c r="L378" s="151"/>
      <c r="M378" s="151"/>
      <c r="N378" s="151"/>
      <c r="O378" s="151"/>
      <c r="P378" s="151"/>
      <c r="Q378" s="151"/>
      <c r="R378" s="151"/>
      <c r="S378" s="151"/>
      <c r="T378" s="151"/>
      <c r="U378" s="151"/>
      <c r="V378" s="151"/>
      <c r="W378" s="151"/>
      <c r="X378" s="151"/>
      <c r="Y378" s="151"/>
      <c r="Z378" s="151"/>
    </row>
    <row r="379">
      <c r="A379" s="343"/>
      <c r="B379" s="151"/>
      <c r="C379" s="151"/>
      <c r="D379" s="151"/>
      <c r="E379" s="151"/>
      <c r="F379" s="151"/>
      <c r="G379" s="151"/>
      <c r="H379" s="151"/>
      <c r="I379" s="151"/>
      <c r="J379" s="151"/>
      <c r="K379" s="151"/>
      <c r="L379" s="151"/>
      <c r="M379" s="151"/>
      <c r="N379" s="151"/>
      <c r="O379" s="151"/>
      <c r="P379" s="151"/>
      <c r="Q379" s="151"/>
      <c r="R379" s="151"/>
      <c r="S379" s="151"/>
      <c r="T379" s="151"/>
      <c r="U379" s="151"/>
      <c r="V379" s="151"/>
      <c r="W379" s="151"/>
      <c r="X379" s="151"/>
      <c r="Y379" s="151"/>
      <c r="Z379" s="151"/>
    </row>
    <row r="380">
      <c r="A380" s="343"/>
      <c r="B380" s="151"/>
      <c r="C380" s="151"/>
      <c r="D380" s="151"/>
      <c r="E380" s="151"/>
      <c r="F380" s="151"/>
      <c r="G380" s="151"/>
      <c r="H380" s="151"/>
      <c r="I380" s="151"/>
      <c r="J380" s="151"/>
      <c r="K380" s="151"/>
      <c r="L380" s="151"/>
      <c r="M380" s="151"/>
      <c r="N380" s="151"/>
      <c r="O380" s="151"/>
      <c r="P380" s="151"/>
      <c r="Q380" s="151"/>
      <c r="R380" s="151"/>
      <c r="S380" s="151"/>
      <c r="T380" s="151"/>
      <c r="U380" s="151"/>
      <c r="V380" s="151"/>
      <c r="W380" s="151"/>
      <c r="X380" s="151"/>
      <c r="Y380" s="151"/>
      <c r="Z380" s="151"/>
    </row>
    <row r="381">
      <c r="A381" s="343"/>
      <c r="B381" s="151"/>
      <c r="C381" s="151"/>
      <c r="D381" s="151"/>
      <c r="E381" s="151"/>
      <c r="F381" s="151"/>
      <c r="G381" s="151"/>
      <c r="H381" s="151"/>
      <c r="I381" s="151"/>
      <c r="J381" s="151"/>
      <c r="K381" s="151"/>
      <c r="L381" s="151"/>
      <c r="M381" s="151"/>
      <c r="N381" s="151"/>
      <c r="O381" s="151"/>
      <c r="P381" s="151"/>
      <c r="Q381" s="151"/>
      <c r="R381" s="151"/>
      <c r="S381" s="151"/>
      <c r="T381" s="151"/>
      <c r="U381" s="151"/>
      <c r="V381" s="151"/>
      <c r="W381" s="151"/>
      <c r="X381" s="151"/>
      <c r="Y381" s="151"/>
      <c r="Z381" s="151"/>
    </row>
    <row r="382">
      <c r="A382" s="343"/>
      <c r="B382" s="151"/>
      <c r="C382" s="151"/>
      <c r="D382" s="151"/>
      <c r="E382" s="151"/>
      <c r="F382" s="151"/>
      <c r="G382" s="151"/>
      <c r="H382" s="151"/>
      <c r="I382" s="151"/>
      <c r="J382" s="151"/>
      <c r="K382" s="151"/>
      <c r="L382" s="151"/>
      <c r="M382" s="151"/>
      <c r="N382" s="151"/>
      <c r="O382" s="151"/>
      <c r="P382" s="151"/>
      <c r="Q382" s="151"/>
      <c r="R382" s="151"/>
      <c r="S382" s="151"/>
      <c r="T382" s="151"/>
      <c r="U382" s="151"/>
      <c r="V382" s="151"/>
      <c r="W382" s="151"/>
      <c r="X382" s="151"/>
      <c r="Y382" s="151"/>
      <c r="Z382" s="151"/>
    </row>
    <row r="383">
      <c r="A383" s="343"/>
      <c r="B383" s="151"/>
      <c r="C383" s="151"/>
      <c r="D383" s="151"/>
      <c r="E383" s="151"/>
      <c r="F383" s="151"/>
      <c r="G383" s="151"/>
      <c r="H383" s="151"/>
      <c r="I383" s="151"/>
      <c r="J383" s="151"/>
      <c r="K383" s="151"/>
      <c r="L383" s="151"/>
      <c r="M383" s="151"/>
      <c r="N383" s="151"/>
      <c r="O383" s="151"/>
      <c r="P383" s="151"/>
      <c r="Q383" s="151"/>
      <c r="R383" s="151"/>
      <c r="S383" s="151"/>
      <c r="T383" s="151"/>
      <c r="U383" s="151"/>
      <c r="V383" s="151"/>
      <c r="W383" s="151"/>
      <c r="X383" s="151"/>
      <c r="Y383" s="151"/>
      <c r="Z383" s="151"/>
    </row>
    <row r="384">
      <c r="A384" s="343"/>
      <c r="B384" s="151"/>
      <c r="C384" s="151"/>
      <c r="D384" s="151"/>
      <c r="E384" s="151"/>
      <c r="F384" s="151"/>
      <c r="G384" s="151"/>
      <c r="H384" s="151"/>
      <c r="I384" s="151"/>
      <c r="J384" s="151"/>
      <c r="K384" s="151"/>
      <c r="L384" s="151"/>
      <c r="M384" s="151"/>
      <c r="N384" s="151"/>
      <c r="O384" s="151"/>
      <c r="P384" s="151"/>
      <c r="Q384" s="151"/>
      <c r="R384" s="151"/>
      <c r="S384" s="151"/>
      <c r="T384" s="151"/>
      <c r="U384" s="151"/>
      <c r="V384" s="151"/>
      <c r="W384" s="151"/>
      <c r="X384" s="151"/>
      <c r="Y384" s="151"/>
      <c r="Z384" s="151"/>
    </row>
    <row r="385">
      <c r="A385" s="343"/>
      <c r="B385" s="151"/>
      <c r="C385" s="151"/>
      <c r="D385" s="151"/>
      <c r="E385" s="151"/>
      <c r="F385" s="151"/>
      <c r="G385" s="151"/>
      <c r="H385" s="151"/>
      <c r="I385" s="151"/>
      <c r="J385" s="151"/>
      <c r="K385" s="151"/>
      <c r="L385" s="151"/>
      <c r="M385" s="151"/>
      <c r="N385" s="151"/>
      <c r="O385" s="151"/>
      <c r="P385" s="151"/>
      <c r="Q385" s="151"/>
      <c r="R385" s="151"/>
      <c r="S385" s="151"/>
      <c r="T385" s="151"/>
      <c r="U385" s="151"/>
      <c r="V385" s="151"/>
      <c r="W385" s="151"/>
      <c r="X385" s="151"/>
      <c r="Y385" s="151"/>
      <c r="Z385" s="151"/>
    </row>
    <row r="386">
      <c r="A386" s="343"/>
      <c r="B386" s="151"/>
      <c r="C386" s="151"/>
      <c r="D386" s="151"/>
      <c r="E386" s="151"/>
      <c r="F386" s="151"/>
      <c r="G386" s="151"/>
      <c r="H386" s="151"/>
      <c r="I386" s="151"/>
      <c r="J386" s="151"/>
      <c r="K386" s="151"/>
      <c r="L386" s="151"/>
      <c r="M386" s="151"/>
      <c r="N386" s="151"/>
      <c r="O386" s="151"/>
      <c r="P386" s="151"/>
      <c r="Q386" s="151"/>
      <c r="R386" s="151"/>
      <c r="S386" s="151"/>
      <c r="T386" s="151"/>
      <c r="U386" s="151"/>
      <c r="V386" s="151"/>
      <c r="W386" s="151"/>
      <c r="X386" s="151"/>
      <c r="Y386" s="151"/>
      <c r="Z386" s="151"/>
    </row>
    <row r="387">
      <c r="A387" s="343"/>
      <c r="B387" s="151"/>
      <c r="C387" s="151"/>
      <c r="D387" s="151"/>
      <c r="E387" s="151"/>
      <c r="F387" s="151"/>
      <c r="G387" s="151"/>
      <c r="H387" s="151"/>
      <c r="I387" s="151"/>
      <c r="J387" s="151"/>
      <c r="K387" s="151"/>
      <c r="L387" s="151"/>
      <c r="M387" s="151"/>
      <c r="N387" s="151"/>
      <c r="O387" s="151"/>
      <c r="P387" s="151"/>
      <c r="Q387" s="151"/>
      <c r="R387" s="151"/>
      <c r="S387" s="151"/>
      <c r="T387" s="151"/>
      <c r="U387" s="151"/>
      <c r="V387" s="151"/>
      <c r="W387" s="151"/>
      <c r="X387" s="151"/>
      <c r="Y387" s="151"/>
      <c r="Z387" s="151"/>
    </row>
    <row r="388">
      <c r="A388" s="343"/>
      <c r="B388" s="151"/>
      <c r="C388" s="151"/>
      <c r="D388" s="151"/>
      <c r="E388" s="151"/>
      <c r="F388" s="151"/>
      <c r="G388" s="151"/>
      <c r="H388" s="151"/>
      <c r="I388" s="151"/>
      <c r="J388" s="151"/>
      <c r="K388" s="151"/>
      <c r="L388" s="151"/>
      <c r="M388" s="151"/>
      <c r="N388" s="151"/>
      <c r="O388" s="151"/>
      <c r="P388" s="151"/>
      <c r="Q388" s="151"/>
      <c r="R388" s="151"/>
      <c r="S388" s="151"/>
      <c r="T388" s="151"/>
      <c r="U388" s="151"/>
      <c r="V388" s="151"/>
      <c r="W388" s="151"/>
      <c r="X388" s="151"/>
      <c r="Y388" s="151"/>
      <c r="Z388" s="151"/>
    </row>
    <row r="389">
      <c r="A389" s="343"/>
      <c r="B389" s="151"/>
      <c r="C389" s="151"/>
      <c r="D389" s="151"/>
      <c r="E389" s="151"/>
      <c r="F389" s="151"/>
      <c r="G389" s="151"/>
      <c r="H389" s="151"/>
      <c r="I389" s="151"/>
      <c r="J389" s="151"/>
      <c r="K389" s="151"/>
      <c r="L389" s="151"/>
      <c r="M389" s="151"/>
      <c r="N389" s="151"/>
      <c r="O389" s="151"/>
      <c r="P389" s="151"/>
      <c r="Q389" s="151"/>
      <c r="R389" s="151"/>
      <c r="S389" s="151"/>
      <c r="T389" s="151"/>
      <c r="U389" s="151"/>
      <c r="V389" s="151"/>
      <c r="W389" s="151"/>
      <c r="X389" s="151"/>
      <c r="Y389" s="151"/>
      <c r="Z389" s="151"/>
    </row>
    <row r="390">
      <c r="A390" s="343"/>
      <c r="B390" s="151"/>
      <c r="C390" s="151"/>
      <c r="D390" s="151"/>
      <c r="E390" s="151"/>
      <c r="F390" s="151"/>
      <c r="G390" s="151"/>
      <c r="H390" s="151"/>
      <c r="I390" s="151"/>
      <c r="J390" s="151"/>
      <c r="K390" s="151"/>
      <c r="L390" s="151"/>
      <c r="M390" s="151"/>
      <c r="N390" s="151"/>
      <c r="O390" s="151"/>
      <c r="P390" s="151"/>
      <c r="Q390" s="151"/>
      <c r="R390" s="151"/>
      <c r="S390" s="151"/>
      <c r="T390" s="151"/>
      <c r="U390" s="151"/>
      <c r="V390" s="151"/>
      <c r="W390" s="151"/>
      <c r="X390" s="151"/>
      <c r="Y390" s="151"/>
      <c r="Z390" s="151"/>
    </row>
    <row r="391">
      <c r="A391" s="343"/>
      <c r="B391" s="151"/>
      <c r="C391" s="151"/>
      <c r="D391" s="151"/>
      <c r="E391" s="151"/>
      <c r="F391" s="151"/>
      <c r="G391" s="151"/>
      <c r="H391" s="151"/>
      <c r="I391" s="151"/>
      <c r="J391" s="151"/>
      <c r="K391" s="151"/>
      <c r="L391" s="151"/>
      <c r="M391" s="151"/>
      <c r="N391" s="151"/>
      <c r="O391" s="151"/>
      <c r="P391" s="151"/>
      <c r="Q391" s="151"/>
      <c r="R391" s="151"/>
      <c r="S391" s="151"/>
      <c r="T391" s="151"/>
      <c r="U391" s="151"/>
      <c r="V391" s="151"/>
      <c r="W391" s="151"/>
      <c r="X391" s="151"/>
      <c r="Y391" s="151"/>
      <c r="Z391" s="151"/>
    </row>
    <row r="392">
      <c r="A392" s="343"/>
      <c r="B392" s="151"/>
      <c r="C392" s="151"/>
      <c r="D392" s="151"/>
      <c r="E392" s="151"/>
      <c r="F392" s="151"/>
      <c r="G392" s="151"/>
      <c r="H392" s="151"/>
      <c r="I392" s="151"/>
      <c r="J392" s="151"/>
      <c r="K392" s="151"/>
      <c r="L392" s="151"/>
      <c r="M392" s="151"/>
      <c r="N392" s="151"/>
      <c r="O392" s="151"/>
      <c r="P392" s="151"/>
      <c r="Q392" s="151"/>
      <c r="R392" s="151"/>
      <c r="S392" s="151"/>
      <c r="T392" s="151"/>
      <c r="U392" s="151"/>
      <c r="V392" s="151"/>
      <c r="W392" s="151"/>
      <c r="X392" s="151"/>
      <c r="Y392" s="151"/>
      <c r="Z392" s="151"/>
    </row>
    <row r="393">
      <c r="A393" s="343"/>
      <c r="B393" s="151"/>
      <c r="C393" s="151"/>
      <c r="D393" s="151"/>
      <c r="E393" s="151"/>
      <c r="F393" s="151"/>
      <c r="G393" s="151"/>
      <c r="H393" s="151"/>
      <c r="I393" s="151"/>
      <c r="J393" s="151"/>
      <c r="K393" s="151"/>
      <c r="L393" s="151"/>
      <c r="M393" s="151"/>
      <c r="N393" s="151"/>
      <c r="O393" s="151"/>
      <c r="P393" s="151"/>
      <c r="Q393" s="151"/>
      <c r="R393" s="151"/>
      <c r="S393" s="151"/>
      <c r="T393" s="151"/>
      <c r="U393" s="151"/>
      <c r="V393" s="151"/>
      <c r="W393" s="151"/>
      <c r="X393" s="151"/>
      <c r="Y393" s="151"/>
      <c r="Z393" s="151"/>
    </row>
    <row r="394">
      <c r="A394" s="343"/>
      <c r="B394" s="151"/>
      <c r="C394" s="151"/>
      <c r="D394" s="151"/>
      <c r="E394" s="151"/>
      <c r="F394" s="151"/>
      <c r="G394" s="151"/>
      <c r="H394" s="151"/>
      <c r="I394" s="151"/>
      <c r="J394" s="151"/>
      <c r="K394" s="151"/>
      <c r="L394" s="151"/>
      <c r="M394" s="151"/>
      <c r="N394" s="151"/>
      <c r="O394" s="151"/>
      <c r="P394" s="151"/>
      <c r="Q394" s="151"/>
      <c r="R394" s="151"/>
      <c r="S394" s="151"/>
      <c r="T394" s="151"/>
      <c r="U394" s="151"/>
      <c r="V394" s="151"/>
      <c r="W394" s="151"/>
      <c r="X394" s="151"/>
      <c r="Y394" s="151"/>
      <c r="Z394" s="151"/>
    </row>
    <row r="395">
      <c r="A395" s="343"/>
      <c r="B395" s="151"/>
      <c r="C395" s="151"/>
      <c r="D395" s="151"/>
      <c r="E395" s="151"/>
      <c r="F395" s="151"/>
      <c r="G395" s="151"/>
      <c r="H395" s="151"/>
      <c r="I395" s="151"/>
      <c r="J395" s="151"/>
      <c r="K395" s="151"/>
      <c r="L395" s="151"/>
      <c r="M395" s="151"/>
      <c r="N395" s="151"/>
      <c r="O395" s="151"/>
      <c r="P395" s="151"/>
      <c r="Q395" s="151"/>
      <c r="R395" s="151"/>
      <c r="S395" s="151"/>
      <c r="T395" s="151"/>
      <c r="U395" s="151"/>
      <c r="V395" s="151"/>
      <c r="W395" s="151"/>
      <c r="X395" s="151"/>
      <c r="Y395" s="151"/>
      <c r="Z395" s="151"/>
    </row>
    <row r="396">
      <c r="A396" s="343"/>
      <c r="B396" s="151"/>
      <c r="C396" s="151"/>
      <c r="D396" s="151"/>
      <c r="E396" s="151"/>
      <c r="F396" s="151"/>
      <c r="G396" s="151"/>
      <c r="H396" s="151"/>
      <c r="I396" s="151"/>
      <c r="J396" s="151"/>
      <c r="K396" s="151"/>
      <c r="L396" s="151"/>
      <c r="M396" s="151"/>
      <c r="N396" s="151"/>
      <c r="O396" s="151"/>
      <c r="P396" s="151"/>
      <c r="Q396" s="151"/>
      <c r="R396" s="151"/>
      <c r="S396" s="151"/>
      <c r="T396" s="151"/>
      <c r="U396" s="151"/>
      <c r="V396" s="151"/>
      <c r="W396" s="151"/>
      <c r="X396" s="151"/>
      <c r="Y396" s="151"/>
      <c r="Z396" s="151"/>
    </row>
    <row r="397">
      <c r="A397" s="343"/>
      <c r="B397" s="151"/>
      <c r="C397" s="151"/>
      <c r="D397" s="151"/>
      <c r="E397" s="151"/>
      <c r="F397" s="151"/>
      <c r="G397" s="151"/>
      <c r="H397" s="151"/>
      <c r="I397" s="151"/>
      <c r="J397" s="151"/>
      <c r="K397" s="151"/>
      <c r="L397" s="151"/>
      <c r="M397" s="151"/>
      <c r="N397" s="151"/>
      <c r="O397" s="151"/>
      <c r="P397" s="151"/>
      <c r="Q397" s="151"/>
      <c r="R397" s="151"/>
      <c r="S397" s="151"/>
      <c r="T397" s="151"/>
      <c r="U397" s="151"/>
      <c r="V397" s="151"/>
      <c r="W397" s="151"/>
      <c r="X397" s="151"/>
      <c r="Y397" s="151"/>
      <c r="Z397" s="151"/>
    </row>
    <row r="398">
      <c r="A398" s="343"/>
      <c r="B398" s="151"/>
      <c r="C398" s="151"/>
      <c r="D398" s="151"/>
      <c r="E398" s="151"/>
      <c r="F398" s="151"/>
      <c r="G398" s="151"/>
      <c r="H398" s="151"/>
      <c r="I398" s="151"/>
      <c r="J398" s="151"/>
      <c r="K398" s="151"/>
      <c r="L398" s="151"/>
      <c r="M398" s="151"/>
      <c r="N398" s="151"/>
      <c r="O398" s="151"/>
      <c r="P398" s="151"/>
      <c r="Q398" s="151"/>
      <c r="R398" s="151"/>
      <c r="S398" s="151"/>
      <c r="T398" s="151"/>
      <c r="U398" s="151"/>
      <c r="V398" s="151"/>
      <c r="W398" s="151"/>
      <c r="X398" s="151"/>
      <c r="Y398" s="151"/>
      <c r="Z398" s="151"/>
    </row>
    <row r="399">
      <c r="A399" s="343"/>
      <c r="B399" s="151"/>
      <c r="C399" s="151"/>
      <c r="D399" s="151"/>
      <c r="E399" s="151"/>
      <c r="F399" s="151"/>
      <c r="G399" s="151"/>
      <c r="H399" s="151"/>
      <c r="I399" s="151"/>
      <c r="J399" s="151"/>
      <c r="K399" s="151"/>
      <c r="L399" s="151"/>
      <c r="M399" s="151"/>
      <c r="N399" s="151"/>
      <c r="O399" s="151"/>
      <c r="P399" s="151"/>
      <c r="Q399" s="151"/>
      <c r="R399" s="151"/>
      <c r="S399" s="151"/>
      <c r="T399" s="151"/>
      <c r="U399" s="151"/>
      <c r="V399" s="151"/>
      <c r="W399" s="151"/>
      <c r="X399" s="151"/>
      <c r="Y399" s="151"/>
      <c r="Z399" s="151"/>
    </row>
    <row r="400">
      <c r="A400" s="343"/>
      <c r="B400" s="151"/>
      <c r="C400" s="151"/>
      <c r="D400" s="151"/>
      <c r="E400" s="151"/>
      <c r="F400" s="151"/>
      <c r="G400" s="151"/>
      <c r="H400" s="151"/>
      <c r="I400" s="151"/>
      <c r="J400" s="151"/>
      <c r="K400" s="151"/>
      <c r="L400" s="151"/>
      <c r="M400" s="151"/>
      <c r="N400" s="151"/>
      <c r="O400" s="151"/>
      <c r="P400" s="151"/>
      <c r="Q400" s="151"/>
      <c r="R400" s="151"/>
      <c r="S400" s="151"/>
      <c r="T400" s="151"/>
      <c r="U400" s="151"/>
      <c r="V400" s="151"/>
      <c r="W400" s="151"/>
      <c r="X400" s="151"/>
      <c r="Y400" s="151"/>
      <c r="Z400" s="151"/>
    </row>
    <row r="401">
      <c r="A401" s="343"/>
      <c r="B401" s="151"/>
      <c r="C401" s="151"/>
      <c r="D401" s="151"/>
      <c r="E401" s="151"/>
      <c r="F401" s="151"/>
      <c r="G401" s="151"/>
      <c r="H401" s="151"/>
      <c r="I401" s="151"/>
      <c r="J401" s="151"/>
      <c r="K401" s="151"/>
      <c r="L401" s="151"/>
      <c r="M401" s="151"/>
      <c r="N401" s="151"/>
      <c r="O401" s="151"/>
      <c r="P401" s="151"/>
      <c r="Q401" s="151"/>
      <c r="R401" s="151"/>
      <c r="S401" s="151"/>
      <c r="T401" s="151"/>
      <c r="U401" s="151"/>
      <c r="V401" s="151"/>
      <c r="W401" s="151"/>
      <c r="X401" s="151"/>
      <c r="Y401" s="151"/>
      <c r="Z401" s="151"/>
    </row>
    <row r="402">
      <c r="A402" s="343"/>
      <c r="B402" s="151"/>
      <c r="C402" s="151"/>
      <c r="D402" s="151"/>
      <c r="E402" s="151"/>
      <c r="F402" s="151"/>
      <c r="G402" s="151"/>
      <c r="H402" s="151"/>
      <c r="I402" s="151"/>
      <c r="J402" s="151"/>
      <c r="K402" s="151"/>
      <c r="L402" s="151"/>
      <c r="M402" s="151"/>
      <c r="N402" s="151"/>
      <c r="O402" s="151"/>
      <c r="P402" s="151"/>
      <c r="Q402" s="151"/>
      <c r="R402" s="151"/>
      <c r="S402" s="151"/>
      <c r="T402" s="151"/>
      <c r="U402" s="151"/>
      <c r="V402" s="151"/>
      <c r="W402" s="151"/>
      <c r="X402" s="151"/>
      <c r="Y402" s="151"/>
      <c r="Z402" s="151"/>
    </row>
    <row r="403">
      <c r="A403" s="343"/>
      <c r="B403" s="151"/>
      <c r="C403" s="151"/>
      <c r="D403" s="151"/>
      <c r="E403" s="151"/>
      <c r="F403" s="151"/>
      <c r="G403" s="151"/>
      <c r="H403" s="151"/>
      <c r="I403" s="151"/>
      <c r="J403" s="151"/>
      <c r="K403" s="151"/>
      <c r="L403" s="151"/>
      <c r="M403" s="151"/>
      <c r="N403" s="151"/>
      <c r="O403" s="151"/>
      <c r="P403" s="151"/>
      <c r="Q403" s="151"/>
      <c r="R403" s="151"/>
      <c r="S403" s="151"/>
      <c r="T403" s="151"/>
      <c r="U403" s="151"/>
      <c r="V403" s="151"/>
      <c r="W403" s="151"/>
      <c r="X403" s="151"/>
      <c r="Y403" s="151"/>
      <c r="Z403" s="151"/>
    </row>
    <row r="404">
      <c r="A404" s="343"/>
      <c r="B404" s="151"/>
      <c r="C404" s="151"/>
      <c r="D404" s="151"/>
      <c r="E404" s="151"/>
      <c r="F404" s="151"/>
      <c r="G404" s="151"/>
      <c r="H404" s="151"/>
      <c r="I404" s="151"/>
      <c r="J404" s="151"/>
      <c r="K404" s="151"/>
      <c r="L404" s="151"/>
      <c r="M404" s="151"/>
      <c r="N404" s="151"/>
      <c r="O404" s="151"/>
      <c r="P404" s="151"/>
      <c r="Q404" s="151"/>
      <c r="R404" s="151"/>
      <c r="S404" s="151"/>
      <c r="T404" s="151"/>
      <c r="U404" s="151"/>
      <c r="V404" s="151"/>
      <c r="W404" s="151"/>
      <c r="X404" s="151"/>
      <c r="Y404" s="151"/>
      <c r="Z404" s="151"/>
    </row>
    <row r="405">
      <c r="A405" s="343"/>
      <c r="B405" s="151"/>
      <c r="C405" s="151"/>
      <c r="D405" s="151"/>
      <c r="E405" s="151"/>
      <c r="F405" s="151"/>
      <c r="G405" s="151"/>
      <c r="H405" s="151"/>
      <c r="I405" s="151"/>
      <c r="J405" s="151"/>
      <c r="K405" s="151"/>
      <c r="L405" s="151"/>
      <c r="M405" s="151"/>
      <c r="N405" s="151"/>
      <c r="O405" s="151"/>
      <c r="P405" s="151"/>
      <c r="Q405" s="151"/>
      <c r="R405" s="151"/>
      <c r="S405" s="151"/>
      <c r="T405" s="151"/>
      <c r="U405" s="151"/>
      <c r="V405" s="151"/>
      <c r="W405" s="151"/>
      <c r="X405" s="151"/>
      <c r="Y405" s="151"/>
      <c r="Z405" s="151"/>
    </row>
    <row r="406">
      <c r="A406" s="343"/>
      <c r="B406" s="151"/>
      <c r="C406" s="151"/>
      <c r="D406" s="151"/>
      <c r="E406" s="151"/>
      <c r="F406" s="151"/>
      <c r="G406" s="151"/>
      <c r="H406" s="151"/>
      <c r="I406" s="151"/>
      <c r="J406" s="151"/>
      <c r="K406" s="151"/>
      <c r="L406" s="151"/>
      <c r="M406" s="151"/>
      <c r="N406" s="151"/>
      <c r="O406" s="151"/>
      <c r="P406" s="151"/>
      <c r="Q406" s="151"/>
      <c r="R406" s="151"/>
      <c r="S406" s="151"/>
      <c r="T406" s="151"/>
      <c r="U406" s="151"/>
      <c r="V406" s="151"/>
      <c r="W406" s="151"/>
      <c r="X406" s="151"/>
      <c r="Y406" s="151"/>
      <c r="Z406" s="151"/>
    </row>
    <row r="407">
      <c r="A407" s="343"/>
      <c r="B407" s="151"/>
      <c r="C407" s="151"/>
      <c r="D407" s="151"/>
      <c r="E407" s="151"/>
      <c r="F407" s="151"/>
      <c r="G407" s="151"/>
      <c r="H407" s="151"/>
      <c r="I407" s="151"/>
      <c r="J407" s="151"/>
      <c r="K407" s="151"/>
      <c r="L407" s="151"/>
      <c r="M407" s="151"/>
      <c r="N407" s="151"/>
      <c r="O407" s="151"/>
      <c r="P407" s="151"/>
      <c r="Q407" s="151"/>
      <c r="R407" s="151"/>
      <c r="S407" s="151"/>
      <c r="T407" s="151"/>
      <c r="U407" s="151"/>
      <c r="V407" s="151"/>
      <c r="W407" s="151"/>
      <c r="X407" s="151"/>
      <c r="Y407" s="151"/>
      <c r="Z407" s="151"/>
    </row>
    <row r="408">
      <c r="A408" s="343"/>
      <c r="B408" s="151"/>
      <c r="C408" s="151"/>
      <c r="D408" s="151"/>
      <c r="E408" s="151"/>
      <c r="F408" s="151"/>
      <c r="G408" s="151"/>
      <c r="H408" s="151"/>
      <c r="I408" s="151"/>
      <c r="J408" s="151"/>
      <c r="K408" s="151"/>
      <c r="L408" s="151"/>
      <c r="M408" s="151"/>
      <c r="N408" s="151"/>
      <c r="O408" s="151"/>
      <c r="P408" s="151"/>
      <c r="Q408" s="151"/>
      <c r="R408" s="151"/>
      <c r="S408" s="151"/>
      <c r="T408" s="151"/>
      <c r="U408" s="151"/>
      <c r="V408" s="151"/>
      <c r="W408" s="151"/>
      <c r="X408" s="151"/>
      <c r="Y408" s="151"/>
      <c r="Z408" s="151"/>
    </row>
    <row r="409">
      <c r="A409" s="343"/>
      <c r="B409" s="151"/>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row>
    <row r="410">
      <c r="A410" s="343"/>
      <c r="B410" s="151"/>
      <c r="C410" s="151"/>
      <c r="D410" s="151"/>
      <c r="E410" s="151"/>
      <c r="F410" s="151"/>
      <c r="G410" s="151"/>
      <c r="H410" s="151"/>
      <c r="I410" s="151"/>
      <c r="J410" s="151"/>
      <c r="K410" s="151"/>
      <c r="L410" s="151"/>
      <c r="M410" s="151"/>
      <c r="N410" s="151"/>
      <c r="O410" s="151"/>
      <c r="P410" s="151"/>
      <c r="Q410" s="151"/>
      <c r="R410" s="151"/>
      <c r="S410" s="151"/>
      <c r="T410" s="151"/>
      <c r="U410" s="151"/>
      <c r="V410" s="151"/>
      <c r="W410" s="151"/>
      <c r="X410" s="151"/>
      <c r="Y410" s="151"/>
      <c r="Z410" s="151"/>
    </row>
    <row r="411">
      <c r="A411" s="343"/>
      <c r="B411" s="151"/>
      <c r="C411" s="151"/>
      <c r="D411" s="151"/>
      <c r="E411" s="151"/>
      <c r="F411" s="151"/>
      <c r="G411" s="151"/>
      <c r="H411" s="151"/>
      <c r="I411" s="151"/>
      <c r="J411" s="151"/>
      <c r="K411" s="151"/>
      <c r="L411" s="151"/>
      <c r="M411" s="151"/>
      <c r="N411" s="151"/>
      <c r="O411" s="151"/>
      <c r="P411" s="151"/>
      <c r="Q411" s="151"/>
      <c r="R411" s="151"/>
      <c r="S411" s="151"/>
      <c r="T411" s="151"/>
      <c r="U411" s="151"/>
      <c r="V411" s="151"/>
      <c r="W411" s="151"/>
      <c r="X411" s="151"/>
      <c r="Y411" s="151"/>
      <c r="Z411" s="151"/>
    </row>
    <row r="412">
      <c r="A412" s="343"/>
      <c r="B412" s="151"/>
      <c r="C412" s="151"/>
      <c r="D412" s="151"/>
      <c r="E412" s="151"/>
      <c r="F412" s="151"/>
      <c r="G412" s="151"/>
      <c r="H412" s="151"/>
      <c r="I412" s="151"/>
      <c r="J412" s="151"/>
      <c r="K412" s="151"/>
      <c r="L412" s="151"/>
      <c r="M412" s="151"/>
      <c r="N412" s="151"/>
      <c r="O412" s="151"/>
      <c r="P412" s="151"/>
      <c r="Q412" s="151"/>
      <c r="R412" s="151"/>
      <c r="S412" s="151"/>
      <c r="T412" s="151"/>
      <c r="U412" s="151"/>
      <c r="V412" s="151"/>
      <c r="W412" s="151"/>
      <c r="X412" s="151"/>
      <c r="Y412" s="151"/>
      <c r="Z412" s="151"/>
    </row>
    <row r="413">
      <c r="A413" s="343"/>
      <c r="B413" s="151"/>
      <c r="C413" s="151"/>
      <c r="D413" s="151"/>
      <c r="E413" s="151"/>
      <c r="F413" s="151"/>
      <c r="G413" s="151"/>
      <c r="H413" s="151"/>
      <c r="I413" s="151"/>
      <c r="J413" s="151"/>
      <c r="K413" s="151"/>
      <c r="L413" s="151"/>
      <c r="M413" s="151"/>
      <c r="N413" s="151"/>
      <c r="O413" s="151"/>
      <c r="P413" s="151"/>
      <c r="Q413" s="151"/>
      <c r="R413" s="151"/>
      <c r="S413" s="151"/>
      <c r="T413" s="151"/>
      <c r="U413" s="151"/>
      <c r="V413" s="151"/>
      <c r="W413" s="151"/>
      <c r="X413" s="151"/>
      <c r="Y413" s="151"/>
      <c r="Z413" s="151"/>
    </row>
    <row r="414">
      <c r="A414" s="343"/>
      <c r="B414" s="151"/>
      <c r="C414" s="151"/>
      <c r="D414" s="151"/>
      <c r="E414" s="151"/>
      <c r="F414" s="151"/>
      <c r="G414" s="151"/>
      <c r="H414" s="151"/>
      <c r="I414" s="151"/>
      <c r="J414" s="151"/>
      <c r="K414" s="151"/>
      <c r="L414" s="151"/>
      <c r="M414" s="151"/>
      <c r="N414" s="151"/>
      <c r="O414" s="151"/>
      <c r="P414" s="151"/>
      <c r="Q414" s="151"/>
      <c r="R414" s="151"/>
      <c r="S414" s="151"/>
      <c r="T414" s="151"/>
      <c r="U414" s="151"/>
      <c r="V414" s="151"/>
      <c r="W414" s="151"/>
      <c r="X414" s="151"/>
      <c r="Y414" s="151"/>
      <c r="Z414" s="151"/>
    </row>
    <row r="415">
      <c r="A415" s="343"/>
      <c r="B415" s="151"/>
      <c r="C415" s="151"/>
      <c r="D415" s="151"/>
      <c r="E415" s="151"/>
      <c r="F415" s="151"/>
      <c r="G415" s="151"/>
      <c r="H415" s="151"/>
      <c r="I415" s="151"/>
      <c r="J415" s="151"/>
      <c r="K415" s="151"/>
      <c r="L415" s="151"/>
      <c r="M415" s="151"/>
      <c r="N415" s="151"/>
      <c r="O415" s="151"/>
      <c r="P415" s="151"/>
      <c r="Q415" s="151"/>
      <c r="R415" s="151"/>
      <c r="S415" s="151"/>
      <c r="T415" s="151"/>
      <c r="U415" s="151"/>
      <c r="V415" s="151"/>
      <c r="W415" s="151"/>
      <c r="X415" s="151"/>
      <c r="Y415" s="151"/>
      <c r="Z415" s="151"/>
    </row>
    <row r="416">
      <c r="A416" s="343"/>
      <c r="B416" s="151"/>
      <c r="C416" s="151"/>
      <c r="D416" s="151"/>
      <c r="E416" s="151"/>
      <c r="F416" s="151"/>
      <c r="G416" s="151"/>
      <c r="H416" s="151"/>
      <c r="I416" s="151"/>
      <c r="J416" s="151"/>
      <c r="K416" s="151"/>
      <c r="L416" s="151"/>
      <c r="M416" s="151"/>
      <c r="N416" s="151"/>
      <c r="O416" s="151"/>
      <c r="P416" s="151"/>
      <c r="Q416" s="151"/>
      <c r="R416" s="151"/>
      <c r="S416" s="151"/>
      <c r="T416" s="151"/>
      <c r="U416" s="151"/>
      <c r="V416" s="151"/>
      <c r="W416" s="151"/>
      <c r="X416" s="151"/>
      <c r="Y416" s="151"/>
      <c r="Z416" s="151"/>
    </row>
    <row r="417">
      <c r="A417" s="343"/>
      <c r="B417" s="151"/>
      <c r="C417" s="151"/>
      <c r="D417" s="151"/>
      <c r="E417" s="151"/>
      <c r="F417" s="151"/>
      <c r="G417" s="151"/>
      <c r="H417" s="151"/>
      <c r="I417" s="151"/>
      <c r="J417" s="151"/>
      <c r="K417" s="151"/>
      <c r="L417" s="151"/>
      <c r="M417" s="151"/>
      <c r="N417" s="151"/>
      <c r="O417" s="151"/>
      <c r="P417" s="151"/>
      <c r="Q417" s="151"/>
      <c r="R417" s="151"/>
      <c r="S417" s="151"/>
      <c r="T417" s="151"/>
      <c r="U417" s="151"/>
      <c r="V417" s="151"/>
      <c r="W417" s="151"/>
      <c r="X417" s="151"/>
      <c r="Y417" s="151"/>
      <c r="Z417" s="151"/>
    </row>
    <row r="418">
      <c r="A418" s="343"/>
      <c r="B418" s="151"/>
      <c r="C418" s="151"/>
      <c r="D418" s="151"/>
      <c r="E418" s="151"/>
      <c r="F418" s="151"/>
      <c r="G418" s="151"/>
      <c r="H418" s="151"/>
      <c r="I418" s="151"/>
      <c r="J418" s="151"/>
      <c r="K418" s="151"/>
      <c r="L418" s="151"/>
      <c r="M418" s="151"/>
      <c r="N418" s="151"/>
      <c r="O418" s="151"/>
      <c r="P418" s="151"/>
      <c r="Q418" s="151"/>
      <c r="R418" s="151"/>
      <c r="S418" s="151"/>
      <c r="T418" s="151"/>
      <c r="U418" s="151"/>
      <c r="V418" s="151"/>
      <c r="W418" s="151"/>
      <c r="X418" s="151"/>
      <c r="Y418" s="151"/>
      <c r="Z418" s="151"/>
    </row>
    <row r="419">
      <c r="A419" s="343"/>
      <c r="B419" s="151"/>
      <c r="C419" s="151"/>
      <c r="D419" s="151"/>
      <c r="E419" s="151"/>
      <c r="F419" s="151"/>
      <c r="G419" s="151"/>
      <c r="H419" s="151"/>
      <c r="I419" s="151"/>
      <c r="J419" s="151"/>
      <c r="K419" s="151"/>
      <c r="L419" s="151"/>
      <c r="M419" s="151"/>
      <c r="N419" s="151"/>
      <c r="O419" s="151"/>
      <c r="P419" s="151"/>
      <c r="Q419" s="151"/>
      <c r="R419" s="151"/>
      <c r="S419" s="151"/>
      <c r="T419" s="151"/>
      <c r="U419" s="151"/>
      <c r="V419" s="151"/>
      <c r="W419" s="151"/>
      <c r="X419" s="151"/>
      <c r="Y419" s="151"/>
      <c r="Z419" s="151"/>
    </row>
    <row r="420">
      <c r="A420" s="343"/>
      <c r="B420" s="151"/>
      <c r="C420" s="151"/>
      <c r="D420" s="151"/>
      <c r="E420" s="151"/>
      <c r="F420" s="151"/>
      <c r="G420" s="151"/>
      <c r="H420" s="151"/>
      <c r="I420" s="151"/>
      <c r="J420" s="151"/>
      <c r="K420" s="151"/>
      <c r="L420" s="151"/>
      <c r="M420" s="151"/>
      <c r="N420" s="151"/>
      <c r="O420" s="151"/>
      <c r="P420" s="151"/>
      <c r="Q420" s="151"/>
      <c r="R420" s="151"/>
      <c r="S420" s="151"/>
      <c r="T420" s="151"/>
      <c r="U420" s="151"/>
      <c r="V420" s="151"/>
      <c r="W420" s="151"/>
      <c r="X420" s="151"/>
      <c r="Y420" s="151"/>
      <c r="Z420" s="151"/>
    </row>
    <row r="421">
      <c r="A421" s="343"/>
      <c r="B421" s="151"/>
      <c r="C421" s="151"/>
      <c r="D421" s="151"/>
      <c r="E421" s="151"/>
      <c r="F421" s="151"/>
      <c r="G421" s="151"/>
      <c r="H421" s="151"/>
      <c r="I421" s="151"/>
      <c r="J421" s="151"/>
      <c r="K421" s="151"/>
      <c r="L421" s="151"/>
      <c r="M421" s="151"/>
      <c r="N421" s="151"/>
      <c r="O421" s="151"/>
      <c r="P421" s="151"/>
      <c r="Q421" s="151"/>
      <c r="R421" s="151"/>
      <c r="S421" s="151"/>
      <c r="T421" s="151"/>
      <c r="U421" s="151"/>
      <c r="V421" s="151"/>
      <c r="W421" s="151"/>
      <c r="X421" s="151"/>
      <c r="Y421" s="151"/>
      <c r="Z421" s="151"/>
    </row>
    <row r="422">
      <c r="A422" s="343"/>
      <c r="B422" s="151"/>
      <c r="C422" s="151"/>
      <c r="D422" s="151"/>
      <c r="E422" s="151"/>
      <c r="F422" s="151"/>
      <c r="G422" s="151"/>
      <c r="H422" s="151"/>
      <c r="I422" s="151"/>
      <c r="J422" s="151"/>
      <c r="K422" s="151"/>
      <c r="L422" s="151"/>
      <c r="M422" s="151"/>
      <c r="N422" s="151"/>
      <c r="O422" s="151"/>
      <c r="P422" s="151"/>
      <c r="Q422" s="151"/>
      <c r="R422" s="151"/>
      <c r="S422" s="151"/>
      <c r="T422" s="151"/>
      <c r="U422" s="151"/>
      <c r="V422" s="151"/>
      <c r="W422" s="151"/>
      <c r="X422" s="151"/>
      <c r="Y422" s="151"/>
      <c r="Z422" s="151"/>
    </row>
    <row r="423">
      <c r="A423" s="343"/>
      <c r="B423" s="151"/>
      <c r="C423" s="151"/>
      <c r="D423" s="151"/>
      <c r="E423" s="151"/>
      <c r="F423" s="151"/>
      <c r="G423" s="151"/>
      <c r="H423" s="151"/>
      <c r="I423" s="151"/>
      <c r="J423" s="151"/>
      <c r="K423" s="151"/>
      <c r="L423" s="151"/>
      <c r="M423" s="151"/>
      <c r="N423" s="151"/>
      <c r="O423" s="151"/>
      <c r="P423" s="151"/>
      <c r="Q423" s="151"/>
      <c r="R423" s="151"/>
      <c r="S423" s="151"/>
      <c r="T423" s="151"/>
      <c r="U423" s="151"/>
      <c r="V423" s="151"/>
      <c r="W423" s="151"/>
      <c r="X423" s="151"/>
      <c r="Y423" s="151"/>
      <c r="Z423" s="151"/>
    </row>
    <row r="424">
      <c r="A424" s="343"/>
      <c r="B424" s="151"/>
      <c r="C424" s="151"/>
      <c r="D424" s="151"/>
      <c r="E424" s="151"/>
      <c r="F424" s="151"/>
      <c r="G424" s="151"/>
      <c r="H424" s="151"/>
      <c r="I424" s="151"/>
      <c r="J424" s="151"/>
      <c r="K424" s="151"/>
      <c r="L424" s="151"/>
      <c r="M424" s="151"/>
      <c r="N424" s="151"/>
      <c r="O424" s="151"/>
      <c r="P424" s="151"/>
      <c r="Q424" s="151"/>
      <c r="R424" s="151"/>
      <c r="S424" s="151"/>
      <c r="T424" s="151"/>
      <c r="U424" s="151"/>
      <c r="V424" s="151"/>
      <c r="W424" s="151"/>
      <c r="X424" s="151"/>
      <c r="Y424" s="151"/>
      <c r="Z424" s="151"/>
    </row>
    <row r="425">
      <c r="A425" s="343"/>
      <c r="B425" s="151"/>
      <c r="C425" s="151"/>
      <c r="D425" s="151"/>
      <c r="E425" s="151"/>
      <c r="F425" s="151"/>
      <c r="G425" s="151"/>
      <c r="H425" s="151"/>
      <c r="I425" s="151"/>
      <c r="J425" s="151"/>
      <c r="K425" s="151"/>
      <c r="L425" s="151"/>
      <c r="M425" s="151"/>
      <c r="N425" s="151"/>
      <c r="O425" s="151"/>
      <c r="P425" s="151"/>
      <c r="Q425" s="151"/>
      <c r="R425" s="151"/>
      <c r="S425" s="151"/>
      <c r="T425" s="151"/>
      <c r="U425" s="151"/>
      <c r="V425" s="151"/>
      <c r="W425" s="151"/>
      <c r="X425" s="151"/>
      <c r="Y425" s="151"/>
      <c r="Z425" s="151"/>
    </row>
    <row r="426">
      <c r="A426" s="343"/>
      <c r="B426" s="151"/>
      <c r="C426" s="151"/>
      <c r="D426" s="151"/>
      <c r="E426" s="151"/>
      <c r="F426" s="151"/>
      <c r="G426" s="151"/>
      <c r="H426" s="151"/>
      <c r="I426" s="151"/>
      <c r="J426" s="151"/>
      <c r="K426" s="151"/>
      <c r="L426" s="151"/>
      <c r="M426" s="151"/>
      <c r="N426" s="151"/>
      <c r="O426" s="151"/>
      <c r="P426" s="151"/>
      <c r="Q426" s="151"/>
      <c r="R426" s="151"/>
      <c r="S426" s="151"/>
      <c r="T426" s="151"/>
      <c r="U426" s="151"/>
      <c r="V426" s="151"/>
      <c r="W426" s="151"/>
      <c r="X426" s="151"/>
      <c r="Y426" s="151"/>
      <c r="Z426" s="151"/>
    </row>
    <row r="427">
      <c r="A427" s="343"/>
      <c r="B427" s="151"/>
      <c r="C427" s="151"/>
      <c r="D427" s="151"/>
      <c r="E427" s="151"/>
      <c r="F427" s="151"/>
      <c r="G427" s="151"/>
      <c r="H427" s="151"/>
      <c r="I427" s="151"/>
      <c r="J427" s="151"/>
      <c r="K427" s="151"/>
      <c r="L427" s="151"/>
      <c r="M427" s="151"/>
      <c r="N427" s="151"/>
      <c r="O427" s="151"/>
      <c r="P427" s="151"/>
      <c r="Q427" s="151"/>
      <c r="R427" s="151"/>
      <c r="S427" s="151"/>
      <c r="T427" s="151"/>
      <c r="U427" s="151"/>
      <c r="V427" s="151"/>
      <c r="W427" s="151"/>
      <c r="X427" s="151"/>
      <c r="Y427" s="151"/>
      <c r="Z427" s="151"/>
    </row>
    <row r="428">
      <c r="A428" s="343"/>
      <c r="B428" s="151"/>
      <c r="C428" s="151"/>
      <c r="D428" s="151"/>
      <c r="E428" s="151"/>
      <c r="F428" s="151"/>
      <c r="G428" s="151"/>
      <c r="H428" s="151"/>
      <c r="I428" s="151"/>
      <c r="J428" s="151"/>
      <c r="K428" s="151"/>
      <c r="L428" s="151"/>
      <c r="M428" s="151"/>
      <c r="N428" s="151"/>
      <c r="O428" s="151"/>
      <c r="P428" s="151"/>
      <c r="Q428" s="151"/>
      <c r="R428" s="151"/>
      <c r="S428" s="151"/>
      <c r="T428" s="151"/>
      <c r="U428" s="151"/>
      <c r="V428" s="151"/>
      <c r="W428" s="151"/>
      <c r="X428" s="151"/>
      <c r="Y428" s="151"/>
      <c r="Z428" s="151"/>
    </row>
    <row r="429">
      <c r="A429" s="343"/>
      <c r="B429" s="151"/>
      <c r="C429" s="151"/>
      <c r="D429" s="151"/>
      <c r="E429" s="151"/>
      <c r="F429" s="151"/>
      <c r="G429" s="151"/>
      <c r="H429" s="151"/>
      <c r="I429" s="151"/>
      <c r="J429" s="151"/>
      <c r="K429" s="151"/>
      <c r="L429" s="151"/>
      <c r="M429" s="151"/>
      <c r="N429" s="151"/>
      <c r="O429" s="151"/>
      <c r="P429" s="151"/>
      <c r="Q429" s="151"/>
      <c r="R429" s="151"/>
      <c r="S429" s="151"/>
      <c r="T429" s="151"/>
      <c r="U429" s="151"/>
      <c r="V429" s="151"/>
      <c r="W429" s="151"/>
      <c r="X429" s="151"/>
      <c r="Y429" s="151"/>
      <c r="Z429" s="151"/>
    </row>
    <row r="430">
      <c r="A430" s="343"/>
      <c r="B430" s="151"/>
      <c r="C430" s="151"/>
      <c r="D430" s="151"/>
      <c r="E430" s="151"/>
      <c r="F430" s="151"/>
      <c r="G430" s="151"/>
      <c r="H430" s="151"/>
      <c r="I430" s="151"/>
      <c r="J430" s="151"/>
      <c r="K430" s="151"/>
      <c r="L430" s="151"/>
      <c r="M430" s="151"/>
      <c r="N430" s="151"/>
      <c r="O430" s="151"/>
      <c r="P430" s="151"/>
      <c r="Q430" s="151"/>
      <c r="R430" s="151"/>
      <c r="S430" s="151"/>
      <c r="T430" s="151"/>
      <c r="U430" s="151"/>
      <c r="V430" s="151"/>
      <c r="W430" s="151"/>
      <c r="X430" s="151"/>
      <c r="Y430" s="151"/>
      <c r="Z430" s="151"/>
    </row>
    <row r="431">
      <c r="A431" s="343"/>
      <c r="B431" s="151"/>
      <c r="C431" s="151"/>
      <c r="D431" s="151"/>
      <c r="E431" s="151"/>
      <c r="F431" s="151"/>
      <c r="G431" s="151"/>
      <c r="H431" s="151"/>
      <c r="I431" s="151"/>
      <c r="J431" s="151"/>
      <c r="K431" s="151"/>
      <c r="L431" s="151"/>
      <c r="M431" s="151"/>
      <c r="N431" s="151"/>
      <c r="O431" s="151"/>
      <c r="P431" s="151"/>
      <c r="Q431" s="151"/>
      <c r="R431" s="151"/>
      <c r="S431" s="151"/>
      <c r="T431" s="151"/>
      <c r="U431" s="151"/>
      <c r="V431" s="151"/>
      <c r="W431" s="151"/>
      <c r="X431" s="151"/>
      <c r="Y431" s="151"/>
      <c r="Z431" s="151"/>
    </row>
    <row r="432">
      <c r="A432" s="343"/>
      <c r="B432" s="151"/>
      <c r="C432" s="151"/>
      <c r="D432" s="151"/>
      <c r="E432" s="151"/>
      <c r="F432" s="151"/>
      <c r="G432" s="151"/>
      <c r="H432" s="151"/>
      <c r="I432" s="151"/>
      <c r="J432" s="151"/>
      <c r="K432" s="151"/>
      <c r="L432" s="151"/>
      <c r="M432" s="151"/>
      <c r="N432" s="151"/>
      <c r="O432" s="151"/>
      <c r="P432" s="151"/>
      <c r="Q432" s="151"/>
      <c r="R432" s="151"/>
      <c r="S432" s="151"/>
      <c r="T432" s="151"/>
      <c r="U432" s="151"/>
      <c r="V432" s="151"/>
      <c r="W432" s="151"/>
      <c r="X432" s="151"/>
      <c r="Y432" s="151"/>
      <c r="Z432" s="151"/>
    </row>
    <row r="433">
      <c r="A433" s="343"/>
      <c r="B433" s="151"/>
      <c r="C433" s="151"/>
      <c r="D433" s="151"/>
      <c r="E433" s="151"/>
      <c r="F433" s="151"/>
      <c r="G433" s="151"/>
      <c r="H433" s="151"/>
      <c r="I433" s="151"/>
      <c r="J433" s="151"/>
      <c r="K433" s="151"/>
      <c r="L433" s="151"/>
      <c r="M433" s="151"/>
      <c r="N433" s="151"/>
      <c r="O433" s="151"/>
      <c r="P433" s="151"/>
      <c r="Q433" s="151"/>
      <c r="R433" s="151"/>
      <c r="S433" s="151"/>
      <c r="T433" s="151"/>
      <c r="U433" s="151"/>
      <c r="V433" s="151"/>
      <c r="W433" s="151"/>
      <c r="X433" s="151"/>
      <c r="Y433" s="151"/>
      <c r="Z433" s="151"/>
    </row>
    <row r="434">
      <c r="A434" s="343"/>
      <c r="B434" s="151"/>
      <c r="C434" s="151"/>
      <c r="D434" s="151"/>
      <c r="E434" s="151"/>
      <c r="F434" s="151"/>
      <c r="G434" s="151"/>
      <c r="H434" s="151"/>
      <c r="I434" s="151"/>
      <c r="J434" s="151"/>
      <c r="K434" s="151"/>
      <c r="L434" s="151"/>
      <c r="M434" s="151"/>
      <c r="N434" s="151"/>
      <c r="O434" s="151"/>
      <c r="P434" s="151"/>
      <c r="Q434" s="151"/>
      <c r="R434" s="151"/>
      <c r="S434" s="151"/>
      <c r="T434" s="151"/>
      <c r="U434" s="151"/>
      <c r="V434" s="151"/>
      <c r="W434" s="151"/>
      <c r="X434" s="151"/>
      <c r="Y434" s="151"/>
      <c r="Z434" s="151"/>
    </row>
    <row r="435">
      <c r="A435" s="343"/>
      <c r="B435" s="151"/>
      <c r="C435" s="151"/>
      <c r="D435" s="151"/>
      <c r="E435" s="151"/>
      <c r="F435" s="151"/>
      <c r="G435" s="151"/>
      <c r="H435" s="151"/>
      <c r="I435" s="151"/>
      <c r="J435" s="151"/>
      <c r="K435" s="151"/>
      <c r="L435" s="151"/>
      <c r="M435" s="151"/>
      <c r="N435" s="151"/>
      <c r="O435" s="151"/>
      <c r="P435" s="151"/>
      <c r="Q435" s="151"/>
      <c r="R435" s="151"/>
      <c r="S435" s="151"/>
      <c r="T435" s="151"/>
      <c r="U435" s="151"/>
      <c r="V435" s="151"/>
      <c r="W435" s="151"/>
      <c r="X435" s="151"/>
      <c r="Y435" s="151"/>
      <c r="Z435" s="151"/>
    </row>
    <row r="436">
      <c r="A436" s="343"/>
      <c r="B436" s="151"/>
      <c r="C436" s="151"/>
      <c r="D436" s="151"/>
      <c r="E436" s="151"/>
      <c r="F436" s="151"/>
      <c r="G436" s="151"/>
      <c r="H436" s="151"/>
      <c r="I436" s="151"/>
      <c r="J436" s="151"/>
      <c r="K436" s="151"/>
      <c r="L436" s="151"/>
      <c r="M436" s="151"/>
      <c r="N436" s="151"/>
      <c r="O436" s="151"/>
      <c r="P436" s="151"/>
      <c r="Q436" s="151"/>
      <c r="R436" s="151"/>
      <c r="S436" s="151"/>
      <c r="T436" s="151"/>
      <c r="U436" s="151"/>
      <c r="V436" s="151"/>
      <c r="W436" s="151"/>
      <c r="X436" s="151"/>
      <c r="Y436" s="151"/>
      <c r="Z436" s="151"/>
    </row>
    <row r="437">
      <c r="A437" s="343"/>
      <c r="B437" s="151"/>
      <c r="C437" s="151"/>
      <c r="D437" s="151"/>
      <c r="E437" s="151"/>
      <c r="F437" s="151"/>
      <c r="G437" s="151"/>
      <c r="H437" s="151"/>
      <c r="I437" s="151"/>
      <c r="J437" s="151"/>
      <c r="K437" s="151"/>
      <c r="L437" s="151"/>
      <c r="M437" s="151"/>
      <c r="N437" s="151"/>
      <c r="O437" s="151"/>
      <c r="P437" s="151"/>
      <c r="Q437" s="151"/>
      <c r="R437" s="151"/>
      <c r="S437" s="151"/>
      <c r="T437" s="151"/>
      <c r="U437" s="151"/>
      <c r="V437" s="151"/>
      <c r="W437" s="151"/>
      <c r="X437" s="151"/>
      <c r="Y437" s="151"/>
      <c r="Z437" s="151"/>
    </row>
    <row r="438">
      <c r="A438" s="343"/>
      <c r="B438" s="151"/>
      <c r="C438" s="151"/>
      <c r="D438" s="151"/>
      <c r="E438" s="151"/>
      <c r="F438" s="151"/>
      <c r="G438" s="151"/>
      <c r="H438" s="151"/>
      <c r="I438" s="151"/>
      <c r="J438" s="151"/>
      <c r="K438" s="151"/>
      <c r="L438" s="151"/>
      <c r="M438" s="151"/>
      <c r="N438" s="151"/>
      <c r="O438" s="151"/>
      <c r="P438" s="151"/>
      <c r="Q438" s="151"/>
      <c r="R438" s="151"/>
      <c r="S438" s="151"/>
      <c r="T438" s="151"/>
      <c r="U438" s="151"/>
      <c r="V438" s="151"/>
      <c r="W438" s="151"/>
      <c r="X438" s="151"/>
      <c r="Y438" s="151"/>
      <c r="Z438" s="151"/>
    </row>
    <row r="439">
      <c r="A439" s="343"/>
      <c r="B439" s="151"/>
      <c r="C439" s="151"/>
      <c r="D439" s="151"/>
      <c r="E439" s="151"/>
      <c r="F439" s="151"/>
      <c r="G439" s="151"/>
      <c r="H439" s="151"/>
      <c r="I439" s="151"/>
      <c r="J439" s="151"/>
      <c r="K439" s="151"/>
      <c r="L439" s="151"/>
      <c r="M439" s="151"/>
      <c r="N439" s="151"/>
      <c r="O439" s="151"/>
      <c r="P439" s="151"/>
      <c r="Q439" s="151"/>
      <c r="R439" s="151"/>
      <c r="S439" s="151"/>
      <c r="T439" s="151"/>
      <c r="U439" s="151"/>
      <c r="V439" s="151"/>
      <c r="W439" s="151"/>
      <c r="X439" s="151"/>
      <c r="Y439" s="151"/>
      <c r="Z439" s="151"/>
    </row>
    <row r="440">
      <c r="A440" s="343"/>
      <c r="B440" s="151"/>
      <c r="C440" s="151"/>
      <c r="D440" s="151"/>
      <c r="E440" s="151"/>
      <c r="F440" s="151"/>
      <c r="G440" s="151"/>
      <c r="H440" s="151"/>
      <c r="I440" s="151"/>
      <c r="J440" s="151"/>
      <c r="K440" s="151"/>
      <c r="L440" s="151"/>
      <c r="M440" s="151"/>
      <c r="N440" s="151"/>
      <c r="O440" s="151"/>
      <c r="P440" s="151"/>
      <c r="Q440" s="151"/>
      <c r="R440" s="151"/>
      <c r="S440" s="151"/>
      <c r="T440" s="151"/>
      <c r="U440" s="151"/>
      <c r="V440" s="151"/>
      <c r="W440" s="151"/>
      <c r="X440" s="151"/>
      <c r="Y440" s="151"/>
      <c r="Z440" s="151"/>
    </row>
    <row r="441">
      <c r="A441" s="343"/>
      <c r="B441" s="151"/>
      <c r="C441" s="151"/>
      <c r="D441" s="151"/>
      <c r="E441" s="151"/>
      <c r="F441" s="151"/>
      <c r="G441" s="151"/>
      <c r="H441" s="151"/>
      <c r="I441" s="151"/>
      <c r="J441" s="151"/>
      <c r="K441" s="151"/>
      <c r="L441" s="151"/>
      <c r="M441" s="151"/>
      <c r="N441" s="151"/>
      <c r="O441" s="151"/>
      <c r="P441" s="151"/>
      <c r="Q441" s="151"/>
      <c r="R441" s="151"/>
      <c r="S441" s="151"/>
      <c r="T441" s="151"/>
      <c r="U441" s="151"/>
      <c r="V441" s="151"/>
      <c r="W441" s="151"/>
      <c r="X441" s="151"/>
      <c r="Y441" s="151"/>
      <c r="Z441" s="151"/>
    </row>
    <row r="442">
      <c r="A442" s="343"/>
      <c r="B442" s="151"/>
      <c r="C442" s="151"/>
      <c r="D442" s="151"/>
      <c r="E442" s="151"/>
      <c r="F442" s="151"/>
      <c r="G442" s="151"/>
      <c r="H442" s="151"/>
      <c r="I442" s="151"/>
      <c r="J442" s="151"/>
      <c r="K442" s="151"/>
      <c r="L442" s="151"/>
      <c r="M442" s="151"/>
      <c r="N442" s="151"/>
      <c r="O442" s="151"/>
      <c r="P442" s="151"/>
      <c r="Q442" s="151"/>
      <c r="R442" s="151"/>
      <c r="S442" s="151"/>
      <c r="T442" s="151"/>
      <c r="U442" s="151"/>
      <c r="V442" s="151"/>
      <c r="W442" s="151"/>
      <c r="X442" s="151"/>
      <c r="Y442" s="151"/>
      <c r="Z442" s="151"/>
    </row>
    <row r="443">
      <c r="A443" s="343"/>
      <c r="B443" s="151"/>
      <c r="C443" s="151"/>
      <c r="D443" s="151"/>
      <c r="E443" s="151"/>
      <c r="F443" s="151"/>
      <c r="G443" s="151"/>
      <c r="H443" s="151"/>
      <c r="I443" s="151"/>
      <c r="J443" s="151"/>
      <c r="K443" s="151"/>
      <c r="L443" s="151"/>
      <c r="M443" s="151"/>
      <c r="N443" s="151"/>
      <c r="O443" s="151"/>
      <c r="P443" s="151"/>
      <c r="Q443" s="151"/>
      <c r="R443" s="151"/>
      <c r="S443" s="151"/>
      <c r="T443" s="151"/>
      <c r="U443" s="151"/>
      <c r="V443" s="151"/>
      <c r="W443" s="151"/>
      <c r="X443" s="151"/>
      <c r="Y443" s="151"/>
      <c r="Z443" s="151"/>
    </row>
    <row r="444">
      <c r="A444" s="343"/>
      <c r="B444" s="151"/>
      <c r="C444" s="151"/>
      <c r="D444" s="151"/>
      <c r="E444" s="151"/>
      <c r="F444" s="151"/>
      <c r="G444" s="151"/>
      <c r="H444" s="151"/>
      <c r="I444" s="151"/>
      <c r="J444" s="151"/>
      <c r="K444" s="151"/>
      <c r="L444" s="151"/>
      <c r="M444" s="151"/>
      <c r="N444" s="151"/>
      <c r="O444" s="151"/>
      <c r="P444" s="151"/>
      <c r="Q444" s="151"/>
      <c r="R444" s="151"/>
      <c r="S444" s="151"/>
      <c r="T444" s="151"/>
      <c r="U444" s="151"/>
      <c r="V444" s="151"/>
      <c r="W444" s="151"/>
      <c r="X444" s="151"/>
      <c r="Y444" s="151"/>
      <c r="Z444" s="151"/>
    </row>
    <row r="445">
      <c r="A445" s="343"/>
      <c r="B445" s="151"/>
      <c r="C445" s="151"/>
      <c r="D445" s="151"/>
      <c r="E445" s="151"/>
      <c r="F445" s="151"/>
      <c r="G445" s="151"/>
      <c r="H445" s="151"/>
      <c r="I445" s="151"/>
      <c r="J445" s="151"/>
      <c r="K445" s="151"/>
      <c r="L445" s="151"/>
      <c r="M445" s="151"/>
      <c r="N445" s="151"/>
      <c r="O445" s="151"/>
      <c r="P445" s="151"/>
      <c r="Q445" s="151"/>
      <c r="R445" s="151"/>
      <c r="S445" s="151"/>
      <c r="T445" s="151"/>
      <c r="U445" s="151"/>
      <c r="V445" s="151"/>
      <c r="W445" s="151"/>
      <c r="X445" s="151"/>
      <c r="Y445" s="151"/>
      <c r="Z445" s="151"/>
    </row>
    <row r="446">
      <c r="A446" s="343"/>
      <c r="B446" s="151"/>
      <c r="C446" s="151"/>
      <c r="D446" s="151"/>
      <c r="E446" s="151"/>
      <c r="F446" s="151"/>
      <c r="G446" s="151"/>
      <c r="H446" s="151"/>
      <c r="I446" s="151"/>
      <c r="J446" s="151"/>
      <c r="K446" s="151"/>
      <c r="L446" s="151"/>
      <c r="M446" s="151"/>
      <c r="N446" s="151"/>
      <c r="O446" s="151"/>
      <c r="P446" s="151"/>
      <c r="Q446" s="151"/>
      <c r="R446" s="151"/>
      <c r="S446" s="151"/>
      <c r="T446" s="151"/>
      <c r="U446" s="151"/>
      <c r="V446" s="151"/>
      <c r="W446" s="151"/>
      <c r="X446" s="151"/>
      <c r="Y446" s="151"/>
      <c r="Z446" s="151"/>
    </row>
    <row r="447">
      <c r="A447" s="343"/>
      <c r="B447" s="151"/>
      <c r="C447" s="151"/>
      <c r="D447" s="151"/>
      <c r="E447" s="151"/>
      <c r="F447" s="151"/>
      <c r="G447" s="151"/>
      <c r="H447" s="151"/>
      <c r="I447" s="151"/>
      <c r="J447" s="151"/>
      <c r="K447" s="151"/>
      <c r="L447" s="151"/>
      <c r="M447" s="151"/>
      <c r="N447" s="151"/>
      <c r="O447" s="151"/>
      <c r="P447" s="151"/>
      <c r="Q447" s="151"/>
      <c r="R447" s="151"/>
      <c r="S447" s="151"/>
      <c r="T447" s="151"/>
      <c r="U447" s="151"/>
      <c r="V447" s="151"/>
      <c r="W447" s="151"/>
      <c r="X447" s="151"/>
      <c r="Y447" s="151"/>
      <c r="Z447" s="151"/>
    </row>
    <row r="448">
      <c r="A448" s="343"/>
      <c r="B448" s="151"/>
      <c r="C448" s="151"/>
      <c r="D448" s="151"/>
      <c r="E448" s="151"/>
      <c r="F448" s="151"/>
      <c r="G448" s="151"/>
      <c r="H448" s="151"/>
      <c r="I448" s="151"/>
      <c r="J448" s="151"/>
      <c r="K448" s="151"/>
      <c r="L448" s="151"/>
      <c r="M448" s="151"/>
      <c r="N448" s="151"/>
      <c r="O448" s="151"/>
      <c r="P448" s="151"/>
      <c r="Q448" s="151"/>
      <c r="R448" s="151"/>
      <c r="S448" s="151"/>
      <c r="T448" s="151"/>
      <c r="U448" s="151"/>
      <c r="V448" s="151"/>
      <c r="W448" s="151"/>
      <c r="X448" s="151"/>
      <c r="Y448" s="151"/>
      <c r="Z448" s="151"/>
    </row>
    <row r="449">
      <c r="A449" s="343"/>
      <c r="B449" s="151"/>
      <c r="C449" s="151"/>
      <c r="D449" s="151"/>
      <c r="E449" s="151"/>
      <c r="F449" s="151"/>
      <c r="G449" s="151"/>
      <c r="H449" s="151"/>
      <c r="I449" s="151"/>
      <c r="J449" s="151"/>
      <c r="K449" s="151"/>
      <c r="L449" s="151"/>
      <c r="M449" s="151"/>
      <c r="N449" s="151"/>
      <c r="O449" s="151"/>
      <c r="P449" s="151"/>
      <c r="Q449" s="151"/>
      <c r="R449" s="151"/>
      <c r="S449" s="151"/>
      <c r="T449" s="151"/>
      <c r="U449" s="151"/>
      <c r="V449" s="151"/>
      <c r="W449" s="151"/>
      <c r="X449" s="151"/>
      <c r="Y449" s="151"/>
      <c r="Z449" s="151"/>
    </row>
    <row r="450">
      <c r="A450" s="343"/>
      <c r="B450" s="151"/>
      <c r="C450" s="151"/>
      <c r="D450" s="151"/>
      <c r="E450" s="151"/>
      <c r="F450" s="151"/>
      <c r="G450" s="151"/>
      <c r="H450" s="151"/>
      <c r="I450" s="151"/>
      <c r="J450" s="151"/>
      <c r="K450" s="151"/>
      <c r="L450" s="151"/>
      <c r="M450" s="151"/>
      <c r="N450" s="151"/>
      <c r="O450" s="151"/>
      <c r="P450" s="151"/>
      <c r="Q450" s="151"/>
      <c r="R450" s="151"/>
      <c r="S450" s="151"/>
      <c r="T450" s="151"/>
      <c r="U450" s="151"/>
      <c r="V450" s="151"/>
      <c r="W450" s="151"/>
      <c r="X450" s="151"/>
      <c r="Y450" s="151"/>
      <c r="Z450" s="151"/>
    </row>
    <row r="451">
      <c r="A451" s="343"/>
      <c r="B451" s="151"/>
      <c r="C451" s="151"/>
      <c r="D451" s="151"/>
      <c r="E451" s="151"/>
      <c r="F451" s="151"/>
      <c r="G451" s="151"/>
      <c r="H451" s="151"/>
      <c r="I451" s="151"/>
      <c r="J451" s="151"/>
      <c r="K451" s="151"/>
      <c r="L451" s="151"/>
      <c r="M451" s="151"/>
      <c r="N451" s="151"/>
      <c r="O451" s="151"/>
      <c r="P451" s="151"/>
      <c r="Q451" s="151"/>
      <c r="R451" s="151"/>
      <c r="S451" s="151"/>
      <c r="T451" s="151"/>
      <c r="U451" s="151"/>
      <c r="V451" s="151"/>
      <c r="W451" s="151"/>
      <c r="X451" s="151"/>
      <c r="Y451" s="151"/>
      <c r="Z451" s="151"/>
    </row>
    <row r="452">
      <c r="A452" s="343"/>
      <c r="B452" s="151"/>
      <c r="C452" s="151"/>
      <c r="D452" s="151"/>
      <c r="E452" s="151"/>
      <c r="F452" s="151"/>
      <c r="G452" s="151"/>
      <c r="H452" s="151"/>
      <c r="I452" s="151"/>
      <c r="J452" s="151"/>
      <c r="K452" s="151"/>
      <c r="L452" s="151"/>
      <c r="M452" s="151"/>
      <c r="N452" s="151"/>
      <c r="O452" s="151"/>
      <c r="P452" s="151"/>
      <c r="Q452" s="151"/>
      <c r="R452" s="151"/>
      <c r="S452" s="151"/>
      <c r="T452" s="151"/>
      <c r="U452" s="151"/>
      <c r="V452" s="151"/>
      <c r="W452" s="151"/>
      <c r="X452" s="151"/>
      <c r="Y452" s="151"/>
      <c r="Z452" s="151"/>
    </row>
    <row r="453">
      <c r="A453" s="343"/>
      <c r="B453" s="151"/>
      <c r="C453" s="151"/>
      <c r="D453" s="151"/>
      <c r="E453" s="151"/>
      <c r="F453" s="151"/>
      <c r="G453" s="151"/>
      <c r="H453" s="151"/>
      <c r="I453" s="151"/>
      <c r="J453" s="151"/>
      <c r="K453" s="151"/>
      <c r="L453" s="151"/>
      <c r="M453" s="151"/>
      <c r="N453" s="151"/>
      <c r="O453" s="151"/>
      <c r="P453" s="151"/>
      <c r="Q453" s="151"/>
      <c r="R453" s="151"/>
      <c r="S453" s="151"/>
      <c r="T453" s="151"/>
      <c r="U453" s="151"/>
      <c r="V453" s="151"/>
      <c r="W453" s="151"/>
      <c r="X453" s="151"/>
      <c r="Y453" s="151"/>
      <c r="Z453" s="151"/>
    </row>
    <row r="454">
      <c r="A454" s="343"/>
      <c r="B454" s="151"/>
      <c r="C454" s="151"/>
      <c r="D454" s="151"/>
      <c r="E454" s="151"/>
      <c r="F454" s="151"/>
      <c r="G454" s="151"/>
      <c r="H454" s="151"/>
      <c r="I454" s="151"/>
      <c r="J454" s="151"/>
      <c r="K454" s="151"/>
      <c r="L454" s="151"/>
      <c r="M454" s="151"/>
      <c r="N454" s="151"/>
      <c r="O454" s="151"/>
      <c r="P454" s="151"/>
      <c r="Q454" s="151"/>
      <c r="R454" s="151"/>
      <c r="S454" s="151"/>
      <c r="T454" s="151"/>
      <c r="U454" s="151"/>
      <c r="V454" s="151"/>
      <c r="W454" s="151"/>
      <c r="X454" s="151"/>
      <c r="Y454" s="151"/>
      <c r="Z454" s="151"/>
    </row>
    <row r="455">
      <c r="A455" s="343"/>
      <c r="B455" s="151"/>
      <c r="C455" s="151"/>
      <c r="D455" s="151"/>
      <c r="E455" s="151"/>
      <c r="F455" s="151"/>
      <c r="G455" s="151"/>
      <c r="H455" s="151"/>
      <c r="I455" s="151"/>
      <c r="J455" s="151"/>
      <c r="K455" s="151"/>
      <c r="L455" s="151"/>
      <c r="M455" s="151"/>
      <c r="N455" s="151"/>
      <c r="O455" s="151"/>
      <c r="P455" s="151"/>
      <c r="Q455" s="151"/>
      <c r="R455" s="151"/>
      <c r="S455" s="151"/>
      <c r="T455" s="151"/>
      <c r="U455" s="151"/>
      <c r="V455" s="151"/>
      <c r="W455" s="151"/>
      <c r="X455" s="151"/>
      <c r="Y455" s="151"/>
      <c r="Z455" s="151"/>
    </row>
    <row r="456">
      <c r="A456" s="343"/>
      <c r="B456" s="151"/>
      <c r="C456" s="151"/>
      <c r="D456" s="151"/>
      <c r="E456" s="151"/>
      <c r="F456" s="151"/>
      <c r="G456" s="151"/>
      <c r="H456" s="151"/>
      <c r="I456" s="151"/>
      <c r="J456" s="151"/>
      <c r="K456" s="151"/>
      <c r="L456" s="151"/>
      <c r="M456" s="151"/>
      <c r="N456" s="151"/>
      <c r="O456" s="151"/>
      <c r="P456" s="151"/>
      <c r="Q456" s="151"/>
      <c r="R456" s="151"/>
      <c r="S456" s="151"/>
      <c r="T456" s="151"/>
      <c r="U456" s="151"/>
      <c r="V456" s="151"/>
      <c r="W456" s="151"/>
      <c r="X456" s="151"/>
      <c r="Y456" s="151"/>
      <c r="Z456" s="151"/>
    </row>
    <row r="457">
      <c r="A457" s="343"/>
      <c r="B457" s="151"/>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row>
    <row r="458">
      <c r="A458" s="343"/>
      <c r="B458" s="151"/>
      <c r="C458" s="151"/>
      <c r="D458" s="151"/>
      <c r="E458" s="151"/>
      <c r="F458" s="151"/>
      <c r="G458" s="151"/>
      <c r="H458" s="151"/>
      <c r="I458" s="151"/>
      <c r="J458" s="151"/>
      <c r="K458" s="151"/>
      <c r="L458" s="151"/>
      <c r="M458" s="151"/>
      <c r="N458" s="151"/>
      <c r="O458" s="151"/>
      <c r="P458" s="151"/>
      <c r="Q458" s="151"/>
      <c r="R458" s="151"/>
      <c r="S458" s="151"/>
      <c r="T458" s="151"/>
      <c r="U458" s="151"/>
      <c r="V458" s="151"/>
      <c r="W458" s="151"/>
      <c r="X458" s="151"/>
      <c r="Y458" s="151"/>
      <c r="Z458" s="151"/>
    </row>
    <row r="459">
      <c r="A459" s="343"/>
      <c r="B459" s="151"/>
      <c r="C459" s="151"/>
      <c r="D459" s="151"/>
      <c r="E459" s="151"/>
      <c r="F459" s="151"/>
      <c r="G459" s="151"/>
      <c r="H459" s="151"/>
      <c r="I459" s="151"/>
      <c r="J459" s="151"/>
      <c r="K459" s="151"/>
      <c r="L459" s="151"/>
      <c r="M459" s="151"/>
      <c r="N459" s="151"/>
      <c r="O459" s="151"/>
      <c r="P459" s="151"/>
      <c r="Q459" s="151"/>
      <c r="R459" s="151"/>
      <c r="S459" s="151"/>
      <c r="T459" s="151"/>
      <c r="U459" s="151"/>
      <c r="V459" s="151"/>
      <c r="W459" s="151"/>
      <c r="X459" s="151"/>
      <c r="Y459" s="151"/>
      <c r="Z459" s="151"/>
    </row>
    <row r="460">
      <c r="A460" s="343"/>
      <c r="B460" s="151"/>
      <c r="C460" s="151"/>
      <c r="D460" s="151"/>
      <c r="E460" s="151"/>
      <c r="F460" s="151"/>
      <c r="G460" s="151"/>
      <c r="H460" s="151"/>
      <c r="I460" s="151"/>
      <c r="J460" s="151"/>
      <c r="K460" s="151"/>
      <c r="L460" s="151"/>
      <c r="M460" s="151"/>
      <c r="N460" s="151"/>
      <c r="O460" s="151"/>
      <c r="P460" s="151"/>
      <c r="Q460" s="151"/>
      <c r="R460" s="151"/>
      <c r="S460" s="151"/>
      <c r="T460" s="151"/>
      <c r="U460" s="151"/>
      <c r="V460" s="151"/>
      <c r="W460" s="151"/>
      <c r="X460" s="151"/>
      <c r="Y460" s="151"/>
      <c r="Z460" s="151"/>
    </row>
    <row r="461">
      <c r="A461" s="343"/>
      <c r="B461" s="151"/>
      <c r="C461" s="151"/>
      <c r="D461" s="151"/>
      <c r="E461" s="151"/>
      <c r="F461" s="151"/>
      <c r="G461" s="151"/>
      <c r="H461" s="151"/>
      <c r="I461" s="151"/>
      <c r="J461" s="151"/>
      <c r="K461" s="151"/>
      <c r="L461" s="151"/>
      <c r="M461" s="151"/>
      <c r="N461" s="151"/>
      <c r="O461" s="151"/>
      <c r="P461" s="151"/>
      <c r="Q461" s="151"/>
      <c r="R461" s="151"/>
      <c r="S461" s="151"/>
      <c r="T461" s="151"/>
      <c r="U461" s="151"/>
      <c r="V461" s="151"/>
      <c r="W461" s="151"/>
      <c r="X461" s="151"/>
      <c r="Y461" s="151"/>
      <c r="Z461" s="151"/>
    </row>
    <row r="462">
      <c r="A462" s="343"/>
      <c r="B462" s="151"/>
      <c r="C462" s="151"/>
      <c r="D462" s="151"/>
      <c r="E462" s="151"/>
      <c r="F462" s="151"/>
      <c r="G462" s="151"/>
      <c r="H462" s="151"/>
      <c r="I462" s="151"/>
      <c r="J462" s="151"/>
      <c r="K462" s="151"/>
      <c r="L462" s="151"/>
      <c r="M462" s="151"/>
      <c r="N462" s="151"/>
      <c r="O462" s="151"/>
      <c r="P462" s="151"/>
      <c r="Q462" s="151"/>
      <c r="R462" s="151"/>
      <c r="S462" s="151"/>
      <c r="T462" s="151"/>
      <c r="U462" s="151"/>
      <c r="V462" s="151"/>
      <c r="W462" s="151"/>
      <c r="X462" s="151"/>
      <c r="Y462" s="151"/>
      <c r="Z462" s="151"/>
    </row>
    <row r="463">
      <c r="A463" s="343"/>
      <c r="B463" s="151"/>
      <c r="C463" s="151"/>
      <c r="D463" s="151"/>
      <c r="E463" s="151"/>
      <c r="F463" s="151"/>
      <c r="G463" s="151"/>
      <c r="H463" s="151"/>
      <c r="I463" s="151"/>
      <c r="J463" s="151"/>
      <c r="K463" s="151"/>
      <c r="L463" s="151"/>
      <c r="M463" s="151"/>
      <c r="N463" s="151"/>
      <c r="O463" s="151"/>
      <c r="P463" s="151"/>
      <c r="Q463" s="151"/>
      <c r="R463" s="151"/>
      <c r="S463" s="151"/>
      <c r="T463" s="151"/>
      <c r="U463" s="151"/>
      <c r="V463" s="151"/>
      <c r="W463" s="151"/>
      <c r="X463" s="151"/>
      <c r="Y463" s="151"/>
      <c r="Z463" s="151"/>
    </row>
    <row r="464">
      <c r="A464" s="343"/>
      <c r="B464" s="151"/>
      <c r="C464" s="151"/>
      <c r="D464" s="151"/>
      <c r="E464" s="151"/>
      <c r="F464" s="151"/>
      <c r="G464" s="151"/>
      <c r="H464" s="151"/>
      <c r="I464" s="151"/>
      <c r="J464" s="151"/>
      <c r="K464" s="151"/>
      <c r="L464" s="151"/>
      <c r="M464" s="151"/>
      <c r="N464" s="151"/>
      <c r="O464" s="151"/>
      <c r="P464" s="151"/>
      <c r="Q464" s="151"/>
      <c r="R464" s="151"/>
      <c r="S464" s="151"/>
      <c r="T464" s="151"/>
      <c r="U464" s="151"/>
      <c r="V464" s="151"/>
      <c r="W464" s="151"/>
      <c r="X464" s="151"/>
      <c r="Y464" s="151"/>
      <c r="Z464" s="151"/>
    </row>
    <row r="465">
      <c r="A465" s="343"/>
      <c r="B465" s="151"/>
      <c r="C465" s="151"/>
      <c r="D465" s="151"/>
      <c r="E465" s="151"/>
      <c r="F465" s="151"/>
      <c r="G465" s="151"/>
      <c r="H465" s="151"/>
      <c r="I465" s="151"/>
      <c r="J465" s="151"/>
      <c r="K465" s="151"/>
      <c r="L465" s="151"/>
      <c r="M465" s="151"/>
      <c r="N465" s="151"/>
      <c r="O465" s="151"/>
      <c r="P465" s="151"/>
      <c r="Q465" s="151"/>
      <c r="R465" s="151"/>
      <c r="S465" s="151"/>
      <c r="T465" s="151"/>
      <c r="U465" s="151"/>
      <c r="V465" s="151"/>
      <c r="W465" s="151"/>
      <c r="X465" s="151"/>
      <c r="Y465" s="151"/>
      <c r="Z465" s="151"/>
    </row>
    <row r="466">
      <c r="A466" s="343"/>
      <c r="B466" s="151"/>
      <c r="C466" s="151"/>
      <c r="D466" s="151"/>
      <c r="E466" s="151"/>
      <c r="F466" s="151"/>
      <c r="G466" s="151"/>
      <c r="H466" s="151"/>
      <c r="I466" s="151"/>
      <c r="J466" s="151"/>
      <c r="K466" s="151"/>
      <c r="L466" s="151"/>
      <c r="M466" s="151"/>
      <c r="N466" s="151"/>
      <c r="O466" s="151"/>
      <c r="P466" s="151"/>
      <c r="Q466" s="151"/>
      <c r="R466" s="151"/>
      <c r="S466" s="151"/>
      <c r="T466" s="151"/>
      <c r="U466" s="151"/>
      <c r="V466" s="151"/>
      <c r="W466" s="151"/>
      <c r="X466" s="151"/>
      <c r="Y466" s="151"/>
      <c r="Z466" s="151"/>
    </row>
    <row r="467">
      <c r="A467" s="343"/>
      <c r="B467" s="151"/>
      <c r="C467" s="151"/>
      <c r="D467" s="151"/>
      <c r="E467" s="151"/>
      <c r="F467" s="151"/>
      <c r="G467" s="151"/>
      <c r="H467" s="151"/>
      <c r="I467" s="151"/>
      <c r="J467" s="151"/>
      <c r="K467" s="151"/>
      <c r="L467" s="151"/>
      <c r="M467" s="151"/>
      <c r="N467" s="151"/>
      <c r="O467" s="151"/>
      <c r="P467" s="151"/>
      <c r="Q467" s="151"/>
      <c r="R467" s="151"/>
      <c r="S467" s="151"/>
      <c r="T467" s="151"/>
      <c r="U467" s="151"/>
      <c r="V467" s="151"/>
      <c r="W467" s="151"/>
      <c r="X467" s="151"/>
      <c r="Y467" s="151"/>
      <c r="Z467" s="151"/>
    </row>
    <row r="468">
      <c r="A468" s="343"/>
      <c r="B468" s="151"/>
      <c r="C468" s="151"/>
      <c r="D468" s="151"/>
      <c r="E468" s="151"/>
      <c r="F468" s="151"/>
      <c r="G468" s="151"/>
      <c r="H468" s="151"/>
      <c r="I468" s="151"/>
      <c r="J468" s="151"/>
      <c r="K468" s="151"/>
      <c r="L468" s="151"/>
      <c r="M468" s="151"/>
      <c r="N468" s="151"/>
      <c r="O468" s="151"/>
      <c r="P468" s="151"/>
      <c r="Q468" s="151"/>
      <c r="R468" s="151"/>
      <c r="S468" s="151"/>
      <c r="T468" s="151"/>
      <c r="U468" s="151"/>
      <c r="V468" s="151"/>
      <c r="W468" s="151"/>
      <c r="X468" s="151"/>
      <c r="Y468" s="151"/>
      <c r="Z468" s="151"/>
    </row>
    <row r="469">
      <c r="A469" s="343"/>
      <c r="B469" s="151"/>
      <c r="C469" s="151"/>
      <c r="D469" s="151"/>
      <c r="E469" s="151"/>
      <c r="F469" s="151"/>
      <c r="G469" s="151"/>
      <c r="H469" s="151"/>
      <c r="I469" s="151"/>
      <c r="J469" s="151"/>
      <c r="K469" s="151"/>
      <c r="L469" s="151"/>
      <c r="M469" s="151"/>
      <c r="N469" s="151"/>
      <c r="O469" s="151"/>
      <c r="P469" s="151"/>
      <c r="Q469" s="151"/>
      <c r="R469" s="151"/>
      <c r="S469" s="151"/>
      <c r="T469" s="151"/>
      <c r="U469" s="151"/>
      <c r="V469" s="151"/>
      <c r="W469" s="151"/>
      <c r="X469" s="151"/>
      <c r="Y469" s="151"/>
      <c r="Z469" s="151"/>
    </row>
    <row r="470">
      <c r="A470" s="343"/>
      <c r="B470" s="151"/>
      <c r="C470" s="151"/>
      <c r="D470" s="151"/>
      <c r="E470" s="151"/>
      <c r="F470" s="151"/>
      <c r="G470" s="151"/>
      <c r="H470" s="151"/>
      <c r="I470" s="151"/>
      <c r="J470" s="151"/>
      <c r="K470" s="151"/>
      <c r="L470" s="151"/>
      <c r="M470" s="151"/>
      <c r="N470" s="151"/>
      <c r="O470" s="151"/>
      <c r="P470" s="151"/>
      <c r="Q470" s="151"/>
      <c r="R470" s="151"/>
      <c r="S470" s="151"/>
      <c r="T470" s="151"/>
      <c r="U470" s="151"/>
      <c r="V470" s="151"/>
      <c r="W470" s="151"/>
      <c r="X470" s="151"/>
      <c r="Y470" s="151"/>
      <c r="Z470" s="151"/>
    </row>
    <row r="471">
      <c r="A471" s="343"/>
      <c r="B471" s="151"/>
      <c r="C471" s="151"/>
      <c r="D471" s="151"/>
      <c r="E471" s="151"/>
      <c r="F471" s="151"/>
      <c r="G471" s="151"/>
      <c r="H471" s="151"/>
      <c r="I471" s="151"/>
      <c r="J471" s="151"/>
      <c r="K471" s="151"/>
      <c r="L471" s="151"/>
      <c r="M471" s="151"/>
      <c r="N471" s="151"/>
      <c r="O471" s="151"/>
      <c r="P471" s="151"/>
      <c r="Q471" s="151"/>
      <c r="R471" s="151"/>
      <c r="S471" s="151"/>
      <c r="T471" s="151"/>
      <c r="U471" s="151"/>
      <c r="V471" s="151"/>
      <c r="W471" s="151"/>
      <c r="X471" s="151"/>
      <c r="Y471" s="151"/>
      <c r="Z471" s="151"/>
    </row>
    <row r="472">
      <c r="A472" s="343"/>
      <c r="B472" s="151"/>
      <c r="C472" s="151"/>
      <c r="D472" s="151"/>
      <c r="E472" s="151"/>
      <c r="F472" s="151"/>
      <c r="G472" s="151"/>
      <c r="H472" s="151"/>
      <c r="I472" s="151"/>
      <c r="J472" s="151"/>
      <c r="K472" s="151"/>
      <c r="L472" s="151"/>
      <c r="M472" s="151"/>
      <c r="N472" s="151"/>
      <c r="O472" s="151"/>
      <c r="P472" s="151"/>
      <c r="Q472" s="151"/>
      <c r="R472" s="151"/>
      <c r="S472" s="151"/>
      <c r="T472" s="151"/>
      <c r="U472" s="151"/>
      <c r="V472" s="151"/>
      <c r="W472" s="151"/>
      <c r="X472" s="151"/>
      <c r="Y472" s="151"/>
      <c r="Z472" s="151"/>
    </row>
    <row r="473">
      <c r="A473" s="343"/>
      <c r="B473" s="151"/>
      <c r="C473" s="151"/>
      <c r="D473" s="151"/>
      <c r="E473" s="151"/>
      <c r="F473" s="151"/>
      <c r="G473" s="151"/>
      <c r="H473" s="151"/>
      <c r="I473" s="151"/>
      <c r="J473" s="151"/>
      <c r="K473" s="151"/>
      <c r="L473" s="151"/>
      <c r="M473" s="151"/>
      <c r="N473" s="151"/>
      <c r="O473" s="151"/>
      <c r="P473" s="151"/>
      <c r="Q473" s="151"/>
      <c r="R473" s="151"/>
      <c r="S473" s="151"/>
      <c r="T473" s="151"/>
      <c r="U473" s="151"/>
      <c r="V473" s="151"/>
      <c r="W473" s="151"/>
      <c r="X473" s="151"/>
      <c r="Y473" s="151"/>
      <c r="Z473" s="151"/>
    </row>
    <row r="474">
      <c r="A474" s="343"/>
      <c r="B474" s="151"/>
      <c r="C474" s="151"/>
      <c r="D474" s="151"/>
      <c r="E474" s="151"/>
      <c r="F474" s="151"/>
      <c r="G474" s="151"/>
      <c r="H474" s="151"/>
      <c r="I474" s="151"/>
      <c r="J474" s="151"/>
      <c r="K474" s="151"/>
      <c r="L474" s="151"/>
      <c r="M474" s="151"/>
      <c r="N474" s="151"/>
      <c r="O474" s="151"/>
      <c r="P474" s="151"/>
      <c r="Q474" s="151"/>
      <c r="R474" s="151"/>
      <c r="S474" s="151"/>
      <c r="T474" s="151"/>
      <c r="U474" s="151"/>
      <c r="V474" s="151"/>
      <c r="W474" s="151"/>
      <c r="X474" s="151"/>
      <c r="Y474" s="151"/>
      <c r="Z474" s="151"/>
    </row>
    <row r="475">
      <c r="A475" s="343"/>
      <c r="B475" s="151"/>
      <c r="C475" s="151"/>
      <c r="D475" s="151"/>
      <c r="E475" s="151"/>
      <c r="F475" s="151"/>
      <c r="G475" s="151"/>
      <c r="H475" s="151"/>
      <c r="I475" s="151"/>
      <c r="J475" s="151"/>
      <c r="K475" s="151"/>
      <c r="L475" s="151"/>
      <c r="M475" s="151"/>
      <c r="N475" s="151"/>
      <c r="O475" s="151"/>
      <c r="P475" s="151"/>
      <c r="Q475" s="151"/>
      <c r="R475" s="151"/>
      <c r="S475" s="151"/>
      <c r="T475" s="151"/>
      <c r="U475" s="151"/>
      <c r="V475" s="151"/>
      <c r="W475" s="151"/>
      <c r="X475" s="151"/>
      <c r="Y475" s="151"/>
      <c r="Z475" s="151"/>
    </row>
    <row r="476">
      <c r="A476" s="343"/>
      <c r="B476" s="151"/>
      <c r="C476" s="151"/>
      <c r="D476" s="151"/>
      <c r="E476" s="151"/>
      <c r="F476" s="151"/>
      <c r="G476" s="151"/>
      <c r="H476" s="151"/>
      <c r="I476" s="151"/>
      <c r="J476" s="151"/>
      <c r="K476" s="151"/>
      <c r="L476" s="151"/>
      <c r="M476" s="151"/>
      <c r="N476" s="151"/>
      <c r="O476" s="151"/>
      <c r="P476" s="151"/>
      <c r="Q476" s="151"/>
      <c r="R476" s="151"/>
      <c r="S476" s="151"/>
      <c r="T476" s="151"/>
      <c r="U476" s="151"/>
      <c r="V476" s="151"/>
      <c r="W476" s="151"/>
      <c r="X476" s="151"/>
      <c r="Y476" s="151"/>
      <c r="Z476" s="151"/>
    </row>
    <row r="477">
      <c r="A477" s="343"/>
      <c r="B477" s="151"/>
      <c r="C477" s="151"/>
      <c r="D477" s="151"/>
      <c r="E477" s="151"/>
      <c r="F477" s="151"/>
      <c r="G477" s="151"/>
      <c r="H477" s="151"/>
      <c r="I477" s="151"/>
      <c r="J477" s="151"/>
      <c r="K477" s="151"/>
      <c r="L477" s="151"/>
      <c r="M477" s="151"/>
      <c r="N477" s="151"/>
      <c r="O477" s="151"/>
      <c r="P477" s="151"/>
      <c r="Q477" s="151"/>
      <c r="R477" s="151"/>
      <c r="S477" s="151"/>
      <c r="T477" s="151"/>
      <c r="U477" s="151"/>
      <c r="V477" s="151"/>
      <c r="W477" s="151"/>
      <c r="X477" s="151"/>
      <c r="Y477" s="151"/>
      <c r="Z477" s="151"/>
    </row>
    <row r="478">
      <c r="A478" s="343"/>
      <c r="B478" s="151"/>
      <c r="C478" s="151"/>
      <c r="D478" s="151"/>
      <c r="E478" s="151"/>
      <c r="F478" s="151"/>
      <c r="G478" s="151"/>
      <c r="H478" s="151"/>
      <c r="I478" s="151"/>
      <c r="J478" s="151"/>
      <c r="K478" s="151"/>
      <c r="L478" s="151"/>
      <c r="M478" s="151"/>
      <c r="N478" s="151"/>
      <c r="O478" s="151"/>
      <c r="P478" s="151"/>
      <c r="Q478" s="151"/>
      <c r="R478" s="151"/>
      <c r="S478" s="151"/>
      <c r="T478" s="151"/>
      <c r="U478" s="151"/>
      <c r="V478" s="151"/>
      <c r="W478" s="151"/>
      <c r="X478" s="151"/>
      <c r="Y478" s="151"/>
      <c r="Z478" s="151"/>
    </row>
    <row r="479">
      <c r="A479" s="343"/>
      <c r="B479" s="151"/>
      <c r="C479" s="151"/>
      <c r="D479" s="151"/>
      <c r="E479" s="151"/>
      <c r="F479" s="151"/>
      <c r="G479" s="151"/>
      <c r="H479" s="151"/>
      <c r="I479" s="151"/>
      <c r="J479" s="151"/>
      <c r="K479" s="151"/>
      <c r="L479" s="151"/>
      <c r="M479" s="151"/>
      <c r="N479" s="151"/>
      <c r="O479" s="151"/>
      <c r="P479" s="151"/>
      <c r="Q479" s="151"/>
      <c r="R479" s="151"/>
      <c r="S479" s="151"/>
      <c r="T479" s="151"/>
      <c r="U479" s="151"/>
      <c r="V479" s="151"/>
      <c r="W479" s="151"/>
      <c r="X479" s="151"/>
      <c r="Y479" s="151"/>
      <c r="Z479" s="151"/>
    </row>
    <row r="480">
      <c r="A480" s="343"/>
      <c r="B480" s="151"/>
      <c r="C480" s="151"/>
      <c r="D480" s="151"/>
      <c r="E480" s="151"/>
      <c r="F480" s="151"/>
      <c r="G480" s="151"/>
      <c r="H480" s="151"/>
      <c r="I480" s="151"/>
      <c r="J480" s="151"/>
      <c r="K480" s="151"/>
      <c r="L480" s="151"/>
      <c r="M480" s="151"/>
      <c r="N480" s="151"/>
      <c r="O480" s="151"/>
      <c r="P480" s="151"/>
      <c r="Q480" s="151"/>
      <c r="R480" s="151"/>
      <c r="S480" s="151"/>
      <c r="T480" s="151"/>
      <c r="U480" s="151"/>
      <c r="V480" s="151"/>
      <c r="W480" s="151"/>
      <c r="X480" s="151"/>
      <c r="Y480" s="151"/>
      <c r="Z480" s="151"/>
    </row>
    <row r="481">
      <c r="A481" s="343"/>
      <c r="B481" s="151"/>
      <c r="C481" s="151"/>
      <c r="D481" s="151"/>
      <c r="E481" s="151"/>
      <c r="F481" s="151"/>
      <c r="G481" s="151"/>
      <c r="H481" s="151"/>
      <c r="I481" s="151"/>
      <c r="J481" s="151"/>
      <c r="K481" s="151"/>
      <c r="L481" s="151"/>
      <c r="M481" s="151"/>
      <c r="N481" s="151"/>
      <c r="O481" s="151"/>
      <c r="P481" s="151"/>
      <c r="Q481" s="151"/>
      <c r="R481" s="151"/>
      <c r="S481" s="151"/>
      <c r="T481" s="151"/>
      <c r="U481" s="151"/>
      <c r="V481" s="151"/>
      <c r="W481" s="151"/>
      <c r="X481" s="151"/>
      <c r="Y481" s="151"/>
      <c r="Z481" s="151"/>
    </row>
    <row r="482">
      <c r="A482" s="343"/>
      <c r="B482" s="151"/>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row>
    <row r="483">
      <c r="A483" s="343"/>
      <c r="B483" s="151"/>
      <c r="C483" s="151"/>
      <c r="D483" s="151"/>
      <c r="E483" s="151"/>
      <c r="F483" s="151"/>
      <c r="G483" s="151"/>
      <c r="H483" s="151"/>
      <c r="I483" s="151"/>
      <c r="J483" s="151"/>
      <c r="K483" s="151"/>
      <c r="L483" s="151"/>
      <c r="M483" s="151"/>
      <c r="N483" s="151"/>
      <c r="O483" s="151"/>
      <c r="P483" s="151"/>
      <c r="Q483" s="151"/>
      <c r="R483" s="151"/>
      <c r="S483" s="151"/>
      <c r="T483" s="151"/>
      <c r="U483" s="151"/>
      <c r="V483" s="151"/>
      <c r="W483" s="151"/>
      <c r="X483" s="151"/>
      <c r="Y483" s="151"/>
      <c r="Z483" s="151"/>
    </row>
    <row r="484">
      <c r="A484" s="343"/>
      <c r="B484" s="151"/>
      <c r="C484" s="151"/>
      <c r="D484" s="151"/>
      <c r="E484" s="151"/>
      <c r="F484" s="151"/>
      <c r="G484" s="151"/>
      <c r="H484" s="151"/>
      <c r="I484" s="151"/>
      <c r="J484" s="151"/>
      <c r="K484" s="151"/>
      <c r="L484" s="151"/>
      <c r="M484" s="151"/>
      <c r="N484" s="151"/>
      <c r="O484" s="151"/>
      <c r="P484" s="151"/>
      <c r="Q484" s="151"/>
      <c r="R484" s="151"/>
      <c r="S484" s="151"/>
      <c r="T484" s="151"/>
      <c r="U484" s="151"/>
      <c r="V484" s="151"/>
      <c r="W484" s="151"/>
      <c r="X484" s="151"/>
      <c r="Y484" s="151"/>
      <c r="Z484" s="151"/>
    </row>
    <row r="485">
      <c r="A485" s="343"/>
      <c r="B485" s="151"/>
      <c r="C485" s="151"/>
      <c r="D485" s="151"/>
      <c r="E485" s="151"/>
      <c r="F485" s="151"/>
      <c r="G485" s="151"/>
      <c r="H485" s="151"/>
      <c r="I485" s="151"/>
      <c r="J485" s="151"/>
      <c r="K485" s="151"/>
      <c r="L485" s="151"/>
      <c r="M485" s="151"/>
      <c r="N485" s="151"/>
      <c r="O485" s="151"/>
      <c r="P485" s="151"/>
      <c r="Q485" s="151"/>
      <c r="R485" s="151"/>
      <c r="S485" s="151"/>
      <c r="T485" s="151"/>
      <c r="U485" s="151"/>
      <c r="V485" s="151"/>
      <c r="W485" s="151"/>
      <c r="X485" s="151"/>
      <c r="Y485" s="151"/>
      <c r="Z485" s="151"/>
    </row>
    <row r="486">
      <c r="A486" s="343"/>
      <c r="B486" s="151"/>
      <c r="C486" s="151"/>
      <c r="D486" s="151"/>
      <c r="E486" s="151"/>
      <c r="F486" s="151"/>
      <c r="G486" s="151"/>
      <c r="H486" s="151"/>
      <c r="I486" s="151"/>
      <c r="J486" s="151"/>
      <c r="K486" s="151"/>
      <c r="L486" s="151"/>
      <c r="M486" s="151"/>
      <c r="N486" s="151"/>
      <c r="O486" s="151"/>
      <c r="P486" s="151"/>
      <c r="Q486" s="151"/>
      <c r="R486" s="151"/>
      <c r="S486" s="151"/>
      <c r="T486" s="151"/>
      <c r="U486" s="151"/>
      <c r="V486" s="151"/>
      <c r="W486" s="151"/>
      <c r="X486" s="151"/>
      <c r="Y486" s="151"/>
      <c r="Z486" s="151"/>
    </row>
    <row r="487">
      <c r="A487" s="343"/>
      <c r="B487" s="151"/>
      <c r="C487" s="151"/>
      <c r="D487" s="151"/>
      <c r="E487" s="151"/>
      <c r="F487" s="151"/>
      <c r="G487" s="151"/>
      <c r="H487" s="151"/>
      <c r="I487" s="151"/>
      <c r="J487" s="151"/>
      <c r="K487" s="151"/>
      <c r="L487" s="151"/>
      <c r="M487" s="151"/>
      <c r="N487" s="151"/>
      <c r="O487" s="151"/>
      <c r="P487" s="151"/>
      <c r="Q487" s="151"/>
      <c r="R487" s="151"/>
      <c r="S487" s="151"/>
      <c r="T487" s="151"/>
      <c r="U487" s="151"/>
      <c r="V487" s="151"/>
      <c r="W487" s="151"/>
      <c r="X487" s="151"/>
      <c r="Y487" s="151"/>
      <c r="Z487" s="151"/>
    </row>
    <row r="488">
      <c r="A488" s="343"/>
      <c r="B488" s="151"/>
      <c r="C488" s="151"/>
      <c r="D488" s="151"/>
      <c r="E488" s="151"/>
      <c r="F488" s="151"/>
      <c r="G488" s="151"/>
      <c r="H488" s="151"/>
      <c r="I488" s="151"/>
      <c r="J488" s="151"/>
      <c r="K488" s="151"/>
      <c r="L488" s="151"/>
      <c r="M488" s="151"/>
      <c r="N488" s="151"/>
      <c r="O488" s="151"/>
      <c r="P488" s="151"/>
      <c r="Q488" s="151"/>
      <c r="R488" s="151"/>
      <c r="S488" s="151"/>
      <c r="T488" s="151"/>
      <c r="U488" s="151"/>
      <c r="V488" s="151"/>
      <c r="W488" s="151"/>
      <c r="X488" s="151"/>
      <c r="Y488" s="151"/>
      <c r="Z488" s="151"/>
    </row>
    <row r="489">
      <c r="A489" s="343"/>
      <c r="B489" s="151"/>
      <c r="C489" s="151"/>
      <c r="D489" s="151"/>
      <c r="E489" s="151"/>
      <c r="F489" s="151"/>
      <c r="G489" s="151"/>
      <c r="H489" s="151"/>
      <c r="I489" s="151"/>
      <c r="J489" s="151"/>
      <c r="K489" s="151"/>
      <c r="L489" s="151"/>
      <c r="M489" s="151"/>
      <c r="N489" s="151"/>
      <c r="O489" s="151"/>
      <c r="P489" s="151"/>
      <c r="Q489" s="151"/>
      <c r="R489" s="151"/>
      <c r="S489" s="151"/>
      <c r="T489" s="151"/>
      <c r="U489" s="151"/>
      <c r="V489" s="151"/>
      <c r="W489" s="151"/>
      <c r="X489" s="151"/>
      <c r="Y489" s="151"/>
      <c r="Z489" s="151"/>
    </row>
    <row r="490">
      <c r="A490" s="343"/>
      <c r="B490" s="151"/>
      <c r="C490" s="151"/>
      <c r="D490" s="151"/>
      <c r="E490" s="151"/>
      <c r="F490" s="151"/>
      <c r="G490" s="151"/>
      <c r="H490" s="151"/>
      <c r="I490" s="151"/>
      <c r="J490" s="151"/>
      <c r="K490" s="151"/>
      <c r="L490" s="151"/>
      <c r="M490" s="151"/>
      <c r="N490" s="151"/>
      <c r="O490" s="151"/>
      <c r="P490" s="151"/>
      <c r="Q490" s="151"/>
      <c r="R490" s="151"/>
      <c r="S490" s="151"/>
      <c r="T490" s="151"/>
      <c r="U490" s="151"/>
      <c r="V490" s="151"/>
      <c r="W490" s="151"/>
      <c r="X490" s="151"/>
      <c r="Y490" s="151"/>
      <c r="Z490" s="151"/>
    </row>
    <row r="491">
      <c r="A491" s="343"/>
      <c r="B491" s="151"/>
      <c r="C491" s="151"/>
      <c r="D491" s="151"/>
      <c r="E491" s="151"/>
      <c r="F491" s="151"/>
      <c r="G491" s="151"/>
      <c r="H491" s="151"/>
      <c r="I491" s="151"/>
      <c r="J491" s="151"/>
      <c r="K491" s="151"/>
      <c r="L491" s="151"/>
      <c r="M491" s="151"/>
      <c r="N491" s="151"/>
      <c r="O491" s="151"/>
      <c r="P491" s="151"/>
      <c r="Q491" s="151"/>
      <c r="R491" s="151"/>
      <c r="S491" s="151"/>
      <c r="T491" s="151"/>
      <c r="U491" s="151"/>
      <c r="V491" s="151"/>
      <c r="W491" s="151"/>
      <c r="X491" s="151"/>
      <c r="Y491" s="151"/>
      <c r="Z491" s="151"/>
    </row>
    <row r="492">
      <c r="A492" s="343"/>
      <c r="B492" s="151"/>
      <c r="C492" s="151"/>
      <c r="D492" s="151"/>
      <c r="E492" s="151"/>
      <c r="F492" s="151"/>
      <c r="G492" s="151"/>
      <c r="H492" s="151"/>
      <c r="I492" s="151"/>
      <c r="J492" s="151"/>
      <c r="K492" s="151"/>
      <c r="L492" s="151"/>
      <c r="M492" s="151"/>
      <c r="N492" s="151"/>
      <c r="O492" s="151"/>
      <c r="P492" s="151"/>
      <c r="Q492" s="151"/>
      <c r="R492" s="151"/>
      <c r="S492" s="151"/>
      <c r="T492" s="151"/>
      <c r="U492" s="151"/>
      <c r="V492" s="151"/>
      <c r="W492" s="151"/>
      <c r="X492" s="151"/>
      <c r="Y492" s="151"/>
      <c r="Z492" s="151"/>
    </row>
    <row r="493">
      <c r="A493" s="343"/>
      <c r="B493" s="151"/>
      <c r="C493" s="151"/>
      <c r="D493" s="151"/>
      <c r="E493" s="151"/>
      <c r="F493" s="151"/>
      <c r="G493" s="151"/>
      <c r="H493" s="151"/>
      <c r="I493" s="151"/>
      <c r="J493" s="151"/>
      <c r="K493" s="151"/>
      <c r="L493" s="151"/>
      <c r="M493" s="151"/>
      <c r="N493" s="151"/>
      <c r="O493" s="151"/>
      <c r="P493" s="151"/>
      <c r="Q493" s="151"/>
      <c r="R493" s="151"/>
      <c r="S493" s="151"/>
      <c r="T493" s="151"/>
      <c r="U493" s="151"/>
      <c r="V493" s="151"/>
      <c r="W493" s="151"/>
      <c r="X493" s="151"/>
      <c r="Y493" s="151"/>
      <c r="Z493" s="151"/>
    </row>
    <row r="494">
      <c r="A494" s="343"/>
      <c r="B494" s="151"/>
      <c r="C494" s="151"/>
      <c r="D494" s="151"/>
      <c r="E494" s="151"/>
      <c r="F494" s="151"/>
      <c r="G494" s="151"/>
      <c r="H494" s="151"/>
      <c r="I494" s="151"/>
      <c r="J494" s="151"/>
      <c r="K494" s="151"/>
      <c r="L494" s="151"/>
      <c r="M494" s="151"/>
      <c r="N494" s="151"/>
      <c r="O494" s="151"/>
      <c r="P494" s="151"/>
      <c r="Q494" s="151"/>
      <c r="R494" s="151"/>
      <c r="S494" s="151"/>
      <c r="T494" s="151"/>
      <c r="U494" s="151"/>
      <c r="V494" s="151"/>
      <c r="W494" s="151"/>
      <c r="X494" s="151"/>
      <c r="Y494" s="151"/>
      <c r="Z494" s="151"/>
    </row>
    <row r="495">
      <c r="A495" s="343"/>
      <c r="B495" s="151"/>
      <c r="C495" s="151"/>
      <c r="D495" s="151"/>
      <c r="E495" s="151"/>
      <c r="F495" s="151"/>
      <c r="G495" s="151"/>
      <c r="H495" s="151"/>
      <c r="I495" s="151"/>
      <c r="J495" s="151"/>
      <c r="K495" s="151"/>
      <c r="L495" s="151"/>
      <c r="M495" s="151"/>
      <c r="N495" s="151"/>
      <c r="O495" s="151"/>
      <c r="P495" s="151"/>
      <c r="Q495" s="151"/>
      <c r="R495" s="151"/>
      <c r="S495" s="151"/>
      <c r="T495" s="151"/>
      <c r="U495" s="151"/>
      <c r="V495" s="151"/>
      <c r="W495" s="151"/>
      <c r="X495" s="151"/>
      <c r="Y495" s="151"/>
      <c r="Z495" s="151"/>
    </row>
    <row r="496">
      <c r="A496" s="343"/>
      <c r="B496" s="151"/>
      <c r="C496" s="151"/>
      <c r="D496" s="151"/>
      <c r="E496" s="151"/>
      <c r="F496" s="151"/>
      <c r="G496" s="151"/>
      <c r="H496" s="151"/>
      <c r="I496" s="151"/>
      <c r="J496" s="151"/>
      <c r="K496" s="151"/>
      <c r="L496" s="151"/>
      <c r="M496" s="151"/>
      <c r="N496" s="151"/>
      <c r="O496" s="151"/>
      <c r="P496" s="151"/>
      <c r="Q496" s="151"/>
      <c r="R496" s="151"/>
      <c r="S496" s="151"/>
      <c r="T496" s="151"/>
      <c r="U496" s="151"/>
      <c r="V496" s="151"/>
      <c r="W496" s="151"/>
      <c r="X496" s="151"/>
      <c r="Y496" s="151"/>
      <c r="Z496" s="151"/>
    </row>
    <row r="497">
      <c r="A497" s="343"/>
      <c r="B497" s="151"/>
      <c r="C497" s="151"/>
      <c r="D497" s="151"/>
      <c r="E497" s="151"/>
      <c r="F497" s="151"/>
      <c r="G497" s="151"/>
      <c r="H497" s="151"/>
      <c r="I497" s="151"/>
      <c r="J497" s="151"/>
      <c r="K497" s="151"/>
      <c r="L497" s="151"/>
      <c r="M497" s="151"/>
      <c r="N497" s="151"/>
      <c r="O497" s="151"/>
      <c r="P497" s="151"/>
      <c r="Q497" s="151"/>
      <c r="R497" s="151"/>
      <c r="S497" s="151"/>
      <c r="T497" s="151"/>
      <c r="U497" s="151"/>
      <c r="V497" s="151"/>
      <c r="W497" s="151"/>
      <c r="X497" s="151"/>
      <c r="Y497" s="151"/>
      <c r="Z497" s="151"/>
    </row>
    <row r="498">
      <c r="A498" s="343"/>
      <c r="B498" s="151"/>
      <c r="C498" s="151"/>
      <c r="D498" s="151"/>
      <c r="E498" s="151"/>
      <c r="F498" s="151"/>
      <c r="G498" s="151"/>
      <c r="H498" s="151"/>
      <c r="I498" s="151"/>
      <c r="J498" s="151"/>
      <c r="K498" s="151"/>
      <c r="L498" s="151"/>
      <c r="M498" s="151"/>
      <c r="N498" s="151"/>
      <c r="O498" s="151"/>
      <c r="P498" s="151"/>
      <c r="Q498" s="151"/>
      <c r="R498" s="151"/>
      <c r="S498" s="151"/>
      <c r="T498" s="151"/>
      <c r="U498" s="151"/>
      <c r="V498" s="151"/>
      <c r="W498" s="151"/>
      <c r="X498" s="151"/>
      <c r="Y498" s="151"/>
      <c r="Z498" s="151"/>
    </row>
    <row r="499">
      <c r="A499" s="343"/>
      <c r="B499" s="151"/>
      <c r="C499" s="151"/>
      <c r="D499" s="151"/>
      <c r="E499" s="151"/>
      <c r="F499" s="151"/>
      <c r="G499" s="151"/>
      <c r="H499" s="151"/>
      <c r="I499" s="151"/>
      <c r="J499" s="151"/>
      <c r="K499" s="151"/>
      <c r="L499" s="151"/>
      <c r="M499" s="151"/>
      <c r="N499" s="151"/>
      <c r="O499" s="151"/>
      <c r="P499" s="151"/>
      <c r="Q499" s="151"/>
      <c r="R499" s="151"/>
      <c r="S499" s="151"/>
      <c r="T499" s="151"/>
      <c r="U499" s="151"/>
      <c r="V499" s="151"/>
      <c r="W499" s="151"/>
      <c r="X499" s="151"/>
      <c r="Y499" s="151"/>
      <c r="Z499" s="151"/>
    </row>
    <row r="500">
      <c r="A500" s="343"/>
      <c r="B500" s="151"/>
      <c r="C500" s="151"/>
      <c r="D500" s="151"/>
      <c r="E500" s="151"/>
      <c r="F500" s="151"/>
      <c r="G500" s="151"/>
      <c r="H500" s="151"/>
      <c r="I500" s="151"/>
      <c r="J500" s="151"/>
      <c r="K500" s="151"/>
      <c r="L500" s="151"/>
      <c r="M500" s="151"/>
      <c r="N500" s="151"/>
      <c r="O500" s="151"/>
      <c r="P500" s="151"/>
      <c r="Q500" s="151"/>
      <c r="R500" s="151"/>
      <c r="S500" s="151"/>
      <c r="T500" s="151"/>
      <c r="U500" s="151"/>
      <c r="V500" s="151"/>
      <c r="W500" s="151"/>
      <c r="X500" s="151"/>
      <c r="Y500" s="151"/>
      <c r="Z500" s="151"/>
    </row>
    <row r="501">
      <c r="A501" s="343"/>
      <c r="B501" s="151"/>
      <c r="C501" s="151"/>
      <c r="D501" s="151"/>
      <c r="E501" s="151"/>
      <c r="F501" s="151"/>
      <c r="G501" s="151"/>
      <c r="H501" s="151"/>
      <c r="I501" s="151"/>
      <c r="J501" s="151"/>
      <c r="K501" s="151"/>
      <c r="L501" s="151"/>
      <c r="M501" s="151"/>
      <c r="N501" s="151"/>
      <c r="O501" s="151"/>
      <c r="P501" s="151"/>
      <c r="Q501" s="151"/>
      <c r="R501" s="151"/>
      <c r="S501" s="151"/>
      <c r="T501" s="151"/>
      <c r="U501" s="151"/>
      <c r="V501" s="151"/>
      <c r="W501" s="151"/>
      <c r="X501" s="151"/>
      <c r="Y501" s="151"/>
      <c r="Z501" s="151"/>
    </row>
    <row r="502">
      <c r="A502" s="343"/>
      <c r="B502" s="151"/>
      <c r="C502" s="151"/>
      <c r="D502" s="151"/>
      <c r="E502" s="151"/>
      <c r="F502" s="151"/>
      <c r="G502" s="151"/>
      <c r="H502" s="151"/>
      <c r="I502" s="151"/>
      <c r="J502" s="151"/>
      <c r="K502" s="151"/>
      <c r="L502" s="151"/>
      <c r="M502" s="151"/>
      <c r="N502" s="151"/>
      <c r="O502" s="151"/>
      <c r="P502" s="151"/>
      <c r="Q502" s="151"/>
      <c r="R502" s="151"/>
      <c r="S502" s="151"/>
      <c r="T502" s="151"/>
      <c r="U502" s="151"/>
      <c r="V502" s="151"/>
      <c r="W502" s="151"/>
      <c r="X502" s="151"/>
      <c r="Y502" s="151"/>
      <c r="Z502" s="151"/>
    </row>
    <row r="503">
      <c r="A503" s="343"/>
      <c r="B503" s="151"/>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row>
    <row r="504">
      <c r="A504" s="343"/>
      <c r="B504" s="151"/>
      <c r="C504" s="151"/>
      <c r="D504" s="151"/>
      <c r="E504" s="151"/>
      <c r="F504" s="151"/>
      <c r="G504" s="151"/>
      <c r="H504" s="151"/>
      <c r="I504" s="151"/>
      <c r="J504" s="151"/>
      <c r="K504" s="151"/>
      <c r="L504" s="151"/>
      <c r="M504" s="151"/>
      <c r="N504" s="151"/>
      <c r="O504" s="151"/>
      <c r="P504" s="151"/>
      <c r="Q504" s="151"/>
      <c r="R504" s="151"/>
      <c r="S504" s="151"/>
      <c r="T504" s="151"/>
      <c r="U504" s="151"/>
      <c r="V504" s="151"/>
      <c r="W504" s="151"/>
      <c r="X504" s="151"/>
      <c r="Y504" s="151"/>
      <c r="Z504" s="151"/>
    </row>
    <row r="505">
      <c r="A505" s="343"/>
      <c r="B505" s="151"/>
      <c r="C505" s="151"/>
      <c r="D505" s="151"/>
      <c r="E505" s="151"/>
      <c r="F505" s="151"/>
      <c r="G505" s="151"/>
      <c r="H505" s="151"/>
      <c r="I505" s="151"/>
      <c r="J505" s="151"/>
      <c r="K505" s="151"/>
      <c r="L505" s="151"/>
      <c r="M505" s="151"/>
      <c r="N505" s="151"/>
      <c r="O505" s="151"/>
      <c r="P505" s="151"/>
      <c r="Q505" s="151"/>
      <c r="R505" s="151"/>
      <c r="S505" s="151"/>
      <c r="T505" s="151"/>
      <c r="U505" s="151"/>
      <c r="V505" s="151"/>
      <c r="W505" s="151"/>
      <c r="X505" s="151"/>
      <c r="Y505" s="151"/>
      <c r="Z505" s="151"/>
    </row>
    <row r="506">
      <c r="A506" s="343"/>
      <c r="B506" s="151"/>
      <c r="C506" s="151"/>
      <c r="D506" s="151"/>
      <c r="E506" s="151"/>
      <c r="F506" s="151"/>
      <c r="G506" s="151"/>
      <c r="H506" s="151"/>
      <c r="I506" s="151"/>
      <c r="J506" s="151"/>
      <c r="K506" s="151"/>
      <c r="L506" s="151"/>
      <c r="M506" s="151"/>
      <c r="N506" s="151"/>
      <c r="O506" s="151"/>
      <c r="P506" s="151"/>
      <c r="Q506" s="151"/>
      <c r="R506" s="151"/>
      <c r="S506" s="151"/>
      <c r="T506" s="151"/>
      <c r="U506" s="151"/>
      <c r="V506" s="151"/>
      <c r="W506" s="151"/>
      <c r="X506" s="151"/>
      <c r="Y506" s="151"/>
      <c r="Z506" s="151"/>
    </row>
    <row r="507">
      <c r="A507" s="343"/>
      <c r="B507" s="151"/>
      <c r="C507" s="151"/>
      <c r="D507" s="151"/>
      <c r="E507" s="151"/>
      <c r="F507" s="151"/>
      <c r="G507" s="151"/>
      <c r="H507" s="151"/>
      <c r="I507" s="151"/>
      <c r="J507" s="151"/>
      <c r="K507" s="151"/>
      <c r="L507" s="151"/>
      <c r="M507" s="151"/>
      <c r="N507" s="151"/>
      <c r="O507" s="151"/>
      <c r="P507" s="151"/>
      <c r="Q507" s="151"/>
      <c r="R507" s="151"/>
      <c r="S507" s="151"/>
      <c r="T507" s="151"/>
      <c r="U507" s="151"/>
      <c r="V507" s="151"/>
      <c r="W507" s="151"/>
      <c r="X507" s="151"/>
      <c r="Y507" s="151"/>
      <c r="Z507" s="151"/>
    </row>
    <row r="508">
      <c r="A508" s="343"/>
      <c r="B508" s="151"/>
      <c r="C508" s="151"/>
      <c r="D508" s="151"/>
      <c r="E508" s="151"/>
      <c r="F508" s="151"/>
      <c r="G508" s="151"/>
      <c r="H508" s="151"/>
      <c r="I508" s="151"/>
      <c r="J508" s="151"/>
      <c r="K508" s="151"/>
      <c r="L508" s="151"/>
      <c r="M508" s="151"/>
      <c r="N508" s="151"/>
      <c r="O508" s="151"/>
      <c r="P508" s="151"/>
      <c r="Q508" s="151"/>
      <c r="R508" s="151"/>
      <c r="S508" s="151"/>
      <c r="T508" s="151"/>
      <c r="U508" s="151"/>
      <c r="V508" s="151"/>
      <c r="W508" s="151"/>
      <c r="X508" s="151"/>
      <c r="Y508" s="151"/>
      <c r="Z508" s="151"/>
    </row>
    <row r="509">
      <c r="A509" s="343"/>
      <c r="B509" s="151"/>
      <c r="C509" s="151"/>
      <c r="D509" s="151"/>
      <c r="E509" s="151"/>
      <c r="F509" s="151"/>
      <c r="G509" s="151"/>
      <c r="H509" s="151"/>
      <c r="I509" s="151"/>
      <c r="J509" s="151"/>
      <c r="K509" s="151"/>
      <c r="L509" s="151"/>
      <c r="M509" s="151"/>
      <c r="N509" s="151"/>
      <c r="O509" s="151"/>
      <c r="P509" s="151"/>
      <c r="Q509" s="151"/>
      <c r="R509" s="151"/>
      <c r="S509" s="151"/>
      <c r="T509" s="151"/>
      <c r="U509" s="151"/>
      <c r="V509" s="151"/>
      <c r="W509" s="151"/>
      <c r="X509" s="151"/>
      <c r="Y509" s="151"/>
      <c r="Z509" s="151"/>
    </row>
    <row r="510">
      <c r="A510" s="343"/>
      <c r="B510" s="151"/>
      <c r="C510" s="151"/>
      <c r="D510" s="151"/>
      <c r="E510" s="151"/>
      <c r="F510" s="151"/>
      <c r="G510" s="151"/>
      <c r="H510" s="151"/>
      <c r="I510" s="151"/>
      <c r="J510" s="151"/>
      <c r="K510" s="151"/>
      <c r="L510" s="151"/>
      <c r="M510" s="151"/>
      <c r="N510" s="151"/>
      <c r="O510" s="151"/>
      <c r="P510" s="151"/>
      <c r="Q510" s="151"/>
      <c r="R510" s="151"/>
      <c r="S510" s="151"/>
      <c r="T510" s="151"/>
      <c r="U510" s="151"/>
      <c r="V510" s="151"/>
      <c r="W510" s="151"/>
      <c r="X510" s="151"/>
      <c r="Y510" s="151"/>
      <c r="Z510" s="151"/>
    </row>
    <row r="511">
      <c r="A511" s="343"/>
      <c r="B511" s="151"/>
      <c r="C511" s="151"/>
      <c r="D511" s="151"/>
      <c r="E511" s="151"/>
      <c r="F511" s="151"/>
      <c r="G511" s="151"/>
      <c r="H511" s="151"/>
      <c r="I511" s="151"/>
      <c r="J511" s="151"/>
      <c r="K511" s="151"/>
      <c r="L511" s="151"/>
      <c r="M511" s="151"/>
      <c r="N511" s="151"/>
      <c r="O511" s="151"/>
      <c r="P511" s="151"/>
      <c r="Q511" s="151"/>
      <c r="R511" s="151"/>
      <c r="S511" s="151"/>
      <c r="T511" s="151"/>
      <c r="U511" s="151"/>
      <c r="V511" s="151"/>
      <c r="W511" s="151"/>
      <c r="X511" s="151"/>
      <c r="Y511" s="151"/>
      <c r="Z511" s="151"/>
    </row>
    <row r="512">
      <c r="A512" s="343"/>
      <c r="B512" s="151"/>
      <c r="C512" s="151"/>
      <c r="D512" s="151"/>
      <c r="E512" s="151"/>
      <c r="F512" s="151"/>
      <c r="G512" s="151"/>
      <c r="H512" s="151"/>
      <c r="I512" s="151"/>
      <c r="J512" s="151"/>
      <c r="K512" s="151"/>
      <c r="L512" s="151"/>
      <c r="M512" s="151"/>
      <c r="N512" s="151"/>
      <c r="O512" s="151"/>
      <c r="P512" s="151"/>
      <c r="Q512" s="151"/>
      <c r="R512" s="151"/>
      <c r="S512" s="151"/>
      <c r="T512" s="151"/>
      <c r="U512" s="151"/>
      <c r="V512" s="151"/>
      <c r="W512" s="151"/>
      <c r="X512" s="151"/>
      <c r="Y512" s="151"/>
      <c r="Z512" s="151"/>
    </row>
    <row r="513">
      <c r="A513" s="343"/>
      <c r="B513" s="151"/>
      <c r="C513" s="151"/>
      <c r="D513" s="151"/>
      <c r="E513" s="151"/>
      <c r="F513" s="151"/>
      <c r="G513" s="151"/>
      <c r="H513" s="151"/>
      <c r="I513" s="151"/>
      <c r="J513" s="151"/>
      <c r="K513" s="151"/>
      <c r="L513" s="151"/>
      <c r="M513" s="151"/>
      <c r="N513" s="151"/>
      <c r="O513" s="151"/>
      <c r="P513" s="151"/>
      <c r="Q513" s="151"/>
      <c r="R513" s="151"/>
      <c r="S513" s="151"/>
      <c r="T513" s="151"/>
      <c r="U513" s="151"/>
      <c r="V513" s="151"/>
      <c r="W513" s="151"/>
      <c r="X513" s="151"/>
      <c r="Y513" s="151"/>
      <c r="Z513" s="151"/>
    </row>
    <row r="514">
      <c r="A514" s="343"/>
      <c r="B514" s="151"/>
      <c r="C514" s="151"/>
      <c r="D514" s="151"/>
      <c r="E514" s="151"/>
      <c r="F514" s="151"/>
      <c r="G514" s="151"/>
      <c r="H514" s="151"/>
      <c r="I514" s="151"/>
      <c r="J514" s="151"/>
      <c r="K514" s="151"/>
      <c r="L514" s="151"/>
      <c r="M514" s="151"/>
      <c r="N514" s="151"/>
      <c r="O514" s="151"/>
      <c r="P514" s="151"/>
      <c r="Q514" s="151"/>
      <c r="R514" s="151"/>
      <c r="S514" s="151"/>
      <c r="T514" s="151"/>
      <c r="U514" s="151"/>
      <c r="V514" s="151"/>
      <c r="W514" s="151"/>
      <c r="X514" s="151"/>
      <c r="Y514" s="151"/>
      <c r="Z514" s="151"/>
    </row>
    <row r="515">
      <c r="A515" s="343"/>
      <c r="B515" s="151"/>
      <c r="C515" s="151"/>
      <c r="D515" s="151"/>
      <c r="E515" s="151"/>
      <c r="F515" s="151"/>
      <c r="G515" s="151"/>
      <c r="H515" s="151"/>
      <c r="I515" s="151"/>
      <c r="J515" s="151"/>
      <c r="K515" s="151"/>
      <c r="L515" s="151"/>
      <c r="M515" s="151"/>
      <c r="N515" s="151"/>
      <c r="O515" s="151"/>
      <c r="P515" s="151"/>
      <c r="Q515" s="151"/>
      <c r="R515" s="151"/>
      <c r="S515" s="151"/>
      <c r="T515" s="151"/>
      <c r="U515" s="151"/>
      <c r="V515" s="151"/>
      <c r="W515" s="151"/>
      <c r="X515" s="151"/>
      <c r="Y515" s="151"/>
      <c r="Z515" s="151"/>
    </row>
    <row r="516">
      <c r="A516" s="343"/>
      <c r="B516" s="151"/>
      <c r="C516" s="151"/>
      <c r="D516" s="151"/>
      <c r="E516" s="151"/>
      <c r="F516" s="151"/>
      <c r="G516" s="151"/>
      <c r="H516" s="151"/>
      <c r="I516" s="151"/>
      <c r="J516" s="151"/>
      <c r="K516" s="151"/>
      <c r="L516" s="151"/>
      <c r="M516" s="151"/>
      <c r="N516" s="151"/>
      <c r="O516" s="151"/>
      <c r="P516" s="151"/>
      <c r="Q516" s="151"/>
      <c r="R516" s="151"/>
      <c r="S516" s="151"/>
      <c r="T516" s="151"/>
      <c r="U516" s="151"/>
      <c r="V516" s="151"/>
      <c r="W516" s="151"/>
      <c r="X516" s="151"/>
      <c r="Y516" s="151"/>
      <c r="Z516" s="151"/>
    </row>
    <row r="517">
      <c r="A517" s="343"/>
      <c r="B517" s="151"/>
      <c r="C517" s="151"/>
      <c r="D517" s="151"/>
      <c r="E517" s="151"/>
      <c r="F517" s="151"/>
      <c r="G517" s="151"/>
      <c r="H517" s="151"/>
      <c r="I517" s="151"/>
      <c r="J517" s="151"/>
      <c r="K517" s="151"/>
      <c r="L517" s="151"/>
      <c r="M517" s="151"/>
      <c r="N517" s="151"/>
      <c r="O517" s="151"/>
      <c r="P517" s="151"/>
      <c r="Q517" s="151"/>
      <c r="R517" s="151"/>
      <c r="S517" s="151"/>
      <c r="T517" s="151"/>
      <c r="U517" s="151"/>
      <c r="V517" s="151"/>
      <c r="W517" s="151"/>
      <c r="X517" s="151"/>
      <c r="Y517" s="151"/>
      <c r="Z517" s="151"/>
    </row>
    <row r="518">
      <c r="A518" s="343"/>
      <c r="B518" s="151"/>
      <c r="C518" s="151"/>
      <c r="D518" s="151"/>
      <c r="E518" s="151"/>
      <c r="F518" s="151"/>
      <c r="G518" s="151"/>
      <c r="H518" s="151"/>
      <c r="I518" s="151"/>
      <c r="J518" s="151"/>
      <c r="K518" s="151"/>
      <c r="L518" s="151"/>
      <c r="M518" s="151"/>
      <c r="N518" s="151"/>
      <c r="O518" s="151"/>
      <c r="P518" s="151"/>
      <c r="Q518" s="151"/>
      <c r="R518" s="151"/>
      <c r="S518" s="151"/>
      <c r="T518" s="151"/>
      <c r="U518" s="151"/>
      <c r="V518" s="151"/>
      <c r="W518" s="151"/>
      <c r="X518" s="151"/>
      <c r="Y518" s="151"/>
      <c r="Z518" s="151"/>
    </row>
    <row r="519">
      <c r="A519" s="343"/>
      <c r="B519" s="151"/>
      <c r="C519" s="151"/>
      <c r="D519" s="151"/>
      <c r="E519" s="151"/>
      <c r="F519" s="151"/>
      <c r="G519" s="151"/>
      <c r="H519" s="151"/>
      <c r="I519" s="151"/>
      <c r="J519" s="151"/>
      <c r="K519" s="151"/>
      <c r="L519" s="151"/>
      <c r="M519" s="151"/>
      <c r="N519" s="151"/>
      <c r="O519" s="151"/>
      <c r="P519" s="151"/>
      <c r="Q519" s="151"/>
      <c r="R519" s="151"/>
      <c r="S519" s="151"/>
      <c r="T519" s="151"/>
      <c r="U519" s="151"/>
      <c r="V519" s="151"/>
      <c r="W519" s="151"/>
      <c r="X519" s="151"/>
      <c r="Y519" s="151"/>
      <c r="Z519" s="151"/>
    </row>
    <row r="520">
      <c r="A520" s="343"/>
      <c r="B520" s="151"/>
      <c r="C520" s="151"/>
      <c r="D520" s="151"/>
      <c r="E520" s="151"/>
      <c r="F520" s="151"/>
      <c r="G520" s="151"/>
      <c r="H520" s="151"/>
      <c r="I520" s="151"/>
      <c r="J520" s="151"/>
      <c r="K520" s="151"/>
      <c r="L520" s="151"/>
      <c r="M520" s="151"/>
      <c r="N520" s="151"/>
      <c r="O520" s="151"/>
      <c r="P520" s="151"/>
      <c r="Q520" s="151"/>
      <c r="R520" s="151"/>
      <c r="S520" s="151"/>
      <c r="T520" s="151"/>
      <c r="U520" s="151"/>
      <c r="V520" s="151"/>
      <c r="W520" s="151"/>
      <c r="X520" s="151"/>
      <c r="Y520" s="151"/>
      <c r="Z520" s="151"/>
    </row>
    <row r="521">
      <c r="A521" s="343"/>
      <c r="B521" s="151"/>
      <c r="C521" s="151"/>
      <c r="D521" s="151"/>
      <c r="E521" s="151"/>
      <c r="F521" s="151"/>
      <c r="G521" s="151"/>
      <c r="H521" s="151"/>
      <c r="I521" s="151"/>
      <c r="J521" s="151"/>
      <c r="K521" s="151"/>
      <c r="L521" s="151"/>
      <c r="M521" s="151"/>
      <c r="N521" s="151"/>
      <c r="O521" s="151"/>
      <c r="P521" s="151"/>
      <c r="Q521" s="151"/>
      <c r="R521" s="151"/>
      <c r="S521" s="151"/>
      <c r="T521" s="151"/>
      <c r="U521" s="151"/>
      <c r="V521" s="151"/>
      <c r="W521" s="151"/>
      <c r="X521" s="151"/>
      <c r="Y521" s="151"/>
      <c r="Z521" s="151"/>
    </row>
    <row r="522">
      <c r="A522" s="343"/>
      <c r="B522" s="151"/>
      <c r="C522" s="151"/>
      <c r="D522" s="151"/>
      <c r="E522" s="151"/>
      <c r="F522" s="151"/>
      <c r="G522" s="151"/>
      <c r="H522" s="151"/>
      <c r="I522" s="151"/>
      <c r="J522" s="151"/>
      <c r="K522" s="151"/>
      <c r="L522" s="151"/>
      <c r="M522" s="151"/>
      <c r="N522" s="151"/>
      <c r="O522" s="151"/>
      <c r="P522" s="151"/>
      <c r="Q522" s="151"/>
      <c r="R522" s="151"/>
      <c r="S522" s="151"/>
      <c r="T522" s="151"/>
      <c r="U522" s="151"/>
      <c r="V522" s="151"/>
      <c r="W522" s="151"/>
      <c r="X522" s="151"/>
      <c r="Y522" s="151"/>
      <c r="Z522" s="151"/>
    </row>
    <row r="523">
      <c r="A523" s="343"/>
      <c r="B523" s="151"/>
      <c r="C523" s="151"/>
      <c r="D523" s="151"/>
      <c r="E523" s="151"/>
      <c r="F523" s="151"/>
      <c r="G523" s="151"/>
      <c r="H523" s="151"/>
      <c r="I523" s="151"/>
      <c r="J523" s="151"/>
      <c r="K523" s="151"/>
      <c r="L523" s="151"/>
      <c r="M523" s="151"/>
      <c r="N523" s="151"/>
      <c r="O523" s="151"/>
      <c r="P523" s="151"/>
      <c r="Q523" s="151"/>
      <c r="R523" s="151"/>
      <c r="S523" s="151"/>
      <c r="T523" s="151"/>
      <c r="U523" s="151"/>
      <c r="V523" s="151"/>
      <c r="W523" s="151"/>
      <c r="X523" s="151"/>
      <c r="Y523" s="151"/>
      <c r="Z523" s="151"/>
    </row>
    <row r="524">
      <c r="A524" s="343"/>
      <c r="B524" s="151"/>
      <c r="C524" s="151"/>
      <c r="D524" s="151"/>
      <c r="E524" s="151"/>
      <c r="F524" s="151"/>
      <c r="G524" s="151"/>
      <c r="H524" s="151"/>
      <c r="I524" s="151"/>
      <c r="J524" s="151"/>
      <c r="K524" s="151"/>
      <c r="L524" s="151"/>
      <c r="M524" s="151"/>
      <c r="N524" s="151"/>
      <c r="O524" s="151"/>
      <c r="P524" s="151"/>
      <c r="Q524" s="151"/>
      <c r="R524" s="151"/>
      <c r="S524" s="151"/>
      <c r="T524" s="151"/>
      <c r="U524" s="151"/>
      <c r="V524" s="151"/>
      <c r="W524" s="151"/>
      <c r="X524" s="151"/>
      <c r="Y524" s="151"/>
      <c r="Z524" s="151"/>
    </row>
    <row r="525">
      <c r="A525" s="343"/>
      <c r="B525" s="151"/>
      <c r="C525" s="151"/>
      <c r="D525" s="151"/>
      <c r="E525" s="151"/>
      <c r="F525" s="151"/>
      <c r="G525" s="151"/>
      <c r="H525" s="151"/>
      <c r="I525" s="151"/>
      <c r="J525" s="151"/>
      <c r="K525" s="151"/>
      <c r="L525" s="151"/>
      <c r="M525" s="151"/>
      <c r="N525" s="151"/>
      <c r="O525" s="151"/>
      <c r="P525" s="151"/>
      <c r="Q525" s="151"/>
      <c r="R525" s="151"/>
      <c r="S525" s="151"/>
      <c r="T525" s="151"/>
      <c r="U525" s="151"/>
      <c r="V525" s="151"/>
      <c r="W525" s="151"/>
      <c r="X525" s="151"/>
      <c r="Y525" s="151"/>
      <c r="Z525" s="151"/>
    </row>
    <row r="526">
      <c r="A526" s="343"/>
      <c r="B526" s="151"/>
      <c r="C526" s="151"/>
      <c r="D526" s="151"/>
      <c r="E526" s="151"/>
      <c r="F526" s="151"/>
      <c r="G526" s="151"/>
      <c r="H526" s="151"/>
      <c r="I526" s="151"/>
      <c r="J526" s="151"/>
      <c r="K526" s="151"/>
      <c r="L526" s="151"/>
      <c r="M526" s="151"/>
      <c r="N526" s="151"/>
      <c r="O526" s="151"/>
      <c r="P526" s="151"/>
      <c r="Q526" s="151"/>
      <c r="R526" s="151"/>
      <c r="S526" s="151"/>
      <c r="T526" s="151"/>
      <c r="U526" s="151"/>
      <c r="V526" s="151"/>
      <c r="W526" s="151"/>
      <c r="X526" s="151"/>
      <c r="Y526" s="151"/>
      <c r="Z526" s="151"/>
    </row>
    <row r="527">
      <c r="A527" s="343"/>
      <c r="B527" s="151"/>
      <c r="C527" s="151"/>
      <c r="D527" s="151"/>
      <c r="E527" s="151"/>
      <c r="F527" s="151"/>
      <c r="G527" s="151"/>
      <c r="H527" s="151"/>
      <c r="I527" s="151"/>
      <c r="J527" s="151"/>
      <c r="K527" s="151"/>
      <c r="L527" s="151"/>
      <c r="M527" s="151"/>
      <c r="N527" s="151"/>
      <c r="O527" s="151"/>
      <c r="P527" s="151"/>
      <c r="Q527" s="151"/>
      <c r="R527" s="151"/>
      <c r="S527" s="151"/>
      <c r="T527" s="151"/>
      <c r="U527" s="151"/>
      <c r="V527" s="151"/>
      <c r="W527" s="151"/>
      <c r="X527" s="151"/>
      <c r="Y527" s="151"/>
      <c r="Z527" s="151"/>
    </row>
    <row r="528">
      <c r="A528" s="343"/>
      <c r="B528" s="151"/>
      <c r="C528" s="151"/>
      <c r="D528" s="151"/>
      <c r="E528" s="151"/>
      <c r="F528" s="151"/>
      <c r="G528" s="151"/>
      <c r="H528" s="151"/>
      <c r="I528" s="151"/>
      <c r="J528" s="151"/>
      <c r="K528" s="151"/>
      <c r="L528" s="151"/>
      <c r="M528" s="151"/>
      <c r="N528" s="151"/>
      <c r="O528" s="151"/>
      <c r="P528" s="151"/>
      <c r="Q528" s="151"/>
      <c r="R528" s="151"/>
      <c r="S528" s="151"/>
      <c r="T528" s="151"/>
      <c r="U528" s="151"/>
      <c r="V528" s="151"/>
      <c r="W528" s="151"/>
      <c r="X528" s="151"/>
      <c r="Y528" s="151"/>
      <c r="Z528" s="151"/>
    </row>
    <row r="529">
      <c r="A529" s="343"/>
      <c r="B529" s="151"/>
      <c r="C529" s="151"/>
      <c r="D529" s="151"/>
      <c r="E529" s="151"/>
      <c r="F529" s="151"/>
      <c r="G529" s="151"/>
      <c r="H529" s="151"/>
      <c r="I529" s="151"/>
      <c r="J529" s="151"/>
      <c r="K529" s="151"/>
      <c r="L529" s="151"/>
      <c r="M529" s="151"/>
      <c r="N529" s="151"/>
      <c r="O529" s="151"/>
      <c r="P529" s="151"/>
      <c r="Q529" s="151"/>
      <c r="R529" s="151"/>
      <c r="S529" s="151"/>
      <c r="T529" s="151"/>
      <c r="U529" s="151"/>
      <c r="V529" s="151"/>
      <c r="W529" s="151"/>
      <c r="X529" s="151"/>
      <c r="Y529" s="151"/>
      <c r="Z529" s="151"/>
    </row>
    <row r="530">
      <c r="A530" s="343"/>
      <c r="B530" s="151"/>
      <c r="C530" s="151"/>
      <c r="D530" s="151"/>
      <c r="E530" s="151"/>
      <c r="F530" s="151"/>
      <c r="G530" s="151"/>
      <c r="H530" s="151"/>
      <c r="I530" s="151"/>
      <c r="J530" s="151"/>
      <c r="K530" s="151"/>
      <c r="L530" s="151"/>
      <c r="M530" s="151"/>
      <c r="N530" s="151"/>
      <c r="O530" s="151"/>
      <c r="P530" s="151"/>
      <c r="Q530" s="151"/>
      <c r="R530" s="151"/>
      <c r="S530" s="151"/>
      <c r="T530" s="151"/>
      <c r="U530" s="151"/>
      <c r="V530" s="151"/>
      <c r="W530" s="151"/>
      <c r="X530" s="151"/>
      <c r="Y530" s="151"/>
      <c r="Z530" s="151"/>
    </row>
    <row r="531">
      <c r="A531" s="343"/>
      <c r="B531" s="151"/>
      <c r="C531" s="151"/>
      <c r="D531" s="151"/>
      <c r="E531" s="151"/>
      <c r="F531" s="151"/>
      <c r="G531" s="151"/>
      <c r="H531" s="151"/>
      <c r="I531" s="151"/>
      <c r="J531" s="151"/>
      <c r="K531" s="151"/>
      <c r="L531" s="151"/>
      <c r="M531" s="151"/>
      <c r="N531" s="151"/>
      <c r="O531" s="151"/>
      <c r="P531" s="151"/>
      <c r="Q531" s="151"/>
      <c r="R531" s="151"/>
      <c r="S531" s="151"/>
      <c r="T531" s="151"/>
      <c r="U531" s="151"/>
      <c r="V531" s="151"/>
      <c r="W531" s="151"/>
      <c r="X531" s="151"/>
      <c r="Y531" s="151"/>
      <c r="Z531" s="151"/>
    </row>
    <row r="532">
      <c r="A532" s="343"/>
      <c r="B532" s="151"/>
      <c r="C532" s="151"/>
      <c r="D532" s="151"/>
      <c r="E532" s="151"/>
      <c r="F532" s="151"/>
      <c r="G532" s="151"/>
      <c r="H532" s="151"/>
      <c r="I532" s="151"/>
      <c r="J532" s="151"/>
      <c r="K532" s="151"/>
      <c r="L532" s="151"/>
      <c r="M532" s="151"/>
      <c r="N532" s="151"/>
      <c r="O532" s="151"/>
      <c r="P532" s="151"/>
      <c r="Q532" s="151"/>
      <c r="R532" s="151"/>
      <c r="S532" s="151"/>
      <c r="T532" s="151"/>
      <c r="U532" s="151"/>
      <c r="V532" s="151"/>
      <c r="W532" s="151"/>
      <c r="X532" s="151"/>
      <c r="Y532" s="151"/>
      <c r="Z532" s="151"/>
    </row>
    <row r="533">
      <c r="A533" s="343"/>
      <c r="B533" s="151"/>
      <c r="C533" s="151"/>
      <c r="D533" s="151"/>
      <c r="E533" s="151"/>
      <c r="F533" s="151"/>
      <c r="G533" s="151"/>
      <c r="H533" s="151"/>
      <c r="I533" s="151"/>
      <c r="J533" s="151"/>
      <c r="K533" s="151"/>
      <c r="L533" s="151"/>
      <c r="M533" s="151"/>
      <c r="N533" s="151"/>
      <c r="O533" s="151"/>
      <c r="P533" s="151"/>
      <c r="Q533" s="151"/>
      <c r="R533" s="151"/>
      <c r="S533" s="151"/>
      <c r="T533" s="151"/>
      <c r="U533" s="151"/>
      <c r="V533" s="151"/>
      <c r="W533" s="151"/>
      <c r="X533" s="151"/>
      <c r="Y533" s="151"/>
      <c r="Z533" s="151"/>
    </row>
    <row r="534">
      <c r="A534" s="343"/>
      <c r="B534" s="151"/>
      <c r="C534" s="151"/>
      <c r="D534" s="151"/>
      <c r="E534" s="151"/>
      <c r="F534" s="151"/>
      <c r="G534" s="151"/>
      <c r="H534" s="151"/>
      <c r="I534" s="151"/>
      <c r="J534" s="151"/>
      <c r="K534" s="151"/>
      <c r="L534" s="151"/>
      <c r="M534" s="151"/>
      <c r="N534" s="151"/>
      <c r="O534" s="151"/>
      <c r="P534" s="151"/>
      <c r="Q534" s="151"/>
      <c r="R534" s="151"/>
      <c r="S534" s="151"/>
      <c r="T534" s="151"/>
      <c r="U534" s="151"/>
      <c r="V534" s="151"/>
      <c r="W534" s="151"/>
      <c r="X534" s="151"/>
      <c r="Y534" s="151"/>
      <c r="Z534" s="151"/>
    </row>
    <row r="535">
      <c r="A535" s="343"/>
      <c r="B535" s="151"/>
      <c r="C535" s="151"/>
      <c r="D535" s="151"/>
      <c r="E535" s="151"/>
      <c r="F535" s="151"/>
      <c r="G535" s="151"/>
      <c r="H535" s="151"/>
      <c r="I535" s="151"/>
      <c r="J535" s="151"/>
      <c r="K535" s="151"/>
      <c r="L535" s="151"/>
      <c r="M535" s="151"/>
      <c r="N535" s="151"/>
      <c r="O535" s="151"/>
      <c r="P535" s="151"/>
      <c r="Q535" s="151"/>
      <c r="R535" s="151"/>
      <c r="S535" s="151"/>
      <c r="T535" s="151"/>
      <c r="U535" s="151"/>
      <c r="V535" s="151"/>
      <c r="W535" s="151"/>
      <c r="X535" s="151"/>
      <c r="Y535" s="151"/>
      <c r="Z535" s="151"/>
    </row>
    <row r="536">
      <c r="A536" s="343"/>
      <c r="B536" s="151"/>
      <c r="C536" s="151"/>
      <c r="D536" s="151"/>
      <c r="E536" s="151"/>
      <c r="F536" s="151"/>
      <c r="G536" s="151"/>
      <c r="H536" s="151"/>
      <c r="I536" s="151"/>
      <c r="J536" s="151"/>
      <c r="K536" s="151"/>
      <c r="L536" s="151"/>
      <c r="M536" s="151"/>
      <c r="N536" s="151"/>
      <c r="O536" s="151"/>
      <c r="P536" s="151"/>
      <c r="Q536" s="151"/>
      <c r="R536" s="151"/>
      <c r="S536" s="151"/>
      <c r="T536" s="151"/>
      <c r="U536" s="151"/>
      <c r="V536" s="151"/>
      <c r="W536" s="151"/>
      <c r="X536" s="151"/>
      <c r="Y536" s="151"/>
      <c r="Z536" s="151"/>
    </row>
    <row r="537">
      <c r="A537" s="343"/>
      <c r="B537" s="151"/>
      <c r="C537" s="151"/>
      <c r="D537" s="151"/>
      <c r="E537" s="151"/>
      <c r="F537" s="151"/>
      <c r="G537" s="151"/>
      <c r="H537" s="151"/>
      <c r="I537" s="151"/>
      <c r="J537" s="151"/>
      <c r="K537" s="151"/>
      <c r="L537" s="151"/>
      <c r="M537" s="151"/>
      <c r="N537" s="151"/>
      <c r="O537" s="151"/>
      <c r="P537" s="151"/>
      <c r="Q537" s="151"/>
      <c r="R537" s="151"/>
      <c r="S537" s="151"/>
      <c r="T537" s="151"/>
      <c r="U537" s="151"/>
      <c r="V537" s="151"/>
      <c r="W537" s="151"/>
      <c r="X537" s="151"/>
      <c r="Y537" s="151"/>
      <c r="Z537" s="151"/>
    </row>
    <row r="538">
      <c r="A538" s="343"/>
      <c r="B538" s="151"/>
      <c r="C538" s="151"/>
      <c r="D538" s="151"/>
      <c r="E538" s="151"/>
      <c r="F538" s="151"/>
      <c r="G538" s="151"/>
      <c r="H538" s="151"/>
      <c r="I538" s="151"/>
      <c r="J538" s="151"/>
      <c r="K538" s="151"/>
      <c r="L538" s="151"/>
      <c r="M538" s="151"/>
      <c r="N538" s="151"/>
      <c r="O538" s="151"/>
      <c r="P538" s="151"/>
      <c r="Q538" s="151"/>
      <c r="R538" s="151"/>
      <c r="S538" s="151"/>
      <c r="T538" s="151"/>
      <c r="U538" s="151"/>
      <c r="V538" s="151"/>
      <c r="W538" s="151"/>
      <c r="X538" s="151"/>
      <c r="Y538" s="151"/>
      <c r="Z538" s="151"/>
    </row>
    <row r="539">
      <c r="A539" s="343"/>
      <c r="B539" s="151"/>
      <c r="C539" s="151"/>
      <c r="D539" s="151"/>
      <c r="E539" s="151"/>
      <c r="F539" s="151"/>
      <c r="G539" s="151"/>
      <c r="H539" s="151"/>
      <c r="I539" s="151"/>
      <c r="J539" s="151"/>
      <c r="K539" s="151"/>
      <c r="L539" s="151"/>
      <c r="M539" s="151"/>
      <c r="N539" s="151"/>
      <c r="O539" s="151"/>
      <c r="P539" s="151"/>
      <c r="Q539" s="151"/>
      <c r="R539" s="151"/>
      <c r="S539" s="151"/>
      <c r="T539" s="151"/>
      <c r="U539" s="151"/>
      <c r="V539" s="151"/>
      <c r="W539" s="151"/>
      <c r="X539" s="151"/>
      <c r="Y539" s="151"/>
      <c r="Z539" s="151"/>
    </row>
    <row r="540">
      <c r="A540" s="343"/>
      <c r="B540" s="151"/>
      <c r="C540" s="151"/>
      <c r="D540" s="151"/>
      <c r="E540" s="151"/>
      <c r="F540" s="151"/>
      <c r="G540" s="151"/>
      <c r="H540" s="151"/>
      <c r="I540" s="151"/>
      <c r="J540" s="151"/>
      <c r="K540" s="151"/>
      <c r="L540" s="151"/>
      <c r="M540" s="151"/>
      <c r="N540" s="151"/>
      <c r="O540" s="151"/>
      <c r="P540" s="151"/>
      <c r="Q540" s="151"/>
      <c r="R540" s="151"/>
      <c r="S540" s="151"/>
      <c r="T540" s="151"/>
      <c r="U540" s="151"/>
      <c r="V540" s="151"/>
      <c r="W540" s="151"/>
      <c r="X540" s="151"/>
      <c r="Y540" s="151"/>
      <c r="Z540" s="151"/>
    </row>
    <row r="541">
      <c r="A541" s="343"/>
      <c r="B541" s="151"/>
      <c r="C541" s="151"/>
      <c r="D541" s="151"/>
      <c r="E541" s="151"/>
      <c r="F541" s="151"/>
      <c r="G541" s="151"/>
      <c r="H541" s="151"/>
      <c r="I541" s="151"/>
      <c r="J541" s="151"/>
      <c r="K541" s="151"/>
      <c r="L541" s="151"/>
      <c r="M541" s="151"/>
      <c r="N541" s="151"/>
      <c r="O541" s="151"/>
      <c r="P541" s="151"/>
      <c r="Q541" s="151"/>
      <c r="R541" s="151"/>
      <c r="S541" s="151"/>
      <c r="T541" s="151"/>
      <c r="U541" s="151"/>
      <c r="V541" s="151"/>
      <c r="W541" s="151"/>
      <c r="X541" s="151"/>
      <c r="Y541" s="151"/>
      <c r="Z541" s="151"/>
    </row>
    <row r="542">
      <c r="A542" s="343"/>
      <c r="B542" s="151"/>
      <c r="C542" s="151"/>
      <c r="D542" s="151"/>
      <c r="E542" s="151"/>
      <c r="F542" s="151"/>
      <c r="G542" s="151"/>
      <c r="H542" s="151"/>
      <c r="I542" s="151"/>
      <c r="J542" s="151"/>
      <c r="K542" s="151"/>
      <c r="L542" s="151"/>
      <c r="M542" s="151"/>
      <c r="N542" s="151"/>
      <c r="O542" s="151"/>
      <c r="P542" s="151"/>
      <c r="Q542" s="151"/>
      <c r="R542" s="151"/>
      <c r="S542" s="151"/>
      <c r="T542" s="151"/>
      <c r="U542" s="151"/>
      <c r="V542" s="151"/>
      <c r="W542" s="151"/>
      <c r="X542" s="151"/>
      <c r="Y542" s="151"/>
      <c r="Z542" s="151"/>
    </row>
    <row r="543">
      <c r="A543" s="343"/>
      <c r="B543" s="151"/>
      <c r="C543" s="151"/>
      <c r="D543" s="151"/>
      <c r="E543" s="151"/>
      <c r="F543" s="151"/>
      <c r="G543" s="151"/>
      <c r="H543" s="151"/>
      <c r="I543" s="151"/>
      <c r="J543" s="151"/>
      <c r="K543" s="151"/>
      <c r="L543" s="151"/>
      <c r="M543" s="151"/>
      <c r="N543" s="151"/>
      <c r="O543" s="151"/>
      <c r="P543" s="151"/>
      <c r="Q543" s="151"/>
      <c r="R543" s="151"/>
      <c r="S543" s="151"/>
      <c r="T543" s="151"/>
      <c r="U543" s="151"/>
      <c r="V543" s="151"/>
      <c r="W543" s="151"/>
      <c r="X543" s="151"/>
      <c r="Y543" s="151"/>
      <c r="Z543" s="151"/>
    </row>
    <row r="544">
      <c r="A544" s="343"/>
      <c r="B544" s="151"/>
      <c r="C544" s="151"/>
      <c r="D544" s="151"/>
      <c r="E544" s="151"/>
      <c r="F544" s="151"/>
      <c r="G544" s="151"/>
      <c r="H544" s="151"/>
      <c r="I544" s="151"/>
      <c r="J544" s="151"/>
      <c r="K544" s="151"/>
      <c r="L544" s="151"/>
      <c r="M544" s="151"/>
      <c r="N544" s="151"/>
      <c r="O544" s="151"/>
      <c r="P544" s="151"/>
      <c r="Q544" s="151"/>
      <c r="R544" s="151"/>
      <c r="S544" s="151"/>
      <c r="T544" s="151"/>
      <c r="U544" s="151"/>
      <c r="V544" s="151"/>
      <c r="W544" s="151"/>
      <c r="X544" s="151"/>
      <c r="Y544" s="151"/>
      <c r="Z544" s="151"/>
    </row>
    <row r="545">
      <c r="A545" s="343"/>
      <c r="B545" s="151"/>
      <c r="C545" s="151"/>
      <c r="D545" s="151"/>
      <c r="E545" s="151"/>
      <c r="F545" s="151"/>
      <c r="G545" s="151"/>
      <c r="H545" s="151"/>
      <c r="I545" s="151"/>
      <c r="J545" s="151"/>
      <c r="K545" s="151"/>
      <c r="L545" s="151"/>
      <c r="M545" s="151"/>
      <c r="N545" s="151"/>
      <c r="O545" s="151"/>
      <c r="P545" s="151"/>
      <c r="Q545" s="151"/>
      <c r="R545" s="151"/>
      <c r="S545" s="151"/>
      <c r="T545" s="151"/>
      <c r="U545" s="151"/>
      <c r="V545" s="151"/>
      <c r="W545" s="151"/>
      <c r="X545" s="151"/>
      <c r="Y545" s="151"/>
      <c r="Z545" s="151"/>
    </row>
    <row r="546">
      <c r="A546" s="343"/>
      <c r="B546" s="151"/>
      <c r="C546" s="151"/>
      <c r="D546" s="151"/>
      <c r="E546" s="151"/>
      <c r="F546" s="151"/>
      <c r="G546" s="151"/>
      <c r="H546" s="151"/>
      <c r="I546" s="151"/>
      <c r="J546" s="151"/>
      <c r="K546" s="151"/>
      <c r="L546" s="151"/>
      <c r="M546" s="151"/>
      <c r="N546" s="151"/>
      <c r="O546" s="151"/>
      <c r="P546" s="151"/>
      <c r="Q546" s="151"/>
      <c r="R546" s="151"/>
      <c r="S546" s="151"/>
      <c r="T546" s="151"/>
      <c r="U546" s="151"/>
      <c r="V546" s="151"/>
      <c r="W546" s="151"/>
      <c r="X546" s="151"/>
      <c r="Y546" s="151"/>
      <c r="Z546" s="151"/>
    </row>
    <row r="547">
      <c r="A547" s="343"/>
      <c r="B547" s="151"/>
      <c r="C547" s="151"/>
      <c r="D547" s="151"/>
      <c r="E547" s="151"/>
      <c r="F547" s="151"/>
      <c r="G547" s="151"/>
      <c r="H547" s="151"/>
      <c r="I547" s="151"/>
      <c r="J547" s="151"/>
      <c r="K547" s="151"/>
      <c r="L547" s="151"/>
      <c r="M547" s="151"/>
      <c r="N547" s="151"/>
      <c r="O547" s="151"/>
      <c r="P547" s="151"/>
      <c r="Q547" s="151"/>
      <c r="R547" s="151"/>
      <c r="S547" s="151"/>
      <c r="T547" s="151"/>
      <c r="U547" s="151"/>
      <c r="V547" s="151"/>
      <c r="W547" s="151"/>
      <c r="X547" s="151"/>
      <c r="Y547" s="151"/>
      <c r="Z547" s="151"/>
    </row>
    <row r="548">
      <c r="A548" s="343"/>
      <c r="B548" s="151"/>
      <c r="C548" s="151"/>
      <c r="D548" s="151"/>
      <c r="E548" s="151"/>
      <c r="F548" s="151"/>
      <c r="G548" s="151"/>
      <c r="H548" s="151"/>
      <c r="I548" s="151"/>
      <c r="J548" s="151"/>
      <c r="K548" s="151"/>
      <c r="L548" s="151"/>
      <c r="M548" s="151"/>
      <c r="N548" s="151"/>
      <c r="O548" s="151"/>
      <c r="P548" s="151"/>
      <c r="Q548" s="151"/>
      <c r="R548" s="151"/>
      <c r="S548" s="151"/>
      <c r="T548" s="151"/>
      <c r="U548" s="151"/>
      <c r="V548" s="151"/>
      <c r="W548" s="151"/>
      <c r="X548" s="151"/>
      <c r="Y548" s="151"/>
      <c r="Z548" s="151"/>
    </row>
    <row r="549">
      <c r="A549" s="343"/>
      <c r="B549" s="151"/>
      <c r="C549" s="151"/>
      <c r="D549" s="151"/>
      <c r="E549" s="151"/>
      <c r="F549" s="151"/>
      <c r="G549" s="151"/>
      <c r="H549" s="151"/>
      <c r="I549" s="151"/>
      <c r="J549" s="151"/>
      <c r="K549" s="151"/>
      <c r="L549" s="151"/>
      <c r="M549" s="151"/>
      <c r="N549" s="151"/>
      <c r="O549" s="151"/>
      <c r="P549" s="151"/>
      <c r="Q549" s="151"/>
      <c r="R549" s="151"/>
      <c r="S549" s="151"/>
      <c r="T549" s="151"/>
      <c r="U549" s="151"/>
      <c r="V549" s="151"/>
      <c r="W549" s="151"/>
      <c r="X549" s="151"/>
      <c r="Y549" s="151"/>
      <c r="Z549" s="151"/>
    </row>
    <row r="550">
      <c r="A550" s="343"/>
      <c r="B550" s="151"/>
      <c r="C550" s="151"/>
      <c r="D550" s="151"/>
      <c r="E550" s="151"/>
      <c r="F550" s="151"/>
      <c r="G550" s="151"/>
      <c r="H550" s="151"/>
      <c r="I550" s="151"/>
      <c r="J550" s="151"/>
      <c r="K550" s="151"/>
      <c r="L550" s="151"/>
      <c r="M550" s="151"/>
      <c r="N550" s="151"/>
      <c r="O550" s="151"/>
      <c r="P550" s="151"/>
      <c r="Q550" s="151"/>
      <c r="R550" s="151"/>
      <c r="S550" s="151"/>
      <c r="T550" s="151"/>
      <c r="U550" s="151"/>
      <c r="V550" s="151"/>
      <c r="W550" s="151"/>
      <c r="X550" s="151"/>
      <c r="Y550" s="151"/>
      <c r="Z550" s="151"/>
    </row>
    <row r="551">
      <c r="A551" s="343"/>
      <c r="B551" s="151"/>
      <c r="C551" s="151"/>
      <c r="D551" s="151"/>
      <c r="E551" s="151"/>
      <c r="F551" s="151"/>
      <c r="G551" s="151"/>
      <c r="H551" s="151"/>
      <c r="I551" s="151"/>
      <c r="J551" s="151"/>
      <c r="K551" s="151"/>
      <c r="L551" s="151"/>
      <c r="M551" s="151"/>
      <c r="N551" s="151"/>
      <c r="O551" s="151"/>
      <c r="P551" s="151"/>
      <c r="Q551" s="151"/>
      <c r="R551" s="151"/>
      <c r="S551" s="151"/>
      <c r="T551" s="151"/>
      <c r="U551" s="151"/>
      <c r="V551" s="151"/>
      <c r="W551" s="151"/>
      <c r="X551" s="151"/>
      <c r="Y551" s="151"/>
      <c r="Z551" s="151"/>
    </row>
    <row r="552">
      <c r="A552" s="343"/>
      <c r="B552" s="151"/>
      <c r="C552" s="151"/>
      <c r="D552" s="151"/>
      <c r="E552" s="151"/>
      <c r="F552" s="151"/>
      <c r="G552" s="151"/>
      <c r="H552" s="151"/>
      <c r="I552" s="151"/>
      <c r="J552" s="151"/>
      <c r="K552" s="151"/>
      <c r="L552" s="151"/>
      <c r="M552" s="151"/>
      <c r="N552" s="151"/>
      <c r="O552" s="151"/>
      <c r="P552" s="151"/>
      <c r="Q552" s="151"/>
      <c r="R552" s="151"/>
      <c r="S552" s="151"/>
      <c r="T552" s="151"/>
      <c r="U552" s="151"/>
      <c r="V552" s="151"/>
      <c r="W552" s="151"/>
      <c r="X552" s="151"/>
      <c r="Y552" s="151"/>
      <c r="Z552" s="151"/>
    </row>
    <row r="553">
      <c r="A553" s="343"/>
      <c r="B553" s="151"/>
      <c r="C553" s="151"/>
      <c r="D553" s="151"/>
      <c r="E553" s="151"/>
      <c r="F553" s="151"/>
      <c r="G553" s="151"/>
      <c r="H553" s="151"/>
      <c r="I553" s="151"/>
      <c r="J553" s="151"/>
      <c r="K553" s="151"/>
      <c r="L553" s="151"/>
      <c r="M553" s="151"/>
      <c r="N553" s="151"/>
      <c r="O553" s="151"/>
      <c r="P553" s="151"/>
      <c r="Q553" s="151"/>
      <c r="R553" s="151"/>
      <c r="S553" s="151"/>
      <c r="T553" s="151"/>
      <c r="U553" s="151"/>
      <c r="V553" s="151"/>
      <c r="W553" s="151"/>
      <c r="X553" s="151"/>
      <c r="Y553" s="151"/>
      <c r="Z553" s="151"/>
    </row>
    <row r="554">
      <c r="A554" s="343"/>
      <c r="B554" s="151"/>
      <c r="C554" s="151"/>
      <c r="D554" s="151"/>
      <c r="E554" s="151"/>
      <c r="F554" s="151"/>
      <c r="G554" s="151"/>
      <c r="H554" s="151"/>
      <c r="I554" s="151"/>
      <c r="J554" s="151"/>
      <c r="K554" s="151"/>
      <c r="L554" s="151"/>
      <c r="M554" s="151"/>
      <c r="N554" s="151"/>
      <c r="O554" s="151"/>
      <c r="P554" s="151"/>
      <c r="Q554" s="151"/>
      <c r="R554" s="151"/>
      <c r="S554" s="151"/>
      <c r="T554" s="151"/>
      <c r="U554" s="151"/>
      <c r="V554" s="151"/>
      <c r="W554" s="151"/>
      <c r="X554" s="151"/>
      <c r="Y554" s="151"/>
      <c r="Z554" s="151"/>
    </row>
    <row r="555">
      <c r="A555" s="343"/>
      <c r="B555" s="151"/>
      <c r="C555" s="151"/>
      <c r="D555" s="151"/>
      <c r="E555" s="151"/>
      <c r="F555" s="151"/>
      <c r="G555" s="151"/>
      <c r="H555" s="151"/>
      <c r="I555" s="151"/>
      <c r="J555" s="151"/>
      <c r="K555" s="151"/>
      <c r="L555" s="151"/>
      <c r="M555" s="151"/>
      <c r="N555" s="151"/>
      <c r="O555" s="151"/>
      <c r="P555" s="151"/>
      <c r="Q555" s="151"/>
      <c r="R555" s="151"/>
      <c r="S555" s="151"/>
      <c r="T555" s="151"/>
      <c r="U555" s="151"/>
      <c r="V555" s="151"/>
      <c r="W555" s="151"/>
      <c r="X555" s="151"/>
      <c r="Y555" s="151"/>
      <c r="Z555" s="151"/>
    </row>
    <row r="556">
      <c r="A556" s="343"/>
      <c r="B556" s="151"/>
      <c r="C556" s="151"/>
      <c r="D556" s="151"/>
      <c r="E556" s="151"/>
      <c r="F556" s="151"/>
      <c r="G556" s="151"/>
      <c r="H556" s="151"/>
      <c r="I556" s="151"/>
      <c r="J556" s="151"/>
      <c r="K556" s="151"/>
      <c r="L556" s="151"/>
      <c r="M556" s="151"/>
      <c r="N556" s="151"/>
      <c r="O556" s="151"/>
      <c r="P556" s="151"/>
      <c r="Q556" s="151"/>
      <c r="R556" s="151"/>
      <c r="S556" s="151"/>
      <c r="T556" s="151"/>
      <c r="U556" s="151"/>
      <c r="V556" s="151"/>
      <c r="W556" s="151"/>
      <c r="X556" s="151"/>
      <c r="Y556" s="151"/>
      <c r="Z556" s="151"/>
    </row>
    <row r="557">
      <c r="A557" s="343"/>
      <c r="B557" s="151"/>
      <c r="C557" s="151"/>
      <c r="D557" s="151"/>
      <c r="E557" s="151"/>
      <c r="F557" s="151"/>
      <c r="G557" s="151"/>
      <c r="H557" s="151"/>
      <c r="I557" s="151"/>
      <c r="J557" s="151"/>
      <c r="K557" s="151"/>
      <c r="L557" s="151"/>
      <c r="M557" s="151"/>
      <c r="N557" s="151"/>
      <c r="O557" s="151"/>
      <c r="P557" s="151"/>
      <c r="Q557" s="151"/>
      <c r="R557" s="151"/>
      <c r="S557" s="151"/>
      <c r="T557" s="151"/>
      <c r="U557" s="151"/>
      <c r="V557" s="151"/>
      <c r="W557" s="151"/>
      <c r="X557" s="151"/>
      <c r="Y557" s="151"/>
      <c r="Z557" s="151"/>
    </row>
    <row r="558">
      <c r="A558" s="343"/>
      <c r="B558" s="151"/>
      <c r="C558" s="151"/>
      <c r="D558" s="151"/>
      <c r="E558" s="151"/>
      <c r="F558" s="151"/>
      <c r="G558" s="151"/>
      <c r="H558" s="151"/>
      <c r="I558" s="151"/>
      <c r="J558" s="151"/>
      <c r="K558" s="151"/>
      <c r="L558" s="151"/>
      <c r="M558" s="151"/>
      <c r="N558" s="151"/>
      <c r="O558" s="151"/>
      <c r="P558" s="151"/>
      <c r="Q558" s="151"/>
      <c r="R558" s="151"/>
      <c r="S558" s="151"/>
      <c r="T558" s="151"/>
      <c r="U558" s="151"/>
      <c r="V558" s="151"/>
      <c r="W558" s="151"/>
      <c r="X558" s="151"/>
      <c r="Y558" s="151"/>
      <c r="Z558" s="151"/>
    </row>
    <row r="559">
      <c r="A559" s="343"/>
      <c r="B559" s="151"/>
      <c r="C559" s="151"/>
      <c r="D559" s="151"/>
      <c r="E559" s="151"/>
      <c r="F559" s="151"/>
      <c r="G559" s="151"/>
      <c r="H559" s="151"/>
      <c r="I559" s="151"/>
      <c r="J559" s="151"/>
      <c r="K559" s="151"/>
      <c r="L559" s="151"/>
      <c r="M559" s="151"/>
      <c r="N559" s="151"/>
      <c r="O559" s="151"/>
      <c r="P559" s="151"/>
      <c r="Q559" s="151"/>
      <c r="R559" s="151"/>
      <c r="S559" s="151"/>
      <c r="T559" s="151"/>
      <c r="U559" s="151"/>
      <c r="V559" s="151"/>
      <c r="W559" s="151"/>
      <c r="X559" s="151"/>
      <c r="Y559" s="151"/>
      <c r="Z559" s="151"/>
    </row>
    <row r="560">
      <c r="A560" s="343"/>
      <c r="B560" s="151"/>
      <c r="C560" s="151"/>
      <c r="D560" s="151"/>
      <c r="E560" s="151"/>
      <c r="F560" s="151"/>
      <c r="G560" s="151"/>
      <c r="H560" s="151"/>
      <c r="I560" s="151"/>
      <c r="J560" s="151"/>
      <c r="K560" s="151"/>
      <c r="L560" s="151"/>
      <c r="M560" s="151"/>
      <c r="N560" s="151"/>
      <c r="O560" s="151"/>
      <c r="P560" s="151"/>
      <c r="Q560" s="151"/>
      <c r="R560" s="151"/>
      <c r="S560" s="151"/>
      <c r="T560" s="151"/>
      <c r="U560" s="151"/>
      <c r="V560" s="151"/>
      <c r="W560" s="151"/>
      <c r="X560" s="151"/>
      <c r="Y560" s="151"/>
      <c r="Z560" s="151"/>
    </row>
    <row r="561">
      <c r="A561" s="343"/>
      <c r="B561" s="151"/>
      <c r="C561" s="151"/>
      <c r="D561" s="151"/>
      <c r="E561" s="151"/>
      <c r="F561" s="151"/>
      <c r="G561" s="151"/>
      <c r="H561" s="151"/>
      <c r="I561" s="151"/>
      <c r="J561" s="151"/>
      <c r="K561" s="151"/>
      <c r="L561" s="151"/>
      <c r="M561" s="151"/>
      <c r="N561" s="151"/>
      <c r="O561" s="151"/>
      <c r="P561" s="151"/>
      <c r="Q561" s="151"/>
      <c r="R561" s="151"/>
      <c r="S561" s="151"/>
      <c r="T561" s="151"/>
      <c r="U561" s="151"/>
      <c r="V561" s="151"/>
      <c r="W561" s="151"/>
      <c r="X561" s="151"/>
      <c r="Y561" s="151"/>
      <c r="Z561" s="151"/>
    </row>
    <row r="562">
      <c r="A562" s="343"/>
      <c r="B562" s="151"/>
      <c r="C562" s="151"/>
      <c r="D562" s="151"/>
      <c r="E562" s="151"/>
      <c r="F562" s="151"/>
      <c r="G562" s="151"/>
      <c r="H562" s="151"/>
      <c r="I562" s="151"/>
      <c r="J562" s="151"/>
      <c r="K562" s="151"/>
      <c r="L562" s="151"/>
      <c r="M562" s="151"/>
      <c r="N562" s="151"/>
      <c r="O562" s="151"/>
      <c r="P562" s="151"/>
      <c r="Q562" s="151"/>
      <c r="R562" s="151"/>
      <c r="S562" s="151"/>
      <c r="T562" s="151"/>
      <c r="U562" s="151"/>
      <c r="V562" s="151"/>
      <c r="W562" s="151"/>
      <c r="X562" s="151"/>
      <c r="Y562" s="151"/>
      <c r="Z562" s="151"/>
    </row>
    <row r="563">
      <c r="A563" s="343"/>
      <c r="B563" s="151"/>
      <c r="C563" s="151"/>
      <c r="D563" s="151"/>
      <c r="E563" s="151"/>
      <c r="F563" s="151"/>
      <c r="G563" s="151"/>
      <c r="H563" s="151"/>
      <c r="I563" s="151"/>
      <c r="J563" s="151"/>
      <c r="K563" s="151"/>
      <c r="L563" s="151"/>
      <c r="M563" s="151"/>
      <c r="N563" s="151"/>
      <c r="O563" s="151"/>
      <c r="P563" s="151"/>
      <c r="Q563" s="151"/>
      <c r="R563" s="151"/>
      <c r="S563" s="151"/>
      <c r="T563" s="151"/>
      <c r="U563" s="151"/>
      <c r="V563" s="151"/>
      <c r="W563" s="151"/>
      <c r="X563" s="151"/>
      <c r="Y563" s="151"/>
      <c r="Z563" s="151"/>
    </row>
    <row r="564">
      <c r="A564" s="343"/>
      <c r="B564" s="151"/>
      <c r="C564" s="151"/>
      <c r="D564" s="151"/>
      <c r="E564" s="151"/>
      <c r="F564" s="151"/>
      <c r="G564" s="151"/>
      <c r="H564" s="151"/>
      <c r="I564" s="151"/>
      <c r="J564" s="151"/>
      <c r="K564" s="151"/>
      <c r="L564" s="151"/>
      <c r="M564" s="151"/>
      <c r="N564" s="151"/>
      <c r="O564" s="151"/>
      <c r="P564" s="151"/>
      <c r="Q564" s="151"/>
      <c r="R564" s="151"/>
      <c r="S564" s="151"/>
      <c r="T564" s="151"/>
      <c r="U564" s="151"/>
      <c r="V564" s="151"/>
      <c r="W564" s="151"/>
      <c r="X564" s="151"/>
      <c r="Y564" s="151"/>
      <c r="Z564" s="151"/>
    </row>
    <row r="565">
      <c r="A565" s="343"/>
      <c r="B565" s="151"/>
      <c r="C565" s="151"/>
      <c r="D565" s="151"/>
      <c r="E565" s="151"/>
      <c r="F565" s="151"/>
      <c r="G565" s="151"/>
      <c r="H565" s="151"/>
      <c r="I565" s="151"/>
      <c r="J565" s="151"/>
      <c r="K565" s="151"/>
      <c r="L565" s="151"/>
      <c r="M565" s="151"/>
      <c r="N565" s="151"/>
      <c r="O565" s="151"/>
      <c r="P565" s="151"/>
      <c r="Q565" s="151"/>
      <c r="R565" s="151"/>
      <c r="S565" s="151"/>
      <c r="T565" s="151"/>
      <c r="U565" s="151"/>
      <c r="V565" s="151"/>
      <c r="W565" s="151"/>
      <c r="X565" s="151"/>
      <c r="Y565" s="151"/>
      <c r="Z565" s="151"/>
    </row>
    <row r="566">
      <c r="A566" s="343"/>
      <c r="B566" s="151"/>
      <c r="C566" s="151"/>
      <c r="D566" s="151"/>
      <c r="E566" s="151"/>
      <c r="F566" s="151"/>
      <c r="G566" s="151"/>
      <c r="H566" s="151"/>
      <c r="I566" s="151"/>
      <c r="J566" s="151"/>
      <c r="K566" s="151"/>
      <c r="L566" s="151"/>
      <c r="M566" s="151"/>
      <c r="N566" s="151"/>
      <c r="O566" s="151"/>
      <c r="P566" s="151"/>
      <c r="Q566" s="151"/>
      <c r="R566" s="151"/>
      <c r="S566" s="151"/>
      <c r="T566" s="151"/>
      <c r="U566" s="151"/>
      <c r="V566" s="151"/>
      <c r="W566" s="151"/>
      <c r="X566" s="151"/>
      <c r="Y566" s="151"/>
      <c r="Z566" s="151"/>
    </row>
    <row r="567">
      <c r="A567" s="343"/>
      <c r="B567" s="151"/>
      <c r="C567" s="151"/>
      <c r="D567" s="151"/>
      <c r="E567" s="151"/>
      <c r="F567" s="151"/>
      <c r="G567" s="151"/>
      <c r="H567" s="151"/>
      <c r="I567" s="151"/>
      <c r="J567" s="151"/>
      <c r="K567" s="151"/>
      <c r="L567" s="151"/>
      <c r="M567" s="151"/>
      <c r="N567" s="151"/>
      <c r="O567" s="151"/>
      <c r="P567" s="151"/>
      <c r="Q567" s="151"/>
      <c r="R567" s="151"/>
      <c r="S567" s="151"/>
      <c r="T567" s="151"/>
      <c r="U567" s="151"/>
      <c r="V567" s="151"/>
      <c r="W567" s="151"/>
      <c r="X567" s="151"/>
      <c r="Y567" s="151"/>
      <c r="Z567" s="151"/>
    </row>
    <row r="568">
      <c r="A568" s="343"/>
      <c r="B568" s="151"/>
      <c r="C568" s="151"/>
      <c r="D568" s="151"/>
      <c r="E568" s="151"/>
      <c r="F568" s="151"/>
      <c r="G568" s="151"/>
      <c r="H568" s="151"/>
      <c r="I568" s="151"/>
      <c r="J568" s="151"/>
      <c r="K568" s="151"/>
      <c r="L568" s="151"/>
      <c r="M568" s="151"/>
      <c r="N568" s="151"/>
      <c r="O568" s="151"/>
      <c r="P568" s="151"/>
      <c r="Q568" s="151"/>
      <c r="R568" s="151"/>
      <c r="S568" s="151"/>
      <c r="T568" s="151"/>
      <c r="U568" s="151"/>
      <c r="V568" s="151"/>
      <c r="W568" s="151"/>
      <c r="X568" s="151"/>
      <c r="Y568" s="151"/>
      <c r="Z568" s="151"/>
    </row>
    <row r="569">
      <c r="A569" s="343"/>
      <c r="B569" s="151"/>
      <c r="C569" s="151"/>
      <c r="D569" s="151"/>
      <c r="E569" s="151"/>
      <c r="F569" s="151"/>
      <c r="G569" s="151"/>
      <c r="H569" s="151"/>
      <c r="I569" s="151"/>
      <c r="J569" s="151"/>
      <c r="K569" s="151"/>
      <c r="L569" s="151"/>
      <c r="M569" s="151"/>
      <c r="N569" s="151"/>
      <c r="O569" s="151"/>
      <c r="P569" s="151"/>
      <c r="Q569" s="151"/>
      <c r="R569" s="151"/>
      <c r="S569" s="151"/>
      <c r="T569" s="151"/>
      <c r="U569" s="151"/>
      <c r="V569" s="151"/>
      <c r="W569" s="151"/>
      <c r="X569" s="151"/>
      <c r="Y569" s="151"/>
      <c r="Z569" s="151"/>
    </row>
    <row r="570">
      <c r="A570" s="343"/>
      <c r="B570" s="151"/>
      <c r="C570" s="151"/>
      <c r="D570" s="151"/>
      <c r="E570" s="151"/>
      <c r="F570" s="151"/>
      <c r="G570" s="151"/>
      <c r="H570" s="151"/>
      <c r="I570" s="151"/>
      <c r="J570" s="151"/>
      <c r="K570" s="151"/>
      <c r="L570" s="151"/>
      <c r="M570" s="151"/>
      <c r="N570" s="151"/>
      <c r="O570" s="151"/>
      <c r="P570" s="151"/>
      <c r="Q570" s="151"/>
      <c r="R570" s="151"/>
      <c r="S570" s="151"/>
      <c r="T570" s="151"/>
      <c r="U570" s="151"/>
      <c r="V570" s="151"/>
      <c r="W570" s="151"/>
      <c r="X570" s="151"/>
      <c r="Y570" s="151"/>
      <c r="Z570" s="151"/>
    </row>
    <row r="571">
      <c r="A571" s="343"/>
      <c r="B571" s="151"/>
      <c r="C571" s="151"/>
      <c r="D571" s="151"/>
      <c r="E571" s="151"/>
      <c r="F571" s="151"/>
      <c r="G571" s="151"/>
      <c r="H571" s="151"/>
      <c r="I571" s="151"/>
      <c r="J571" s="151"/>
      <c r="K571" s="151"/>
      <c r="L571" s="151"/>
      <c r="M571" s="151"/>
      <c r="N571" s="151"/>
      <c r="O571" s="151"/>
      <c r="P571" s="151"/>
      <c r="Q571" s="151"/>
      <c r="R571" s="151"/>
      <c r="S571" s="151"/>
      <c r="T571" s="151"/>
      <c r="U571" s="151"/>
      <c r="V571" s="151"/>
      <c r="W571" s="151"/>
      <c r="X571" s="151"/>
      <c r="Y571" s="151"/>
      <c r="Z571" s="151"/>
    </row>
    <row r="572">
      <c r="A572" s="343"/>
      <c r="B572" s="151"/>
      <c r="C572" s="151"/>
      <c r="D572" s="151"/>
      <c r="E572" s="151"/>
      <c r="F572" s="151"/>
      <c r="G572" s="151"/>
      <c r="H572" s="151"/>
      <c r="I572" s="151"/>
      <c r="J572" s="151"/>
      <c r="K572" s="151"/>
      <c r="L572" s="151"/>
      <c r="M572" s="151"/>
      <c r="N572" s="151"/>
      <c r="O572" s="151"/>
      <c r="P572" s="151"/>
      <c r="Q572" s="151"/>
      <c r="R572" s="151"/>
      <c r="S572" s="151"/>
      <c r="T572" s="151"/>
      <c r="U572" s="151"/>
      <c r="V572" s="151"/>
      <c r="W572" s="151"/>
      <c r="X572" s="151"/>
      <c r="Y572" s="151"/>
      <c r="Z572" s="151"/>
    </row>
    <row r="573">
      <c r="A573" s="343"/>
      <c r="B573" s="151"/>
      <c r="C573" s="151"/>
      <c r="D573" s="151"/>
      <c r="E573" s="151"/>
      <c r="F573" s="151"/>
      <c r="G573" s="151"/>
      <c r="H573" s="151"/>
      <c r="I573" s="151"/>
      <c r="J573" s="151"/>
      <c r="K573" s="151"/>
      <c r="L573" s="151"/>
      <c r="M573" s="151"/>
      <c r="N573" s="151"/>
      <c r="O573" s="151"/>
      <c r="P573" s="151"/>
      <c r="Q573" s="151"/>
      <c r="R573" s="151"/>
      <c r="S573" s="151"/>
      <c r="T573" s="151"/>
      <c r="U573" s="151"/>
      <c r="V573" s="151"/>
      <c r="W573" s="151"/>
      <c r="X573" s="151"/>
      <c r="Y573" s="151"/>
      <c r="Z573" s="151"/>
    </row>
    <row r="574">
      <c r="A574" s="343"/>
      <c r="B574" s="151"/>
      <c r="C574" s="151"/>
      <c r="D574" s="151"/>
      <c r="E574" s="151"/>
      <c r="F574" s="151"/>
      <c r="G574" s="151"/>
      <c r="H574" s="151"/>
      <c r="I574" s="151"/>
      <c r="J574" s="151"/>
      <c r="K574" s="151"/>
      <c r="L574" s="151"/>
      <c r="M574" s="151"/>
      <c r="N574" s="151"/>
      <c r="O574" s="151"/>
      <c r="P574" s="151"/>
      <c r="Q574" s="151"/>
      <c r="R574" s="151"/>
      <c r="S574" s="151"/>
      <c r="T574" s="151"/>
      <c r="U574" s="151"/>
      <c r="V574" s="151"/>
      <c r="W574" s="151"/>
      <c r="X574" s="151"/>
      <c r="Y574" s="151"/>
      <c r="Z574" s="151"/>
    </row>
    <row r="575">
      <c r="A575" s="343"/>
      <c r="B575" s="151"/>
      <c r="C575" s="151"/>
      <c r="D575" s="151"/>
      <c r="E575" s="151"/>
      <c r="F575" s="151"/>
      <c r="G575" s="151"/>
      <c r="H575" s="151"/>
      <c r="I575" s="151"/>
      <c r="J575" s="151"/>
      <c r="K575" s="151"/>
      <c r="L575" s="151"/>
      <c r="M575" s="151"/>
      <c r="N575" s="151"/>
      <c r="O575" s="151"/>
      <c r="P575" s="151"/>
      <c r="Q575" s="151"/>
      <c r="R575" s="151"/>
      <c r="S575" s="151"/>
      <c r="T575" s="151"/>
      <c r="U575" s="151"/>
      <c r="V575" s="151"/>
      <c r="W575" s="151"/>
      <c r="X575" s="151"/>
      <c r="Y575" s="151"/>
      <c r="Z575" s="151"/>
    </row>
    <row r="576">
      <c r="A576" s="343"/>
      <c r="B576" s="151"/>
      <c r="C576" s="151"/>
      <c r="D576" s="151"/>
      <c r="E576" s="151"/>
      <c r="F576" s="151"/>
      <c r="G576" s="151"/>
      <c r="H576" s="151"/>
      <c r="I576" s="151"/>
      <c r="J576" s="151"/>
      <c r="K576" s="151"/>
      <c r="L576" s="151"/>
      <c r="M576" s="151"/>
      <c r="N576" s="151"/>
      <c r="O576" s="151"/>
      <c r="P576" s="151"/>
      <c r="Q576" s="151"/>
      <c r="R576" s="151"/>
      <c r="S576" s="151"/>
      <c r="T576" s="151"/>
      <c r="U576" s="151"/>
      <c r="V576" s="151"/>
      <c r="W576" s="151"/>
      <c r="X576" s="151"/>
      <c r="Y576" s="151"/>
      <c r="Z576" s="151"/>
    </row>
    <row r="577">
      <c r="A577" s="343"/>
      <c r="B577" s="151"/>
      <c r="C577" s="151"/>
      <c r="D577" s="151"/>
      <c r="E577" s="151"/>
      <c r="F577" s="151"/>
      <c r="G577" s="151"/>
      <c r="H577" s="151"/>
      <c r="I577" s="151"/>
      <c r="J577" s="151"/>
      <c r="K577" s="151"/>
      <c r="L577" s="151"/>
      <c r="M577" s="151"/>
      <c r="N577" s="151"/>
      <c r="O577" s="151"/>
      <c r="P577" s="151"/>
      <c r="Q577" s="151"/>
      <c r="R577" s="151"/>
      <c r="S577" s="151"/>
      <c r="T577" s="151"/>
      <c r="U577" s="151"/>
      <c r="V577" s="151"/>
      <c r="W577" s="151"/>
      <c r="X577" s="151"/>
      <c r="Y577" s="151"/>
      <c r="Z577" s="151"/>
    </row>
    <row r="578">
      <c r="A578" s="343"/>
      <c r="B578" s="151"/>
      <c r="C578" s="151"/>
      <c r="D578" s="151"/>
      <c r="E578" s="151"/>
      <c r="F578" s="151"/>
      <c r="G578" s="151"/>
      <c r="H578" s="151"/>
      <c r="I578" s="151"/>
      <c r="J578" s="151"/>
      <c r="K578" s="151"/>
      <c r="L578" s="151"/>
      <c r="M578" s="151"/>
      <c r="N578" s="151"/>
      <c r="O578" s="151"/>
      <c r="P578" s="151"/>
      <c r="Q578" s="151"/>
      <c r="R578" s="151"/>
      <c r="S578" s="151"/>
      <c r="T578" s="151"/>
      <c r="U578" s="151"/>
      <c r="V578" s="151"/>
      <c r="W578" s="151"/>
      <c r="X578" s="151"/>
      <c r="Y578" s="151"/>
      <c r="Z578" s="151"/>
    </row>
    <row r="579">
      <c r="A579" s="343"/>
      <c r="B579" s="151"/>
      <c r="C579" s="151"/>
      <c r="D579" s="151"/>
      <c r="E579" s="151"/>
      <c r="F579" s="151"/>
      <c r="G579" s="151"/>
      <c r="H579" s="151"/>
      <c r="I579" s="151"/>
      <c r="J579" s="151"/>
      <c r="K579" s="151"/>
      <c r="L579" s="151"/>
      <c r="M579" s="151"/>
      <c r="N579" s="151"/>
      <c r="O579" s="151"/>
      <c r="P579" s="151"/>
      <c r="Q579" s="151"/>
      <c r="R579" s="151"/>
      <c r="S579" s="151"/>
      <c r="T579" s="151"/>
      <c r="U579" s="151"/>
      <c r="V579" s="151"/>
      <c r="W579" s="151"/>
      <c r="X579" s="151"/>
      <c r="Y579" s="151"/>
      <c r="Z579" s="151"/>
    </row>
    <row r="580">
      <c r="A580" s="343"/>
      <c r="B580" s="151"/>
      <c r="C580" s="151"/>
      <c r="D580" s="151"/>
      <c r="E580" s="151"/>
      <c r="F580" s="151"/>
      <c r="G580" s="151"/>
      <c r="H580" s="151"/>
      <c r="I580" s="151"/>
      <c r="J580" s="151"/>
      <c r="K580" s="151"/>
      <c r="L580" s="151"/>
      <c r="M580" s="151"/>
      <c r="N580" s="151"/>
      <c r="O580" s="151"/>
      <c r="P580" s="151"/>
      <c r="Q580" s="151"/>
      <c r="R580" s="151"/>
      <c r="S580" s="151"/>
      <c r="T580" s="151"/>
      <c r="U580" s="151"/>
      <c r="V580" s="151"/>
      <c r="W580" s="151"/>
      <c r="X580" s="151"/>
      <c r="Y580" s="151"/>
      <c r="Z580" s="151"/>
    </row>
    <row r="581">
      <c r="A581" s="343"/>
      <c r="B581" s="151"/>
      <c r="C581" s="151"/>
      <c r="D581" s="151"/>
      <c r="E581" s="151"/>
      <c r="F581" s="151"/>
      <c r="G581" s="151"/>
      <c r="H581" s="151"/>
      <c r="I581" s="151"/>
      <c r="J581" s="151"/>
      <c r="K581" s="151"/>
      <c r="L581" s="151"/>
      <c r="M581" s="151"/>
      <c r="N581" s="151"/>
      <c r="O581" s="151"/>
      <c r="P581" s="151"/>
      <c r="Q581" s="151"/>
      <c r="R581" s="151"/>
      <c r="S581" s="151"/>
      <c r="T581" s="151"/>
      <c r="U581" s="151"/>
      <c r="V581" s="151"/>
      <c r="W581" s="151"/>
      <c r="X581" s="151"/>
      <c r="Y581" s="151"/>
      <c r="Z581" s="151"/>
    </row>
    <row r="582">
      <c r="A582" s="343"/>
      <c r="B582" s="151"/>
      <c r="C582" s="151"/>
      <c r="D582" s="151"/>
      <c r="E582" s="151"/>
      <c r="F582" s="151"/>
      <c r="G582" s="151"/>
      <c r="H582" s="151"/>
      <c r="I582" s="151"/>
      <c r="J582" s="151"/>
      <c r="K582" s="151"/>
      <c r="L582" s="151"/>
      <c r="M582" s="151"/>
      <c r="N582" s="151"/>
      <c r="O582" s="151"/>
      <c r="P582" s="151"/>
      <c r="Q582" s="151"/>
      <c r="R582" s="151"/>
      <c r="S582" s="151"/>
      <c r="T582" s="151"/>
      <c r="U582" s="151"/>
      <c r="V582" s="151"/>
      <c r="W582" s="151"/>
      <c r="X582" s="151"/>
      <c r="Y582" s="151"/>
      <c r="Z582" s="151"/>
    </row>
    <row r="583">
      <c r="A583" s="343"/>
      <c r="B583" s="151"/>
      <c r="C583" s="151"/>
      <c r="D583" s="151"/>
      <c r="E583" s="151"/>
      <c r="F583" s="151"/>
      <c r="G583" s="151"/>
      <c r="H583" s="151"/>
      <c r="I583" s="151"/>
      <c r="J583" s="151"/>
      <c r="K583" s="151"/>
      <c r="L583" s="151"/>
      <c r="M583" s="151"/>
      <c r="N583" s="151"/>
      <c r="O583" s="151"/>
      <c r="P583" s="151"/>
      <c r="Q583" s="151"/>
      <c r="R583" s="151"/>
      <c r="S583" s="151"/>
      <c r="T583" s="151"/>
      <c r="U583" s="151"/>
      <c r="V583" s="151"/>
      <c r="W583" s="151"/>
      <c r="X583" s="151"/>
      <c r="Y583" s="151"/>
      <c r="Z583" s="151"/>
    </row>
    <row r="584">
      <c r="A584" s="343"/>
      <c r="B584" s="151"/>
      <c r="C584" s="151"/>
      <c r="D584" s="151"/>
      <c r="E584" s="151"/>
      <c r="F584" s="151"/>
      <c r="G584" s="151"/>
      <c r="H584" s="151"/>
      <c r="I584" s="151"/>
      <c r="J584" s="151"/>
      <c r="K584" s="151"/>
      <c r="L584" s="151"/>
      <c r="M584" s="151"/>
      <c r="N584" s="151"/>
      <c r="O584" s="151"/>
      <c r="P584" s="151"/>
      <c r="Q584" s="151"/>
      <c r="R584" s="151"/>
      <c r="S584" s="151"/>
      <c r="T584" s="151"/>
      <c r="U584" s="151"/>
      <c r="V584" s="151"/>
      <c r="W584" s="151"/>
      <c r="X584" s="151"/>
      <c r="Y584" s="151"/>
      <c r="Z584" s="151"/>
    </row>
    <row r="585">
      <c r="A585" s="343"/>
      <c r="B585" s="151"/>
      <c r="C585" s="151"/>
      <c r="D585" s="151"/>
      <c r="E585" s="151"/>
      <c r="F585" s="151"/>
      <c r="G585" s="151"/>
      <c r="H585" s="151"/>
      <c r="I585" s="151"/>
      <c r="J585" s="151"/>
      <c r="K585" s="151"/>
      <c r="L585" s="151"/>
      <c r="M585" s="151"/>
      <c r="N585" s="151"/>
      <c r="O585" s="151"/>
      <c r="P585" s="151"/>
      <c r="Q585" s="151"/>
      <c r="R585" s="151"/>
      <c r="S585" s="151"/>
      <c r="T585" s="151"/>
      <c r="U585" s="151"/>
      <c r="V585" s="151"/>
      <c r="W585" s="151"/>
      <c r="X585" s="151"/>
      <c r="Y585" s="151"/>
      <c r="Z585" s="151"/>
    </row>
    <row r="586">
      <c r="A586" s="343"/>
      <c r="B586" s="151"/>
      <c r="C586" s="151"/>
      <c r="D586" s="151"/>
      <c r="E586" s="151"/>
      <c r="F586" s="151"/>
      <c r="G586" s="151"/>
      <c r="H586" s="151"/>
      <c r="I586" s="151"/>
      <c r="J586" s="151"/>
      <c r="K586" s="151"/>
      <c r="L586" s="151"/>
      <c r="M586" s="151"/>
      <c r="N586" s="151"/>
      <c r="O586" s="151"/>
      <c r="P586" s="151"/>
      <c r="Q586" s="151"/>
      <c r="R586" s="151"/>
      <c r="S586" s="151"/>
      <c r="T586" s="151"/>
      <c r="U586" s="151"/>
      <c r="V586" s="151"/>
      <c r="W586" s="151"/>
      <c r="X586" s="151"/>
      <c r="Y586" s="151"/>
      <c r="Z586" s="151"/>
    </row>
    <row r="587">
      <c r="A587" s="343"/>
      <c r="B587" s="151"/>
      <c r="C587" s="151"/>
      <c r="D587" s="151"/>
      <c r="E587" s="151"/>
      <c r="F587" s="151"/>
      <c r="G587" s="151"/>
      <c r="H587" s="151"/>
      <c r="I587" s="151"/>
      <c r="J587" s="151"/>
      <c r="K587" s="151"/>
      <c r="L587" s="151"/>
      <c r="M587" s="151"/>
      <c r="N587" s="151"/>
      <c r="O587" s="151"/>
      <c r="P587" s="151"/>
      <c r="Q587" s="151"/>
      <c r="R587" s="151"/>
      <c r="S587" s="151"/>
      <c r="T587" s="151"/>
      <c r="U587" s="151"/>
      <c r="V587" s="151"/>
      <c r="W587" s="151"/>
      <c r="X587" s="151"/>
      <c r="Y587" s="151"/>
      <c r="Z587" s="151"/>
    </row>
    <row r="588">
      <c r="A588" s="343"/>
      <c r="B588" s="151"/>
      <c r="C588" s="151"/>
      <c r="D588" s="151"/>
      <c r="E588" s="151"/>
      <c r="F588" s="151"/>
      <c r="G588" s="151"/>
      <c r="H588" s="151"/>
      <c r="I588" s="151"/>
      <c r="J588" s="151"/>
      <c r="K588" s="151"/>
      <c r="L588" s="151"/>
      <c r="M588" s="151"/>
      <c r="N588" s="151"/>
      <c r="O588" s="151"/>
      <c r="P588" s="151"/>
      <c r="Q588" s="151"/>
      <c r="R588" s="151"/>
      <c r="S588" s="151"/>
      <c r="T588" s="151"/>
      <c r="U588" s="151"/>
      <c r="V588" s="151"/>
      <c r="W588" s="151"/>
      <c r="X588" s="151"/>
      <c r="Y588" s="151"/>
      <c r="Z588" s="151"/>
    </row>
    <row r="589">
      <c r="A589" s="343"/>
      <c r="B589" s="151"/>
      <c r="C589" s="151"/>
      <c r="D589" s="151"/>
      <c r="E589" s="151"/>
      <c r="F589" s="151"/>
      <c r="G589" s="151"/>
      <c r="H589" s="151"/>
      <c r="I589" s="151"/>
      <c r="J589" s="151"/>
      <c r="K589" s="151"/>
      <c r="L589" s="151"/>
      <c r="M589" s="151"/>
      <c r="N589" s="151"/>
      <c r="O589" s="151"/>
      <c r="P589" s="151"/>
      <c r="Q589" s="151"/>
      <c r="R589" s="151"/>
      <c r="S589" s="151"/>
      <c r="T589" s="151"/>
      <c r="U589" s="151"/>
      <c r="V589" s="151"/>
      <c r="W589" s="151"/>
      <c r="X589" s="151"/>
      <c r="Y589" s="151"/>
      <c r="Z589" s="151"/>
    </row>
    <row r="590">
      <c r="A590" s="343"/>
      <c r="B590" s="151"/>
      <c r="C590" s="151"/>
      <c r="D590" s="151"/>
      <c r="E590" s="151"/>
      <c r="F590" s="151"/>
      <c r="G590" s="151"/>
      <c r="H590" s="151"/>
      <c r="I590" s="151"/>
      <c r="J590" s="151"/>
      <c r="K590" s="151"/>
      <c r="L590" s="151"/>
      <c r="M590" s="151"/>
      <c r="N590" s="151"/>
      <c r="O590" s="151"/>
      <c r="P590" s="151"/>
      <c r="Q590" s="151"/>
      <c r="R590" s="151"/>
      <c r="S590" s="151"/>
      <c r="T590" s="151"/>
      <c r="U590" s="151"/>
      <c r="V590" s="151"/>
      <c r="W590" s="151"/>
      <c r="X590" s="151"/>
      <c r="Y590" s="151"/>
      <c r="Z590" s="151"/>
    </row>
    <row r="591">
      <c r="A591" s="343"/>
      <c r="B591" s="151"/>
      <c r="C591" s="151"/>
      <c r="D591" s="151"/>
      <c r="E591" s="151"/>
      <c r="F591" s="151"/>
      <c r="G591" s="151"/>
      <c r="H591" s="151"/>
      <c r="I591" s="151"/>
      <c r="J591" s="151"/>
      <c r="K591" s="151"/>
      <c r="L591" s="151"/>
      <c r="M591" s="151"/>
      <c r="N591" s="151"/>
      <c r="O591" s="151"/>
      <c r="P591" s="151"/>
      <c r="Q591" s="151"/>
      <c r="R591" s="151"/>
      <c r="S591" s="151"/>
      <c r="T591" s="151"/>
      <c r="U591" s="151"/>
      <c r="V591" s="151"/>
      <c r="W591" s="151"/>
      <c r="X591" s="151"/>
      <c r="Y591" s="151"/>
      <c r="Z591" s="151"/>
    </row>
    <row r="592">
      <c r="A592" s="343"/>
      <c r="B592" s="151"/>
      <c r="C592" s="151"/>
      <c r="D592" s="151"/>
      <c r="E592" s="151"/>
      <c r="F592" s="151"/>
      <c r="G592" s="151"/>
      <c r="H592" s="151"/>
      <c r="I592" s="151"/>
      <c r="J592" s="151"/>
      <c r="K592" s="151"/>
      <c r="L592" s="151"/>
      <c r="M592" s="151"/>
      <c r="N592" s="151"/>
      <c r="O592" s="151"/>
      <c r="P592" s="151"/>
      <c r="Q592" s="151"/>
      <c r="R592" s="151"/>
      <c r="S592" s="151"/>
      <c r="T592" s="151"/>
      <c r="U592" s="151"/>
      <c r="V592" s="151"/>
      <c r="W592" s="151"/>
      <c r="X592" s="151"/>
      <c r="Y592" s="151"/>
      <c r="Z592" s="151"/>
    </row>
    <row r="593">
      <c r="A593" s="343"/>
      <c r="B593" s="151"/>
      <c r="C593" s="151"/>
      <c r="D593" s="151"/>
      <c r="E593" s="151"/>
      <c r="F593" s="151"/>
      <c r="G593" s="151"/>
      <c r="H593" s="151"/>
      <c r="I593" s="151"/>
      <c r="J593" s="151"/>
      <c r="K593" s="151"/>
      <c r="L593" s="151"/>
      <c r="M593" s="151"/>
      <c r="N593" s="151"/>
      <c r="O593" s="151"/>
      <c r="P593" s="151"/>
      <c r="Q593" s="151"/>
      <c r="R593" s="151"/>
      <c r="S593" s="151"/>
      <c r="T593" s="151"/>
      <c r="U593" s="151"/>
      <c r="V593" s="151"/>
      <c r="W593" s="151"/>
      <c r="X593" s="151"/>
      <c r="Y593" s="151"/>
      <c r="Z593" s="151"/>
    </row>
    <row r="594">
      <c r="A594" s="343"/>
      <c r="B594" s="151"/>
      <c r="C594" s="151"/>
      <c r="D594" s="151"/>
      <c r="E594" s="151"/>
      <c r="F594" s="151"/>
      <c r="G594" s="151"/>
      <c r="H594" s="151"/>
      <c r="I594" s="151"/>
      <c r="J594" s="151"/>
      <c r="K594" s="151"/>
      <c r="L594" s="151"/>
      <c r="M594" s="151"/>
      <c r="N594" s="151"/>
      <c r="O594" s="151"/>
      <c r="P594" s="151"/>
      <c r="Q594" s="151"/>
      <c r="R594" s="151"/>
      <c r="S594" s="151"/>
      <c r="T594" s="151"/>
      <c r="U594" s="151"/>
      <c r="V594" s="151"/>
      <c r="W594" s="151"/>
      <c r="X594" s="151"/>
      <c r="Y594" s="151"/>
      <c r="Z594" s="151"/>
    </row>
    <row r="595">
      <c r="A595" s="343"/>
      <c r="B595" s="151"/>
      <c r="C595" s="151"/>
      <c r="D595" s="151"/>
      <c r="E595" s="151"/>
      <c r="F595" s="151"/>
      <c r="G595" s="151"/>
      <c r="H595" s="151"/>
      <c r="I595" s="151"/>
      <c r="J595" s="151"/>
      <c r="K595" s="151"/>
      <c r="L595" s="151"/>
      <c r="M595" s="151"/>
      <c r="N595" s="151"/>
      <c r="O595" s="151"/>
      <c r="P595" s="151"/>
      <c r="Q595" s="151"/>
      <c r="R595" s="151"/>
      <c r="S595" s="151"/>
      <c r="T595" s="151"/>
      <c r="U595" s="151"/>
      <c r="V595" s="151"/>
      <c r="W595" s="151"/>
      <c r="X595" s="151"/>
      <c r="Y595" s="151"/>
      <c r="Z595" s="151"/>
    </row>
    <row r="596">
      <c r="A596" s="343"/>
      <c r="B596" s="151"/>
      <c r="C596" s="151"/>
      <c r="D596" s="151"/>
      <c r="E596" s="151"/>
      <c r="F596" s="151"/>
      <c r="G596" s="151"/>
      <c r="H596" s="151"/>
      <c r="I596" s="151"/>
      <c r="J596" s="151"/>
      <c r="K596" s="151"/>
      <c r="L596" s="151"/>
      <c r="M596" s="151"/>
      <c r="N596" s="151"/>
      <c r="O596" s="151"/>
      <c r="P596" s="151"/>
      <c r="Q596" s="151"/>
      <c r="R596" s="151"/>
      <c r="S596" s="151"/>
      <c r="T596" s="151"/>
      <c r="U596" s="151"/>
      <c r="V596" s="151"/>
      <c r="W596" s="151"/>
      <c r="X596" s="151"/>
      <c r="Y596" s="151"/>
      <c r="Z596" s="151"/>
    </row>
    <row r="597">
      <c r="A597" s="343"/>
      <c r="B597" s="151"/>
      <c r="C597" s="151"/>
      <c r="D597" s="151"/>
      <c r="E597" s="151"/>
      <c r="F597" s="151"/>
      <c r="G597" s="151"/>
      <c r="H597" s="151"/>
      <c r="I597" s="151"/>
      <c r="J597" s="151"/>
      <c r="K597" s="151"/>
      <c r="L597" s="151"/>
      <c r="M597" s="151"/>
      <c r="N597" s="151"/>
      <c r="O597" s="151"/>
      <c r="P597" s="151"/>
      <c r="Q597" s="151"/>
      <c r="R597" s="151"/>
      <c r="S597" s="151"/>
      <c r="T597" s="151"/>
      <c r="U597" s="151"/>
      <c r="V597" s="151"/>
      <c r="W597" s="151"/>
      <c r="X597" s="151"/>
      <c r="Y597" s="151"/>
      <c r="Z597" s="151"/>
    </row>
    <row r="598">
      <c r="A598" s="343"/>
      <c r="B598" s="151"/>
      <c r="C598" s="151"/>
      <c r="D598" s="151"/>
      <c r="E598" s="151"/>
      <c r="F598" s="151"/>
      <c r="G598" s="151"/>
      <c r="H598" s="151"/>
      <c r="I598" s="151"/>
      <c r="J598" s="151"/>
      <c r="K598" s="151"/>
      <c r="L598" s="151"/>
      <c r="M598" s="151"/>
      <c r="N598" s="151"/>
      <c r="O598" s="151"/>
      <c r="P598" s="151"/>
      <c r="Q598" s="151"/>
      <c r="R598" s="151"/>
      <c r="S598" s="151"/>
      <c r="T598" s="151"/>
      <c r="U598" s="151"/>
      <c r="V598" s="151"/>
      <c r="W598" s="151"/>
      <c r="X598" s="151"/>
      <c r="Y598" s="151"/>
      <c r="Z598" s="151"/>
    </row>
    <row r="599">
      <c r="A599" s="343"/>
      <c r="B599" s="151"/>
      <c r="C599" s="151"/>
      <c r="D599" s="151"/>
      <c r="E599" s="151"/>
      <c r="F599" s="151"/>
      <c r="G599" s="151"/>
      <c r="H599" s="151"/>
      <c r="I599" s="151"/>
      <c r="J599" s="151"/>
      <c r="K599" s="151"/>
      <c r="L599" s="151"/>
      <c r="M599" s="151"/>
      <c r="N599" s="151"/>
      <c r="O599" s="151"/>
      <c r="P599" s="151"/>
      <c r="Q599" s="151"/>
      <c r="R599" s="151"/>
      <c r="S599" s="151"/>
      <c r="T599" s="151"/>
      <c r="U599" s="151"/>
      <c r="V599" s="151"/>
      <c r="W599" s="151"/>
      <c r="X599" s="151"/>
      <c r="Y599" s="151"/>
      <c r="Z599" s="151"/>
    </row>
    <row r="600">
      <c r="A600" s="343"/>
      <c r="B600" s="151"/>
      <c r="C600" s="151"/>
      <c r="D600" s="151"/>
      <c r="E600" s="151"/>
      <c r="F600" s="151"/>
      <c r="G600" s="151"/>
      <c r="H600" s="151"/>
      <c r="I600" s="151"/>
      <c r="J600" s="151"/>
      <c r="K600" s="151"/>
      <c r="L600" s="151"/>
      <c r="M600" s="151"/>
      <c r="N600" s="151"/>
      <c r="O600" s="151"/>
      <c r="P600" s="151"/>
      <c r="Q600" s="151"/>
      <c r="R600" s="151"/>
      <c r="S600" s="151"/>
      <c r="T600" s="151"/>
      <c r="U600" s="151"/>
      <c r="V600" s="151"/>
      <c r="W600" s="151"/>
      <c r="X600" s="151"/>
      <c r="Y600" s="151"/>
      <c r="Z600" s="151"/>
    </row>
    <row r="601">
      <c r="A601" s="343"/>
      <c r="B601" s="151"/>
      <c r="C601" s="151"/>
      <c r="D601" s="151"/>
      <c r="E601" s="151"/>
      <c r="F601" s="151"/>
      <c r="G601" s="151"/>
      <c r="H601" s="151"/>
      <c r="I601" s="151"/>
      <c r="J601" s="151"/>
      <c r="K601" s="151"/>
      <c r="L601" s="151"/>
      <c r="M601" s="151"/>
      <c r="N601" s="151"/>
      <c r="O601" s="151"/>
      <c r="P601" s="151"/>
      <c r="Q601" s="151"/>
      <c r="R601" s="151"/>
      <c r="S601" s="151"/>
      <c r="T601" s="151"/>
      <c r="U601" s="151"/>
      <c r="V601" s="151"/>
      <c r="W601" s="151"/>
      <c r="X601" s="151"/>
      <c r="Y601" s="151"/>
      <c r="Z601" s="151"/>
    </row>
    <row r="602">
      <c r="A602" s="343"/>
      <c r="B602" s="151"/>
      <c r="C602" s="151"/>
      <c r="D602" s="151"/>
      <c r="E602" s="151"/>
      <c r="F602" s="151"/>
      <c r="G602" s="151"/>
      <c r="H602" s="151"/>
      <c r="I602" s="151"/>
      <c r="J602" s="151"/>
      <c r="K602" s="151"/>
      <c r="L602" s="151"/>
      <c r="M602" s="151"/>
      <c r="N602" s="151"/>
      <c r="O602" s="151"/>
      <c r="P602" s="151"/>
      <c r="Q602" s="151"/>
      <c r="R602" s="151"/>
      <c r="S602" s="151"/>
      <c r="T602" s="151"/>
      <c r="U602" s="151"/>
      <c r="V602" s="151"/>
      <c r="W602" s="151"/>
      <c r="X602" s="151"/>
      <c r="Y602" s="151"/>
      <c r="Z602" s="151"/>
    </row>
    <row r="603">
      <c r="A603" s="343"/>
      <c r="B603" s="151"/>
      <c r="C603" s="151"/>
      <c r="D603" s="151"/>
      <c r="E603" s="151"/>
      <c r="F603" s="151"/>
      <c r="G603" s="151"/>
      <c r="H603" s="151"/>
      <c r="I603" s="151"/>
      <c r="J603" s="151"/>
      <c r="K603" s="151"/>
      <c r="L603" s="151"/>
      <c r="M603" s="151"/>
      <c r="N603" s="151"/>
      <c r="O603" s="151"/>
      <c r="P603" s="151"/>
      <c r="Q603" s="151"/>
      <c r="R603" s="151"/>
      <c r="S603" s="151"/>
      <c r="T603" s="151"/>
      <c r="U603" s="151"/>
      <c r="V603" s="151"/>
      <c r="W603" s="151"/>
      <c r="X603" s="151"/>
      <c r="Y603" s="151"/>
      <c r="Z603" s="151"/>
    </row>
    <row r="604">
      <c r="A604" s="343"/>
      <c r="B604" s="151"/>
      <c r="C604" s="151"/>
      <c r="D604" s="151"/>
      <c r="E604" s="151"/>
      <c r="F604" s="151"/>
      <c r="G604" s="151"/>
      <c r="H604" s="151"/>
      <c r="I604" s="151"/>
      <c r="J604" s="151"/>
      <c r="K604" s="151"/>
      <c r="L604" s="151"/>
      <c r="M604" s="151"/>
      <c r="N604" s="151"/>
      <c r="O604" s="151"/>
      <c r="P604" s="151"/>
      <c r="Q604" s="151"/>
      <c r="R604" s="151"/>
      <c r="S604" s="151"/>
      <c r="T604" s="151"/>
      <c r="U604" s="151"/>
      <c r="V604" s="151"/>
      <c r="W604" s="151"/>
      <c r="X604" s="151"/>
      <c r="Y604" s="151"/>
      <c r="Z604" s="151"/>
    </row>
    <row r="605">
      <c r="A605" s="343"/>
      <c r="B605" s="151"/>
      <c r="C605" s="151"/>
      <c r="D605" s="151"/>
      <c r="E605" s="151"/>
      <c r="F605" s="151"/>
      <c r="G605" s="151"/>
      <c r="H605" s="151"/>
      <c r="I605" s="151"/>
      <c r="J605" s="151"/>
      <c r="K605" s="151"/>
      <c r="L605" s="151"/>
      <c r="M605" s="151"/>
      <c r="N605" s="151"/>
      <c r="O605" s="151"/>
      <c r="P605" s="151"/>
      <c r="Q605" s="151"/>
      <c r="R605" s="151"/>
      <c r="S605" s="151"/>
      <c r="T605" s="151"/>
      <c r="U605" s="151"/>
      <c r="V605" s="151"/>
      <c r="W605" s="151"/>
      <c r="X605" s="151"/>
      <c r="Y605" s="151"/>
      <c r="Z605" s="151"/>
    </row>
    <row r="606">
      <c r="A606" s="343"/>
      <c r="B606" s="151"/>
      <c r="C606" s="151"/>
      <c r="D606" s="151"/>
      <c r="E606" s="151"/>
      <c r="F606" s="151"/>
      <c r="G606" s="151"/>
      <c r="H606" s="151"/>
      <c r="I606" s="151"/>
      <c r="J606" s="151"/>
      <c r="K606" s="151"/>
      <c r="L606" s="151"/>
      <c r="M606" s="151"/>
      <c r="N606" s="151"/>
      <c r="O606" s="151"/>
      <c r="P606" s="151"/>
      <c r="Q606" s="151"/>
      <c r="R606" s="151"/>
      <c r="S606" s="151"/>
      <c r="T606" s="151"/>
      <c r="U606" s="151"/>
      <c r="V606" s="151"/>
      <c r="W606" s="151"/>
      <c r="X606" s="151"/>
      <c r="Y606" s="151"/>
      <c r="Z606" s="151"/>
    </row>
    <row r="607">
      <c r="A607" s="343"/>
      <c r="B607" s="151"/>
      <c r="C607" s="151"/>
      <c r="D607" s="151"/>
      <c r="E607" s="151"/>
      <c r="F607" s="151"/>
      <c r="G607" s="151"/>
      <c r="H607" s="151"/>
      <c r="I607" s="151"/>
      <c r="J607" s="151"/>
      <c r="K607" s="151"/>
      <c r="L607" s="151"/>
      <c r="M607" s="151"/>
      <c r="N607" s="151"/>
      <c r="O607" s="151"/>
      <c r="P607" s="151"/>
      <c r="Q607" s="151"/>
      <c r="R607" s="151"/>
      <c r="S607" s="151"/>
      <c r="T607" s="151"/>
      <c r="U607" s="151"/>
      <c r="V607" s="151"/>
      <c r="W607" s="151"/>
      <c r="X607" s="151"/>
      <c r="Y607" s="151"/>
      <c r="Z607" s="151"/>
    </row>
    <row r="608">
      <c r="A608" s="343"/>
      <c r="B608" s="151"/>
      <c r="C608" s="151"/>
      <c r="D608" s="151"/>
      <c r="E608" s="151"/>
      <c r="F608" s="151"/>
      <c r="G608" s="151"/>
      <c r="H608" s="151"/>
      <c r="I608" s="151"/>
      <c r="J608" s="151"/>
      <c r="K608" s="151"/>
      <c r="L608" s="151"/>
      <c r="M608" s="151"/>
      <c r="N608" s="151"/>
      <c r="O608" s="151"/>
      <c r="P608" s="151"/>
      <c r="Q608" s="151"/>
      <c r="R608" s="151"/>
      <c r="S608" s="151"/>
      <c r="T608" s="151"/>
      <c r="U608" s="151"/>
      <c r="V608" s="151"/>
      <c r="W608" s="151"/>
      <c r="X608" s="151"/>
      <c r="Y608" s="151"/>
      <c r="Z608" s="151"/>
    </row>
    <row r="609">
      <c r="A609" s="343"/>
      <c r="B609" s="151"/>
      <c r="C609" s="151"/>
      <c r="D609" s="151"/>
      <c r="E609" s="151"/>
      <c r="F609" s="151"/>
      <c r="G609" s="151"/>
      <c r="H609" s="151"/>
      <c r="I609" s="151"/>
      <c r="J609" s="151"/>
      <c r="K609" s="151"/>
      <c r="L609" s="151"/>
      <c r="M609" s="151"/>
      <c r="N609" s="151"/>
      <c r="O609" s="151"/>
      <c r="P609" s="151"/>
      <c r="Q609" s="151"/>
      <c r="R609" s="151"/>
      <c r="S609" s="151"/>
      <c r="T609" s="151"/>
      <c r="U609" s="151"/>
      <c r="V609" s="151"/>
      <c r="W609" s="151"/>
      <c r="X609" s="151"/>
      <c r="Y609" s="151"/>
      <c r="Z609" s="151"/>
    </row>
    <row r="610">
      <c r="A610" s="343"/>
      <c r="B610" s="151"/>
      <c r="C610" s="151"/>
      <c r="D610" s="151"/>
      <c r="E610" s="151"/>
      <c r="F610" s="151"/>
      <c r="G610" s="151"/>
      <c r="H610" s="151"/>
      <c r="I610" s="151"/>
      <c r="J610" s="151"/>
      <c r="K610" s="151"/>
      <c r="L610" s="151"/>
      <c r="M610" s="151"/>
      <c r="N610" s="151"/>
      <c r="O610" s="151"/>
      <c r="P610" s="151"/>
      <c r="Q610" s="151"/>
      <c r="R610" s="151"/>
      <c r="S610" s="151"/>
      <c r="T610" s="151"/>
      <c r="U610" s="151"/>
      <c r="V610" s="151"/>
      <c r="W610" s="151"/>
      <c r="X610" s="151"/>
      <c r="Y610" s="151"/>
      <c r="Z610" s="151"/>
    </row>
    <row r="611">
      <c r="A611" s="343"/>
      <c r="B611" s="151"/>
      <c r="C611" s="151"/>
      <c r="D611" s="151"/>
      <c r="E611" s="151"/>
      <c r="F611" s="151"/>
      <c r="G611" s="151"/>
      <c r="H611" s="151"/>
      <c r="I611" s="151"/>
      <c r="J611" s="151"/>
      <c r="K611" s="151"/>
      <c r="L611" s="151"/>
      <c r="M611" s="151"/>
      <c r="N611" s="151"/>
      <c r="O611" s="151"/>
      <c r="P611" s="151"/>
      <c r="Q611" s="151"/>
      <c r="R611" s="151"/>
      <c r="S611" s="151"/>
      <c r="T611" s="151"/>
      <c r="U611" s="151"/>
      <c r="V611" s="151"/>
      <c r="W611" s="151"/>
      <c r="X611" s="151"/>
      <c r="Y611" s="151"/>
      <c r="Z611" s="151"/>
    </row>
    <row r="612">
      <c r="A612" s="343"/>
      <c r="B612" s="151"/>
      <c r="C612" s="151"/>
      <c r="D612" s="151"/>
      <c r="E612" s="151"/>
      <c r="F612" s="151"/>
      <c r="G612" s="151"/>
      <c r="H612" s="151"/>
      <c r="I612" s="151"/>
      <c r="J612" s="151"/>
      <c r="K612" s="151"/>
      <c r="L612" s="151"/>
      <c r="M612" s="151"/>
      <c r="N612" s="151"/>
      <c r="O612" s="151"/>
      <c r="P612" s="151"/>
      <c r="Q612" s="151"/>
      <c r="R612" s="151"/>
      <c r="S612" s="151"/>
      <c r="T612" s="151"/>
      <c r="U612" s="151"/>
      <c r="V612" s="151"/>
      <c r="W612" s="151"/>
      <c r="X612" s="151"/>
      <c r="Y612" s="151"/>
      <c r="Z612" s="151"/>
    </row>
    <row r="613">
      <c r="A613" s="343"/>
      <c r="B613" s="151"/>
      <c r="C613" s="151"/>
      <c r="D613" s="151"/>
      <c r="E613" s="151"/>
      <c r="F613" s="151"/>
      <c r="G613" s="151"/>
      <c r="H613" s="151"/>
      <c r="I613" s="151"/>
      <c r="J613" s="151"/>
      <c r="K613" s="151"/>
      <c r="L613" s="151"/>
      <c r="M613" s="151"/>
      <c r="N613" s="151"/>
      <c r="O613" s="151"/>
      <c r="P613" s="151"/>
      <c r="Q613" s="151"/>
      <c r="R613" s="151"/>
      <c r="S613" s="151"/>
      <c r="T613" s="151"/>
      <c r="U613" s="151"/>
      <c r="V613" s="151"/>
      <c r="W613" s="151"/>
      <c r="X613" s="151"/>
      <c r="Y613" s="151"/>
      <c r="Z613" s="151"/>
    </row>
    <row r="614">
      <c r="A614" s="343"/>
      <c r="B614" s="151"/>
      <c r="C614" s="151"/>
      <c r="D614" s="151"/>
      <c r="E614" s="151"/>
      <c r="F614" s="151"/>
      <c r="G614" s="151"/>
      <c r="H614" s="151"/>
      <c r="I614" s="151"/>
      <c r="J614" s="151"/>
      <c r="K614" s="151"/>
      <c r="L614" s="151"/>
      <c r="M614" s="151"/>
      <c r="N614" s="151"/>
      <c r="O614" s="151"/>
      <c r="P614" s="151"/>
      <c r="Q614" s="151"/>
      <c r="R614" s="151"/>
      <c r="S614" s="151"/>
      <c r="T614" s="151"/>
      <c r="U614" s="151"/>
      <c r="V614" s="151"/>
      <c r="W614" s="151"/>
      <c r="X614" s="151"/>
      <c r="Y614" s="151"/>
      <c r="Z614" s="151"/>
    </row>
    <row r="615">
      <c r="A615" s="343"/>
      <c r="B615" s="151"/>
      <c r="C615" s="151"/>
      <c r="D615" s="151"/>
      <c r="E615" s="151"/>
      <c r="F615" s="151"/>
      <c r="G615" s="151"/>
      <c r="H615" s="151"/>
      <c r="I615" s="151"/>
      <c r="J615" s="151"/>
      <c r="K615" s="151"/>
      <c r="L615" s="151"/>
      <c r="M615" s="151"/>
      <c r="N615" s="151"/>
      <c r="O615" s="151"/>
      <c r="P615" s="151"/>
      <c r="Q615" s="151"/>
      <c r="R615" s="151"/>
      <c r="S615" s="151"/>
      <c r="T615" s="151"/>
      <c r="U615" s="151"/>
      <c r="V615" s="151"/>
      <c r="W615" s="151"/>
      <c r="X615" s="151"/>
      <c r="Y615" s="151"/>
      <c r="Z615" s="151"/>
    </row>
    <row r="616">
      <c r="A616" s="343"/>
      <c r="B616" s="151"/>
      <c r="C616" s="151"/>
      <c r="D616" s="151"/>
      <c r="E616" s="151"/>
      <c r="F616" s="151"/>
      <c r="G616" s="151"/>
      <c r="H616" s="151"/>
      <c r="I616" s="151"/>
      <c r="J616" s="151"/>
      <c r="K616" s="151"/>
      <c r="L616" s="151"/>
      <c r="M616" s="151"/>
      <c r="N616" s="151"/>
      <c r="O616" s="151"/>
      <c r="P616" s="151"/>
      <c r="Q616" s="151"/>
      <c r="R616" s="151"/>
      <c r="S616" s="151"/>
      <c r="T616" s="151"/>
      <c r="U616" s="151"/>
      <c r="V616" s="151"/>
      <c r="W616" s="151"/>
      <c r="X616" s="151"/>
      <c r="Y616" s="151"/>
      <c r="Z616" s="151"/>
    </row>
    <row r="617">
      <c r="A617" s="343"/>
      <c r="B617" s="151"/>
      <c r="C617" s="151"/>
      <c r="D617" s="151"/>
      <c r="E617" s="151"/>
      <c r="F617" s="151"/>
      <c r="G617" s="151"/>
      <c r="H617" s="151"/>
      <c r="I617" s="151"/>
      <c r="J617" s="151"/>
      <c r="K617" s="151"/>
      <c r="L617" s="151"/>
      <c r="M617" s="151"/>
      <c r="N617" s="151"/>
      <c r="O617" s="151"/>
      <c r="P617" s="151"/>
      <c r="Q617" s="151"/>
      <c r="R617" s="151"/>
      <c r="S617" s="151"/>
      <c r="T617" s="151"/>
      <c r="U617" s="151"/>
      <c r="V617" s="151"/>
      <c r="W617" s="151"/>
      <c r="X617" s="151"/>
      <c r="Y617" s="151"/>
      <c r="Z617" s="151"/>
    </row>
    <row r="618">
      <c r="A618" s="343"/>
      <c r="B618" s="151"/>
      <c r="C618" s="151"/>
      <c r="D618" s="151"/>
      <c r="E618" s="151"/>
      <c r="F618" s="151"/>
      <c r="G618" s="151"/>
      <c r="H618" s="151"/>
      <c r="I618" s="151"/>
      <c r="J618" s="151"/>
      <c r="K618" s="151"/>
      <c r="L618" s="151"/>
      <c r="M618" s="151"/>
      <c r="N618" s="151"/>
      <c r="O618" s="151"/>
      <c r="P618" s="151"/>
      <c r="Q618" s="151"/>
      <c r="R618" s="151"/>
      <c r="S618" s="151"/>
      <c r="T618" s="151"/>
      <c r="U618" s="151"/>
      <c r="V618" s="151"/>
      <c r="W618" s="151"/>
      <c r="X618" s="151"/>
      <c r="Y618" s="151"/>
      <c r="Z618" s="151"/>
    </row>
    <row r="619">
      <c r="A619" s="343"/>
      <c r="B619" s="151"/>
      <c r="C619" s="151"/>
      <c r="D619" s="151"/>
      <c r="E619" s="151"/>
      <c r="F619" s="151"/>
      <c r="G619" s="151"/>
      <c r="H619" s="151"/>
      <c r="I619" s="151"/>
      <c r="J619" s="151"/>
      <c r="K619" s="151"/>
      <c r="L619" s="151"/>
      <c r="M619" s="151"/>
      <c r="N619" s="151"/>
      <c r="O619" s="151"/>
      <c r="P619" s="151"/>
      <c r="Q619" s="151"/>
      <c r="R619" s="151"/>
      <c r="S619" s="151"/>
      <c r="T619" s="151"/>
      <c r="U619" s="151"/>
      <c r="V619" s="151"/>
      <c r="W619" s="151"/>
      <c r="X619" s="151"/>
      <c r="Y619" s="151"/>
      <c r="Z619" s="151"/>
    </row>
    <row r="620">
      <c r="A620" s="343"/>
      <c r="B620" s="151"/>
      <c r="C620" s="151"/>
      <c r="D620" s="151"/>
      <c r="E620" s="151"/>
      <c r="F620" s="151"/>
      <c r="G620" s="151"/>
      <c r="H620" s="151"/>
      <c r="I620" s="151"/>
      <c r="J620" s="151"/>
      <c r="K620" s="151"/>
      <c r="L620" s="151"/>
      <c r="M620" s="151"/>
      <c r="N620" s="151"/>
      <c r="O620" s="151"/>
      <c r="P620" s="151"/>
      <c r="Q620" s="151"/>
      <c r="R620" s="151"/>
      <c r="S620" s="151"/>
      <c r="T620" s="151"/>
      <c r="U620" s="151"/>
      <c r="V620" s="151"/>
      <c r="W620" s="151"/>
      <c r="X620" s="151"/>
      <c r="Y620" s="151"/>
      <c r="Z620" s="151"/>
    </row>
    <row r="621">
      <c r="A621" s="343"/>
      <c r="B621" s="151"/>
      <c r="C621" s="151"/>
      <c r="D621" s="151"/>
      <c r="E621" s="151"/>
      <c r="F621" s="151"/>
      <c r="G621" s="151"/>
      <c r="H621" s="151"/>
      <c r="I621" s="151"/>
      <c r="J621" s="151"/>
      <c r="K621" s="151"/>
      <c r="L621" s="151"/>
      <c r="M621" s="151"/>
      <c r="N621" s="151"/>
      <c r="O621" s="151"/>
      <c r="P621" s="151"/>
      <c r="Q621" s="151"/>
      <c r="R621" s="151"/>
      <c r="S621" s="151"/>
      <c r="T621" s="151"/>
      <c r="U621" s="151"/>
      <c r="V621" s="151"/>
      <c r="W621" s="151"/>
      <c r="X621" s="151"/>
      <c r="Y621" s="151"/>
      <c r="Z621" s="151"/>
    </row>
    <row r="622">
      <c r="A622" s="343"/>
      <c r="B622" s="151"/>
      <c r="C622" s="151"/>
      <c r="D622" s="151"/>
      <c r="E622" s="151"/>
      <c r="F622" s="151"/>
      <c r="G622" s="151"/>
      <c r="H622" s="151"/>
      <c r="I622" s="151"/>
      <c r="J622" s="151"/>
      <c r="K622" s="151"/>
      <c r="L622" s="151"/>
      <c r="M622" s="151"/>
      <c r="N622" s="151"/>
      <c r="O622" s="151"/>
      <c r="P622" s="151"/>
      <c r="Q622" s="151"/>
      <c r="R622" s="151"/>
      <c r="S622" s="151"/>
      <c r="T622" s="151"/>
      <c r="U622" s="151"/>
      <c r="V622" s="151"/>
      <c r="W622" s="151"/>
      <c r="X622" s="151"/>
      <c r="Y622" s="151"/>
      <c r="Z622" s="151"/>
    </row>
    <row r="623">
      <c r="A623" s="343"/>
      <c r="B623" s="151"/>
      <c r="C623" s="151"/>
      <c r="D623" s="151"/>
      <c r="E623" s="151"/>
      <c r="F623" s="151"/>
      <c r="G623" s="151"/>
      <c r="H623" s="151"/>
      <c r="I623" s="151"/>
      <c r="J623" s="151"/>
      <c r="K623" s="151"/>
      <c r="L623" s="151"/>
      <c r="M623" s="151"/>
      <c r="N623" s="151"/>
      <c r="O623" s="151"/>
      <c r="P623" s="151"/>
      <c r="Q623" s="151"/>
      <c r="R623" s="151"/>
      <c r="S623" s="151"/>
      <c r="T623" s="151"/>
      <c r="U623" s="151"/>
      <c r="V623" s="151"/>
      <c r="W623" s="151"/>
      <c r="X623" s="151"/>
      <c r="Y623" s="151"/>
      <c r="Z623" s="151"/>
    </row>
    <row r="624">
      <c r="A624" s="343"/>
      <c r="B624" s="151"/>
      <c r="C624" s="151"/>
      <c r="D624" s="151"/>
      <c r="E624" s="151"/>
      <c r="F624" s="151"/>
      <c r="G624" s="151"/>
      <c r="H624" s="151"/>
      <c r="I624" s="151"/>
      <c r="J624" s="151"/>
      <c r="K624" s="151"/>
      <c r="L624" s="151"/>
      <c r="M624" s="151"/>
      <c r="N624" s="151"/>
      <c r="O624" s="151"/>
      <c r="P624" s="151"/>
      <c r="Q624" s="151"/>
      <c r="R624" s="151"/>
      <c r="S624" s="151"/>
      <c r="T624" s="151"/>
      <c r="U624" s="151"/>
      <c r="V624" s="151"/>
      <c r="W624" s="151"/>
      <c r="X624" s="151"/>
      <c r="Y624" s="151"/>
      <c r="Z624" s="151"/>
    </row>
    <row r="625">
      <c r="A625" s="343"/>
      <c r="B625" s="151"/>
      <c r="C625" s="151"/>
      <c r="D625" s="151"/>
      <c r="E625" s="151"/>
      <c r="F625" s="151"/>
      <c r="G625" s="151"/>
      <c r="H625" s="151"/>
      <c r="I625" s="151"/>
      <c r="J625" s="151"/>
      <c r="K625" s="151"/>
      <c r="L625" s="151"/>
      <c r="M625" s="151"/>
      <c r="N625" s="151"/>
      <c r="O625" s="151"/>
      <c r="P625" s="151"/>
      <c r="Q625" s="151"/>
      <c r="R625" s="151"/>
      <c r="S625" s="151"/>
      <c r="T625" s="151"/>
      <c r="U625" s="151"/>
      <c r="V625" s="151"/>
      <c r="W625" s="151"/>
      <c r="X625" s="151"/>
      <c r="Y625" s="151"/>
      <c r="Z625" s="151"/>
    </row>
    <row r="626">
      <c r="A626" s="343"/>
      <c r="B626" s="151"/>
      <c r="C626" s="151"/>
      <c r="D626" s="151"/>
      <c r="E626" s="151"/>
      <c r="F626" s="151"/>
      <c r="G626" s="151"/>
      <c r="H626" s="151"/>
      <c r="I626" s="151"/>
      <c r="J626" s="151"/>
      <c r="K626" s="151"/>
      <c r="L626" s="151"/>
      <c r="M626" s="151"/>
      <c r="N626" s="151"/>
      <c r="O626" s="151"/>
      <c r="P626" s="151"/>
      <c r="Q626" s="151"/>
      <c r="R626" s="151"/>
      <c r="S626" s="151"/>
      <c r="T626" s="151"/>
      <c r="U626" s="151"/>
      <c r="V626" s="151"/>
      <c r="W626" s="151"/>
      <c r="X626" s="151"/>
      <c r="Y626" s="151"/>
      <c r="Z626" s="151"/>
    </row>
    <row r="627">
      <c r="A627" s="343"/>
      <c r="B627" s="151"/>
      <c r="C627" s="151"/>
      <c r="D627" s="151"/>
      <c r="E627" s="151"/>
      <c r="F627" s="151"/>
      <c r="G627" s="151"/>
      <c r="H627" s="151"/>
      <c r="I627" s="151"/>
      <c r="J627" s="151"/>
      <c r="K627" s="151"/>
      <c r="L627" s="151"/>
      <c r="M627" s="151"/>
      <c r="N627" s="151"/>
      <c r="O627" s="151"/>
      <c r="P627" s="151"/>
      <c r="Q627" s="151"/>
      <c r="R627" s="151"/>
      <c r="S627" s="151"/>
      <c r="T627" s="151"/>
      <c r="U627" s="151"/>
      <c r="V627" s="151"/>
      <c r="W627" s="151"/>
      <c r="X627" s="151"/>
      <c r="Y627" s="151"/>
      <c r="Z627" s="151"/>
    </row>
    <row r="628">
      <c r="A628" s="343"/>
      <c r="B628" s="151"/>
      <c r="C628" s="151"/>
      <c r="D628" s="151"/>
      <c r="E628" s="151"/>
      <c r="F628" s="151"/>
      <c r="G628" s="151"/>
      <c r="H628" s="151"/>
      <c r="I628" s="151"/>
      <c r="J628" s="151"/>
      <c r="K628" s="151"/>
      <c r="L628" s="151"/>
      <c r="M628" s="151"/>
      <c r="N628" s="151"/>
      <c r="O628" s="151"/>
      <c r="P628" s="151"/>
      <c r="Q628" s="151"/>
      <c r="R628" s="151"/>
      <c r="S628" s="151"/>
      <c r="T628" s="151"/>
      <c r="U628" s="151"/>
      <c r="V628" s="151"/>
      <c r="W628" s="151"/>
      <c r="X628" s="151"/>
      <c r="Y628" s="151"/>
      <c r="Z628" s="151"/>
    </row>
    <row r="629">
      <c r="A629" s="343"/>
      <c r="B629" s="151"/>
      <c r="C629" s="151"/>
      <c r="D629" s="151"/>
      <c r="E629" s="151"/>
      <c r="F629" s="151"/>
      <c r="G629" s="151"/>
      <c r="H629" s="151"/>
      <c r="I629" s="151"/>
      <c r="J629" s="151"/>
      <c r="K629" s="151"/>
      <c r="L629" s="151"/>
      <c r="M629" s="151"/>
      <c r="N629" s="151"/>
      <c r="O629" s="151"/>
      <c r="P629" s="151"/>
      <c r="Q629" s="151"/>
      <c r="R629" s="151"/>
      <c r="S629" s="151"/>
      <c r="T629" s="151"/>
      <c r="U629" s="151"/>
      <c r="V629" s="151"/>
      <c r="W629" s="151"/>
      <c r="X629" s="151"/>
      <c r="Y629" s="151"/>
      <c r="Z629" s="151"/>
    </row>
    <row r="630">
      <c r="A630" s="343"/>
      <c r="B630" s="151"/>
      <c r="C630" s="151"/>
      <c r="D630" s="151"/>
      <c r="E630" s="151"/>
      <c r="F630" s="151"/>
      <c r="G630" s="151"/>
      <c r="H630" s="151"/>
      <c r="I630" s="151"/>
      <c r="J630" s="151"/>
      <c r="K630" s="151"/>
      <c r="L630" s="151"/>
      <c r="M630" s="151"/>
      <c r="N630" s="151"/>
      <c r="O630" s="151"/>
      <c r="P630" s="151"/>
      <c r="Q630" s="151"/>
      <c r="R630" s="151"/>
      <c r="S630" s="151"/>
      <c r="T630" s="151"/>
      <c r="U630" s="151"/>
      <c r="V630" s="151"/>
      <c r="W630" s="151"/>
      <c r="X630" s="151"/>
      <c r="Y630" s="151"/>
      <c r="Z630" s="151"/>
    </row>
    <row r="631">
      <c r="A631" s="343"/>
      <c r="B631" s="151"/>
      <c r="C631" s="151"/>
      <c r="D631" s="151"/>
      <c r="E631" s="151"/>
      <c r="F631" s="151"/>
      <c r="G631" s="151"/>
      <c r="H631" s="151"/>
      <c r="I631" s="151"/>
      <c r="J631" s="151"/>
      <c r="K631" s="151"/>
      <c r="L631" s="151"/>
      <c r="M631" s="151"/>
      <c r="N631" s="151"/>
      <c r="O631" s="151"/>
      <c r="P631" s="151"/>
      <c r="Q631" s="151"/>
      <c r="R631" s="151"/>
      <c r="S631" s="151"/>
      <c r="T631" s="151"/>
      <c r="U631" s="151"/>
      <c r="V631" s="151"/>
      <c r="W631" s="151"/>
      <c r="X631" s="151"/>
      <c r="Y631" s="151"/>
      <c r="Z631" s="151"/>
    </row>
    <row r="632">
      <c r="A632" s="343"/>
      <c r="B632" s="151"/>
      <c r="C632" s="151"/>
      <c r="D632" s="151"/>
      <c r="E632" s="151"/>
      <c r="F632" s="151"/>
      <c r="G632" s="151"/>
      <c r="H632" s="151"/>
      <c r="I632" s="151"/>
      <c r="J632" s="151"/>
      <c r="K632" s="151"/>
      <c r="L632" s="151"/>
      <c r="M632" s="151"/>
      <c r="N632" s="151"/>
      <c r="O632" s="151"/>
      <c r="P632" s="151"/>
      <c r="Q632" s="151"/>
      <c r="R632" s="151"/>
      <c r="S632" s="151"/>
      <c r="T632" s="151"/>
      <c r="U632" s="151"/>
      <c r="V632" s="151"/>
      <c r="W632" s="151"/>
      <c r="X632" s="151"/>
      <c r="Y632" s="151"/>
      <c r="Z632" s="151"/>
    </row>
    <row r="633">
      <c r="A633" s="343"/>
      <c r="B633" s="151"/>
      <c r="C633" s="151"/>
      <c r="D633" s="151"/>
      <c r="E633" s="151"/>
      <c r="F633" s="151"/>
      <c r="G633" s="151"/>
      <c r="H633" s="151"/>
      <c r="I633" s="151"/>
      <c r="J633" s="151"/>
      <c r="K633" s="151"/>
      <c r="L633" s="151"/>
      <c r="M633" s="151"/>
      <c r="N633" s="151"/>
      <c r="O633" s="151"/>
      <c r="P633" s="151"/>
      <c r="Q633" s="151"/>
      <c r="R633" s="151"/>
      <c r="S633" s="151"/>
      <c r="T633" s="151"/>
      <c r="U633" s="151"/>
      <c r="V633" s="151"/>
      <c r="W633" s="151"/>
      <c r="X633" s="151"/>
      <c r="Y633" s="151"/>
      <c r="Z633" s="151"/>
    </row>
    <row r="634">
      <c r="A634" s="343"/>
      <c r="B634" s="151"/>
      <c r="C634" s="151"/>
      <c r="D634" s="151"/>
      <c r="E634" s="151"/>
      <c r="F634" s="151"/>
      <c r="G634" s="151"/>
      <c r="H634" s="151"/>
      <c r="I634" s="151"/>
      <c r="J634" s="151"/>
      <c r="K634" s="151"/>
      <c r="L634" s="151"/>
      <c r="M634" s="151"/>
      <c r="N634" s="151"/>
      <c r="O634" s="151"/>
      <c r="P634" s="151"/>
      <c r="Q634" s="151"/>
      <c r="R634" s="151"/>
      <c r="S634" s="151"/>
      <c r="T634" s="151"/>
      <c r="U634" s="151"/>
      <c r="V634" s="151"/>
      <c r="W634" s="151"/>
      <c r="X634" s="151"/>
      <c r="Y634" s="151"/>
      <c r="Z634" s="151"/>
    </row>
    <row r="635">
      <c r="A635" s="343"/>
      <c r="B635" s="151"/>
      <c r="C635" s="151"/>
      <c r="D635" s="151"/>
      <c r="E635" s="151"/>
      <c r="F635" s="151"/>
      <c r="G635" s="151"/>
      <c r="H635" s="151"/>
      <c r="I635" s="151"/>
      <c r="J635" s="151"/>
      <c r="K635" s="151"/>
      <c r="L635" s="151"/>
      <c r="M635" s="151"/>
      <c r="N635" s="151"/>
      <c r="O635" s="151"/>
      <c r="P635" s="151"/>
      <c r="Q635" s="151"/>
      <c r="R635" s="151"/>
      <c r="S635" s="151"/>
      <c r="T635" s="151"/>
      <c r="U635" s="151"/>
      <c r="V635" s="151"/>
      <c r="W635" s="151"/>
      <c r="X635" s="151"/>
      <c r="Y635" s="151"/>
      <c r="Z635" s="151"/>
    </row>
    <row r="636">
      <c r="A636" s="343"/>
      <c r="B636" s="151"/>
      <c r="C636" s="151"/>
      <c r="D636" s="151"/>
      <c r="E636" s="151"/>
      <c r="F636" s="151"/>
      <c r="G636" s="151"/>
      <c r="H636" s="151"/>
      <c r="I636" s="151"/>
      <c r="J636" s="151"/>
      <c r="K636" s="151"/>
      <c r="L636" s="151"/>
      <c r="M636" s="151"/>
      <c r="N636" s="151"/>
      <c r="O636" s="151"/>
      <c r="P636" s="151"/>
      <c r="Q636" s="151"/>
      <c r="R636" s="151"/>
      <c r="S636" s="151"/>
      <c r="T636" s="151"/>
      <c r="U636" s="151"/>
      <c r="V636" s="151"/>
      <c r="W636" s="151"/>
      <c r="X636" s="151"/>
      <c r="Y636" s="151"/>
      <c r="Z636" s="151"/>
    </row>
    <row r="637">
      <c r="A637" s="343"/>
      <c r="B637" s="151"/>
      <c r="C637" s="151"/>
      <c r="D637" s="151"/>
      <c r="E637" s="151"/>
      <c r="F637" s="151"/>
      <c r="G637" s="151"/>
      <c r="H637" s="151"/>
      <c r="I637" s="151"/>
      <c r="J637" s="151"/>
      <c r="K637" s="151"/>
      <c r="L637" s="151"/>
      <c r="M637" s="151"/>
      <c r="N637" s="151"/>
      <c r="O637" s="151"/>
      <c r="P637" s="151"/>
      <c r="Q637" s="151"/>
      <c r="R637" s="151"/>
      <c r="S637" s="151"/>
      <c r="T637" s="151"/>
      <c r="U637" s="151"/>
      <c r="V637" s="151"/>
      <c r="W637" s="151"/>
      <c r="X637" s="151"/>
      <c r="Y637" s="151"/>
      <c r="Z637" s="151"/>
    </row>
    <row r="638">
      <c r="A638" s="343"/>
      <c r="B638" s="151"/>
      <c r="C638" s="151"/>
      <c r="D638" s="151"/>
      <c r="E638" s="151"/>
      <c r="F638" s="151"/>
      <c r="G638" s="151"/>
      <c r="H638" s="151"/>
      <c r="I638" s="151"/>
      <c r="J638" s="151"/>
      <c r="K638" s="151"/>
      <c r="L638" s="151"/>
      <c r="M638" s="151"/>
      <c r="N638" s="151"/>
      <c r="O638" s="151"/>
      <c r="P638" s="151"/>
      <c r="Q638" s="151"/>
      <c r="R638" s="151"/>
      <c r="S638" s="151"/>
      <c r="T638" s="151"/>
      <c r="U638" s="151"/>
      <c r="V638" s="151"/>
      <c r="W638" s="151"/>
      <c r="X638" s="151"/>
      <c r="Y638" s="151"/>
      <c r="Z638" s="151"/>
    </row>
    <row r="639">
      <c r="A639" s="343"/>
      <c r="B639" s="151"/>
      <c r="C639" s="151"/>
      <c r="D639" s="151"/>
      <c r="E639" s="151"/>
      <c r="F639" s="151"/>
      <c r="G639" s="151"/>
      <c r="H639" s="151"/>
      <c r="I639" s="151"/>
      <c r="J639" s="151"/>
      <c r="K639" s="151"/>
      <c r="L639" s="151"/>
      <c r="M639" s="151"/>
      <c r="N639" s="151"/>
      <c r="O639" s="151"/>
      <c r="P639" s="151"/>
      <c r="Q639" s="151"/>
      <c r="R639" s="151"/>
      <c r="S639" s="151"/>
      <c r="T639" s="151"/>
      <c r="U639" s="151"/>
      <c r="V639" s="151"/>
      <c r="W639" s="151"/>
      <c r="X639" s="151"/>
      <c r="Y639" s="151"/>
      <c r="Z639" s="151"/>
    </row>
    <row r="640">
      <c r="A640" s="343"/>
      <c r="B640" s="151"/>
      <c r="C640" s="151"/>
      <c r="D640" s="151"/>
      <c r="E640" s="151"/>
      <c r="F640" s="151"/>
      <c r="G640" s="151"/>
      <c r="H640" s="151"/>
      <c r="I640" s="151"/>
      <c r="J640" s="151"/>
      <c r="K640" s="151"/>
      <c r="L640" s="151"/>
      <c r="M640" s="151"/>
      <c r="N640" s="151"/>
      <c r="O640" s="151"/>
      <c r="P640" s="151"/>
      <c r="Q640" s="151"/>
      <c r="R640" s="151"/>
      <c r="S640" s="151"/>
      <c r="T640" s="151"/>
      <c r="U640" s="151"/>
      <c r="V640" s="151"/>
      <c r="W640" s="151"/>
      <c r="X640" s="151"/>
      <c r="Y640" s="151"/>
      <c r="Z640" s="151"/>
    </row>
    <row r="641">
      <c r="A641" s="343"/>
      <c r="B641" s="151"/>
      <c r="C641" s="151"/>
      <c r="D641" s="151"/>
      <c r="E641" s="151"/>
      <c r="F641" s="151"/>
      <c r="G641" s="151"/>
      <c r="H641" s="151"/>
      <c r="I641" s="151"/>
      <c r="J641" s="151"/>
      <c r="K641" s="151"/>
      <c r="L641" s="151"/>
      <c r="M641" s="151"/>
      <c r="N641" s="151"/>
      <c r="O641" s="151"/>
      <c r="P641" s="151"/>
      <c r="Q641" s="151"/>
      <c r="R641" s="151"/>
      <c r="S641" s="151"/>
      <c r="T641" s="151"/>
      <c r="U641" s="151"/>
      <c r="V641" s="151"/>
      <c r="W641" s="151"/>
      <c r="X641" s="151"/>
      <c r="Y641" s="151"/>
      <c r="Z641" s="151"/>
    </row>
    <row r="642">
      <c r="A642" s="343"/>
      <c r="B642" s="151"/>
      <c r="C642" s="151"/>
      <c r="D642" s="151"/>
      <c r="E642" s="151"/>
      <c r="F642" s="151"/>
      <c r="G642" s="151"/>
      <c r="H642" s="151"/>
      <c r="I642" s="151"/>
      <c r="J642" s="151"/>
      <c r="K642" s="151"/>
      <c r="L642" s="151"/>
      <c r="M642" s="151"/>
      <c r="N642" s="151"/>
      <c r="O642" s="151"/>
      <c r="P642" s="151"/>
      <c r="Q642" s="151"/>
      <c r="R642" s="151"/>
      <c r="S642" s="151"/>
      <c r="T642" s="151"/>
      <c r="U642" s="151"/>
      <c r="V642" s="151"/>
      <c r="W642" s="151"/>
      <c r="X642" s="151"/>
      <c r="Y642" s="151"/>
      <c r="Z642" s="151"/>
    </row>
    <row r="643">
      <c r="A643" s="343"/>
      <c r="B643" s="151"/>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row>
    <row r="644">
      <c r="A644" s="343"/>
      <c r="B644" s="151"/>
      <c r="C644" s="151"/>
      <c r="D644" s="151"/>
      <c r="E644" s="151"/>
      <c r="F644" s="151"/>
      <c r="G644" s="151"/>
      <c r="H644" s="151"/>
      <c r="I644" s="151"/>
      <c r="J644" s="151"/>
      <c r="K644" s="151"/>
      <c r="L644" s="151"/>
      <c r="M644" s="151"/>
      <c r="N644" s="151"/>
      <c r="O644" s="151"/>
      <c r="P644" s="151"/>
      <c r="Q644" s="151"/>
      <c r="R644" s="151"/>
      <c r="S644" s="151"/>
      <c r="T644" s="151"/>
      <c r="U644" s="151"/>
      <c r="V644" s="151"/>
      <c r="W644" s="151"/>
      <c r="X644" s="151"/>
      <c r="Y644" s="151"/>
      <c r="Z644" s="151"/>
    </row>
    <row r="645">
      <c r="A645" s="343"/>
      <c r="B645" s="151"/>
      <c r="C645" s="151"/>
      <c r="D645" s="151"/>
      <c r="E645" s="151"/>
      <c r="F645" s="151"/>
      <c r="G645" s="151"/>
      <c r="H645" s="151"/>
      <c r="I645" s="151"/>
      <c r="J645" s="151"/>
      <c r="K645" s="151"/>
      <c r="L645" s="151"/>
      <c r="M645" s="151"/>
      <c r="N645" s="151"/>
      <c r="O645" s="151"/>
      <c r="P645" s="151"/>
      <c r="Q645" s="151"/>
      <c r="R645" s="151"/>
      <c r="S645" s="151"/>
      <c r="T645" s="151"/>
      <c r="U645" s="151"/>
      <c r="V645" s="151"/>
      <c r="W645" s="151"/>
      <c r="X645" s="151"/>
      <c r="Y645" s="151"/>
      <c r="Z645" s="151"/>
    </row>
    <row r="646">
      <c r="A646" s="343"/>
      <c r="B646" s="151"/>
      <c r="C646" s="151"/>
      <c r="D646" s="151"/>
      <c r="E646" s="151"/>
      <c r="F646" s="151"/>
      <c r="G646" s="151"/>
      <c r="H646" s="151"/>
      <c r="I646" s="151"/>
      <c r="J646" s="151"/>
      <c r="K646" s="151"/>
      <c r="L646" s="151"/>
      <c r="M646" s="151"/>
      <c r="N646" s="151"/>
      <c r="O646" s="151"/>
      <c r="P646" s="151"/>
      <c r="Q646" s="151"/>
      <c r="R646" s="151"/>
      <c r="S646" s="151"/>
      <c r="T646" s="151"/>
      <c r="U646" s="151"/>
      <c r="V646" s="151"/>
      <c r="W646" s="151"/>
      <c r="X646" s="151"/>
      <c r="Y646" s="151"/>
      <c r="Z646" s="151"/>
    </row>
    <row r="647">
      <c r="A647" s="343"/>
      <c r="B647" s="151"/>
      <c r="C647" s="151"/>
      <c r="D647" s="151"/>
      <c r="E647" s="151"/>
      <c r="F647" s="151"/>
      <c r="G647" s="151"/>
      <c r="H647" s="151"/>
      <c r="I647" s="151"/>
      <c r="J647" s="151"/>
      <c r="K647" s="151"/>
      <c r="L647" s="151"/>
      <c r="M647" s="151"/>
      <c r="N647" s="151"/>
      <c r="O647" s="151"/>
      <c r="P647" s="151"/>
      <c r="Q647" s="151"/>
      <c r="R647" s="151"/>
      <c r="S647" s="151"/>
      <c r="T647" s="151"/>
      <c r="U647" s="151"/>
      <c r="V647" s="151"/>
      <c r="W647" s="151"/>
      <c r="X647" s="151"/>
      <c r="Y647" s="151"/>
      <c r="Z647" s="151"/>
    </row>
    <row r="648">
      <c r="A648" s="343"/>
      <c r="B648" s="151"/>
      <c r="C648" s="151"/>
      <c r="D648" s="151"/>
      <c r="E648" s="151"/>
      <c r="F648" s="151"/>
      <c r="G648" s="151"/>
      <c r="H648" s="151"/>
      <c r="I648" s="151"/>
      <c r="J648" s="151"/>
      <c r="K648" s="151"/>
      <c r="L648" s="151"/>
      <c r="M648" s="151"/>
      <c r="N648" s="151"/>
      <c r="O648" s="151"/>
      <c r="P648" s="151"/>
      <c r="Q648" s="151"/>
      <c r="R648" s="151"/>
      <c r="S648" s="151"/>
      <c r="T648" s="151"/>
      <c r="U648" s="151"/>
      <c r="V648" s="151"/>
      <c r="W648" s="151"/>
      <c r="X648" s="151"/>
      <c r="Y648" s="151"/>
      <c r="Z648" s="151"/>
    </row>
    <row r="649">
      <c r="A649" s="343"/>
      <c r="B649" s="151"/>
      <c r="C649" s="151"/>
      <c r="D649" s="151"/>
      <c r="E649" s="151"/>
      <c r="F649" s="151"/>
      <c r="G649" s="151"/>
      <c r="H649" s="151"/>
      <c r="I649" s="151"/>
      <c r="J649" s="151"/>
      <c r="K649" s="151"/>
      <c r="L649" s="151"/>
      <c r="M649" s="151"/>
      <c r="N649" s="151"/>
      <c r="O649" s="151"/>
      <c r="P649" s="151"/>
      <c r="Q649" s="151"/>
      <c r="R649" s="151"/>
      <c r="S649" s="151"/>
      <c r="T649" s="151"/>
      <c r="U649" s="151"/>
      <c r="V649" s="151"/>
      <c r="W649" s="151"/>
      <c r="X649" s="151"/>
      <c r="Y649" s="151"/>
      <c r="Z649" s="151"/>
    </row>
    <row r="650">
      <c r="A650" s="343"/>
      <c r="B650" s="151"/>
      <c r="C650" s="151"/>
      <c r="D650" s="151"/>
      <c r="E650" s="151"/>
      <c r="F650" s="151"/>
      <c r="G650" s="151"/>
      <c r="H650" s="151"/>
      <c r="I650" s="151"/>
      <c r="J650" s="151"/>
      <c r="K650" s="151"/>
      <c r="L650" s="151"/>
      <c r="M650" s="151"/>
      <c r="N650" s="151"/>
      <c r="O650" s="151"/>
      <c r="P650" s="151"/>
      <c r="Q650" s="151"/>
      <c r="R650" s="151"/>
      <c r="S650" s="151"/>
      <c r="T650" s="151"/>
      <c r="U650" s="151"/>
      <c r="V650" s="151"/>
      <c r="W650" s="151"/>
      <c r="X650" s="151"/>
      <c r="Y650" s="151"/>
      <c r="Z650" s="151"/>
    </row>
    <row r="651">
      <c r="A651" s="343"/>
      <c r="B651" s="151"/>
      <c r="C651" s="151"/>
      <c r="D651" s="151"/>
      <c r="E651" s="151"/>
      <c r="F651" s="151"/>
      <c r="G651" s="151"/>
      <c r="H651" s="151"/>
      <c r="I651" s="151"/>
      <c r="J651" s="151"/>
      <c r="K651" s="151"/>
      <c r="L651" s="151"/>
      <c r="M651" s="151"/>
      <c r="N651" s="151"/>
      <c r="O651" s="151"/>
      <c r="P651" s="151"/>
      <c r="Q651" s="151"/>
      <c r="R651" s="151"/>
      <c r="S651" s="151"/>
      <c r="T651" s="151"/>
      <c r="U651" s="151"/>
      <c r="V651" s="151"/>
      <c r="W651" s="151"/>
      <c r="X651" s="151"/>
      <c r="Y651" s="151"/>
      <c r="Z651" s="151"/>
    </row>
    <row r="652">
      <c r="A652" s="343"/>
      <c r="B652" s="151"/>
      <c r="C652" s="151"/>
      <c r="D652" s="151"/>
      <c r="E652" s="151"/>
      <c r="F652" s="151"/>
      <c r="G652" s="151"/>
      <c r="H652" s="151"/>
      <c r="I652" s="151"/>
      <c r="J652" s="151"/>
      <c r="K652" s="151"/>
      <c r="L652" s="151"/>
      <c r="M652" s="151"/>
      <c r="N652" s="151"/>
      <c r="O652" s="151"/>
      <c r="P652" s="151"/>
      <c r="Q652" s="151"/>
      <c r="R652" s="151"/>
      <c r="S652" s="151"/>
      <c r="T652" s="151"/>
      <c r="U652" s="151"/>
      <c r="V652" s="151"/>
      <c r="W652" s="151"/>
      <c r="X652" s="151"/>
      <c r="Y652" s="151"/>
      <c r="Z652" s="151"/>
    </row>
    <row r="653">
      <c r="A653" s="343"/>
      <c r="B653" s="151"/>
      <c r="C653" s="151"/>
      <c r="D653" s="151"/>
      <c r="E653" s="151"/>
      <c r="F653" s="151"/>
      <c r="G653" s="151"/>
      <c r="H653" s="151"/>
      <c r="I653" s="151"/>
      <c r="J653" s="151"/>
      <c r="K653" s="151"/>
      <c r="L653" s="151"/>
      <c r="M653" s="151"/>
      <c r="N653" s="151"/>
      <c r="O653" s="151"/>
      <c r="P653" s="151"/>
      <c r="Q653" s="151"/>
      <c r="R653" s="151"/>
      <c r="S653" s="151"/>
      <c r="T653" s="151"/>
      <c r="U653" s="151"/>
      <c r="V653" s="151"/>
      <c r="W653" s="151"/>
      <c r="X653" s="151"/>
      <c r="Y653" s="151"/>
      <c r="Z653" s="151"/>
    </row>
    <row r="654">
      <c r="A654" s="343"/>
      <c r="B654" s="151"/>
      <c r="C654" s="151"/>
      <c r="D654" s="151"/>
      <c r="E654" s="151"/>
      <c r="F654" s="151"/>
      <c r="G654" s="151"/>
      <c r="H654" s="151"/>
      <c r="I654" s="151"/>
      <c r="J654" s="151"/>
      <c r="K654" s="151"/>
      <c r="L654" s="151"/>
      <c r="M654" s="151"/>
      <c r="N654" s="151"/>
      <c r="O654" s="151"/>
      <c r="P654" s="151"/>
      <c r="Q654" s="151"/>
      <c r="R654" s="151"/>
      <c r="S654" s="151"/>
      <c r="T654" s="151"/>
      <c r="U654" s="151"/>
      <c r="V654" s="151"/>
      <c r="W654" s="151"/>
      <c r="X654" s="151"/>
      <c r="Y654" s="151"/>
      <c r="Z654" s="151"/>
    </row>
    <row r="655">
      <c r="A655" s="343"/>
      <c r="B655" s="151"/>
      <c r="C655" s="151"/>
      <c r="D655" s="151"/>
      <c r="E655" s="151"/>
      <c r="F655" s="151"/>
      <c r="G655" s="151"/>
      <c r="H655" s="151"/>
      <c r="I655" s="151"/>
      <c r="J655" s="151"/>
      <c r="K655" s="151"/>
      <c r="L655" s="151"/>
      <c r="M655" s="151"/>
      <c r="N655" s="151"/>
      <c r="O655" s="151"/>
      <c r="P655" s="151"/>
      <c r="Q655" s="151"/>
      <c r="R655" s="151"/>
      <c r="S655" s="151"/>
      <c r="T655" s="151"/>
      <c r="U655" s="151"/>
      <c r="V655" s="151"/>
      <c r="W655" s="151"/>
      <c r="X655" s="151"/>
      <c r="Y655" s="151"/>
      <c r="Z655" s="151"/>
    </row>
    <row r="656">
      <c r="A656" s="343"/>
      <c r="B656" s="151"/>
      <c r="C656" s="151"/>
      <c r="D656" s="151"/>
      <c r="E656" s="151"/>
      <c r="F656" s="151"/>
      <c r="G656" s="151"/>
      <c r="H656" s="151"/>
      <c r="I656" s="151"/>
      <c r="J656" s="151"/>
      <c r="K656" s="151"/>
      <c r="L656" s="151"/>
      <c r="M656" s="151"/>
      <c r="N656" s="151"/>
      <c r="O656" s="151"/>
      <c r="P656" s="151"/>
      <c r="Q656" s="151"/>
      <c r="R656" s="151"/>
      <c r="S656" s="151"/>
      <c r="T656" s="151"/>
      <c r="U656" s="151"/>
      <c r="V656" s="151"/>
      <c r="W656" s="151"/>
      <c r="X656" s="151"/>
      <c r="Y656" s="151"/>
      <c r="Z656" s="151"/>
    </row>
    <row r="657">
      <c r="A657" s="343"/>
      <c r="B657" s="151"/>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row>
    <row r="658">
      <c r="A658" s="343"/>
      <c r="B658" s="151"/>
      <c r="C658" s="151"/>
      <c r="D658" s="151"/>
      <c r="E658" s="151"/>
      <c r="F658" s="151"/>
      <c r="G658" s="151"/>
      <c r="H658" s="151"/>
      <c r="I658" s="151"/>
      <c r="J658" s="151"/>
      <c r="K658" s="151"/>
      <c r="L658" s="151"/>
      <c r="M658" s="151"/>
      <c r="N658" s="151"/>
      <c r="O658" s="151"/>
      <c r="P658" s="151"/>
      <c r="Q658" s="151"/>
      <c r="R658" s="151"/>
      <c r="S658" s="151"/>
      <c r="T658" s="151"/>
      <c r="U658" s="151"/>
      <c r="V658" s="151"/>
      <c r="W658" s="151"/>
      <c r="X658" s="151"/>
      <c r="Y658" s="151"/>
      <c r="Z658" s="151"/>
    </row>
    <row r="659">
      <c r="A659" s="343"/>
      <c r="B659" s="151"/>
      <c r="C659" s="151"/>
      <c r="D659" s="151"/>
      <c r="E659" s="151"/>
      <c r="F659" s="151"/>
      <c r="G659" s="151"/>
      <c r="H659" s="151"/>
      <c r="I659" s="151"/>
      <c r="J659" s="151"/>
      <c r="K659" s="151"/>
      <c r="L659" s="151"/>
      <c r="M659" s="151"/>
      <c r="N659" s="151"/>
      <c r="O659" s="151"/>
      <c r="P659" s="151"/>
      <c r="Q659" s="151"/>
      <c r="R659" s="151"/>
      <c r="S659" s="151"/>
      <c r="T659" s="151"/>
      <c r="U659" s="151"/>
      <c r="V659" s="151"/>
      <c r="W659" s="151"/>
      <c r="X659" s="151"/>
      <c r="Y659" s="151"/>
      <c r="Z659" s="151"/>
    </row>
    <row r="660">
      <c r="A660" s="343"/>
      <c r="B660" s="151"/>
      <c r="C660" s="151"/>
      <c r="D660" s="151"/>
      <c r="E660" s="151"/>
      <c r="F660" s="151"/>
      <c r="G660" s="151"/>
      <c r="H660" s="151"/>
      <c r="I660" s="151"/>
      <c r="J660" s="151"/>
      <c r="K660" s="151"/>
      <c r="L660" s="151"/>
      <c r="M660" s="151"/>
      <c r="N660" s="151"/>
      <c r="O660" s="151"/>
      <c r="P660" s="151"/>
      <c r="Q660" s="151"/>
      <c r="R660" s="151"/>
      <c r="S660" s="151"/>
      <c r="T660" s="151"/>
      <c r="U660" s="151"/>
      <c r="V660" s="151"/>
      <c r="W660" s="151"/>
      <c r="X660" s="151"/>
      <c r="Y660" s="151"/>
      <c r="Z660" s="151"/>
    </row>
    <row r="661">
      <c r="A661" s="343"/>
      <c r="B661" s="151"/>
      <c r="C661" s="151"/>
      <c r="D661" s="151"/>
      <c r="E661" s="151"/>
      <c r="F661" s="151"/>
      <c r="G661" s="151"/>
      <c r="H661" s="151"/>
      <c r="I661" s="151"/>
      <c r="J661" s="151"/>
      <c r="K661" s="151"/>
      <c r="L661" s="151"/>
      <c r="M661" s="151"/>
      <c r="N661" s="151"/>
      <c r="O661" s="151"/>
      <c r="P661" s="151"/>
      <c r="Q661" s="151"/>
      <c r="R661" s="151"/>
      <c r="S661" s="151"/>
      <c r="T661" s="151"/>
      <c r="U661" s="151"/>
      <c r="V661" s="151"/>
      <c r="W661" s="151"/>
      <c r="X661" s="151"/>
      <c r="Y661" s="151"/>
      <c r="Z661" s="151"/>
    </row>
    <row r="662">
      <c r="A662" s="343"/>
      <c r="B662" s="151"/>
      <c r="C662" s="151"/>
      <c r="D662" s="151"/>
      <c r="E662" s="151"/>
      <c r="F662" s="151"/>
      <c r="G662" s="151"/>
      <c r="H662" s="151"/>
      <c r="I662" s="151"/>
      <c r="J662" s="151"/>
      <c r="K662" s="151"/>
      <c r="L662" s="151"/>
      <c r="M662" s="151"/>
      <c r="N662" s="151"/>
      <c r="O662" s="151"/>
      <c r="P662" s="151"/>
      <c r="Q662" s="151"/>
      <c r="R662" s="151"/>
      <c r="S662" s="151"/>
      <c r="T662" s="151"/>
      <c r="U662" s="151"/>
      <c r="V662" s="151"/>
      <c r="W662" s="151"/>
      <c r="X662" s="151"/>
      <c r="Y662" s="151"/>
      <c r="Z662" s="151"/>
    </row>
    <row r="663">
      <c r="A663" s="343"/>
      <c r="B663" s="151"/>
      <c r="C663" s="151"/>
      <c r="D663" s="151"/>
      <c r="E663" s="151"/>
      <c r="F663" s="151"/>
      <c r="G663" s="151"/>
      <c r="H663" s="151"/>
      <c r="I663" s="151"/>
      <c r="J663" s="151"/>
      <c r="K663" s="151"/>
      <c r="L663" s="151"/>
      <c r="M663" s="151"/>
      <c r="N663" s="151"/>
      <c r="O663" s="151"/>
      <c r="P663" s="151"/>
      <c r="Q663" s="151"/>
      <c r="R663" s="151"/>
      <c r="S663" s="151"/>
      <c r="T663" s="151"/>
      <c r="U663" s="151"/>
      <c r="V663" s="151"/>
      <c r="W663" s="151"/>
      <c r="X663" s="151"/>
      <c r="Y663" s="151"/>
      <c r="Z663" s="151"/>
    </row>
    <row r="664">
      <c r="A664" s="343"/>
      <c r="B664" s="151"/>
      <c r="C664" s="151"/>
      <c r="D664" s="151"/>
      <c r="E664" s="151"/>
      <c r="F664" s="151"/>
      <c r="G664" s="151"/>
      <c r="H664" s="151"/>
      <c r="I664" s="151"/>
      <c r="J664" s="151"/>
      <c r="K664" s="151"/>
      <c r="L664" s="151"/>
      <c r="M664" s="151"/>
      <c r="N664" s="151"/>
      <c r="O664" s="151"/>
      <c r="P664" s="151"/>
      <c r="Q664" s="151"/>
      <c r="R664" s="151"/>
      <c r="S664" s="151"/>
      <c r="T664" s="151"/>
      <c r="U664" s="151"/>
      <c r="V664" s="151"/>
      <c r="W664" s="151"/>
      <c r="X664" s="151"/>
      <c r="Y664" s="151"/>
      <c r="Z664" s="151"/>
    </row>
    <row r="665">
      <c r="A665" s="343"/>
      <c r="B665" s="151"/>
      <c r="C665" s="151"/>
      <c r="D665" s="151"/>
      <c r="E665" s="151"/>
      <c r="F665" s="151"/>
      <c r="G665" s="151"/>
      <c r="H665" s="151"/>
      <c r="I665" s="151"/>
      <c r="J665" s="151"/>
      <c r="K665" s="151"/>
      <c r="L665" s="151"/>
      <c r="M665" s="151"/>
      <c r="N665" s="151"/>
      <c r="O665" s="151"/>
      <c r="P665" s="151"/>
      <c r="Q665" s="151"/>
      <c r="R665" s="151"/>
      <c r="S665" s="151"/>
      <c r="T665" s="151"/>
      <c r="U665" s="151"/>
      <c r="V665" s="151"/>
      <c r="W665" s="151"/>
      <c r="X665" s="151"/>
      <c r="Y665" s="151"/>
      <c r="Z665" s="151"/>
    </row>
    <row r="666">
      <c r="A666" s="343"/>
      <c r="B666" s="151"/>
      <c r="C666" s="151"/>
      <c r="D666" s="151"/>
      <c r="E666" s="151"/>
      <c r="F666" s="151"/>
      <c r="G666" s="151"/>
      <c r="H666" s="151"/>
      <c r="I666" s="151"/>
      <c r="J666" s="151"/>
      <c r="K666" s="151"/>
      <c r="L666" s="151"/>
      <c r="M666" s="151"/>
      <c r="N666" s="151"/>
      <c r="O666" s="151"/>
      <c r="P666" s="151"/>
      <c r="Q666" s="151"/>
      <c r="R666" s="151"/>
      <c r="S666" s="151"/>
      <c r="T666" s="151"/>
      <c r="U666" s="151"/>
      <c r="V666" s="151"/>
      <c r="W666" s="151"/>
      <c r="X666" s="151"/>
      <c r="Y666" s="151"/>
      <c r="Z666" s="151"/>
    </row>
    <row r="667">
      <c r="A667" s="343"/>
      <c r="B667" s="151"/>
      <c r="C667" s="151"/>
      <c r="D667" s="151"/>
      <c r="E667" s="151"/>
      <c r="F667" s="151"/>
      <c r="G667" s="151"/>
      <c r="H667" s="151"/>
      <c r="I667" s="151"/>
      <c r="J667" s="151"/>
      <c r="K667" s="151"/>
      <c r="L667" s="151"/>
      <c r="M667" s="151"/>
      <c r="N667" s="151"/>
      <c r="O667" s="151"/>
      <c r="P667" s="151"/>
      <c r="Q667" s="151"/>
      <c r="R667" s="151"/>
      <c r="S667" s="151"/>
      <c r="T667" s="151"/>
      <c r="U667" s="151"/>
      <c r="V667" s="151"/>
      <c r="W667" s="151"/>
      <c r="X667" s="151"/>
      <c r="Y667" s="151"/>
      <c r="Z667" s="151"/>
    </row>
    <row r="668">
      <c r="A668" s="343"/>
      <c r="B668" s="151"/>
      <c r="C668" s="151"/>
      <c r="D668" s="151"/>
      <c r="E668" s="151"/>
      <c r="F668" s="151"/>
      <c r="G668" s="151"/>
      <c r="H668" s="151"/>
      <c r="I668" s="151"/>
      <c r="J668" s="151"/>
      <c r="K668" s="151"/>
      <c r="L668" s="151"/>
      <c r="M668" s="151"/>
      <c r="N668" s="151"/>
      <c r="O668" s="151"/>
      <c r="P668" s="151"/>
      <c r="Q668" s="151"/>
      <c r="R668" s="151"/>
      <c r="S668" s="151"/>
      <c r="T668" s="151"/>
      <c r="U668" s="151"/>
      <c r="V668" s="151"/>
      <c r="W668" s="151"/>
      <c r="X668" s="151"/>
      <c r="Y668" s="151"/>
      <c r="Z668" s="151"/>
    </row>
    <row r="669">
      <c r="A669" s="343"/>
      <c r="B669" s="151"/>
      <c r="C669" s="151"/>
      <c r="D669" s="151"/>
      <c r="E669" s="151"/>
      <c r="F669" s="151"/>
      <c r="G669" s="151"/>
      <c r="H669" s="151"/>
      <c r="I669" s="151"/>
      <c r="J669" s="151"/>
      <c r="K669" s="151"/>
      <c r="L669" s="151"/>
      <c r="M669" s="151"/>
      <c r="N669" s="151"/>
      <c r="O669" s="151"/>
      <c r="P669" s="151"/>
      <c r="Q669" s="151"/>
      <c r="R669" s="151"/>
      <c r="S669" s="151"/>
      <c r="T669" s="151"/>
      <c r="U669" s="151"/>
      <c r="V669" s="151"/>
      <c r="W669" s="151"/>
      <c r="X669" s="151"/>
      <c r="Y669" s="151"/>
      <c r="Z669" s="151"/>
    </row>
    <row r="670">
      <c r="A670" s="343"/>
      <c r="B670" s="151"/>
      <c r="C670" s="151"/>
      <c r="D670" s="151"/>
      <c r="E670" s="151"/>
      <c r="F670" s="151"/>
      <c r="G670" s="151"/>
      <c r="H670" s="151"/>
      <c r="I670" s="151"/>
      <c r="J670" s="151"/>
      <c r="K670" s="151"/>
      <c r="L670" s="151"/>
      <c r="M670" s="151"/>
      <c r="N670" s="151"/>
      <c r="O670" s="151"/>
      <c r="P670" s="151"/>
      <c r="Q670" s="151"/>
      <c r="R670" s="151"/>
      <c r="S670" s="151"/>
      <c r="T670" s="151"/>
      <c r="U670" s="151"/>
      <c r="V670" s="151"/>
      <c r="W670" s="151"/>
      <c r="X670" s="151"/>
      <c r="Y670" s="151"/>
      <c r="Z670" s="151"/>
    </row>
    <row r="671">
      <c r="A671" s="343"/>
      <c r="B671" s="151"/>
      <c r="C671" s="151"/>
      <c r="D671" s="151"/>
      <c r="E671" s="151"/>
      <c r="F671" s="151"/>
      <c r="G671" s="151"/>
      <c r="H671" s="151"/>
      <c r="I671" s="151"/>
      <c r="J671" s="151"/>
      <c r="K671" s="151"/>
      <c r="L671" s="151"/>
      <c r="M671" s="151"/>
      <c r="N671" s="151"/>
      <c r="O671" s="151"/>
      <c r="P671" s="151"/>
      <c r="Q671" s="151"/>
      <c r="R671" s="151"/>
      <c r="S671" s="151"/>
      <c r="T671" s="151"/>
      <c r="U671" s="151"/>
      <c r="V671" s="151"/>
      <c r="W671" s="151"/>
      <c r="X671" s="151"/>
      <c r="Y671" s="151"/>
      <c r="Z671" s="151"/>
    </row>
    <row r="672">
      <c r="A672" s="343"/>
      <c r="B672" s="151"/>
      <c r="C672" s="151"/>
      <c r="D672" s="151"/>
      <c r="E672" s="151"/>
      <c r="F672" s="151"/>
      <c r="G672" s="151"/>
      <c r="H672" s="151"/>
      <c r="I672" s="151"/>
      <c r="J672" s="151"/>
      <c r="K672" s="151"/>
      <c r="L672" s="151"/>
      <c r="M672" s="151"/>
      <c r="N672" s="151"/>
      <c r="O672" s="151"/>
      <c r="P672" s="151"/>
      <c r="Q672" s="151"/>
      <c r="R672" s="151"/>
      <c r="S672" s="151"/>
      <c r="T672" s="151"/>
      <c r="U672" s="151"/>
      <c r="V672" s="151"/>
      <c r="W672" s="151"/>
      <c r="X672" s="151"/>
      <c r="Y672" s="151"/>
      <c r="Z672" s="151"/>
    </row>
    <row r="673">
      <c r="A673" s="343"/>
      <c r="B673" s="151"/>
      <c r="C673" s="151"/>
      <c r="D673" s="151"/>
      <c r="E673" s="151"/>
      <c r="F673" s="151"/>
      <c r="G673" s="151"/>
      <c r="H673" s="151"/>
      <c r="I673" s="151"/>
      <c r="J673" s="151"/>
      <c r="K673" s="151"/>
      <c r="L673" s="151"/>
      <c r="M673" s="151"/>
      <c r="N673" s="151"/>
      <c r="O673" s="151"/>
      <c r="P673" s="151"/>
      <c r="Q673" s="151"/>
      <c r="R673" s="151"/>
      <c r="S673" s="151"/>
      <c r="T673" s="151"/>
      <c r="U673" s="151"/>
      <c r="V673" s="151"/>
      <c r="W673" s="151"/>
      <c r="X673" s="151"/>
      <c r="Y673" s="151"/>
      <c r="Z673" s="151"/>
    </row>
    <row r="674">
      <c r="A674" s="343"/>
      <c r="B674" s="151"/>
      <c r="C674" s="151"/>
      <c r="D674" s="151"/>
      <c r="E674" s="151"/>
      <c r="F674" s="151"/>
      <c r="G674" s="151"/>
      <c r="H674" s="151"/>
      <c r="I674" s="151"/>
      <c r="J674" s="151"/>
      <c r="K674" s="151"/>
      <c r="L674" s="151"/>
      <c r="M674" s="151"/>
      <c r="N674" s="151"/>
      <c r="O674" s="151"/>
      <c r="P674" s="151"/>
      <c r="Q674" s="151"/>
      <c r="R674" s="151"/>
      <c r="S674" s="151"/>
      <c r="T674" s="151"/>
      <c r="U674" s="151"/>
      <c r="V674" s="151"/>
      <c r="W674" s="151"/>
      <c r="X674" s="151"/>
      <c r="Y674" s="151"/>
      <c r="Z674" s="151"/>
    </row>
    <row r="675">
      <c r="A675" s="343"/>
      <c r="B675" s="151"/>
      <c r="C675" s="151"/>
      <c r="D675" s="151"/>
      <c r="E675" s="151"/>
      <c r="F675" s="151"/>
      <c r="G675" s="151"/>
      <c r="H675" s="151"/>
      <c r="I675" s="151"/>
      <c r="J675" s="151"/>
      <c r="K675" s="151"/>
      <c r="L675" s="151"/>
      <c r="M675" s="151"/>
      <c r="N675" s="151"/>
      <c r="O675" s="151"/>
      <c r="P675" s="151"/>
      <c r="Q675" s="151"/>
      <c r="R675" s="151"/>
      <c r="S675" s="151"/>
      <c r="T675" s="151"/>
      <c r="U675" s="151"/>
      <c r="V675" s="151"/>
      <c r="W675" s="151"/>
      <c r="X675" s="151"/>
      <c r="Y675" s="151"/>
      <c r="Z675" s="151"/>
    </row>
    <row r="676">
      <c r="A676" s="343"/>
      <c r="B676" s="151"/>
      <c r="C676" s="151"/>
      <c r="D676" s="151"/>
      <c r="E676" s="151"/>
      <c r="F676" s="151"/>
      <c r="G676" s="151"/>
      <c r="H676" s="151"/>
      <c r="I676" s="151"/>
      <c r="J676" s="151"/>
      <c r="K676" s="151"/>
      <c r="L676" s="151"/>
      <c r="M676" s="151"/>
      <c r="N676" s="151"/>
      <c r="O676" s="151"/>
      <c r="P676" s="151"/>
      <c r="Q676" s="151"/>
      <c r="R676" s="151"/>
      <c r="S676" s="151"/>
      <c r="T676" s="151"/>
      <c r="U676" s="151"/>
      <c r="V676" s="151"/>
      <c r="W676" s="151"/>
      <c r="X676" s="151"/>
      <c r="Y676" s="151"/>
      <c r="Z676" s="151"/>
    </row>
    <row r="677">
      <c r="A677" s="343"/>
      <c r="B677" s="151"/>
      <c r="C677" s="151"/>
      <c r="D677" s="151"/>
      <c r="E677" s="151"/>
      <c r="F677" s="151"/>
      <c r="G677" s="151"/>
      <c r="H677" s="151"/>
      <c r="I677" s="151"/>
      <c r="J677" s="151"/>
      <c r="K677" s="151"/>
      <c r="L677" s="151"/>
      <c r="M677" s="151"/>
      <c r="N677" s="151"/>
      <c r="O677" s="151"/>
      <c r="P677" s="151"/>
      <c r="Q677" s="151"/>
      <c r="R677" s="151"/>
      <c r="S677" s="151"/>
      <c r="T677" s="151"/>
      <c r="U677" s="151"/>
      <c r="V677" s="151"/>
      <c r="W677" s="151"/>
      <c r="X677" s="151"/>
      <c r="Y677" s="151"/>
      <c r="Z677" s="151"/>
    </row>
    <row r="678">
      <c r="A678" s="343"/>
      <c r="B678" s="151"/>
      <c r="C678" s="151"/>
      <c r="D678" s="151"/>
      <c r="E678" s="151"/>
      <c r="F678" s="151"/>
      <c r="G678" s="151"/>
      <c r="H678" s="151"/>
      <c r="I678" s="151"/>
      <c r="J678" s="151"/>
      <c r="K678" s="151"/>
      <c r="L678" s="151"/>
      <c r="M678" s="151"/>
      <c r="N678" s="151"/>
      <c r="O678" s="151"/>
      <c r="P678" s="151"/>
      <c r="Q678" s="151"/>
      <c r="R678" s="151"/>
      <c r="S678" s="151"/>
      <c r="T678" s="151"/>
      <c r="U678" s="151"/>
      <c r="V678" s="151"/>
      <c r="W678" s="151"/>
      <c r="X678" s="151"/>
      <c r="Y678" s="151"/>
      <c r="Z678" s="151"/>
    </row>
    <row r="679">
      <c r="A679" s="343"/>
      <c r="B679" s="151"/>
      <c r="C679" s="151"/>
      <c r="D679" s="151"/>
      <c r="E679" s="151"/>
      <c r="F679" s="151"/>
      <c r="G679" s="151"/>
      <c r="H679" s="151"/>
      <c r="I679" s="151"/>
      <c r="J679" s="151"/>
      <c r="K679" s="151"/>
      <c r="L679" s="151"/>
      <c r="M679" s="151"/>
      <c r="N679" s="151"/>
      <c r="O679" s="151"/>
      <c r="P679" s="151"/>
      <c r="Q679" s="151"/>
      <c r="R679" s="151"/>
      <c r="S679" s="151"/>
      <c r="T679" s="151"/>
      <c r="U679" s="151"/>
      <c r="V679" s="151"/>
      <c r="W679" s="151"/>
      <c r="X679" s="151"/>
      <c r="Y679" s="151"/>
      <c r="Z679" s="151"/>
    </row>
    <row r="680">
      <c r="A680" s="343"/>
      <c r="B680" s="151"/>
      <c r="C680" s="151"/>
      <c r="D680" s="151"/>
      <c r="E680" s="151"/>
      <c r="F680" s="151"/>
      <c r="G680" s="151"/>
      <c r="H680" s="151"/>
      <c r="I680" s="151"/>
      <c r="J680" s="151"/>
      <c r="K680" s="151"/>
      <c r="L680" s="151"/>
      <c r="M680" s="151"/>
      <c r="N680" s="151"/>
      <c r="O680" s="151"/>
      <c r="P680" s="151"/>
      <c r="Q680" s="151"/>
      <c r="R680" s="151"/>
      <c r="S680" s="151"/>
      <c r="T680" s="151"/>
      <c r="U680" s="151"/>
      <c r="V680" s="151"/>
      <c r="W680" s="151"/>
      <c r="X680" s="151"/>
      <c r="Y680" s="151"/>
      <c r="Z680" s="151"/>
    </row>
    <row r="681">
      <c r="A681" s="343"/>
      <c r="B681" s="151"/>
      <c r="C681" s="151"/>
      <c r="D681" s="151"/>
      <c r="E681" s="151"/>
      <c r="F681" s="151"/>
      <c r="G681" s="151"/>
      <c r="H681" s="151"/>
      <c r="I681" s="151"/>
      <c r="J681" s="151"/>
      <c r="K681" s="151"/>
      <c r="L681" s="151"/>
      <c r="M681" s="151"/>
      <c r="N681" s="151"/>
      <c r="O681" s="151"/>
      <c r="P681" s="151"/>
      <c r="Q681" s="151"/>
      <c r="R681" s="151"/>
      <c r="S681" s="151"/>
      <c r="T681" s="151"/>
      <c r="U681" s="151"/>
      <c r="V681" s="151"/>
      <c r="W681" s="151"/>
      <c r="X681" s="151"/>
      <c r="Y681" s="151"/>
      <c r="Z681" s="151"/>
    </row>
    <row r="682">
      <c r="A682" s="343"/>
      <c r="B682" s="151"/>
      <c r="C682" s="151"/>
      <c r="D682" s="151"/>
      <c r="E682" s="151"/>
      <c r="F682" s="151"/>
      <c r="G682" s="151"/>
      <c r="H682" s="151"/>
      <c r="I682" s="151"/>
      <c r="J682" s="151"/>
      <c r="K682" s="151"/>
      <c r="L682" s="151"/>
      <c r="M682" s="151"/>
      <c r="N682" s="151"/>
      <c r="O682" s="151"/>
      <c r="P682" s="151"/>
      <c r="Q682" s="151"/>
      <c r="R682" s="151"/>
      <c r="S682" s="151"/>
      <c r="T682" s="151"/>
      <c r="U682" s="151"/>
      <c r="V682" s="151"/>
      <c r="W682" s="151"/>
      <c r="X682" s="151"/>
      <c r="Y682" s="151"/>
      <c r="Z682" s="151"/>
    </row>
    <row r="683">
      <c r="A683" s="343"/>
      <c r="B683" s="151"/>
      <c r="C683" s="151"/>
      <c r="D683" s="151"/>
      <c r="E683" s="151"/>
      <c r="F683" s="151"/>
      <c r="G683" s="151"/>
      <c r="H683" s="151"/>
      <c r="I683" s="151"/>
      <c r="J683" s="151"/>
      <c r="K683" s="151"/>
      <c r="L683" s="151"/>
      <c r="M683" s="151"/>
      <c r="N683" s="151"/>
      <c r="O683" s="151"/>
      <c r="P683" s="151"/>
      <c r="Q683" s="151"/>
      <c r="R683" s="151"/>
      <c r="S683" s="151"/>
      <c r="T683" s="151"/>
      <c r="U683" s="151"/>
      <c r="V683" s="151"/>
      <c r="W683" s="151"/>
      <c r="X683" s="151"/>
      <c r="Y683" s="151"/>
      <c r="Z683" s="151"/>
    </row>
    <row r="684">
      <c r="A684" s="343"/>
      <c r="B684" s="151"/>
      <c r="C684" s="151"/>
      <c r="D684" s="151"/>
      <c r="E684" s="151"/>
      <c r="F684" s="151"/>
      <c r="G684" s="151"/>
      <c r="H684" s="151"/>
      <c r="I684" s="151"/>
      <c r="J684" s="151"/>
      <c r="K684" s="151"/>
      <c r="L684" s="151"/>
      <c r="M684" s="151"/>
      <c r="N684" s="151"/>
      <c r="O684" s="151"/>
      <c r="P684" s="151"/>
      <c r="Q684" s="151"/>
      <c r="R684" s="151"/>
      <c r="S684" s="151"/>
      <c r="T684" s="151"/>
      <c r="U684" s="151"/>
      <c r="V684" s="151"/>
      <c r="W684" s="151"/>
      <c r="X684" s="151"/>
      <c r="Y684" s="151"/>
      <c r="Z684" s="151"/>
    </row>
    <row r="685">
      <c r="A685" s="343"/>
      <c r="B685" s="151"/>
      <c r="C685" s="151"/>
      <c r="D685" s="151"/>
      <c r="E685" s="151"/>
      <c r="F685" s="151"/>
      <c r="G685" s="151"/>
      <c r="H685" s="151"/>
      <c r="I685" s="151"/>
      <c r="J685" s="151"/>
      <c r="K685" s="151"/>
      <c r="L685" s="151"/>
      <c r="M685" s="151"/>
      <c r="N685" s="151"/>
      <c r="O685" s="151"/>
      <c r="P685" s="151"/>
      <c r="Q685" s="151"/>
      <c r="R685" s="151"/>
      <c r="S685" s="151"/>
      <c r="T685" s="151"/>
      <c r="U685" s="151"/>
      <c r="V685" s="151"/>
      <c r="W685" s="151"/>
      <c r="X685" s="151"/>
      <c r="Y685" s="151"/>
      <c r="Z685" s="151"/>
    </row>
    <row r="686">
      <c r="A686" s="343"/>
      <c r="B686" s="151"/>
      <c r="C686" s="151"/>
      <c r="D686" s="151"/>
      <c r="E686" s="151"/>
      <c r="F686" s="151"/>
      <c r="G686" s="151"/>
      <c r="H686" s="151"/>
      <c r="I686" s="151"/>
      <c r="J686" s="151"/>
      <c r="K686" s="151"/>
      <c r="L686" s="151"/>
      <c r="M686" s="151"/>
      <c r="N686" s="151"/>
      <c r="O686" s="151"/>
      <c r="P686" s="151"/>
      <c r="Q686" s="151"/>
      <c r="R686" s="151"/>
      <c r="S686" s="151"/>
      <c r="T686" s="151"/>
      <c r="U686" s="151"/>
      <c r="V686" s="151"/>
      <c r="W686" s="151"/>
      <c r="X686" s="151"/>
      <c r="Y686" s="151"/>
      <c r="Z686" s="151"/>
    </row>
    <row r="687">
      <c r="A687" s="343"/>
      <c r="B687" s="151"/>
      <c r="C687" s="151"/>
      <c r="D687" s="151"/>
      <c r="E687" s="151"/>
      <c r="F687" s="151"/>
      <c r="G687" s="151"/>
      <c r="H687" s="151"/>
      <c r="I687" s="151"/>
      <c r="J687" s="151"/>
      <c r="K687" s="151"/>
      <c r="L687" s="151"/>
      <c r="M687" s="151"/>
      <c r="N687" s="151"/>
      <c r="O687" s="151"/>
      <c r="P687" s="151"/>
      <c r="Q687" s="151"/>
      <c r="R687" s="151"/>
      <c r="S687" s="151"/>
      <c r="T687" s="151"/>
      <c r="U687" s="151"/>
      <c r="V687" s="151"/>
      <c r="W687" s="151"/>
      <c r="X687" s="151"/>
      <c r="Y687" s="151"/>
      <c r="Z687" s="151"/>
    </row>
    <row r="688">
      <c r="A688" s="343"/>
      <c r="B688" s="151"/>
      <c r="C688" s="151"/>
      <c r="D688" s="151"/>
      <c r="E688" s="151"/>
      <c r="F688" s="151"/>
      <c r="G688" s="151"/>
      <c r="H688" s="151"/>
      <c r="I688" s="151"/>
      <c r="J688" s="151"/>
      <c r="K688" s="151"/>
      <c r="L688" s="151"/>
      <c r="M688" s="151"/>
      <c r="N688" s="151"/>
      <c r="O688" s="151"/>
      <c r="P688" s="151"/>
      <c r="Q688" s="151"/>
      <c r="R688" s="151"/>
      <c r="S688" s="151"/>
      <c r="T688" s="151"/>
      <c r="U688" s="151"/>
      <c r="V688" s="151"/>
      <c r="W688" s="151"/>
      <c r="X688" s="151"/>
      <c r="Y688" s="151"/>
      <c r="Z688" s="151"/>
    </row>
    <row r="689">
      <c r="A689" s="343"/>
      <c r="B689" s="151"/>
      <c r="C689" s="151"/>
      <c r="D689" s="151"/>
      <c r="E689" s="151"/>
      <c r="F689" s="151"/>
      <c r="G689" s="151"/>
      <c r="H689" s="151"/>
      <c r="I689" s="151"/>
      <c r="J689" s="151"/>
      <c r="K689" s="151"/>
      <c r="L689" s="151"/>
      <c r="M689" s="151"/>
      <c r="N689" s="151"/>
      <c r="O689" s="151"/>
      <c r="P689" s="151"/>
      <c r="Q689" s="151"/>
      <c r="R689" s="151"/>
      <c r="S689" s="151"/>
      <c r="T689" s="151"/>
      <c r="U689" s="151"/>
      <c r="V689" s="151"/>
      <c r="W689" s="151"/>
      <c r="X689" s="151"/>
      <c r="Y689" s="151"/>
      <c r="Z689" s="151"/>
    </row>
    <row r="690">
      <c r="A690" s="343"/>
      <c r="B690" s="151"/>
      <c r="C690" s="151"/>
      <c r="D690" s="151"/>
      <c r="E690" s="151"/>
      <c r="F690" s="151"/>
      <c r="G690" s="151"/>
      <c r="H690" s="151"/>
      <c r="I690" s="151"/>
      <c r="J690" s="151"/>
      <c r="K690" s="151"/>
      <c r="L690" s="151"/>
      <c r="M690" s="151"/>
      <c r="N690" s="151"/>
      <c r="O690" s="151"/>
      <c r="P690" s="151"/>
      <c r="Q690" s="151"/>
      <c r="R690" s="151"/>
      <c r="S690" s="151"/>
      <c r="T690" s="151"/>
      <c r="U690" s="151"/>
      <c r="V690" s="151"/>
      <c r="W690" s="151"/>
      <c r="X690" s="151"/>
      <c r="Y690" s="151"/>
      <c r="Z690" s="151"/>
    </row>
    <row r="691">
      <c r="A691" s="343"/>
      <c r="B691" s="151"/>
      <c r="C691" s="151"/>
      <c r="D691" s="151"/>
      <c r="E691" s="151"/>
      <c r="F691" s="151"/>
      <c r="G691" s="151"/>
      <c r="H691" s="151"/>
      <c r="I691" s="151"/>
      <c r="J691" s="151"/>
      <c r="K691" s="151"/>
      <c r="L691" s="151"/>
      <c r="M691" s="151"/>
      <c r="N691" s="151"/>
      <c r="O691" s="151"/>
      <c r="P691" s="151"/>
      <c r="Q691" s="151"/>
      <c r="R691" s="151"/>
      <c r="S691" s="151"/>
      <c r="T691" s="151"/>
      <c r="U691" s="151"/>
      <c r="V691" s="151"/>
      <c r="W691" s="151"/>
      <c r="X691" s="151"/>
      <c r="Y691" s="151"/>
      <c r="Z691" s="151"/>
    </row>
    <row r="692">
      <c r="A692" s="343"/>
      <c r="B692" s="151"/>
      <c r="C692" s="151"/>
      <c r="D692" s="151"/>
      <c r="E692" s="151"/>
      <c r="F692" s="151"/>
      <c r="G692" s="151"/>
      <c r="H692" s="151"/>
      <c r="I692" s="151"/>
      <c r="J692" s="151"/>
      <c r="K692" s="151"/>
      <c r="L692" s="151"/>
      <c r="M692" s="151"/>
      <c r="N692" s="151"/>
      <c r="O692" s="151"/>
      <c r="P692" s="151"/>
      <c r="Q692" s="151"/>
      <c r="R692" s="151"/>
      <c r="S692" s="151"/>
      <c r="T692" s="151"/>
      <c r="U692" s="151"/>
      <c r="V692" s="151"/>
      <c r="W692" s="151"/>
      <c r="X692" s="151"/>
      <c r="Y692" s="151"/>
      <c r="Z692" s="151"/>
    </row>
    <row r="693">
      <c r="A693" s="343"/>
      <c r="B693" s="151"/>
      <c r="C693" s="151"/>
      <c r="D693" s="151"/>
      <c r="E693" s="151"/>
      <c r="F693" s="151"/>
      <c r="G693" s="151"/>
      <c r="H693" s="151"/>
      <c r="I693" s="151"/>
      <c r="J693" s="151"/>
      <c r="K693" s="151"/>
      <c r="L693" s="151"/>
      <c r="M693" s="151"/>
      <c r="N693" s="151"/>
      <c r="O693" s="151"/>
      <c r="P693" s="151"/>
      <c r="Q693" s="151"/>
      <c r="R693" s="151"/>
      <c r="S693" s="151"/>
      <c r="T693" s="151"/>
      <c r="U693" s="151"/>
      <c r="V693" s="151"/>
      <c r="W693" s="151"/>
      <c r="X693" s="151"/>
      <c r="Y693" s="151"/>
      <c r="Z693" s="151"/>
    </row>
    <row r="694">
      <c r="A694" s="343"/>
      <c r="B694" s="151"/>
      <c r="C694" s="151"/>
      <c r="D694" s="151"/>
      <c r="E694" s="151"/>
      <c r="F694" s="151"/>
      <c r="G694" s="151"/>
      <c r="H694" s="151"/>
      <c r="I694" s="151"/>
      <c r="J694" s="151"/>
      <c r="K694" s="151"/>
      <c r="L694" s="151"/>
      <c r="M694" s="151"/>
      <c r="N694" s="151"/>
      <c r="O694" s="151"/>
      <c r="P694" s="151"/>
      <c r="Q694" s="151"/>
      <c r="R694" s="151"/>
      <c r="S694" s="151"/>
      <c r="T694" s="151"/>
      <c r="U694" s="151"/>
      <c r="V694" s="151"/>
      <c r="W694" s="151"/>
      <c r="X694" s="151"/>
      <c r="Y694" s="151"/>
      <c r="Z694" s="151"/>
    </row>
    <row r="695">
      <c r="A695" s="343"/>
      <c r="B695" s="151"/>
      <c r="C695" s="151"/>
      <c r="D695" s="151"/>
      <c r="E695" s="151"/>
      <c r="F695" s="151"/>
      <c r="G695" s="151"/>
      <c r="H695" s="151"/>
      <c r="I695" s="151"/>
      <c r="J695" s="151"/>
      <c r="K695" s="151"/>
      <c r="L695" s="151"/>
      <c r="M695" s="151"/>
      <c r="N695" s="151"/>
      <c r="O695" s="151"/>
      <c r="P695" s="151"/>
      <c r="Q695" s="151"/>
      <c r="R695" s="151"/>
      <c r="S695" s="151"/>
      <c r="T695" s="151"/>
      <c r="U695" s="151"/>
      <c r="V695" s="151"/>
      <c r="W695" s="151"/>
      <c r="X695" s="151"/>
      <c r="Y695" s="151"/>
      <c r="Z695" s="151"/>
    </row>
    <row r="696">
      <c r="A696" s="343"/>
      <c r="B696" s="151"/>
      <c r="C696" s="151"/>
      <c r="D696" s="151"/>
      <c r="E696" s="151"/>
      <c r="F696" s="151"/>
      <c r="G696" s="151"/>
      <c r="H696" s="151"/>
      <c r="I696" s="151"/>
      <c r="J696" s="151"/>
      <c r="K696" s="151"/>
      <c r="L696" s="151"/>
      <c r="M696" s="151"/>
      <c r="N696" s="151"/>
      <c r="O696" s="151"/>
      <c r="P696" s="151"/>
      <c r="Q696" s="151"/>
      <c r="R696" s="151"/>
      <c r="S696" s="151"/>
      <c r="T696" s="151"/>
      <c r="U696" s="151"/>
      <c r="V696" s="151"/>
      <c r="W696" s="151"/>
      <c r="X696" s="151"/>
      <c r="Y696" s="151"/>
      <c r="Z696" s="151"/>
    </row>
    <row r="697">
      <c r="A697" s="343"/>
      <c r="B697" s="151"/>
      <c r="C697" s="151"/>
      <c r="D697" s="151"/>
      <c r="E697" s="151"/>
      <c r="F697" s="151"/>
      <c r="G697" s="151"/>
      <c r="H697" s="151"/>
      <c r="I697" s="151"/>
      <c r="J697" s="151"/>
      <c r="K697" s="151"/>
      <c r="L697" s="151"/>
      <c r="M697" s="151"/>
      <c r="N697" s="151"/>
      <c r="O697" s="151"/>
      <c r="P697" s="151"/>
      <c r="Q697" s="151"/>
      <c r="R697" s="151"/>
      <c r="S697" s="151"/>
      <c r="T697" s="151"/>
      <c r="U697" s="151"/>
      <c r="V697" s="151"/>
      <c r="W697" s="151"/>
      <c r="X697" s="151"/>
      <c r="Y697" s="151"/>
      <c r="Z697" s="151"/>
    </row>
    <row r="698">
      <c r="A698" s="343"/>
      <c r="B698" s="151"/>
      <c r="C698" s="151"/>
      <c r="D698" s="151"/>
      <c r="E698" s="151"/>
      <c r="F698" s="151"/>
      <c r="G698" s="151"/>
      <c r="H698" s="151"/>
      <c r="I698" s="151"/>
      <c r="J698" s="151"/>
      <c r="K698" s="151"/>
      <c r="L698" s="151"/>
      <c r="M698" s="151"/>
      <c r="N698" s="151"/>
      <c r="O698" s="151"/>
      <c r="P698" s="151"/>
      <c r="Q698" s="151"/>
      <c r="R698" s="151"/>
      <c r="S698" s="151"/>
      <c r="T698" s="151"/>
      <c r="U698" s="151"/>
      <c r="V698" s="151"/>
      <c r="W698" s="151"/>
      <c r="X698" s="151"/>
      <c r="Y698" s="151"/>
      <c r="Z698" s="151"/>
    </row>
    <row r="699">
      <c r="A699" s="343"/>
      <c r="B699" s="151"/>
      <c r="C699" s="151"/>
      <c r="D699" s="151"/>
      <c r="E699" s="151"/>
      <c r="F699" s="151"/>
      <c r="G699" s="151"/>
      <c r="H699" s="151"/>
      <c r="I699" s="151"/>
      <c r="J699" s="151"/>
      <c r="K699" s="151"/>
      <c r="L699" s="151"/>
      <c r="M699" s="151"/>
      <c r="N699" s="151"/>
      <c r="O699" s="151"/>
      <c r="P699" s="151"/>
      <c r="Q699" s="151"/>
      <c r="R699" s="151"/>
      <c r="S699" s="151"/>
      <c r="T699" s="151"/>
      <c r="U699" s="151"/>
      <c r="V699" s="151"/>
      <c r="W699" s="151"/>
      <c r="X699" s="151"/>
      <c r="Y699" s="151"/>
      <c r="Z699" s="151"/>
    </row>
    <row r="700">
      <c r="A700" s="343"/>
      <c r="B700" s="151"/>
      <c r="C700" s="151"/>
      <c r="D700" s="151"/>
      <c r="E700" s="151"/>
      <c r="F700" s="151"/>
      <c r="G700" s="151"/>
      <c r="H700" s="151"/>
      <c r="I700" s="151"/>
      <c r="J700" s="151"/>
      <c r="K700" s="151"/>
      <c r="L700" s="151"/>
      <c r="M700" s="151"/>
      <c r="N700" s="151"/>
      <c r="O700" s="151"/>
      <c r="P700" s="151"/>
      <c r="Q700" s="151"/>
      <c r="R700" s="151"/>
      <c r="S700" s="151"/>
      <c r="T700" s="151"/>
      <c r="U700" s="151"/>
      <c r="V700" s="151"/>
      <c r="W700" s="151"/>
      <c r="X700" s="151"/>
      <c r="Y700" s="151"/>
      <c r="Z700" s="151"/>
    </row>
    <row r="701">
      <c r="A701" s="343"/>
      <c r="B701" s="151"/>
      <c r="C701" s="151"/>
      <c r="D701" s="151"/>
      <c r="E701" s="151"/>
      <c r="F701" s="151"/>
      <c r="G701" s="151"/>
      <c r="H701" s="151"/>
      <c r="I701" s="151"/>
      <c r="J701" s="151"/>
      <c r="K701" s="151"/>
      <c r="L701" s="151"/>
      <c r="M701" s="151"/>
      <c r="N701" s="151"/>
      <c r="O701" s="151"/>
      <c r="P701" s="151"/>
      <c r="Q701" s="151"/>
      <c r="R701" s="151"/>
      <c r="S701" s="151"/>
      <c r="T701" s="151"/>
      <c r="U701" s="151"/>
      <c r="V701" s="151"/>
      <c r="W701" s="151"/>
      <c r="X701" s="151"/>
      <c r="Y701" s="151"/>
      <c r="Z701" s="151"/>
    </row>
    <row r="702">
      <c r="A702" s="343"/>
      <c r="B702" s="151"/>
      <c r="C702" s="151"/>
      <c r="D702" s="151"/>
      <c r="E702" s="151"/>
      <c r="F702" s="151"/>
      <c r="G702" s="151"/>
      <c r="H702" s="151"/>
      <c r="I702" s="151"/>
      <c r="J702" s="151"/>
      <c r="K702" s="151"/>
      <c r="L702" s="151"/>
      <c r="M702" s="151"/>
      <c r="N702" s="151"/>
      <c r="O702" s="151"/>
      <c r="P702" s="151"/>
      <c r="Q702" s="151"/>
      <c r="R702" s="151"/>
      <c r="S702" s="151"/>
      <c r="T702" s="151"/>
      <c r="U702" s="151"/>
      <c r="V702" s="151"/>
      <c r="W702" s="151"/>
      <c r="X702" s="151"/>
      <c r="Y702" s="151"/>
      <c r="Z702" s="151"/>
    </row>
    <row r="703">
      <c r="A703" s="343"/>
      <c r="B703" s="151"/>
      <c r="C703" s="151"/>
      <c r="D703" s="151"/>
      <c r="E703" s="151"/>
      <c r="F703" s="151"/>
      <c r="G703" s="151"/>
      <c r="H703" s="151"/>
      <c r="I703" s="151"/>
      <c r="J703" s="151"/>
      <c r="K703" s="151"/>
      <c r="L703" s="151"/>
      <c r="M703" s="151"/>
      <c r="N703" s="151"/>
      <c r="O703" s="151"/>
      <c r="P703" s="151"/>
      <c r="Q703" s="151"/>
      <c r="R703" s="151"/>
      <c r="S703" s="151"/>
      <c r="T703" s="151"/>
      <c r="U703" s="151"/>
      <c r="V703" s="151"/>
      <c r="W703" s="151"/>
      <c r="X703" s="151"/>
      <c r="Y703" s="151"/>
      <c r="Z703" s="151"/>
    </row>
    <row r="704">
      <c r="A704" s="343"/>
      <c r="B704" s="151"/>
      <c r="C704" s="151"/>
      <c r="D704" s="151"/>
      <c r="E704" s="151"/>
      <c r="F704" s="151"/>
      <c r="G704" s="151"/>
      <c r="H704" s="151"/>
      <c r="I704" s="151"/>
      <c r="J704" s="151"/>
      <c r="K704" s="151"/>
      <c r="L704" s="151"/>
      <c r="M704" s="151"/>
      <c r="N704" s="151"/>
      <c r="O704" s="151"/>
      <c r="P704" s="151"/>
      <c r="Q704" s="151"/>
      <c r="R704" s="151"/>
      <c r="S704" s="151"/>
      <c r="T704" s="151"/>
      <c r="U704" s="151"/>
      <c r="V704" s="151"/>
      <c r="W704" s="151"/>
      <c r="X704" s="151"/>
      <c r="Y704" s="151"/>
      <c r="Z704" s="151"/>
    </row>
    <row r="705">
      <c r="A705" s="343"/>
      <c r="B705" s="151"/>
      <c r="C705" s="151"/>
      <c r="D705" s="151"/>
      <c r="E705" s="151"/>
      <c r="F705" s="151"/>
      <c r="G705" s="151"/>
      <c r="H705" s="151"/>
      <c r="I705" s="151"/>
      <c r="J705" s="151"/>
      <c r="K705" s="151"/>
      <c r="L705" s="151"/>
      <c r="M705" s="151"/>
      <c r="N705" s="151"/>
      <c r="O705" s="151"/>
      <c r="P705" s="151"/>
      <c r="Q705" s="151"/>
      <c r="R705" s="151"/>
      <c r="S705" s="151"/>
      <c r="T705" s="151"/>
      <c r="U705" s="151"/>
      <c r="V705" s="151"/>
      <c r="W705" s="151"/>
      <c r="X705" s="151"/>
      <c r="Y705" s="151"/>
      <c r="Z705" s="151"/>
    </row>
    <row r="706">
      <c r="A706" s="343"/>
      <c r="B706" s="151"/>
      <c r="C706" s="151"/>
      <c r="D706" s="151"/>
      <c r="E706" s="151"/>
      <c r="F706" s="151"/>
      <c r="G706" s="151"/>
      <c r="H706" s="151"/>
      <c r="I706" s="151"/>
      <c r="J706" s="151"/>
      <c r="K706" s="151"/>
      <c r="L706" s="151"/>
      <c r="M706" s="151"/>
      <c r="N706" s="151"/>
      <c r="O706" s="151"/>
      <c r="P706" s="151"/>
      <c r="Q706" s="151"/>
      <c r="R706" s="151"/>
      <c r="S706" s="151"/>
      <c r="T706" s="151"/>
      <c r="U706" s="151"/>
      <c r="V706" s="151"/>
      <c r="W706" s="151"/>
      <c r="X706" s="151"/>
      <c r="Y706" s="151"/>
      <c r="Z706" s="151"/>
    </row>
    <row r="707">
      <c r="A707" s="343"/>
      <c r="B707" s="151"/>
      <c r="C707" s="151"/>
      <c r="D707" s="151"/>
      <c r="E707" s="151"/>
      <c r="F707" s="151"/>
      <c r="G707" s="151"/>
      <c r="H707" s="151"/>
      <c r="I707" s="151"/>
      <c r="J707" s="151"/>
      <c r="K707" s="151"/>
      <c r="L707" s="151"/>
      <c r="M707" s="151"/>
      <c r="N707" s="151"/>
      <c r="O707" s="151"/>
      <c r="P707" s="151"/>
      <c r="Q707" s="151"/>
      <c r="R707" s="151"/>
      <c r="S707" s="151"/>
      <c r="T707" s="151"/>
      <c r="U707" s="151"/>
      <c r="V707" s="151"/>
      <c r="W707" s="151"/>
      <c r="X707" s="151"/>
      <c r="Y707" s="151"/>
      <c r="Z707" s="151"/>
    </row>
    <row r="708">
      <c r="A708" s="343"/>
      <c r="B708" s="151"/>
      <c r="C708" s="151"/>
      <c r="D708" s="151"/>
      <c r="E708" s="151"/>
      <c r="F708" s="151"/>
      <c r="G708" s="151"/>
      <c r="H708" s="151"/>
      <c r="I708" s="151"/>
      <c r="J708" s="151"/>
      <c r="K708" s="151"/>
      <c r="L708" s="151"/>
      <c r="M708" s="151"/>
      <c r="N708" s="151"/>
      <c r="O708" s="151"/>
      <c r="P708" s="151"/>
      <c r="Q708" s="151"/>
      <c r="R708" s="151"/>
      <c r="S708" s="151"/>
      <c r="T708" s="151"/>
      <c r="U708" s="151"/>
      <c r="V708" s="151"/>
      <c r="W708" s="151"/>
      <c r="X708" s="151"/>
      <c r="Y708" s="151"/>
      <c r="Z708" s="151"/>
    </row>
    <row r="709">
      <c r="A709" s="343"/>
      <c r="B709" s="151"/>
      <c r="C709" s="151"/>
      <c r="D709" s="151"/>
      <c r="E709" s="151"/>
      <c r="F709" s="151"/>
      <c r="G709" s="151"/>
      <c r="H709" s="151"/>
      <c r="I709" s="151"/>
      <c r="J709" s="151"/>
      <c r="K709" s="151"/>
      <c r="L709" s="151"/>
      <c r="M709" s="151"/>
      <c r="N709" s="151"/>
      <c r="O709" s="151"/>
      <c r="P709" s="151"/>
      <c r="Q709" s="151"/>
      <c r="R709" s="151"/>
      <c r="S709" s="151"/>
      <c r="T709" s="151"/>
      <c r="U709" s="151"/>
      <c r="V709" s="151"/>
      <c r="W709" s="151"/>
      <c r="X709" s="151"/>
      <c r="Y709" s="151"/>
      <c r="Z709" s="151"/>
    </row>
    <row r="710">
      <c r="A710" s="343"/>
      <c r="B710" s="151"/>
      <c r="C710" s="151"/>
      <c r="D710" s="151"/>
      <c r="E710" s="151"/>
      <c r="F710" s="151"/>
      <c r="G710" s="151"/>
      <c r="H710" s="151"/>
      <c r="I710" s="151"/>
      <c r="J710" s="151"/>
      <c r="K710" s="151"/>
      <c r="L710" s="151"/>
      <c r="M710" s="151"/>
      <c r="N710" s="151"/>
      <c r="O710" s="151"/>
      <c r="P710" s="151"/>
      <c r="Q710" s="151"/>
      <c r="R710" s="151"/>
      <c r="S710" s="151"/>
      <c r="T710" s="151"/>
      <c r="U710" s="151"/>
      <c r="V710" s="151"/>
      <c r="W710" s="151"/>
      <c r="X710" s="151"/>
      <c r="Y710" s="151"/>
      <c r="Z710" s="151"/>
    </row>
    <row r="711">
      <c r="A711" s="343"/>
      <c r="B711" s="151"/>
      <c r="C711" s="151"/>
      <c r="D711" s="151"/>
      <c r="E711" s="151"/>
      <c r="F711" s="151"/>
      <c r="G711" s="151"/>
      <c r="H711" s="151"/>
      <c r="I711" s="151"/>
      <c r="J711" s="151"/>
      <c r="K711" s="151"/>
      <c r="L711" s="151"/>
      <c r="M711" s="151"/>
      <c r="N711" s="151"/>
      <c r="O711" s="151"/>
      <c r="P711" s="151"/>
      <c r="Q711" s="151"/>
      <c r="R711" s="151"/>
      <c r="S711" s="151"/>
      <c r="T711" s="151"/>
      <c r="U711" s="151"/>
      <c r="V711" s="151"/>
      <c r="W711" s="151"/>
      <c r="X711" s="151"/>
      <c r="Y711" s="151"/>
      <c r="Z711" s="151"/>
    </row>
    <row r="712">
      <c r="A712" s="343"/>
      <c r="B712" s="151"/>
      <c r="C712" s="151"/>
      <c r="D712" s="151"/>
      <c r="E712" s="151"/>
      <c r="F712" s="151"/>
      <c r="G712" s="151"/>
      <c r="H712" s="151"/>
      <c r="I712" s="151"/>
      <c r="J712" s="151"/>
      <c r="K712" s="151"/>
      <c r="L712" s="151"/>
      <c r="M712" s="151"/>
      <c r="N712" s="151"/>
      <c r="O712" s="151"/>
      <c r="P712" s="151"/>
      <c r="Q712" s="151"/>
      <c r="R712" s="151"/>
      <c r="S712" s="151"/>
      <c r="T712" s="151"/>
      <c r="U712" s="151"/>
      <c r="V712" s="151"/>
      <c r="W712" s="151"/>
      <c r="X712" s="151"/>
      <c r="Y712" s="151"/>
      <c r="Z712" s="151"/>
    </row>
    <row r="713">
      <c r="A713" s="343"/>
      <c r="B713" s="151"/>
      <c r="C713" s="151"/>
      <c r="D713" s="151"/>
      <c r="E713" s="151"/>
      <c r="F713" s="151"/>
      <c r="G713" s="151"/>
      <c r="H713" s="151"/>
      <c r="I713" s="151"/>
      <c r="J713" s="151"/>
      <c r="K713" s="151"/>
      <c r="L713" s="151"/>
      <c r="M713" s="151"/>
      <c r="N713" s="151"/>
      <c r="O713" s="151"/>
      <c r="P713" s="151"/>
      <c r="Q713" s="151"/>
      <c r="R713" s="151"/>
      <c r="S713" s="151"/>
      <c r="T713" s="151"/>
      <c r="U713" s="151"/>
      <c r="V713" s="151"/>
      <c r="W713" s="151"/>
      <c r="X713" s="151"/>
      <c r="Y713" s="151"/>
      <c r="Z713" s="151"/>
    </row>
    <row r="714">
      <c r="A714" s="343"/>
      <c r="B714" s="151"/>
      <c r="C714" s="151"/>
      <c r="D714" s="151"/>
      <c r="E714" s="151"/>
      <c r="F714" s="151"/>
      <c r="G714" s="151"/>
      <c r="H714" s="151"/>
      <c r="I714" s="151"/>
      <c r="J714" s="151"/>
      <c r="K714" s="151"/>
      <c r="L714" s="151"/>
      <c r="M714" s="151"/>
      <c r="N714" s="151"/>
      <c r="O714" s="151"/>
      <c r="P714" s="151"/>
      <c r="Q714" s="151"/>
      <c r="R714" s="151"/>
      <c r="S714" s="151"/>
      <c r="T714" s="151"/>
      <c r="U714" s="151"/>
      <c r="V714" s="151"/>
      <c r="W714" s="151"/>
      <c r="X714" s="151"/>
      <c r="Y714" s="151"/>
      <c r="Z714" s="151"/>
    </row>
    <row r="715">
      <c r="A715" s="343"/>
      <c r="B715" s="151"/>
      <c r="C715" s="151"/>
      <c r="D715" s="151"/>
      <c r="E715" s="151"/>
      <c r="F715" s="151"/>
      <c r="G715" s="151"/>
      <c r="H715" s="151"/>
      <c r="I715" s="151"/>
      <c r="J715" s="151"/>
      <c r="K715" s="151"/>
      <c r="L715" s="151"/>
      <c r="M715" s="151"/>
      <c r="N715" s="151"/>
      <c r="O715" s="151"/>
      <c r="P715" s="151"/>
      <c r="Q715" s="151"/>
      <c r="R715" s="151"/>
      <c r="S715" s="151"/>
      <c r="T715" s="151"/>
      <c r="U715" s="151"/>
      <c r="V715" s="151"/>
      <c r="W715" s="151"/>
      <c r="X715" s="151"/>
      <c r="Y715" s="151"/>
      <c r="Z715" s="151"/>
    </row>
    <row r="716">
      <c r="A716" s="343"/>
      <c r="B716" s="151"/>
      <c r="C716" s="151"/>
      <c r="D716" s="151"/>
      <c r="E716" s="151"/>
      <c r="F716" s="151"/>
      <c r="G716" s="151"/>
      <c r="H716" s="151"/>
      <c r="I716" s="151"/>
      <c r="J716" s="151"/>
      <c r="K716" s="151"/>
      <c r="L716" s="151"/>
      <c r="M716" s="151"/>
      <c r="N716" s="151"/>
      <c r="O716" s="151"/>
      <c r="P716" s="151"/>
      <c r="Q716" s="151"/>
      <c r="R716" s="151"/>
      <c r="S716" s="151"/>
      <c r="T716" s="151"/>
      <c r="U716" s="151"/>
      <c r="V716" s="151"/>
      <c r="W716" s="151"/>
      <c r="X716" s="151"/>
      <c r="Y716" s="151"/>
      <c r="Z716" s="151"/>
    </row>
    <row r="717">
      <c r="A717" s="343"/>
      <c r="B717" s="151"/>
      <c r="C717" s="151"/>
      <c r="D717" s="151"/>
      <c r="E717" s="151"/>
      <c r="F717" s="151"/>
      <c r="G717" s="151"/>
      <c r="H717" s="151"/>
      <c r="I717" s="151"/>
      <c r="J717" s="151"/>
      <c r="K717" s="151"/>
      <c r="L717" s="151"/>
      <c r="M717" s="151"/>
      <c r="N717" s="151"/>
      <c r="O717" s="151"/>
      <c r="P717" s="151"/>
      <c r="Q717" s="151"/>
      <c r="R717" s="151"/>
      <c r="S717" s="151"/>
      <c r="T717" s="151"/>
      <c r="U717" s="151"/>
      <c r="V717" s="151"/>
      <c r="W717" s="151"/>
      <c r="X717" s="151"/>
      <c r="Y717" s="151"/>
      <c r="Z717" s="151"/>
    </row>
    <row r="718">
      <c r="A718" s="343"/>
      <c r="B718" s="151"/>
      <c r="C718" s="151"/>
      <c r="D718" s="151"/>
      <c r="E718" s="151"/>
      <c r="F718" s="151"/>
      <c r="G718" s="151"/>
      <c r="H718" s="151"/>
      <c r="I718" s="151"/>
      <c r="J718" s="151"/>
      <c r="K718" s="151"/>
      <c r="L718" s="151"/>
      <c r="M718" s="151"/>
      <c r="N718" s="151"/>
      <c r="O718" s="151"/>
      <c r="P718" s="151"/>
      <c r="Q718" s="151"/>
      <c r="R718" s="151"/>
      <c r="S718" s="151"/>
      <c r="T718" s="151"/>
      <c r="U718" s="151"/>
      <c r="V718" s="151"/>
      <c r="W718" s="151"/>
      <c r="X718" s="151"/>
      <c r="Y718" s="151"/>
      <c r="Z718" s="151"/>
    </row>
    <row r="719">
      <c r="A719" s="343"/>
      <c r="B719" s="151"/>
      <c r="C719" s="151"/>
      <c r="D719" s="151"/>
      <c r="E719" s="151"/>
      <c r="F719" s="151"/>
      <c r="G719" s="151"/>
      <c r="H719" s="151"/>
      <c r="I719" s="151"/>
      <c r="J719" s="151"/>
      <c r="K719" s="151"/>
      <c r="L719" s="151"/>
      <c r="M719" s="151"/>
      <c r="N719" s="151"/>
      <c r="O719" s="151"/>
      <c r="P719" s="151"/>
      <c r="Q719" s="151"/>
      <c r="R719" s="151"/>
      <c r="S719" s="151"/>
      <c r="T719" s="151"/>
      <c r="U719" s="151"/>
      <c r="V719" s="151"/>
      <c r="W719" s="151"/>
      <c r="X719" s="151"/>
      <c r="Y719" s="151"/>
      <c r="Z719" s="151"/>
    </row>
    <row r="720">
      <c r="A720" s="343"/>
      <c r="B720" s="151"/>
      <c r="C720" s="151"/>
      <c r="D720" s="151"/>
      <c r="E720" s="151"/>
      <c r="F720" s="151"/>
      <c r="G720" s="151"/>
      <c r="H720" s="151"/>
      <c r="I720" s="151"/>
      <c r="J720" s="151"/>
      <c r="K720" s="151"/>
      <c r="L720" s="151"/>
      <c r="M720" s="151"/>
      <c r="N720" s="151"/>
      <c r="O720" s="151"/>
      <c r="P720" s="151"/>
      <c r="Q720" s="151"/>
      <c r="R720" s="151"/>
      <c r="S720" s="151"/>
      <c r="T720" s="151"/>
      <c r="U720" s="151"/>
      <c r="V720" s="151"/>
      <c r="W720" s="151"/>
      <c r="X720" s="151"/>
      <c r="Y720" s="151"/>
      <c r="Z720" s="151"/>
    </row>
    <row r="721">
      <c r="A721" s="343"/>
      <c r="B721" s="151"/>
      <c r="C721" s="151"/>
      <c r="D721" s="151"/>
      <c r="E721" s="151"/>
      <c r="F721" s="151"/>
      <c r="G721" s="151"/>
      <c r="H721" s="151"/>
      <c r="I721" s="151"/>
      <c r="J721" s="151"/>
      <c r="K721" s="151"/>
      <c r="L721" s="151"/>
      <c r="M721" s="151"/>
      <c r="N721" s="151"/>
      <c r="O721" s="151"/>
      <c r="P721" s="151"/>
      <c r="Q721" s="151"/>
      <c r="R721" s="151"/>
      <c r="S721" s="151"/>
      <c r="T721" s="151"/>
      <c r="U721" s="151"/>
      <c r="V721" s="151"/>
      <c r="W721" s="151"/>
      <c r="X721" s="151"/>
      <c r="Y721" s="151"/>
      <c r="Z721" s="151"/>
    </row>
    <row r="722">
      <c r="A722" s="343"/>
      <c r="B722" s="151"/>
      <c r="C722" s="151"/>
      <c r="D722" s="151"/>
      <c r="E722" s="151"/>
      <c r="F722" s="151"/>
      <c r="G722" s="151"/>
      <c r="H722" s="151"/>
      <c r="I722" s="151"/>
      <c r="J722" s="151"/>
      <c r="K722" s="151"/>
      <c r="L722" s="151"/>
      <c r="M722" s="151"/>
      <c r="N722" s="151"/>
      <c r="O722" s="151"/>
      <c r="P722" s="151"/>
      <c r="Q722" s="151"/>
      <c r="R722" s="151"/>
      <c r="S722" s="151"/>
      <c r="T722" s="151"/>
      <c r="U722" s="151"/>
      <c r="V722" s="151"/>
      <c r="W722" s="151"/>
      <c r="X722" s="151"/>
      <c r="Y722" s="151"/>
      <c r="Z722" s="151"/>
    </row>
    <row r="723">
      <c r="A723" s="343"/>
      <c r="B723" s="151"/>
      <c r="C723" s="151"/>
      <c r="D723" s="151"/>
      <c r="E723" s="151"/>
      <c r="F723" s="151"/>
      <c r="G723" s="151"/>
      <c r="H723" s="151"/>
      <c r="I723" s="151"/>
      <c r="J723" s="151"/>
      <c r="K723" s="151"/>
      <c r="L723" s="151"/>
      <c r="M723" s="151"/>
      <c r="N723" s="151"/>
      <c r="O723" s="151"/>
      <c r="P723" s="151"/>
      <c r="Q723" s="151"/>
      <c r="R723" s="151"/>
      <c r="S723" s="151"/>
      <c r="T723" s="151"/>
      <c r="U723" s="151"/>
      <c r="V723" s="151"/>
      <c r="W723" s="151"/>
      <c r="X723" s="151"/>
      <c r="Y723" s="151"/>
      <c r="Z723" s="151"/>
    </row>
    <row r="724">
      <c r="A724" s="343"/>
      <c r="B724" s="151"/>
      <c r="C724" s="151"/>
      <c r="D724" s="151"/>
      <c r="E724" s="151"/>
      <c r="F724" s="151"/>
      <c r="G724" s="151"/>
      <c r="H724" s="151"/>
      <c r="I724" s="151"/>
      <c r="J724" s="151"/>
      <c r="K724" s="151"/>
      <c r="L724" s="151"/>
      <c r="M724" s="151"/>
      <c r="N724" s="151"/>
      <c r="O724" s="151"/>
      <c r="P724" s="151"/>
      <c r="Q724" s="151"/>
      <c r="R724" s="151"/>
      <c r="S724" s="151"/>
      <c r="T724" s="151"/>
      <c r="U724" s="151"/>
      <c r="V724" s="151"/>
      <c r="W724" s="151"/>
      <c r="X724" s="151"/>
      <c r="Y724" s="151"/>
      <c r="Z724" s="151"/>
    </row>
    <row r="725">
      <c r="A725" s="343"/>
      <c r="B725" s="151"/>
      <c r="C725" s="151"/>
      <c r="D725" s="151"/>
      <c r="E725" s="151"/>
      <c r="F725" s="151"/>
      <c r="G725" s="151"/>
      <c r="H725" s="151"/>
      <c r="I725" s="151"/>
      <c r="J725" s="151"/>
      <c r="K725" s="151"/>
      <c r="L725" s="151"/>
      <c r="M725" s="151"/>
      <c r="N725" s="151"/>
      <c r="O725" s="151"/>
      <c r="P725" s="151"/>
      <c r="Q725" s="151"/>
      <c r="R725" s="151"/>
      <c r="S725" s="151"/>
      <c r="T725" s="151"/>
      <c r="U725" s="151"/>
      <c r="V725" s="151"/>
      <c r="W725" s="151"/>
      <c r="X725" s="151"/>
      <c r="Y725" s="151"/>
      <c r="Z725" s="151"/>
    </row>
    <row r="726">
      <c r="A726" s="343"/>
      <c r="B726" s="151"/>
      <c r="C726" s="151"/>
      <c r="D726" s="151"/>
      <c r="E726" s="151"/>
      <c r="F726" s="151"/>
      <c r="G726" s="151"/>
      <c r="H726" s="151"/>
      <c r="I726" s="151"/>
      <c r="J726" s="151"/>
      <c r="K726" s="151"/>
      <c r="L726" s="151"/>
      <c r="M726" s="151"/>
      <c r="N726" s="151"/>
      <c r="O726" s="151"/>
      <c r="P726" s="151"/>
      <c r="Q726" s="151"/>
      <c r="R726" s="151"/>
      <c r="S726" s="151"/>
      <c r="T726" s="151"/>
      <c r="U726" s="151"/>
      <c r="V726" s="151"/>
      <c r="W726" s="151"/>
      <c r="X726" s="151"/>
      <c r="Y726" s="151"/>
      <c r="Z726" s="151"/>
    </row>
    <row r="727">
      <c r="A727" s="343"/>
      <c r="B727" s="151"/>
      <c r="C727" s="151"/>
      <c r="D727" s="151"/>
      <c r="E727" s="151"/>
      <c r="F727" s="151"/>
      <c r="G727" s="151"/>
      <c r="H727" s="151"/>
      <c r="I727" s="151"/>
      <c r="J727" s="151"/>
      <c r="K727" s="151"/>
      <c r="L727" s="151"/>
      <c r="M727" s="151"/>
      <c r="N727" s="151"/>
      <c r="O727" s="151"/>
      <c r="P727" s="151"/>
      <c r="Q727" s="151"/>
      <c r="R727" s="151"/>
      <c r="S727" s="151"/>
      <c r="T727" s="151"/>
      <c r="U727" s="151"/>
      <c r="V727" s="151"/>
      <c r="W727" s="151"/>
      <c r="X727" s="151"/>
      <c r="Y727" s="151"/>
      <c r="Z727" s="151"/>
    </row>
    <row r="728">
      <c r="A728" s="343"/>
      <c r="B728" s="151"/>
      <c r="C728" s="151"/>
      <c r="D728" s="151"/>
      <c r="E728" s="151"/>
      <c r="F728" s="151"/>
      <c r="G728" s="151"/>
      <c r="H728" s="151"/>
      <c r="I728" s="151"/>
      <c r="J728" s="151"/>
      <c r="K728" s="151"/>
      <c r="L728" s="151"/>
      <c r="M728" s="151"/>
      <c r="N728" s="151"/>
      <c r="O728" s="151"/>
      <c r="P728" s="151"/>
      <c r="Q728" s="151"/>
      <c r="R728" s="151"/>
      <c r="S728" s="151"/>
      <c r="T728" s="151"/>
      <c r="U728" s="151"/>
      <c r="V728" s="151"/>
      <c r="W728" s="151"/>
      <c r="X728" s="151"/>
      <c r="Y728" s="151"/>
      <c r="Z728" s="151"/>
    </row>
    <row r="729">
      <c r="A729" s="343"/>
      <c r="B729" s="151"/>
      <c r="C729" s="151"/>
      <c r="D729" s="151"/>
      <c r="E729" s="151"/>
      <c r="F729" s="151"/>
      <c r="G729" s="151"/>
      <c r="H729" s="151"/>
      <c r="I729" s="151"/>
      <c r="J729" s="151"/>
      <c r="K729" s="151"/>
      <c r="L729" s="151"/>
      <c r="M729" s="151"/>
      <c r="N729" s="151"/>
      <c r="O729" s="151"/>
      <c r="P729" s="151"/>
      <c r="Q729" s="151"/>
      <c r="R729" s="151"/>
      <c r="S729" s="151"/>
      <c r="T729" s="151"/>
      <c r="U729" s="151"/>
      <c r="V729" s="151"/>
      <c r="W729" s="151"/>
      <c r="X729" s="151"/>
      <c r="Y729" s="151"/>
      <c r="Z729" s="151"/>
    </row>
    <row r="730">
      <c r="A730" s="343"/>
      <c r="B730" s="151"/>
      <c r="C730" s="151"/>
      <c r="D730" s="151"/>
      <c r="E730" s="151"/>
      <c r="F730" s="151"/>
      <c r="G730" s="151"/>
      <c r="H730" s="151"/>
      <c r="I730" s="151"/>
      <c r="J730" s="151"/>
      <c r="K730" s="151"/>
      <c r="L730" s="151"/>
      <c r="M730" s="151"/>
      <c r="N730" s="151"/>
      <c r="O730" s="151"/>
      <c r="P730" s="151"/>
      <c r="Q730" s="151"/>
      <c r="R730" s="151"/>
      <c r="S730" s="151"/>
      <c r="T730" s="151"/>
      <c r="U730" s="151"/>
      <c r="V730" s="151"/>
      <c r="W730" s="151"/>
      <c r="X730" s="151"/>
      <c r="Y730" s="151"/>
      <c r="Z730" s="151"/>
    </row>
    <row r="731">
      <c r="A731" s="343"/>
      <c r="B731" s="151"/>
      <c r="C731" s="151"/>
      <c r="D731" s="151"/>
      <c r="E731" s="151"/>
      <c r="F731" s="151"/>
      <c r="G731" s="151"/>
      <c r="H731" s="151"/>
      <c r="I731" s="151"/>
      <c r="J731" s="151"/>
      <c r="K731" s="151"/>
      <c r="L731" s="151"/>
      <c r="M731" s="151"/>
      <c r="N731" s="151"/>
      <c r="O731" s="151"/>
      <c r="P731" s="151"/>
      <c r="Q731" s="151"/>
      <c r="R731" s="151"/>
      <c r="S731" s="151"/>
      <c r="T731" s="151"/>
      <c r="U731" s="151"/>
      <c r="V731" s="151"/>
      <c r="W731" s="151"/>
      <c r="X731" s="151"/>
      <c r="Y731" s="151"/>
      <c r="Z731" s="151"/>
    </row>
    <row r="732">
      <c r="A732" s="343"/>
      <c r="B732" s="151"/>
      <c r="C732" s="151"/>
      <c r="D732" s="151"/>
      <c r="E732" s="151"/>
      <c r="F732" s="151"/>
      <c r="G732" s="151"/>
      <c r="H732" s="151"/>
      <c r="I732" s="151"/>
      <c r="J732" s="151"/>
      <c r="K732" s="151"/>
      <c r="L732" s="151"/>
      <c r="M732" s="151"/>
      <c r="N732" s="151"/>
      <c r="O732" s="151"/>
      <c r="P732" s="151"/>
      <c r="Q732" s="151"/>
      <c r="R732" s="151"/>
      <c r="S732" s="151"/>
      <c r="T732" s="151"/>
      <c r="U732" s="151"/>
      <c r="V732" s="151"/>
      <c r="W732" s="151"/>
      <c r="X732" s="151"/>
      <c r="Y732" s="151"/>
      <c r="Z732" s="151"/>
    </row>
    <row r="733">
      <c r="A733" s="343"/>
      <c r="B733" s="151"/>
      <c r="C733" s="151"/>
      <c r="D733" s="151"/>
      <c r="E733" s="151"/>
      <c r="F733" s="151"/>
      <c r="G733" s="151"/>
      <c r="H733" s="151"/>
      <c r="I733" s="151"/>
      <c r="J733" s="151"/>
      <c r="K733" s="151"/>
      <c r="L733" s="151"/>
      <c r="M733" s="151"/>
      <c r="N733" s="151"/>
      <c r="O733" s="151"/>
      <c r="P733" s="151"/>
      <c r="Q733" s="151"/>
      <c r="R733" s="151"/>
      <c r="S733" s="151"/>
      <c r="T733" s="151"/>
      <c r="U733" s="151"/>
      <c r="V733" s="151"/>
      <c r="W733" s="151"/>
      <c r="X733" s="151"/>
      <c r="Y733" s="151"/>
      <c r="Z733" s="151"/>
    </row>
    <row r="734">
      <c r="A734" s="343"/>
      <c r="B734" s="151"/>
      <c r="C734" s="151"/>
      <c r="D734" s="151"/>
      <c r="E734" s="151"/>
      <c r="F734" s="151"/>
      <c r="G734" s="151"/>
      <c r="H734" s="151"/>
      <c r="I734" s="151"/>
      <c r="J734" s="151"/>
      <c r="K734" s="151"/>
      <c r="L734" s="151"/>
      <c r="M734" s="151"/>
      <c r="N734" s="151"/>
      <c r="O734" s="151"/>
      <c r="P734" s="151"/>
      <c r="Q734" s="151"/>
      <c r="R734" s="151"/>
      <c r="S734" s="151"/>
      <c r="T734" s="151"/>
      <c r="U734" s="151"/>
      <c r="V734" s="151"/>
      <c r="W734" s="151"/>
      <c r="X734" s="151"/>
      <c r="Y734" s="151"/>
      <c r="Z734" s="151"/>
    </row>
    <row r="735">
      <c r="A735" s="343"/>
      <c r="B735" s="151"/>
      <c r="C735" s="151"/>
      <c r="D735" s="151"/>
      <c r="E735" s="151"/>
      <c r="F735" s="151"/>
      <c r="G735" s="151"/>
      <c r="H735" s="151"/>
      <c r="I735" s="151"/>
      <c r="J735" s="151"/>
      <c r="K735" s="151"/>
      <c r="L735" s="151"/>
      <c r="M735" s="151"/>
      <c r="N735" s="151"/>
      <c r="O735" s="151"/>
      <c r="P735" s="151"/>
      <c r="Q735" s="151"/>
      <c r="R735" s="151"/>
      <c r="S735" s="151"/>
      <c r="T735" s="151"/>
      <c r="U735" s="151"/>
      <c r="V735" s="151"/>
      <c r="W735" s="151"/>
      <c r="X735" s="151"/>
      <c r="Y735" s="151"/>
      <c r="Z735" s="151"/>
    </row>
    <row r="736">
      <c r="A736" s="343"/>
      <c r="B736" s="151"/>
      <c r="C736" s="151"/>
      <c r="D736" s="151"/>
      <c r="E736" s="151"/>
      <c r="F736" s="151"/>
      <c r="G736" s="151"/>
      <c r="H736" s="151"/>
      <c r="I736" s="151"/>
      <c r="J736" s="151"/>
      <c r="K736" s="151"/>
      <c r="L736" s="151"/>
      <c r="M736" s="151"/>
      <c r="N736" s="151"/>
      <c r="O736" s="151"/>
      <c r="P736" s="151"/>
      <c r="Q736" s="151"/>
      <c r="R736" s="151"/>
      <c r="S736" s="151"/>
      <c r="T736" s="151"/>
      <c r="U736" s="151"/>
      <c r="V736" s="151"/>
      <c r="W736" s="151"/>
      <c r="X736" s="151"/>
      <c r="Y736" s="151"/>
      <c r="Z736" s="151"/>
    </row>
    <row r="737">
      <c r="A737" s="343"/>
      <c r="B737" s="151"/>
      <c r="C737" s="151"/>
      <c r="D737" s="151"/>
      <c r="E737" s="151"/>
      <c r="F737" s="151"/>
      <c r="G737" s="151"/>
      <c r="H737" s="151"/>
      <c r="I737" s="151"/>
      <c r="J737" s="151"/>
      <c r="K737" s="151"/>
      <c r="L737" s="151"/>
      <c r="M737" s="151"/>
      <c r="N737" s="151"/>
      <c r="O737" s="151"/>
      <c r="P737" s="151"/>
      <c r="Q737" s="151"/>
      <c r="R737" s="151"/>
      <c r="S737" s="151"/>
      <c r="T737" s="151"/>
      <c r="U737" s="151"/>
      <c r="V737" s="151"/>
      <c r="W737" s="151"/>
      <c r="X737" s="151"/>
      <c r="Y737" s="151"/>
      <c r="Z737" s="151"/>
    </row>
    <row r="738">
      <c r="A738" s="343"/>
      <c r="B738" s="151"/>
      <c r="C738" s="151"/>
      <c r="D738" s="151"/>
      <c r="E738" s="151"/>
      <c r="F738" s="151"/>
      <c r="G738" s="151"/>
      <c r="H738" s="151"/>
      <c r="I738" s="151"/>
      <c r="J738" s="151"/>
      <c r="K738" s="151"/>
      <c r="L738" s="151"/>
      <c r="M738" s="151"/>
      <c r="N738" s="151"/>
      <c r="O738" s="151"/>
      <c r="P738" s="151"/>
      <c r="Q738" s="151"/>
      <c r="R738" s="151"/>
      <c r="S738" s="151"/>
      <c r="T738" s="151"/>
      <c r="U738" s="151"/>
      <c r="V738" s="151"/>
      <c r="W738" s="151"/>
      <c r="X738" s="151"/>
      <c r="Y738" s="151"/>
      <c r="Z738" s="151"/>
    </row>
    <row r="739">
      <c r="A739" s="343"/>
      <c r="B739" s="151"/>
      <c r="C739" s="151"/>
      <c r="D739" s="151"/>
      <c r="E739" s="151"/>
      <c r="F739" s="151"/>
      <c r="G739" s="151"/>
      <c r="H739" s="151"/>
      <c r="I739" s="151"/>
      <c r="J739" s="151"/>
      <c r="K739" s="151"/>
      <c r="L739" s="151"/>
      <c r="M739" s="151"/>
      <c r="N739" s="151"/>
      <c r="O739" s="151"/>
      <c r="P739" s="151"/>
      <c r="Q739" s="151"/>
      <c r="R739" s="151"/>
      <c r="S739" s="151"/>
      <c r="T739" s="151"/>
      <c r="U739" s="151"/>
      <c r="V739" s="151"/>
      <c r="W739" s="151"/>
      <c r="X739" s="151"/>
      <c r="Y739" s="151"/>
      <c r="Z739" s="151"/>
    </row>
    <row r="740">
      <c r="A740" s="343"/>
      <c r="B740" s="151"/>
      <c r="C740" s="151"/>
      <c r="D740" s="151"/>
      <c r="E740" s="151"/>
      <c r="F740" s="151"/>
      <c r="G740" s="151"/>
      <c r="H740" s="151"/>
      <c r="I740" s="151"/>
      <c r="J740" s="151"/>
      <c r="K740" s="151"/>
      <c r="L740" s="151"/>
      <c r="M740" s="151"/>
      <c r="N740" s="151"/>
      <c r="O740" s="151"/>
      <c r="P740" s="151"/>
      <c r="Q740" s="151"/>
      <c r="R740" s="151"/>
      <c r="S740" s="151"/>
      <c r="T740" s="151"/>
      <c r="U740" s="151"/>
      <c r="V740" s="151"/>
      <c r="W740" s="151"/>
      <c r="X740" s="151"/>
      <c r="Y740" s="151"/>
      <c r="Z740" s="151"/>
    </row>
    <row r="741">
      <c r="A741" s="343"/>
      <c r="B741" s="151"/>
      <c r="C741" s="151"/>
      <c r="D741" s="151"/>
      <c r="E741" s="151"/>
      <c r="F741" s="151"/>
      <c r="G741" s="151"/>
      <c r="H741" s="151"/>
      <c r="I741" s="151"/>
      <c r="J741" s="151"/>
      <c r="K741" s="151"/>
      <c r="L741" s="151"/>
      <c r="M741" s="151"/>
      <c r="N741" s="151"/>
      <c r="O741" s="151"/>
      <c r="P741" s="151"/>
      <c r="Q741" s="151"/>
      <c r="R741" s="151"/>
      <c r="S741" s="151"/>
      <c r="T741" s="151"/>
      <c r="U741" s="151"/>
      <c r="V741" s="151"/>
      <c r="W741" s="151"/>
      <c r="X741" s="151"/>
      <c r="Y741" s="151"/>
      <c r="Z741" s="151"/>
    </row>
    <row r="742">
      <c r="A742" s="343"/>
      <c r="B742" s="151"/>
      <c r="C742" s="151"/>
      <c r="D742" s="151"/>
      <c r="E742" s="151"/>
      <c r="F742" s="151"/>
      <c r="G742" s="151"/>
      <c r="H742" s="151"/>
      <c r="I742" s="151"/>
      <c r="J742" s="151"/>
      <c r="K742" s="151"/>
      <c r="L742" s="151"/>
      <c r="M742" s="151"/>
      <c r="N742" s="151"/>
      <c r="O742" s="151"/>
      <c r="P742" s="151"/>
      <c r="Q742" s="151"/>
      <c r="R742" s="151"/>
      <c r="S742" s="151"/>
      <c r="T742" s="151"/>
      <c r="U742" s="151"/>
      <c r="V742" s="151"/>
      <c r="W742" s="151"/>
      <c r="X742" s="151"/>
      <c r="Y742" s="151"/>
      <c r="Z742" s="151"/>
    </row>
    <row r="743">
      <c r="A743" s="343"/>
      <c r="B743" s="151"/>
      <c r="C743" s="151"/>
      <c r="D743" s="151"/>
      <c r="E743" s="151"/>
      <c r="F743" s="151"/>
      <c r="G743" s="151"/>
      <c r="H743" s="151"/>
      <c r="I743" s="151"/>
      <c r="J743" s="151"/>
      <c r="K743" s="151"/>
      <c r="L743" s="151"/>
      <c r="M743" s="151"/>
      <c r="N743" s="151"/>
      <c r="O743" s="151"/>
      <c r="P743" s="151"/>
      <c r="Q743" s="151"/>
      <c r="R743" s="151"/>
      <c r="S743" s="151"/>
      <c r="T743" s="151"/>
      <c r="U743" s="151"/>
      <c r="V743" s="151"/>
      <c r="W743" s="151"/>
      <c r="X743" s="151"/>
      <c r="Y743" s="151"/>
      <c r="Z743" s="151"/>
    </row>
    <row r="744">
      <c r="A744" s="343"/>
      <c r="B744" s="151"/>
      <c r="C744" s="151"/>
      <c r="D744" s="151"/>
      <c r="E744" s="151"/>
      <c r="F744" s="151"/>
      <c r="G744" s="151"/>
      <c r="H744" s="151"/>
      <c r="I744" s="151"/>
      <c r="J744" s="151"/>
      <c r="K744" s="151"/>
      <c r="L744" s="151"/>
      <c r="M744" s="151"/>
      <c r="N744" s="151"/>
      <c r="O744" s="151"/>
      <c r="P744" s="151"/>
      <c r="Q744" s="151"/>
      <c r="R744" s="151"/>
      <c r="S744" s="151"/>
      <c r="T744" s="151"/>
      <c r="U744" s="151"/>
      <c r="V744" s="151"/>
      <c r="W744" s="151"/>
      <c r="X744" s="151"/>
      <c r="Y744" s="151"/>
      <c r="Z744" s="151"/>
    </row>
    <row r="745">
      <c r="A745" s="343"/>
      <c r="B745" s="151"/>
      <c r="C745" s="151"/>
      <c r="D745" s="151"/>
      <c r="E745" s="151"/>
      <c r="F745" s="151"/>
      <c r="G745" s="151"/>
      <c r="H745" s="151"/>
      <c r="I745" s="151"/>
      <c r="J745" s="151"/>
      <c r="K745" s="151"/>
      <c r="L745" s="151"/>
      <c r="M745" s="151"/>
      <c r="N745" s="151"/>
      <c r="O745" s="151"/>
      <c r="P745" s="151"/>
      <c r="Q745" s="151"/>
      <c r="R745" s="151"/>
      <c r="S745" s="151"/>
      <c r="T745" s="151"/>
      <c r="U745" s="151"/>
      <c r="V745" s="151"/>
      <c r="W745" s="151"/>
      <c r="X745" s="151"/>
      <c r="Y745" s="151"/>
      <c r="Z745" s="151"/>
    </row>
    <row r="746">
      <c r="A746" s="343"/>
      <c r="B746" s="151"/>
      <c r="C746" s="151"/>
      <c r="D746" s="151"/>
      <c r="E746" s="151"/>
      <c r="F746" s="151"/>
      <c r="G746" s="151"/>
      <c r="H746" s="151"/>
      <c r="I746" s="151"/>
      <c r="J746" s="151"/>
      <c r="K746" s="151"/>
      <c r="L746" s="151"/>
      <c r="M746" s="151"/>
      <c r="N746" s="151"/>
      <c r="O746" s="151"/>
      <c r="P746" s="151"/>
      <c r="Q746" s="151"/>
      <c r="R746" s="151"/>
      <c r="S746" s="151"/>
      <c r="T746" s="151"/>
      <c r="U746" s="151"/>
      <c r="V746" s="151"/>
      <c r="W746" s="151"/>
      <c r="X746" s="151"/>
      <c r="Y746" s="151"/>
      <c r="Z746" s="151"/>
    </row>
    <row r="747">
      <c r="A747" s="343"/>
      <c r="B747" s="151"/>
      <c r="C747" s="151"/>
      <c r="D747" s="151"/>
      <c r="E747" s="151"/>
      <c r="F747" s="151"/>
      <c r="G747" s="151"/>
      <c r="H747" s="151"/>
      <c r="I747" s="151"/>
      <c r="J747" s="151"/>
      <c r="K747" s="151"/>
      <c r="L747" s="151"/>
      <c r="M747" s="151"/>
      <c r="N747" s="151"/>
      <c r="O747" s="151"/>
      <c r="P747" s="151"/>
      <c r="Q747" s="151"/>
      <c r="R747" s="151"/>
      <c r="S747" s="151"/>
      <c r="T747" s="151"/>
      <c r="U747" s="151"/>
      <c r="V747" s="151"/>
      <c r="W747" s="151"/>
      <c r="X747" s="151"/>
      <c r="Y747" s="151"/>
      <c r="Z747" s="151"/>
    </row>
    <row r="748">
      <c r="A748" s="343"/>
      <c r="B748" s="151"/>
      <c r="C748" s="151"/>
      <c r="D748" s="151"/>
      <c r="E748" s="151"/>
      <c r="F748" s="151"/>
      <c r="G748" s="151"/>
      <c r="H748" s="151"/>
      <c r="I748" s="151"/>
      <c r="J748" s="151"/>
      <c r="K748" s="151"/>
      <c r="L748" s="151"/>
      <c r="M748" s="151"/>
      <c r="N748" s="151"/>
      <c r="O748" s="151"/>
      <c r="P748" s="151"/>
      <c r="Q748" s="151"/>
      <c r="R748" s="151"/>
      <c r="S748" s="151"/>
      <c r="T748" s="151"/>
      <c r="U748" s="151"/>
      <c r="V748" s="151"/>
      <c r="W748" s="151"/>
      <c r="X748" s="151"/>
      <c r="Y748" s="151"/>
      <c r="Z748" s="151"/>
    </row>
    <row r="749">
      <c r="A749" s="343"/>
      <c r="B749" s="151"/>
      <c r="C749" s="151"/>
      <c r="D749" s="151"/>
      <c r="E749" s="151"/>
      <c r="F749" s="151"/>
      <c r="G749" s="151"/>
      <c r="H749" s="151"/>
      <c r="I749" s="151"/>
      <c r="J749" s="151"/>
      <c r="K749" s="151"/>
      <c r="L749" s="151"/>
      <c r="M749" s="151"/>
      <c r="N749" s="151"/>
      <c r="O749" s="151"/>
      <c r="P749" s="151"/>
      <c r="Q749" s="151"/>
      <c r="R749" s="151"/>
      <c r="S749" s="151"/>
      <c r="T749" s="151"/>
      <c r="U749" s="151"/>
      <c r="V749" s="151"/>
      <c r="W749" s="151"/>
      <c r="X749" s="151"/>
      <c r="Y749" s="151"/>
      <c r="Z749" s="151"/>
    </row>
    <row r="750">
      <c r="A750" s="343"/>
      <c r="B750" s="151"/>
      <c r="C750" s="151"/>
      <c r="D750" s="151"/>
      <c r="E750" s="151"/>
      <c r="F750" s="151"/>
      <c r="G750" s="151"/>
      <c r="H750" s="151"/>
      <c r="I750" s="151"/>
      <c r="J750" s="151"/>
      <c r="K750" s="151"/>
      <c r="L750" s="151"/>
      <c r="M750" s="151"/>
      <c r="N750" s="151"/>
      <c r="O750" s="151"/>
      <c r="P750" s="151"/>
      <c r="Q750" s="151"/>
      <c r="R750" s="151"/>
      <c r="S750" s="151"/>
      <c r="T750" s="151"/>
      <c r="U750" s="151"/>
      <c r="V750" s="151"/>
      <c r="W750" s="151"/>
      <c r="X750" s="151"/>
      <c r="Y750" s="151"/>
      <c r="Z750" s="151"/>
    </row>
    <row r="751">
      <c r="A751" s="343"/>
      <c r="B751" s="151"/>
      <c r="C751" s="151"/>
      <c r="D751" s="151"/>
      <c r="E751" s="151"/>
      <c r="F751" s="151"/>
      <c r="G751" s="151"/>
      <c r="H751" s="151"/>
      <c r="I751" s="151"/>
      <c r="J751" s="151"/>
      <c r="K751" s="151"/>
      <c r="L751" s="151"/>
      <c r="M751" s="151"/>
      <c r="N751" s="151"/>
      <c r="O751" s="151"/>
      <c r="P751" s="151"/>
      <c r="Q751" s="151"/>
      <c r="R751" s="151"/>
      <c r="S751" s="151"/>
      <c r="T751" s="151"/>
      <c r="U751" s="151"/>
      <c r="V751" s="151"/>
      <c r="W751" s="151"/>
      <c r="X751" s="151"/>
      <c r="Y751" s="151"/>
      <c r="Z751" s="151"/>
    </row>
    <row r="752">
      <c r="A752" s="343"/>
      <c r="B752" s="151"/>
      <c r="C752" s="151"/>
      <c r="D752" s="151"/>
      <c r="E752" s="151"/>
      <c r="F752" s="151"/>
      <c r="G752" s="151"/>
      <c r="H752" s="151"/>
      <c r="I752" s="151"/>
      <c r="J752" s="151"/>
      <c r="K752" s="151"/>
      <c r="L752" s="151"/>
      <c r="M752" s="151"/>
      <c r="N752" s="151"/>
      <c r="O752" s="151"/>
      <c r="P752" s="151"/>
      <c r="Q752" s="151"/>
      <c r="R752" s="151"/>
      <c r="S752" s="151"/>
      <c r="T752" s="151"/>
      <c r="U752" s="151"/>
      <c r="V752" s="151"/>
      <c r="W752" s="151"/>
      <c r="X752" s="151"/>
      <c r="Y752" s="151"/>
      <c r="Z752" s="151"/>
    </row>
    <row r="753">
      <c r="A753" s="343"/>
      <c r="B753" s="151"/>
      <c r="C753" s="151"/>
      <c r="D753" s="151"/>
      <c r="E753" s="151"/>
      <c r="F753" s="151"/>
      <c r="G753" s="151"/>
      <c r="H753" s="151"/>
      <c r="I753" s="151"/>
      <c r="J753" s="151"/>
      <c r="K753" s="151"/>
      <c r="L753" s="151"/>
      <c r="M753" s="151"/>
      <c r="N753" s="151"/>
      <c r="O753" s="151"/>
      <c r="P753" s="151"/>
      <c r="Q753" s="151"/>
      <c r="R753" s="151"/>
      <c r="S753" s="151"/>
      <c r="T753" s="151"/>
      <c r="U753" s="151"/>
      <c r="V753" s="151"/>
      <c r="W753" s="151"/>
      <c r="X753" s="151"/>
      <c r="Y753" s="151"/>
      <c r="Z753" s="151"/>
    </row>
    <row r="754">
      <c r="A754" s="343"/>
      <c r="B754" s="151"/>
      <c r="C754" s="151"/>
      <c r="D754" s="151"/>
      <c r="E754" s="151"/>
      <c r="F754" s="151"/>
      <c r="G754" s="151"/>
      <c r="H754" s="151"/>
      <c r="I754" s="151"/>
      <c r="J754" s="151"/>
      <c r="K754" s="151"/>
      <c r="L754" s="151"/>
      <c r="M754" s="151"/>
      <c r="N754" s="151"/>
      <c r="O754" s="151"/>
      <c r="P754" s="151"/>
      <c r="Q754" s="151"/>
      <c r="R754" s="151"/>
      <c r="S754" s="151"/>
      <c r="T754" s="151"/>
      <c r="U754" s="151"/>
      <c r="V754" s="151"/>
      <c r="W754" s="151"/>
      <c r="X754" s="151"/>
      <c r="Y754" s="151"/>
      <c r="Z754" s="151"/>
    </row>
    <row r="755">
      <c r="A755" s="343"/>
      <c r="B755" s="151"/>
      <c r="C755" s="151"/>
      <c r="D755" s="151"/>
      <c r="E755" s="151"/>
      <c r="F755" s="151"/>
      <c r="G755" s="151"/>
      <c r="H755" s="151"/>
      <c r="I755" s="151"/>
      <c r="J755" s="151"/>
      <c r="K755" s="151"/>
      <c r="L755" s="151"/>
      <c r="M755" s="151"/>
      <c r="N755" s="151"/>
      <c r="O755" s="151"/>
      <c r="P755" s="151"/>
      <c r="Q755" s="151"/>
      <c r="R755" s="151"/>
      <c r="S755" s="151"/>
      <c r="T755" s="151"/>
      <c r="U755" s="151"/>
      <c r="V755" s="151"/>
      <c r="W755" s="151"/>
      <c r="X755" s="151"/>
      <c r="Y755" s="151"/>
      <c r="Z755" s="151"/>
    </row>
    <row r="756">
      <c r="A756" s="343"/>
      <c r="B756" s="151"/>
      <c r="C756" s="151"/>
      <c r="D756" s="151"/>
      <c r="E756" s="151"/>
      <c r="F756" s="151"/>
      <c r="G756" s="151"/>
      <c r="H756" s="151"/>
      <c r="I756" s="151"/>
      <c r="J756" s="151"/>
      <c r="K756" s="151"/>
      <c r="L756" s="151"/>
      <c r="M756" s="151"/>
      <c r="N756" s="151"/>
      <c r="O756" s="151"/>
      <c r="P756" s="151"/>
      <c r="Q756" s="151"/>
      <c r="R756" s="151"/>
      <c r="S756" s="151"/>
      <c r="T756" s="151"/>
      <c r="U756" s="151"/>
      <c r="V756" s="151"/>
      <c r="W756" s="151"/>
      <c r="X756" s="151"/>
      <c r="Y756" s="151"/>
      <c r="Z756" s="151"/>
    </row>
    <row r="757">
      <c r="A757" s="343"/>
      <c r="B757" s="151"/>
      <c r="C757" s="151"/>
      <c r="D757" s="151"/>
      <c r="E757" s="151"/>
      <c r="F757" s="151"/>
      <c r="G757" s="151"/>
      <c r="H757" s="151"/>
      <c r="I757" s="151"/>
      <c r="J757" s="151"/>
      <c r="K757" s="151"/>
      <c r="L757" s="151"/>
      <c r="M757" s="151"/>
      <c r="N757" s="151"/>
      <c r="O757" s="151"/>
      <c r="P757" s="151"/>
      <c r="Q757" s="151"/>
      <c r="R757" s="151"/>
      <c r="S757" s="151"/>
      <c r="T757" s="151"/>
      <c r="U757" s="151"/>
      <c r="V757" s="151"/>
      <c r="W757" s="151"/>
      <c r="X757" s="151"/>
      <c r="Y757" s="151"/>
      <c r="Z757" s="151"/>
    </row>
    <row r="758">
      <c r="A758" s="343"/>
      <c r="B758" s="151"/>
      <c r="C758" s="151"/>
      <c r="D758" s="151"/>
      <c r="E758" s="151"/>
      <c r="F758" s="151"/>
      <c r="G758" s="151"/>
      <c r="H758" s="151"/>
      <c r="I758" s="151"/>
      <c r="J758" s="151"/>
      <c r="K758" s="151"/>
      <c r="L758" s="151"/>
      <c r="M758" s="151"/>
      <c r="N758" s="151"/>
      <c r="O758" s="151"/>
      <c r="P758" s="151"/>
      <c r="Q758" s="151"/>
      <c r="R758" s="151"/>
      <c r="S758" s="151"/>
      <c r="T758" s="151"/>
      <c r="U758" s="151"/>
      <c r="V758" s="151"/>
      <c r="W758" s="151"/>
      <c r="X758" s="151"/>
      <c r="Y758" s="151"/>
      <c r="Z758" s="151"/>
    </row>
    <row r="759">
      <c r="A759" s="343"/>
      <c r="B759" s="151"/>
      <c r="C759" s="151"/>
      <c r="D759" s="151"/>
      <c r="E759" s="151"/>
      <c r="F759" s="151"/>
      <c r="G759" s="151"/>
      <c r="H759" s="151"/>
      <c r="I759" s="151"/>
      <c r="J759" s="151"/>
      <c r="K759" s="151"/>
      <c r="L759" s="151"/>
      <c r="M759" s="151"/>
      <c r="N759" s="151"/>
      <c r="O759" s="151"/>
      <c r="P759" s="151"/>
      <c r="Q759" s="151"/>
      <c r="R759" s="151"/>
      <c r="S759" s="151"/>
      <c r="T759" s="151"/>
      <c r="U759" s="151"/>
      <c r="V759" s="151"/>
      <c r="W759" s="151"/>
      <c r="X759" s="151"/>
      <c r="Y759" s="151"/>
      <c r="Z759" s="151"/>
    </row>
    <row r="760">
      <c r="A760" s="343"/>
      <c r="B760" s="151"/>
      <c r="C760" s="151"/>
      <c r="D760" s="151"/>
      <c r="E760" s="151"/>
      <c r="F760" s="151"/>
      <c r="G760" s="151"/>
      <c r="H760" s="151"/>
      <c r="I760" s="151"/>
      <c r="J760" s="151"/>
      <c r="K760" s="151"/>
      <c r="L760" s="151"/>
      <c r="M760" s="151"/>
      <c r="N760" s="151"/>
      <c r="O760" s="151"/>
      <c r="P760" s="151"/>
      <c r="Q760" s="151"/>
      <c r="R760" s="151"/>
      <c r="S760" s="151"/>
      <c r="T760" s="151"/>
      <c r="U760" s="151"/>
      <c r="V760" s="151"/>
      <c r="W760" s="151"/>
      <c r="X760" s="151"/>
      <c r="Y760" s="151"/>
      <c r="Z760" s="151"/>
    </row>
    <row r="761">
      <c r="A761" s="343"/>
      <c r="B761" s="151"/>
      <c r="C761" s="151"/>
      <c r="D761" s="151"/>
      <c r="E761" s="151"/>
      <c r="F761" s="151"/>
      <c r="G761" s="151"/>
      <c r="H761" s="151"/>
      <c r="I761" s="151"/>
      <c r="J761" s="151"/>
      <c r="K761" s="151"/>
      <c r="L761" s="151"/>
      <c r="M761" s="151"/>
      <c r="N761" s="151"/>
      <c r="O761" s="151"/>
      <c r="P761" s="151"/>
      <c r="Q761" s="151"/>
      <c r="R761" s="151"/>
      <c r="S761" s="151"/>
      <c r="T761" s="151"/>
      <c r="U761" s="151"/>
      <c r="V761" s="151"/>
      <c r="W761" s="151"/>
      <c r="X761" s="151"/>
      <c r="Y761" s="151"/>
      <c r="Z761" s="151"/>
    </row>
    <row r="762">
      <c r="A762" s="343"/>
      <c r="B762" s="151"/>
      <c r="C762" s="151"/>
      <c r="D762" s="151"/>
      <c r="E762" s="151"/>
      <c r="F762" s="151"/>
      <c r="G762" s="151"/>
      <c r="H762" s="151"/>
      <c r="I762" s="151"/>
      <c r="J762" s="151"/>
      <c r="K762" s="151"/>
      <c r="L762" s="151"/>
      <c r="M762" s="151"/>
      <c r="N762" s="151"/>
      <c r="O762" s="151"/>
      <c r="P762" s="151"/>
      <c r="Q762" s="151"/>
      <c r="R762" s="151"/>
      <c r="S762" s="151"/>
      <c r="T762" s="151"/>
      <c r="U762" s="151"/>
      <c r="V762" s="151"/>
      <c r="W762" s="151"/>
      <c r="X762" s="151"/>
      <c r="Y762" s="151"/>
      <c r="Z762" s="151"/>
    </row>
    <row r="763">
      <c r="A763" s="343"/>
      <c r="B763" s="151"/>
      <c r="C763" s="151"/>
      <c r="D763" s="151"/>
      <c r="E763" s="151"/>
      <c r="F763" s="151"/>
      <c r="G763" s="151"/>
      <c r="H763" s="151"/>
      <c r="I763" s="151"/>
      <c r="J763" s="151"/>
      <c r="K763" s="151"/>
      <c r="L763" s="151"/>
      <c r="M763" s="151"/>
      <c r="N763" s="151"/>
      <c r="O763" s="151"/>
      <c r="P763" s="151"/>
      <c r="Q763" s="151"/>
      <c r="R763" s="151"/>
      <c r="S763" s="151"/>
      <c r="T763" s="151"/>
      <c r="U763" s="151"/>
      <c r="V763" s="151"/>
      <c r="W763" s="151"/>
      <c r="X763" s="151"/>
      <c r="Y763" s="151"/>
      <c r="Z763" s="151"/>
    </row>
    <row r="764">
      <c r="A764" s="343"/>
      <c r="B764" s="151"/>
      <c r="C764" s="151"/>
      <c r="D764" s="151"/>
      <c r="E764" s="151"/>
      <c r="F764" s="151"/>
      <c r="G764" s="151"/>
      <c r="H764" s="151"/>
      <c r="I764" s="151"/>
      <c r="J764" s="151"/>
      <c r="K764" s="151"/>
      <c r="L764" s="151"/>
      <c r="M764" s="151"/>
      <c r="N764" s="151"/>
      <c r="O764" s="151"/>
      <c r="P764" s="151"/>
      <c r="Q764" s="151"/>
      <c r="R764" s="151"/>
      <c r="S764" s="151"/>
      <c r="T764" s="151"/>
      <c r="U764" s="151"/>
      <c r="V764" s="151"/>
      <c r="W764" s="151"/>
      <c r="X764" s="151"/>
      <c r="Y764" s="151"/>
      <c r="Z764" s="151"/>
    </row>
    <row r="765">
      <c r="A765" s="343"/>
      <c r="B765" s="151"/>
      <c r="C765" s="151"/>
      <c r="D765" s="151"/>
      <c r="E765" s="151"/>
      <c r="F765" s="151"/>
      <c r="G765" s="151"/>
      <c r="H765" s="151"/>
      <c r="I765" s="151"/>
      <c r="J765" s="151"/>
      <c r="K765" s="151"/>
      <c r="L765" s="151"/>
      <c r="M765" s="151"/>
      <c r="N765" s="151"/>
      <c r="O765" s="151"/>
      <c r="P765" s="151"/>
      <c r="Q765" s="151"/>
      <c r="R765" s="151"/>
      <c r="S765" s="151"/>
      <c r="T765" s="151"/>
      <c r="U765" s="151"/>
      <c r="V765" s="151"/>
      <c r="W765" s="151"/>
      <c r="X765" s="151"/>
      <c r="Y765" s="151"/>
      <c r="Z765" s="151"/>
    </row>
    <row r="766">
      <c r="A766" s="343"/>
      <c r="B766" s="151"/>
      <c r="C766" s="151"/>
      <c r="D766" s="151"/>
      <c r="E766" s="151"/>
      <c r="F766" s="151"/>
      <c r="G766" s="151"/>
      <c r="H766" s="151"/>
      <c r="I766" s="151"/>
      <c r="J766" s="151"/>
      <c r="K766" s="151"/>
      <c r="L766" s="151"/>
      <c r="M766" s="151"/>
      <c r="N766" s="151"/>
      <c r="O766" s="151"/>
      <c r="P766" s="151"/>
      <c r="Q766" s="151"/>
      <c r="R766" s="151"/>
      <c r="S766" s="151"/>
      <c r="T766" s="151"/>
      <c r="U766" s="151"/>
      <c r="V766" s="151"/>
      <c r="W766" s="151"/>
      <c r="X766" s="151"/>
      <c r="Y766" s="151"/>
      <c r="Z766" s="151"/>
    </row>
    <row r="767">
      <c r="A767" s="343"/>
      <c r="B767" s="151"/>
      <c r="C767" s="151"/>
      <c r="D767" s="151"/>
      <c r="E767" s="151"/>
      <c r="F767" s="151"/>
      <c r="G767" s="151"/>
      <c r="H767" s="151"/>
      <c r="I767" s="151"/>
      <c r="J767" s="151"/>
      <c r="K767" s="151"/>
      <c r="L767" s="151"/>
      <c r="M767" s="151"/>
      <c r="N767" s="151"/>
      <c r="O767" s="151"/>
      <c r="P767" s="151"/>
      <c r="Q767" s="151"/>
      <c r="R767" s="151"/>
      <c r="S767" s="151"/>
      <c r="T767" s="151"/>
      <c r="U767" s="151"/>
      <c r="V767" s="151"/>
      <c r="W767" s="151"/>
      <c r="X767" s="151"/>
      <c r="Y767" s="151"/>
      <c r="Z767" s="151"/>
    </row>
    <row r="768">
      <c r="A768" s="343"/>
      <c r="B768" s="151"/>
      <c r="C768" s="151"/>
      <c r="D768" s="151"/>
      <c r="E768" s="151"/>
      <c r="F768" s="151"/>
      <c r="G768" s="151"/>
      <c r="H768" s="151"/>
      <c r="I768" s="151"/>
      <c r="J768" s="151"/>
      <c r="K768" s="151"/>
      <c r="L768" s="151"/>
      <c r="M768" s="151"/>
      <c r="N768" s="151"/>
      <c r="O768" s="151"/>
      <c r="P768" s="151"/>
      <c r="Q768" s="151"/>
      <c r="R768" s="151"/>
      <c r="S768" s="151"/>
      <c r="T768" s="151"/>
      <c r="U768" s="151"/>
      <c r="V768" s="151"/>
      <c r="W768" s="151"/>
      <c r="X768" s="151"/>
      <c r="Y768" s="151"/>
      <c r="Z768" s="151"/>
    </row>
    <row r="769">
      <c r="A769" s="343"/>
      <c r="B769" s="151"/>
      <c r="C769" s="151"/>
      <c r="D769" s="151"/>
      <c r="E769" s="151"/>
      <c r="F769" s="151"/>
      <c r="G769" s="151"/>
      <c r="H769" s="151"/>
      <c r="I769" s="151"/>
      <c r="J769" s="151"/>
      <c r="K769" s="151"/>
      <c r="L769" s="151"/>
      <c r="M769" s="151"/>
      <c r="N769" s="151"/>
      <c r="O769" s="151"/>
      <c r="P769" s="151"/>
      <c r="Q769" s="151"/>
      <c r="R769" s="151"/>
      <c r="S769" s="151"/>
      <c r="T769" s="151"/>
      <c r="U769" s="151"/>
      <c r="V769" s="151"/>
      <c r="W769" s="151"/>
      <c r="X769" s="151"/>
      <c r="Y769" s="151"/>
      <c r="Z769" s="151"/>
    </row>
    <row r="770">
      <c r="A770" s="343"/>
      <c r="B770" s="151"/>
      <c r="C770" s="151"/>
      <c r="D770" s="151"/>
      <c r="E770" s="151"/>
      <c r="F770" s="151"/>
      <c r="G770" s="151"/>
      <c r="H770" s="151"/>
      <c r="I770" s="151"/>
      <c r="J770" s="151"/>
      <c r="K770" s="151"/>
      <c r="L770" s="151"/>
      <c r="M770" s="151"/>
      <c r="N770" s="151"/>
      <c r="O770" s="151"/>
      <c r="P770" s="151"/>
      <c r="Q770" s="151"/>
      <c r="R770" s="151"/>
      <c r="S770" s="151"/>
      <c r="T770" s="151"/>
      <c r="U770" s="151"/>
      <c r="V770" s="151"/>
      <c r="W770" s="151"/>
      <c r="X770" s="151"/>
      <c r="Y770" s="151"/>
      <c r="Z770" s="151"/>
    </row>
    <row r="771">
      <c r="A771" s="343"/>
      <c r="B771" s="151"/>
      <c r="C771" s="151"/>
      <c r="D771" s="151"/>
      <c r="E771" s="151"/>
      <c r="F771" s="151"/>
      <c r="G771" s="151"/>
      <c r="H771" s="151"/>
      <c r="I771" s="151"/>
      <c r="J771" s="151"/>
      <c r="K771" s="151"/>
      <c r="L771" s="151"/>
      <c r="M771" s="151"/>
      <c r="N771" s="151"/>
      <c r="O771" s="151"/>
      <c r="P771" s="151"/>
      <c r="Q771" s="151"/>
      <c r="R771" s="151"/>
      <c r="S771" s="151"/>
      <c r="T771" s="151"/>
      <c r="U771" s="151"/>
      <c r="V771" s="151"/>
      <c r="W771" s="151"/>
      <c r="X771" s="151"/>
      <c r="Y771" s="151"/>
      <c r="Z771" s="151"/>
    </row>
    <row r="772">
      <c r="A772" s="343"/>
      <c r="B772" s="151"/>
      <c r="C772" s="151"/>
      <c r="D772" s="151"/>
      <c r="E772" s="151"/>
      <c r="F772" s="151"/>
      <c r="G772" s="151"/>
      <c r="H772" s="151"/>
      <c r="I772" s="151"/>
      <c r="J772" s="151"/>
      <c r="K772" s="151"/>
      <c r="L772" s="151"/>
      <c r="M772" s="151"/>
      <c r="N772" s="151"/>
      <c r="O772" s="151"/>
      <c r="P772" s="151"/>
      <c r="Q772" s="151"/>
      <c r="R772" s="151"/>
      <c r="S772" s="151"/>
      <c r="T772" s="151"/>
      <c r="U772" s="151"/>
      <c r="V772" s="151"/>
      <c r="W772" s="151"/>
      <c r="X772" s="151"/>
      <c r="Y772" s="151"/>
      <c r="Z772" s="151"/>
    </row>
    <row r="773">
      <c r="A773" s="343"/>
      <c r="B773" s="151"/>
      <c r="C773" s="151"/>
      <c r="D773" s="151"/>
      <c r="E773" s="151"/>
      <c r="F773" s="151"/>
      <c r="G773" s="151"/>
      <c r="H773" s="151"/>
      <c r="I773" s="151"/>
      <c r="J773" s="151"/>
      <c r="K773" s="151"/>
      <c r="L773" s="151"/>
      <c r="M773" s="151"/>
      <c r="N773" s="151"/>
      <c r="O773" s="151"/>
      <c r="P773" s="151"/>
      <c r="Q773" s="151"/>
      <c r="R773" s="151"/>
      <c r="S773" s="151"/>
      <c r="T773" s="151"/>
      <c r="U773" s="151"/>
      <c r="V773" s="151"/>
      <c r="W773" s="151"/>
      <c r="X773" s="151"/>
      <c r="Y773" s="151"/>
      <c r="Z773" s="151"/>
    </row>
    <row r="774">
      <c r="A774" s="343"/>
      <c r="B774" s="151"/>
      <c r="C774" s="151"/>
      <c r="D774" s="151"/>
      <c r="E774" s="151"/>
      <c r="F774" s="151"/>
      <c r="G774" s="151"/>
      <c r="H774" s="151"/>
      <c r="I774" s="151"/>
      <c r="J774" s="151"/>
      <c r="K774" s="151"/>
      <c r="L774" s="151"/>
      <c r="M774" s="151"/>
      <c r="N774" s="151"/>
      <c r="O774" s="151"/>
      <c r="P774" s="151"/>
      <c r="Q774" s="151"/>
      <c r="R774" s="151"/>
      <c r="S774" s="151"/>
      <c r="T774" s="151"/>
      <c r="U774" s="151"/>
      <c r="V774" s="151"/>
      <c r="W774" s="151"/>
      <c r="X774" s="151"/>
      <c r="Y774" s="151"/>
      <c r="Z774" s="151"/>
    </row>
    <row r="775">
      <c r="A775" s="343"/>
      <c r="B775" s="151"/>
      <c r="C775" s="151"/>
      <c r="D775" s="151"/>
      <c r="E775" s="151"/>
      <c r="F775" s="151"/>
      <c r="G775" s="151"/>
      <c r="H775" s="151"/>
      <c r="I775" s="151"/>
      <c r="J775" s="151"/>
      <c r="K775" s="151"/>
      <c r="L775" s="151"/>
      <c r="M775" s="151"/>
      <c r="N775" s="151"/>
      <c r="O775" s="151"/>
      <c r="P775" s="151"/>
      <c r="Q775" s="151"/>
      <c r="R775" s="151"/>
      <c r="S775" s="151"/>
      <c r="T775" s="151"/>
      <c r="U775" s="151"/>
      <c r="V775" s="151"/>
      <c r="W775" s="151"/>
      <c r="X775" s="151"/>
      <c r="Y775" s="151"/>
      <c r="Z775" s="151"/>
    </row>
    <row r="776">
      <c r="A776" s="343"/>
      <c r="B776" s="151"/>
      <c r="C776" s="151"/>
      <c r="D776" s="151"/>
      <c r="E776" s="151"/>
      <c r="F776" s="151"/>
      <c r="G776" s="151"/>
      <c r="H776" s="151"/>
      <c r="I776" s="151"/>
      <c r="J776" s="151"/>
      <c r="K776" s="151"/>
      <c r="L776" s="151"/>
      <c r="M776" s="151"/>
      <c r="N776" s="151"/>
      <c r="O776" s="151"/>
      <c r="P776" s="151"/>
      <c r="Q776" s="151"/>
      <c r="R776" s="151"/>
      <c r="S776" s="151"/>
      <c r="T776" s="151"/>
      <c r="U776" s="151"/>
      <c r="V776" s="151"/>
      <c r="W776" s="151"/>
      <c r="X776" s="151"/>
      <c r="Y776" s="151"/>
      <c r="Z776" s="151"/>
    </row>
    <row r="777">
      <c r="A777" s="343"/>
      <c r="B777" s="151"/>
      <c r="C777" s="151"/>
      <c r="D777" s="151"/>
      <c r="E777" s="151"/>
      <c r="F777" s="151"/>
      <c r="G777" s="151"/>
      <c r="H777" s="151"/>
      <c r="I777" s="151"/>
      <c r="J777" s="151"/>
      <c r="K777" s="151"/>
      <c r="L777" s="151"/>
      <c r="M777" s="151"/>
      <c r="N777" s="151"/>
      <c r="O777" s="151"/>
      <c r="P777" s="151"/>
      <c r="Q777" s="151"/>
      <c r="R777" s="151"/>
      <c r="S777" s="151"/>
      <c r="T777" s="151"/>
      <c r="U777" s="151"/>
      <c r="V777" s="151"/>
      <c r="W777" s="151"/>
      <c r="X777" s="151"/>
      <c r="Y777" s="151"/>
      <c r="Z777" s="151"/>
    </row>
    <row r="778">
      <c r="A778" s="343"/>
      <c r="B778" s="151"/>
      <c r="C778" s="151"/>
      <c r="D778" s="151"/>
      <c r="E778" s="151"/>
      <c r="F778" s="151"/>
      <c r="G778" s="151"/>
      <c r="H778" s="151"/>
      <c r="I778" s="151"/>
      <c r="J778" s="151"/>
      <c r="K778" s="151"/>
      <c r="L778" s="151"/>
      <c r="M778" s="151"/>
      <c r="N778" s="151"/>
      <c r="O778" s="151"/>
      <c r="P778" s="151"/>
      <c r="Q778" s="151"/>
      <c r="R778" s="151"/>
      <c r="S778" s="151"/>
      <c r="T778" s="151"/>
      <c r="U778" s="151"/>
      <c r="V778" s="151"/>
      <c r="W778" s="151"/>
      <c r="X778" s="151"/>
      <c r="Y778" s="151"/>
      <c r="Z778" s="151"/>
    </row>
    <row r="779">
      <c r="A779" s="343"/>
      <c r="B779" s="151"/>
      <c r="C779" s="151"/>
      <c r="D779" s="151"/>
      <c r="E779" s="151"/>
      <c r="F779" s="151"/>
      <c r="G779" s="151"/>
      <c r="H779" s="151"/>
      <c r="I779" s="151"/>
      <c r="J779" s="151"/>
      <c r="K779" s="151"/>
      <c r="L779" s="151"/>
      <c r="M779" s="151"/>
      <c r="N779" s="151"/>
      <c r="O779" s="151"/>
      <c r="P779" s="151"/>
      <c r="Q779" s="151"/>
      <c r="R779" s="151"/>
      <c r="S779" s="151"/>
      <c r="T779" s="151"/>
      <c r="U779" s="151"/>
      <c r="V779" s="151"/>
      <c r="W779" s="151"/>
      <c r="X779" s="151"/>
      <c r="Y779" s="151"/>
      <c r="Z779" s="151"/>
    </row>
    <row r="780">
      <c r="A780" s="343"/>
      <c r="B780" s="151"/>
      <c r="C780" s="151"/>
      <c r="D780" s="151"/>
      <c r="E780" s="151"/>
      <c r="F780" s="151"/>
      <c r="G780" s="151"/>
      <c r="H780" s="151"/>
      <c r="I780" s="151"/>
      <c r="J780" s="151"/>
      <c r="K780" s="151"/>
      <c r="L780" s="151"/>
      <c r="M780" s="151"/>
      <c r="N780" s="151"/>
      <c r="O780" s="151"/>
      <c r="P780" s="151"/>
      <c r="Q780" s="151"/>
      <c r="R780" s="151"/>
      <c r="S780" s="151"/>
      <c r="T780" s="151"/>
      <c r="U780" s="151"/>
      <c r="V780" s="151"/>
      <c r="W780" s="151"/>
      <c r="X780" s="151"/>
      <c r="Y780" s="151"/>
      <c r="Z780" s="151"/>
    </row>
    <row r="781">
      <c r="A781" s="343"/>
      <c r="B781" s="151"/>
      <c r="C781" s="151"/>
      <c r="D781" s="151"/>
      <c r="E781" s="151"/>
      <c r="F781" s="151"/>
      <c r="G781" s="151"/>
      <c r="H781" s="151"/>
      <c r="I781" s="151"/>
      <c r="J781" s="151"/>
      <c r="K781" s="151"/>
      <c r="L781" s="151"/>
      <c r="M781" s="151"/>
      <c r="N781" s="151"/>
      <c r="O781" s="151"/>
      <c r="P781" s="151"/>
      <c r="Q781" s="151"/>
      <c r="R781" s="151"/>
      <c r="S781" s="151"/>
      <c r="T781" s="151"/>
      <c r="U781" s="151"/>
      <c r="V781" s="151"/>
      <c r="W781" s="151"/>
      <c r="X781" s="151"/>
      <c r="Y781" s="151"/>
      <c r="Z781" s="151"/>
    </row>
    <row r="782">
      <c r="A782" s="343"/>
      <c r="B782" s="151"/>
      <c r="C782" s="151"/>
      <c r="D782" s="151"/>
      <c r="E782" s="151"/>
      <c r="F782" s="151"/>
      <c r="G782" s="151"/>
      <c r="H782" s="151"/>
      <c r="I782" s="151"/>
      <c r="J782" s="151"/>
      <c r="K782" s="151"/>
      <c r="L782" s="151"/>
      <c r="M782" s="151"/>
      <c r="N782" s="151"/>
      <c r="O782" s="151"/>
      <c r="P782" s="151"/>
      <c r="Q782" s="151"/>
      <c r="R782" s="151"/>
      <c r="S782" s="151"/>
      <c r="T782" s="151"/>
      <c r="U782" s="151"/>
      <c r="V782" s="151"/>
      <c r="W782" s="151"/>
      <c r="X782" s="151"/>
      <c r="Y782" s="151"/>
      <c r="Z782" s="151"/>
    </row>
    <row r="783">
      <c r="A783" s="343"/>
      <c r="B783" s="151"/>
      <c r="C783" s="151"/>
      <c r="D783" s="151"/>
      <c r="E783" s="151"/>
      <c r="F783" s="151"/>
      <c r="G783" s="151"/>
      <c r="H783" s="151"/>
      <c r="I783" s="151"/>
      <c r="J783" s="151"/>
      <c r="K783" s="151"/>
      <c r="L783" s="151"/>
      <c r="M783" s="151"/>
      <c r="N783" s="151"/>
      <c r="O783" s="151"/>
      <c r="P783" s="151"/>
      <c r="Q783" s="151"/>
      <c r="R783" s="151"/>
      <c r="S783" s="151"/>
      <c r="T783" s="151"/>
      <c r="U783" s="151"/>
      <c r="V783" s="151"/>
      <c r="W783" s="151"/>
      <c r="X783" s="151"/>
      <c r="Y783" s="151"/>
      <c r="Z783" s="151"/>
    </row>
    <row r="784">
      <c r="A784" s="343"/>
      <c r="B784" s="151"/>
      <c r="C784" s="151"/>
      <c r="D784" s="151"/>
      <c r="E784" s="151"/>
      <c r="F784" s="151"/>
      <c r="G784" s="151"/>
      <c r="H784" s="151"/>
      <c r="I784" s="151"/>
      <c r="J784" s="151"/>
      <c r="K784" s="151"/>
      <c r="L784" s="151"/>
      <c r="M784" s="151"/>
      <c r="N784" s="151"/>
      <c r="O784" s="151"/>
      <c r="P784" s="151"/>
      <c r="Q784" s="151"/>
      <c r="R784" s="151"/>
      <c r="S784" s="151"/>
      <c r="T784" s="151"/>
      <c r="U784" s="151"/>
      <c r="V784" s="151"/>
      <c r="W784" s="151"/>
      <c r="X784" s="151"/>
      <c r="Y784" s="151"/>
      <c r="Z784" s="151"/>
    </row>
    <row r="785">
      <c r="A785" s="343"/>
      <c r="B785" s="151"/>
      <c r="C785" s="151"/>
      <c r="D785" s="151"/>
      <c r="E785" s="151"/>
      <c r="F785" s="151"/>
      <c r="G785" s="151"/>
      <c r="H785" s="151"/>
      <c r="I785" s="151"/>
      <c r="J785" s="151"/>
      <c r="K785" s="151"/>
      <c r="L785" s="151"/>
      <c r="M785" s="151"/>
      <c r="N785" s="151"/>
      <c r="O785" s="151"/>
      <c r="P785" s="151"/>
      <c r="Q785" s="151"/>
      <c r="R785" s="151"/>
      <c r="S785" s="151"/>
      <c r="T785" s="151"/>
      <c r="U785" s="151"/>
      <c r="V785" s="151"/>
      <c r="W785" s="151"/>
      <c r="X785" s="151"/>
      <c r="Y785" s="151"/>
      <c r="Z785" s="151"/>
    </row>
    <row r="786">
      <c r="A786" s="343"/>
      <c r="B786" s="151"/>
      <c r="C786" s="151"/>
      <c r="D786" s="151"/>
      <c r="E786" s="151"/>
      <c r="F786" s="151"/>
      <c r="G786" s="151"/>
      <c r="H786" s="151"/>
      <c r="I786" s="151"/>
      <c r="J786" s="151"/>
      <c r="K786" s="151"/>
      <c r="L786" s="151"/>
      <c r="M786" s="151"/>
      <c r="N786" s="151"/>
      <c r="O786" s="151"/>
      <c r="P786" s="151"/>
      <c r="Q786" s="151"/>
      <c r="R786" s="151"/>
      <c r="S786" s="151"/>
      <c r="T786" s="151"/>
      <c r="U786" s="151"/>
      <c r="V786" s="151"/>
      <c r="W786" s="151"/>
      <c r="X786" s="151"/>
      <c r="Y786" s="151"/>
      <c r="Z786" s="151"/>
    </row>
    <row r="787">
      <c r="A787" s="343"/>
      <c r="B787" s="151"/>
      <c r="C787" s="151"/>
      <c r="D787" s="151"/>
      <c r="E787" s="151"/>
      <c r="F787" s="151"/>
      <c r="G787" s="151"/>
      <c r="H787" s="151"/>
      <c r="I787" s="151"/>
      <c r="J787" s="151"/>
      <c r="K787" s="151"/>
      <c r="L787" s="151"/>
      <c r="M787" s="151"/>
      <c r="N787" s="151"/>
      <c r="O787" s="151"/>
      <c r="P787" s="151"/>
      <c r="Q787" s="151"/>
      <c r="R787" s="151"/>
      <c r="S787" s="151"/>
      <c r="T787" s="151"/>
      <c r="U787" s="151"/>
      <c r="V787" s="151"/>
      <c r="W787" s="151"/>
      <c r="X787" s="151"/>
      <c r="Y787" s="151"/>
      <c r="Z787" s="151"/>
    </row>
    <row r="788">
      <c r="A788" s="343"/>
      <c r="B788" s="151"/>
      <c r="C788" s="151"/>
      <c r="D788" s="151"/>
      <c r="E788" s="151"/>
      <c r="F788" s="151"/>
      <c r="G788" s="151"/>
      <c r="H788" s="151"/>
      <c r="I788" s="151"/>
      <c r="J788" s="151"/>
      <c r="K788" s="151"/>
      <c r="L788" s="151"/>
      <c r="M788" s="151"/>
      <c r="N788" s="151"/>
      <c r="O788" s="151"/>
      <c r="P788" s="151"/>
      <c r="Q788" s="151"/>
      <c r="R788" s="151"/>
      <c r="S788" s="151"/>
      <c r="T788" s="151"/>
      <c r="U788" s="151"/>
      <c r="V788" s="151"/>
      <c r="W788" s="151"/>
      <c r="X788" s="151"/>
      <c r="Y788" s="151"/>
      <c r="Z788" s="151"/>
    </row>
    <row r="789">
      <c r="A789" s="343"/>
      <c r="B789" s="151"/>
      <c r="C789" s="151"/>
      <c r="D789" s="151"/>
      <c r="E789" s="151"/>
      <c r="F789" s="151"/>
      <c r="G789" s="151"/>
      <c r="H789" s="151"/>
      <c r="I789" s="151"/>
      <c r="J789" s="151"/>
      <c r="K789" s="151"/>
      <c r="L789" s="151"/>
      <c r="M789" s="151"/>
      <c r="N789" s="151"/>
      <c r="O789" s="151"/>
      <c r="P789" s="151"/>
      <c r="Q789" s="151"/>
      <c r="R789" s="151"/>
      <c r="S789" s="151"/>
      <c r="T789" s="151"/>
      <c r="U789" s="151"/>
      <c r="V789" s="151"/>
      <c r="W789" s="151"/>
      <c r="X789" s="151"/>
      <c r="Y789" s="151"/>
      <c r="Z789" s="151"/>
    </row>
    <row r="790">
      <c r="A790" s="343"/>
      <c r="B790" s="151"/>
      <c r="C790" s="151"/>
      <c r="D790" s="151"/>
      <c r="E790" s="151"/>
      <c r="F790" s="151"/>
      <c r="G790" s="151"/>
      <c r="H790" s="151"/>
      <c r="I790" s="151"/>
      <c r="J790" s="151"/>
      <c r="K790" s="151"/>
      <c r="L790" s="151"/>
      <c r="M790" s="151"/>
      <c r="N790" s="151"/>
      <c r="O790" s="151"/>
      <c r="P790" s="151"/>
      <c r="Q790" s="151"/>
      <c r="R790" s="151"/>
      <c r="S790" s="151"/>
      <c r="T790" s="151"/>
      <c r="U790" s="151"/>
      <c r="V790" s="151"/>
      <c r="W790" s="151"/>
      <c r="X790" s="151"/>
      <c r="Y790" s="151"/>
      <c r="Z790" s="151"/>
    </row>
    <row r="791">
      <c r="A791" s="343"/>
      <c r="B791" s="151"/>
      <c r="C791" s="151"/>
      <c r="D791" s="151"/>
      <c r="E791" s="151"/>
      <c r="F791" s="151"/>
      <c r="G791" s="151"/>
      <c r="H791" s="151"/>
      <c r="I791" s="151"/>
      <c r="J791" s="151"/>
      <c r="K791" s="151"/>
      <c r="L791" s="151"/>
      <c r="M791" s="151"/>
      <c r="N791" s="151"/>
      <c r="O791" s="151"/>
      <c r="P791" s="151"/>
      <c r="Q791" s="151"/>
      <c r="R791" s="151"/>
      <c r="S791" s="151"/>
      <c r="T791" s="151"/>
      <c r="U791" s="151"/>
      <c r="V791" s="151"/>
      <c r="W791" s="151"/>
      <c r="X791" s="151"/>
      <c r="Y791" s="151"/>
      <c r="Z791" s="151"/>
    </row>
    <row r="792">
      <c r="A792" s="343"/>
      <c r="B792" s="151"/>
      <c r="C792" s="151"/>
      <c r="D792" s="151"/>
      <c r="E792" s="151"/>
      <c r="F792" s="151"/>
      <c r="G792" s="151"/>
      <c r="H792" s="151"/>
      <c r="I792" s="151"/>
      <c r="J792" s="151"/>
      <c r="K792" s="151"/>
      <c r="L792" s="151"/>
      <c r="M792" s="151"/>
      <c r="N792" s="151"/>
      <c r="O792" s="151"/>
      <c r="P792" s="151"/>
      <c r="Q792" s="151"/>
      <c r="R792" s="151"/>
      <c r="S792" s="151"/>
      <c r="T792" s="151"/>
      <c r="U792" s="151"/>
      <c r="V792" s="151"/>
      <c r="W792" s="151"/>
      <c r="X792" s="151"/>
      <c r="Y792" s="151"/>
      <c r="Z792" s="151"/>
    </row>
    <row r="793">
      <c r="A793" s="343"/>
      <c r="B793" s="151"/>
      <c r="C793" s="151"/>
      <c r="D793" s="151"/>
      <c r="E793" s="151"/>
      <c r="F793" s="151"/>
      <c r="G793" s="151"/>
      <c r="H793" s="151"/>
      <c r="I793" s="151"/>
      <c r="J793" s="151"/>
      <c r="K793" s="151"/>
      <c r="L793" s="151"/>
      <c r="M793" s="151"/>
      <c r="N793" s="151"/>
      <c r="O793" s="151"/>
      <c r="P793" s="151"/>
      <c r="Q793" s="151"/>
      <c r="R793" s="151"/>
      <c r="S793" s="151"/>
      <c r="T793" s="151"/>
      <c r="U793" s="151"/>
      <c r="V793" s="151"/>
      <c r="W793" s="151"/>
      <c r="X793" s="151"/>
      <c r="Y793" s="151"/>
      <c r="Z793" s="151"/>
    </row>
    <row r="794">
      <c r="A794" s="343"/>
      <c r="B794" s="151"/>
      <c r="C794" s="151"/>
      <c r="D794" s="151"/>
      <c r="E794" s="151"/>
      <c r="F794" s="151"/>
      <c r="G794" s="151"/>
      <c r="H794" s="151"/>
      <c r="I794" s="151"/>
      <c r="J794" s="151"/>
      <c r="K794" s="151"/>
      <c r="L794" s="151"/>
      <c r="M794" s="151"/>
      <c r="N794" s="151"/>
      <c r="O794" s="151"/>
      <c r="P794" s="151"/>
      <c r="Q794" s="151"/>
      <c r="R794" s="151"/>
      <c r="S794" s="151"/>
      <c r="T794" s="151"/>
      <c r="U794" s="151"/>
      <c r="V794" s="151"/>
      <c r="W794" s="151"/>
      <c r="X794" s="151"/>
      <c r="Y794" s="151"/>
      <c r="Z794" s="151"/>
    </row>
    <row r="795">
      <c r="A795" s="343"/>
      <c r="B795" s="151"/>
      <c r="C795" s="151"/>
      <c r="D795" s="151"/>
      <c r="E795" s="151"/>
      <c r="F795" s="151"/>
      <c r="G795" s="151"/>
      <c r="H795" s="151"/>
      <c r="I795" s="151"/>
      <c r="J795" s="151"/>
      <c r="K795" s="151"/>
      <c r="L795" s="151"/>
      <c r="M795" s="151"/>
      <c r="N795" s="151"/>
      <c r="O795" s="151"/>
      <c r="P795" s="151"/>
      <c r="Q795" s="151"/>
      <c r="R795" s="151"/>
      <c r="S795" s="151"/>
      <c r="T795" s="151"/>
      <c r="U795" s="151"/>
      <c r="V795" s="151"/>
      <c r="W795" s="151"/>
      <c r="X795" s="151"/>
      <c r="Y795" s="151"/>
      <c r="Z795" s="151"/>
    </row>
    <row r="796">
      <c r="A796" s="343"/>
      <c r="B796" s="151"/>
      <c r="C796" s="151"/>
      <c r="D796" s="151"/>
      <c r="E796" s="151"/>
      <c r="F796" s="151"/>
      <c r="G796" s="151"/>
      <c r="H796" s="151"/>
      <c r="I796" s="151"/>
      <c r="J796" s="151"/>
      <c r="K796" s="151"/>
      <c r="L796" s="151"/>
      <c r="M796" s="151"/>
      <c r="N796" s="151"/>
      <c r="O796" s="151"/>
      <c r="P796" s="151"/>
      <c r="Q796" s="151"/>
      <c r="R796" s="151"/>
      <c r="S796" s="151"/>
      <c r="T796" s="151"/>
      <c r="U796" s="151"/>
      <c r="V796" s="151"/>
      <c r="W796" s="151"/>
      <c r="X796" s="151"/>
      <c r="Y796" s="151"/>
      <c r="Z796" s="151"/>
    </row>
    <row r="797">
      <c r="A797" s="343"/>
      <c r="B797" s="151"/>
      <c r="C797" s="151"/>
      <c r="D797" s="151"/>
      <c r="E797" s="151"/>
      <c r="F797" s="151"/>
      <c r="G797" s="151"/>
      <c r="H797" s="151"/>
      <c r="I797" s="151"/>
      <c r="J797" s="151"/>
      <c r="K797" s="151"/>
      <c r="L797" s="151"/>
      <c r="M797" s="151"/>
      <c r="N797" s="151"/>
      <c r="O797" s="151"/>
      <c r="P797" s="151"/>
      <c r="Q797" s="151"/>
      <c r="R797" s="151"/>
      <c r="S797" s="151"/>
      <c r="T797" s="151"/>
      <c r="U797" s="151"/>
      <c r="V797" s="151"/>
      <c r="W797" s="151"/>
      <c r="X797" s="151"/>
      <c r="Y797" s="151"/>
      <c r="Z797" s="151"/>
    </row>
    <row r="798">
      <c r="A798" s="343"/>
      <c r="B798" s="151"/>
      <c r="C798" s="151"/>
      <c r="D798" s="151"/>
      <c r="E798" s="151"/>
      <c r="F798" s="151"/>
      <c r="G798" s="151"/>
      <c r="H798" s="151"/>
      <c r="I798" s="151"/>
      <c r="J798" s="151"/>
      <c r="K798" s="151"/>
      <c r="L798" s="151"/>
      <c r="M798" s="151"/>
      <c r="N798" s="151"/>
      <c r="O798" s="151"/>
      <c r="P798" s="151"/>
      <c r="Q798" s="151"/>
      <c r="R798" s="151"/>
      <c r="S798" s="151"/>
      <c r="T798" s="151"/>
      <c r="U798" s="151"/>
      <c r="V798" s="151"/>
      <c r="W798" s="151"/>
      <c r="X798" s="151"/>
      <c r="Y798" s="151"/>
      <c r="Z798" s="151"/>
    </row>
    <row r="799">
      <c r="A799" s="343"/>
      <c r="B799" s="151"/>
      <c r="C799" s="151"/>
      <c r="D799" s="151"/>
      <c r="E799" s="151"/>
      <c r="F799" s="151"/>
      <c r="G799" s="151"/>
      <c r="H799" s="151"/>
      <c r="I799" s="151"/>
      <c r="J799" s="151"/>
      <c r="K799" s="151"/>
      <c r="L799" s="151"/>
      <c r="M799" s="151"/>
      <c r="N799" s="151"/>
      <c r="O799" s="151"/>
      <c r="P799" s="151"/>
      <c r="Q799" s="151"/>
      <c r="R799" s="151"/>
      <c r="S799" s="151"/>
      <c r="T799" s="151"/>
      <c r="U799" s="151"/>
      <c r="V799" s="151"/>
      <c r="W799" s="151"/>
      <c r="X799" s="151"/>
      <c r="Y799" s="151"/>
      <c r="Z799" s="151"/>
    </row>
    <row r="800">
      <c r="A800" s="343"/>
      <c r="B800" s="151"/>
      <c r="C800" s="151"/>
      <c r="D800" s="151"/>
      <c r="E800" s="151"/>
      <c r="F800" s="151"/>
      <c r="G800" s="151"/>
      <c r="H800" s="151"/>
      <c r="I800" s="151"/>
      <c r="J800" s="151"/>
      <c r="K800" s="151"/>
      <c r="L800" s="151"/>
      <c r="M800" s="151"/>
      <c r="N800" s="151"/>
      <c r="O800" s="151"/>
      <c r="P800" s="151"/>
      <c r="Q800" s="151"/>
      <c r="R800" s="151"/>
      <c r="S800" s="151"/>
      <c r="T800" s="151"/>
      <c r="U800" s="151"/>
      <c r="V800" s="151"/>
      <c r="W800" s="151"/>
      <c r="X800" s="151"/>
      <c r="Y800" s="151"/>
      <c r="Z800" s="151"/>
    </row>
    <row r="801">
      <c r="A801" s="343"/>
      <c r="B801" s="151"/>
      <c r="C801" s="151"/>
      <c r="D801" s="151"/>
      <c r="E801" s="151"/>
      <c r="F801" s="151"/>
      <c r="G801" s="151"/>
      <c r="H801" s="151"/>
      <c r="I801" s="151"/>
      <c r="J801" s="151"/>
      <c r="K801" s="151"/>
      <c r="L801" s="151"/>
      <c r="M801" s="151"/>
      <c r="N801" s="151"/>
      <c r="O801" s="151"/>
      <c r="P801" s="151"/>
      <c r="Q801" s="151"/>
      <c r="R801" s="151"/>
      <c r="S801" s="151"/>
      <c r="T801" s="151"/>
      <c r="U801" s="151"/>
      <c r="V801" s="151"/>
      <c r="W801" s="151"/>
      <c r="X801" s="151"/>
      <c r="Y801" s="151"/>
      <c r="Z801" s="151"/>
    </row>
    <row r="802">
      <c r="A802" s="343"/>
      <c r="B802" s="151"/>
      <c r="C802" s="151"/>
      <c r="D802" s="151"/>
      <c r="E802" s="151"/>
      <c r="F802" s="151"/>
      <c r="G802" s="151"/>
      <c r="H802" s="151"/>
      <c r="I802" s="151"/>
      <c r="J802" s="151"/>
      <c r="K802" s="151"/>
      <c r="L802" s="151"/>
      <c r="M802" s="151"/>
      <c r="N802" s="151"/>
      <c r="O802" s="151"/>
      <c r="P802" s="151"/>
      <c r="Q802" s="151"/>
      <c r="R802" s="151"/>
      <c r="S802" s="151"/>
      <c r="T802" s="151"/>
      <c r="U802" s="151"/>
      <c r="V802" s="151"/>
      <c r="W802" s="151"/>
      <c r="X802" s="151"/>
      <c r="Y802" s="151"/>
      <c r="Z802" s="151"/>
    </row>
    <row r="803">
      <c r="A803" s="343"/>
      <c r="B803" s="151"/>
      <c r="C803" s="151"/>
      <c r="D803" s="151"/>
      <c r="E803" s="151"/>
      <c r="F803" s="151"/>
      <c r="G803" s="151"/>
      <c r="H803" s="151"/>
      <c r="I803" s="151"/>
      <c r="J803" s="151"/>
      <c r="K803" s="151"/>
      <c r="L803" s="151"/>
      <c r="M803" s="151"/>
      <c r="N803" s="151"/>
      <c r="O803" s="151"/>
      <c r="P803" s="151"/>
      <c r="Q803" s="151"/>
      <c r="R803" s="151"/>
      <c r="S803" s="151"/>
      <c r="T803" s="151"/>
      <c r="U803" s="151"/>
      <c r="V803" s="151"/>
      <c r="W803" s="151"/>
      <c r="X803" s="151"/>
      <c r="Y803" s="151"/>
      <c r="Z803" s="151"/>
    </row>
    <row r="804">
      <c r="A804" s="343"/>
      <c r="B804" s="151"/>
      <c r="C804" s="151"/>
      <c r="D804" s="151"/>
      <c r="E804" s="151"/>
      <c r="F804" s="151"/>
      <c r="G804" s="151"/>
      <c r="H804" s="151"/>
      <c r="I804" s="151"/>
      <c r="J804" s="151"/>
      <c r="K804" s="151"/>
      <c r="L804" s="151"/>
      <c r="M804" s="151"/>
      <c r="N804" s="151"/>
      <c r="O804" s="151"/>
      <c r="P804" s="151"/>
      <c r="Q804" s="151"/>
      <c r="R804" s="151"/>
      <c r="S804" s="151"/>
      <c r="T804" s="151"/>
      <c r="U804" s="151"/>
      <c r="V804" s="151"/>
      <c r="W804" s="151"/>
      <c r="X804" s="151"/>
      <c r="Y804" s="151"/>
      <c r="Z804" s="151"/>
    </row>
    <row r="805">
      <c r="A805" s="343"/>
      <c r="B805" s="151"/>
      <c r="C805" s="151"/>
      <c r="D805" s="151"/>
      <c r="E805" s="151"/>
      <c r="F805" s="151"/>
      <c r="G805" s="151"/>
      <c r="H805" s="151"/>
      <c r="I805" s="151"/>
      <c r="J805" s="151"/>
      <c r="K805" s="151"/>
      <c r="L805" s="151"/>
      <c r="M805" s="151"/>
      <c r="N805" s="151"/>
      <c r="O805" s="151"/>
      <c r="P805" s="151"/>
      <c r="Q805" s="151"/>
      <c r="R805" s="151"/>
      <c r="S805" s="151"/>
      <c r="T805" s="151"/>
      <c r="U805" s="151"/>
      <c r="V805" s="151"/>
      <c r="W805" s="151"/>
      <c r="X805" s="151"/>
      <c r="Y805" s="151"/>
      <c r="Z805" s="151"/>
    </row>
    <row r="806">
      <c r="A806" s="343"/>
      <c r="B806" s="151"/>
      <c r="C806" s="151"/>
      <c r="D806" s="151"/>
      <c r="E806" s="151"/>
      <c r="F806" s="151"/>
      <c r="G806" s="151"/>
      <c r="H806" s="151"/>
      <c r="I806" s="151"/>
      <c r="J806" s="151"/>
      <c r="K806" s="151"/>
      <c r="L806" s="151"/>
      <c r="M806" s="151"/>
      <c r="N806" s="151"/>
      <c r="O806" s="151"/>
      <c r="P806" s="151"/>
      <c r="Q806" s="151"/>
      <c r="R806" s="151"/>
      <c r="S806" s="151"/>
      <c r="T806" s="151"/>
      <c r="U806" s="151"/>
      <c r="V806" s="151"/>
      <c r="W806" s="151"/>
      <c r="X806" s="151"/>
      <c r="Y806" s="151"/>
      <c r="Z806" s="151"/>
    </row>
    <row r="807">
      <c r="A807" s="343"/>
      <c r="B807" s="151"/>
      <c r="C807" s="151"/>
      <c r="D807" s="151"/>
      <c r="E807" s="151"/>
      <c r="F807" s="151"/>
      <c r="G807" s="151"/>
      <c r="H807" s="151"/>
      <c r="I807" s="151"/>
      <c r="J807" s="151"/>
      <c r="K807" s="151"/>
      <c r="L807" s="151"/>
      <c r="M807" s="151"/>
      <c r="N807" s="151"/>
      <c r="O807" s="151"/>
      <c r="P807" s="151"/>
      <c r="Q807" s="151"/>
      <c r="R807" s="151"/>
      <c r="S807" s="151"/>
      <c r="T807" s="151"/>
      <c r="U807" s="151"/>
      <c r="V807" s="151"/>
      <c r="W807" s="151"/>
      <c r="X807" s="151"/>
      <c r="Y807" s="151"/>
      <c r="Z807" s="151"/>
    </row>
    <row r="808">
      <c r="A808" s="343"/>
      <c r="B808" s="151"/>
      <c r="C808" s="151"/>
      <c r="D808" s="151"/>
      <c r="E808" s="151"/>
      <c r="F808" s="151"/>
      <c r="G808" s="151"/>
      <c r="H808" s="151"/>
      <c r="I808" s="151"/>
      <c r="J808" s="151"/>
      <c r="K808" s="151"/>
      <c r="L808" s="151"/>
      <c r="M808" s="151"/>
      <c r="N808" s="151"/>
      <c r="O808" s="151"/>
      <c r="P808" s="151"/>
      <c r="Q808" s="151"/>
      <c r="R808" s="151"/>
      <c r="S808" s="151"/>
      <c r="T808" s="151"/>
      <c r="U808" s="151"/>
      <c r="V808" s="151"/>
      <c r="W808" s="151"/>
      <c r="X808" s="151"/>
      <c r="Y808" s="151"/>
      <c r="Z808" s="151"/>
    </row>
    <row r="809">
      <c r="A809" s="343"/>
      <c r="B809" s="151"/>
      <c r="C809" s="151"/>
      <c r="D809" s="151"/>
      <c r="E809" s="151"/>
      <c r="F809" s="151"/>
      <c r="G809" s="151"/>
      <c r="H809" s="151"/>
      <c r="I809" s="151"/>
      <c r="J809" s="151"/>
      <c r="K809" s="151"/>
      <c r="L809" s="151"/>
      <c r="M809" s="151"/>
      <c r="N809" s="151"/>
      <c r="O809" s="151"/>
      <c r="P809" s="151"/>
      <c r="Q809" s="151"/>
      <c r="R809" s="151"/>
      <c r="S809" s="151"/>
      <c r="T809" s="151"/>
      <c r="U809" s="151"/>
      <c r="V809" s="151"/>
      <c r="W809" s="151"/>
      <c r="X809" s="151"/>
      <c r="Y809" s="151"/>
      <c r="Z809" s="151"/>
    </row>
    <row r="810">
      <c r="A810" s="343"/>
      <c r="B810" s="151"/>
      <c r="C810" s="151"/>
      <c r="D810" s="151"/>
      <c r="E810" s="151"/>
      <c r="F810" s="151"/>
      <c r="G810" s="151"/>
      <c r="H810" s="151"/>
      <c r="I810" s="151"/>
      <c r="J810" s="151"/>
      <c r="K810" s="151"/>
      <c r="L810" s="151"/>
      <c r="M810" s="151"/>
      <c r="N810" s="151"/>
      <c r="O810" s="151"/>
      <c r="P810" s="151"/>
      <c r="Q810" s="151"/>
      <c r="R810" s="151"/>
      <c r="S810" s="151"/>
      <c r="T810" s="151"/>
      <c r="U810" s="151"/>
      <c r="V810" s="151"/>
      <c r="W810" s="151"/>
      <c r="X810" s="151"/>
      <c r="Y810" s="151"/>
      <c r="Z810" s="151"/>
    </row>
    <row r="811">
      <c r="A811" s="343"/>
      <c r="B811" s="151"/>
      <c r="C811" s="151"/>
      <c r="D811" s="151"/>
      <c r="E811" s="151"/>
      <c r="F811" s="151"/>
      <c r="G811" s="151"/>
      <c r="H811" s="151"/>
      <c r="I811" s="151"/>
      <c r="J811" s="151"/>
      <c r="K811" s="151"/>
      <c r="L811" s="151"/>
      <c r="M811" s="151"/>
      <c r="N811" s="151"/>
      <c r="O811" s="151"/>
      <c r="P811" s="151"/>
      <c r="Q811" s="151"/>
      <c r="R811" s="151"/>
      <c r="S811" s="151"/>
      <c r="T811" s="151"/>
      <c r="U811" s="151"/>
      <c r="V811" s="151"/>
      <c r="W811" s="151"/>
      <c r="X811" s="151"/>
      <c r="Y811" s="151"/>
      <c r="Z811" s="151"/>
    </row>
    <row r="812">
      <c r="A812" s="343"/>
      <c r="B812" s="151"/>
      <c r="C812" s="151"/>
      <c r="D812" s="151"/>
      <c r="E812" s="151"/>
      <c r="F812" s="151"/>
      <c r="G812" s="151"/>
      <c r="H812" s="151"/>
      <c r="I812" s="151"/>
      <c r="J812" s="151"/>
      <c r="K812" s="151"/>
      <c r="L812" s="151"/>
      <c r="M812" s="151"/>
      <c r="N812" s="151"/>
      <c r="O812" s="151"/>
      <c r="P812" s="151"/>
      <c r="Q812" s="151"/>
      <c r="R812" s="151"/>
      <c r="S812" s="151"/>
      <c r="T812" s="151"/>
      <c r="U812" s="151"/>
      <c r="V812" s="151"/>
      <c r="W812" s="151"/>
      <c r="X812" s="151"/>
      <c r="Y812" s="151"/>
      <c r="Z812" s="151"/>
    </row>
    <row r="813">
      <c r="A813" s="343"/>
      <c r="B813" s="151"/>
      <c r="C813" s="151"/>
      <c r="D813" s="151"/>
      <c r="E813" s="151"/>
      <c r="F813" s="151"/>
      <c r="G813" s="151"/>
      <c r="H813" s="151"/>
      <c r="I813" s="151"/>
      <c r="J813" s="151"/>
      <c r="K813" s="151"/>
      <c r="L813" s="151"/>
      <c r="M813" s="151"/>
      <c r="N813" s="151"/>
      <c r="O813" s="151"/>
      <c r="P813" s="151"/>
      <c r="Q813" s="151"/>
      <c r="R813" s="151"/>
      <c r="S813" s="151"/>
      <c r="T813" s="151"/>
      <c r="U813" s="151"/>
      <c r="V813" s="151"/>
      <c r="W813" s="151"/>
      <c r="X813" s="151"/>
      <c r="Y813" s="151"/>
      <c r="Z813" s="151"/>
    </row>
    <row r="814">
      <c r="A814" s="343"/>
      <c r="B814" s="151"/>
      <c r="C814" s="151"/>
      <c r="D814" s="151"/>
      <c r="E814" s="151"/>
      <c r="F814" s="151"/>
      <c r="G814" s="151"/>
      <c r="H814" s="151"/>
      <c r="I814" s="151"/>
      <c r="J814" s="151"/>
      <c r="K814" s="151"/>
      <c r="L814" s="151"/>
      <c r="M814" s="151"/>
      <c r="N814" s="151"/>
      <c r="O814" s="151"/>
      <c r="P814" s="151"/>
      <c r="Q814" s="151"/>
      <c r="R814" s="151"/>
      <c r="S814" s="151"/>
      <c r="T814" s="151"/>
      <c r="U814" s="151"/>
      <c r="V814" s="151"/>
      <c r="W814" s="151"/>
      <c r="X814" s="151"/>
      <c r="Y814" s="151"/>
      <c r="Z814" s="151"/>
    </row>
    <row r="815">
      <c r="A815" s="343"/>
      <c r="B815" s="151"/>
      <c r="C815" s="151"/>
      <c r="D815" s="151"/>
      <c r="E815" s="151"/>
      <c r="F815" s="151"/>
      <c r="G815" s="151"/>
      <c r="H815" s="151"/>
      <c r="I815" s="151"/>
      <c r="J815" s="151"/>
      <c r="K815" s="151"/>
      <c r="L815" s="151"/>
      <c r="M815" s="151"/>
      <c r="N815" s="151"/>
      <c r="O815" s="151"/>
      <c r="P815" s="151"/>
      <c r="Q815" s="151"/>
      <c r="R815" s="151"/>
      <c r="S815" s="151"/>
      <c r="T815" s="151"/>
      <c r="U815" s="151"/>
      <c r="V815" s="151"/>
      <c r="W815" s="151"/>
      <c r="X815" s="151"/>
      <c r="Y815" s="151"/>
      <c r="Z815" s="151"/>
    </row>
    <row r="816">
      <c r="A816" s="343"/>
      <c r="B816" s="151"/>
      <c r="C816" s="151"/>
      <c r="D816" s="151"/>
      <c r="E816" s="151"/>
      <c r="F816" s="151"/>
      <c r="G816" s="151"/>
      <c r="H816" s="151"/>
      <c r="I816" s="151"/>
      <c r="J816" s="151"/>
      <c r="K816" s="151"/>
      <c r="L816" s="151"/>
      <c r="M816" s="151"/>
      <c r="N816" s="151"/>
      <c r="O816" s="151"/>
      <c r="P816" s="151"/>
      <c r="Q816" s="151"/>
      <c r="R816" s="151"/>
      <c r="S816" s="151"/>
      <c r="T816" s="151"/>
      <c r="U816" s="151"/>
      <c r="V816" s="151"/>
      <c r="W816" s="151"/>
      <c r="X816" s="151"/>
      <c r="Y816" s="151"/>
      <c r="Z816" s="151"/>
    </row>
    <row r="817">
      <c r="A817" s="343"/>
      <c r="B817" s="151"/>
      <c r="C817" s="151"/>
      <c r="D817" s="151"/>
      <c r="E817" s="151"/>
      <c r="F817" s="151"/>
      <c r="G817" s="151"/>
      <c r="H817" s="151"/>
      <c r="I817" s="151"/>
      <c r="J817" s="151"/>
      <c r="K817" s="151"/>
      <c r="L817" s="151"/>
      <c r="M817" s="151"/>
      <c r="N817" s="151"/>
      <c r="O817" s="151"/>
      <c r="P817" s="151"/>
      <c r="Q817" s="151"/>
      <c r="R817" s="151"/>
      <c r="S817" s="151"/>
      <c r="T817" s="151"/>
      <c r="U817" s="151"/>
      <c r="V817" s="151"/>
      <c r="W817" s="151"/>
      <c r="X817" s="151"/>
      <c r="Y817" s="151"/>
      <c r="Z817" s="151"/>
    </row>
    <row r="818">
      <c r="A818" s="343"/>
      <c r="B818" s="151"/>
      <c r="C818" s="151"/>
      <c r="D818" s="151"/>
      <c r="E818" s="151"/>
      <c r="F818" s="151"/>
      <c r="G818" s="151"/>
      <c r="H818" s="151"/>
      <c r="I818" s="151"/>
      <c r="J818" s="151"/>
      <c r="K818" s="151"/>
      <c r="L818" s="151"/>
      <c r="M818" s="151"/>
      <c r="N818" s="151"/>
      <c r="O818" s="151"/>
      <c r="P818" s="151"/>
      <c r="Q818" s="151"/>
      <c r="R818" s="151"/>
      <c r="S818" s="151"/>
      <c r="T818" s="151"/>
      <c r="U818" s="151"/>
      <c r="V818" s="151"/>
      <c r="W818" s="151"/>
      <c r="X818" s="151"/>
      <c r="Y818" s="151"/>
      <c r="Z818" s="151"/>
    </row>
    <row r="819">
      <c r="A819" s="343"/>
      <c r="B819" s="151"/>
      <c r="C819" s="151"/>
      <c r="D819" s="151"/>
      <c r="E819" s="151"/>
      <c r="F819" s="151"/>
      <c r="G819" s="151"/>
      <c r="H819" s="151"/>
      <c r="I819" s="151"/>
      <c r="J819" s="151"/>
      <c r="K819" s="151"/>
      <c r="L819" s="151"/>
      <c r="M819" s="151"/>
      <c r="N819" s="151"/>
      <c r="O819" s="151"/>
      <c r="P819" s="151"/>
      <c r="Q819" s="151"/>
      <c r="R819" s="151"/>
      <c r="S819" s="151"/>
      <c r="T819" s="151"/>
      <c r="U819" s="151"/>
      <c r="V819" s="151"/>
      <c r="W819" s="151"/>
      <c r="X819" s="151"/>
      <c r="Y819" s="151"/>
      <c r="Z819" s="151"/>
    </row>
    <row r="820">
      <c r="A820" s="343"/>
      <c r="B820" s="151"/>
      <c r="C820" s="151"/>
      <c r="D820" s="151"/>
      <c r="E820" s="151"/>
      <c r="F820" s="151"/>
      <c r="G820" s="151"/>
      <c r="H820" s="151"/>
      <c r="I820" s="151"/>
      <c r="J820" s="151"/>
      <c r="K820" s="151"/>
      <c r="L820" s="151"/>
      <c r="M820" s="151"/>
      <c r="N820" s="151"/>
      <c r="O820" s="151"/>
      <c r="P820" s="151"/>
      <c r="Q820" s="151"/>
      <c r="R820" s="151"/>
      <c r="S820" s="151"/>
      <c r="T820" s="151"/>
      <c r="U820" s="151"/>
      <c r="V820" s="151"/>
      <c r="W820" s="151"/>
      <c r="X820" s="151"/>
      <c r="Y820" s="151"/>
      <c r="Z820" s="151"/>
    </row>
    <row r="821">
      <c r="A821" s="343"/>
      <c r="B821" s="151"/>
      <c r="C821" s="151"/>
      <c r="D821" s="151"/>
      <c r="E821" s="151"/>
      <c r="F821" s="151"/>
      <c r="G821" s="151"/>
      <c r="H821" s="151"/>
      <c r="I821" s="151"/>
      <c r="J821" s="151"/>
      <c r="K821" s="151"/>
      <c r="L821" s="151"/>
      <c r="M821" s="151"/>
      <c r="N821" s="151"/>
      <c r="O821" s="151"/>
      <c r="P821" s="151"/>
      <c r="Q821" s="151"/>
      <c r="R821" s="151"/>
      <c r="S821" s="151"/>
      <c r="T821" s="151"/>
      <c r="U821" s="151"/>
      <c r="V821" s="151"/>
      <c r="W821" s="151"/>
      <c r="X821" s="151"/>
      <c r="Y821" s="151"/>
      <c r="Z821" s="151"/>
    </row>
    <row r="822">
      <c r="A822" s="343"/>
      <c r="B822" s="151"/>
      <c r="C822" s="151"/>
      <c r="D822" s="151"/>
      <c r="E822" s="151"/>
      <c r="F822" s="151"/>
      <c r="G822" s="151"/>
      <c r="H822" s="151"/>
      <c r="I822" s="151"/>
      <c r="J822" s="151"/>
      <c r="K822" s="151"/>
      <c r="L822" s="151"/>
      <c r="M822" s="151"/>
      <c r="N822" s="151"/>
      <c r="O822" s="151"/>
      <c r="P822" s="151"/>
      <c r="Q822" s="151"/>
      <c r="R822" s="151"/>
      <c r="S822" s="151"/>
      <c r="T822" s="151"/>
      <c r="U822" s="151"/>
      <c r="V822" s="151"/>
      <c r="W822" s="151"/>
      <c r="X822" s="151"/>
      <c r="Y822" s="151"/>
      <c r="Z822" s="151"/>
    </row>
    <row r="823">
      <c r="A823" s="343"/>
      <c r="B823" s="151"/>
      <c r="C823" s="151"/>
      <c r="D823" s="151"/>
      <c r="E823" s="151"/>
      <c r="F823" s="151"/>
      <c r="G823" s="151"/>
      <c r="H823" s="151"/>
      <c r="I823" s="151"/>
      <c r="J823" s="151"/>
      <c r="K823" s="151"/>
      <c r="L823" s="151"/>
      <c r="M823" s="151"/>
      <c r="N823" s="151"/>
      <c r="O823" s="151"/>
      <c r="P823" s="151"/>
      <c r="Q823" s="151"/>
      <c r="R823" s="151"/>
      <c r="S823" s="151"/>
      <c r="T823" s="151"/>
      <c r="U823" s="151"/>
      <c r="V823" s="151"/>
      <c r="W823" s="151"/>
      <c r="X823" s="151"/>
      <c r="Y823" s="151"/>
      <c r="Z823" s="151"/>
    </row>
    <row r="824">
      <c r="A824" s="343"/>
      <c r="B824" s="151"/>
      <c r="C824" s="151"/>
      <c r="D824" s="151"/>
      <c r="E824" s="151"/>
      <c r="F824" s="151"/>
      <c r="G824" s="151"/>
      <c r="H824" s="151"/>
      <c r="I824" s="151"/>
      <c r="J824" s="151"/>
      <c r="K824" s="151"/>
      <c r="L824" s="151"/>
      <c r="M824" s="151"/>
      <c r="N824" s="151"/>
      <c r="O824" s="151"/>
      <c r="P824" s="151"/>
      <c r="Q824" s="151"/>
      <c r="R824" s="151"/>
      <c r="S824" s="151"/>
      <c r="T824" s="151"/>
      <c r="U824" s="151"/>
      <c r="V824" s="151"/>
      <c r="W824" s="151"/>
      <c r="X824" s="151"/>
      <c r="Y824" s="151"/>
      <c r="Z824" s="151"/>
    </row>
    <row r="825">
      <c r="A825" s="343"/>
      <c r="B825" s="151"/>
      <c r="C825" s="151"/>
      <c r="D825" s="151"/>
      <c r="E825" s="151"/>
      <c r="F825" s="151"/>
      <c r="G825" s="151"/>
      <c r="H825" s="151"/>
      <c r="I825" s="151"/>
      <c r="J825" s="151"/>
      <c r="K825" s="151"/>
      <c r="L825" s="151"/>
      <c r="M825" s="151"/>
      <c r="N825" s="151"/>
      <c r="O825" s="151"/>
      <c r="P825" s="151"/>
      <c r="Q825" s="151"/>
      <c r="R825" s="151"/>
      <c r="S825" s="151"/>
      <c r="T825" s="151"/>
      <c r="U825" s="151"/>
      <c r="V825" s="151"/>
      <c r="W825" s="151"/>
      <c r="X825" s="151"/>
      <c r="Y825" s="151"/>
      <c r="Z825" s="151"/>
    </row>
    <row r="826">
      <c r="A826" s="343"/>
      <c r="B826" s="151"/>
      <c r="C826" s="151"/>
      <c r="D826" s="151"/>
      <c r="E826" s="151"/>
      <c r="F826" s="151"/>
      <c r="G826" s="151"/>
      <c r="H826" s="151"/>
      <c r="I826" s="151"/>
      <c r="J826" s="151"/>
      <c r="K826" s="151"/>
      <c r="L826" s="151"/>
      <c r="M826" s="151"/>
      <c r="N826" s="151"/>
      <c r="O826" s="151"/>
      <c r="P826" s="151"/>
      <c r="Q826" s="151"/>
      <c r="R826" s="151"/>
      <c r="S826" s="151"/>
      <c r="T826" s="151"/>
      <c r="U826" s="151"/>
      <c r="V826" s="151"/>
      <c r="W826" s="151"/>
      <c r="X826" s="151"/>
      <c r="Y826" s="151"/>
      <c r="Z826" s="151"/>
    </row>
    <row r="827">
      <c r="A827" s="343"/>
      <c r="B827" s="151"/>
      <c r="C827" s="151"/>
      <c r="D827" s="151"/>
      <c r="E827" s="151"/>
      <c r="F827" s="151"/>
      <c r="G827" s="151"/>
      <c r="H827" s="151"/>
      <c r="I827" s="151"/>
      <c r="J827" s="151"/>
      <c r="K827" s="151"/>
      <c r="L827" s="151"/>
      <c r="M827" s="151"/>
      <c r="N827" s="151"/>
      <c r="O827" s="151"/>
      <c r="P827" s="151"/>
      <c r="Q827" s="151"/>
      <c r="R827" s="151"/>
      <c r="S827" s="151"/>
      <c r="T827" s="151"/>
      <c r="U827" s="151"/>
      <c r="V827" s="151"/>
      <c r="W827" s="151"/>
      <c r="X827" s="151"/>
      <c r="Y827" s="151"/>
      <c r="Z827" s="151"/>
    </row>
    <row r="828">
      <c r="A828" s="343"/>
      <c r="B828" s="151"/>
      <c r="C828" s="151"/>
      <c r="D828" s="151"/>
      <c r="E828" s="151"/>
      <c r="F828" s="151"/>
      <c r="G828" s="151"/>
      <c r="H828" s="151"/>
      <c r="I828" s="151"/>
      <c r="J828" s="151"/>
      <c r="K828" s="151"/>
      <c r="L828" s="151"/>
      <c r="M828" s="151"/>
      <c r="N828" s="151"/>
      <c r="O828" s="151"/>
      <c r="P828" s="151"/>
      <c r="Q828" s="151"/>
      <c r="R828" s="151"/>
      <c r="S828" s="151"/>
      <c r="T828" s="151"/>
      <c r="U828" s="151"/>
      <c r="V828" s="151"/>
      <c r="W828" s="151"/>
      <c r="X828" s="151"/>
      <c r="Y828" s="151"/>
      <c r="Z828" s="151"/>
    </row>
    <row r="829">
      <c r="A829" s="343"/>
      <c r="B829" s="151"/>
      <c r="C829" s="151"/>
      <c r="D829" s="151"/>
      <c r="E829" s="151"/>
      <c r="F829" s="151"/>
      <c r="G829" s="151"/>
      <c r="H829" s="151"/>
      <c r="I829" s="151"/>
      <c r="J829" s="151"/>
      <c r="K829" s="151"/>
      <c r="L829" s="151"/>
      <c r="M829" s="151"/>
      <c r="N829" s="151"/>
      <c r="O829" s="151"/>
      <c r="P829" s="151"/>
      <c r="Q829" s="151"/>
      <c r="R829" s="151"/>
      <c r="S829" s="151"/>
      <c r="T829" s="151"/>
      <c r="U829" s="151"/>
      <c r="V829" s="151"/>
      <c r="W829" s="151"/>
      <c r="X829" s="151"/>
      <c r="Y829" s="151"/>
      <c r="Z829" s="151"/>
    </row>
    <row r="830">
      <c r="A830" s="343"/>
      <c r="B830" s="151"/>
      <c r="C830" s="151"/>
      <c r="D830" s="151"/>
      <c r="E830" s="151"/>
      <c r="F830" s="151"/>
      <c r="G830" s="151"/>
      <c r="H830" s="151"/>
      <c r="I830" s="151"/>
      <c r="J830" s="151"/>
      <c r="K830" s="151"/>
      <c r="L830" s="151"/>
      <c r="M830" s="151"/>
      <c r="N830" s="151"/>
      <c r="O830" s="151"/>
      <c r="P830" s="151"/>
      <c r="Q830" s="151"/>
      <c r="R830" s="151"/>
      <c r="S830" s="151"/>
      <c r="T830" s="151"/>
      <c r="U830" s="151"/>
      <c r="V830" s="151"/>
      <c r="W830" s="151"/>
      <c r="X830" s="151"/>
      <c r="Y830" s="151"/>
      <c r="Z830" s="151"/>
    </row>
    <row r="831">
      <c r="A831" s="343"/>
      <c r="B831" s="151"/>
      <c r="C831" s="151"/>
      <c r="D831" s="151"/>
      <c r="E831" s="151"/>
      <c r="F831" s="151"/>
      <c r="G831" s="151"/>
      <c r="H831" s="151"/>
      <c r="I831" s="151"/>
      <c r="J831" s="151"/>
      <c r="K831" s="151"/>
      <c r="L831" s="151"/>
      <c r="M831" s="151"/>
      <c r="N831" s="151"/>
      <c r="O831" s="151"/>
      <c r="P831" s="151"/>
      <c r="Q831" s="151"/>
      <c r="R831" s="151"/>
      <c r="S831" s="151"/>
      <c r="T831" s="151"/>
      <c r="U831" s="151"/>
      <c r="V831" s="151"/>
      <c r="W831" s="151"/>
      <c r="X831" s="151"/>
      <c r="Y831" s="151"/>
      <c r="Z831" s="151"/>
    </row>
    <row r="832">
      <c r="A832" s="343"/>
      <c r="B832" s="151"/>
      <c r="C832" s="151"/>
      <c r="D832" s="151"/>
      <c r="E832" s="151"/>
      <c r="F832" s="151"/>
      <c r="G832" s="151"/>
      <c r="H832" s="151"/>
      <c r="I832" s="151"/>
      <c r="J832" s="151"/>
      <c r="K832" s="151"/>
      <c r="L832" s="151"/>
      <c r="M832" s="151"/>
      <c r="N832" s="151"/>
      <c r="O832" s="151"/>
      <c r="P832" s="151"/>
      <c r="Q832" s="151"/>
      <c r="R832" s="151"/>
      <c r="S832" s="151"/>
      <c r="T832" s="151"/>
      <c r="U832" s="151"/>
      <c r="V832" s="151"/>
      <c r="W832" s="151"/>
      <c r="X832" s="151"/>
      <c r="Y832" s="151"/>
      <c r="Z832" s="151"/>
    </row>
    <row r="833">
      <c r="A833" s="343"/>
      <c r="B833" s="151"/>
      <c r="C833" s="151"/>
      <c r="D833" s="151"/>
      <c r="E833" s="151"/>
      <c r="F833" s="151"/>
      <c r="G833" s="151"/>
      <c r="H833" s="151"/>
      <c r="I833" s="151"/>
      <c r="J833" s="151"/>
      <c r="K833" s="151"/>
      <c r="L833" s="151"/>
      <c r="M833" s="151"/>
      <c r="N833" s="151"/>
      <c r="O833" s="151"/>
      <c r="P833" s="151"/>
      <c r="Q833" s="151"/>
      <c r="R833" s="151"/>
      <c r="S833" s="151"/>
      <c r="T833" s="151"/>
      <c r="U833" s="151"/>
      <c r="V833" s="151"/>
      <c r="W833" s="151"/>
      <c r="X833" s="151"/>
      <c r="Y833" s="151"/>
      <c r="Z833" s="151"/>
    </row>
    <row r="834">
      <c r="A834" s="343"/>
      <c r="B834" s="151"/>
      <c r="C834" s="151"/>
      <c r="D834" s="151"/>
      <c r="E834" s="151"/>
      <c r="F834" s="151"/>
      <c r="G834" s="151"/>
      <c r="H834" s="151"/>
      <c r="I834" s="151"/>
      <c r="J834" s="151"/>
      <c r="K834" s="151"/>
      <c r="L834" s="151"/>
      <c r="M834" s="151"/>
      <c r="N834" s="151"/>
      <c r="O834" s="151"/>
      <c r="P834" s="151"/>
      <c r="Q834" s="151"/>
      <c r="R834" s="151"/>
      <c r="S834" s="151"/>
      <c r="T834" s="151"/>
      <c r="U834" s="151"/>
      <c r="V834" s="151"/>
      <c r="W834" s="151"/>
      <c r="X834" s="151"/>
      <c r="Y834" s="151"/>
      <c r="Z834" s="151"/>
    </row>
    <row r="835">
      <c r="A835" s="343"/>
      <c r="B835" s="151"/>
      <c r="C835" s="151"/>
      <c r="D835" s="151"/>
      <c r="E835" s="151"/>
      <c r="F835" s="151"/>
      <c r="G835" s="151"/>
      <c r="H835" s="151"/>
      <c r="I835" s="151"/>
      <c r="J835" s="151"/>
      <c r="K835" s="151"/>
      <c r="L835" s="151"/>
      <c r="M835" s="151"/>
      <c r="N835" s="151"/>
      <c r="O835" s="151"/>
      <c r="P835" s="151"/>
      <c r="Q835" s="151"/>
      <c r="R835" s="151"/>
      <c r="S835" s="151"/>
      <c r="T835" s="151"/>
      <c r="U835" s="151"/>
      <c r="V835" s="151"/>
      <c r="W835" s="151"/>
      <c r="X835" s="151"/>
      <c r="Y835" s="151"/>
      <c r="Z835" s="151"/>
    </row>
    <row r="836">
      <c r="A836" s="343"/>
      <c r="B836" s="151"/>
      <c r="C836" s="151"/>
      <c r="D836" s="151"/>
      <c r="E836" s="151"/>
      <c r="F836" s="151"/>
      <c r="G836" s="151"/>
      <c r="H836" s="151"/>
      <c r="I836" s="151"/>
      <c r="J836" s="151"/>
      <c r="K836" s="151"/>
      <c r="L836" s="151"/>
      <c r="M836" s="151"/>
      <c r="N836" s="151"/>
      <c r="O836" s="151"/>
      <c r="P836" s="151"/>
      <c r="Q836" s="151"/>
      <c r="R836" s="151"/>
      <c r="S836" s="151"/>
      <c r="T836" s="151"/>
      <c r="U836" s="151"/>
      <c r="V836" s="151"/>
      <c r="W836" s="151"/>
      <c r="X836" s="151"/>
      <c r="Y836" s="151"/>
      <c r="Z836" s="151"/>
    </row>
    <row r="837">
      <c r="A837" s="343"/>
      <c r="B837" s="151"/>
      <c r="C837" s="151"/>
      <c r="D837" s="151"/>
      <c r="E837" s="151"/>
      <c r="F837" s="151"/>
      <c r="G837" s="151"/>
      <c r="H837" s="151"/>
      <c r="I837" s="151"/>
      <c r="J837" s="151"/>
      <c r="K837" s="151"/>
      <c r="L837" s="151"/>
      <c r="M837" s="151"/>
      <c r="N837" s="151"/>
      <c r="O837" s="151"/>
      <c r="P837" s="151"/>
      <c r="Q837" s="151"/>
      <c r="R837" s="151"/>
      <c r="S837" s="151"/>
      <c r="T837" s="151"/>
      <c r="U837" s="151"/>
      <c r="V837" s="151"/>
      <c r="W837" s="151"/>
      <c r="X837" s="151"/>
      <c r="Y837" s="151"/>
      <c r="Z837" s="151"/>
    </row>
    <row r="838">
      <c r="A838" s="343"/>
      <c r="B838" s="151"/>
      <c r="C838" s="151"/>
      <c r="D838" s="151"/>
      <c r="E838" s="151"/>
      <c r="F838" s="151"/>
      <c r="G838" s="151"/>
      <c r="H838" s="151"/>
      <c r="I838" s="151"/>
      <c r="J838" s="151"/>
      <c r="K838" s="151"/>
      <c r="L838" s="151"/>
      <c r="M838" s="151"/>
      <c r="N838" s="151"/>
      <c r="O838" s="151"/>
      <c r="P838" s="151"/>
      <c r="Q838" s="151"/>
      <c r="R838" s="151"/>
      <c r="S838" s="151"/>
      <c r="T838" s="151"/>
      <c r="U838" s="151"/>
      <c r="V838" s="151"/>
      <c r="W838" s="151"/>
      <c r="X838" s="151"/>
      <c r="Y838" s="151"/>
      <c r="Z838" s="151"/>
    </row>
    <row r="839">
      <c r="A839" s="343"/>
      <c r="B839" s="151"/>
      <c r="C839" s="151"/>
      <c r="D839" s="151"/>
      <c r="E839" s="151"/>
      <c r="F839" s="151"/>
      <c r="G839" s="151"/>
      <c r="H839" s="151"/>
      <c r="I839" s="151"/>
      <c r="J839" s="151"/>
      <c r="K839" s="151"/>
      <c r="L839" s="151"/>
      <c r="M839" s="151"/>
      <c r="N839" s="151"/>
      <c r="O839" s="151"/>
      <c r="P839" s="151"/>
      <c r="Q839" s="151"/>
      <c r="R839" s="151"/>
      <c r="S839" s="151"/>
      <c r="T839" s="151"/>
      <c r="U839" s="151"/>
      <c r="V839" s="151"/>
      <c r="W839" s="151"/>
      <c r="X839" s="151"/>
      <c r="Y839" s="151"/>
      <c r="Z839" s="151"/>
    </row>
    <row r="840">
      <c r="A840" s="343"/>
      <c r="B840" s="151"/>
      <c r="C840" s="151"/>
      <c r="D840" s="151"/>
      <c r="E840" s="151"/>
      <c r="F840" s="151"/>
      <c r="G840" s="151"/>
      <c r="H840" s="151"/>
      <c r="I840" s="151"/>
      <c r="J840" s="151"/>
      <c r="K840" s="151"/>
      <c r="L840" s="151"/>
      <c r="M840" s="151"/>
      <c r="N840" s="151"/>
      <c r="O840" s="151"/>
      <c r="P840" s="151"/>
      <c r="Q840" s="151"/>
      <c r="R840" s="151"/>
      <c r="S840" s="151"/>
      <c r="T840" s="151"/>
      <c r="U840" s="151"/>
      <c r="V840" s="151"/>
      <c r="W840" s="151"/>
      <c r="X840" s="151"/>
      <c r="Y840" s="151"/>
      <c r="Z840" s="151"/>
    </row>
    <row r="841">
      <c r="A841" s="343"/>
      <c r="B841" s="151"/>
      <c r="C841" s="151"/>
      <c r="D841" s="151"/>
      <c r="E841" s="151"/>
      <c r="F841" s="151"/>
      <c r="G841" s="151"/>
      <c r="H841" s="151"/>
      <c r="I841" s="151"/>
      <c r="J841" s="151"/>
      <c r="K841" s="151"/>
      <c r="L841" s="151"/>
      <c r="M841" s="151"/>
      <c r="N841" s="151"/>
      <c r="O841" s="151"/>
      <c r="P841" s="151"/>
      <c r="Q841" s="151"/>
      <c r="R841" s="151"/>
      <c r="S841" s="151"/>
      <c r="T841" s="151"/>
      <c r="U841" s="151"/>
      <c r="V841" s="151"/>
      <c r="W841" s="151"/>
      <c r="X841" s="151"/>
      <c r="Y841" s="151"/>
      <c r="Z841" s="151"/>
    </row>
    <row r="842">
      <c r="A842" s="343"/>
      <c r="B842" s="151"/>
      <c r="C842" s="151"/>
      <c r="D842" s="151"/>
      <c r="E842" s="151"/>
      <c r="F842" s="151"/>
      <c r="G842" s="151"/>
      <c r="H842" s="151"/>
      <c r="I842" s="151"/>
      <c r="J842" s="151"/>
      <c r="K842" s="151"/>
      <c r="L842" s="151"/>
      <c r="M842" s="151"/>
      <c r="N842" s="151"/>
      <c r="O842" s="151"/>
      <c r="P842" s="151"/>
      <c r="Q842" s="151"/>
      <c r="R842" s="151"/>
      <c r="S842" s="151"/>
      <c r="T842" s="151"/>
      <c r="U842" s="151"/>
      <c r="V842" s="151"/>
      <c r="W842" s="151"/>
      <c r="X842" s="151"/>
      <c r="Y842" s="151"/>
      <c r="Z842" s="151"/>
    </row>
    <row r="843">
      <c r="A843" s="343"/>
      <c r="B843" s="151"/>
      <c r="C843" s="151"/>
      <c r="D843" s="151"/>
      <c r="E843" s="151"/>
      <c r="F843" s="151"/>
      <c r="G843" s="151"/>
      <c r="H843" s="151"/>
      <c r="I843" s="151"/>
      <c r="J843" s="151"/>
      <c r="K843" s="151"/>
      <c r="L843" s="151"/>
      <c r="M843" s="151"/>
      <c r="N843" s="151"/>
      <c r="O843" s="151"/>
      <c r="P843" s="151"/>
      <c r="Q843" s="151"/>
      <c r="R843" s="151"/>
      <c r="S843" s="151"/>
      <c r="T843" s="151"/>
      <c r="U843" s="151"/>
      <c r="V843" s="151"/>
      <c r="W843" s="151"/>
      <c r="X843" s="151"/>
      <c r="Y843" s="151"/>
      <c r="Z843" s="151"/>
    </row>
    <row r="844">
      <c r="A844" s="343"/>
      <c r="B844" s="151"/>
      <c r="C844" s="151"/>
      <c r="D844" s="151"/>
      <c r="E844" s="151"/>
      <c r="F844" s="151"/>
      <c r="G844" s="151"/>
      <c r="H844" s="151"/>
      <c r="I844" s="151"/>
      <c r="J844" s="151"/>
      <c r="K844" s="151"/>
      <c r="L844" s="151"/>
      <c r="M844" s="151"/>
      <c r="N844" s="151"/>
      <c r="O844" s="151"/>
      <c r="P844" s="151"/>
      <c r="Q844" s="151"/>
      <c r="R844" s="151"/>
      <c r="S844" s="151"/>
      <c r="T844" s="151"/>
      <c r="U844" s="151"/>
      <c r="V844" s="151"/>
      <c r="W844" s="151"/>
      <c r="X844" s="151"/>
      <c r="Y844" s="151"/>
      <c r="Z844" s="151"/>
    </row>
    <row r="845">
      <c r="A845" s="343"/>
      <c r="B845" s="151"/>
      <c r="C845" s="151"/>
      <c r="D845" s="151"/>
      <c r="E845" s="151"/>
      <c r="F845" s="151"/>
      <c r="G845" s="151"/>
      <c r="H845" s="151"/>
      <c r="I845" s="151"/>
      <c r="J845" s="151"/>
      <c r="K845" s="151"/>
      <c r="L845" s="151"/>
      <c r="M845" s="151"/>
      <c r="N845" s="151"/>
      <c r="O845" s="151"/>
      <c r="P845" s="151"/>
      <c r="Q845" s="151"/>
      <c r="R845" s="151"/>
      <c r="S845" s="151"/>
      <c r="T845" s="151"/>
      <c r="U845" s="151"/>
      <c r="V845" s="151"/>
      <c r="W845" s="151"/>
      <c r="X845" s="151"/>
      <c r="Y845" s="151"/>
      <c r="Z845" s="151"/>
    </row>
    <row r="846">
      <c r="A846" s="343"/>
      <c r="B846" s="151"/>
      <c r="C846" s="151"/>
      <c r="D846" s="151"/>
      <c r="E846" s="151"/>
      <c r="F846" s="151"/>
      <c r="G846" s="151"/>
      <c r="H846" s="151"/>
      <c r="I846" s="151"/>
      <c r="J846" s="151"/>
      <c r="K846" s="151"/>
      <c r="L846" s="151"/>
      <c r="M846" s="151"/>
      <c r="N846" s="151"/>
      <c r="O846" s="151"/>
      <c r="P846" s="151"/>
      <c r="Q846" s="151"/>
      <c r="R846" s="151"/>
      <c r="S846" s="151"/>
      <c r="T846" s="151"/>
      <c r="U846" s="151"/>
      <c r="V846" s="151"/>
      <c r="W846" s="151"/>
      <c r="X846" s="151"/>
      <c r="Y846" s="151"/>
      <c r="Z846" s="151"/>
    </row>
    <row r="847">
      <c r="A847" s="343"/>
      <c r="B847" s="151"/>
      <c r="C847" s="151"/>
      <c r="D847" s="151"/>
      <c r="E847" s="151"/>
      <c r="F847" s="151"/>
      <c r="G847" s="151"/>
      <c r="H847" s="151"/>
      <c r="I847" s="151"/>
      <c r="J847" s="151"/>
      <c r="K847" s="151"/>
      <c r="L847" s="151"/>
      <c r="M847" s="151"/>
      <c r="N847" s="151"/>
      <c r="O847" s="151"/>
      <c r="P847" s="151"/>
      <c r="Q847" s="151"/>
      <c r="R847" s="151"/>
      <c r="S847" s="151"/>
      <c r="T847" s="151"/>
      <c r="U847" s="151"/>
      <c r="V847" s="151"/>
      <c r="W847" s="151"/>
      <c r="X847" s="151"/>
      <c r="Y847" s="151"/>
      <c r="Z847" s="151"/>
    </row>
    <row r="848">
      <c r="A848" s="343"/>
      <c r="B848" s="151"/>
      <c r="C848" s="151"/>
      <c r="D848" s="151"/>
      <c r="E848" s="151"/>
      <c r="F848" s="151"/>
      <c r="G848" s="151"/>
      <c r="H848" s="151"/>
      <c r="I848" s="151"/>
      <c r="J848" s="151"/>
      <c r="K848" s="151"/>
      <c r="L848" s="151"/>
      <c r="M848" s="151"/>
      <c r="N848" s="151"/>
      <c r="O848" s="151"/>
      <c r="P848" s="151"/>
      <c r="Q848" s="151"/>
      <c r="R848" s="151"/>
      <c r="S848" s="151"/>
      <c r="T848" s="151"/>
      <c r="U848" s="151"/>
      <c r="V848" s="151"/>
      <c r="W848" s="151"/>
      <c r="X848" s="151"/>
      <c r="Y848" s="151"/>
      <c r="Z848" s="151"/>
    </row>
    <row r="849">
      <c r="A849" s="343"/>
      <c r="B849" s="151"/>
      <c r="C849" s="151"/>
      <c r="D849" s="151"/>
      <c r="E849" s="151"/>
      <c r="F849" s="151"/>
      <c r="G849" s="151"/>
      <c r="H849" s="151"/>
      <c r="I849" s="151"/>
      <c r="J849" s="151"/>
      <c r="K849" s="151"/>
      <c r="L849" s="151"/>
      <c r="M849" s="151"/>
      <c r="N849" s="151"/>
      <c r="O849" s="151"/>
      <c r="P849" s="151"/>
      <c r="Q849" s="151"/>
      <c r="R849" s="151"/>
      <c r="S849" s="151"/>
      <c r="T849" s="151"/>
      <c r="U849" s="151"/>
      <c r="V849" s="151"/>
      <c r="W849" s="151"/>
      <c r="X849" s="151"/>
      <c r="Y849" s="151"/>
      <c r="Z849" s="151"/>
    </row>
    <row r="850">
      <c r="A850" s="343"/>
      <c r="B850" s="151"/>
      <c r="C850" s="151"/>
      <c r="D850" s="151"/>
      <c r="E850" s="151"/>
      <c r="F850" s="151"/>
      <c r="G850" s="151"/>
      <c r="H850" s="151"/>
      <c r="I850" s="151"/>
      <c r="J850" s="151"/>
      <c r="K850" s="151"/>
      <c r="L850" s="151"/>
      <c r="M850" s="151"/>
      <c r="N850" s="151"/>
      <c r="O850" s="151"/>
      <c r="P850" s="151"/>
      <c r="Q850" s="151"/>
      <c r="R850" s="151"/>
      <c r="S850" s="151"/>
      <c r="T850" s="151"/>
      <c r="U850" s="151"/>
      <c r="V850" s="151"/>
      <c r="W850" s="151"/>
      <c r="X850" s="151"/>
      <c r="Y850" s="151"/>
      <c r="Z850" s="151"/>
    </row>
    <row r="851">
      <c r="A851" s="343"/>
      <c r="B851" s="151"/>
      <c r="C851" s="151"/>
      <c r="D851" s="151"/>
      <c r="E851" s="151"/>
      <c r="F851" s="151"/>
      <c r="G851" s="151"/>
      <c r="H851" s="151"/>
      <c r="I851" s="151"/>
      <c r="J851" s="151"/>
      <c r="K851" s="151"/>
      <c r="L851" s="151"/>
      <c r="M851" s="151"/>
      <c r="N851" s="151"/>
      <c r="O851" s="151"/>
      <c r="P851" s="151"/>
      <c r="Q851" s="151"/>
      <c r="R851" s="151"/>
      <c r="S851" s="151"/>
      <c r="T851" s="151"/>
      <c r="U851" s="151"/>
      <c r="V851" s="151"/>
      <c r="W851" s="151"/>
      <c r="X851" s="151"/>
      <c r="Y851" s="151"/>
      <c r="Z851" s="151"/>
    </row>
    <row r="852">
      <c r="A852" s="343"/>
      <c r="B852" s="151"/>
      <c r="C852" s="151"/>
      <c r="D852" s="151"/>
      <c r="E852" s="151"/>
      <c r="F852" s="151"/>
      <c r="G852" s="151"/>
      <c r="H852" s="151"/>
      <c r="I852" s="151"/>
      <c r="J852" s="151"/>
      <c r="K852" s="151"/>
      <c r="L852" s="151"/>
      <c r="M852" s="151"/>
      <c r="N852" s="151"/>
      <c r="O852" s="151"/>
      <c r="P852" s="151"/>
      <c r="Q852" s="151"/>
      <c r="R852" s="151"/>
      <c r="S852" s="151"/>
      <c r="T852" s="151"/>
      <c r="U852" s="151"/>
      <c r="V852" s="151"/>
      <c r="W852" s="151"/>
      <c r="X852" s="151"/>
      <c r="Y852" s="151"/>
      <c r="Z852" s="151"/>
    </row>
    <row r="853">
      <c r="A853" s="343"/>
      <c r="B853" s="151"/>
      <c r="C853" s="151"/>
      <c r="D853" s="151"/>
      <c r="E853" s="151"/>
      <c r="F853" s="151"/>
      <c r="G853" s="151"/>
      <c r="H853" s="151"/>
      <c r="I853" s="151"/>
      <c r="J853" s="151"/>
      <c r="K853" s="151"/>
      <c r="L853" s="151"/>
      <c r="M853" s="151"/>
      <c r="N853" s="151"/>
      <c r="O853" s="151"/>
      <c r="P853" s="151"/>
      <c r="Q853" s="151"/>
      <c r="R853" s="151"/>
      <c r="S853" s="151"/>
      <c r="T853" s="151"/>
      <c r="U853" s="151"/>
      <c r="V853" s="151"/>
      <c r="W853" s="151"/>
      <c r="X853" s="151"/>
      <c r="Y853" s="151"/>
      <c r="Z853" s="151"/>
    </row>
    <row r="854">
      <c r="A854" s="343"/>
      <c r="B854" s="151"/>
      <c r="C854" s="151"/>
      <c r="D854" s="151"/>
      <c r="E854" s="151"/>
      <c r="F854" s="151"/>
      <c r="G854" s="151"/>
      <c r="H854" s="151"/>
      <c r="I854" s="151"/>
      <c r="J854" s="151"/>
      <c r="K854" s="151"/>
      <c r="L854" s="151"/>
      <c r="M854" s="151"/>
      <c r="N854" s="151"/>
      <c r="O854" s="151"/>
      <c r="P854" s="151"/>
      <c r="Q854" s="151"/>
      <c r="R854" s="151"/>
      <c r="S854" s="151"/>
      <c r="T854" s="151"/>
      <c r="U854" s="151"/>
      <c r="V854" s="151"/>
      <c r="W854" s="151"/>
      <c r="X854" s="151"/>
      <c r="Y854" s="151"/>
      <c r="Z854" s="151"/>
    </row>
    <row r="855">
      <c r="A855" s="343"/>
      <c r="B855" s="151"/>
      <c r="C855" s="151"/>
      <c r="D855" s="151"/>
      <c r="E855" s="151"/>
      <c r="F855" s="151"/>
      <c r="G855" s="151"/>
      <c r="H855" s="151"/>
      <c r="I855" s="151"/>
      <c r="J855" s="151"/>
      <c r="K855" s="151"/>
      <c r="L855" s="151"/>
      <c r="M855" s="151"/>
      <c r="N855" s="151"/>
      <c r="O855" s="151"/>
      <c r="P855" s="151"/>
      <c r="Q855" s="151"/>
      <c r="R855" s="151"/>
      <c r="S855" s="151"/>
      <c r="T855" s="151"/>
      <c r="U855" s="151"/>
      <c r="V855" s="151"/>
      <c r="W855" s="151"/>
      <c r="X855" s="151"/>
      <c r="Y855" s="151"/>
      <c r="Z855" s="151"/>
    </row>
    <row r="856">
      <c r="A856" s="343"/>
      <c r="B856" s="151"/>
      <c r="C856" s="151"/>
      <c r="D856" s="151"/>
      <c r="E856" s="151"/>
      <c r="F856" s="151"/>
      <c r="G856" s="151"/>
      <c r="H856" s="151"/>
      <c r="I856" s="151"/>
      <c r="J856" s="151"/>
      <c r="K856" s="151"/>
      <c r="L856" s="151"/>
      <c r="M856" s="151"/>
      <c r="N856" s="151"/>
      <c r="O856" s="151"/>
      <c r="P856" s="151"/>
      <c r="Q856" s="151"/>
      <c r="R856" s="151"/>
      <c r="S856" s="151"/>
      <c r="T856" s="151"/>
      <c r="U856" s="151"/>
      <c r="V856" s="151"/>
      <c r="W856" s="151"/>
      <c r="X856" s="151"/>
      <c r="Y856" s="151"/>
      <c r="Z856" s="151"/>
    </row>
    <row r="857">
      <c r="A857" s="343"/>
      <c r="B857" s="151"/>
      <c r="C857" s="151"/>
      <c r="D857" s="151"/>
      <c r="E857" s="151"/>
      <c r="F857" s="151"/>
      <c r="G857" s="151"/>
      <c r="H857" s="151"/>
      <c r="I857" s="151"/>
      <c r="J857" s="151"/>
      <c r="K857" s="151"/>
      <c r="L857" s="151"/>
      <c r="M857" s="151"/>
      <c r="N857" s="151"/>
      <c r="O857" s="151"/>
      <c r="P857" s="151"/>
      <c r="Q857" s="151"/>
      <c r="R857" s="151"/>
      <c r="S857" s="151"/>
      <c r="T857" s="151"/>
      <c r="U857" s="151"/>
      <c r="V857" s="151"/>
      <c r="W857" s="151"/>
      <c r="X857" s="151"/>
      <c r="Y857" s="151"/>
      <c r="Z857" s="151"/>
    </row>
    <row r="858">
      <c r="A858" s="343"/>
      <c r="B858" s="151"/>
      <c r="C858" s="151"/>
      <c r="D858" s="151"/>
      <c r="E858" s="151"/>
      <c r="F858" s="151"/>
      <c r="G858" s="151"/>
      <c r="H858" s="151"/>
      <c r="I858" s="151"/>
      <c r="J858" s="151"/>
      <c r="K858" s="151"/>
      <c r="L858" s="151"/>
      <c r="M858" s="151"/>
      <c r="N858" s="151"/>
      <c r="O858" s="151"/>
      <c r="P858" s="151"/>
      <c r="Q858" s="151"/>
      <c r="R858" s="151"/>
      <c r="S858" s="151"/>
      <c r="T858" s="151"/>
      <c r="U858" s="151"/>
      <c r="V858" s="151"/>
      <c r="W858" s="151"/>
      <c r="X858" s="151"/>
      <c r="Y858" s="151"/>
      <c r="Z858" s="151"/>
    </row>
    <row r="859">
      <c r="A859" s="343"/>
      <c r="B859" s="151"/>
      <c r="C859" s="151"/>
      <c r="D859" s="151"/>
      <c r="E859" s="151"/>
      <c r="F859" s="151"/>
      <c r="G859" s="151"/>
      <c r="H859" s="151"/>
      <c r="I859" s="151"/>
      <c r="J859" s="151"/>
      <c r="K859" s="151"/>
      <c r="L859" s="151"/>
      <c r="M859" s="151"/>
      <c r="N859" s="151"/>
      <c r="O859" s="151"/>
      <c r="P859" s="151"/>
      <c r="Q859" s="151"/>
      <c r="R859" s="151"/>
      <c r="S859" s="151"/>
      <c r="T859" s="151"/>
      <c r="U859" s="151"/>
      <c r="V859" s="151"/>
      <c r="W859" s="151"/>
      <c r="X859" s="151"/>
      <c r="Y859" s="151"/>
      <c r="Z859" s="151"/>
    </row>
    <row r="860">
      <c r="A860" s="343"/>
      <c r="B860" s="151"/>
      <c r="C860" s="151"/>
      <c r="D860" s="151"/>
      <c r="E860" s="151"/>
      <c r="F860" s="151"/>
      <c r="G860" s="151"/>
      <c r="H860" s="151"/>
      <c r="I860" s="151"/>
      <c r="J860" s="151"/>
      <c r="K860" s="151"/>
      <c r="L860" s="151"/>
      <c r="M860" s="151"/>
      <c r="N860" s="151"/>
      <c r="O860" s="151"/>
      <c r="P860" s="151"/>
      <c r="Q860" s="151"/>
      <c r="R860" s="151"/>
      <c r="S860" s="151"/>
      <c r="T860" s="151"/>
      <c r="U860" s="151"/>
      <c r="V860" s="151"/>
      <c r="W860" s="151"/>
      <c r="X860" s="151"/>
      <c r="Y860" s="151"/>
      <c r="Z860" s="151"/>
    </row>
    <row r="861">
      <c r="A861" s="343"/>
      <c r="B861" s="151"/>
      <c r="C861" s="151"/>
      <c r="D861" s="151"/>
      <c r="E861" s="151"/>
      <c r="F861" s="151"/>
      <c r="G861" s="151"/>
      <c r="H861" s="151"/>
      <c r="I861" s="151"/>
      <c r="J861" s="151"/>
      <c r="K861" s="151"/>
      <c r="L861" s="151"/>
      <c r="M861" s="151"/>
      <c r="N861" s="151"/>
      <c r="O861" s="151"/>
      <c r="P861" s="151"/>
      <c r="Q861" s="151"/>
      <c r="R861" s="151"/>
      <c r="S861" s="151"/>
      <c r="T861" s="151"/>
      <c r="U861" s="151"/>
      <c r="V861" s="151"/>
      <c r="W861" s="151"/>
      <c r="X861" s="151"/>
      <c r="Y861" s="151"/>
      <c r="Z861" s="151"/>
    </row>
    <row r="862">
      <c r="A862" s="343"/>
      <c r="B862" s="151"/>
      <c r="C862" s="151"/>
      <c r="D862" s="151"/>
      <c r="E862" s="151"/>
      <c r="F862" s="151"/>
      <c r="G862" s="151"/>
      <c r="H862" s="151"/>
      <c r="I862" s="151"/>
      <c r="J862" s="151"/>
      <c r="K862" s="151"/>
      <c r="L862" s="151"/>
      <c r="M862" s="151"/>
      <c r="N862" s="151"/>
      <c r="O862" s="151"/>
      <c r="P862" s="151"/>
      <c r="Q862" s="151"/>
      <c r="R862" s="151"/>
      <c r="S862" s="151"/>
      <c r="T862" s="151"/>
      <c r="U862" s="151"/>
      <c r="V862" s="151"/>
      <c r="W862" s="151"/>
      <c r="X862" s="151"/>
      <c r="Y862" s="151"/>
      <c r="Z862" s="151"/>
    </row>
    <row r="863">
      <c r="A863" s="343"/>
      <c r="B863" s="151"/>
      <c r="C863" s="151"/>
      <c r="D863" s="151"/>
      <c r="E863" s="151"/>
      <c r="F863" s="151"/>
      <c r="G863" s="151"/>
      <c r="H863" s="151"/>
      <c r="I863" s="151"/>
      <c r="J863" s="151"/>
      <c r="K863" s="151"/>
      <c r="L863" s="151"/>
      <c r="M863" s="151"/>
      <c r="N863" s="151"/>
      <c r="O863" s="151"/>
      <c r="P863" s="151"/>
      <c r="Q863" s="151"/>
      <c r="R863" s="151"/>
      <c r="S863" s="151"/>
      <c r="T863" s="151"/>
      <c r="U863" s="151"/>
      <c r="V863" s="151"/>
      <c r="W863" s="151"/>
      <c r="X863" s="151"/>
      <c r="Y863" s="151"/>
      <c r="Z863" s="151"/>
    </row>
    <row r="864">
      <c r="A864" s="343"/>
      <c r="B864" s="151"/>
      <c r="C864" s="151"/>
      <c r="D864" s="151"/>
      <c r="E864" s="151"/>
      <c r="F864" s="151"/>
      <c r="G864" s="151"/>
      <c r="H864" s="151"/>
      <c r="I864" s="151"/>
      <c r="J864" s="151"/>
      <c r="K864" s="151"/>
      <c r="L864" s="151"/>
      <c r="M864" s="151"/>
      <c r="N864" s="151"/>
      <c r="O864" s="151"/>
      <c r="P864" s="151"/>
      <c r="Q864" s="151"/>
      <c r="R864" s="151"/>
      <c r="S864" s="151"/>
      <c r="T864" s="151"/>
      <c r="U864" s="151"/>
      <c r="V864" s="151"/>
      <c r="W864" s="151"/>
      <c r="X864" s="151"/>
      <c r="Y864" s="151"/>
      <c r="Z864" s="151"/>
    </row>
    <row r="865">
      <c r="A865" s="343"/>
      <c r="B865" s="151"/>
      <c r="C865" s="151"/>
      <c r="D865" s="151"/>
      <c r="E865" s="151"/>
      <c r="F865" s="151"/>
      <c r="G865" s="151"/>
      <c r="H865" s="151"/>
      <c r="I865" s="151"/>
      <c r="J865" s="151"/>
      <c r="K865" s="151"/>
      <c r="L865" s="151"/>
      <c r="M865" s="151"/>
      <c r="N865" s="151"/>
      <c r="O865" s="151"/>
      <c r="P865" s="151"/>
      <c r="Q865" s="151"/>
      <c r="R865" s="151"/>
      <c r="S865" s="151"/>
      <c r="T865" s="151"/>
      <c r="U865" s="151"/>
      <c r="V865" s="151"/>
      <c r="W865" s="151"/>
      <c r="X865" s="151"/>
      <c r="Y865" s="151"/>
      <c r="Z865" s="151"/>
    </row>
    <row r="866">
      <c r="A866" s="343"/>
      <c r="B866" s="151"/>
      <c r="C866" s="151"/>
      <c r="D866" s="151"/>
      <c r="E866" s="151"/>
      <c r="F866" s="151"/>
      <c r="G866" s="151"/>
      <c r="H866" s="151"/>
      <c r="I866" s="151"/>
      <c r="J866" s="151"/>
      <c r="K866" s="151"/>
      <c r="L866" s="151"/>
      <c r="M866" s="151"/>
      <c r="N866" s="151"/>
      <c r="O866" s="151"/>
      <c r="P866" s="151"/>
      <c r="Q866" s="151"/>
      <c r="R866" s="151"/>
      <c r="S866" s="151"/>
      <c r="T866" s="151"/>
      <c r="U866" s="151"/>
      <c r="V866" s="151"/>
      <c r="W866" s="151"/>
      <c r="X866" s="151"/>
      <c r="Y866" s="151"/>
      <c r="Z866" s="151"/>
    </row>
    <row r="867">
      <c r="A867" s="343"/>
      <c r="B867" s="151"/>
      <c r="C867" s="151"/>
      <c r="D867" s="151"/>
      <c r="E867" s="151"/>
      <c r="F867" s="151"/>
      <c r="G867" s="151"/>
      <c r="H867" s="151"/>
      <c r="I867" s="151"/>
      <c r="J867" s="151"/>
      <c r="K867" s="151"/>
      <c r="L867" s="151"/>
      <c r="M867" s="151"/>
      <c r="N867" s="151"/>
      <c r="O867" s="151"/>
      <c r="P867" s="151"/>
      <c r="Q867" s="151"/>
      <c r="R867" s="151"/>
      <c r="S867" s="151"/>
      <c r="T867" s="151"/>
      <c r="U867" s="151"/>
      <c r="V867" s="151"/>
      <c r="W867" s="151"/>
      <c r="X867" s="151"/>
      <c r="Y867" s="151"/>
      <c r="Z867" s="151"/>
    </row>
    <row r="868">
      <c r="A868" s="343"/>
      <c r="B868" s="151"/>
      <c r="C868" s="151"/>
      <c r="D868" s="151"/>
      <c r="E868" s="151"/>
      <c r="F868" s="151"/>
      <c r="G868" s="151"/>
      <c r="H868" s="151"/>
      <c r="I868" s="151"/>
      <c r="J868" s="151"/>
      <c r="K868" s="151"/>
      <c r="L868" s="151"/>
      <c r="M868" s="151"/>
      <c r="N868" s="151"/>
      <c r="O868" s="151"/>
      <c r="P868" s="151"/>
      <c r="Q868" s="151"/>
      <c r="R868" s="151"/>
      <c r="S868" s="151"/>
      <c r="T868" s="151"/>
      <c r="U868" s="151"/>
      <c r="V868" s="151"/>
      <c r="W868" s="151"/>
      <c r="X868" s="151"/>
      <c r="Y868" s="151"/>
      <c r="Z868" s="151"/>
    </row>
    <row r="869">
      <c r="A869" s="343"/>
      <c r="B869" s="151"/>
      <c r="C869" s="151"/>
      <c r="D869" s="151"/>
      <c r="E869" s="151"/>
      <c r="F869" s="151"/>
      <c r="G869" s="151"/>
      <c r="H869" s="151"/>
      <c r="I869" s="151"/>
      <c r="J869" s="151"/>
      <c r="K869" s="151"/>
      <c r="L869" s="151"/>
      <c r="M869" s="151"/>
      <c r="N869" s="151"/>
      <c r="O869" s="151"/>
      <c r="P869" s="151"/>
      <c r="Q869" s="151"/>
      <c r="R869" s="151"/>
      <c r="S869" s="151"/>
      <c r="T869" s="151"/>
      <c r="U869" s="151"/>
      <c r="V869" s="151"/>
      <c r="W869" s="151"/>
      <c r="X869" s="151"/>
      <c r="Y869" s="151"/>
      <c r="Z869" s="151"/>
    </row>
    <row r="870">
      <c r="A870" s="343"/>
      <c r="B870" s="151"/>
      <c r="C870" s="151"/>
      <c r="D870" s="151"/>
      <c r="E870" s="151"/>
      <c r="F870" s="151"/>
      <c r="G870" s="151"/>
      <c r="H870" s="151"/>
      <c r="I870" s="151"/>
      <c r="J870" s="151"/>
      <c r="K870" s="151"/>
      <c r="L870" s="151"/>
      <c r="M870" s="151"/>
      <c r="N870" s="151"/>
      <c r="O870" s="151"/>
      <c r="P870" s="151"/>
      <c r="Q870" s="151"/>
      <c r="R870" s="151"/>
      <c r="S870" s="151"/>
      <c r="T870" s="151"/>
      <c r="U870" s="151"/>
      <c r="V870" s="151"/>
      <c r="W870" s="151"/>
      <c r="X870" s="151"/>
      <c r="Y870" s="151"/>
      <c r="Z870" s="151"/>
    </row>
    <row r="871">
      <c r="A871" s="343"/>
      <c r="B871" s="151"/>
      <c r="C871" s="151"/>
      <c r="D871" s="151"/>
      <c r="E871" s="151"/>
      <c r="F871" s="151"/>
      <c r="G871" s="151"/>
      <c r="H871" s="151"/>
      <c r="I871" s="151"/>
      <c r="J871" s="151"/>
      <c r="K871" s="151"/>
      <c r="L871" s="151"/>
      <c r="M871" s="151"/>
      <c r="N871" s="151"/>
      <c r="O871" s="151"/>
      <c r="P871" s="151"/>
      <c r="Q871" s="151"/>
      <c r="R871" s="151"/>
      <c r="S871" s="151"/>
      <c r="T871" s="151"/>
      <c r="U871" s="151"/>
      <c r="V871" s="151"/>
      <c r="W871" s="151"/>
      <c r="X871" s="151"/>
      <c r="Y871" s="151"/>
      <c r="Z871" s="151"/>
    </row>
    <row r="872">
      <c r="A872" s="343"/>
      <c r="B872" s="151"/>
      <c r="C872" s="151"/>
      <c r="D872" s="151"/>
      <c r="E872" s="151"/>
      <c r="F872" s="151"/>
      <c r="G872" s="151"/>
      <c r="H872" s="151"/>
      <c r="I872" s="151"/>
      <c r="J872" s="151"/>
      <c r="K872" s="151"/>
      <c r="L872" s="151"/>
      <c r="M872" s="151"/>
      <c r="N872" s="151"/>
      <c r="O872" s="151"/>
      <c r="P872" s="151"/>
      <c r="Q872" s="151"/>
      <c r="R872" s="151"/>
      <c r="S872" s="151"/>
      <c r="T872" s="151"/>
      <c r="U872" s="151"/>
      <c r="V872" s="151"/>
      <c r="W872" s="151"/>
      <c r="X872" s="151"/>
      <c r="Y872" s="151"/>
      <c r="Z872" s="151"/>
    </row>
    <row r="873">
      <c r="A873" s="343"/>
      <c r="B873" s="151"/>
      <c r="C873" s="151"/>
      <c r="D873" s="151"/>
      <c r="E873" s="151"/>
      <c r="F873" s="151"/>
      <c r="G873" s="151"/>
      <c r="H873" s="151"/>
      <c r="I873" s="151"/>
      <c r="J873" s="151"/>
      <c r="K873" s="151"/>
      <c r="L873" s="151"/>
      <c r="M873" s="151"/>
      <c r="N873" s="151"/>
      <c r="O873" s="151"/>
      <c r="P873" s="151"/>
      <c r="Q873" s="151"/>
      <c r="R873" s="151"/>
      <c r="S873" s="151"/>
      <c r="T873" s="151"/>
      <c r="U873" s="151"/>
      <c r="V873" s="151"/>
      <c r="W873" s="151"/>
      <c r="X873" s="151"/>
      <c r="Y873" s="151"/>
      <c r="Z873" s="151"/>
    </row>
    <row r="874">
      <c r="A874" s="343"/>
      <c r="B874" s="151"/>
      <c r="C874" s="151"/>
      <c r="D874" s="151"/>
      <c r="E874" s="151"/>
      <c r="F874" s="151"/>
      <c r="G874" s="151"/>
      <c r="H874" s="151"/>
      <c r="I874" s="151"/>
      <c r="J874" s="151"/>
      <c r="K874" s="151"/>
      <c r="L874" s="151"/>
      <c r="M874" s="151"/>
      <c r="N874" s="151"/>
      <c r="O874" s="151"/>
      <c r="P874" s="151"/>
      <c r="Q874" s="151"/>
      <c r="R874" s="151"/>
      <c r="S874" s="151"/>
      <c r="T874" s="151"/>
      <c r="U874" s="151"/>
      <c r="V874" s="151"/>
      <c r="W874" s="151"/>
      <c r="X874" s="151"/>
      <c r="Y874" s="151"/>
      <c r="Z874" s="151"/>
    </row>
    <row r="875">
      <c r="A875" s="343"/>
      <c r="B875" s="151"/>
      <c r="C875" s="151"/>
      <c r="D875" s="151"/>
      <c r="E875" s="151"/>
      <c r="F875" s="151"/>
      <c r="G875" s="151"/>
      <c r="H875" s="151"/>
      <c r="I875" s="151"/>
      <c r="J875" s="151"/>
      <c r="K875" s="151"/>
      <c r="L875" s="151"/>
      <c r="M875" s="151"/>
      <c r="N875" s="151"/>
      <c r="O875" s="151"/>
      <c r="P875" s="151"/>
      <c r="Q875" s="151"/>
      <c r="R875" s="151"/>
      <c r="S875" s="151"/>
      <c r="T875" s="151"/>
      <c r="U875" s="151"/>
      <c r="V875" s="151"/>
      <c r="W875" s="151"/>
      <c r="X875" s="151"/>
      <c r="Y875" s="151"/>
      <c r="Z875" s="151"/>
    </row>
    <row r="876">
      <c r="A876" s="343"/>
      <c r="B876" s="151"/>
      <c r="C876" s="151"/>
      <c r="D876" s="151"/>
      <c r="E876" s="151"/>
      <c r="F876" s="151"/>
      <c r="G876" s="151"/>
      <c r="H876" s="151"/>
      <c r="I876" s="151"/>
      <c r="J876" s="151"/>
      <c r="K876" s="151"/>
      <c r="L876" s="151"/>
      <c r="M876" s="151"/>
      <c r="N876" s="151"/>
      <c r="O876" s="151"/>
      <c r="P876" s="151"/>
      <c r="Q876" s="151"/>
      <c r="R876" s="151"/>
      <c r="S876" s="151"/>
      <c r="T876" s="151"/>
      <c r="U876" s="151"/>
      <c r="V876" s="151"/>
      <c r="W876" s="151"/>
      <c r="X876" s="151"/>
      <c r="Y876" s="151"/>
      <c r="Z876" s="151"/>
    </row>
    <row r="877">
      <c r="A877" s="343"/>
      <c r="B877" s="151"/>
      <c r="C877" s="151"/>
      <c r="D877" s="151"/>
      <c r="E877" s="151"/>
      <c r="F877" s="151"/>
      <c r="G877" s="151"/>
      <c r="H877" s="151"/>
      <c r="I877" s="151"/>
      <c r="J877" s="151"/>
      <c r="K877" s="151"/>
      <c r="L877" s="151"/>
      <c r="M877" s="151"/>
      <c r="N877" s="151"/>
      <c r="O877" s="151"/>
      <c r="P877" s="151"/>
      <c r="Q877" s="151"/>
      <c r="R877" s="151"/>
      <c r="S877" s="151"/>
      <c r="T877" s="151"/>
      <c r="U877" s="151"/>
      <c r="V877" s="151"/>
      <c r="W877" s="151"/>
      <c r="X877" s="151"/>
      <c r="Y877" s="151"/>
      <c r="Z877" s="151"/>
    </row>
    <row r="878">
      <c r="A878" s="343"/>
      <c r="B878" s="151"/>
      <c r="C878" s="151"/>
      <c r="D878" s="151"/>
      <c r="E878" s="151"/>
      <c r="F878" s="151"/>
      <c r="G878" s="151"/>
      <c r="H878" s="151"/>
      <c r="I878" s="151"/>
      <c r="J878" s="151"/>
      <c r="K878" s="151"/>
      <c r="L878" s="151"/>
      <c r="M878" s="151"/>
      <c r="N878" s="151"/>
      <c r="O878" s="151"/>
      <c r="P878" s="151"/>
      <c r="Q878" s="151"/>
      <c r="R878" s="151"/>
      <c r="S878" s="151"/>
      <c r="T878" s="151"/>
      <c r="U878" s="151"/>
      <c r="V878" s="151"/>
      <c r="W878" s="151"/>
      <c r="X878" s="151"/>
      <c r="Y878" s="151"/>
      <c r="Z878" s="151"/>
    </row>
    <row r="879">
      <c r="A879" s="343"/>
      <c r="B879" s="151"/>
      <c r="C879" s="151"/>
      <c r="D879" s="151"/>
      <c r="E879" s="151"/>
      <c r="F879" s="151"/>
      <c r="G879" s="151"/>
      <c r="H879" s="151"/>
      <c r="I879" s="151"/>
      <c r="J879" s="151"/>
      <c r="K879" s="151"/>
      <c r="L879" s="151"/>
      <c r="M879" s="151"/>
      <c r="N879" s="151"/>
      <c r="O879" s="151"/>
      <c r="P879" s="151"/>
      <c r="Q879" s="151"/>
      <c r="R879" s="151"/>
      <c r="S879" s="151"/>
      <c r="T879" s="151"/>
      <c r="U879" s="151"/>
      <c r="V879" s="151"/>
      <c r="W879" s="151"/>
      <c r="X879" s="151"/>
      <c r="Y879" s="151"/>
      <c r="Z879" s="151"/>
    </row>
    <row r="880">
      <c r="A880" s="343"/>
      <c r="B880" s="151"/>
      <c r="C880" s="151"/>
      <c r="D880" s="151"/>
      <c r="E880" s="151"/>
      <c r="F880" s="151"/>
      <c r="G880" s="151"/>
      <c r="H880" s="151"/>
      <c r="I880" s="151"/>
      <c r="J880" s="151"/>
      <c r="K880" s="151"/>
      <c r="L880" s="151"/>
      <c r="M880" s="151"/>
      <c r="N880" s="151"/>
      <c r="O880" s="151"/>
      <c r="P880" s="151"/>
      <c r="Q880" s="151"/>
      <c r="R880" s="151"/>
      <c r="S880" s="151"/>
      <c r="T880" s="151"/>
      <c r="U880" s="151"/>
      <c r="V880" s="151"/>
      <c r="W880" s="151"/>
      <c r="X880" s="151"/>
      <c r="Y880" s="151"/>
      <c r="Z880" s="151"/>
    </row>
    <row r="881">
      <c r="A881" s="343"/>
      <c r="B881" s="151"/>
      <c r="C881" s="151"/>
      <c r="D881" s="151"/>
      <c r="E881" s="151"/>
      <c r="F881" s="151"/>
      <c r="G881" s="151"/>
      <c r="H881" s="151"/>
      <c r="I881" s="151"/>
      <c r="J881" s="151"/>
      <c r="K881" s="151"/>
      <c r="L881" s="151"/>
      <c r="M881" s="151"/>
      <c r="N881" s="151"/>
      <c r="O881" s="151"/>
      <c r="P881" s="151"/>
      <c r="Q881" s="151"/>
      <c r="R881" s="151"/>
      <c r="S881" s="151"/>
      <c r="T881" s="151"/>
      <c r="U881" s="151"/>
      <c r="V881" s="151"/>
      <c r="W881" s="151"/>
      <c r="X881" s="151"/>
      <c r="Y881" s="151"/>
      <c r="Z881" s="151"/>
    </row>
    <row r="882">
      <c r="A882" s="343"/>
      <c r="B882" s="151"/>
      <c r="C882" s="151"/>
      <c r="D882" s="151"/>
      <c r="E882" s="151"/>
      <c r="F882" s="151"/>
      <c r="G882" s="151"/>
      <c r="H882" s="151"/>
      <c r="I882" s="151"/>
      <c r="J882" s="151"/>
      <c r="K882" s="151"/>
      <c r="L882" s="151"/>
      <c r="M882" s="151"/>
      <c r="N882" s="151"/>
      <c r="O882" s="151"/>
      <c r="P882" s="151"/>
      <c r="Q882" s="151"/>
      <c r="R882" s="151"/>
      <c r="S882" s="151"/>
      <c r="T882" s="151"/>
      <c r="U882" s="151"/>
      <c r="V882" s="151"/>
      <c r="W882" s="151"/>
      <c r="X882" s="151"/>
      <c r="Y882" s="151"/>
      <c r="Z882" s="151"/>
    </row>
    <row r="883">
      <c r="A883" s="343"/>
      <c r="B883" s="151"/>
      <c r="C883" s="151"/>
      <c r="D883" s="151"/>
      <c r="E883" s="151"/>
      <c r="F883" s="151"/>
      <c r="G883" s="151"/>
      <c r="H883" s="151"/>
      <c r="I883" s="151"/>
      <c r="J883" s="151"/>
      <c r="K883" s="151"/>
      <c r="L883" s="151"/>
      <c r="M883" s="151"/>
      <c r="N883" s="151"/>
      <c r="O883" s="151"/>
      <c r="P883" s="151"/>
      <c r="Q883" s="151"/>
      <c r="R883" s="151"/>
      <c r="S883" s="151"/>
      <c r="T883" s="151"/>
      <c r="U883" s="151"/>
      <c r="V883" s="151"/>
      <c r="W883" s="151"/>
      <c r="X883" s="151"/>
      <c r="Y883" s="151"/>
      <c r="Z883" s="151"/>
    </row>
    <row r="884">
      <c r="A884" s="343"/>
      <c r="B884" s="151"/>
      <c r="C884" s="151"/>
      <c r="D884" s="151"/>
      <c r="E884" s="151"/>
      <c r="F884" s="151"/>
      <c r="G884" s="151"/>
      <c r="H884" s="151"/>
      <c r="I884" s="151"/>
      <c r="J884" s="151"/>
      <c r="K884" s="151"/>
      <c r="L884" s="151"/>
      <c r="M884" s="151"/>
      <c r="N884" s="151"/>
      <c r="O884" s="151"/>
      <c r="P884" s="151"/>
      <c r="Q884" s="151"/>
      <c r="R884" s="151"/>
      <c r="S884" s="151"/>
      <c r="T884" s="151"/>
      <c r="U884" s="151"/>
      <c r="V884" s="151"/>
      <c r="W884" s="151"/>
      <c r="X884" s="151"/>
      <c r="Y884" s="151"/>
      <c r="Z884" s="151"/>
    </row>
    <row r="885">
      <c r="A885" s="343"/>
      <c r="B885" s="151"/>
      <c r="C885" s="151"/>
      <c r="D885" s="151"/>
      <c r="E885" s="151"/>
      <c r="F885" s="151"/>
      <c r="G885" s="151"/>
      <c r="H885" s="151"/>
      <c r="I885" s="151"/>
      <c r="J885" s="151"/>
      <c r="K885" s="151"/>
      <c r="L885" s="151"/>
      <c r="M885" s="151"/>
      <c r="N885" s="151"/>
      <c r="O885" s="151"/>
      <c r="P885" s="151"/>
      <c r="Q885" s="151"/>
      <c r="R885" s="151"/>
      <c r="S885" s="151"/>
      <c r="T885" s="151"/>
      <c r="U885" s="151"/>
      <c r="V885" s="151"/>
      <c r="W885" s="151"/>
      <c r="X885" s="151"/>
      <c r="Y885" s="151"/>
      <c r="Z885" s="151"/>
    </row>
    <row r="886">
      <c r="A886" s="343"/>
      <c r="B886" s="151"/>
      <c r="C886" s="151"/>
      <c r="D886" s="151"/>
      <c r="E886" s="151"/>
      <c r="F886" s="151"/>
      <c r="G886" s="151"/>
      <c r="H886" s="151"/>
      <c r="I886" s="151"/>
      <c r="J886" s="151"/>
      <c r="K886" s="151"/>
      <c r="L886" s="151"/>
      <c r="M886" s="151"/>
      <c r="N886" s="151"/>
      <c r="O886" s="151"/>
      <c r="P886" s="151"/>
      <c r="Q886" s="151"/>
      <c r="R886" s="151"/>
      <c r="S886" s="151"/>
      <c r="T886" s="151"/>
      <c r="U886" s="151"/>
      <c r="V886" s="151"/>
      <c r="W886" s="151"/>
      <c r="X886" s="151"/>
      <c r="Y886" s="151"/>
      <c r="Z886" s="151"/>
    </row>
    <row r="887">
      <c r="A887" s="343"/>
      <c r="B887" s="151"/>
      <c r="C887" s="151"/>
      <c r="D887" s="151"/>
      <c r="E887" s="151"/>
      <c r="F887" s="151"/>
      <c r="G887" s="151"/>
      <c r="H887" s="151"/>
      <c r="I887" s="151"/>
      <c r="J887" s="151"/>
      <c r="K887" s="151"/>
      <c r="L887" s="151"/>
      <c r="M887" s="151"/>
      <c r="N887" s="151"/>
      <c r="O887" s="151"/>
      <c r="P887" s="151"/>
      <c r="Q887" s="151"/>
      <c r="R887" s="151"/>
      <c r="S887" s="151"/>
      <c r="T887" s="151"/>
      <c r="U887" s="151"/>
      <c r="V887" s="151"/>
      <c r="W887" s="151"/>
      <c r="X887" s="151"/>
      <c r="Y887" s="151"/>
      <c r="Z887" s="151"/>
    </row>
    <row r="888">
      <c r="A888" s="343"/>
      <c r="B888" s="151"/>
      <c r="C888" s="151"/>
      <c r="D888" s="151"/>
      <c r="E888" s="151"/>
      <c r="F888" s="151"/>
      <c r="G888" s="151"/>
      <c r="H888" s="151"/>
      <c r="I888" s="151"/>
      <c r="J888" s="151"/>
      <c r="K888" s="151"/>
      <c r="L888" s="151"/>
      <c r="M888" s="151"/>
      <c r="N888" s="151"/>
      <c r="O888" s="151"/>
      <c r="P888" s="151"/>
      <c r="Q888" s="151"/>
      <c r="R888" s="151"/>
      <c r="S888" s="151"/>
      <c r="T888" s="151"/>
      <c r="U888" s="151"/>
      <c r="V888" s="151"/>
      <c r="W888" s="151"/>
      <c r="X888" s="151"/>
      <c r="Y888" s="151"/>
      <c r="Z888" s="151"/>
    </row>
    <row r="889">
      <c r="A889" s="343"/>
      <c r="B889" s="151"/>
      <c r="C889" s="151"/>
      <c r="D889" s="151"/>
      <c r="E889" s="151"/>
      <c r="F889" s="151"/>
      <c r="G889" s="151"/>
      <c r="H889" s="151"/>
      <c r="I889" s="151"/>
      <c r="J889" s="151"/>
      <c r="K889" s="151"/>
      <c r="L889" s="151"/>
      <c r="M889" s="151"/>
      <c r="N889" s="151"/>
      <c r="O889" s="151"/>
      <c r="P889" s="151"/>
      <c r="Q889" s="151"/>
      <c r="R889" s="151"/>
      <c r="S889" s="151"/>
      <c r="T889" s="151"/>
      <c r="U889" s="151"/>
      <c r="V889" s="151"/>
      <c r="W889" s="151"/>
      <c r="X889" s="151"/>
      <c r="Y889" s="151"/>
      <c r="Z889" s="151"/>
    </row>
    <row r="890">
      <c r="A890" s="343"/>
      <c r="B890" s="151"/>
      <c r="C890" s="151"/>
      <c r="D890" s="151"/>
      <c r="E890" s="151"/>
      <c r="F890" s="151"/>
      <c r="G890" s="151"/>
      <c r="H890" s="151"/>
      <c r="I890" s="151"/>
      <c r="J890" s="151"/>
      <c r="K890" s="151"/>
      <c r="L890" s="151"/>
      <c r="M890" s="151"/>
      <c r="N890" s="151"/>
      <c r="O890" s="151"/>
      <c r="P890" s="151"/>
      <c r="Q890" s="151"/>
      <c r="R890" s="151"/>
      <c r="S890" s="151"/>
      <c r="T890" s="151"/>
      <c r="U890" s="151"/>
      <c r="V890" s="151"/>
      <c r="W890" s="151"/>
      <c r="X890" s="151"/>
      <c r="Y890" s="151"/>
      <c r="Z890" s="151"/>
    </row>
    <row r="891">
      <c r="A891" s="343"/>
      <c r="B891" s="151"/>
      <c r="C891" s="151"/>
      <c r="D891" s="151"/>
      <c r="E891" s="151"/>
      <c r="F891" s="151"/>
      <c r="G891" s="151"/>
      <c r="H891" s="151"/>
      <c r="I891" s="151"/>
      <c r="J891" s="151"/>
      <c r="K891" s="151"/>
      <c r="L891" s="151"/>
      <c r="M891" s="151"/>
      <c r="N891" s="151"/>
      <c r="O891" s="151"/>
      <c r="P891" s="151"/>
      <c r="Q891" s="151"/>
      <c r="R891" s="151"/>
      <c r="S891" s="151"/>
      <c r="T891" s="151"/>
      <c r="U891" s="151"/>
      <c r="V891" s="151"/>
      <c r="W891" s="151"/>
      <c r="X891" s="151"/>
      <c r="Y891" s="151"/>
      <c r="Z891" s="151"/>
    </row>
    <row r="892">
      <c r="A892" s="343"/>
      <c r="B892" s="151"/>
      <c r="C892" s="151"/>
      <c r="D892" s="151"/>
      <c r="E892" s="151"/>
      <c r="F892" s="151"/>
      <c r="G892" s="151"/>
      <c r="H892" s="151"/>
      <c r="I892" s="151"/>
      <c r="J892" s="151"/>
      <c r="K892" s="151"/>
      <c r="L892" s="151"/>
      <c r="M892" s="151"/>
      <c r="N892" s="151"/>
      <c r="O892" s="151"/>
      <c r="P892" s="151"/>
      <c r="Q892" s="151"/>
      <c r="R892" s="151"/>
      <c r="S892" s="151"/>
      <c r="T892" s="151"/>
      <c r="U892" s="151"/>
      <c r="V892" s="151"/>
      <c r="W892" s="151"/>
      <c r="X892" s="151"/>
      <c r="Y892" s="151"/>
      <c r="Z892" s="151"/>
    </row>
    <row r="893">
      <c r="A893" s="343"/>
      <c r="B893" s="151"/>
      <c r="C893" s="151"/>
      <c r="D893" s="151"/>
      <c r="E893" s="151"/>
      <c r="F893" s="151"/>
      <c r="G893" s="151"/>
      <c r="H893" s="151"/>
      <c r="I893" s="151"/>
      <c r="J893" s="151"/>
      <c r="K893" s="151"/>
      <c r="L893" s="151"/>
      <c r="M893" s="151"/>
      <c r="N893" s="151"/>
      <c r="O893" s="151"/>
      <c r="P893" s="151"/>
      <c r="Q893" s="151"/>
      <c r="R893" s="151"/>
      <c r="S893" s="151"/>
      <c r="T893" s="151"/>
      <c r="U893" s="151"/>
      <c r="V893" s="151"/>
      <c r="W893" s="151"/>
      <c r="X893" s="151"/>
      <c r="Y893" s="151"/>
      <c r="Z893" s="151"/>
    </row>
    <row r="894">
      <c r="A894" s="343"/>
      <c r="B894" s="151"/>
      <c r="C894" s="151"/>
      <c r="D894" s="151"/>
      <c r="E894" s="151"/>
      <c r="F894" s="151"/>
      <c r="G894" s="151"/>
      <c r="H894" s="151"/>
      <c r="I894" s="151"/>
      <c r="J894" s="151"/>
      <c r="K894" s="151"/>
      <c r="L894" s="151"/>
      <c r="M894" s="151"/>
      <c r="N894" s="151"/>
      <c r="O894" s="151"/>
      <c r="P894" s="151"/>
      <c r="Q894" s="151"/>
      <c r="R894" s="151"/>
      <c r="S894" s="151"/>
      <c r="T894" s="151"/>
      <c r="U894" s="151"/>
      <c r="V894" s="151"/>
      <c r="W894" s="151"/>
      <c r="X894" s="151"/>
      <c r="Y894" s="151"/>
      <c r="Z894" s="151"/>
    </row>
    <row r="895">
      <c r="A895" s="343"/>
      <c r="B895" s="151"/>
      <c r="C895" s="151"/>
      <c r="D895" s="151"/>
      <c r="E895" s="151"/>
      <c r="F895" s="151"/>
      <c r="G895" s="151"/>
      <c r="H895" s="151"/>
      <c r="I895" s="151"/>
      <c r="J895" s="151"/>
      <c r="K895" s="151"/>
      <c r="L895" s="151"/>
      <c r="M895" s="151"/>
      <c r="N895" s="151"/>
      <c r="O895" s="151"/>
      <c r="P895" s="151"/>
      <c r="Q895" s="151"/>
      <c r="R895" s="151"/>
      <c r="S895" s="151"/>
      <c r="T895" s="151"/>
      <c r="U895" s="151"/>
      <c r="V895" s="151"/>
      <c r="W895" s="151"/>
      <c r="X895" s="151"/>
      <c r="Y895" s="151"/>
      <c r="Z895" s="151"/>
    </row>
    <row r="896">
      <c r="A896" s="343"/>
      <c r="B896" s="151"/>
      <c r="C896" s="151"/>
      <c r="D896" s="151"/>
      <c r="E896" s="151"/>
      <c r="F896" s="151"/>
      <c r="G896" s="151"/>
      <c r="H896" s="151"/>
      <c r="I896" s="151"/>
      <c r="J896" s="151"/>
      <c r="K896" s="151"/>
      <c r="L896" s="151"/>
      <c r="M896" s="151"/>
      <c r="N896" s="151"/>
      <c r="O896" s="151"/>
      <c r="P896" s="151"/>
      <c r="Q896" s="151"/>
      <c r="R896" s="151"/>
      <c r="S896" s="151"/>
      <c r="T896" s="151"/>
      <c r="U896" s="151"/>
      <c r="V896" s="151"/>
      <c r="W896" s="151"/>
      <c r="X896" s="151"/>
      <c r="Y896" s="151"/>
      <c r="Z896" s="151"/>
    </row>
    <row r="897">
      <c r="A897" s="343"/>
      <c r="B897" s="151"/>
      <c r="C897" s="151"/>
      <c r="D897" s="151"/>
      <c r="E897" s="151"/>
      <c r="F897" s="151"/>
      <c r="G897" s="151"/>
      <c r="H897" s="151"/>
      <c r="I897" s="151"/>
      <c r="J897" s="151"/>
      <c r="K897" s="151"/>
      <c r="L897" s="151"/>
      <c r="M897" s="151"/>
      <c r="N897" s="151"/>
      <c r="O897" s="151"/>
      <c r="P897" s="151"/>
      <c r="Q897" s="151"/>
      <c r="R897" s="151"/>
      <c r="S897" s="151"/>
      <c r="T897" s="151"/>
      <c r="U897" s="151"/>
      <c r="V897" s="151"/>
      <c r="W897" s="151"/>
      <c r="X897" s="151"/>
      <c r="Y897" s="151"/>
      <c r="Z897" s="151"/>
    </row>
    <row r="898">
      <c r="A898" s="343"/>
      <c r="B898" s="151"/>
      <c r="C898" s="151"/>
      <c r="D898" s="151"/>
      <c r="E898" s="151"/>
      <c r="F898" s="151"/>
      <c r="G898" s="151"/>
      <c r="H898" s="151"/>
      <c r="I898" s="151"/>
      <c r="J898" s="151"/>
      <c r="K898" s="151"/>
      <c r="L898" s="151"/>
      <c r="M898" s="151"/>
      <c r="N898" s="151"/>
      <c r="O898" s="151"/>
      <c r="P898" s="151"/>
      <c r="Q898" s="151"/>
      <c r="R898" s="151"/>
      <c r="S898" s="151"/>
      <c r="T898" s="151"/>
      <c r="U898" s="151"/>
      <c r="V898" s="151"/>
      <c r="W898" s="151"/>
      <c r="X898" s="151"/>
      <c r="Y898" s="151"/>
      <c r="Z898" s="151"/>
    </row>
    <row r="899">
      <c r="A899" s="343"/>
      <c r="B899" s="151"/>
      <c r="C899" s="151"/>
      <c r="D899" s="151"/>
      <c r="E899" s="151"/>
      <c r="F899" s="151"/>
      <c r="G899" s="151"/>
      <c r="H899" s="151"/>
      <c r="I899" s="151"/>
      <c r="J899" s="151"/>
      <c r="K899" s="151"/>
      <c r="L899" s="151"/>
      <c r="M899" s="151"/>
      <c r="N899" s="151"/>
      <c r="O899" s="151"/>
      <c r="P899" s="151"/>
      <c r="Q899" s="151"/>
      <c r="R899" s="151"/>
      <c r="S899" s="151"/>
      <c r="T899" s="151"/>
      <c r="U899" s="151"/>
      <c r="V899" s="151"/>
      <c r="W899" s="151"/>
      <c r="X899" s="151"/>
      <c r="Y899" s="151"/>
      <c r="Z899" s="151"/>
    </row>
    <row r="900">
      <c r="A900" s="343"/>
      <c r="B900" s="151"/>
      <c r="C900" s="151"/>
      <c r="D900" s="151"/>
      <c r="E900" s="151"/>
      <c r="F900" s="151"/>
      <c r="G900" s="151"/>
      <c r="H900" s="151"/>
      <c r="I900" s="151"/>
      <c r="J900" s="151"/>
      <c r="K900" s="151"/>
      <c r="L900" s="151"/>
      <c r="M900" s="151"/>
      <c r="N900" s="151"/>
      <c r="O900" s="151"/>
      <c r="P900" s="151"/>
      <c r="Q900" s="151"/>
      <c r="R900" s="151"/>
      <c r="S900" s="151"/>
      <c r="T900" s="151"/>
      <c r="U900" s="151"/>
      <c r="V900" s="151"/>
      <c r="W900" s="151"/>
      <c r="X900" s="151"/>
      <c r="Y900" s="151"/>
      <c r="Z900" s="151"/>
    </row>
    <row r="901">
      <c r="A901" s="343"/>
      <c r="B901" s="151"/>
      <c r="C901" s="151"/>
      <c r="D901" s="151"/>
      <c r="E901" s="151"/>
      <c r="F901" s="151"/>
      <c r="G901" s="151"/>
      <c r="H901" s="151"/>
      <c r="I901" s="151"/>
      <c r="J901" s="151"/>
      <c r="K901" s="151"/>
      <c r="L901" s="151"/>
      <c r="M901" s="151"/>
      <c r="N901" s="151"/>
      <c r="O901" s="151"/>
      <c r="P901" s="151"/>
      <c r="Q901" s="151"/>
      <c r="R901" s="151"/>
      <c r="S901" s="151"/>
      <c r="T901" s="151"/>
      <c r="U901" s="151"/>
      <c r="V901" s="151"/>
      <c r="W901" s="151"/>
      <c r="X901" s="151"/>
      <c r="Y901" s="151"/>
      <c r="Z901" s="151"/>
    </row>
    <row r="902">
      <c r="A902" s="343"/>
      <c r="B902" s="151"/>
      <c r="C902" s="151"/>
      <c r="D902" s="151"/>
      <c r="E902" s="151"/>
      <c r="F902" s="151"/>
      <c r="G902" s="151"/>
      <c r="H902" s="151"/>
      <c r="I902" s="151"/>
      <c r="J902" s="151"/>
      <c r="K902" s="151"/>
      <c r="L902" s="151"/>
      <c r="M902" s="151"/>
      <c r="N902" s="151"/>
      <c r="O902" s="151"/>
      <c r="P902" s="151"/>
      <c r="Q902" s="151"/>
      <c r="R902" s="151"/>
      <c r="S902" s="151"/>
      <c r="T902" s="151"/>
      <c r="U902" s="151"/>
      <c r="V902" s="151"/>
      <c r="W902" s="151"/>
      <c r="X902" s="151"/>
      <c r="Y902" s="151"/>
      <c r="Z902" s="151"/>
    </row>
    <row r="903">
      <c r="A903" s="343"/>
      <c r="B903" s="151"/>
      <c r="C903" s="151"/>
      <c r="D903" s="151"/>
      <c r="E903" s="151"/>
      <c r="F903" s="151"/>
      <c r="G903" s="151"/>
      <c r="H903" s="151"/>
      <c r="I903" s="151"/>
      <c r="J903" s="151"/>
      <c r="K903" s="151"/>
      <c r="L903" s="151"/>
      <c r="M903" s="151"/>
      <c r="N903" s="151"/>
      <c r="O903" s="151"/>
      <c r="P903" s="151"/>
      <c r="Q903" s="151"/>
      <c r="R903" s="151"/>
      <c r="S903" s="151"/>
      <c r="T903" s="151"/>
      <c r="U903" s="151"/>
      <c r="V903" s="151"/>
      <c r="W903" s="151"/>
      <c r="X903" s="151"/>
      <c r="Y903" s="151"/>
      <c r="Z903" s="151"/>
    </row>
    <row r="904">
      <c r="A904" s="343"/>
      <c r="B904" s="151"/>
      <c r="C904" s="151"/>
      <c r="D904" s="151"/>
      <c r="E904" s="151"/>
      <c r="F904" s="151"/>
      <c r="G904" s="151"/>
      <c r="H904" s="151"/>
      <c r="I904" s="151"/>
      <c r="J904" s="151"/>
      <c r="K904" s="151"/>
      <c r="L904" s="151"/>
      <c r="M904" s="151"/>
      <c r="N904" s="151"/>
      <c r="O904" s="151"/>
      <c r="P904" s="151"/>
      <c r="Q904" s="151"/>
      <c r="R904" s="151"/>
      <c r="S904" s="151"/>
      <c r="T904" s="151"/>
      <c r="U904" s="151"/>
      <c r="V904" s="151"/>
      <c r="W904" s="151"/>
      <c r="X904" s="151"/>
      <c r="Y904" s="151"/>
      <c r="Z904" s="151"/>
    </row>
    <row r="905">
      <c r="A905" s="343"/>
      <c r="B905" s="151"/>
      <c r="C905" s="151"/>
      <c r="D905" s="151"/>
      <c r="E905" s="151"/>
      <c r="F905" s="151"/>
      <c r="G905" s="151"/>
      <c r="H905" s="151"/>
      <c r="I905" s="151"/>
      <c r="J905" s="151"/>
      <c r="K905" s="151"/>
      <c r="L905" s="151"/>
      <c r="M905" s="151"/>
      <c r="N905" s="151"/>
      <c r="O905" s="151"/>
      <c r="P905" s="151"/>
      <c r="Q905" s="151"/>
      <c r="R905" s="151"/>
      <c r="S905" s="151"/>
      <c r="T905" s="151"/>
      <c r="U905" s="151"/>
      <c r="V905" s="151"/>
      <c r="W905" s="151"/>
      <c r="X905" s="151"/>
      <c r="Y905" s="151"/>
      <c r="Z905" s="151"/>
    </row>
    <row r="906">
      <c r="A906" s="343"/>
      <c r="B906" s="151"/>
      <c r="C906" s="151"/>
      <c r="D906" s="151"/>
      <c r="E906" s="151"/>
      <c r="F906" s="151"/>
      <c r="G906" s="151"/>
      <c r="H906" s="151"/>
      <c r="I906" s="151"/>
      <c r="J906" s="151"/>
      <c r="K906" s="151"/>
      <c r="L906" s="151"/>
      <c r="M906" s="151"/>
      <c r="N906" s="151"/>
      <c r="O906" s="151"/>
      <c r="P906" s="151"/>
      <c r="Q906" s="151"/>
      <c r="R906" s="151"/>
      <c r="S906" s="151"/>
      <c r="T906" s="151"/>
      <c r="U906" s="151"/>
      <c r="V906" s="151"/>
      <c r="W906" s="151"/>
      <c r="X906" s="151"/>
      <c r="Y906" s="151"/>
      <c r="Z906" s="151"/>
    </row>
    <row r="907">
      <c r="A907" s="343"/>
      <c r="B907" s="151"/>
      <c r="C907" s="151"/>
      <c r="D907" s="151"/>
      <c r="E907" s="151"/>
      <c r="F907" s="151"/>
      <c r="G907" s="151"/>
      <c r="H907" s="151"/>
      <c r="I907" s="151"/>
      <c r="J907" s="151"/>
      <c r="K907" s="151"/>
      <c r="L907" s="151"/>
      <c r="M907" s="151"/>
      <c r="N907" s="151"/>
      <c r="O907" s="151"/>
      <c r="P907" s="151"/>
      <c r="Q907" s="151"/>
      <c r="R907" s="151"/>
      <c r="S907" s="151"/>
      <c r="T907" s="151"/>
      <c r="U907" s="151"/>
      <c r="V907" s="151"/>
      <c r="W907" s="151"/>
      <c r="X907" s="151"/>
      <c r="Y907" s="151"/>
      <c r="Z907" s="151"/>
    </row>
    <row r="908">
      <c r="A908" s="343"/>
      <c r="B908" s="151"/>
      <c r="C908" s="151"/>
      <c r="D908" s="151"/>
      <c r="E908" s="151"/>
      <c r="F908" s="151"/>
      <c r="G908" s="151"/>
      <c r="H908" s="151"/>
      <c r="I908" s="151"/>
      <c r="J908" s="151"/>
      <c r="K908" s="151"/>
      <c r="L908" s="151"/>
      <c r="M908" s="151"/>
      <c r="N908" s="151"/>
      <c r="O908" s="151"/>
      <c r="P908" s="151"/>
      <c r="Q908" s="151"/>
      <c r="R908" s="151"/>
      <c r="S908" s="151"/>
      <c r="T908" s="151"/>
      <c r="U908" s="151"/>
      <c r="V908" s="151"/>
      <c r="W908" s="151"/>
      <c r="X908" s="151"/>
      <c r="Y908" s="151"/>
      <c r="Z908" s="151"/>
    </row>
    <row r="909">
      <c r="A909" s="343"/>
      <c r="B909" s="151"/>
      <c r="C909" s="151"/>
      <c r="D909" s="151"/>
      <c r="E909" s="151"/>
      <c r="F909" s="151"/>
      <c r="G909" s="151"/>
      <c r="H909" s="151"/>
      <c r="I909" s="151"/>
      <c r="J909" s="151"/>
      <c r="K909" s="151"/>
      <c r="L909" s="151"/>
      <c r="M909" s="151"/>
      <c r="N909" s="151"/>
      <c r="O909" s="151"/>
      <c r="P909" s="151"/>
      <c r="Q909" s="151"/>
      <c r="R909" s="151"/>
      <c r="S909" s="151"/>
      <c r="T909" s="151"/>
      <c r="U909" s="151"/>
      <c r="V909" s="151"/>
      <c r="W909" s="151"/>
      <c r="X909" s="151"/>
      <c r="Y909" s="151"/>
      <c r="Z909" s="151"/>
    </row>
    <row r="910">
      <c r="A910" s="343"/>
      <c r="B910" s="151"/>
      <c r="C910" s="151"/>
      <c r="D910" s="151"/>
      <c r="E910" s="151"/>
      <c r="F910" s="151"/>
      <c r="G910" s="151"/>
      <c r="H910" s="151"/>
      <c r="I910" s="151"/>
      <c r="J910" s="151"/>
      <c r="K910" s="151"/>
      <c r="L910" s="151"/>
      <c r="M910" s="151"/>
      <c r="N910" s="151"/>
      <c r="O910" s="151"/>
      <c r="P910" s="151"/>
      <c r="Q910" s="151"/>
      <c r="R910" s="151"/>
      <c r="S910" s="151"/>
      <c r="T910" s="151"/>
      <c r="U910" s="151"/>
      <c r="V910" s="151"/>
      <c r="W910" s="151"/>
      <c r="X910" s="151"/>
      <c r="Y910" s="151"/>
      <c r="Z910" s="151"/>
    </row>
    <row r="911">
      <c r="A911" s="343"/>
      <c r="B911" s="151"/>
      <c r="C911" s="151"/>
      <c r="D911" s="151"/>
      <c r="E911" s="151"/>
      <c r="F911" s="151"/>
      <c r="G911" s="151"/>
      <c r="H911" s="151"/>
      <c r="I911" s="151"/>
      <c r="J911" s="151"/>
      <c r="K911" s="151"/>
      <c r="L911" s="151"/>
      <c r="M911" s="151"/>
      <c r="N911" s="151"/>
      <c r="O911" s="151"/>
      <c r="P911" s="151"/>
      <c r="Q911" s="151"/>
      <c r="R911" s="151"/>
      <c r="S911" s="151"/>
      <c r="T911" s="151"/>
      <c r="U911" s="151"/>
      <c r="V911" s="151"/>
      <c r="W911" s="151"/>
      <c r="X911" s="151"/>
      <c r="Y911" s="151"/>
      <c r="Z911" s="151"/>
    </row>
    <row r="912">
      <c r="A912" s="343"/>
      <c r="B912" s="151"/>
      <c r="C912" s="151"/>
      <c r="D912" s="151"/>
      <c r="E912" s="151"/>
      <c r="F912" s="151"/>
      <c r="G912" s="151"/>
      <c r="H912" s="151"/>
      <c r="I912" s="151"/>
      <c r="J912" s="151"/>
      <c r="K912" s="151"/>
      <c r="L912" s="151"/>
      <c r="M912" s="151"/>
      <c r="N912" s="151"/>
      <c r="O912" s="151"/>
      <c r="P912" s="151"/>
      <c r="Q912" s="151"/>
      <c r="R912" s="151"/>
      <c r="S912" s="151"/>
      <c r="T912" s="151"/>
      <c r="U912" s="151"/>
      <c r="V912" s="151"/>
      <c r="W912" s="151"/>
      <c r="X912" s="151"/>
      <c r="Y912" s="151"/>
      <c r="Z912" s="151"/>
    </row>
    <row r="913">
      <c r="A913" s="343"/>
      <c r="B913" s="151"/>
      <c r="C913" s="151"/>
      <c r="D913" s="151"/>
      <c r="E913" s="151"/>
      <c r="F913" s="151"/>
      <c r="G913" s="151"/>
      <c r="H913" s="151"/>
      <c r="I913" s="151"/>
      <c r="J913" s="151"/>
      <c r="K913" s="151"/>
      <c r="L913" s="151"/>
      <c r="M913" s="151"/>
      <c r="N913" s="151"/>
      <c r="O913" s="151"/>
      <c r="P913" s="151"/>
      <c r="Q913" s="151"/>
      <c r="R913" s="151"/>
      <c r="S913" s="151"/>
      <c r="T913" s="151"/>
      <c r="U913" s="151"/>
      <c r="V913" s="151"/>
      <c r="W913" s="151"/>
      <c r="X913" s="151"/>
      <c r="Y913" s="151"/>
      <c r="Z913" s="151"/>
    </row>
    <row r="914">
      <c r="A914" s="343"/>
      <c r="B914" s="151"/>
      <c r="C914" s="151"/>
      <c r="D914" s="151"/>
      <c r="E914" s="151"/>
      <c r="F914" s="151"/>
      <c r="G914" s="151"/>
      <c r="H914" s="151"/>
      <c r="I914" s="151"/>
      <c r="J914" s="151"/>
      <c r="K914" s="151"/>
      <c r="L914" s="151"/>
      <c r="M914" s="151"/>
      <c r="N914" s="151"/>
      <c r="O914" s="151"/>
      <c r="P914" s="151"/>
      <c r="Q914" s="151"/>
      <c r="R914" s="151"/>
      <c r="S914" s="151"/>
      <c r="T914" s="151"/>
      <c r="U914" s="151"/>
      <c r="V914" s="151"/>
      <c r="W914" s="151"/>
      <c r="X914" s="151"/>
      <c r="Y914" s="151"/>
      <c r="Z914" s="151"/>
    </row>
    <row r="915">
      <c r="A915" s="343"/>
      <c r="B915" s="151"/>
      <c r="C915" s="151"/>
      <c r="D915" s="151"/>
      <c r="E915" s="151"/>
      <c r="F915" s="151"/>
      <c r="G915" s="151"/>
      <c r="H915" s="151"/>
      <c r="I915" s="151"/>
      <c r="J915" s="151"/>
      <c r="K915" s="151"/>
      <c r="L915" s="151"/>
      <c r="M915" s="151"/>
      <c r="N915" s="151"/>
      <c r="O915" s="151"/>
      <c r="P915" s="151"/>
      <c r="Q915" s="151"/>
      <c r="R915" s="151"/>
      <c r="S915" s="151"/>
      <c r="T915" s="151"/>
      <c r="U915" s="151"/>
      <c r="V915" s="151"/>
      <c r="W915" s="151"/>
      <c r="X915" s="151"/>
      <c r="Y915" s="151"/>
      <c r="Z915" s="151"/>
    </row>
    <row r="916">
      <c r="A916" s="343"/>
      <c r="B916" s="151"/>
      <c r="C916" s="151"/>
      <c r="D916" s="151"/>
      <c r="E916" s="151"/>
      <c r="F916" s="151"/>
      <c r="G916" s="151"/>
      <c r="H916" s="151"/>
      <c r="I916" s="151"/>
      <c r="J916" s="151"/>
      <c r="K916" s="151"/>
      <c r="L916" s="151"/>
      <c r="M916" s="151"/>
      <c r="N916" s="151"/>
      <c r="O916" s="151"/>
      <c r="P916" s="151"/>
      <c r="Q916" s="151"/>
      <c r="R916" s="151"/>
      <c r="S916" s="151"/>
      <c r="T916" s="151"/>
      <c r="U916" s="151"/>
      <c r="V916" s="151"/>
      <c r="W916" s="151"/>
      <c r="X916" s="151"/>
      <c r="Y916" s="151"/>
      <c r="Z916" s="151"/>
    </row>
    <row r="917">
      <c r="A917" s="343"/>
      <c r="B917" s="151"/>
      <c r="C917" s="151"/>
      <c r="D917" s="151"/>
      <c r="E917" s="151"/>
      <c r="F917" s="151"/>
      <c r="G917" s="151"/>
      <c r="H917" s="151"/>
      <c r="I917" s="151"/>
      <c r="J917" s="151"/>
      <c r="K917" s="151"/>
      <c r="L917" s="151"/>
      <c r="M917" s="151"/>
      <c r="N917" s="151"/>
      <c r="O917" s="151"/>
      <c r="P917" s="151"/>
      <c r="Q917" s="151"/>
      <c r="R917" s="151"/>
      <c r="S917" s="151"/>
      <c r="T917" s="151"/>
      <c r="U917" s="151"/>
      <c r="V917" s="151"/>
      <c r="W917" s="151"/>
      <c r="X917" s="151"/>
      <c r="Y917" s="151"/>
      <c r="Z917" s="151"/>
    </row>
    <row r="918">
      <c r="A918" s="343"/>
      <c r="B918" s="151"/>
      <c r="C918" s="151"/>
      <c r="D918" s="151"/>
      <c r="E918" s="151"/>
      <c r="F918" s="151"/>
      <c r="G918" s="151"/>
      <c r="H918" s="151"/>
      <c r="I918" s="151"/>
      <c r="J918" s="151"/>
      <c r="K918" s="151"/>
      <c r="L918" s="151"/>
      <c r="M918" s="151"/>
      <c r="N918" s="151"/>
      <c r="O918" s="151"/>
      <c r="P918" s="151"/>
      <c r="Q918" s="151"/>
      <c r="R918" s="151"/>
      <c r="S918" s="151"/>
      <c r="T918" s="151"/>
      <c r="U918" s="151"/>
      <c r="V918" s="151"/>
      <c r="W918" s="151"/>
      <c r="X918" s="151"/>
      <c r="Y918" s="151"/>
      <c r="Z918" s="151"/>
    </row>
    <row r="919">
      <c r="A919" s="343"/>
      <c r="B919" s="151"/>
      <c r="C919" s="151"/>
      <c r="D919" s="151"/>
      <c r="E919" s="151"/>
      <c r="F919" s="151"/>
      <c r="G919" s="151"/>
      <c r="H919" s="151"/>
      <c r="I919" s="151"/>
      <c r="J919" s="151"/>
      <c r="K919" s="151"/>
      <c r="L919" s="151"/>
      <c r="M919" s="151"/>
      <c r="N919" s="151"/>
      <c r="O919" s="151"/>
      <c r="P919" s="151"/>
      <c r="Q919" s="151"/>
      <c r="R919" s="151"/>
      <c r="S919" s="151"/>
      <c r="T919" s="151"/>
      <c r="U919" s="151"/>
      <c r="V919" s="151"/>
      <c r="W919" s="151"/>
      <c r="X919" s="151"/>
      <c r="Y919" s="151"/>
      <c r="Z919" s="151"/>
    </row>
    <row r="920">
      <c r="A920" s="343"/>
      <c r="B920" s="151"/>
      <c r="C920" s="151"/>
      <c r="D920" s="151"/>
      <c r="E920" s="151"/>
      <c r="F920" s="151"/>
      <c r="G920" s="151"/>
      <c r="H920" s="151"/>
      <c r="I920" s="151"/>
      <c r="J920" s="151"/>
      <c r="K920" s="151"/>
      <c r="L920" s="151"/>
      <c r="M920" s="151"/>
      <c r="N920" s="151"/>
      <c r="O920" s="151"/>
      <c r="P920" s="151"/>
      <c r="Q920" s="151"/>
      <c r="R920" s="151"/>
      <c r="S920" s="151"/>
      <c r="T920" s="151"/>
      <c r="U920" s="151"/>
      <c r="V920" s="151"/>
      <c r="W920" s="151"/>
      <c r="X920" s="151"/>
      <c r="Y920" s="151"/>
      <c r="Z920" s="151"/>
    </row>
    <row r="921">
      <c r="A921" s="343"/>
      <c r="B921" s="151"/>
      <c r="C921" s="151"/>
      <c r="D921" s="151"/>
      <c r="E921" s="151"/>
      <c r="F921" s="151"/>
      <c r="G921" s="151"/>
      <c r="H921" s="151"/>
      <c r="I921" s="151"/>
      <c r="J921" s="151"/>
      <c r="K921" s="151"/>
      <c r="L921" s="151"/>
      <c r="M921" s="151"/>
      <c r="N921" s="151"/>
      <c r="O921" s="151"/>
      <c r="P921" s="151"/>
      <c r="Q921" s="151"/>
      <c r="R921" s="151"/>
      <c r="S921" s="151"/>
      <c r="T921" s="151"/>
      <c r="U921" s="151"/>
      <c r="V921" s="151"/>
      <c r="W921" s="151"/>
      <c r="X921" s="151"/>
      <c r="Y921" s="151"/>
      <c r="Z921" s="151"/>
    </row>
    <row r="922">
      <c r="A922" s="343"/>
      <c r="B922" s="151"/>
      <c r="C922" s="151"/>
      <c r="D922" s="151"/>
      <c r="E922" s="151"/>
      <c r="F922" s="151"/>
      <c r="G922" s="151"/>
      <c r="H922" s="151"/>
      <c r="I922" s="151"/>
      <c r="J922" s="151"/>
      <c r="K922" s="151"/>
      <c r="L922" s="151"/>
      <c r="M922" s="151"/>
      <c r="N922" s="151"/>
      <c r="O922" s="151"/>
      <c r="P922" s="151"/>
      <c r="Q922" s="151"/>
      <c r="R922" s="151"/>
      <c r="S922" s="151"/>
      <c r="T922" s="151"/>
      <c r="U922" s="151"/>
      <c r="V922" s="151"/>
      <c r="W922" s="151"/>
      <c r="X922" s="151"/>
      <c r="Y922" s="151"/>
      <c r="Z922" s="151"/>
    </row>
    <row r="923">
      <c r="A923" s="343"/>
      <c r="B923" s="151"/>
      <c r="C923" s="151"/>
      <c r="D923" s="151"/>
      <c r="E923" s="151"/>
      <c r="F923" s="151"/>
      <c r="G923" s="151"/>
      <c r="H923" s="151"/>
      <c r="I923" s="151"/>
      <c r="J923" s="151"/>
      <c r="K923" s="151"/>
      <c r="L923" s="151"/>
      <c r="M923" s="151"/>
      <c r="N923" s="151"/>
      <c r="O923" s="151"/>
      <c r="P923" s="151"/>
      <c r="Q923" s="151"/>
      <c r="R923" s="151"/>
      <c r="S923" s="151"/>
      <c r="T923" s="151"/>
      <c r="U923" s="151"/>
      <c r="V923" s="151"/>
      <c r="W923" s="151"/>
      <c r="X923" s="151"/>
      <c r="Y923" s="151"/>
      <c r="Z923" s="151"/>
    </row>
    <row r="924">
      <c r="A924" s="343"/>
      <c r="B924" s="151"/>
      <c r="C924" s="151"/>
      <c r="D924" s="151"/>
      <c r="E924" s="151"/>
      <c r="F924" s="151"/>
      <c r="G924" s="151"/>
      <c r="H924" s="151"/>
      <c r="I924" s="151"/>
      <c r="J924" s="151"/>
      <c r="K924" s="151"/>
      <c r="L924" s="151"/>
      <c r="M924" s="151"/>
      <c r="N924" s="151"/>
      <c r="O924" s="151"/>
      <c r="P924" s="151"/>
      <c r="Q924" s="151"/>
      <c r="R924" s="151"/>
      <c r="S924" s="151"/>
      <c r="T924" s="151"/>
      <c r="U924" s="151"/>
      <c r="V924" s="151"/>
      <c r="W924" s="151"/>
      <c r="X924" s="151"/>
      <c r="Y924" s="151"/>
      <c r="Z924" s="151"/>
    </row>
    <row r="925">
      <c r="A925" s="343"/>
      <c r="B925" s="151"/>
      <c r="C925" s="151"/>
      <c r="D925" s="151"/>
      <c r="E925" s="151"/>
      <c r="F925" s="151"/>
      <c r="G925" s="151"/>
      <c r="H925" s="151"/>
      <c r="I925" s="151"/>
      <c r="J925" s="151"/>
      <c r="K925" s="151"/>
      <c r="L925" s="151"/>
      <c r="M925" s="151"/>
      <c r="N925" s="151"/>
      <c r="O925" s="151"/>
      <c r="P925" s="151"/>
      <c r="Q925" s="151"/>
      <c r="R925" s="151"/>
      <c r="S925" s="151"/>
      <c r="T925" s="151"/>
      <c r="U925" s="151"/>
      <c r="V925" s="151"/>
      <c r="W925" s="151"/>
      <c r="X925" s="151"/>
      <c r="Y925" s="151"/>
      <c r="Z925" s="151"/>
    </row>
    <row r="926">
      <c r="A926" s="343"/>
      <c r="B926" s="151"/>
      <c r="C926" s="151"/>
      <c r="D926" s="151"/>
      <c r="E926" s="151"/>
      <c r="F926" s="151"/>
      <c r="G926" s="151"/>
      <c r="H926" s="151"/>
      <c r="I926" s="151"/>
      <c r="J926" s="151"/>
      <c r="K926" s="151"/>
      <c r="L926" s="151"/>
      <c r="M926" s="151"/>
      <c r="N926" s="151"/>
      <c r="O926" s="151"/>
      <c r="P926" s="151"/>
      <c r="Q926" s="151"/>
      <c r="R926" s="151"/>
      <c r="S926" s="151"/>
      <c r="T926" s="151"/>
      <c r="U926" s="151"/>
      <c r="V926" s="151"/>
      <c r="W926" s="151"/>
      <c r="X926" s="151"/>
      <c r="Y926" s="151"/>
      <c r="Z926" s="151"/>
    </row>
    <row r="927">
      <c r="A927" s="343"/>
      <c r="B927" s="151"/>
      <c r="C927" s="151"/>
      <c r="D927" s="151"/>
      <c r="E927" s="151"/>
      <c r="F927" s="151"/>
      <c r="G927" s="151"/>
      <c r="H927" s="151"/>
      <c r="I927" s="151"/>
      <c r="J927" s="151"/>
      <c r="K927" s="151"/>
      <c r="L927" s="151"/>
      <c r="M927" s="151"/>
      <c r="N927" s="151"/>
      <c r="O927" s="151"/>
      <c r="P927" s="151"/>
      <c r="Q927" s="151"/>
      <c r="R927" s="151"/>
      <c r="S927" s="151"/>
      <c r="T927" s="151"/>
      <c r="U927" s="151"/>
      <c r="V927" s="151"/>
      <c r="W927" s="151"/>
      <c r="X927" s="151"/>
      <c r="Y927" s="151"/>
      <c r="Z927" s="151"/>
    </row>
    <row r="928">
      <c r="A928" s="343"/>
      <c r="B928" s="151"/>
      <c r="C928" s="151"/>
      <c r="D928" s="151"/>
      <c r="E928" s="151"/>
      <c r="F928" s="151"/>
      <c r="G928" s="151"/>
      <c r="H928" s="151"/>
      <c r="I928" s="151"/>
      <c r="J928" s="151"/>
      <c r="K928" s="151"/>
      <c r="L928" s="151"/>
      <c r="M928" s="151"/>
      <c r="N928" s="151"/>
      <c r="O928" s="151"/>
      <c r="P928" s="151"/>
      <c r="Q928" s="151"/>
      <c r="R928" s="151"/>
      <c r="S928" s="151"/>
      <c r="T928" s="151"/>
      <c r="U928" s="151"/>
      <c r="V928" s="151"/>
      <c r="W928" s="151"/>
      <c r="X928" s="151"/>
      <c r="Y928" s="151"/>
      <c r="Z928" s="151"/>
    </row>
    <row r="929">
      <c r="A929" s="343"/>
      <c r="B929" s="151"/>
      <c r="C929" s="151"/>
      <c r="D929" s="151"/>
      <c r="E929" s="151"/>
      <c r="F929" s="151"/>
      <c r="G929" s="151"/>
      <c r="H929" s="151"/>
      <c r="I929" s="151"/>
      <c r="J929" s="151"/>
      <c r="K929" s="151"/>
      <c r="L929" s="151"/>
      <c r="M929" s="151"/>
      <c r="N929" s="151"/>
      <c r="O929" s="151"/>
      <c r="P929" s="151"/>
      <c r="Q929" s="151"/>
      <c r="R929" s="151"/>
      <c r="S929" s="151"/>
      <c r="T929" s="151"/>
      <c r="U929" s="151"/>
      <c r="V929" s="151"/>
      <c r="W929" s="151"/>
      <c r="X929" s="151"/>
      <c r="Y929" s="151"/>
      <c r="Z929" s="151"/>
    </row>
    <row r="930">
      <c r="A930" s="343"/>
      <c r="B930" s="151"/>
      <c r="C930" s="151"/>
      <c r="D930" s="151"/>
      <c r="E930" s="151"/>
      <c r="F930" s="151"/>
      <c r="G930" s="151"/>
      <c r="H930" s="151"/>
      <c r="I930" s="151"/>
      <c r="J930" s="151"/>
      <c r="K930" s="151"/>
      <c r="L930" s="151"/>
      <c r="M930" s="151"/>
      <c r="N930" s="151"/>
      <c r="O930" s="151"/>
      <c r="P930" s="151"/>
      <c r="Q930" s="151"/>
      <c r="R930" s="151"/>
      <c r="S930" s="151"/>
      <c r="T930" s="151"/>
      <c r="U930" s="151"/>
      <c r="V930" s="151"/>
      <c r="W930" s="151"/>
      <c r="X930" s="151"/>
      <c r="Y930" s="151"/>
      <c r="Z930" s="151"/>
    </row>
    <row r="931">
      <c r="A931" s="343"/>
      <c r="B931" s="151"/>
      <c r="C931" s="151"/>
      <c r="D931" s="151"/>
      <c r="E931" s="151"/>
      <c r="F931" s="151"/>
      <c r="G931" s="151"/>
      <c r="H931" s="151"/>
      <c r="I931" s="151"/>
      <c r="J931" s="151"/>
      <c r="K931" s="151"/>
      <c r="L931" s="151"/>
      <c r="M931" s="151"/>
      <c r="N931" s="151"/>
      <c r="O931" s="151"/>
      <c r="P931" s="151"/>
      <c r="Q931" s="151"/>
      <c r="R931" s="151"/>
      <c r="S931" s="151"/>
      <c r="T931" s="151"/>
      <c r="U931" s="151"/>
      <c r="V931" s="151"/>
      <c r="W931" s="151"/>
      <c r="X931" s="151"/>
      <c r="Y931" s="151"/>
      <c r="Z931" s="151"/>
    </row>
    <row r="932">
      <c r="A932" s="343"/>
      <c r="B932" s="151"/>
      <c r="C932" s="151"/>
      <c r="D932" s="151"/>
      <c r="E932" s="151"/>
      <c r="F932" s="151"/>
      <c r="G932" s="151"/>
      <c r="H932" s="151"/>
      <c r="I932" s="151"/>
      <c r="J932" s="151"/>
      <c r="K932" s="151"/>
      <c r="L932" s="151"/>
      <c r="M932" s="151"/>
      <c r="N932" s="151"/>
      <c r="O932" s="151"/>
      <c r="P932" s="151"/>
      <c r="Q932" s="151"/>
      <c r="R932" s="151"/>
      <c r="S932" s="151"/>
      <c r="T932" s="151"/>
      <c r="U932" s="151"/>
      <c r="V932" s="151"/>
      <c r="W932" s="151"/>
      <c r="X932" s="151"/>
      <c r="Y932" s="151"/>
      <c r="Z932" s="151"/>
    </row>
    <row r="933">
      <c r="A933" s="343"/>
      <c r="B933" s="151"/>
      <c r="C933" s="151"/>
      <c r="D933" s="151"/>
      <c r="E933" s="151"/>
      <c r="F933" s="151"/>
      <c r="G933" s="151"/>
      <c r="H933" s="151"/>
      <c r="I933" s="151"/>
      <c r="J933" s="151"/>
      <c r="K933" s="151"/>
      <c r="L933" s="151"/>
      <c r="M933" s="151"/>
      <c r="N933" s="151"/>
      <c r="O933" s="151"/>
      <c r="P933" s="151"/>
      <c r="Q933" s="151"/>
      <c r="R933" s="151"/>
      <c r="S933" s="151"/>
      <c r="T933" s="151"/>
      <c r="U933" s="151"/>
      <c r="V933" s="151"/>
      <c r="W933" s="151"/>
      <c r="X933" s="151"/>
      <c r="Y933" s="151"/>
      <c r="Z933" s="151"/>
    </row>
    <row r="934">
      <c r="A934" s="343"/>
      <c r="B934" s="151"/>
      <c r="C934" s="151"/>
      <c r="D934" s="151"/>
      <c r="E934" s="151"/>
      <c r="F934" s="151"/>
      <c r="G934" s="151"/>
      <c r="H934" s="151"/>
      <c r="I934" s="151"/>
      <c r="J934" s="151"/>
      <c r="K934" s="151"/>
      <c r="L934" s="151"/>
      <c r="M934" s="151"/>
      <c r="N934" s="151"/>
      <c r="O934" s="151"/>
      <c r="P934" s="151"/>
      <c r="Q934" s="151"/>
      <c r="R934" s="151"/>
      <c r="S934" s="151"/>
      <c r="T934" s="151"/>
      <c r="U934" s="151"/>
      <c r="V934" s="151"/>
      <c r="W934" s="151"/>
      <c r="X934" s="151"/>
      <c r="Y934" s="151"/>
      <c r="Z934" s="151"/>
    </row>
    <row r="935">
      <c r="A935" s="343"/>
      <c r="B935" s="151"/>
      <c r="C935" s="151"/>
      <c r="D935" s="151"/>
      <c r="E935" s="151"/>
      <c r="F935" s="151"/>
      <c r="G935" s="151"/>
      <c r="H935" s="151"/>
      <c r="I935" s="151"/>
      <c r="J935" s="151"/>
      <c r="K935" s="151"/>
      <c r="L935" s="151"/>
      <c r="M935" s="151"/>
      <c r="N935" s="151"/>
      <c r="O935" s="151"/>
      <c r="P935" s="151"/>
      <c r="Q935" s="151"/>
      <c r="R935" s="151"/>
      <c r="S935" s="151"/>
      <c r="T935" s="151"/>
      <c r="U935" s="151"/>
      <c r="V935" s="151"/>
      <c r="W935" s="151"/>
      <c r="X935" s="151"/>
      <c r="Y935" s="151"/>
      <c r="Z935" s="151"/>
    </row>
    <row r="936">
      <c r="A936" s="343"/>
      <c r="B936" s="151"/>
      <c r="C936" s="151"/>
      <c r="D936" s="151"/>
      <c r="E936" s="151"/>
      <c r="F936" s="151"/>
      <c r="G936" s="151"/>
      <c r="H936" s="151"/>
      <c r="I936" s="151"/>
      <c r="J936" s="151"/>
      <c r="K936" s="151"/>
      <c r="L936" s="151"/>
      <c r="M936" s="151"/>
      <c r="N936" s="151"/>
      <c r="O936" s="151"/>
      <c r="P936" s="151"/>
      <c r="Q936" s="151"/>
      <c r="R936" s="151"/>
      <c r="S936" s="151"/>
      <c r="T936" s="151"/>
      <c r="U936" s="151"/>
      <c r="V936" s="151"/>
      <c r="W936" s="151"/>
      <c r="X936" s="151"/>
      <c r="Y936" s="151"/>
      <c r="Z936" s="151"/>
    </row>
    <row r="937">
      <c r="A937" s="343"/>
      <c r="B937" s="151"/>
      <c r="C937" s="151"/>
      <c r="D937" s="151"/>
      <c r="E937" s="151"/>
      <c r="F937" s="151"/>
      <c r="G937" s="151"/>
      <c r="H937" s="151"/>
      <c r="I937" s="151"/>
      <c r="J937" s="151"/>
      <c r="K937" s="151"/>
      <c r="L937" s="151"/>
      <c r="M937" s="151"/>
      <c r="N937" s="151"/>
      <c r="O937" s="151"/>
      <c r="P937" s="151"/>
      <c r="Q937" s="151"/>
      <c r="R937" s="151"/>
      <c r="S937" s="151"/>
      <c r="T937" s="151"/>
      <c r="U937" s="151"/>
      <c r="V937" s="151"/>
      <c r="W937" s="151"/>
      <c r="X937" s="151"/>
      <c r="Y937" s="151"/>
      <c r="Z937" s="151"/>
    </row>
    <row r="938">
      <c r="A938" s="343"/>
      <c r="B938" s="151"/>
      <c r="C938" s="151"/>
      <c r="D938" s="151"/>
      <c r="E938" s="151"/>
      <c r="F938" s="151"/>
      <c r="G938" s="151"/>
      <c r="H938" s="151"/>
      <c r="I938" s="151"/>
      <c r="J938" s="151"/>
      <c r="K938" s="151"/>
      <c r="L938" s="151"/>
      <c r="M938" s="151"/>
      <c r="N938" s="151"/>
      <c r="O938" s="151"/>
      <c r="P938" s="151"/>
      <c r="Q938" s="151"/>
      <c r="R938" s="151"/>
      <c r="S938" s="151"/>
      <c r="T938" s="151"/>
      <c r="U938" s="151"/>
      <c r="V938" s="151"/>
      <c r="W938" s="151"/>
      <c r="X938" s="151"/>
      <c r="Y938" s="151"/>
      <c r="Z938" s="151"/>
    </row>
    <row r="939">
      <c r="A939" s="343"/>
      <c r="B939" s="151"/>
      <c r="C939" s="151"/>
      <c r="D939" s="151"/>
      <c r="E939" s="151"/>
      <c r="F939" s="151"/>
      <c r="G939" s="151"/>
      <c r="H939" s="151"/>
      <c r="I939" s="151"/>
      <c r="J939" s="151"/>
      <c r="K939" s="151"/>
      <c r="L939" s="151"/>
      <c r="M939" s="151"/>
      <c r="N939" s="151"/>
      <c r="O939" s="151"/>
      <c r="P939" s="151"/>
      <c r="Q939" s="151"/>
      <c r="R939" s="151"/>
      <c r="S939" s="151"/>
      <c r="T939" s="151"/>
      <c r="U939" s="151"/>
      <c r="V939" s="151"/>
      <c r="W939" s="151"/>
      <c r="X939" s="151"/>
      <c r="Y939" s="151"/>
      <c r="Z939" s="151"/>
    </row>
    <row r="940">
      <c r="A940" s="343"/>
      <c r="B940" s="151"/>
      <c r="C940" s="151"/>
      <c r="D940" s="151"/>
      <c r="E940" s="151"/>
      <c r="F940" s="151"/>
      <c r="G940" s="151"/>
      <c r="H940" s="151"/>
      <c r="I940" s="151"/>
      <c r="J940" s="151"/>
      <c r="K940" s="151"/>
      <c r="L940" s="151"/>
      <c r="M940" s="151"/>
      <c r="N940" s="151"/>
      <c r="O940" s="151"/>
      <c r="P940" s="151"/>
      <c r="Q940" s="151"/>
      <c r="R940" s="151"/>
      <c r="S940" s="151"/>
      <c r="T940" s="151"/>
      <c r="U940" s="151"/>
      <c r="V940" s="151"/>
      <c r="W940" s="151"/>
      <c r="X940" s="151"/>
      <c r="Y940" s="151"/>
      <c r="Z940" s="151"/>
    </row>
    <row r="941">
      <c r="A941" s="343"/>
      <c r="B941" s="151"/>
      <c r="C941" s="151"/>
      <c r="D941" s="151"/>
      <c r="E941" s="151"/>
      <c r="F941" s="151"/>
      <c r="G941" s="151"/>
      <c r="H941" s="151"/>
      <c r="I941" s="151"/>
      <c r="J941" s="151"/>
      <c r="K941" s="151"/>
      <c r="L941" s="151"/>
      <c r="M941" s="151"/>
      <c r="N941" s="151"/>
      <c r="O941" s="151"/>
      <c r="P941" s="151"/>
      <c r="Q941" s="151"/>
      <c r="R941" s="151"/>
      <c r="S941" s="151"/>
      <c r="T941" s="151"/>
      <c r="U941" s="151"/>
      <c r="V941" s="151"/>
      <c r="W941" s="151"/>
      <c r="X941" s="151"/>
      <c r="Y941" s="151"/>
      <c r="Z941" s="151"/>
    </row>
    <row r="942">
      <c r="A942" s="343"/>
      <c r="B942" s="151"/>
      <c r="C942" s="151"/>
      <c r="D942" s="151"/>
      <c r="E942" s="151"/>
      <c r="F942" s="151"/>
      <c r="G942" s="151"/>
      <c r="H942" s="151"/>
      <c r="I942" s="151"/>
      <c r="J942" s="151"/>
      <c r="K942" s="151"/>
      <c r="L942" s="151"/>
      <c r="M942" s="151"/>
      <c r="N942" s="151"/>
      <c r="O942" s="151"/>
      <c r="P942" s="151"/>
      <c r="Q942" s="151"/>
      <c r="R942" s="151"/>
      <c r="S942" s="151"/>
      <c r="T942" s="151"/>
      <c r="U942" s="151"/>
      <c r="V942" s="151"/>
      <c r="W942" s="151"/>
      <c r="X942" s="151"/>
      <c r="Y942" s="151"/>
      <c r="Z942" s="151"/>
    </row>
    <row r="943">
      <c r="A943" s="343"/>
      <c r="B943" s="151"/>
      <c r="C943" s="151"/>
      <c r="D943" s="151"/>
      <c r="E943" s="151"/>
      <c r="F943" s="151"/>
      <c r="G943" s="151"/>
      <c r="H943" s="151"/>
      <c r="I943" s="151"/>
      <c r="J943" s="151"/>
      <c r="K943" s="151"/>
      <c r="L943" s="151"/>
      <c r="M943" s="151"/>
      <c r="N943" s="151"/>
      <c r="O943" s="151"/>
      <c r="P943" s="151"/>
      <c r="Q943" s="151"/>
      <c r="R943" s="151"/>
      <c r="S943" s="151"/>
      <c r="T943" s="151"/>
      <c r="U943" s="151"/>
      <c r="V943" s="151"/>
      <c r="W943" s="151"/>
      <c r="X943" s="151"/>
      <c r="Y943" s="151"/>
      <c r="Z943" s="151"/>
    </row>
    <row r="944">
      <c r="A944" s="343"/>
      <c r="B944" s="151"/>
      <c r="C944" s="151"/>
      <c r="D944" s="151"/>
      <c r="E944" s="151"/>
      <c r="F944" s="151"/>
      <c r="G944" s="151"/>
      <c r="H944" s="151"/>
      <c r="I944" s="151"/>
      <c r="J944" s="151"/>
      <c r="K944" s="151"/>
      <c r="L944" s="151"/>
      <c r="M944" s="151"/>
      <c r="N944" s="151"/>
      <c r="O944" s="151"/>
      <c r="P944" s="151"/>
      <c r="Q944" s="151"/>
      <c r="R944" s="151"/>
      <c r="S944" s="151"/>
      <c r="T944" s="151"/>
      <c r="U944" s="151"/>
      <c r="V944" s="151"/>
      <c r="W944" s="151"/>
      <c r="X944" s="151"/>
      <c r="Y944" s="151"/>
      <c r="Z944" s="151"/>
    </row>
    <row r="945">
      <c r="A945" s="343"/>
      <c r="B945" s="151"/>
      <c r="C945" s="151"/>
      <c r="D945" s="151"/>
      <c r="E945" s="151"/>
      <c r="F945" s="151"/>
      <c r="G945" s="151"/>
      <c r="H945" s="151"/>
      <c r="I945" s="151"/>
      <c r="J945" s="151"/>
      <c r="K945" s="151"/>
      <c r="L945" s="151"/>
      <c r="M945" s="151"/>
      <c r="N945" s="151"/>
      <c r="O945" s="151"/>
      <c r="P945" s="151"/>
      <c r="Q945" s="151"/>
      <c r="R945" s="151"/>
      <c r="S945" s="151"/>
      <c r="T945" s="151"/>
      <c r="U945" s="151"/>
      <c r="V945" s="151"/>
      <c r="W945" s="151"/>
      <c r="X945" s="151"/>
      <c r="Y945" s="151"/>
      <c r="Z945" s="151"/>
    </row>
    <row r="946">
      <c r="A946" s="343"/>
      <c r="B946" s="151"/>
      <c r="C946" s="151"/>
      <c r="D946" s="151"/>
      <c r="E946" s="151"/>
      <c r="F946" s="151"/>
      <c r="G946" s="151"/>
      <c r="H946" s="151"/>
      <c r="I946" s="151"/>
      <c r="J946" s="151"/>
      <c r="K946" s="151"/>
      <c r="L946" s="151"/>
      <c r="M946" s="151"/>
      <c r="N946" s="151"/>
      <c r="O946" s="151"/>
      <c r="P946" s="151"/>
      <c r="Q946" s="151"/>
      <c r="R946" s="151"/>
      <c r="S946" s="151"/>
      <c r="T946" s="151"/>
      <c r="U946" s="151"/>
      <c r="V946" s="151"/>
      <c r="W946" s="151"/>
      <c r="X946" s="151"/>
      <c r="Y946" s="151"/>
      <c r="Z946" s="151"/>
    </row>
    <row r="947">
      <c r="A947" s="343"/>
      <c r="B947" s="151"/>
      <c r="C947" s="151"/>
      <c r="D947" s="151"/>
      <c r="E947" s="151"/>
      <c r="F947" s="151"/>
      <c r="G947" s="151"/>
      <c r="H947" s="151"/>
      <c r="I947" s="151"/>
      <c r="J947" s="151"/>
      <c r="K947" s="151"/>
      <c r="L947" s="151"/>
      <c r="M947" s="151"/>
      <c r="N947" s="151"/>
      <c r="O947" s="151"/>
      <c r="P947" s="151"/>
      <c r="Q947" s="151"/>
      <c r="R947" s="151"/>
      <c r="S947" s="151"/>
      <c r="T947" s="151"/>
      <c r="U947" s="151"/>
      <c r="V947" s="151"/>
      <c r="W947" s="151"/>
      <c r="X947" s="151"/>
      <c r="Y947" s="151"/>
      <c r="Z947" s="151"/>
    </row>
    <row r="948">
      <c r="A948" s="343"/>
      <c r="B948" s="151"/>
      <c r="C948" s="151"/>
      <c r="D948" s="151"/>
      <c r="E948" s="151"/>
      <c r="F948" s="151"/>
      <c r="G948" s="151"/>
      <c r="H948" s="151"/>
      <c r="I948" s="151"/>
      <c r="J948" s="151"/>
      <c r="K948" s="151"/>
      <c r="L948" s="151"/>
      <c r="M948" s="151"/>
      <c r="N948" s="151"/>
      <c r="O948" s="151"/>
      <c r="P948" s="151"/>
      <c r="Q948" s="151"/>
      <c r="R948" s="151"/>
      <c r="S948" s="151"/>
      <c r="T948" s="151"/>
      <c r="U948" s="151"/>
      <c r="V948" s="151"/>
      <c r="W948" s="151"/>
      <c r="X948" s="151"/>
      <c r="Y948" s="151"/>
      <c r="Z948" s="151"/>
    </row>
    <row r="949">
      <c r="A949" s="343"/>
      <c r="B949" s="151"/>
      <c r="C949" s="151"/>
      <c r="D949" s="151"/>
      <c r="E949" s="151"/>
      <c r="F949" s="151"/>
      <c r="G949" s="151"/>
      <c r="H949" s="151"/>
      <c r="I949" s="151"/>
      <c r="J949" s="151"/>
      <c r="K949" s="151"/>
      <c r="L949" s="151"/>
      <c r="M949" s="151"/>
      <c r="N949" s="151"/>
      <c r="O949" s="151"/>
      <c r="P949" s="151"/>
      <c r="Q949" s="151"/>
      <c r="R949" s="151"/>
      <c r="S949" s="151"/>
      <c r="T949" s="151"/>
      <c r="U949" s="151"/>
      <c r="V949" s="151"/>
      <c r="W949" s="151"/>
      <c r="X949" s="151"/>
      <c r="Y949" s="151"/>
      <c r="Z949" s="151"/>
    </row>
    <row r="950">
      <c r="A950" s="343"/>
      <c r="B950" s="151"/>
      <c r="C950" s="151"/>
      <c r="D950" s="151"/>
      <c r="E950" s="151"/>
      <c r="F950" s="151"/>
      <c r="G950" s="151"/>
      <c r="H950" s="151"/>
      <c r="I950" s="151"/>
      <c r="J950" s="151"/>
      <c r="K950" s="151"/>
      <c r="L950" s="151"/>
      <c r="M950" s="151"/>
      <c r="N950" s="151"/>
      <c r="O950" s="151"/>
      <c r="P950" s="151"/>
      <c r="Q950" s="151"/>
      <c r="R950" s="151"/>
      <c r="S950" s="151"/>
      <c r="T950" s="151"/>
      <c r="U950" s="151"/>
      <c r="V950" s="151"/>
      <c r="W950" s="151"/>
      <c r="X950" s="151"/>
      <c r="Y950" s="151"/>
      <c r="Z950" s="151"/>
    </row>
    <row r="951">
      <c r="A951" s="343"/>
      <c r="B951" s="151"/>
      <c r="C951" s="151"/>
      <c r="D951" s="151"/>
      <c r="E951" s="151"/>
      <c r="F951" s="151"/>
      <c r="G951" s="151"/>
      <c r="H951" s="151"/>
      <c r="I951" s="151"/>
      <c r="J951" s="151"/>
      <c r="K951" s="151"/>
      <c r="L951" s="151"/>
      <c r="M951" s="151"/>
      <c r="N951" s="151"/>
      <c r="O951" s="151"/>
      <c r="P951" s="151"/>
      <c r="Q951" s="151"/>
      <c r="R951" s="151"/>
      <c r="S951" s="151"/>
      <c r="T951" s="151"/>
      <c r="U951" s="151"/>
      <c r="V951" s="151"/>
      <c r="W951" s="151"/>
      <c r="X951" s="151"/>
      <c r="Y951" s="151"/>
      <c r="Z951" s="151"/>
    </row>
    <row r="952">
      <c r="A952" s="343"/>
      <c r="B952" s="151"/>
      <c r="C952" s="151"/>
      <c r="D952" s="151"/>
      <c r="E952" s="151"/>
      <c r="F952" s="151"/>
      <c r="G952" s="151"/>
      <c r="H952" s="151"/>
      <c r="I952" s="151"/>
      <c r="J952" s="151"/>
      <c r="K952" s="151"/>
      <c r="L952" s="151"/>
      <c r="M952" s="151"/>
      <c r="N952" s="151"/>
      <c r="O952" s="151"/>
      <c r="P952" s="151"/>
      <c r="Q952" s="151"/>
      <c r="R952" s="151"/>
      <c r="S952" s="151"/>
      <c r="T952" s="151"/>
      <c r="U952" s="151"/>
      <c r="V952" s="151"/>
      <c r="W952" s="151"/>
      <c r="X952" s="151"/>
      <c r="Y952" s="151"/>
      <c r="Z952" s="151"/>
    </row>
    <row r="953">
      <c r="A953" s="343"/>
      <c r="B953" s="151"/>
      <c r="C953" s="151"/>
      <c r="D953" s="151"/>
      <c r="E953" s="151"/>
      <c r="F953" s="151"/>
      <c r="G953" s="151"/>
      <c r="H953" s="151"/>
      <c r="I953" s="151"/>
      <c r="J953" s="151"/>
      <c r="K953" s="151"/>
      <c r="L953" s="151"/>
      <c r="M953" s="151"/>
      <c r="N953" s="151"/>
      <c r="O953" s="151"/>
      <c r="P953" s="151"/>
      <c r="Q953" s="151"/>
      <c r="R953" s="151"/>
      <c r="S953" s="151"/>
      <c r="T953" s="151"/>
      <c r="U953" s="151"/>
      <c r="V953" s="151"/>
      <c r="W953" s="151"/>
      <c r="X953" s="151"/>
      <c r="Y953" s="151"/>
      <c r="Z953" s="151"/>
    </row>
    <row r="954">
      <c r="A954" s="343"/>
      <c r="B954" s="151"/>
      <c r="C954" s="151"/>
      <c r="D954" s="151"/>
      <c r="E954" s="151"/>
      <c r="F954" s="151"/>
      <c r="G954" s="151"/>
      <c r="H954" s="151"/>
      <c r="I954" s="151"/>
      <c r="J954" s="151"/>
      <c r="K954" s="151"/>
      <c r="L954" s="151"/>
      <c r="M954" s="151"/>
      <c r="N954" s="151"/>
      <c r="O954" s="151"/>
      <c r="P954" s="151"/>
      <c r="Q954" s="151"/>
      <c r="R954" s="151"/>
      <c r="S954" s="151"/>
      <c r="T954" s="151"/>
      <c r="U954" s="151"/>
      <c r="V954" s="151"/>
      <c r="W954" s="151"/>
      <c r="X954" s="151"/>
      <c r="Y954" s="151"/>
      <c r="Z954" s="151"/>
    </row>
    <row r="955">
      <c r="A955" s="343"/>
      <c r="B955" s="151"/>
      <c r="C955" s="151"/>
      <c r="D955" s="151"/>
      <c r="E955" s="151"/>
      <c r="F955" s="151"/>
      <c r="G955" s="151"/>
      <c r="H955" s="151"/>
      <c r="I955" s="151"/>
      <c r="J955" s="151"/>
      <c r="K955" s="151"/>
      <c r="L955" s="151"/>
      <c r="M955" s="151"/>
      <c r="N955" s="151"/>
      <c r="O955" s="151"/>
      <c r="P955" s="151"/>
      <c r="Q955" s="151"/>
      <c r="R955" s="151"/>
      <c r="S955" s="151"/>
      <c r="T955" s="151"/>
      <c r="U955" s="151"/>
      <c r="V955" s="151"/>
      <c r="W955" s="151"/>
      <c r="X955" s="151"/>
      <c r="Y955" s="151"/>
      <c r="Z955" s="151"/>
    </row>
    <row r="956">
      <c r="A956" s="343"/>
      <c r="B956" s="151"/>
      <c r="C956" s="151"/>
      <c r="D956" s="151"/>
      <c r="E956" s="151"/>
      <c r="F956" s="151"/>
      <c r="G956" s="151"/>
      <c r="H956" s="151"/>
      <c r="I956" s="151"/>
      <c r="J956" s="151"/>
      <c r="K956" s="151"/>
      <c r="L956" s="151"/>
      <c r="M956" s="151"/>
      <c r="N956" s="151"/>
      <c r="O956" s="151"/>
      <c r="P956" s="151"/>
      <c r="Q956" s="151"/>
      <c r="R956" s="151"/>
      <c r="S956" s="151"/>
      <c r="T956" s="151"/>
      <c r="U956" s="151"/>
      <c r="V956" s="151"/>
      <c r="W956" s="151"/>
      <c r="X956" s="151"/>
      <c r="Y956" s="151"/>
      <c r="Z956" s="151"/>
    </row>
    <row r="957">
      <c r="A957" s="343"/>
      <c r="B957" s="151"/>
      <c r="C957" s="151"/>
      <c r="D957" s="151"/>
      <c r="E957" s="151"/>
      <c r="F957" s="151"/>
      <c r="G957" s="151"/>
      <c r="H957" s="151"/>
      <c r="I957" s="151"/>
      <c r="J957" s="151"/>
      <c r="K957" s="151"/>
      <c r="L957" s="151"/>
      <c r="M957" s="151"/>
      <c r="N957" s="151"/>
      <c r="O957" s="151"/>
      <c r="P957" s="151"/>
      <c r="Q957" s="151"/>
      <c r="R957" s="151"/>
      <c r="S957" s="151"/>
      <c r="T957" s="151"/>
      <c r="U957" s="151"/>
      <c r="V957" s="151"/>
      <c r="W957" s="151"/>
      <c r="X957" s="151"/>
      <c r="Y957" s="151"/>
      <c r="Z957" s="151"/>
    </row>
    <row r="958">
      <c r="A958" s="343"/>
      <c r="B958" s="151"/>
      <c r="C958" s="151"/>
      <c r="D958" s="151"/>
      <c r="E958" s="151"/>
      <c r="F958" s="151"/>
      <c r="G958" s="151"/>
      <c r="H958" s="151"/>
      <c r="I958" s="151"/>
      <c r="J958" s="151"/>
      <c r="K958" s="151"/>
      <c r="L958" s="151"/>
      <c r="M958" s="151"/>
      <c r="N958" s="151"/>
      <c r="O958" s="151"/>
      <c r="P958" s="151"/>
      <c r="Q958" s="151"/>
      <c r="R958" s="151"/>
      <c r="S958" s="151"/>
      <c r="T958" s="151"/>
      <c r="U958" s="151"/>
      <c r="V958" s="151"/>
      <c r="W958" s="151"/>
      <c r="X958" s="151"/>
      <c r="Y958" s="151"/>
      <c r="Z958" s="151"/>
    </row>
    <row r="959">
      <c r="A959" s="343"/>
      <c r="B959" s="151"/>
      <c r="C959" s="151"/>
      <c r="D959" s="151"/>
      <c r="E959" s="151"/>
      <c r="F959" s="151"/>
      <c r="G959" s="151"/>
      <c r="H959" s="151"/>
      <c r="I959" s="151"/>
      <c r="J959" s="151"/>
      <c r="K959" s="151"/>
      <c r="L959" s="151"/>
      <c r="M959" s="151"/>
      <c r="N959" s="151"/>
      <c r="O959" s="151"/>
      <c r="P959" s="151"/>
      <c r="Q959" s="151"/>
      <c r="R959" s="151"/>
      <c r="S959" s="151"/>
      <c r="T959" s="151"/>
      <c r="U959" s="151"/>
      <c r="V959" s="151"/>
      <c r="W959" s="151"/>
      <c r="X959" s="151"/>
      <c r="Y959" s="151"/>
      <c r="Z959" s="151"/>
    </row>
    <row r="960">
      <c r="A960" s="343"/>
      <c r="B960" s="151"/>
      <c r="C960" s="151"/>
      <c r="D960" s="151"/>
      <c r="E960" s="151"/>
      <c r="F960" s="151"/>
      <c r="G960" s="151"/>
      <c r="H960" s="151"/>
      <c r="I960" s="151"/>
      <c r="J960" s="151"/>
      <c r="K960" s="151"/>
      <c r="L960" s="151"/>
      <c r="M960" s="151"/>
      <c r="N960" s="151"/>
      <c r="O960" s="151"/>
      <c r="P960" s="151"/>
      <c r="Q960" s="151"/>
      <c r="R960" s="151"/>
      <c r="S960" s="151"/>
      <c r="T960" s="151"/>
      <c r="U960" s="151"/>
      <c r="V960" s="151"/>
      <c r="W960" s="151"/>
      <c r="X960" s="151"/>
      <c r="Y960" s="151"/>
      <c r="Z960" s="151"/>
    </row>
    <row r="961">
      <c r="A961" s="343"/>
      <c r="B961" s="151"/>
      <c r="C961" s="151"/>
      <c r="D961" s="151"/>
      <c r="E961" s="151"/>
      <c r="F961" s="151"/>
      <c r="G961" s="151"/>
      <c r="H961" s="151"/>
      <c r="I961" s="151"/>
      <c r="J961" s="151"/>
      <c r="K961" s="151"/>
      <c r="L961" s="151"/>
      <c r="M961" s="151"/>
      <c r="N961" s="151"/>
      <c r="O961" s="151"/>
      <c r="P961" s="151"/>
      <c r="Q961" s="151"/>
      <c r="R961" s="151"/>
      <c r="S961" s="151"/>
      <c r="T961" s="151"/>
      <c r="U961" s="151"/>
      <c r="V961" s="151"/>
      <c r="W961" s="151"/>
      <c r="X961" s="151"/>
      <c r="Y961" s="151"/>
      <c r="Z961" s="151"/>
    </row>
    <row r="962">
      <c r="A962" s="343"/>
      <c r="B962" s="151"/>
      <c r="C962" s="151"/>
      <c r="D962" s="151"/>
      <c r="E962" s="151"/>
      <c r="F962" s="151"/>
      <c r="G962" s="151"/>
      <c r="H962" s="151"/>
      <c r="I962" s="151"/>
      <c r="J962" s="151"/>
      <c r="K962" s="151"/>
      <c r="L962" s="151"/>
      <c r="M962" s="151"/>
      <c r="N962" s="151"/>
      <c r="O962" s="151"/>
      <c r="P962" s="151"/>
      <c r="Q962" s="151"/>
      <c r="R962" s="151"/>
      <c r="S962" s="151"/>
      <c r="T962" s="151"/>
      <c r="U962" s="151"/>
      <c r="V962" s="151"/>
      <c r="W962" s="151"/>
      <c r="X962" s="151"/>
      <c r="Y962" s="151"/>
      <c r="Z962" s="151"/>
    </row>
    <row r="963">
      <c r="A963" s="343"/>
      <c r="B963" s="151"/>
      <c r="C963" s="151"/>
      <c r="D963" s="151"/>
      <c r="E963" s="151"/>
      <c r="F963" s="151"/>
      <c r="G963" s="151"/>
      <c r="H963" s="151"/>
      <c r="I963" s="151"/>
      <c r="J963" s="151"/>
      <c r="K963" s="151"/>
      <c r="L963" s="151"/>
      <c r="M963" s="151"/>
      <c r="N963" s="151"/>
      <c r="O963" s="151"/>
      <c r="P963" s="151"/>
      <c r="Q963" s="151"/>
      <c r="R963" s="151"/>
      <c r="S963" s="151"/>
      <c r="T963" s="151"/>
      <c r="U963" s="151"/>
      <c r="V963" s="151"/>
      <c r="W963" s="151"/>
      <c r="X963" s="151"/>
      <c r="Y963" s="151"/>
      <c r="Z963" s="151"/>
    </row>
    <row r="964">
      <c r="A964" s="343"/>
      <c r="B964" s="151"/>
      <c r="C964" s="151"/>
      <c r="D964" s="151"/>
      <c r="E964" s="151"/>
      <c r="F964" s="151"/>
      <c r="G964" s="151"/>
      <c r="H964" s="151"/>
      <c r="I964" s="151"/>
      <c r="J964" s="151"/>
      <c r="K964" s="151"/>
      <c r="L964" s="151"/>
      <c r="M964" s="151"/>
      <c r="N964" s="151"/>
      <c r="O964" s="151"/>
      <c r="P964" s="151"/>
      <c r="Q964" s="151"/>
      <c r="R964" s="151"/>
      <c r="S964" s="151"/>
      <c r="T964" s="151"/>
      <c r="U964" s="151"/>
      <c r="V964" s="151"/>
      <c r="W964" s="151"/>
      <c r="X964" s="151"/>
      <c r="Y964" s="151"/>
      <c r="Z964" s="151"/>
    </row>
    <row r="965">
      <c r="A965" s="343"/>
      <c r="B965" s="151"/>
      <c r="C965" s="151"/>
      <c r="D965" s="151"/>
      <c r="E965" s="151"/>
      <c r="F965" s="151"/>
      <c r="G965" s="151"/>
      <c r="H965" s="151"/>
      <c r="I965" s="151"/>
      <c r="J965" s="151"/>
      <c r="K965" s="151"/>
      <c r="L965" s="151"/>
      <c r="M965" s="151"/>
      <c r="N965" s="151"/>
      <c r="O965" s="151"/>
      <c r="P965" s="151"/>
      <c r="Q965" s="151"/>
      <c r="R965" s="151"/>
      <c r="S965" s="151"/>
      <c r="T965" s="151"/>
      <c r="U965" s="151"/>
      <c r="V965" s="151"/>
      <c r="W965" s="151"/>
      <c r="X965" s="151"/>
      <c r="Y965" s="151"/>
      <c r="Z965" s="151"/>
    </row>
    <row r="966">
      <c r="A966" s="343"/>
      <c r="B966" s="151"/>
      <c r="C966" s="151"/>
      <c r="D966" s="151"/>
      <c r="E966" s="151"/>
      <c r="F966" s="151"/>
      <c r="G966" s="151"/>
      <c r="H966" s="151"/>
      <c r="I966" s="151"/>
      <c r="J966" s="151"/>
      <c r="K966" s="151"/>
      <c r="L966" s="151"/>
      <c r="M966" s="151"/>
      <c r="N966" s="151"/>
      <c r="O966" s="151"/>
      <c r="P966" s="151"/>
      <c r="Q966" s="151"/>
      <c r="R966" s="151"/>
      <c r="S966" s="151"/>
      <c r="T966" s="151"/>
      <c r="U966" s="151"/>
      <c r="V966" s="151"/>
      <c r="W966" s="151"/>
      <c r="X966" s="151"/>
      <c r="Y966" s="151"/>
      <c r="Z966" s="151"/>
    </row>
    <row r="967">
      <c r="A967" s="343"/>
      <c r="B967" s="151"/>
      <c r="C967" s="151"/>
      <c r="D967" s="151"/>
      <c r="E967" s="151"/>
      <c r="F967" s="151"/>
      <c r="G967" s="151"/>
      <c r="H967" s="151"/>
      <c r="I967" s="151"/>
      <c r="J967" s="151"/>
      <c r="K967" s="151"/>
      <c r="L967" s="151"/>
      <c r="M967" s="151"/>
      <c r="N967" s="151"/>
      <c r="O967" s="151"/>
      <c r="P967" s="151"/>
      <c r="Q967" s="151"/>
      <c r="R967" s="151"/>
      <c r="S967" s="151"/>
      <c r="T967" s="151"/>
      <c r="U967" s="151"/>
      <c r="V967" s="151"/>
      <c r="W967" s="151"/>
      <c r="X967" s="151"/>
      <c r="Y967" s="151"/>
      <c r="Z967" s="151"/>
    </row>
    <row r="968">
      <c r="A968" s="343"/>
      <c r="B968" s="151"/>
      <c r="C968" s="151"/>
      <c r="D968" s="151"/>
      <c r="E968" s="151"/>
      <c r="F968" s="151"/>
      <c r="G968" s="151"/>
      <c r="H968" s="151"/>
      <c r="I968" s="151"/>
      <c r="J968" s="151"/>
      <c r="K968" s="151"/>
      <c r="L968" s="151"/>
      <c r="M968" s="151"/>
      <c r="N968" s="151"/>
      <c r="O968" s="151"/>
      <c r="P968" s="151"/>
      <c r="Q968" s="151"/>
      <c r="R968" s="151"/>
      <c r="S968" s="151"/>
      <c r="T968" s="151"/>
      <c r="U968" s="151"/>
      <c r="V968" s="151"/>
      <c r="W968" s="151"/>
      <c r="X968" s="151"/>
      <c r="Y968" s="151"/>
      <c r="Z968" s="151"/>
    </row>
    <row r="969">
      <c r="A969" s="343"/>
      <c r="B969" s="151"/>
      <c r="C969" s="151"/>
      <c r="D969" s="151"/>
      <c r="E969" s="151"/>
      <c r="F969" s="151"/>
      <c r="G969" s="151"/>
      <c r="H969" s="151"/>
      <c r="I969" s="151"/>
      <c r="J969" s="151"/>
      <c r="K969" s="151"/>
      <c r="L969" s="151"/>
      <c r="M969" s="151"/>
      <c r="N969" s="151"/>
      <c r="O969" s="151"/>
      <c r="P969" s="151"/>
      <c r="Q969" s="151"/>
      <c r="R969" s="151"/>
      <c r="S969" s="151"/>
      <c r="T969" s="151"/>
      <c r="U969" s="151"/>
      <c r="V969" s="151"/>
      <c r="W969" s="151"/>
      <c r="X969" s="151"/>
      <c r="Y969" s="151"/>
      <c r="Z969" s="151"/>
    </row>
    <row r="970">
      <c r="A970" s="343"/>
      <c r="B970" s="151"/>
      <c r="C970" s="151"/>
      <c r="D970" s="151"/>
      <c r="E970" s="151"/>
      <c r="F970" s="151"/>
      <c r="G970" s="151"/>
      <c r="H970" s="151"/>
      <c r="I970" s="151"/>
      <c r="J970" s="151"/>
      <c r="K970" s="151"/>
      <c r="L970" s="151"/>
      <c r="M970" s="151"/>
      <c r="N970" s="151"/>
      <c r="O970" s="151"/>
      <c r="P970" s="151"/>
      <c r="Q970" s="151"/>
      <c r="R970" s="151"/>
      <c r="S970" s="151"/>
      <c r="T970" s="151"/>
      <c r="U970" s="151"/>
      <c r="V970" s="151"/>
      <c r="W970" s="151"/>
      <c r="X970" s="151"/>
      <c r="Y970" s="151"/>
      <c r="Z970" s="151"/>
    </row>
    <row r="971">
      <c r="A971" s="343"/>
      <c r="B971" s="151"/>
      <c r="C971" s="151"/>
      <c r="D971" s="151"/>
      <c r="E971" s="151"/>
      <c r="F971" s="151"/>
      <c r="G971" s="151"/>
      <c r="H971" s="151"/>
      <c r="I971" s="151"/>
      <c r="J971" s="151"/>
      <c r="K971" s="151"/>
      <c r="L971" s="151"/>
      <c r="M971" s="151"/>
      <c r="N971" s="151"/>
      <c r="O971" s="151"/>
      <c r="P971" s="151"/>
      <c r="Q971" s="151"/>
      <c r="R971" s="151"/>
      <c r="S971" s="151"/>
      <c r="T971" s="151"/>
      <c r="U971" s="151"/>
      <c r="V971" s="151"/>
      <c r="W971" s="151"/>
      <c r="X971" s="151"/>
      <c r="Y971" s="151"/>
      <c r="Z971" s="151"/>
    </row>
    <row r="972">
      <c r="A972" s="343"/>
      <c r="B972" s="151"/>
      <c r="C972" s="151"/>
      <c r="D972" s="151"/>
      <c r="E972" s="151"/>
      <c r="F972" s="151"/>
      <c r="G972" s="151"/>
      <c r="H972" s="151"/>
      <c r="I972" s="151"/>
      <c r="J972" s="151"/>
      <c r="K972" s="151"/>
      <c r="L972" s="151"/>
      <c r="M972" s="151"/>
      <c r="N972" s="151"/>
      <c r="O972" s="151"/>
      <c r="P972" s="151"/>
      <c r="Q972" s="151"/>
      <c r="R972" s="151"/>
      <c r="S972" s="151"/>
      <c r="T972" s="151"/>
      <c r="U972" s="151"/>
      <c r="V972" s="151"/>
      <c r="W972" s="151"/>
      <c r="X972" s="151"/>
      <c r="Y972" s="151"/>
      <c r="Z972" s="151"/>
    </row>
    <row r="973">
      <c r="A973" s="343"/>
      <c r="B973" s="151"/>
      <c r="C973" s="151"/>
      <c r="D973" s="151"/>
      <c r="E973" s="151"/>
      <c r="F973" s="151"/>
      <c r="G973" s="151"/>
      <c r="H973" s="151"/>
      <c r="I973" s="151"/>
      <c r="J973" s="151"/>
      <c r="K973" s="151"/>
      <c r="L973" s="151"/>
      <c r="M973" s="151"/>
      <c r="N973" s="151"/>
      <c r="O973" s="151"/>
      <c r="P973" s="151"/>
      <c r="Q973" s="151"/>
      <c r="R973" s="151"/>
      <c r="S973" s="151"/>
      <c r="T973" s="151"/>
      <c r="U973" s="151"/>
      <c r="V973" s="151"/>
      <c r="W973" s="151"/>
      <c r="X973" s="151"/>
      <c r="Y973" s="151"/>
      <c r="Z973" s="151"/>
    </row>
    <row r="974">
      <c r="A974" s="343"/>
      <c r="B974" s="151"/>
      <c r="C974" s="151"/>
      <c r="D974" s="151"/>
      <c r="E974" s="151"/>
      <c r="F974" s="151"/>
      <c r="G974" s="151"/>
      <c r="H974" s="151"/>
      <c r="I974" s="151"/>
      <c r="J974" s="151"/>
      <c r="K974" s="151"/>
      <c r="L974" s="151"/>
      <c r="M974" s="151"/>
      <c r="N974" s="151"/>
      <c r="O974" s="151"/>
      <c r="P974" s="151"/>
      <c r="Q974" s="151"/>
      <c r="R974" s="151"/>
      <c r="S974" s="151"/>
      <c r="T974" s="151"/>
      <c r="U974" s="151"/>
      <c r="V974" s="151"/>
      <c r="W974" s="151"/>
      <c r="X974" s="151"/>
      <c r="Y974" s="151"/>
      <c r="Z974" s="151"/>
    </row>
    <row r="975">
      <c r="A975" s="343"/>
      <c r="B975" s="151"/>
      <c r="C975" s="151"/>
      <c r="D975" s="151"/>
      <c r="E975" s="151"/>
      <c r="F975" s="151"/>
      <c r="G975" s="151"/>
      <c r="H975" s="151"/>
      <c r="I975" s="151"/>
      <c r="J975" s="151"/>
      <c r="K975" s="151"/>
      <c r="L975" s="151"/>
      <c r="M975" s="151"/>
      <c r="N975" s="151"/>
      <c r="O975" s="151"/>
      <c r="P975" s="151"/>
      <c r="Q975" s="151"/>
      <c r="R975" s="151"/>
      <c r="S975" s="151"/>
      <c r="T975" s="151"/>
      <c r="U975" s="151"/>
      <c r="V975" s="151"/>
      <c r="W975" s="151"/>
      <c r="X975" s="151"/>
      <c r="Y975" s="151"/>
      <c r="Z975" s="151"/>
    </row>
    <row r="976">
      <c r="A976" s="343"/>
      <c r="B976" s="151"/>
      <c r="C976" s="151"/>
      <c r="D976" s="151"/>
      <c r="E976" s="151"/>
      <c r="F976" s="151"/>
      <c r="G976" s="151"/>
      <c r="H976" s="151"/>
      <c r="I976" s="151"/>
      <c r="J976" s="151"/>
      <c r="K976" s="151"/>
      <c r="L976" s="151"/>
      <c r="M976" s="151"/>
      <c r="N976" s="151"/>
      <c r="O976" s="151"/>
      <c r="P976" s="151"/>
      <c r="Q976" s="151"/>
      <c r="R976" s="151"/>
      <c r="S976" s="151"/>
      <c r="T976" s="151"/>
      <c r="U976" s="151"/>
      <c r="V976" s="151"/>
      <c r="W976" s="151"/>
      <c r="X976" s="151"/>
      <c r="Y976" s="151"/>
      <c r="Z976" s="151"/>
    </row>
    <row r="977">
      <c r="A977" s="343"/>
      <c r="B977" s="151"/>
      <c r="C977" s="151"/>
      <c r="D977" s="151"/>
      <c r="E977" s="151"/>
      <c r="F977" s="151"/>
      <c r="G977" s="151"/>
      <c r="H977" s="151"/>
      <c r="I977" s="151"/>
      <c r="J977" s="151"/>
      <c r="K977" s="151"/>
      <c r="L977" s="151"/>
      <c r="M977" s="151"/>
      <c r="N977" s="151"/>
      <c r="O977" s="151"/>
      <c r="P977" s="151"/>
      <c r="Q977" s="151"/>
      <c r="R977" s="151"/>
      <c r="S977" s="151"/>
      <c r="T977" s="151"/>
      <c r="U977" s="151"/>
      <c r="V977" s="151"/>
      <c r="W977" s="151"/>
      <c r="X977" s="151"/>
      <c r="Y977" s="151"/>
      <c r="Z977" s="151"/>
    </row>
    <row r="978">
      <c r="A978" s="343"/>
      <c r="B978" s="151"/>
      <c r="C978" s="151"/>
      <c r="D978" s="151"/>
      <c r="E978" s="151"/>
      <c r="F978" s="151"/>
      <c r="G978" s="151"/>
      <c r="H978" s="151"/>
      <c r="I978" s="151"/>
      <c r="J978" s="151"/>
      <c r="K978" s="151"/>
      <c r="L978" s="151"/>
      <c r="M978" s="151"/>
      <c r="N978" s="151"/>
      <c r="O978" s="151"/>
      <c r="P978" s="151"/>
      <c r="Q978" s="151"/>
      <c r="R978" s="151"/>
      <c r="S978" s="151"/>
      <c r="T978" s="151"/>
      <c r="U978" s="151"/>
      <c r="V978" s="151"/>
      <c r="W978" s="151"/>
      <c r="X978" s="151"/>
      <c r="Y978" s="151"/>
      <c r="Z978" s="151"/>
    </row>
    <row r="979">
      <c r="A979" s="343"/>
      <c r="B979" s="151"/>
      <c r="C979" s="151"/>
      <c r="D979" s="151"/>
      <c r="E979" s="151"/>
      <c r="F979" s="151"/>
      <c r="G979" s="151"/>
      <c r="H979" s="151"/>
      <c r="I979" s="151"/>
      <c r="J979" s="151"/>
      <c r="K979" s="151"/>
      <c r="L979" s="151"/>
      <c r="M979" s="151"/>
      <c r="N979" s="151"/>
      <c r="O979" s="151"/>
      <c r="P979" s="151"/>
      <c r="Q979" s="151"/>
      <c r="R979" s="151"/>
      <c r="S979" s="151"/>
      <c r="T979" s="151"/>
      <c r="U979" s="151"/>
      <c r="V979" s="151"/>
      <c r="W979" s="151"/>
      <c r="X979" s="151"/>
      <c r="Y979" s="151"/>
      <c r="Z979" s="151"/>
    </row>
    <row r="980">
      <c r="A980" s="343"/>
      <c r="B980" s="151"/>
      <c r="C980" s="151"/>
      <c r="D980" s="151"/>
      <c r="E980" s="151"/>
      <c r="F980" s="151"/>
      <c r="G980" s="151"/>
      <c r="H980" s="151"/>
      <c r="I980" s="151"/>
      <c r="J980" s="151"/>
      <c r="K980" s="151"/>
      <c r="L980" s="151"/>
      <c r="M980" s="151"/>
      <c r="N980" s="151"/>
      <c r="O980" s="151"/>
      <c r="P980" s="151"/>
      <c r="Q980" s="151"/>
      <c r="R980" s="151"/>
      <c r="S980" s="151"/>
      <c r="T980" s="151"/>
      <c r="U980" s="151"/>
      <c r="V980" s="151"/>
      <c r="W980" s="151"/>
      <c r="X980" s="151"/>
      <c r="Y980" s="151"/>
      <c r="Z980" s="151"/>
    </row>
    <row r="981">
      <c r="A981" s="343"/>
      <c r="B981" s="151"/>
      <c r="C981" s="151"/>
      <c r="D981" s="151"/>
      <c r="E981" s="151"/>
      <c r="F981" s="151"/>
      <c r="G981" s="151"/>
      <c r="H981" s="151"/>
      <c r="I981" s="151"/>
      <c r="J981" s="151"/>
      <c r="K981" s="151"/>
      <c r="L981" s="151"/>
      <c r="M981" s="151"/>
      <c r="N981" s="151"/>
      <c r="O981" s="151"/>
      <c r="P981" s="151"/>
      <c r="Q981" s="151"/>
      <c r="R981" s="151"/>
      <c r="S981" s="151"/>
      <c r="T981" s="151"/>
      <c r="U981" s="151"/>
      <c r="V981" s="151"/>
      <c r="W981" s="151"/>
      <c r="X981" s="151"/>
      <c r="Y981" s="151"/>
      <c r="Z981" s="151"/>
    </row>
    <row r="982">
      <c r="A982" s="343"/>
      <c r="B982" s="151"/>
      <c r="C982" s="151"/>
      <c r="D982" s="151"/>
      <c r="E982" s="151"/>
      <c r="F982" s="151"/>
      <c r="G982" s="151"/>
      <c r="H982" s="151"/>
      <c r="I982" s="151"/>
      <c r="J982" s="151"/>
      <c r="K982" s="151"/>
      <c r="L982" s="151"/>
      <c r="M982" s="151"/>
      <c r="N982" s="151"/>
      <c r="O982" s="151"/>
      <c r="P982" s="151"/>
      <c r="Q982" s="151"/>
      <c r="R982" s="151"/>
      <c r="S982" s="151"/>
      <c r="T982" s="151"/>
      <c r="U982" s="151"/>
      <c r="V982" s="151"/>
      <c r="W982" s="151"/>
      <c r="X982" s="151"/>
      <c r="Y982" s="151"/>
      <c r="Z982" s="151"/>
    </row>
    <row r="983">
      <c r="A983" s="343"/>
      <c r="B983" s="151"/>
      <c r="C983" s="151"/>
      <c r="D983" s="151"/>
      <c r="E983" s="151"/>
      <c r="F983" s="151"/>
      <c r="G983" s="151"/>
      <c r="H983" s="151"/>
      <c r="I983" s="151"/>
      <c r="J983" s="151"/>
      <c r="K983" s="151"/>
      <c r="L983" s="151"/>
      <c r="M983" s="151"/>
      <c r="N983" s="151"/>
      <c r="O983" s="151"/>
      <c r="P983" s="151"/>
      <c r="Q983" s="151"/>
      <c r="R983" s="151"/>
      <c r="S983" s="151"/>
      <c r="T983" s="151"/>
      <c r="U983" s="151"/>
      <c r="V983" s="151"/>
      <c r="W983" s="151"/>
      <c r="X983" s="151"/>
      <c r="Y983" s="151"/>
      <c r="Z983" s="151"/>
    </row>
    <row r="984">
      <c r="A984" s="343"/>
      <c r="B984" s="151"/>
      <c r="C984" s="151"/>
      <c r="D984" s="151"/>
      <c r="E984" s="151"/>
      <c r="F984" s="151"/>
      <c r="G984" s="151"/>
      <c r="H984" s="151"/>
      <c r="I984" s="151"/>
      <c r="J984" s="151"/>
      <c r="K984" s="151"/>
      <c r="L984" s="151"/>
      <c r="M984" s="151"/>
      <c r="N984" s="151"/>
      <c r="O984" s="151"/>
      <c r="P984" s="151"/>
      <c r="Q984" s="151"/>
      <c r="R984" s="151"/>
      <c r="S984" s="151"/>
      <c r="T984" s="151"/>
      <c r="U984" s="151"/>
      <c r="V984" s="151"/>
      <c r="W984" s="151"/>
      <c r="X984" s="151"/>
      <c r="Y984" s="151"/>
      <c r="Z984" s="151"/>
    </row>
    <row r="985">
      <c r="A985" s="343"/>
      <c r="B985" s="151"/>
      <c r="C985" s="151"/>
      <c r="D985" s="151"/>
      <c r="E985" s="151"/>
      <c r="F985" s="151"/>
      <c r="G985" s="151"/>
      <c r="H985" s="151"/>
      <c r="I985" s="151"/>
      <c r="J985" s="151"/>
      <c r="K985" s="151"/>
      <c r="L985" s="151"/>
      <c r="M985" s="151"/>
      <c r="N985" s="151"/>
      <c r="O985" s="151"/>
      <c r="P985" s="151"/>
      <c r="Q985" s="151"/>
      <c r="R985" s="151"/>
      <c r="S985" s="151"/>
      <c r="T985" s="151"/>
      <c r="U985" s="151"/>
      <c r="V985" s="151"/>
      <c r="W985" s="151"/>
      <c r="X985" s="151"/>
      <c r="Y985" s="151"/>
      <c r="Z985" s="151"/>
    </row>
    <row r="986">
      <c r="A986" s="343"/>
      <c r="B986" s="151"/>
      <c r="C986" s="151"/>
      <c r="D986" s="151"/>
      <c r="E986" s="151"/>
      <c r="F986" s="151"/>
      <c r="G986" s="151"/>
      <c r="H986" s="151"/>
      <c r="I986" s="151"/>
      <c r="J986" s="151"/>
      <c r="K986" s="151"/>
      <c r="L986" s="151"/>
      <c r="M986" s="151"/>
      <c r="N986" s="151"/>
      <c r="O986" s="151"/>
      <c r="P986" s="151"/>
      <c r="Q986" s="151"/>
      <c r="R986" s="151"/>
      <c r="S986" s="151"/>
      <c r="T986" s="151"/>
      <c r="U986" s="151"/>
      <c r="V986" s="151"/>
      <c r="W986" s="151"/>
      <c r="X986" s="151"/>
      <c r="Y986" s="151"/>
      <c r="Z986" s="151"/>
    </row>
    <row r="987">
      <c r="A987" s="343"/>
      <c r="B987" s="151"/>
      <c r="C987" s="151"/>
      <c r="D987" s="151"/>
      <c r="E987" s="151"/>
      <c r="F987" s="151"/>
      <c r="G987" s="151"/>
      <c r="H987" s="151"/>
      <c r="I987" s="151"/>
      <c r="J987" s="151"/>
      <c r="K987" s="151"/>
      <c r="L987" s="151"/>
      <c r="M987" s="151"/>
      <c r="N987" s="151"/>
      <c r="O987" s="151"/>
      <c r="P987" s="151"/>
      <c r="Q987" s="151"/>
      <c r="R987" s="151"/>
      <c r="S987" s="151"/>
      <c r="T987" s="151"/>
      <c r="U987" s="151"/>
      <c r="V987" s="151"/>
      <c r="W987" s="151"/>
      <c r="X987" s="151"/>
      <c r="Y987" s="151"/>
      <c r="Z987" s="151"/>
    </row>
    <row r="988">
      <c r="A988" s="343"/>
      <c r="B988" s="151"/>
      <c r="C988" s="151"/>
      <c r="D988" s="151"/>
      <c r="E988" s="151"/>
      <c r="F988" s="151"/>
      <c r="G988" s="151"/>
      <c r="H988" s="151"/>
      <c r="I988" s="151"/>
      <c r="J988" s="151"/>
      <c r="K988" s="151"/>
      <c r="L988" s="151"/>
      <c r="M988" s="151"/>
      <c r="N988" s="151"/>
      <c r="O988" s="151"/>
      <c r="P988" s="151"/>
      <c r="Q988" s="151"/>
      <c r="R988" s="151"/>
      <c r="S988" s="151"/>
      <c r="T988" s="151"/>
      <c r="U988" s="151"/>
      <c r="V988" s="151"/>
      <c r="W988" s="151"/>
      <c r="X988" s="151"/>
      <c r="Y988" s="151"/>
      <c r="Z988" s="151"/>
    </row>
    <row r="989">
      <c r="A989" s="343"/>
      <c r="B989" s="151"/>
      <c r="C989" s="151"/>
      <c r="D989" s="151"/>
      <c r="E989" s="151"/>
      <c r="F989" s="151"/>
      <c r="G989" s="151"/>
      <c r="H989" s="151"/>
      <c r="I989" s="151"/>
      <c r="J989" s="151"/>
      <c r="K989" s="151"/>
      <c r="L989" s="151"/>
      <c r="M989" s="151"/>
      <c r="N989" s="151"/>
      <c r="O989" s="151"/>
      <c r="P989" s="151"/>
      <c r="Q989" s="151"/>
      <c r="R989" s="151"/>
      <c r="S989" s="151"/>
      <c r="T989" s="151"/>
      <c r="U989" s="151"/>
      <c r="V989" s="151"/>
      <c r="W989" s="151"/>
      <c r="X989" s="151"/>
      <c r="Y989" s="151"/>
      <c r="Z989" s="151"/>
    </row>
    <row r="990">
      <c r="A990" s="343"/>
      <c r="B990" s="151"/>
      <c r="C990" s="151"/>
      <c r="D990" s="151"/>
      <c r="E990" s="151"/>
      <c r="F990" s="151"/>
      <c r="G990" s="151"/>
      <c r="H990" s="151"/>
      <c r="I990" s="151"/>
      <c r="J990" s="151"/>
      <c r="K990" s="151"/>
      <c r="L990" s="151"/>
      <c r="M990" s="151"/>
      <c r="N990" s="151"/>
      <c r="O990" s="151"/>
      <c r="P990" s="151"/>
      <c r="Q990" s="151"/>
      <c r="R990" s="151"/>
      <c r="S990" s="151"/>
      <c r="T990" s="151"/>
      <c r="U990" s="151"/>
      <c r="V990" s="151"/>
      <c r="W990" s="151"/>
      <c r="X990" s="151"/>
      <c r="Y990" s="151"/>
      <c r="Z990" s="151"/>
    </row>
    <row r="991">
      <c r="A991" s="343"/>
      <c r="B991" s="151"/>
      <c r="C991" s="151"/>
      <c r="D991" s="151"/>
      <c r="E991" s="151"/>
      <c r="F991" s="151"/>
      <c r="G991" s="151"/>
      <c r="H991" s="151"/>
      <c r="I991" s="151"/>
      <c r="J991" s="151"/>
      <c r="K991" s="151"/>
      <c r="L991" s="151"/>
      <c r="M991" s="151"/>
      <c r="N991" s="151"/>
      <c r="O991" s="151"/>
      <c r="P991" s="151"/>
      <c r="Q991" s="151"/>
      <c r="R991" s="151"/>
      <c r="S991" s="151"/>
      <c r="T991" s="151"/>
      <c r="U991" s="151"/>
      <c r="V991" s="151"/>
      <c r="W991" s="151"/>
      <c r="X991" s="151"/>
      <c r="Y991" s="151"/>
      <c r="Z991" s="151"/>
    </row>
    <row r="992">
      <c r="A992" s="343"/>
      <c r="B992" s="151"/>
      <c r="C992" s="151"/>
      <c r="D992" s="151"/>
      <c r="E992" s="151"/>
      <c r="F992" s="151"/>
      <c r="G992" s="151"/>
      <c r="H992" s="151"/>
      <c r="I992" s="151"/>
      <c r="J992" s="151"/>
      <c r="K992" s="151"/>
      <c r="L992" s="151"/>
      <c r="M992" s="151"/>
      <c r="N992" s="151"/>
      <c r="O992" s="151"/>
      <c r="P992" s="151"/>
      <c r="Q992" s="151"/>
      <c r="R992" s="151"/>
      <c r="S992" s="151"/>
      <c r="T992" s="151"/>
      <c r="U992" s="151"/>
      <c r="V992" s="151"/>
      <c r="W992" s="151"/>
      <c r="X992" s="151"/>
      <c r="Y992" s="151"/>
      <c r="Z992" s="151"/>
    </row>
    <row r="993">
      <c r="A993" s="343"/>
      <c r="B993" s="151"/>
      <c r="C993" s="151"/>
      <c r="D993" s="151"/>
      <c r="E993" s="151"/>
      <c r="F993" s="151"/>
      <c r="G993" s="151"/>
      <c r="H993" s="151"/>
      <c r="I993" s="151"/>
      <c r="J993" s="151"/>
      <c r="K993" s="151"/>
      <c r="L993" s="151"/>
      <c r="M993" s="151"/>
      <c r="N993" s="151"/>
      <c r="O993" s="151"/>
      <c r="P993" s="151"/>
      <c r="Q993" s="151"/>
      <c r="R993" s="151"/>
      <c r="S993" s="151"/>
      <c r="T993" s="151"/>
      <c r="U993" s="151"/>
      <c r="V993" s="151"/>
      <c r="W993" s="151"/>
      <c r="X993" s="151"/>
      <c r="Y993" s="151"/>
      <c r="Z993" s="151"/>
    </row>
    <row r="994">
      <c r="A994" s="343"/>
      <c r="B994" s="151"/>
      <c r="C994" s="151"/>
      <c r="D994" s="151"/>
      <c r="E994" s="151"/>
      <c r="F994" s="151"/>
      <c r="G994" s="151"/>
      <c r="H994" s="151"/>
      <c r="I994" s="151"/>
      <c r="J994" s="151"/>
      <c r="K994" s="151"/>
      <c r="L994" s="151"/>
      <c r="M994" s="151"/>
      <c r="N994" s="151"/>
      <c r="O994" s="151"/>
      <c r="P994" s="151"/>
      <c r="Q994" s="151"/>
      <c r="R994" s="151"/>
      <c r="S994" s="151"/>
      <c r="T994" s="151"/>
      <c r="U994" s="151"/>
      <c r="V994" s="151"/>
      <c r="W994" s="151"/>
      <c r="X994" s="151"/>
      <c r="Y994" s="151"/>
      <c r="Z994" s="151"/>
    </row>
    <row r="995">
      <c r="A995" s="343"/>
      <c r="B995" s="151"/>
      <c r="C995" s="151"/>
      <c r="D995" s="151"/>
      <c r="E995" s="151"/>
      <c r="F995" s="151"/>
      <c r="G995" s="151"/>
      <c r="H995" s="151"/>
      <c r="I995" s="151"/>
      <c r="J995" s="151"/>
      <c r="K995" s="151"/>
      <c r="L995" s="151"/>
      <c r="M995" s="151"/>
      <c r="N995" s="151"/>
      <c r="O995" s="151"/>
      <c r="P995" s="151"/>
      <c r="Q995" s="151"/>
      <c r="R995" s="151"/>
      <c r="S995" s="151"/>
      <c r="T995" s="151"/>
      <c r="U995" s="151"/>
      <c r="V995" s="151"/>
      <c r="W995" s="151"/>
      <c r="X995" s="151"/>
      <c r="Y995" s="151"/>
      <c r="Z995" s="151"/>
    </row>
    <row r="996">
      <c r="A996" s="343"/>
      <c r="B996" s="151"/>
      <c r="C996" s="151"/>
      <c r="D996" s="151"/>
      <c r="E996" s="151"/>
      <c r="F996" s="151"/>
      <c r="G996" s="151"/>
      <c r="H996" s="151"/>
      <c r="I996" s="151"/>
      <c r="J996" s="151"/>
      <c r="K996" s="151"/>
      <c r="L996" s="151"/>
      <c r="M996" s="151"/>
      <c r="N996" s="151"/>
      <c r="O996" s="151"/>
      <c r="P996" s="151"/>
      <c r="Q996" s="151"/>
      <c r="R996" s="151"/>
      <c r="S996" s="151"/>
      <c r="T996" s="151"/>
      <c r="U996" s="151"/>
      <c r="V996" s="151"/>
      <c r="W996" s="151"/>
      <c r="X996" s="151"/>
      <c r="Y996" s="151"/>
      <c r="Z996" s="151"/>
    </row>
    <row r="997">
      <c r="A997" s="343"/>
      <c r="B997" s="151"/>
      <c r="C997" s="151"/>
      <c r="D997" s="151"/>
      <c r="E997" s="151"/>
      <c r="F997" s="151"/>
      <c r="G997" s="151"/>
      <c r="H997" s="151"/>
      <c r="I997" s="151"/>
      <c r="J997" s="151"/>
      <c r="K997" s="151"/>
      <c r="L997" s="151"/>
      <c r="M997" s="151"/>
      <c r="N997" s="151"/>
      <c r="O997" s="151"/>
      <c r="P997" s="151"/>
      <c r="Q997" s="151"/>
      <c r="R997" s="151"/>
      <c r="S997" s="151"/>
      <c r="T997" s="151"/>
      <c r="U997" s="151"/>
      <c r="V997" s="151"/>
      <c r="W997" s="151"/>
      <c r="X997" s="151"/>
      <c r="Y997" s="151"/>
      <c r="Z997" s="151"/>
    </row>
    <row r="998">
      <c r="A998" s="343"/>
      <c r="B998" s="151"/>
      <c r="C998" s="151"/>
      <c r="D998" s="151"/>
      <c r="E998" s="151"/>
      <c r="F998" s="151"/>
      <c r="G998" s="151"/>
      <c r="H998" s="151"/>
      <c r="I998" s="151"/>
      <c r="J998" s="151"/>
      <c r="K998" s="151"/>
      <c r="L998" s="151"/>
      <c r="M998" s="151"/>
      <c r="N998" s="151"/>
      <c r="O998" s="151"/>
      <c r="P998" s="151"/>
      <c r="Q998" s="151"/>
      <c r="R998" s="151"/>
      <c r="S998" s="151"/>
      <c r="T998" s="151"/>
      <c r="U998" s="151"/>
      <c r="V998" s="151"/>
      <c r="W998" s="151"/>
      <c r="X998" s="151"/>
      <c r="Y998" s="151"/>
      <c r="Z998" s="151"/>
    </row>
    <row r="999">
      <c r="A999" s="343"/>
      <c r="B999" s="151"/>
      <c r="C999" s="151"/>
      <c r="D999" s="151"/>
      <c r="E999" s="151"/>
      <c r="F999" s="151"/>
      <c r="G999" s="151"/>
      <c r="H999" s="151"/>
      <c r="I999" s="151"/>
      <c r="J999" s="151"/>
      <c r="K999" s="151"/>
      <c r="L999" s="151"/>
      <c r="M999" s="151"/>
      <c r="N999" s="151"/>
      <c r="O999" s="151"/>
      <c r="P999" s="151"/>
      <c r="Q999" s="151"/>
      <c r="R999" s="151"/>
      <c r="S999" s="151"/>
      <c r="T999" s="151"/>
      <c r="U999" s="151"/>
      <c r="V999" s="151"/>
      <c r="W999" s="151"/>
      <c r="X999" s="151"/>
      <c r="Y999" s="151"/>
      <c r="Z999" s="151"/>
    </row>
    <row r="1000">
      <c r="A1000" s="343"/>
      <c r="B1000" s="151"/>
      <c r="C1000" s="151"/>
      <c r="D1000" s="151"/>
      <c r="E1000" s="151"/>
      <c r="F1000" s="151"/>
      <c r="G1000" s="151"/>
      <c r="H1000" s="151"/>
      <c r="I1000" s="151"/>
      <c r="J1000" s="151"/>
      <c r="K1000" s="151"/>
      <c r="L1000" s="151"/>
      <c r="M1000" s="151"/>
      <c r="N1000" s="151"/>
      <c r="O1000" s="151"/>
      <c r="P1000" s="151"/>
      <c r="Q1000" s="151"/>
      <c r="R1000" s="151"/>
      <c r="S1000" s="151"/>
      <c r="T1000" s="151"/>
      <c r="U1000" s="151"/>
      <c r="V1000" s="151"/>
      <c r="W1000" s="151"/>
      <c r="X1000" s="151"/>
      <c r="Y1000" s="151"/>
      <c r="Z1000" s="15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2" width="13.38"/>
    <col customWidth="1" min="3" max="3" width="23.25"/>
    <col customWidth="1" min="4" max="4" width="21.5"/>
    <col customWidth="1" min="5" max="5" width="34.38"/>
    <col customWidth="1" min="6" max="6" width="17.0"/>
    <col customWidth="1" min="8" max="8" width="27.38"/>
  </cols>
  <sheetData>
    <row r="1">
      <c r="A1" s="406" t="s">
        <v>167</v>
      </c>
      <c r="B1" s="406" t="s">
        <v>2307</v>
      </c>
      <c r="C1" s="406" t="s">
        <v>2308</v>
      </c>
      <c r="D1" s="406" t="s">
        <v>2309</v>
      </c>
      <c r="E1" s="406" t="s">
        <v>2310</v>
      </c>
      <c r="F1" s="406" t="s">
        <v>2311</v>
      </c>
      <c r="G1" s="406"/>
      <c r="H1" s="406"/>
      <c r="I1" s="406"/>
      <c r="J1" s="406"/>
      <c r="K1" s="406"/>
      <c r="L1" s="406"/>
      <c r="M1" s="406"/>
      <c r="N1" s="406"/>
      <c r="O1" s="406"/>
      <c r="P1" s="406"/>
      <c r="Q1" s="406"/>
      <c r="R1" s="406"/>
      <c r="S1" s="406"/>
      <c r="T1" s="407"/>
      <c r="U1" s="407"/>
      <c r="V1" s="407"/>
      <c r="W1" s="407"/>
      <c r="X1" s="407"/>
      <c r="Y1" s="407"/>
      <c r="Z1" s="407"/>
      <c r="AA1" s="408"/>
    </row>
    <row r="2">
      <c r="A2" s="409" t="str">
        <f t="array" ref="A2">INDEX(Empresas!D:D,MATCH(RIGHT(E2,LEN(E2)-FIND("@",E2)),Empresas!Q:Q,0))</f>
        <v>#VALUE!</v>
      </c>
      <c r="B2" s="407" t="s">
        <v>1107</v>
      </c>
      <c r="C2" s="407">
        <v>494.0</v>
      </c>
      <c r="D2" s="407" t="s">
        <v>2312</v>
      </c>
      <c r="E2" s="410" t="s">
        <v>2313</v>
      </c>
      <c r="F2" s="407">
        <v>118000.0</v>
      </c>
      <c r="G2" s="407"/>
      <c r="H2" s="407"/>
      <c r="I2" s="407"/>
      <c r="J2" s="407"/>
      <c r="K2" s="407"/>
      <c r="L2" s="411"/>
      <c r="M2" s="407"/>
      <c r="N2" s="407"/>
      <c r="O2" s="412"/>
      <c r="P2" s="407"/>
      <c r="Q2" s="407"/>
      <c r="R2" s="407"/>
      <c r="S2" s="407"/>
      <c r="T2" s="407"/>
      <c r="U2" s="407"/>
      <c r="V2" s="407"/>
      <c r="W2" s="407"/>
      <c r="X2" s="407"/>
      <c r="Y2" s="407"/>
      <c r="Z2" s="407"/>
      <c r="AA2" s="408"/>
    </row>
    <row r="3">
      <c r="A3" s="413" t="str">
        <f t="array" ref="A3">INDEX(Empresas!D:D,MATCH(RIGHT(E3,LEN(E3)-FIND("@",E3)),Empresas!Q:Q,0))</f>
        <v>#VALUE!</v>
      </c>
      <c r="B3" s="407" t="s">
        <v>1107</v>
      </c>
      <c r="C3" s="407">
        <v>494.0</v>
      </c>
      <c r="D3" s="407" t="s">
        <v>2312</v>
      </c>
      <c r="E3" s="410" t="s">
        <v>2313</v>
      </c>
      <c r="F3" s="407">
        <v>118000.0</v>
      </c>
      <c r="G3" s="407"/>
      <c r="H3" s="407"/>
      <c r="I3" s="407"/>
      <c r="J3" s="407"/>
      <c r="K3" s="407"/>
      <c r="L3" s="411"/>
      <c r="M3" s="407"/>
      <c r="N3" s="407"/>
      <c r="O3" s="412"/>
      <c r="P3" s="407"/>
      <c r="Q3" s="407"/>
      <c r="R3" s="407"/>
      <c r="S3" s="407"/>
      <c r="T3" s="407"/>
      <c r="U3" s="407"/>
      <c r="V3" s="407"/>
      <c r="W3" s="407"/>
      <c r="X3" s="407"/>
      <c r="Y3" s="407"/>
      <c r="Z3" s="407"/>
      <c r="AA3" s="408"/>
    </row>
    <row r="4">
      <c r="A4" s="409" t="str">
        <f t="array" ref="A4">INDEX(Empresas!D:D,MATCH(RIGHT(E4,LEN(E4)-FIND("@",E4)),Empresas!Q:Q,0))</f>
        <v>#VALUE!</v>
      </c>
      <c r="B4" s="407" t="s">
        <v>1107</v>
      </c>
      <c r="C4" s="407">
        <v>494.0</v>
      </c>
      <c r="D4" s="407" t="s">
        <v>2312</v>
      </c>
      <c r="E4" s="410" t="s">
        <v>2313</v>
      </c>
      <c r="F4" s="407">
        <v>118000.0</v>
      </c>
      <c r="G4" s="407"/>
      <c r="H4" s="407"/>
      <c r="I4" s="407"/>
      <c r="J4" s="407"/>
      <c r="K4" s="407"/>
      <c r="L4" s="411"/>
      <c r="M4" s="407"/>
      <c r="N4" s="407"/>
      <c r="O4" s="412"/>
      <c r="P4" s="407"/>
      <c r="Q4" s="407"/>
      <c r="R4" s="407"/>
      <c r="S4" s="407"/>
      <c r="T4" s="407"/>
      <c r="U4" s="407"/>
      <c r="V4" s="407"/>
      <c r="W4" s="407"/>
      <c r="X4" s="407"/>
      <c r="Y4" s="407"/>
      <c r="Z4" s="407"/>
      <c r="AA4" s="408"/>
    </row>
    <row r="5">
      <c r="A5" s="414" t="str">
        <f t="array" ref="A5">INDEX(Empresas!D:D,MATCH(RIGHT(E5,LEN(E5)-FIND("@",E5)),Empresas!Q:Q,0))</f>
        <v>#VALUE!</v>
      </c>
      <c r="B5" s="407" t="s">
        <v>1107</v>
      </c>
      <c r="C5" s="407">
        <v>494.0</v>
      </c>
      <c r="D5" s="407" t="s">
        <v>2312</v>
      </c>
      <c r="E5" s="410" t="s">
        <v>2313</v>
      </c>
      <c r="F5" s="407">
        <v>118000.0</v>
      </c>
      <c r="G5" s="407"/>
      <c r="H5" s="407"/>
      <c r="I5" s="407"/>
      <c r="J5" s="407"/>
      <c r="K5" s="407"/>
      <c r="L5" s="411"/>
      <c r="M5" s="407"/>
      <c r="N5" s="407"/>
      <c r="O5" s="412"/>
      <c r="P5" s="407"/>
      <c r="Q5" s="407"/>
      <c r="R5" s="407"/>
      <c r="S5" s="407"/>
      <c r="T5" s="407"/>
      <c r="U5" s="407"/>
      <c r="V5" s="407"/>
      <c r="W5" s="407"/>
      <c r="X5" s="407"/>
      <c r="Y5" s="407"/>
      <c r="Z5" s="407"/>
      <c r="AA5" s="408"/>
    </row>
    <row r="6">
      <c r="A6" s="414" t="str">
        <f t="array" ref="A6">INDEX(Empresas!D:D,MATCH(RIGHT(E6,LEN(E6)-FIND("@",E6)),Empresas!Q:Q,0))</f>
        <v>#VALUE!</v>
      </c>
      <c r="B6" s="407" t="s">
        <v>1107</v>
      </c>
      <c r="C6" s="407">
        <v>494.0</v>
      </c>
      <c r="D6" s="407" t="s">
        <v>2312</v>
      </c>
      <c r="E6" s="410" t="s">
        <v>2313</v>
      </c>
      <c r="F6" s="407">
        <v>118000.0</v>
      </c>
      <c r="G6" s="407"/>
      <c r="H6" s="407"/>
      <c r="I6" s="407"/>
      <c r="J6" s="407"/>
      <c r="K6" s="407"/>
      <c r="L6" s="411"/>
      <c r="M6" s="407"/>
      <c r="N6" s="407"/>
      <c r="O6" s="412"/>
      <c r="P6" s="407"/>
      <c r="Q6" s="407"/>
      <c r="R6" s="407"/>
      <c r="S6" s="407"/>
      <c r="T6" s="407"/>
      <c r="U6" s="407"/>
      <c r="V6" s="407"/>
      <c r="W6" s="407"/>
      <c r="X6" s="407"/>
      <c r="Y6" s="407"/>
      <c r="Z6" s="407"/>
      <c r="AA6" s="408"/>
    </row>
    <row r="7">
      <c r="A7" s="414" t="str">
        <f t="array" ref="A7">INDEX(Empresas!D:D,MATCH(RIGHT(E7,LEN(E7)-FIND("@",E7)),Empresas!Q:Q,0))</f>
        <v>#VALUE!</v>
      </c>
      <c r="B7" s="407" t="s">
        <v>1107</v>
      </c>
      <c r="C7" s="407">
        <v>494.0</v>
      </c>
      <c r="D7" s="407" t="s">
        <v>2312</v>
      </c>
      <c r="E7" s="410" t="s">
        <v>2313</v>
      </c>
      <c r="F7" s="407">
        <v>118000.0</v>
      </c>
      <c r="G7" s="407"/>
      <c r="H7" s="407"/>
      <c r="I7" s="407"/>
      <c r="J7" s="407"/>
      <c r="K7" s="407"/>
      <c r="L7" s="411"/>
      <c r="M7" s="411"/>
      <c r="N7" s="407"/>
      <c r="O7" s="412"/>
      <c r="P7" s="407"/>
      <c r="Q7" s="407"/>
      <c r="R7" s="407"/>
      <c r="S7" s="407"/>
      <c r="T7" s="407"/>
      <c r="U7" s="407"/>
      <c r="V7" s="407"/>
      <c r="W7" s="407"/>
      <c r="X7" s="407"/>
      <c r="Y7" s="407"/>
      <c r="Z7" s="407"/>
      <c r="AA7" s="408"/>
    </row>
    <row r="8">
      <c r="A8" s="414" t="str">
        <f t="array" ref="A8">INDEX(Empresas!D:D,MATCH(RIGHT(E8,LEN(E8)-FIND("@",E8)),Empresas!Q:Q,0))</f>
        <v>#VALUE!</v>
      </c>
      <c r="B8" s="407" t="s">
        <v>1107</v>
      </c>
      <c r="C8" s="407">
        <v>494.0</v>
      </c>
      <c r="D8" s="407" t="s">
        <v>2312</v>
      </c>
      <c r="E8" s="410" t="s">
        <v>2313</v>
      </c>
      <c r="F8" s="407">
        <v>118000.0</v>
      </c>
      <c r="G8" s="407"/>
      <c r="H8" s="407"/>
      <c r="I8" s="407"/>
      <c r="J8" s="407"/>
      <c r="K8" s="407"/>
      <c r="L8" s="411"/>
      <c r="M8" s="407"/>
      <c r="N8" s="407"/>
      <c r="O8" s="412"/>
      <c r="P8" s="407"/>
      <c r="Q8" s="407"/>
      <c r="R8" s="407"/>
      <c r="S8" s="407"/>
      <c r="T8" s="407"/>
      <c r="U8" s="407"/>
      <c r="V8" s="407"/>
      <c r="W8" s="407"/>
      <c r="X8" s="407"/>
      <c r="Y8" s="407"/>
      <c r="Z8" s="407"/>
      <c r="AA8" s="408"/>
    </row>
    <row r="9">
      <c r="A9" s="414" t="str">
        <f t="array" ref="A9">INDEX(Empresas!D:D,MATCH(RIGHT(E9,LEN(E9)-FIND("@",E9)),Empresas!Q:Q,0))</f>
        <v>#VALUE!</v>
      </c>
      <c r="B9" s="407" t="s">
        <v>1107</v>
      </c>
      <c r="C9" s="407">
        <v>494.0</v>
      </c>
      <c r="D9" s="407" t="s">
        <v>2312</v>
      </c>
      <c r="E9" s="410" t="s">
        <v>2313</v>
      </c>
      <c r="F9" s="407">
        <v>118000.0</v>
      </c>
      <c r="G9" s="407"/>
      <c r="H9" s="407"/>
      <c r="I9" s="407"/>
      <c r="J9" s="407"/>
      <c r="K9" s="407"/>
      <c r="L9" s="411"/>
      <c r="M9" s="407"/>
      <c r="N9" s="407"/>
      <c r="O9" s="412"/>
      <c r="P9" s="407"/>
      <c r="Q9" s="407"/>
      <c r="R9" s="407"/>
      <c r="S9" s="407"/>
      <c r="T9" s="407"/>
      <c r="U9" s="407"/>
      <c r="V9" s="407"/>
      <c r="W9" s="407"/>
      <c r="X9" s="407"/>
      <c r="Y9" s="407"/>
      <c r="Z9" s="407"/>
      <c r="AA9" s="408"/>
    </row>
    <row r="10">
      <c r="A10" s="414" t="str">
        <f t="array" ref="A10">INDEX(Empresas!D:D,MATCH(RIGHT(E10,LEN(E10)-FIND("@",E10)),Empresas!Q:Q,0))</f>
        <v>#VALUE!</v>
      </c>
      <c r="B10" s="407" t="s">
        <v>1107</v>
      </c>
      <c r="C10" s="407">
        <v>494.0</v>
      </c>
      <c r="D10" s="407" t="s">
        <v>2312</v>
      </c>
      <c r="E10" s="410" t="s">
        <v>2313</v>
      </c>
      <c r="F10" s="407">
        <v>118000.0</v>
      </c>
      <c r="G10" s="407"/>
      <c r="H10" s="407"/>
      <c r="I10" s="407"/>
      <c r="J10" s="407"/>
      <c r="K10" s="407"/>
      <c r="L10" s="411"/>
      <c r="M10" s="407"/>
      <c r="N10" s="407"/>
      <c r="O10" s="412"/>
      <c r="P10" s="407"/>
      <c r="Q10" s="407"/>
      <c r="R10" s="408"/>
      <c r="S10" s="407"/>
      <c r="T10" s="407"/>
      <c r="U10" s="407"/>
      <c r="V10" s="407"/>
      <c r="W10" s="407"/>
      <c r="X10" s="407"/>
      <c r="Y10" s="407"/>
      <c r="Z10" s="407"/>
      <c r="AA10" s="408"/>
    </row>
    <row r="11">
      <c r="A11" s="414" t="str">
        <f t="array" ref="A11">INDEX(Empresas!D:D,MATCH(RIGHT(E11,LEN(E11)-FIND("@",E11)),Empresas!Q:Q,0))</f>
        <v>#VALUE!</v>
      </c>
      <c r="B11" s="407" t="s">
        <v>1107</v>
      </c>
      <c r="C11" s="407">
        <v>494.0</v>
      </c>
      <c r="D11" s="407" t="s">
        <v>2312</v>
      </c>
      <c r="E11" s="410" t="s">
        <v>2313</v>
      </c>
      <c r="F11" s="407">
        <v>118000.0</v>
      </c>
      <c r="G11" s="407"/>
      <c r="H11" s="407"/>
      <c r="I11" s="407"/>
      <c r="J11" s="407"/>
      <c r="K11" s="407"/>
      <c r="L11" s="411"/>
      <c r="M11" s="407"/>
      <c r="N11" s="407"/>
      <c r="O11" s="412"/>
      <c r="P11" s="407"/>
      <c r="Q11" s="407"/>
      <c r="R11" s="407"/>
      <c r="S11" s="407"/>
      <c r="T11" s="407"/>
      <c r="U11" s="407"/>
      <c r="V11" s="407"/>
      <c r="W11" s="407"/>
      <c r="X11" s="407"/>
      <c r="Y11" s="407"/>
      <c r="Z11" s="407"/>
      <c r="AA11" s="408"/>
    </row>
    <row r="12">
      <c r="A12" s="414" t="str">
        <f t="array" ref="A12">INDEX(Empresas!D:D,MATCH(RIGHT(E12,LEN(E12)-FIND("@",E12)),Empresas!Q:Q,0))</f>
        <v>#VALUE!</v>
      </c>
      <c r="B12" s="407" t="s">
        <v>1107</v>
      </c>
      <c r="C12" s="407">
        <v>494.0</v>
      </c>
      <c r="D12" s="407" t="s">
        <v>2312</v>
      </c>
      <c r="E12" s="410" t="s">
        <v>2313</v>
      </c>
      <c r="F12" s="407">
        <v>118000.0</v>
      </c>
      <c r="G12" s="407"/>
      <c r="H12" s="407"/>
      <c r="I12" s="407"/>
      <c r="J12" s="407"/>
      <c r="K12" s="407"/>
      <c r="L12" s="411"/>
      <c r="M12" s="407"/>
      <c r="N12" s="407"/>
      <c r="O12" s="412"/>
      <c r="P12" s="407"/>
      <c r="Q12" s="407"/>
      <c r="R12" s="407"/>
      <c r="S12" s="407"/>
      <c r="T12" s="407"/>
      <c r="U12" s="407"/>
      <c r="V12" s="407"/>
      <c r="W12" s="407"/>
      <c r="X12" s="407"/>
      <c r="Y12" s="407"/>
      <c r="Z12" s="407"/>
      <c r="AA12" s="408"/>
    </row>
    <row r="13">
      <c r="A13" s="414" t="str">
        <f t="array" ref="A13">INDEX(Empresas!D:D,MATCH(RIGHT(E13,LEN(E13)-FIND("@",E13)),Empresas!Q:Q,0))</f>
        <v>#VALUE!</v>
      </c>
      <c r="B13" s="407" t="s">
        <v>1115</v>
      </c>
      <c r="C13" s="407">
        <v>57.0</v>
      </c>
      <c r="D13" s="407" t="s">
        <v>2314</v>
      </c>
      <c r="E13" s="410" t="s">
        <v>2315</v>
      </c>
      <c r="F13" s="407">
        <v>26100.0</v>
      </c>
      <c r="G13" s="407"/>
      <c r="H13" s="407"/>
      <c r="I13" s="407"/>
      <c r="J13" s="407"/>
      <c r="K13" s="407"/>
      <c r="L13" s="411"/>
      <c r="M13" s="407"/>
      <c r="N13" s="408"/>
      <c r="O13" s="412"/>
      <c r="P13" s="407"/>
      <c r="Q13" s="407"/>
      <c r="R13" s="407"/>
      <c r="S13" s="407"/>
      <c r="T13" s="407"/>
      <c r="U13" s="407"/>
      <c r="V13" s="407"/>
      <c r="W13" s="407"/>
      <c r="X13" s="407"/>
      <c r="Y13" s="407"/>
      <c r="Z13" s="407"/>
      <c r="AA13" s="408"/>
    </row>
    <row r="14">
      <c r="A14" s="414" t="str">
        <f t="array" ref="A14">INDEX(Empresas!D:D,MATCH(RIGHT(E14,LEN(E14)-FIND("@",E14)),Empresas!Q:Q,0))</f>
        <v>#VALUE!</v>
      </c>
      <c r="B14" s="407" t="s">
        <v>1115</v>
      </c>
      <c r="C14" s="407">
        <v>57.0</v>
      </c>
      <c r="D14" s="407" t="s">
        <v>2314</v>
      </c>
      <c r="E14" s="410" t="s">
        <v>2315</v>
      </c>
      <c r="F14" s="407">
        <v>26100.0</v>
      </c>
      <c r="G14" s="407"/>
      <c r="H14" s="407"/>
      <c r="I14" s="407"/>
      <c r="J14" s="408"/>
      <c r="K14" s="407"/>
      <c r="L14" s="407"/>
      <c r="M14" s="411"/>
      <c r="N14" s="407"/>
      <c r="O14" s="408"/>
      <c r="P14" s="412"/>
      <c r="Q14" s="407"/>
      <c r="R14" s="407"/>
      <c r="S14" s="408"/>
      <c r="T14" s="407"/>
      <c r="U14" s="408"/>
      <c r="V14" s="407"/>
      <c r="W14" s="407"/>
      <c r="X14" s="407"/>
      <c r="Y14" s="407"/>
      <c r="Z14" s="407"/>
      <c r="AA14" s="408"/>
    </row>
    <row r="15">
      <c r="A15" s="407" t="str">
        <f t="array" ref="A15">INDEX(Empresas!D:D,MATCH(RIGHT(E15,LEN(E15)-FIND("@",E15)),Empresas!Q:Q,0))</f>
        <v>#VALUE!</v>
      </c>
      <c r="B15" s="407" t="s">
        <v>1115</v>
      </c>
      <c r="C15" s="407">
        <v>57.0</v>
      </c>
      <c r="D15" s="407" t="s">
        <v>2314</v>
      </c>
      <c r="E15" s="410" t="s">
        <v>2315</v>
      </c>
      <c r="F15" s="407">
        <v>26100.0</v>
      </c>
      <c r="G15" s="407"/>
      <c r="H15" s="407"/>
      <c r="I15" s="407"/>
      <c r="J15" s="408"/>
      <c r="K15" s="408"/>
      <c r="L15" s="407"/>
      <c r="M15" s="411"/>
      <c r="N15" s="407"/>
      <c r="O15" s="408"/>
      <c r="P15" s="412"/>
      <c r="Q15" s="407"/>
      <c r="R15" s="407"/>
      <c r="S15" s="408"/>
      <c r="T15" s="407"/>
      <c r="U15" s="408"/>
      <c r="V15" s="407"/>
      <c r="W15" s="407"/>
      <c r="X15" s="407"/>
      <c r="Y15" s="407"/>
      <c r="Z15" s="407"/>
      <c r="AA15" s="408"/>
    </row>
    <row r="16">
      <c r="A16" s="407" t="str">
        <f t="array" ref="A16">INDEX(Empresas!D:D,MATCH(RIGHT(E16,LEN(E16)-FIND("@",E16)),Empresas!Q:Q,0))</f>
        <v>#VALUE!</v>
      </c>
      <c r="B16" s="407" t="s">
        <v>1115</v>
      </c>
      <c r="C16" s="407">
        <v>57.0</v>
      </c>
      <c r="D16" s="407" t="s">
        <v>2314</v>
      </c>
      <c r="E16" s="410" t="s">
        <v>2315</v>
      </c>
      <c r="F16" s="407">
        <v>26100.0</v>
      </c>
      <c r="G16" s="407"/>
      <c r="H16" s="407"/>
      <c r="I16" s="407"/>
      <c r="J16" s="408"/>
      <c r="K16" s="407"/>
      <c r="L16" s="407"/>
      <c r="M16" s="411"/>
      <c r="N16" s="407"/>
      <c r="O16" s="408"/>
      <c r="P16" s="412"/>
      <c r="Q16" s="407"/>
      <c r="R16" s="407"/>
      <c r="S16" s="408"/>
      <c r="T16" s="407"/>
      <c r="U16" s="408"/>
      <c r="V16" s="407"/>
      <c r="W16" s="407"/>
      <c r="X16" s="407"/>
      <c r="Y16" s="407"/>
      <c r="Z16" s="407"/>
      <c r="AA16" s="408"/>
    </row>
    <row r="17">
      <c r="A17" s="408" t="str">
        <f t="array" ref="A17">INDEX(Empresas!D:D,MATCH(RIGHT(E17,LEN(E17)-FIND("@",E17)),Empresas!Q:Q,0))</f>
        <v>#VALUE!</v>
      </c>
      <c r="B17" s="407" t="s">
        <v>1115</v>
      </c>
      <c r="C17" s="407">
        <v>57.0</v>
      </c>
      <c r="D17" s="407" t="s">
        <v>2314</v>
      </c>
      <c r="E17" s="410" t="s">
        <v>2315</v>
      </c>
      <c r="F17" s="407">
        <v>26100.0</v>
      </c>
      <c r="G17" s="408"/>
      <c r="H17" s="408"/>
      <c r="I17" s="408"/>
      <c r="J17" s="408"/>
      <c r="K17" s="408"/>
      <c r="L17" s="408"/>
      <c r="M17" s="408"/>
      <c r="N17" s="408"/>
      <c r="O17" s="408"/>
      <c r="P17" s="408"/>
      <c r="Q17" s="408"/>
      <c r="R17" s="408"/>
      <c r="S17" s="408"/>
      <c r="T17" s="408"/>
      <c r="U17" s="408"/>
      <c r="V17" s="408"/>
      <c r="W17" s="408"/>
      <c r="X17" s="408"/>
      <c r="Y17" s="408"/>
      <c r="Z17" s="408"/>
      <c r="AA17" s="408"/>
    </row>
    <row r="18">
      <c r="A18" s="408" t="str">
        <f t="array" ref="A18">INDEX(Empresas!D:D,MATCH(RIGHT(E18,LEN(E18)-FIND("@",E18)),Empresas!Q:Q,0))</f>
        <v>#VALUE!</v>
      </c>
      <c r="B18" s="407" t="s">
        <v>1115</v>
      </c>
      <c r="C18" s="407">
        <v>57.0</v>
      </c>
      <c r="D18" s="407" t="s">
        <v>2314</v>
      </c>
      <c r="E18" s="410" t="s">
        <v>2315</v>
      </c>
      <c r="F18" s="407">
        <v>26100.0</v>
      </c>
      <c r="G18" s="408"/>
      <c r="H18" s="408"/>
      <c r="I18" s="408"/>
      <c r="J18" s="408"/>
      <c r="K18" s="408"/>
      <c r="L18" s="408"/>
      <c r="M18" s="408"/>
      <c r="N18" s="408"/>
      <c r="O18" s="408"/>
      <c r="P18" s="408"/>
      <c r="Q18" s="408"/>
      <c r="R18" s="408"/>
      <c r="S18" s="408"/>
      <c r="T18" s="408"/>
      <c r="U18" s="408"/>
      <c r="V18" s="408"/>
      <c r="W18" s="408"/>
      <c r="X18" s="408"/>
      <c r="Y18" s="408"/>
      <c r="Z18" s="408"/>
      <c r="AA18" s="408"/>
    </row>
    <row r="19">
      <c r="A19" s="408" t="str">
        <f t="array" ref="A19">INDEX(Empresas!D:D,MATCH(RIGHT(E19,LEN(E19)-FIND("@",E19)),Empresas!Q:Q,0))</f>
        <v>#VALUE!</v>
      </c>
      <c r="B19" s="407" t="s">
        <v>1115</v>
      </c>
      <c r="C19" s="407">
        <v>57.0</v>
      </c>
      <c r="D19" s="407" t="s">
        <v>2314</v>
      </c>
      <c r="E19" s="410" t="s">
        <v>2315</v>
      </c>
      <c r="F19" s="407">
        <v>26100.0</v>
      </c>
      <c r="G19" s="408"/>
      <c r="H19" s="408"/>
      <c r="I19" s="408"/>
      <c r="J19" s="408"/>
      <c r="K19" s="408"/>
      <c r="L19" s="408"/>
      <c r="M19" s="408"/>
      <c r="N19" s="408"/>
      <c r="O19" s="408"/>
      <c r="P19" s="408"/>
      <c r="Q19" s="408"/>
      <c r="R19" s="408"/>
      <c r="S19" s="408"/>
      <c r="T19" s="408"/>
      <c r="U19" s="408"/>
      <c r="V19" s="408"/>
      <c r="W19" s="408"/>
      <c r="X19" s="408"/>
      <c r="Y19" s="408"/>
      <c r="Z19" s="408"/>
      <c r="AA19" s="408"/>
    </row>
    <row r="20">
      <c r="A20" s="408" t="str">
        <f t="array" ref="A20">INDEX(Empresas!D:D,MATCH(RIGHT(E20,LEN(E20)-FIND("@",E20)),Empresas!Q:Q,0))</f>
        <v>#VALUE!</v>
      </c>
      <c r="B20" s="407" t="s">
        <v>1115</v>
      </c>
      <c r="C20" s="407">
        <v>57.0</v>
      </c>
      <c r="D20" s="407" t="s">
        <v>2314</v>
      </c>
      <c r="E20" s="410" t="s">
        <v>2315</v>
      </c>
      <c r="F20" s="407">
        <v>26100.0</v>
      </c>
      <c r="G20" s="408"/>
      <c r="H20" s="408"/>
      <c r="I20" s="408"/>
      <c r="J20" s="408"/>
      <c r="K20" s="408"/>
      <c r="L20" s="408"/>
      <c r="M20" s="408"/>
      <c r="N20" s="408"/>
      <c r="O20" s="408"/>
      <c r="P20" s="408"/>
      <c r="Q20" s="408"/>
      <c r="R20" s="408"/>
      <c r="S20" s="408"/>
      <c r="T20" s="408"/>
      <c r="U20" s="408"/>
      <c r="V20" s="408"/>
      <c r="W20" s="408"/>
      <c r="X20" s="408"/>
      <c r="Y20" s="408"/>
      <c r="Z20" s="408"/>
      <c r="AA20" s="408"/>
    </row>
    <row r="21">
      <c r="A21" s="408" t="str">
        <f t="array" ref="A21">INDEX(Empresas!D:D,MATCH(RIGHT(E21,LEN(E21)-FIND("@",E21)),Empresas!Q:Q,0))</f>
        <v>#VALUE!</v>
      </c>
      <c r="B21" s="407" t="s">
        <v>1115</v>
      </c>
      <c r="C21" s="407">
        <v>57.0</v>
      </c>
      <c r="D21" s="407" t="s">
        <v>2314</v>
      </c>
      <c r="E21" s="410" t="s">
        <v>2315</v>
      </c>
      <c r="F21" s="407">
        <v>26100.0</v>
      </c>
      <c r="G21" s="408"/>
      <c r="H21" s="408"/>
      <c r="I21" s="408"/>
      <c r="J21" s="408"/>
      <c r="K21" s="408"/>
      <c r="L21" s="408"/>
      <c r="M21" s="408"/>
      <c r="N21" s="408"/>
      <c r="O21" s="408"/>
      <c r="P21" s="408"/>
      <c r="Q21" s="408"/>
      <c r="R21" s="408"/>
      <c r="S21" s="408"/>
      <c r="T21" s="408"/>
      <c r="U21" s="408"/>
      <c r="V21" s="408"/>
      <c r="W21" s="408"/>
      <c r="X21" s="408"/>
      <c r="Y21" s="408"/>
      <c r="Z21" s="408"/>
      <c r="AA21" s="408"/>
    </row>
    <row r="22">
      <c r="A22" s="408" t="str">
        <f t="array" ref="A22">INDEX(Empresas!D:D,MATCH(RIGHT(E22,LEN(E22)-FIND("@",E22)),Empresas!Q:Q,0))</f>
        <v>#VALUE!</v>
      </c>
      <c r="B22" s="407" t="s">
        <v>1115</v>
      </c>
      <c r="C22" s="407">
        <v>57.0</v>
      </c>
      <c r="D22" s="407" t="s">
        <v>2314</v>
      </c>
      <c r="E22" s="410" t="s">
        <v>2315</v>
      </c>
      <c r="F22" s="407">
        <v>26100.0</v>
      </c>
      <c r="G22" s="408"/>
      <c r="H22" s="408"/>
      <c r="I22" s="408"/>
      <c r="J22" s="408"/>
      <c r="K22" s="408"/>
      <c r="L22" s="408"/>
      <c r="M22" s="408"/>
      <c r="N22" s="408"/>
      <c r="O22" s="408"/>
      <c r="P22" s="408"/>
      <c r="Q22" s="408"/>
      <c r="R22" s="408"/>
      <c r="S22" s="408"/>
      <c r="T22" s="408"/>
      <c r="U22" s="408"/>
      <c r="V22" s="408"/>
      <c r="W22" s="408"/>
      <c r="X22" s="408"/>
      <c r="Y22" s="408"/>
      <c r="Z22" s="408"/>
      <c r="AA22" s="408"/>
    </row>
    <row r="23">
      <c r="A23" s="408" t="str">
        <f t="array" ref="A23">INDEX(Empresas!D:D,MATCH(RIGHT(E23,LEN(E23)-FIND("@",E23)),Empresas!Q:Q,0))</f>
        <v>#VALUE!</v>
      </c>
      <c r="B23" s="407" t="s">
        <v>1156</v>
      </c>
      <c r="C23" s="407">
        <v>709.0</v>
      </c>
      <c r="D23" s="407" t="s">
        <v>2316</v>
      </c>
      <c r="E23" s="410" t="s">
        <v>2317</v>
      </c>
      <c r="F23" s="407">
        <v>242000.0</v>
      </c>
      <c r="G23" s="408"/>
      <c r="H23" s="408"/>
      <c r="I23" s="408"/>
      <c r="J23" s="408"/>
      <c r="K23" s="408"/>
      <c r="L23" s="408"/>
      <c r="M23" s="408"/>
      <c r="N23" s="408"/>
      <c r="O23" s="408"/>
      <c r="P23" s="408"/>
      <c r="Q23" s="408"/>
      <c r="R23" s="408"/>
      <c r="S23" s="408"/>
      <c r="T23" s="408"/>
      <c r="U23" s="408"/>
      <c r="V23" s="408"/>
      <c r="W23" s="408"/>
      <c r="X23" s="408"/>
      <c r="Y23" s="408"/>
      <c r="Z23" s="408"/>
      <c r="AA23" s="408"/>
    </row>
    <row r="24">
      <c r="A24" s="408" t="str">
        <f t="array" ref="A24">INDEX(Empresas!D:D,MATCH(RIGHT(E24,LEN(E24)-FIND("@",E24)),Empresas!Q:Q,0))</f>
        <v>#VALUE!</v>
      </c>
      <c r="B24" s="407" t="s">
        <v>1156</v>
      </c>
      <c r="C24" s="407">
        <v>709.0</v>
      </c>
      <c r="D24" s="407" t="s">
        <v>2316</v>
      </c>
      <c r="E24" s="410" t="s">
        <v>2317</v>
      </c>
      <c r="F24" s="407">
        <v>242000.0</v>
      </c>
      <c r="G24" s="408"/>
      <c r="H24" s="408"/>
      <c r="I24" s="408"/>
      <c r="J24" s="408"/>
      <c r="K24" s="408"/>
      <c r="L24" s="408"/>
      <c r="M24" s="408"/>
      <c r="N24" s="408"/>
      <c r="O24" s="408"/>
      <c r="P24" s="408"/>
      <c r="Q24" s="408"/>
      <c r="R24" s="408"/>
      <c r="S24" s="408"/>
      <c r="T24" s="408"/>
      <c r="U24" s="408"/>
      <c r="V24" s="408"/>
      <c r="W24" s="408"/>
      <c r="X24" s="408"/>
      <c r="Y24" s="408"/>
      <c r="Z24" s="408"/>
      <c r="AA24" s="408"/>
    </row>
    <row r="25">
      <c r="A25" s="408" t="str">
        <f t="array" ref="A25">INDEX(Empresas!D:D,MATCH(RIGHT(E25,LEN(E25)-FIND("@",E25)),Empresas!Q:Q,0))</f>
        <v>#VALUE!</v>
      </c>
      <c r="B25" s="407" t="s">
        <v>1156</v>
      </c>
      <c r="C25" s="407">
        <v>709.0</v>
      </c>
      <c r="D25" s="407" t="s">
        <v>2316</v>
      </c>
      <c r="E25" s="410" t="s">
        <v>2317</v>
      </c>
      <c r="F25" s="407">
        <v>242000.0</v>
      </c>
      <c r="G25" s="408"/>
      <c r="H25" s="408"/>
      <c r="I25" s="408"/>
      <c r="J25" s="408"/>
      <c r="K25" s="408"/>
      <c r="L25" s="408"/>
      <c r="M25" s="408"/>
      <c r="N25" s="408"/>
      <c r="O25" s="408"/>
      <c r="P25" s="408"/>
      <c r="Q25" s="408"/>
      <c r="R25" s="408"/>
      <c r="S25" s="408"/>
      <c r="T25" s="408"/>
      <c r="U25" s="408"/>
      <c r="V25" s="408"/>
      <c r="W25" s="408"/>
      <c r="X25" s="408"/>
      <c r="Y25" s="408"/>
      <c r="Z25" s="408"/>
      <c r="AA25" s="408"/>
    </row>
    <row r="26">
      <c r="A26" s="408" t="str">
        <f t="array" ref="A26">INDEX(Empresas!D:D,MATCH(RIGHT(E26,LEN(E26)-FIND("@",E26)),Empresas!Q:Q,0))</f>
        <v>#VALUE!</v>
      </c>
      <c r="B26" s="407" t="s">
        <v>1156</v>
      </c>
      <c r="C26" s="407">
        <v>709.0</v>
      </c>
      <c r="D26" s="407" t="s">
        <v>2316</v>
      </c>
      <c r="E26" s="410" t="s">
        <v>2317</v>
      </c>
      <c r="F26" s="407">
        <v>242000.0</v>
      </c>
      <c r="G26" s="408"/>
      <c r="H26" s="408"/>
      <c r="I26" s="408"/>
      <c r="J26" s="408"/>
      <c r="K26" s="408"/>
      <c r="L26" s="408"/>
      <c r="M26" s="408"/>
      <c r="N26" s="408"/>
      <c r="O26" s="408"/>
      <c r="P26" s="408"/>
      <c r="Q26" s="408"/>
      <c r="R26" s="408"/>
      <c r="S26" s="408"/>
      <c r="T26" s="408"/>
      <c r="U26" s="408"/>
      <c r="V26" s="408"/>
      <c r="W26" s="408"/>
      <c r="X26" s="408"/>
      <c r="Y26" s="408"/>
      <c r="Z26" s="408"/>
      <c r="AA26" s="408"/>
    </row>
    <row r="27">
      <c r="A27" s="408" t="str">
        <f t="array" ref="A27">INDEX(Empresas!D:D,MATCH(RIGHT(E27,LEN(E27)-FIND("@",E27)),Empresas!Q:Q,0))</f>
        <v>#VALUE!</v>
      </c>
      <c r="B27" s="407" t="s">
        <v>1156</v>
      </c>
      <c r="C27" s="407">
        <v>709.0</v>
      </c>
      <c r="D27" s="407" t="s">
        <v>2316</v>
      </c>
      <c r="E27" s="410" t="s">
        <v>2317</v>
      </c>
      <c r="F27" s="407">
        <v>242000.0</v>
      </c>
      <c r="G27" s="408"/>
      <c r="H27" s="408"/>
      <c r="I27" s="408"/>
      <c r="J27" s="408"/>
      <c r="K27" s="408"/>
      <c r="L27" s="408"/>
      <c r="M27" s="408"/>
      <c r="N27" s="408"/>
      <c r="O27" s="408"/>
      <c r="P27" s="408"/>
      <c r="Q27" s="408"/>
      <c r="R27" s="408"/>
      <c r="S27" s="408"/>
      <c r="T27" s="408"/>
      <c r="U27" s="408"/>
      <c r="V27" s="408"/>
      <c r="W27" s="408"/>
      <c r="X27" s="408"/>
      <c r="Y27" s="408"/>
      <c r="Z27" s="408"/>
      <c r="AA27" s="408"/>
    </row>
    <row r="28">
      <c r="A28" s="408" t="str">
        <f t="array" ref="A28">INDEX(Empresas!D:D,MATCH(RIGHT(E28,LEN(E28)-FIND("@",E28)),Empresas!Q:Q,0))</f>
        <v>#VALUE!</v>
      </c>
      <c r="B28" s="407" t="s">
        <v>1156</v>
      </c>
      <c r="C28" s="407">
        <v>709.0</v>
      </c>
      <c r="D28" s="407" t="s">
        <v>2316</v>
      </c>
      <c r="E28" s="410" t="s">
        <v>2317</v>
      </c>
      <c r="F28" s="407">
        <v>242000.0</v>
      </c>
      <c r="G28" s="408"/>
      <c r="H28" s="408"/>
      <c r="I28" s="408"/>
      <c r="J28" s="408"/>
      <c r="K28" s="408"/>
      <c r="L28" s="408"/>
      <c r="M28" s="408"/>
      <c r="N28" s="408"/>
      <c r="O28" s="408"/>
      <c r="P28" s="408"/>
      <c r="Q28" s="408"/>
      <c r="R28" s="408"/>
      <c r="S28" s="408"/>
      <c r="T28" s="408"/>
      <c r="U28" s="408"/>
      <c r="V28" s="408"/>
      <c r="W28" s="408"/>
      <c r="X28" s="408"/>
      <c r="Y28" s="408"/>
      <c r="Z28" s="408"/>
      <c r="AA28" s="408"/>
    </row>
    <row r="29">
      <c r="A29" s="408" t="str">
        <f t="array" ref="A29">INDEX(Empresas!D:D,MATCH(RIGHT(E29,LEN(E29)-FIND("@",E29)),Empresas!Q:Q,0))</f>
        <v>#VALUE!</v>
      </c>
      <c r="B29" s="407" t="s">
        <v>1156</v>
      </c>
      <c r="C29" s="407">
        <v>709.0</v>
      </c>
      <c r="D29" s="407" t="s">
        <v>2316</v>
      </c>
      <c r="E29" s="410" t="s">
        <v>2317</v>
      </c>
      <c r="F29" s="407">
        <v>242000.0</v>
      </c>
      <c r="G29" s="408"/>
      <c r="H29" s="408"/>
      <c r="I29" s="408"/>
      <c r="J29" s="408"/>
      <c r="K29" s="408"/>
      <c r="L29" s="408"/>
      <c r="M29" s="408"/>
      <c r="N29" s="408"/>
      <c r="O29" s="408"/>
      <c r="P29" s="408"/>
      <c r="Q29" s="408"/>
      <c r="R29" s="408"/>
      <c r="S29" s="408"/>
      <c r="T29" s="408"/>
      <c r="U29" s="408"/>
      <c r="V29" s="408"/>
      <c r="W29" s="408"/>
      <c r="X29" s="408"/>
      <c r="Y29" s="408"/>
      <c r="Z29" s="408"/>
      <c r="AA29" s="408"/>
    </row>
    <row r="30">
      <c r="A30" s="408" t="str">
        <f t="array" ref="A30">INDEX(Empresas!D:D,MATCH(RIGHT(E30,LEN(E30)-FIND("@",E30)),Empresas!Q:Q,0))</f>
        <v>#VALUE!</v>
      </c>
      <c r="B30" s="407" t="s">
        <v>1156</v>
      </c>
      <c r="C30" s="407">
        <v>709.0</v>
      </c>
      <c r="D30" s="407" t="s">
        <v>2316</v>
      </c>
      <c r="E30" s="410" t="s">
        <v>2317</v>
      </c>
      <c r="F30" s="407">
        <v>242000.0</v>
      </c>
      <c r="G30" s="408"/>
      <c r="H30" s="408"/>
      <c r="I30" s="408"/>
      <c r="J30" s="408"/>
      <c r="K30" s="408"/>
      <c r="L30" s="408"/>
      <c r="M30" s="408"/>
      <c r="N30" s="408"/>
      <c r="O30" s="408"/>
      <c r="P30" s="408"/>
      <c r="Q30" s="408"/>
      <c r="R30" s="408"/>
      <c r="S30" s="408"/>
      <c r="T30" s="408"/>
      <c r="U30" s="408"/>
      <c r="V30" s="408"/>
      <c r="W30" s="408"/>
      <c r="X30" s="408"/>
      <c r="Y30" s="408"/>
      <c r="Z30" s="408"/>
      <c r="AA30" s="408"/>
    </row>
    <row r="31">
      <c r="A31" s="408" t="str">
        <f t="array" ref="A31">INDEX(Empresas!D:D,MATCH(RIGHT(E31,LEN(E31)-FIND("@",E31)),Empresas!Q:Q,0))</f>
        <v>#VALUE!</v>
      </c>
      <c r="B31" s="407" t="s">
        <v>1156</v>
      </c>
      <c r="C31" s="407">
        <v>709.0</v>
      </c>
      <c r="D31" s="407" t="s">
        <v>2316</v>
      </c>
      <c r="E31" s="410" t="s">
        <v>2317</v>
      </c>
      <c r="F31" s="407">
        <v>242000.0</v>
      </c>
      <c r="G31" s="408"/>
      <c r="H31" s="408"/>
      <c r="I31" s="408"/>
      <c r="J31" s="408"/>
      <c r="K31" s="408"/>
      <c r="L31" s="408"/>
      <c r="M31" s="408"/>
      <c r="N31" s="408"/>
      <c r="O31" s="408"/>
      <c r="P31" s="408"/>
      <c r="Q31" s="408"/>
      <c r="R31" s="408"/>
      <c r="S31" s="408"/>
      <c r="T31" s="408"/>
      <c r="U31" s="408"/>
      <c r="V31" s="408"/>
      <c r="W31" s="408"/>
      <c r="X31" s="408"/>
      <c r="Y31" s="408"/>
      <c r="Z31" s="408"/>
      <c r="AA31" s="408"/>
    </row>
    <row r="32">
      <c r="A32" s="408" t="str">
        <f t="array" ref="A32">INDEX(Empresas!D:D,MATCH(RIGHT(E32,LEN(E32)-FIND("@",E32)),Empresas!Q:Q,0))</f>
        <v>#VALUE!</v>
      </c>
      <c r="B32" s="407" t="s">
        <v>1156</v>
      </c>
      <c r="C32" s="407">
        <v>709.0</v>
      </c>
      <c r="D32" s="407" t="s">
        <v>2316</v>
      </c>
      <c r="E32" s="410" t="s">
        <v>2317</v>
      </c>
      <c r="F32" s="407">
        <v>242000.0</v>
      </c>
      <c r="G32" s="408"/>
      <c r="H32" s="408"/>
      <c r="I32" s="408"/>
      <c r="J32" s="408"/>
      <c r="K32" s="408"/>
      <c r="L32" s="408"/>
      <c r="M32" s="408"/>
      <c r="N32" s="408"/>
      <c r="O32" s="408"/>
      <c r="P32" s="408"/>
      <c r="Q32" s="408"/>
      <c r="R32" s="408"/>
      <c r="S32" s="408"/>
      <c r="T32" s="408"/>
      <c r="U32" s="408"/>
      <c r="V32" s="408"/>
      <c r="W32" s="408"/>
      <c r="X32" s="408"/>
      <c r="Y32" s="408"/>
      <c r="Z32" s="408"/>
      <c r="AA32" s="408"/>
    </row>
    <row r="33">
      <c r="A33" s="408" t="str">
        <f t="array" ref="A33">INDEX(Empresas!D:D,MATCH(RIGHT(E33,LEN(E33)-FIND("@",E33)),Empresas!Q:Q,0))</f>
        <v>#VALUE!</v>
      </c>
      <c r="B33" s="407" t="s">
        <v>1156</v>
      </c>
      <c r="C33" s="407">
        <v>709.0</v>
      </c>
      <c r="D33" s="407" t="s">
        <v>2316</v>
      </c>
      <c r="E33" s="410" t="s">
        <v>2317</v>
      </c>
      <c r="F33" s="407">
        <v>242000.0</v>
      </c>
      <c r="G33" s="408"/>
      <c r="H33" s="408"/>
      <c r="I33" s="408"/>
      <c r="J33" s="408"/>
      <c r="K33" s="408"/>
      <c r="L33" s="408"/>
      <c r="M33" s="408"/>
      <c r="N33" s="408"/>
      <c r="O33" s="408"/>
      <c r="P33" s="408"/>
      <c r="Q33" s="408"/>
      <c r="R33" s="408"/>
      <c r="S33" s="408"/>
      <c r="T33" s="408"/>
      <c r="U33" s="408"/>
      <c r="V33" s="408"/>
      <c r="W33" s="408"/>
      <c r="X33" s="408"/>
      <c r="Y33" s="408"/>
      <c r="Z33" s="408"/>
      <c r="AA33" s="408"/>
    </row>
    <row r="34">
      <c r="A34" s="408" t="str">
        <f t="array" ref="A34">INDEX(Empresas!D:D,MATCH(RIGHT(E34,LEN(E34)-FIND("@",E34)),Empresas!Q:Q,0))</f>
        <v>#VALUE!</v>
      </c>
      <c r="B34" s="407" t="s">
        <v>1156</v>
      </c>
      <c r="C34" s="407">
        <v>709.0</v>
      </c>
      <c r="D34" s="407" t="s">
        <v>2316</v>
      </c>
      <c r="E34" s="410" t="s">
        <v>2317</v>
      </c>
      <c r="F34" s="407">
        <v>242000.0</v>
      </c>
      <c r="G34" s="408"/>
      <c r="H34" s="408"/>
      <c r="I34" s="408"/>
      <c r="J34" s="408"/>
      <c r="K34" s="408"/>
      <c r="L34" s="408"/>
      <c r="M34" s="408"/>
      <c r="N34" s="408"/>
      <c r="O34" s="408"/>
      <c r="P34" s="408"/>
      <c r="Q34" s="408"/>
      <c r="R34" s="408"/>
      <c r="S34" s="408"/>
      <c r="T34" s="408"/>
      <c r="U34" s="408"/>
      <c r="V34" s="408"/>
      <c r="W34" s="408"/>
      <c r="X34" s="408"/>
      <c r="Y34" s="408"/>
      <c r="Z34" s="408"/>
      <c r="AA34" s="408"/>
    </row>
    <row r="35">
      <c r="A35" s="408" t="str">
        <f t="array" ref="A35">INDEX(Empresas!D:D,MATCH(RIGHT(E35,LEN(E35)-FIND("@",E35)),Empresas!Q:Q,0))</f>
        <v>#VALUE!</v>
      </c>
      <c r="B35" s="407" t="s">
        <v>1156</v>
      </c>
      <c r="C35" s="407">
        <v>709.0</v>
      </c>
      <c r="D35" s="407" t="s">
        <v>2316</v>
      </c>
      <c r="E35" s="410" t="s">
        <v>2317</v>
      </c>
      <c r="F35" s="407">
        <v>242000.0</v>
      </c>
      <c r="G35" s="408"/>
      <c r="H35" s="408"/>
      <c r="I35" s="408"/>
      <c r="J35" s="408"/>
      <c r="K35" s="408"/>
      <c r="L35" s="408"/>
      <c r="M35" s="408"/>
      <c r="N35" s="408"/>
      <c r="O35" s="408"/>
      <c r="P35" s="408"/>
      <c r="Q35" s="408"/>
      <c r="R35" s="408"/>
      <c r="S35" s="408"/>
      <c r="T35" s="408"/>
      <c r="U35" s="408"/>
      <c r="V35" s="408"/>
      <c r="W35" s="408"/>
      <c r="X35" s="408"/>
      <c r="Y35" s="408"/>
      <c r="Z35" s="408"/>
      <c r="AA35" s="408"/>
    </row>
    <row r="36">
      <c r="A36" s="408" t="str">
        <f t="array" ref="A36">INDEX(Empresas!D:D,MATCH(RIGHT(E36,LEN(E36)-FIND("@",E36)),Empresas!Q:Q,0))</f>
        <v>#VALUE!</v>
      </c>
      <c r="B36" s="407" t="s">
        <v>1156</v>
      </c>
      <c r="C36" s="407">
        <v>709.0</v>
      </c>
      <c r="D36" s="407" t="s">
        <v>2316</v>
      </c>
      <c r="E36" s="410" t="s">
        <v>2317</v>
      </c>
      <c r="F36" s="407">
        <v>242000.0</v>
      </c>
      <c r="G36" s="408"/>
      <c r="H36" s="408"/>
      <c r="I36" s="408"/>
      <c r="J36" s="408"/>
      <c r="K36" s="408"/>
      <c r="L36" s="408"/>
      <c r="M36" s="408"/>
      <c r="N36" s="408"/>
      <c r="O36" s="408"/>
      <c r="P36" s="408"/>
      <c r="Q36" s="408"/>
      <c r="R36" s="408"/>
      <c r="S36" s="408"/>
      <c r="T36" s="408"/>
      <c r="U36" s="408"/>
      <c r="V36" s="408"/>
      <c r="W36" s="408"/>
      <c r="X36" s="408"/>
      <c r="Y36" s="408"/>
      <c r="Z36" s="408"/>
      <c r="AA36" s="408"/>
    </row>
    <row r="37">
      <c r="A37" s="408" t="str">
        <f t="array" ref="A37">INDEX(Empresas!D:D,MATCH(RIGHT(E37,LEN(E37)-FIND("@",E37)),Empresas!Q:Q,0))</f>
        <v>#VALUE!</v>
      </c>
      <c r="B37" s="407" t="s">
        <v>2318</v>
      </c>
      <c r="C37" s="407">
        <v>92.0</v>
      </c>
      <c r="D37" s="407">
        <v>135.786</v>
      </c>
      <c r="E37" s="410" t="s">
        <v>2319</v>
      </c>
      <c r="F37" s="407">
        <v>200.0</v>
      </c>
      <c r="G37" s="408"/>
      <c r="H37" s="408"/>
      <c r="I37" s="408"/>
      <c r="J37" s="408"/>
      <c r="K37" s="408"/>
      <c r="L37" s="408"/>
      <c r="M37" s="408"/>
      <c r="N37" s="408"/>
      <c r="O37" s="408"/>
      <c r="P37" s="408"/>
      <c r="Q37" s="408"/>
      <c r="R37" s="408"/>
      <c r="S37" s="408"/>
      <c r="T37" s="408"/>
      <c r="U37" s="408"/>
      <c r="V37" s="408"/>
      <c r="W37" s="408"/>
      <c r="X37" s="408"/>
      <c r="Y37" s="408"/>
      <c r="Z37" s="408"/>
      <c r="AA37" s="408"/>
    </row>
    <row r="38">
      <c r="A38" s="408" t="str">
        <f t="array" ref="A38">INDEX(Empresas!D:D,MATCH(RIGHT(E38,LEN(E38)-FIND("@",E38)),Empresas!Q:Q,0))</f>
        <v>#VALUE!</v>
      </c>
      <c r="B38" s="407" t="s">
        <v>2318</v>
      </c>
      <c r="C38" s="407">
        <v>92.0</v>
      </c>
      <c r="D38" s="407">
        <v>135.786</v>
      </c>
      <c r="E38" s="410" t="s">
        <v>2319</v>
      </c>
      <c r="F38" s="407">
        <v>200.0</v>
      </c>
      <c r="G38" s="408"/>
      <c r="H38" s="408"/>
      <c r="I38" s="408"/>
      <c r="J38" s="408"/>
      <c r="K38" s="408"/>
      <c r="L38" s="408"/>
      <c r="M38" s="408"/>
      <c r="N38" s="408"/>
      <c r="O38" s="408"/>
      <c r="P38" s="408"/>
      <c r="Q38" s="408"/>
      <c r="R38" s="408"/>
      <c r="S38" s="408"/>
      <c r="T38" s="408"/>
      <c r="U38" s="408"/>
      <c r="V38" s="408"/>
      <c r="W38" s="408"/>
      <c r="X38" s="408"/>
      <c r="Y38" s="408"/>
      <c r="Z38" s="408"/>
      <c r="AA38" s="408"/>
    </row>
    <row r="39">
      <c r="A39" s="408" t="str">
        <f t="array" ref="A39">INDEX(Empresas!D:D,MATCH(RIGHT(E39,LEN(E39)-FIND("@",E39)),Empresas!Q:Q,0))</f>
        <v>#VALUE!</v>
      </c>
      <c r="B39" s="407" t="s">
        <v>2318</v>
      </c>
      <c r="C39" s="407">
        <v>92.0</v>
      </c>
      <c r="D39" s="407">
        <v>135.786</v>
      </c>
      <c r="E39" s="410" t="s">
        <v>2319</v>
      </c>
      <c r="F39" s="407">
        <v>200.0</v>
      </c>
      <c r="G39" s="408"/>
      <c r="H39" s="408"/>
      <c r="I39" s="408"/>
      <c r="J39" s="408"/>
      <c r="K39" s="408"/>
      <c r="L39" s="408"/>
      <c r="M39" s="408"/>
      <c r="N39" s="408"/>
      <c r="O39" s="408"/>
      <c r="P39" s="408"/>
      <c r="Q39" s="408"/>
      <c r="R39" s="408"/>
      <c r="S39" s="408"/>
      <c r="T39" s="408"/>
      <c r="U39" s="408"/>
      <c r="V39" s="408"/>
      <c r="W39" s="408"/>
      <c r="X39" s="408"/>
      <c r="Y39" s="408"/>
      <c r="Z39" s="408"/>
      <c r="AA39" s="408"/>
    </row>
    <row r="40">
      <c r="A40" s="408" t="str">
        <f t="array" ref="A40">INDEX(Empresas!D:D,MATCH(RIGHT(E40,LEN(E40)-FIND("@",E40)),Empresas!Q:Q,0))</f>
        <v>#VALUE!</v>
      </c>
      <c r="B40" s="407" t="s">
        <v>2318</v>
      </c>
      <c r="C40" s="407">
        <v>92.0</v>
      </c>
      <c r="D40" s="407">
        <v>135.786</v>
      </c>
      <c r="E40" s="410" t="s">
        <v>2319</v>
      </c>
      <c r="F40" s="407">
        <v>200.0</v>
      </c>
      <c r="G40" s="408"/>
      <c r="H40" s="408"/>
      <c r="I40" s="408"/>
      <c r="J40" s="408"/>
      <c r="K40" s="408"/>
      <c r="L40" s="408"/>
      <c r="M40" s="408"/>
      <c r="N40" s="408"/>
      <c r="O40" s="408"/>
      <c r="P40" s="408"/>
      <c r="Q40" s="408"/>
      <c r="R40" s="408"/>
      <c r="S40" s="408"/>
      <c r="T40" s="408"/>
      <c r="U40" s="408"/>
      <c r="V40" s="408"/>
      <c r="W40" s="408"/>
      <c r="X40" s="408"/>
      <c r="Y40" s="408"/>
      <c r="Z40" s="408"/>
      <c r="AA40" s="408"/>
    </row>
    <row r="41">
      <c r="A41" s="408" t="str">
        <f t="array" ref="A41">INDEX(Empresas!D:D,MATCH(RIGHT(E41,LEN(E41)-FIND("@",E41)),Empresas!Q:Q,0))</f>
        <v>#VALUE!</v>
      </c>
      <c r="B41" s="407" t="s">
        <v>2318</v>
      </c>
      <c r="C41" s="407">
        <v>92.0</v>
      </c>
      <c r="D41" s="407">
        <v>135.786</v>
      </c>
      <c r="E41" s="410" t="s">
        <v>2319</v>
      </c>
      <c r="F41" s="407">
        <v>200.0</v>
      </c>
      <c r="G41" s="408"/>
      <c r="H41" s="408"/>
      <c r="I41" s="408"/>
      <c r="J41" s="408"/>
      <c r="K41" s="408"/>
      <c r="L41" s="408"/>
      <c r="M41" s="408"/>
      <c r="N41" s="408"/>
      <c r="O41" s="408"/>
      <c r="P41" s="408"/>
      <c r="Q41" s="408"/>
      <c r="R41" s="408"/>
      <c r="S41" s="408"/>
      <c r="T41" s="408"/>
      <c r="U41" s="408"/>
      <c r="V41" s="408"/>
      <c r="W41" s="408"/>
      <c r="X41" s="408"/>
      <c r="Y41" s="408"/>
      <c r="Z41" s="408"/>
      <c r="AA41" s="408"/>
    </row>
    <row r="42">
      <c r="A42" s="408" t="str">
        <f t="array" ref="A42">INDEX(Empresas!D:D,MATCH(RIGHT(E42,LEN(E42)-FIND("@",E42)),Empresas!Q:Q,0))</f>
        <v>#VALUE!</v>
      </c>
      <c r="B42" s="407" t="s">
        <v>2318</v>
      </c>
      <c r="C42" s="407">
        <v>92.0</v>
      </c>
      <c r="D42" s="407">
        <v>135.786</v>
      </c>
      <c r="E42" s="410" t="s">
        <v>2319</v>
      </c>
      <c r="F42" s="407">
        <v>200.0</v>
      </c>
      <c r="G42" s="408"/>
      <c r="H42" s="408"/>
      <c r="I42" s="408"/>
      <c r="J42" s="408"/>
      <c r="K42" s="408"/>
      <c r="L42" s="408"/>
      <c r="M42" s="408"/>
      <c r="N42" s="408"/>
      <c r="O42" s="408"/>
      <c r="P42" s="408"/>
      <c r="Q42" s="408"/>
      <c r="R42" s="408"/>
      <c r="S42" s="408"/>
      <c r="T42" s="408"/>
      <c r="U42" s="408"/>
      <c r="V42" s="408"/>
      <c r="W42" s="408"/>
      <c r="X42" s="408"/>
      <c r="Y42" s="408"/>
      <c r="Z42" s="408"/>
      <c r="AA42" s="408"/>
    </row>
    <row r="43">
      <c r="A43" s="408" t="str">
        <f t="array" ref="A43">INDEX(Empresas!D:D,MATCH(RIGHT(E43,LEN(E43)-FIND("@",E43)),Empresas!Q:Q,0))</f>
        <v>#VALUE!</v>
      </c>
      <c r="B43" s="407" t="s">
        <v>2318</v>
      </c>
      <c r="C43" s="407">
        <v>92.0</v>
      </c>
      <c r="D43" s="407">
        <v>135.786</v>
      </c>
      <c r="E43" s="410" t="s">
        <v>2319</v>
      </c>
      <c r="F43" s="407">
        <v>200.0</v>
      </c>
      <c r="G43" s="408"/>
      <c r="H43" s="408"/>
      <c r="I43" s="408"/>
      <c r="J43" s="408"/>
      <c r="K43" s="408"/>
      <c r="L43" s="408"/>
      <c r="M43" s="408"/>
      <c r="N43" s="408"/>
      <c r="O43" s="408"/>
      <c r="P43" s="408"/>
      <c r="Q43" s="408"/>
      <c r="R43" s="408"/>
      <c r="S43" s="408"/>
      <c r="T43" s="408"/>
      <c r="U43" s="408"/>
      <c r="V43" s="408"/>
      <c r="W43" s="408"/>
      <c r="X43" s="408"/>
      <c r="Y43" s="408"/>
      <c r="Z43" s="408"/>
      <c r="AA43" s="408"/>
    </row>
    <row r="44">
      <c r="A44" s="408" t="str">
        <f t="array" ref="A44">INDEX(Empresas!D:D,MATCH(RIGHT(E44,LEN(E44)-FIND("@",E44)),Empresas!Q:Q,0))</f>
        <v>#VALUE!</v>
      </c>
      <c r="B44" s="407" t="s">
        <v>2318</v>
      </c>
      <c r="C44" s="407">
        <v>92.0</v>
      </c>
      <c r="D44" s="407">
        <v>135.786</v>
      </c>
      <c r="E44" s="410" t="s">
        <v>2319</v>
      </c>
      <c r="F44" s="407">
        <v>200.0</v>
      </c>
      <c r="G44" s="408"/>
      <c r="H44" s="408"/>
      <c r="I44" s="408"/>
      <c r="J44" s="408"/>
      <c r="K44" s="408"/>
      <c r="L44" s="408"/>
      <c r="M44" s="408"/>
      <c r="N44" s="408"/>
      <c r="O44" s="408"/>
      <c r="P44" s="408"/>
      <c r="Q44" s="408"/>
      <c r="R44" s="408"/>
      <c r="S44" s="408"/>
      <c r="T44" s="408"/>
      <c r="U44" s="408"/>
      <c r="V44" s="408"/>
      <c r="W44" s="408"/>
      <c r="X44" s="408"/>
      <c r="Y44" s="408"/>
      <c r="Z44" s="408"/>
      <c r="AA44" s="408"/>
    </row>
    <row r="45">
      <c r="A45" s="408" t="str">
        <f t="array" ref="A45">INDEX(Empresas!D:D,MATCH(RIGHT(E45,LEN(E45)-FIND("@",E45)),Empresas!Q:Q,0))</f>
        <v>#VALUE!</v>
      </c>
      <c r="B45" s="407" t="s">
        <v>2318</v>
      </c>
      <c r="C45" s="407">
        <v>92.0</v>
      </c>
      <c r="D45" s="407">
        <v>135.786</v>
      </c>
      <c r="E45" s="410" t="s">
        <v>2319</v>
      </c>
      <c r="F45" s="407">
        <v>200.0</v>
      </c>
      <c r="G45" s="408"/>
      <c r="H45" s="408"/>
      <c r="I45" s="408"/>
      <c r="J45" s="408"/>
      <c r="K45" s="408"/>
      <c r="L45" s="408"/>
      <c r="M45" s="408"/>
      <c r="N45" s="408"/>
      <c r="O45" s="408"/>
      <c r="P45" s="408"/>
      <c r="Q45" s="408"/>
      <c r="R45" s="408"/>
      <c r="S45" s="408"/>
      <c r="T45" s="408"/>
      <c r="U45" s="408"/>
      <c r="V45" s="408"/>
      <c r="W45" s="408"/>
      <c r="X45" s="408"/>
      <c r="Y45" s="408"/>
      <c r="Z45" s="408"/>
      <c r="AA45" s="408"/>
    </row>
    <row r="46">
      <c r="A46" s="408" t="str">
        <f t="array" ref="A46">INDEX(Empresas!D:D,MATCH(RIGHT(E46,LEN(E46)-FIND("@",E46)),Empresas!Q:Q,0))</f>
        <v>#VALUE!</v>
      </c>
      <c r="B46" s="407" t="s">
        <v>2318</v>
      </c>
      <c r="C46" s="407">
        <v>92.0</v>
      </c>
      <c r="D46" s="407">
        <v>135.786</v>
      </c>
      <c r="E46" s="410" t="s">
        <v>2319</v>
      </c>
      <c r="F46" s="407">
        <v>200.0</v>
      </c>
      <c r="G46" s="408"/>
      <c r="H46" s="408"/>
      <c r="I46" s="408"/>
      <c r="J46" s="408"/>
      <c r="K46" s="408"/>
      <c r="L46" s="408"/>
      <c r="M46" s="408"/>
      <c r="N46" s="408"/>
      <c r="O46" s="408"/>
      <c r="P46" s="408"/>
      <c r="Q46" s="408"/>
      <c r="R46" s="408"/>
      <c r="S46" s="408"/>
      <c r="T46" s="408"/>
      <c r="U46" s="408"/>
      <c r="V46" s="408"/>
      <c r="W46" s="408"/>
      <c r="X46" s="408"/>
      <c r="Y46" s="408"/>
      <c r="Z46" s="408"/>
      <c r="AA46" s="408"/>
    </row>
    <row r="47">
      <c r="A47" s="408" t="str">
        <f t="array" ref="A47">INDEX(Empresas!D:D,MATCH(RIGHT(E47,LEN(E47)-FIND("@",E47)),Empresas!Q:Q,0))</f>
        <v>#VALUE!</v>
      </c>
      <c r="B47" s="407" t="s">
        <v>2318</v>
      </c>
      <c r="C47" s="407">
        <v>92.0</v>
      </c>
      <c r="D47" s="407">
        <v>135.786</v>
      </c>
      <c r="E47" s="410" t="s">
        <v>2319</v>
      </c>
      <c r="F47" s="407">
        <v>200.0</v>
      </c>
      <c r="G47" s="408"/>
      <c r="H47" s="408"/>
      <c r="I47" s="408"/>
      <c r="J47" s="408"/>
      <c r="K47" s="408"/>
      <c r="L47" s="408"/>
      <c r="M47" s="408"/>
      <c r="N47" s="408"/>
      <c r="O47" s="408"/>
      <c r="P47" s="408"/>
      <c r="Q47" s="408"/>
      <c r="R47" s="408"/>
      <c r="S47" s="408"/>
      <c r="T47" s="408"/>
      <c r="U47" s="408"/>
      <c r="V47" s="408"/>
      <c r="W47" s="408"/>
      <c r="X47" s="408"/>
      <c r="Y47" s="408"/>
      <c r="Z47" s="408"/>
      <c r="AA47" s="408"/>
    </row>
    <row r="48">
      <c r="A48" s="408" t="str">
        <f t="array" ref="A48">INDEX(Empresas!D:D,MATCH(RIGHT(E48,LEN(E48)-FIND("@",E48)),Empresas!Q:Q,0))</f>
        <v>#VALUE!</v>
      </c>
      <c r="B48" s="407" t="s">
        <v>1198</v>
      </c>
      <c r="C48" s="407">
        <v>72.0</v>
      </c>
      <c r="D48" s="407">
        <v>705.39</v>
      </c>
      <c r="E48" s="410" t="s">
        <v>2320</v>
      </c>
      <c r="F48" s="407">
        <v>745.0</v>
      </c>
      <c r="G48" s="408"/>
      <c r="H48" s="408"/>
      <c r="I48" s="408"/>
      <c r="J48" s="408"/>
      <c r="K48" s="408"/>
      <c r="L48" s="408"/>
      <c r="M48" s="408"/>
      <c r="N48" s="408"/>
      <c r="O48" s="408"/>
      <c r="P48" s="408"/>
      <c r="Q48" s="408"/>
      <c r="R48" s="408"/>
      <c r="S48" s="408"/>
      <c r="T48" s="408"/>
      <c r="U48" s="408"/>
      <c r="V48" s="408"/>
      <c r="W48" s="408"/>
      <c r="X48" s="408"/>
      <c r="Y48" s="408"/>
      <c r="Z48" s="408"/>
      <c r="AA48" s="408"/>
    </row>
    <row r="49">
      <c r="A49" s="408" t="str">
        <f t="array" ref="A49">INDEX(Empresas!D:D,MATCH(RIGHT(E49,LEN(E49)-FIND("@",E49)),Empresas!Q:Q,0))</f>
        <v>#VALUE!</v>
      </c>
      <c r="B49" s="407" t="s">
        <v>1198</v>
      </c>
      <c r="C49" s="407">
        <v>72.0</v>
      </c>
      <c r="D49" s="407">
        <v>705.39</v>
      </c>
      <c r="E49" s="410" t="s">
        <v>2320</v>
      </c>
      <c r="F49" s="407">
        <v>745.0</v>
      </c>
      <c r="G49" s="408"/>
      <c r="H49" s="408"/>
      <c r="I49" s="408"/>
      <c r="J49" s="408"/>
      <c r="K49" s="408"/>
      <c r="L49" s="408"/>
      <c r="M49" s="408"/>
      <c r="N49" s="408"/>
      <c r="O49" s="408"/>
      <c r="P49" s="408"/>
      <c r="Q49" s="408"/>
      <c r="R49" s="408"/>
      <c r="S49" s="408"/>
      <c r="T49" s="408"/>
      <c r="U49" s="408"/>
      <c r="V49" s="408"/>
      <c r="W49" s="408"/>
      <c r="X49" s="408"/>
      <c r="Y49" s="408"/>
      <c r="Z49" s="408"/>
      <c r="AA49" s="408"/>
    </row>
    <row r="50">
      <c r="A50" s="408" t="str">
        <f t="array" ref="A50">INDEX(Empresas!D:D,MATCH(RIGHT(E50,LEN(E50)-FIND("@",E50)),Empresas!Q:Q,0))</f>
        <v>#VALUE!</v>
      </c>
      <c r="B50" s="407" t="s">
        <v>1198</v>
      </c>
      <c r="C50" s="407">
        <v>72.0</v>
      </c>
      <c r="D50" s="407">
        <v>705.39</v>
      </c>
      <c r="E50" s="410" t="s">
        <v>2320</v>
      </c>
      <c r="F50" s="407">
        <v>745.0</v>
      </c>
      <c r="G50" s="408"/>
      <c r="H50" s="408"/>
      <c r="I50" s="408"/>
      <c r="J50" s="408"/>
      <c r="K50" s="408"/>
      <c r="L50" s="408"/>
      <c r="M50" s="408"/>
      <c r="N50" s="408"/>
      <c r="O50" s="408"/>
      <c r="P50" s="408"/>
      <c r="Q50" s="408"/>
      <c r="R50" s="408"/>
      <c r="S50" s="408"/>
      <c r="T50" s="408"/>
      <c r="U50" s="408"/>
      <c r="V50" s="408"/>
      <c r="W50" s="408"/>
      <c r="X50" s="408"/>
      <c r="Y50" s="408"/>
      <c r="Z50" s="408"/>
      <c r="AA50" s="408"/>
    </row>
    <row r="51">
      <c r="A51" s="408" t="str">
        <f t="array" ref="A51">INDEX(Empresas!D:D,MATCH(RIGHT(E51,LEN(E51)-FIND("@",E51)),Empresas!Q:Q,0))</f>
        <v>#VALUE!</v>
      </c>
      <c r="B51" s="407" t="s">
        <v>1198</v>
      </c>
      <c r="C51" s="407">
        <v>72.0</v>
      </c>
      <c r="D51" s="407">
        <v>705.39</v>
      </c>
      <c r="E51" s="410" t="s">
        <v>2320</v>
      </c>
      <c r="F51" s="407">
        <v>745.0</v>
      </c>
      <c r="G51" s="408"/>
      <c r="H51" s="408"/>
      <c r="I51" s="408"/>
      <c r="J51" s="408"/>
      <c r="K51" s="408"/>
      <c r="L51" s="408"/>
      <c r="M51" s="408"/>
      <c r="N51" s="408"/>
      <c r="O51" s="408"/>
      <c r="P51" s="408"/>
      <c r="Q51" s="408"/>
      <c r="R51" s="408"/>
      <c r="S51" s="408"/>
      <c r="T51" s="408"/>
      <c r="U51" s="408"/>
      <c r="V51" s="408"/>
      <c r="W51" s="408"/>
      <c r="X51" s="408"/>
      <c r="Y51" s="408"/>
      <c r="Z51" s="408"/>
      <c r="AA51" s="408"/>
    </row>
    <row r="52">
      <c r="A52" s="408" t="str">
        <f t="array" ref="A52">INDEX(Empresas!D:D,MATCH(RIGHT(E52,LEN(E52)-FIND("@",E52)),Empresas!Q:Q,0))</f>
        <v>#VALUE!</v>
      </c>
      <c r="B52" s="407" t="s">
        <v>2321</v>
      </c>
      <c r="C52" s="407">
        <v>51.0</v>
      </c>
      <c r="D52" s="407" t="s">
        <v>2322</v>
      </c>
      <c r="E52" s="410" t="s">
        <v>2323</v>
      </c>
      <c r="F52" s="407">
        <v>260.0</v>
      </c>
      <c r="G52" s="408"/>
      <c r="H52" s="408"/>
      <c r="I52" s="408"/>
      <c r="J52" s="408"/>
      <c r="K52" s="408"/>
      <c r="L52" s="408"/>
      <c r="M52" s="408"/>
      <c r="N52" s="408"/>
      <c r="O52" s="408"/>
      <c r="P52" s="408"/>
      <c r="Q52" s="408"/>
      <c r="R52" s="408"/>
      <c r="S52" s="408"/>
      <c r="T52" s="408"/>
      <c r="U52" s="408"/>
      <c r="V52" s="408"/>
      <c r="W52" s="408"/>
      <c r="X52" s="408"/>
      <c r="Y52" s="408"/>
      <c r="Z52" s="408"/>
      <c r="AA52" s="408"/>
    </row>
    <row r="53">
      <c r="A53" s="408" t="str">
        <f t="array" ref="A53">INDEX(Empresas!D:D,MATCH(RIGHT(E53,LEN(E53)-FIND("@",E53)),Empresas!Q:Q,0))</f>
        <v>#VALUE!</v>
      </c>
      <c r="B53" s="407" t="s">
        <v>2324</v>
      </c>
      <c r="C53" s="407">
        <v>67.0</v>
      </c>
      <c r="D53" s="407" t="s">
        <v>2325</v>
      </c>
      <c r="E53" s="410" t="s">
        <v>2326</v>
      </c>
      <c r="F53" s="407">
        <v>3100.0</v>
      </c>
      <c r="G53" s="408"/>
      <c r="H53" s="408"/>
      <c r="I53" s="408"/>
      <c r="J53" s="408"/>
      <c r="K53" s="408"/>
      <c r="L53" s="408"/>
      <c r="M53" s="408"/>
      <c r="N53" s="408"/>
      <c r="O53" s="408"/>
      <c r="P53" s="408"/>
      <c r="Q53" s="408"/>
      <c r="R53" s="408"/>
      <c r="S53" s="408"/>
      <c r="T53" s="408"/>
      <c r="U53" s="408"/>
      <c r="V53" s="408"/>
      <c r="W53" s="408"/>
      <c r="X53" s="408"/>
      <c r="Y53" s="408"/>
      <c r="Z53" s="408"/>
      <c r="AA53" s="408"/>
    </row>
    <row r="54">
      <c r="A54" s="408" t="str">
        <f t="array" ref="A54">INDEX(Empresas!D:D,MATCH(RIGHT(E54,LEN(E54)-FIND("@",E54)),Empresas!Q:Q,0))</f>
        <v>#VALUE!</v>
      </c>
      <c r="B54" s="407" t="s">
        <v>2324</v>
      </c>
      <c r="C54" s="407">
        <v>67.0</v>
      </c>
      <c r="D54" s="407" t="s">
        <v>2325</v>
      </c>
      <c r="E54" s="410" t="s">
        <v>2326</v>
      </c>
      <c r="F54" s="407">
        <v>3100.0</v>
      </c>
      <c r="G54" s="408"/>
      <c r="H54" s="408"/>
      <c r="I54" s="408"/>
      <c r="J54" s="408"/>
      <c r="K54" s="408"/>
      <c r="L54" s="408"/>
      <c r="M54" s="408"/>
      <c r="N54" s="408"/>
      <c r="O54" s="408"/>
      <c r="P54" s="408"/>
      <c r="Q54" s="408"/>
      <c r="R54" s="408"/>
      <c r="S54" s="408"/>
      <c r="T54" s="408"/>
      <c r="U54" s="408"/>
      <c r="V54" s="408"/>
      <c r="W54" s="408"/>
      <c r="X54" s="408"/>
      <c r="Y54" s="408"/>
      <c r="Z54" s="408"/>
      <c r="AA54" s="408"/>
    </row>
    <row r="55">
      <c r="A55" s="408" t="str">
        <f t="array" ref="A55">INDEX(Empresas!D:D,MATCH(RIGHT(E55,LEN(E55)-FIND("@",E55)),Empresas!Q:Q,0))</f>
        <v>#VALUE!</v>
      </c>
      <c r="B55" s="407" t="s">
        <v>2324</v>
      </c>
      <c r="C55" s="407">
        <v>67.0</v>
      </c>
      <c r="D55" s="407" t="s">
        <v>2325</v>
      </c>
      <c r="E55" s="410" t="s">
        <v>2326</v>
      </c>
      <c r="F55" s="407">
        <v>3100.0</v>
      </c>
      <c r="G55" s="408"/>
      <c r="H55" s="408"/>
      <c r="I55" s="408"/>
      <c r="J55" s="408"/>
      <c r="K55" s="408"/>
      <c r="L55" s="408"/>
      <c r="M55" s="408"/>
      <c r="N55" s="408"/>
      <c r="O55" s="408"/>
      <c r="P55" s="408"/>
      <c r="Q55" s="408"/>
      <c r="R55" s="408"/>
      <c r="S55" s="408"/>
      <c r="T55" s="408"/>
      <c r="U55" s="408"/>
      <c r="V55" s="408"/>
      <c r="W55" s="408"/>
      <c r="X55" s="408"/>
      <c r="Y55" s="408"/>
      <c r="Z55" s="408"/>
      <c r="AA55" s="408"/>
    </row>
    <row r="56">
      <c r="A56" s="408" t="str">
        <f t="array" ref="A56">INDEX(Empresas!D:D,MATCH(RIGHT(E56,LEN(E56)-FIND("@",E56)),Empresas!Q:Q,0))</f>
        <v>#VALUE!</v>
      </c>
      <c r="B56" s="407" t="s">
        <v>2324</v>
      </c>
      <c r="C56" s="407">
        <v>67.0</v>
      </c>
      <c r="D56" s="407" t="s">
        <v>2325</v>
      </c>
      <c r="E56" s="410" t="s">
        <v>2326</v>
      </c>
      <c r="F56" s="407">
        <v>3100.0</v>
      </c>
      <c r="G56" s="408"/>
      <c r="H56" s="408"/>
      <c r="I56" s="408"/>
      <c r="J56" s="408"/>
      <c r="K56" s="408"/>
      <c r="L56" s="408"/>
      <c r="M56" s="408"/>
      <c r="N56" s="408"/>
      <c r="O56" s="408"/>
      <c r="P56" s="408"/>
      <c r="Q56" s="408"/>
      <c r="R56" s="408"/>
      <c r="S56" s="408"/>
      <c r="T56" s="408"/>
      <c r="U56" s="408"/>
      <c r="V56" s="408"/>
      <c r="W56" s="408"/>
      <c r="X56" s="408"/>
      <c r="Y56" s="408"/>
      <c r="Z56" s="408"/>
      <c r="AA56" s="408"/>
    </row>
    <row r="57">
      <c r="A57" s="408" t="str">
        <f t="array" ref="A57">INDEX(Empresas!D:D,MATCH(RIGHT(E57,LEN(E57)-FIND("@",E57)),Empresas!Q:Q,0))</f>
        <v>#VALUE!</v>
      </c>
      <c r="B57" s="407" t="s">
        <v>2324</v>
      </c>
      <c r="C57" s="407">
        <v>67.0</v>
      </c>
      <c r="D57" s="407" t="s">
        <v>2325</v>
      </c>
      <c r="E57" s="410" t="s">
        <v>2326</v>
      </c>
      <c r="F57" s="407">
        <v>3100.0</v>
      </c>
      <c r="G57" s="408"/>
      <c r="H57" s="408"/>
      <c r="I57" s="408"/>
      <c r="J57" s="408"/>
      <c r="K57" s="408"/>
      <c r="L57" s="408"/>
      <c r="M57" s="408"/>
      <c r="N57" s="408"/>
      <c r="O57" s="408"/>
      <c r="P57" s="408"/>
      <c r="Q57" s="408"/>
      <c r="R57" s="408"/>
      <c r="S57" s="408"/>
      <c r="T57" s="408"/>
      <c r="U57" s="408"/>
      <c r="V57" s="408"/>
      <c r="W57" s="408"/>
      <c r="X57" s="408"/>
      <c r="Y57" s="408"/>
      <c r="Z57" s="408"/>
      <c r="AA57" s="408"/>
    </row>
    <row r="58">
      <c r="A58" s="408" t="str">
        <f t="array" ref="A58">INDEX(Empresas!D:D,MATCH(RIGHT(E58,LEN(E58)-FIND("@",E58)),Empresas!Q:Q,0))</f>
        <v>#VALUE!</v>
      </c>
      <c r="B58" s="407" t="s">
        <v>2324</v>
      </c>
      <c r="C58" s="407">
        <v>67.0</v>
      </c>
      <c r="D58" s="407" t="s">
        <v>2325</v>
      </c>
      <c r="E58" s="410" t="s">
        <v>2326</v>
      </c>
      <c r="F58" s="407">
        <v>3100.0</v>
      </c>
      <c r="G58" s="408"/>
      <c r="H58" s="408"/>
      <c r="I58" s="408"/>
      <c r="J58" s="408"/>
      <c r="K58" s="408"/>
      <c r="L58" s="408"/>
      <c r="M58" s="408"/>
      <c r="N58" s="408"/>
      <c r="O58" s="408"/>
      <c r="P58" s="408"/>
      <c r="Q58" s="408"/>
      <c r="R58" s="408"/>
      <c r="S58" s="408"/>
      <c r="T58" s="408"/>
      <c r="U58" s="408"/>
      <c r="V58" s="408"/>
      <c r="W58" s="408"/>
      <c r="X58" s="408"/>
      <c r="Y58" s="408"/>
      <c r="Z58" s="408"/>
      <c r="AA58" s="408"/>
    </row>
    <row r="59">
      <c r="A59" s="408" t="str">
        <f t="array" ref="A59">INDEX(Empresas!D:D,MATCH(RIGHT(E59,LEN(E59)-FIND("@",E59)),Empresas!Q:Q,0))</f>
        <v>#VALUE!</v>
      </c>
      <c r="B59" s="407" t="s">
        <v>2324</v>
      </c>
      <c r="C59" s="407">
        <v>67.0</v>
      </c>
      <c r="D59" s="407" t="s">
        <v>2325</v>
      </c>
      <c r="E59" s="410" t="s">
        <v>2326</v>
      </c>
      <c r="F59" s="407">
        <v>3100.0</v>
      </c>
      <c r="G59" s="408"/>
      <c r="H59" s="408"/>
      <c r="I59" s="408"/>
      <c r="J59" s="408"/>
      <c r="K59" s="408"/>
      <c r="L59" s="408"/>
      <c r="M59" s="408"/>
      <c r="N59" s="408"/>
      <c r="O59" s="408"/>
      <c r="P59" s="408"/>
      <c r="Q59" s="408"/>
      <c r="R59" s="408"/>
      <c r="S59" s="408"/>
      <c r="T59" s="408"/>
      <c r="U59" s="408"/>
      <c r="V59" s="408"/>
      <c r="W59" s="408"/>
      <c r="X59" s="408"/>
      <c r="Y59" s="408"/>
      <c r="Z59" s="408"/>
      <c r="AA59" s="408"/>
    </row>
    <row r="60">
      <c r="A60" s="408" t="str">
        <f t="array" ref="A60">INDEX(Empresas!D:D,MATCH(RIGHT(E60,LEN(E60)-FIND("@",E60)),Empresas!Q:Q,0))</f>
        <v>#VALUE!</v>
      </c>
      <c r="B60" s="407" t="s">
        <v>2324</v>
      </c>
      <c r="C60" s="407">
        <v>67.0</v>
      </c>
      <c r="D60" s="407" t="s">
        <v>2325</v>
      </c>
      <c r="E60" s="410" t="s">
        <v>2326</v>
      </c>
      <c r="F60" s="407">
        <v>3100.0</v>
      </c>
      <c r="G60" s="408"/>
      <c r="H60" s="408"/>
      <c r="I60" s="408"/>
      <c r="J60" s="408"/>
      <c r="K60" s="408"/>
      <c r="L60" s="408"/>
      <c r="M60" s="408"/>
      <c r="N60" s="408"/>
      <c r="O60" s="408"/>
      <c r="P60" s="408"/>
      <c r="Q60" s="408"/>
      <c r="R60" s="408"/>
      <c r="S60" s="408"/>
      <c r="T60" s="408"/>
      <c r="U60" s="408"/>
      <c r="V60" s="408"/>
      <c r="W60" s="408"/>
      <c r="X60" s="408"/>
      <c r="Y60" s="408"/>
      <c r="Z60" s="408"/>
      <c r="AA60" s="408"/>
    </row>
    <row r="61">
      <c r="A61" s="408" t="str">
        <f t="array" ref="A61">INDEX(Empresas!D:D,MATCH(RIGHT(E61,LEN(E61)-FIND("@",E61)),Empresas!Q:Q,0))</f>
        <v>#VALUE!</v>
      </c>
      <c r="B61" s="407" t="s">
        <v>2324</v>
      </c>
      <c r="C61" s="407">
        <v>67.0</v>
      </c>
      <c r="D61" s="407" t="s">
        <v>2325</v>
      </c>
      <c r="E61" s="410" t="s">
        <v>2326</v>
      </c>
      <c r="F61" s="407">
        <v>3100.0</v>
      </c>
      <c r="G61" s="408"/>
      <c r="H61" s="408"/>
      <c r="I61" s="408"/>
      <c r="J61" s="408"/>
      <c r="K61" s="408"/>
      <c r="L61" s="408"/>
      <c r="M61" s="408"/>
      <c r="N61" s="408"/>
      <c r="O61" s="408"/>
      <c r="P61" s="408"/>
      <c r="Q61" s="408"/>
      <c r="R61" s="408"/>
      <c r="S61" s="408"/>
      <c r="T61" s="408"/>
      <c r="U61" s="408"/>
      <c r="V61" s="408"/>
      <c r="W61" s="408"/>
      <c r="X61" s="408"/>
      <c r="Y61" s="408"/>
      <c r="Z61" s="408"/>
      <c r="AA61" s="408"/>
    </row>
    <row r="62">
      <c r="A62" s="408" t="str">
        <f t="array" ref="A62">INDEX(Empresas!D:D,MATCH(RIGHT(E62,LEN(E62)-FIND("@",E62)),Empresas!Q:Q,0))</f>
        <v>#VALUE!</v>
      </c>
      <c r="B62" s="407" t="s">
        <v>2324</v>
      </c>
      <c r="C62" s="407">
        <v>67.0</v>
      </c>
      <c r="D62" s="407" t="s">
        <v>2325</v>
      </c>
      <c r="E62" s="410" t="s">
        <v>2326</v>
      </c>
      <c r="F62" s="407">
        <v>3100.0</v>
      </c>
      <c r="G62" s="408"/>
      <c r="H62" s="408"/>
      <c r="I62" s="408"/>
      <c r="J62" s="408"/>
      <c r="K62" s="408"/>
      <c r="L62" s="408"/>
      <c r="M62" s="408"/>
      <c r="N62" s="408"/>
      <c r="O62" s="408"/>
      <c r="P62" s="408"/>
      <c r="Q62" s="408"/>
      <c r="R62" s="408"/>
      <c r="S62" s="408"/>
      <c r="T62" s="408"/>
      <c r="U62" s="408"/>
      <c r="V62" s="408"/>
      <c r="W62" s="408"/>
      <c r="X62" s="408"/>
      <c r="Y62" s="408"/>
      <c r="Z62" s="408"/>
      <c r="AA62" s="408"/>
    </row>
    <row r="63">
      <c r="A63" s="408" t="str">
        <f t="array" ref="A63">INDEX(Empresas!D:D,MATCH(RIGHT(E63,LEN(E63)-FIND("@",E63)),Empresas!Q:Q,0))</f>
        <v>#VALUE!</v>
      </c>
      <c r="B63" s="407" t="s">
        <v>2324</v>
      </c>
      <c r="C63" s="407">
        <v>67.0</v>
      </c>
      <c r="D63" s="407" t="s">
        <v>2325</v>
      </c>
      <c r="E63" s="410" t="s">
        <v>2326</v>
      </c>
      <c r="F63" s="407">
        <v>3100.0</v>
      </c>
      <c r="G63" s="408"/>
      <c r="H63" s="408"/>
      <c r="I63" s="408"/>
      <c r="J63" s="408"/>
      <c r="K63" s="408"/>
      <c r="L63" s="408"/>
      <c r="M63" s="408"/>
      <c r="N63" s="408"/>
      <c r="O63" s="408"/>
      <c r="P63" s="408"/>
      <c r="Q63" s="408"/>
      <c r="R63" s="408"/>
      <c r="S63" s="408"/>
      <c r="T63" s="408"/>
      <c r="U63" s="408"/>
      <c r="V63" s="408"/>
      <c r="W63" s="408"/>
      <c r="X63" s="408"/>
      <c r="Y63" s="408"/>
      <c r="Z63" s="408"/>
      <c r="AA63" s="408"/>
    </row>
    <row r="64">
      <c r="A64" s="408" t="str">
        <f t="array" ref="A64">INDEX(Empresas!D:D,MATCH(RIGHT(E64,LEN(E64)-FIND("@",E64)),Empresas!Q:Q,0))</f>
        <v>#VALUE!</v>
      </c>
      <c r="B64" s="407" t="s">
        <v>2327</v>
      </c>
      <c r="C64" s="407">
        <v>43.0</v>
      </c>
      <c r="D64" s="407" t="s">
        <v>2328</v>
      </c>
      <c r="E64" s="410" t="s">
        <v>2329</v>
      </c>
      <c r="F64" s="407">
        <v>2320.0</v>
      </c>
      <c r="G64" s="408"/>
      <c r="H64" s="408"/>
      <c r="I64" s="408"/>
      <c r="J64" s="408"/>
      <c r="K64" s="408"/>
      <c r="L64" s="408"/>
      <c r="M64" s="408"/>
      <c r="N64" s="408"/>
      <c r="O64" s="408"/>
      <c r="P64" s="408"/>
      <c r="Q64" s="408"/>
      <c r="R64" s="408"/>
      <c r="S64" s="408"/>
      <c r="T64" s="408"/>
      <c r="U64" s="408"/>
      <c r="V64" s="408"/>
      <c r="W64" s="408"/>
      <c r="X64" s="408"/>
      <c r="Y64" s="408"/>
      <c r="Z64" s="408"/>
      <c r="AA64" s="408"/>
    </row>
    <row r="65">
      <c r="A65" s="408" t="str">
        <f t="array" ref="A65">INDEX(Empresas!D:D,MATCH(RIGHT(E65,LEN(E65)-FIND("@",E65)),Empresas!Q:Q,0))</f>
        <v>#VALUE!</v>
      </c>
      <c r="B65" s="407" t="s">
        <v>2327</v>
      </c>
      <c r="C65" s="407">
        <v>43.0</v>
      </c>
      <c r="D65" s="407" t="s">
        <v>2328</v>
      </c>
      <c r="E65" s="410" t="s">
        <v>2329</v>
      </c>
      <c r="F65" s="407">
        <v>2320.0</v>
      </c>
      <c r="G65" s="408"/>
      <c r="H65" s="408"/>
      <c r="I65" s="408"/>
      <c r="J65" s="408"/>
      <c r="K65" s="408"/>
      <c r="L65" s="408"/>
      <c r="M65" s="408"/>
      <c r="N65" s="408"/>
      <c r="O65" s="408"/>
      <c r="P65" s="408"/>
      <c r="Q65" s="408"/>
      <c r="R65" s="408"/>
      <c r="S65" s="408"/>
      <c r="T65" s="408"/>
      <c r="U65" s="408"/>
      <c r="V65" s="408"/>
      <c r="W65" s="408"/>
      <c r="X65" s="408"/>
      <c r="Y65" s="408"/>
      <c r="Z65" s="408"/>
      <c r="AA65" s="408"/>
    </row>
    <row r="66">
      <c r="A66" s="408" t="str">
        <f t="array" ref="A66">INDEX(Empresas!D:D,MATCH(RIGHT(E66,LEN(E66)-FIND("@",E66)),Empresas!Q:Q,0))</f>
        <v>#VALUE!</v>
      </c>
      <c r="B66" s="407" t="s">
        <v>2327</v>
      </c>
      <c r="C66" s="407">
        <v>43.0</v>
      </c>
      <c r="D66" s="407" t="s">
        <v>2328</v>
      </c>
      <c r="E66" s="410" t="s">
        <v>2329</v>
      </c>
      <c r="F66" s="407">
        <v>2320.0</v>
      </c>
      <c r="G66" s="408"/>
      <c r="H66" s="408"/>
      <c r="I66" s="408"/>
      <c r="J66" s="408"/>
      <c r="K66" s="408"/>
      <c r="L66" s="408"/>
      <c r="M66" s="408"/>
      <c r="N66" s="408"/>
      <c r="O66" s="408"/>
      <c r="P66" s="408"/>
      <c r="Q66" s="408"/>
      <c r="R66" s="408"/>
      <c r="S66" s="408"/>
      <c r="T66" s="408"/>
      <c r="U66" s="408"/>
      <c r="V66" s="408"/>
      <c r="W66" s="408"/>
      <c r="X66" s="408"/>
      <c r="Y66" s="408"/>
      <c r="Z66" s="408"/>
      <c r="AA66" s="408"/>
    </row>
    <row r="67">
      <c r="A67" s="408" t="str">
        <f t="array" ref="A67">INDEX(Empresas!D:D,MATCH(RIGHT(E67,LEN(E67)-FIND("@",E67)),Empresas!Q:Q,0))</f>
        <v>#VALUE!</v>
      </c>
      <c r="B67" s="407" t="s">
        <v>2327</v>
      </c>
      <c r="C67" s="407">
        <v>43.0</v>
      </c>
      <c r="D67" s="407" t="s">
        <v>2328</v>
      </c>
      <c r="E67" s="410" t="s">
        <v>2329</v>
      </c>
      <c r="F67" s="407">
        <v>2320.0</v>
      </c>
      <c r="G67" s="408"/>
      <c r="H67" s="408"/>
      <c r="I67" s="408"/>
      <c r="J67" s="408"/>
      <c r="K67" s="408"/>
      <c r="L67" s="408"/>
      <c r="M67" s="408"/>
      <c r="N67" s="408"/>
      <c r="O67" s="408"/>
      <c r="P67" s="408"/>
      <c r="Q67" s="408"/>
      <c r="R67" s="408"/>
      <c r="S67" s="408"/>
      <c r="T67" s="408"/>
      <c r="U67" s="408"/>
      <c r="V67" s="408"/>
      <c r="W67" s="408"/>
      <c r="X67" s="408"/>
      <c r="Y67" s="408"/>
      <c r="Z67" s="408"/>
      <c r="AA67" s="408"/>
    </row>
    <row r="68">
      <c r="A68" s="408" t="str">
        <f t="array" ref="A68">INDEX(Empresas!D:D,MATCH(RIGHT(E68,LEN(E68)-FIND("@",E68)),Empresas!Q:Q,0))</f>
        <v>#VALUE!</v>
      </c>
      <c r="B68" s="407" t="s">
        <v>2327</v>
      </c>
      <c r="C68" s="407">
        <v>43.0</v>
      </c>
      <c r="D68" s="407" t="s">
        <v>2328</v>
      </c>
      <c r="E68" s="410" t="s">
        <v>2329</v>
      </c>
      <c r="F68" s="407">
        <v>2320.0</v>
      </c>
      <c r="G68" s="408"/>
      <c r="H68" s="408"/>
      <c r="I68" s="408"/>
      <c r="J68" s="408"/>
      <c r="K68" s="408"/>
      <c r="L68" s="408"/>
      <c r="M68" s="408"/>
      <c r="N68" s="408"/>
      <c r="O68" s="408"/>
      <c r="P68" s="408"/>
      <c r="Q68" s="408"/>
      <c r="R68" s="408"/>
      <c r="S68" s="408"/>
      <c r="T68" s="408"/>
      <c r="U68" s="408"/>
      <c r="V68" s="408"/>
      <c r="W68" s="408"/>
      <c r="X68" s="408"/>
      <c r="Y68" s="408"/>
      <c r="Z68" s="408"/>
      <c r="AA68" s="408"/>
    </row>
    <row r="69">
      <c r="A69" s="408" t="str">
        <f t="array" ref="A69">INDEX(Empresas!D:D,MATCH(RIGHT(E69,LEN(E69)-FIND("@",E69)),Empresas!Q:Q,0))</f>
        <v>#VALUE!</v>
      </c>
      <c r="B69" s="407" t="s">
        <v>2327</v>
      </c>
      <c r="C69" s="407">
        <v>43.0</v>
      </c>
      <c r="D69" s="407" t="s">
        <v>2328</v>
      </c>
      <c r="E69" s="410" t="s">
        <v>2329</v>
      </c>
      <c r="F69" s="407">
        <v>2320.0</v>
      </c>
      <c r="G69" s="408"/>
      <c r="H69" s="408"/>
      <c r="I69" s="408"/>
      <c r="J69" s="408"/>
      <c r="K69" s="408"/>
      <c r="L69" s="408"/>
      <c r="M69" s="408"/>
      <c r="N69" s="408"/>
      <c r="O69" s="408"/>
      <c r="P69" s="408"/>
      <c r="Q69" s="408"/>
      <c r="R69" s="408"/>
      <c r="S69" s="408"/>
      <c r="T69" s="408"/>
      <c r="U69" s="408"/>
      <c r="V69" s="408"/>
      <c r="W69" s="408"/>
      <c r="X69" s="408"/>
      <c r="Y69" s="408"/>
      <c r="Z69" s="408"/>
      <c r="AA69" s="408"/>
    </row>
    <row r="70">
      <c r="A70" s="408" t="str">
        <f t="array" ref="A70">INDEX(Empresas!D:D,MATCH(RIGHT(E70,LEN(E70)-FIND("@",E70)),Empresas!Q:Q,0))</f>
        <v>#VALUE!</v>
      </c>
      <c r="B70" s="407" t="s">
        <v>2327</v>
      </c>
      <c r="C70" s="407">
        <v>43.0</v>
      </c>
      <c r="D70" s="407" t="s">
        <v>2328</v>
      </c>
      <c r="E70" s="410" t="s">
        <v>2329</v>
      </c>
      <c r="F70" s="407">
        <v>2320.0</v>
      </c>
      <c r="G70" s="408"/>
      <c r="H70" s="408"/>
      <c r="I70" s="408"/>
      <c r="J70" s="408"/>
      <c r="K70" s="408"/>
      <c r="L70" s="408"/>
      <c r="M70" s="408"/>
      <c r="N70" s="408"/>
      <c r="O70" s="408"/>
      <c r="P70" s="408"/>
      <c r="Q70" s="408"/>
      <c r="R70" s="408"/>
      <c r="S70" s="408"/>
      <c r="T70" s="408"/>
      <c r="U70" s="408"/>
      <c r="V70" s="408"/>
      <c r="W70" s="408"/>
      <c r="X70" s="408"/>
      <c r="Y70" s="408"/>
      <c r="Z70" s="408"/>
      <c r="AA70" s="408"/>
    </row>
    <row r="71">
      <c r="A71" s="408" t="str">
        <f t="array" ref="A71">INDEX(Empresas!D:D,MATCH(RIGHT(E71,LEN(E71)-FIND("@",E71)),Empresas!Q:Q,0))</f>
        <v>#VALUE!</v>
      </c>
      <c r="B71" s="407" t="s">
        <v>2327</v>
      </c>
      <c r="C71" s="407">
        <v>43.0</v>
      </c>
      <c r="D71" s="407" t="s">
        <v>2328</v>
      </c>
      <c r="E71" s="410" t="s">
        <v>2329</v>
      </c>
      <c r="F71" s="407">
        <v>2320.0</v>
      </c>
      <c r="G71" s="408"/>
      <c r="H71" s="408"/>
      <c r="I71" s="408"/>
      <c r="J71" s="408"/>
      <c r="K71" s="408"/>
      <c r="L71" s="408"/>
      <c r="M71" s="408"/>
      <c r="N71" s="408"/>
      <c r="O71" s="408"/>
      <c r="P71" s="408"/>
      <c r="Q71" s="408"/>
      <c r="R71" s="408"/>
      <c r="S71" s="408"/>
      <c r="T71" s="408"/>
      <c r="U71" s="408"/>
      <c r="V71" s="408"/>
      <c r="W71" s="408"/>
      <c r="X71" s="408"/>
      <c r="Y71" s="408"/>
      <c r="Z71" s="408"/>
      <c r="AA71" s="408"/>
    </row>
    <row r="72">
      <c r="A72" s="408" t="str">
        <f t="array" ref="A72">INDEX(Empresas!D:D,MATCH(RIGHT(E72,LEN(E72)-FIND("@",E72)),Empresas!Q:Q,0))</f>
        <v>#VALUE!</v>
      </c>
      <c r="B72" s="407" t="s">
        <v>2327</v>
      </c>
      <c r="C72" s="407">
        <v>43.0</v>
      </c>
      <c r="D72" s="407" t="s">
        <v>2328</v>
      </c>
      <c r="E72" s="410" t="s">
        <v>2329</v>
      </c>
      <c r="F72" s="407">
        <v>2320.0</v>
      </c>
      <c r="G72" s="408"/>
      <c r="H72" s="408"/>
      <c r="I72" s="408"/>
      <c r="J72" s="408"/>
      <c r="K72" s="408"/>
      <c r="L72" s="408"/>
      <c r="M72" s="408"/>
      <c r="N72" s="408"/>
      <c r="O72" s="408"/>
      <c r="P72" s="408"/>
      <c r="Q72" s="408"/>
      <c r="R72" s="408"/>
      <c r="S72" s="408"/>
      <c r="T72" s="408"/>
      <c r="U72" s="408"/>
      <c r="V72" s="408"/>
      <c r="W72" s="408"/>
      <c r="X72" s="408"/>
      <c r="Y72" s="408"/>
      <c r="Z72" s="408"/>
      <c r="AA72" s="408"/>
    </row>
    <row r="73">
      <c r="A73" s="408" t="str">
        <f t="array" ref="A73">INDEX(Empresas!D:D,MATCH(RIGHT(E73,LEN(E73)-FIND("@",E73)),Empresas!Q:Q,0))</f>
        <v>#VALUE!</v>
      </c>
      <c r="B73" s="407" t="s">
        <v>2327</v>
      </c>
      <c r="C73" s="407">
        <v>43.0</v>
      </c>
      <c r="D73" s="407" t="s">
        <v>2328</v>
      </c>
      <c r="E73" s="410" t="s">
        <v>2329</v>
      </c>
      <c r="F73" s="407">
        <v>2320.0</v>
      </c>
      <c r="G73" s="408"/>
      <c r="H73" s="408"/>
      <c r="I73" s="408"/>
      <c r="J73" s="408"/>
      <c r="K73" s="408"/>
      <c r="L73" s="408"/>
      <c r="M73" s="408"/>
      <c r="N73" s="408"/>
      <c r="O73" s="408"/>
      <c r="P73" s="408"/>
      <c r="Q73" s="408"/>
      <c r="R73" s="408"/>
      <c r="S73" s="408"/>
      <c r="T73" s="408"/>
      <c r="U73" s="408"/>
      <c r="V73" s="408"/>
      <c r="W73" s="408"/>
      <c r="X73" s="408"/>
      <c r="Y73" s="408"/>
      <c r="Z73" s="408"/>
      <c r="AA73" s="408"/>
    </row>
    <row r="74">
      <c r="A74" s="408" t="str">
        <f t="array" ref="A74">INDEX(Empresas!D:D,MATCH(RIGHT(E74,LEN(E74)-FIND("@",E74)),Empresas!Q:Q,0))</f>
        <v>#VALUE!</v>
      </c>
      <c r="B74" s="407" t="s">
        <v>2327</v>
      </c>
      <c r="C74" s="407">
        <v>43.0</v>
      </c>
      <c r="D74" s="407" t="s">
        <v>2328</v>
      </c>
      <c r="E74" s="410" t="s">
        <v>2329</v>
      </c>
      <c r="F74" s="407">
        <v>2320.0</v>
      </c>
      <c r="G74" s="408"/>
      <c r="H74" s="408"/>
      <c r="I74" s="408"/>
      <c r="J74" s="408"/>
      <c r="K74" s="408"/>
      <c r="L74" s="408"/>
      <c r="M74" s="408"/>
      <c r="N74" s="408"/>
      <c r="O74" s="408"/>
      <c r="P74" s="408"/>
      <c r="Q74" s="408"/>
      <c r="R74" s="408"/>
      <c r="S74" s="408"/>
      <c r="T74" s="408"/>
      <c r="U74" s="408"/>
      <c r="V74" s="408"/>
      <c r="W74" s="408"/>
      <c r="X74" s="408"/>
      <c r="Y74" s="408"/>
      <c r="Z74" s="408"/>
      <c r="AA74" s="408"/>
    </row>
    <row r="75">
      <c r="A75" s="408" t="str">
        <f t="array" ref="A75">INDEX(Empresas!D:D,MATCH(RIGHT(E75,LEN(E75)-FIND("@",E75)),Empresas!Q:Q,0))</f>
        <v>#VALUE!</v>
      </c>
      <c r="B75" s="407" t="s">
        <v>1305</v>
      </c>
      <c r="C75" s="407">
        <v>99.0</v>
      </c>
      <c r="D75" s="407">
        <v>625.872</v>
      </c>
      <c r="E75" s="410" t="s">
        <v>2330</v>
      </c>
      <c r="F75" s="407">
        <v>4880.0</v>
      </c>
      <c r="G75" s="408"/>
      <c r="H75" s="408"/>
      <c r="I75" s="408"/>
      <c r="J75" s="408"/>
      <c r="K75" s="408"/>
      <c r="L75" s="408"/>
      <c r="M75" s="408"/>
      <c r="N75" s="408"/>
      <c r="O75" s="408"/>
      <c r="P75" s="408"/>
      <c r="Q75" s="408"/>
      <c r="R75" s="408"/>
      <c r="S75" s="408"/>
      <c r="T75" s="408"/>
      <c r="U75" s="408"/>
      <c r="V75" s="408"/>
      <c r="W75" s="408"/>
      <c r="X75" s="408"/>
      <c r="Y75" s="408"/>
      <c r="Z75" s="408"/>
      <c r="AA75" s="408"/>
    </row>
    <row r="76">
      <c r="A76" s="408" t="str">
        <f t="array" ref="A76">INDEX(Empresas!D:D,MATCH(RIGHT(E76,LEN(E76)-FIND("@",E76)),Empresas!Q:Q,0))</f>
        <v>#VALUE!</v>
      </c>
      <c r="B76" s="407" t="s">
        <v>1340</v>
      </c>
      <c r="C76" s="407">
        <v>364.0</v>
      </c>
      <c r="D76" s="407" t="s">
        <v>2331</v>
      </c>
      <c r="E76" s="410" t="s">
        <v>2332</v>
      </c>
      <c r="F76" s="407">
        <v>1730.0</v>
      </c>
      <c r="G76" s="408"/>
      <c r="H76" s="408"/>
      <c r="I76" s="408"/>
      <c r="J76" s="408"/>
      <c r="K76" s="408"/>
      <c r="L76" s="408"/>
      <c r="M76" s="408"/>
      <c r="N76" s="408"/>
      <c r="O76" s="408"/>
      <c r="P76" s="408"/>
      <c r="Q76" s="408"/>
      <c r="R76" s="408"/>
      <c r="S76" s="408"/>
      <c r="T76" s="408"/>
      <c r="U76" s="408"/>
      <c r="V76" s="408"/>
      <c r="W76" s="408"/>
      <c r="X76" s="408"/>
      <c r="Y76" s="408"/>
      <c r="Z76" s="408"/>
      <c r="AA76" s="408"/>
    </row>
    <row r="77">
      <c r="A77" s="408" t="str">
        <f t="array" ref="A77">INDEX(Empresas!D:D,MATCH(RIGHT(E77,LEN(E77)-FIND("@",E77)),Empresas!Q:Q,0))</f>
        <v>#VALUE!</v>
      </c>
      <c r="B77" s="407" t="s">
        <v>1340</v>
      </c>
      <c r="C77" s="407">
        <v>364.0</v>
      </c>
      <c r="D77" s="407" t="s">
        <v>2331</v>
      </c>
      <c r="E77" s="410" t="s">
        <v>2332</v>
      </c>
      <c r="F77" s="407">
        <v>1730.0</v>
      </c>
      <c r="G77" s="408"/>
      <c r="H77" s="408"/>
      <c r="I77" s="408"/>
      <c r="J77" s="408"/>
      <c r="K77" s="408"/>
      <c r="L77" s="408"/>
      <c r="M77" s="408"/>
      <c r="N77" s="408"/>
      <c r="O77" s="408"/>
      <c r="P77" s="408"/>
      <c r="Q77" s="408"/>
      <c r="R77" s="408"/>
      <c r="S77" s="408"/>
      <c r="T77" s="408"/>
      <c r="U77" s="408"/>
      <c r="V77" s="408"/>
      <c r="W77" s="408"/>
      <c r="X77" s="408"/>
      <c r="Y77" s="408"/>
      <c r="Z77" s="408"/>
      <c r="AA77" s="408"/>
    </row>
    <row r="78">
      <c r="A78" s="408" t="str">
        <f t="array" ref="A78">INDEX(Empresas!D:D,MATCH(RIGHT(E78,LEN(E78)-FIND("@",E78)),Empresas!Q:Q,0))</f>
        <v>#VALUE!</v>
      </c>
      <c r="B78" s="407" t="s">
        <v>1340</v>
      </c>
      <c r="C78" s="407">
        <v>364.0</v>
      </c>
      <c r="D78" s="407" t="s">
        <v>2331</v>
      </c>
      <c r="E78" s="410" t="s">
        <v>2332</v>
      </c>
      <c r="F78" s="407">
        <v>1730.0</v>
      </c>
      <c r="G78" s="408"/>
      <c r="H78" s="408"/>
      <c r="I78" s="408"/>
      <c r="J78" s="408"/>
      <c r="K78" s="408"/>
      <c r="L78" s="408"/>
      <c r="M78" s="408"/>
      <c r="N78" s="408"/>
      <c r="O78" s="408"/>
      <c r="P78" s="408"/>
      <c r="Q78" s="408"/>
      <c r="R78" s="408"/>
      <c r="S78" s="408"/>
      <c r="T78" s="408"/>
      <c r="U78" s="408"/>
      <c r="V78" s="408"/>
      <c r="W78" s="408"/>
      <c r="X78" s="408"/>
      <c r="Y78" s="408"/>
      <c r="Z78" s="408"/>
      <c r="AA78" s="408"/>
    </row>
    <row r="79">
      <c r="A79" s="408" t="str">
        <f t="array" ref="A79">INDEX(Empresas!D:D,MATCH(RIGHT(E79,LEN(E79)-FIND("@",E79)),Empresas!Q:Q,0))</f>
        <v>#VALUE!</v>
      </c>
      <c r="B79" s="407" t="s">
        <v>1340</v>
      </c>
      <c r="C79" s="407">
        <v>364.0</v>
      </c>
      <c r="D79" s="407" t="s">
        <v>2331</v>
      </c>
      <c r="E79" s="410" t="s">
        <v>2332</v>
      </c>
      <c r="F79" s="407">
        <v>1730.0</v>
      </c>
      <c r="G79" s="408"/>
      <c r="H79" s="408"/>
      <c r="I79" s="408"/>
      <c r="J79" s="408"/>
      <c r="K79" s="408"/>
      <c r="L79" s="408"/>
      <c r="M79" s="408"/>
      <c r="N79" s="408"/>
      <c r="O79" s="408"/>
      <c r="P79" s="408"/>
      <c r="Q79" s="408"/>
      <c r="R79" s="408"/>
      <c r="S79" s="408"/>
      <c r="T79" s="408"/>
      <c r="U79" s="408"/>
      <c r="V79" s="408"/>
      <c r="W79" s="408"/>
      <c r="X79" s="408"/>
      <c r="Y79" s="408"/>
      <c r="Z79" s="408"/>
      <c r="AA79" s="408"/>
    </row>
    <row r="80">
      <c r="A80" s="408" t="str">
        <f t="array" ref="A80">INDEX(Empresas!D:D,MATCH(RIGHT(E80,LEN(E80)-FIND("@",E80)),Empresas!Q:Q,0))</f>
        <v>#VALUE!</v>
      </c>
      <c r="B80" s="407" t="s">
        <v>1340</v>
      </c>
      <c r="C80" s="407">
        <v>364.0</v>
      </c>
      <c r="D80" s="407" t="s">
        <v>2331</v>
      </c>
      <c r="E80" s="410" t="s">
        <v>2332</v>
      </c>
      <c r="F80" s="407">
        <v>1730.0</v>
      </c>
      <c r="G80" s="408"/>
      <c r="H80" s="408"/>
      <c r="I80" s="408"/>
      <c r="J80" s="408"/>
      <c r="K80" s="408"/>
      <c r="L80" s="408"/>
      <c r="M80" s="408"/>
      <c r="N80" s="408"/>
      <c r="O80" s="408"/>
      <c r="P80" s="408"/>
      <c r="Q80" s="408"/>
      <c r="R80" s="408"/>
      <c r="S80" s="408"/>
      <c r="T80" s="408"/>
      <c r="U80" s="408"/>
      <c r="V80" s="408"/>
      <c r="W80" s="408"/>
      <c r="X80" s="408"/>
      <c r="Y80" s="408"/>
      <c r="Z80" s="408"/>
      <c r="AA80" s="408"/>
    </row>
    <row r="81">
      <c r="A81" s="408" t="str">
        <f t="array" ref="A81">INDEX(Empresas!D:D,MATCH(RIGHT(E81,LEN(E81)-FIND("@",E81)),Empresas!Q:Q,0))</f>
        <v>#VALUE!</v>
      </c>
      <c r="B81" s="407" t="s">
        <v>1340</v>
      </c>
      <c r="C81" s="407">
        <v>364.0</v>
      </c>
      <c r="D81" s="407" t="s">
        <v>2331</v>
      </c>
      <c r="E81" s="410" t="s">
        <v>2332</v>
      </c>
      <c r="F81" s="407">
        <v>1730.0</v>
      </c>
      <c r="G81" s="408"/>
      <c r="H81" s="408"/>
      <c r="I81" s="408"/>
      <c r="J81" s="408"/>
      <c r="K81" s="408"/>
      <c r="L81" s="408"/>
      <c r="M81" s="408"/>
      <c r="N81" s="408"/>
      <c r="O81" s="408"/>
      <c r="P81" s="408"/>
      <c r="Q81" s="408"/>
      <c r="R81" s="408"/>
      <c r="S81" s="408"/>
      <c r="T81" s="408"/>
      <c r="U81" s="408"/>
      <c r="V81" s="408"/>
      <c r="W81" s="408"/>
      <c r="X81" s="408"/>
      <c r="Y81" s="408"/>
      <c r="Z81" s="408"/>
      <c r="AA81" s="408"/>
    </row>
    <row r="82">
      <c r="A82" s="408" t="str">
        <f t="array" ref="A82">INDEX(Empresas!D:D,MATCH(RIGHT(E82,LEN(E82)-FIND("@",E82)),Empresas!Q:Q,0))</f>
        <v>#VALUE!</v>
      </c>
      <c r="B82" s="407" t="s">
        <v>1340</v>
      </c>
      <c r="C82" s="407">
        <v>364.0</v>
      </c>
      <c r="D82" s="407" t="s">
        <v>2331</v>
      </c>
      <c r="E82" s="410" t="s">
        <v>2332</v>
      </c>
      <c r="F82" s="407">
        <v>1730.0</v>
      </c>
      <c r="G82" s="408"/>
      <c r="H82" s="408"/>
      <c r="I82" s="408"/>
      <c r="J82" s="408"/>
      <c r="K82" s="408"/>
      <c r="L82" s="408"/>
      <c r="M82" s="408"/>
      <c r="N82" s="408"/>
      <c r="O82" s="408"/>
      <c r="P82" s="408"/>
      <c r="Q82" s="408"/>
      <c r="R82" s="408"/>
      <c r="S82" s="408"/>
      <c r="T82" s="408"/>
      <c r="U82" s="408"/>
      <c r="V82" s="408"/>
      <c r="W82" s="408"/>
      <c r="X82" s="408"/>
      <c r="Y82" s="408"/>
      <c r="Z82" s="408"/>
      <c r="AA82" s="408"/>
    </row>
    <row r="83">
      <c r="A83" s="408" t="str">
        <f t="array" ref="A83">INDEX(Empresas!D:D,MATCH(RIGHT(E83,LEN(E83)-FIND("@",E83)),Empresas!Q:Q,0))</f>
        <v>#VALUE!</v>
      </c>
      <c r="B83" s="407" t="s">
        <v>1340</v>
      </c>
      <c r="C83" s="407">
        <v>364.0</v>
      </c>
      <c r="D83" s="407" t="s">
        <v>2331</v>
      </c>
      <c r="E83" s="410" t="s">
        <v>2332</v>
      </c>
      <c r="F83" s="407">
        <v>1730.0</v>
      </c>
      <c r="G83" s="408"/>
      <c r="H83" s="408"/>
      <c r="I83" s="408"/>
      <c r="J83" s="408"/>
      <c r="K83" s="408"/>
      <c r="L83" s="408"/>
      <c r="M83" s="408"/>
      <c r="N83" s="408"/>
      <c r="O83" s="408"/>
      <c r="P83" s="408"/>
      <c r="Q83" s="408"/>
      <c r="R83" s="408"/>
      <c r="S83" s="408"/>
      <c r="T83" s="408"/>
      <c r="U83" s="408"/>
      <c r="V83" s="408"/>
      <c r="W83" s="408"/>
      <c r="X83" s="408"/>
      <c r="Y83" s="408"/>
      <c r="Z83" s="408"/>
      <c r="AA83" s="408"/>
    </row>
    <row r="84">
      <c r="A84" s="408" t="str">
        <f t="array" ref="A84">INDEX(Empresas!D:D,MATCH(RIGHT(E84,LEN(E84)-FIND("@",E84)),Empresas!Q:Q,0))</f>
        <v>#VALUE!</v>
      </c>
      <c r="B84" s="407" t="s">
        <v>1340</v>
      </c>
      <c r="C84" s="407">
        <v>364.0</v>
      </c>
      <c r="D84" s="407" t="s">
        <v>2331</v>
      </c>
      <c r="E84" s="410" t="s">
        <v>2332</v>
      </c>
      <c r="F84" s="407">
        <v>1730.0</v>
      </c>
      <c r="G84" s="408"/>
      <c r="H84" s="408"/>
      <c r="I84" s="408"/>
      <c r="J84" s="408"/>
      <c r="K84" s="408"/>
      <c r="L84" s="408"/>
      <c r="M84" s="408"/>
      <c r="N84" s="408"/>
      <c r="O84" s="408"/>
      <c r="P84" s="408"/>
      <c r="Q84" s="408"/>
      <c r="R84" s="408"/>
      <c r="S84" s="408"/>
      <c r="T84" s="408"/>
      <c r="U84" s="408"/>
      <c r="V84" s="408"/>
      <c r="W84" s="408"/>
      <c r="X84" s="408"/>
      <c r="Y84" s="408"/>
      <c r="Z84" s="408"/>
      <c r="AA84" s="408"/>
    </row>
    <row r="85">
      <c r="A85" s="408" t="str">
        <f t="array" ref="A85">INDEX(Empresas!D:D,MATCH(RIGHT(E85,LEN(E85)-FIND("@",E85)),Empresas!Q:Q,0))</f>
        <v>#VALUE!</v>
      </c>
      <c r="B85" s="407" t="s">
        <v>1340</v>
      </c>
      <c r="C85" s="407">
        <v>364.0</v>
      </c>
      <c r="D85" s="407" t="s">
        <v>2331</v>
      </c>
      <c r="E85" s="410" t="s">
        <v>2332</v>
      </c>
      <c r="F85" s="407">
        <v>1730.0</v>
      </c>
      <c r="G85" s="408"/>
      <c r="H85" s="408"/>
      <c r="I85" s="408"/>
      <c r="J85" s="408"/>
      <c r="K85" s="408"/>
      <c r="L85" s="408"/>
      <c r="M85" s="408"/>
      <c r="N85" s="408"/>
      <c r="O85" s="408"/>
      <c r="P85" s="408"/>
      <c r="Q85" s="408"/>
      <c r="R85" s="408"/>
      <c r="S85" s="408"/>
      <c r="T85" s="408"/>
      <c r="U85" s="408"/>
      <c r="V85" s="408"/>
      <c r="W85" s="408"/>
      <c r="X85" s="408"/>
      <c r="Y85" s="408"/>
      <c r="Z85" s="408"/>
      <c r="AA85" s="408"/>
    </row>
    <row r="86">
      <c r="A86" s="408" t="str">
        <f t="array" ref="A86">INDEX(Empresas!D:D,MATCH(RIGHT(E86,LEN(E86)-FIND("@",E86)),Empresas!Q:Q,0))</f>
        <v>#VALUE!</v>
      </c>
      <c r="B86" s="407" t="s">
        <v>1340</v>
      </c>
      <c r="C86" s="407">
        <v>364.0</v>
      </c>
      <c r="D86" s="407" t="s">
        <v>2331</v>
      </c>
      <c r="E86" s="410" t="s">
        <v>2332</v>
      </c>
      <c r="F86" s="407">
        <v>1730.0</v>
      </c>
      <c r="G86" s="408"/>
      <c r="H86" s="408"/>
      <c r="I86" s="408"/>
      <c r="J86" s="408"/>
      <c r="K86" s="408"/>
      <c r="L86" s="408"/>
      <c r="M86" s="408"/>
      <c r="N86" s="408"/>
      <c r="O86" s="408"/>
      <c r="P86" s="408"/>
      <c r="Q86" s="408"/>
      <c r="R86" s="408"/>
      <c r="S86" s="408"/>
      <c r="T86" s="408"/>
      <c r="U86" s="408"/>
      <c r="V86" s="408"/>
      <c r="W86" s="408"/>
      <c r="X86" s="408"/>
      <c r="Y86" s="408"/>
      <c r="Z86" s="408"/>
      <c r="AA86" s="408"/>
    </row>
    <row r="87">
      <c r="A87" s="408" t="str">
        <f t="array" ref="A87">INDEX(Empresas!D:D,MATCH(RIGHT(E87,LEN(E87)-FIND("@",E87)),Empresas!Q:Q,0))</f>
        <v>#VALUE!</v>
      </c>
      <c r="B87" s="407" t="s">
        <v>2333</v>
      </c>
      <c r="C87" s="407">
        <v>83.0</v>
      </c>
      <c r="D87" s="407" t="s">
        <v>2334</v>
      </c>
      <c r="E87" s="410" t="s">
        <v>2335</v>
      </c>
      <c r="F87" s="407">
        <v>584.0</v>
      </c>
      <c r="G87" s="408"/>
      <c r="H87" s="408"/>
      <c r="I87" s="408"/>
      <c r="J87" s="408"/>
      <c r="K87" s="408"/>
      <c r="L87" s="408"/>
      <c r="M87" s="408"/>
      <c r="N87" s="408"/>
      <c r="O87" s="408"/>
      <c r="P87" s="408"/>
      <c r="Q87" s="408"/>
      <c r="R87" s="408"/>
      <c r="S87" s="408"/>
      <c r="T87" s="408"/>
      <c r="U87" s="408"/>
      <c r="V87" s="408"/>
      <c r="W87" s="408"/>
      <c r="X87" s="408"/>
      <c r="Y87" s="408"/>
      <c r="Z87" s="408"/>
      <c r="AA87" s="408"/>
    </row>
    <row r="88">
      <c r="A88" s="408" t="str">
        <f t="array" ref="A88">INDEX(Empresas!D:D,MATCH(RIGHT(E88,LEN(E88)-FIND("@",E88)),Empresas!Q:Q,0))</f>
        <v>#VALUE!</v>
      </c>
      <c r="B88" s="407" t="s">
        <v>2333</v>
      </c>
      <c r="C88" s="407">
        <v>83.0</v>
      </c>
      <c r="D88" s="407" t="s">
        <v>2334</v>
      </c>
      <c r="E88" s="410" t="s">
        <v>2335</v>
      </c>
      <c r="F88" s="407">
        <v>584.0</v>
      </c>
      <c r="G88" s="408"/>
      <c r="H88" s="408"/>
      <c r="I88" s="408"/>
      <c r="J88" s="408"/>
      <c r="K88" s="408"/>
      <c r="L88" s="408"/>
      <c r="M88" s="408"/>
      <c r="N88" s="408"/>
      <c r="O88" s="408"/>
      <c r="P88" s="408"/>
      <c r="Q88" s="408"/>
      <c r="R88" s="408"/>
      <c r="S88" s="408"/>
      <c r="T88" s="408"/>
      <c r="U88" s="408"/>
      <c r="V88" s="408"/>
      <c r="W88" s="408"/>
      <c r="X88" s="408"/>
      <c r="Y88" s="408"/>
      <c r="Z88" s="408"/>
      <c r="AA88" s="408"/>
    </row>
    <row r="89">
      <c r="A89" s="408" t="str">
        <f t="array" ref="A89">INDEX(Empresas!D:D,MATCH(RIGHT(E89,LEN(E89)-FIND("@",E89)),Empresas!Q:Q,0))</f>
        <v>#VALUE!</v>
      </c>
      <c r="B89" s="407" t="s">
        <v>2333</v>
      </c>
      <c r="C89" s="407">
        <v>83.0</v>
      </c>
      <c r="D89" s="407" t="s">
        <v>2334</v>
      </c>
      <c r="E89" s="410" t="s">
        <v>2335</v>
      </c>
      <c r="F89" s="407">
        <v>584.0</v>
      </c>
      <c r="G89" s="408"/>
      <c r="H89" s="408"/>
      <c r="I89" s="408"/>
      <c r="J89" s="408"/>
      <c r="K89" s="408"/>
      <c r="L89" s="408"/>
      <c r="M89" s="408"/>
      <c r="N89" s="408"/>
      <c r="O89" s="408"/>
      <c r="P89" s="408"/>
      <c r="Q89" s="408"/>
      <c r="R89" s="408"/>
      <c r="S89" s="408"/>
      <c r="T89" s="408"/>
      <c r="U89" s="408"/>
      <c r="V89" s="408"/>
      <c r="W89" s="408"/>
      <c r="X89" s="408"/>
      <c r="Y89" s="408"/>
      <c r="Z89" s="408"/>
      <c r="AA89" s="408"/>
    </row>
    <row r="90">
      <c r="A90" s="408" t="str">
        <f t="array" ref="A90">INDEX(Empresas!D:D,MATCH(RIGHT(E90,LEN(E90)-FIND("@",E90)),Empresas!Q:Q,0))</f>
        <v>#VALUE!</v>
      </c>
      <c r="B90" s="407" t="s">
        <v>2333</v>
      </c>
      <c r="C90" s="407">
        <v>83.0</v>
      </c>
      <c r="D90" s="407" t="s">
        <v>2334</v>
      </c>
      <c r="E90" s="410" t="s">
        <v>2335</v>
      </c>
      <c r="F90" s="407">
        <v>584.0</v>
      </c>
      <c r="G90" s="408"/>
      <c r="H90" s="408"/>
      <c r="I90" s="408"/>
      <c r="J90" s="408"/>
      <c r="K90" s="408"/>
      <c r="L90" s="408"/>
      <c r="M90" s="408"/>
      <c r="N90" s="408"/>
      <c r="O90" s="408"/>
      <c r="P90" s="408"/>
      <c r="Q90" s="408"/>
      <c r="R90" s="408"/>
      <c r="S90" s="408"/>
      <c r="T90" s="408"/>
      <c r="U90" s="408"/>
      <c r="V90" s="408"/>
      <c r="W90" s="408"/>
      <c r="X90" s="408"/>
      <c r="Y90" s="408"/>
      <c r="Z90" s="408"/>
      <c r="AA90" s="408"/>
    </row>
    <row r="91">
      <c r="A91" s="408" t="str">
        <f t="array" ref="A91">INDEX(Empresas!D:D,MATCH(RIGHT(E91,LEN(E91)-FIND("@",E91)),Empresas!Q:Q,0))</f>
        <v>#VALUE!</v>
      </c>
      <c r="B91" s="407" t="s">
        <v>2333</v>
      </c>
      <c r="C91" s="407">
        <v>83.0</v>
      </c>
      <c r="D91" s="407" t="s">
        <v>2334</v>
      </c>
      <c r="E91" s="410" t="s">
        <v>2335</v>
      </c>
      <c r="F91" s="407">
        <v>584.0</v>
      </c>
      <c r="G91" s="408"/>
      <c r="H91" s="408"/>
      <c r="I91" s="408"/>
      <c r="J91" s="408"/>
      <c r="K91" s="408"/>
      <c r="L91" s="408"/>
      <c r="M91" s="408"/>
      <c r="N91" s="408"/>
      <c r="O91" s="408"/>
      <c r="P91" s="408"/>
      <c r="Q91" s="408"/>
      <c r="R91" s="408"/>
      <c r="S91" s="408"/>
      <c r="T91" s="408"/>
      <c r="U91" s="408"/>
      <c r="V91" s="408"/>
      <c r="W91" s="408"/>
      <c r="X91" s="408"/>
      <c r="Y91" s="408"/>
      <c r="Z91" s="408"/>
      <c r="AA91" s="408"/>
    </row>
    <row r="92">
      <c r="A92" s="408" t="str">
        <f t="array" ref="A92">INDEX(Empresas!D:D,MATCH(RIGHT(E92,LEN(E92)-FIND("@",E92)),Empresas!Q:Q,0))</f>
        <v>#VALUE!</v>
      </c>
      <c r="B92" s="407" t="s">
        <v>2333</v>
      </c>
      <c r="C92" s="407">
        <v>83.0</v>
      </c>
      <c r="D92" s="407" t="s">
        <v>2334</v>
      </c>
      <c r="E92" s="410" t="s">
        <v>2335</v>
      </c>
      <c r="F92" s="407">
        <v>584.0</v>
      </c>
      <c r="G92" s="408"/>
      <c r="H92" s="408"/>
      <c r="I92" s="408"/>
      <c r="J92" s="408"/>
      <c r="K92" s="408"/>
      <c r="L92" s="408"/>
      <c r="M92" s="408"/>
      <c r="N92" s="408"/>
      <c r="O92" s="408"/>
      <c r="P92" s="408"/>
      <c r="Q92" s="408"/>
      <c r="R92" s="408"/>
      <c r="S92" s="408"/>
      <c r="T92" s="408"/>
      <c r="U92" s="408"/>
      <c r="V92" s="408"/>
      <c r="W92" s="408"/>
      <c r="X92" s="408"/>
      <c r="Y92" s="408"/>
      <c r="Z92" s="408"/>
      <c r="AA92" s="408"/>
    </row>
    <row r="93">
      <c r="A93" s="408" t="str">
        <f t="array" ref="A93">INDEX(Empresas!D:D,MATCH(RIGHT(E93,LEN(E93)-FIND("@",E93)),Empresas!Q:Q,0))</f>
        <v>#VALUE!</v>
      </c>
      <c r="B93" s="407" t="s">
        <v>2333</v>
      </c>
      <c r="C93" s="407">
        <v>83.0</v>
      </c>
      <c r="D93" s="407" t="s">
        <v>2334</v>
      </c>
      <c r="E93" s="410" t="s">
        <v>2335</v>
      </c>
      <c r="F93" s="407">
        <v>584.0</v>
      </c>
      <c r="G93" s="408"/>
      <c r="H93" s="408"/>
      <c r="I93" s="408"/>
      <c r="J93" s="408"/>
      <c r="K93" s="408"/>
      <c r="L93" s="408"/>
      <c r="M93" s="408"/>
      <c r="N93" s="408"/>
      <c r="O93" s="408"/>
      <c r="P93" s="408"/>
      <c r="Q93" s="408"/>
      <c r="R93" s="408"/>
      <c r="S93" s="408"/>
      <c r="T93" s="408"/>
      <c r="U93" s="408"/>
      <c r="V93" s="408"/>
      <c r="W93" s="408"/>
      <c r="X93" s="408"/>
      <c r="Y93" s="408"/>
      <c r="Z93" s="408"/>
      <c r="AA93" s="408"/>
    </row>
    <row r="94">
      <c r="A94" s="408" t="str">
        <f t="array" ref="A94">INDEX(Empresas!D:D,MATCH(RIGHT(E94,LEN(E94)-FIND("@",E94)),Empresas!Q:Q,0))</f>
        <v>#VALUE!</v>
      </c>
      <c r="B94" s="407" t="s">
        <v>2333</v>
      </c>
      <c r="C94" s="407">
        <v>83.0</v>
      </c>
      <c r="D94" s="407" t="s">
        <v>2334</v>
      </c>
      <c r="E94" s="410" t="s">
        <v>2335</v>
      </c>
      <c r="F94" s="407">
        <v>584.0</v>
      </c>
      <c r="G94" s="408"/>
      <c r="H94" s="408"/>
      <c r="I94" s="408"/>
      <c r="J94" s="408"/>
      <c r="K94" s="408"/>
      <c r="L94" s="408"/>
      <c r="M94" s="408"/>
      <c r="N94" s="408"/>
      <c r="O94" s="408"/>
      <c r="P94" s="408"/>
      <c r="Q94" s="408"/>
      <c r="R94" s="408"/>
      <c r="S94" s="408"/>
      <c r="T94" s="408"/>
      <c r="U94" s="408"/>
      <c r="V94" s="408"/>
      <c r="W94" s="408"/>
      <c r="X94" s="408"/>
      <c r="Y94" s="408"/>
      <c r="Z94" s="408"/>
      <c r="AA94" s="408"/>
    </row>
    <row r="95">
      <c r="A95" s="408" t="str">
        <f t="array" ref="A95">INDEX(Empresas!D:D,MATCH(RIGHT(E95,LEN(E95)-FIND("@",E95)),Empresas!Q:Q,0))</f>
        <v>#VALUE!</v>
      </c>
      <c r="B95" s="407" t="s">
        <v>1368</v>
      </c>
      <c r="C95" s="407">
        <v>367.0</v>
      </c>
      <c r="D95" s="407" t="s">
        <v>2336</v>
      </c>
      <c r="E95" s="410" t="s">
        <v>2337</v>
      </c>
      <c r="F95" s="407">
        <v>35400.0</v>
      </c>
      <c r="G95" s="408"/>
      <c r="H95" s="408"/>
      <c r="I95" s="408"/>
      <c r="J95" s="408"/>
      <c r="K95" s="408"/>
      <c r="L95" s="408"/>
      <c r="M95" s="408"/>
      <c r="N95" s="408"/>
      <c r="O95" s="408"/>
      <c r="P95" s="408"/>
      <c r="Q95" s="408"/>
      <c r="R95" s="408"/>
      <c r="S95" s="408"/>
      <c r="T95" s="408"/>
      <c r="U95" s="408"/>
      <c r="V95" s="408"/>
      <c r="W95" s="408"/>
      <c r="X95" s="408"/>
      <c r="Y95" s="408"/>
      <c r="Z95" s="408"/>
      <c r="AA95" s="408"/>
    </row>
    <row r="96">
      <c r="A96" s="408" t="str">
        <f t="array" ref="A96">INDEX(Empresas!D:D,MATCH(RIGHT(E96,LEN(E96)-FIND("@",E96)),Empresas!Q:Q,0))</f>
        <v>#VALUE!</v>
      </c>
      <c r="B96" s="407" t="s">
        <v>2338</v>
      </c>
      <c r="C96" s="407">
        <v>97.0</v>
      </c>
      <c r="D96" s="407" t="s">
        <v>2339</v>
      </c>
      <c r="E96" s="410" t="s">
        <v>2340</v>
      </c>
      <c r="F96" s="407">
        <v>3480.0</v>
      </c>
      <c r="G96" s="408"/>
      <c r="H96" s="408"/>
      <c r="I96" s="408"/>
      <c r="J96" s="408"/>
      <c r="K96" s="408"/>
      <c r="L96" s="408"/>
      <c r="M96" s="408"/>
      <c r="N96" s="408"/>
      <c r="O96" s="408"/>
      <c r="P96" s="408"/>
      <c r="Q96" s="408"/>
      <c r="R96" s="408"/>
      <c r="S96" s="408"/>
      <c r="T96" s="408"/>
      <c r="U96" s="408"/>
      <c r="V96" s="408"/>
      <c r="W96" s="408"/>
      <c r="X96" s="408"/>
      <c r="Y96" s="408"/>
      <c r="Z96" s="408"/>
      <c r="AA96" s="408"/>
    </row>
    <row r="97">
      <c r="A97" s="408" t="str">
        <f t="array" ref="A97">INDEX(Empresas!D:D,MATCH(RIGHT(E97,LEN(E97)-FIND("@",E97)),Empresas!Q:Q,0))</f>
        <v>#VALUE!</v>
      </c>
      <c r="B97" s="407" t="s">
        <v>2338</v>
      </c>
      <c r="C97" s="407">
        <v>97.0</v>
      </c>
      <c r="D97" s="407" t="s">
        <v>2339</v>
      </c>
      <c r="E97" s="410" t="s">
        <v>2340</v>
      </c>
      <c r="F97" s="407">
        <v>3480.0</v>
      </c>
      <c r="G97" s="408"/>
      <c r="H97" s="408"/>
      <c r="I97" s="408"/>
      <c r="J97" s="408"/>
      <c r="K97" s="408"/>
      <c r="L97" s="408"/>
      <c r="M97" s="408"/>
      <c r="N97" s="408"/>
      <c r="O97" s="408"/>
      <c r="P97" s="408"/>
      <c r="Q97" s="408"/>
      <c r="R97" s="408"/>
      <c r="S97" s="408"/>
      <c r="T97" s="408"/>
      <c r="U97" s="408"/>
      <c r="V97" s="408"/>
      <c r="W97" s="408"/>
      <c r="X97" s="408"/>
      <c r="Y97" s="408"/>
      <c r="Z97" s="408"/>
      <c r="AA97" s="408"/>
    </row>
    <row r="98">
      <c r="A98" s="408" t="str">
        <f t="array" ref="A98">INDEX(Empresas!D:D,MATCH(RIGHT(E98,LEN(E98)-FIND("@",E98)),Empresas!Q:Q,0))</f>
        <v>#VALUE!</v>
      </c>
      <c r="B98" s="407" t="s">
        <v>2338</v>
      </c>
      <c r="C98" s="407">
        <v>97.0</v>
      </c>
      <c r="D98" s="407" t="s">
        <v>2339</v>
      </c>
      <c r="E98" s="410" t="s">
        <v>2340</v>
      </c>
      <c r="F98" s="407">
        <v>3480.0</v>
      </c>
      <c r="G98" s="408"/>
      <c r="H98" s="408"/>
      <c r="I98" s="408"/>
      <c r="J98" s="408"/>
      <c r="K98" s="408"/>
      <c r="L98" s="408"/>
      <c r="M98" s="408"/>
      <c r="N98" s="408"/>
      <c r="O98" s="408"/>
      <c r="P98" s="408"/>
      <c r="Q98" s="408"/>
      <c r="R98" s="408"/>
      <c r="S98" s="408"/>
      <c r="T98" s="408"/>
      <c r="U98" s="408"/>
      <c r="V98" s="408"/>
      <c r="W98" s="408"/>
      <c r="X98" s="408"/>
      <c r="Y98" s="408"/>
      <c r="Z98" s="408"/>
      <c r="AA98" s="408"/>
    </row>
    <row r="99">
      <c r="A99" s="408" t="str">
        <f t="array" ref="A99">INDEX(Empresas!D:D,MATCH(RIGHT(E99,LEN(E99)-FIND("@",E99)),Empresas!Q:Q,0))</f>
        <v>#VALUE!</v>
      </c>
      <c r="B99" s="407" t="s">
        <v>2338</v>
      </c>
      <c r="C99" s="407">
        <v>97.0</v>
      </c>
      <c r="D99" s="407" t="s">
        <v>2339</v>
      </c>
      <c r="E99" s="410" t="s">
        <v>2340</v>
      </c>
      <c r="F99" s="407">
        <v>3480.0</v>
      </c>
      <c r="G99" s="408"/>
      <c r="H99" s="408"/>
      <c r="I99" s="408"/>
      <c r="J99" s="408"/>
      <c r="K99" s="408"/>
      <c r="L99" s="408"/>
      <c r="M99" s="408"/>
      <c r="N99" s="408"/>
      <c r="O99" s="408"/>
      <c r="P99" s="408"/>
      <c r="Q99" s="408"/>
      <c r="R99" s="408"/>
      <c r="S99" s="408"/>
      <c r="T99" s="408"/>
      <c r="U99" s="408"/>
      <c r="V99" s="408"/>
      <c r="W99" s="408"/>
      <c r="X99" s="408"/>
      <c r="Y99" s="408"/>
      <c r="Z99" s="408"/>
      <c r="AA99" s="408"/>
    </row>
    <row r="100">
      <c r="A100" s="408" t="str">
        <f t="array" ref="A100">INDEX(Empresas!D:D,MATCH(RIGHT(E100,LEN(E100)-FIND("@",E100)),Empresas!Q:Q,0))</f>
        <v>#VALUE!</v>
      </c>
      <c r="B100" s="407" t="s">
        <v>1136</v>
      </c>
      <c r="C100" s="407">
        <v>80.0</v>
      </c>
      <c r="D100" s="407" t="s">
        <v>2341</v>
      </c>
      <c r="E100" s="410" t="s">
        <v>2342</v>
      </c>
      <c r="F100" s="407">
        <v>67900.0</v>
      </c>
      <c r="G100" s="408"/>
      <c r="H100" s="408"/>
      <c r="I100" s="408"/>
      <c r="J100" s="408"/>
      <c r="K100" s="408"/>
      <c r="L100" s="408"/>
      <c r="M100" s="408"/>
      <c r="N100" s="408"/>
      <c r="O100" s="408"/>
      <c r="P100" s="408"/>
      <c r="Q100" s="408"/>
      <c r="R100" s="408"/>
      <c r="S100" s="408"/>
      <c r="T100" s="408"/>
      <c r="U100" s="408"/>
      <c r="V100" s="408"/>
      <c r="W100" s="408"/>
      <c r="X100" s="408"/>
      <c r="Y100" s="408"/>
      <c r="Z100" s="408"/>
      <c r="AA100" s="408"/>
    </row>
    <row r="101">
      <c r="A101" s="408" t="str">
        <f t="array" ref="A101">INDEX(Empresas!D:D,MATCH(RIGHT(E101,LEN(E101)-FIND("@",E101)),Empresas!Q:Q,0))</f>
        <v>#VALUE!</v>
      </c>
      <c r="B101" s="407" t="s">
        <v>1136</v>
      </c>
      <c r="C101" s="407">
        <v>80.0</v>
      </c>
      <c r="D101" s="407" t="s">
        <v>2341</v>
      </c>
      <c r="E101" s="410" t="s">
        <v>2342</v>
      </c>
      <c r="F101" s="407">
        <v>67900.0</v>
      </c>
      <c r="G101" s="408"/>
      <c r="H101" s="408"/>
      <c r="I101" s="408"/>
      <c r="J101" s="408"/>
      <c r="K101" s="408"/>
      <c r="L101" s="408"/>
      <c r="M101" s="408"/>
      <c r="N101" s="408"/>
      <c r="O101" s="408"/>
      <c r="P101" s="408"/>
      <c r="Q101" s="408"/>
      <c r="R101" s="408"/>
      <c r="S101" s="408"/>
      <c r="T101" s="408"/>
      <c r="U101" s="408"/>
      <c r="V101" s="408"/>
      <c r="W101" s="408"/>
      <c r="X101" s="408"/>
      <c r="Y101" s="408"/>
      <c r="Z101" s="408"/>
      <c r="AA101" s="408"/>
    </row>
    <row r="102">
      <c r="A102" s="408" t="str">
        <f t="array" ref="A102">INDEX(Empresas!D:D,MATCH(RIGHT(E102,LEN(E102)-FIND("@",E102)),Empresas!Q:Q,0))</f>
        <v>#VALUE!</v>
      </c>
      <c r="B102" s="407" t="s">
        <v>1136</v>
      </c>
      <c r="C102" s="407">
        <v>80.0</v>
      </c>
      <c r="D102" s="407" t="s">
        <v>2341</v>
      </c>
      <c r="E102" s="410" t="s">
        <v>2342</v>
      </c>
      <c r="F102" s="407">
        <v>67900.0</v>
      </c>
      <c r="G102" s="408"/>
      <c r="H102" s="408"/>
      <c r="I102" s="408"/>
      <c r="J102" s="408"/>
      <c r="K102" s="408"/>
      <c r="L102" s="408"/>
      <c r="M102" s="408"/>
      <c r="N102" s="408"/>
      <c r="O102" s="408"/>
      <c r="P102" s="408"/>
      <c r="Q102" s="408"/>
      <c r="R102" s="408"/>
      <c r="S102" s="408"/>
      <c r="T102" s="408"/>
      <c r="U102" s="408"/>
      <c r="V102" s="408"/>
      <c r="W102" s="408"/>
      <c r="X102" s="408"/>
      <c r="Y102" s="408"/>
      <c r="Z102" s="408"/>
      <c r="AA102" s="408"/>
    </row>
    <row r="103">
      <c r="A103" s="408" t="str">
        <f t="array" ref="A103">INDEX(Empresas!D:D,MATCH(RIGHT(E103,LEN(E103)-FIND("@",E103)),Empresas!Q:Q,0))</f>
        <v>#VALUE!</v>
      </c>
      <c r="B103" s="407" t="s">
        <v>1136</v>
      </c>
      <c r="C103" s="407">
        <v>80.0</v>
      </c>
      <c r="D103" s="407" t="s">
        <v>2341</v>
      </c>
      <c r="E103" s="410" t="s">
        <v>2342</v>
      </c>
      <c r="F103" s="407">
        <v>67900.0</v>
      </c>
      <c r="G103" s="408"/>
      <c r="H103" s="408"/>
      <c r="I103" s="408"/>
      <c r="J103" s="408"/>
      <c r="K103" s="408"/>
      <c r="L103" s="408"/>
      <c r="M103" s="408"/>
      <c r="N103" s="408"/>
      <c r="O103" s="408"/>
      <c r="P103" s="408"/>
      <c r="Q103" s="408"/>
      <c r="R103" s="408"/>
      <c r="S103" s="408"/>
      <c r="T103" s="408"/>
      <c r="U103" s="408"/>
      <c r="V103" s="408"/>
      <c r="W103" s="408"/>
      <c r="X103" s="408"/>
      <c r="Y103" s="408"/>
      <c r="Z103" s="408"/>
      <c r="AA103" s="408"/>
    </row>
    <row r="104">
      <c r="A104" s="408" t="str">
        <f t="array" ref="A104">INDEX(Empresas!D:D,MATCH(RIGHT(E104,LEN(E104)-FIND("@",E104)),Empresas!Q:Q,0))</f>
        <v>#VALUE!</v>
      </c>
      <c r="B104" s="407" t="s">
        <v>1136</v>
      </c>
      <c r="C104" s="407">
        <v>80.0</v>
      </c>
      <c r="D104" s="407" t="s">
        <v>2341</v>
      </c>
      <c r="E104" s="410" t="s">
        <v>2342</v>
      </c>
      <c r="F104" s="407">
        <v>67900.0</v>
      </c>
      <c r="G104" s="408"/>
      <c r="H104" s="408"/>
      <c r="I104" s="408"/>
      <c r="J104" s="408"/>
      <c r="K104" s="408"/>
      <c r="L104" s="408"/>
      <c r="M104" s="408"/>
      <c r="N104" s="408"/>
      <c r="O104" s="408"/>
      <c r="P104" s="408"/>
      <c r="Q104" s="408"/>
      <c r="R104" s="408"/>
      <c r="S104" s="408"/>
      <c r="T104" s="408"/>
      <c r="U104" s="408"/>
      <c r="V104" s="408"/>
      <c r="W104" s="408"/>
      <c r="X104" s="408"/>
      <c r="Y104" s="408"/>
      <c r="Z104" s="408"/>
      <c r="AA104" s="408"/>
    </row>
    <row r="105">
      <c r="A105" s="408" t="str">
        <f t="array" ref="A105">INDEX(Empresas!D:D,MATCH(RIGHT(E105,LEN(E105)-FIND("@",E105)),Empresas!Q:Q,0))</f>
        <v>#VALUE!</v>
      </c>
      <c r="B105" s="407" t="s">
        <v>1136</v>
      </c>
      <c r="C105" s="407">
        <v>80.0</v>
      </c>
      <c r="D105" s="407" t="s">
        <v>2341</v>
      </c>
      <c r="E105" s="410" t="s">
        <v>2342</v>
      </c>
      <c r="F105" s="407">
        <v>67900.0</v>
      </c>
      <c r="G105" s="408"/>
      <c r="H105" s="408"/>
      <c r="I105" s="408"/>
      <c r="J105" s="408"/>
      <c r="K105" s="408"/>
      <c r="L105" s="408"/>
      <c r="M105" s="408"/>
      <c r="N105" s="408"/>
      <c r="O105" s="408"/>
      <c r="P105" s="408"/>
      <c r="Q105" s="408"/>
      <c r="R105" s="408"/>
      <c r="S105" s="408"/>
      <c r="T105" s="408"/>
      <c r="U105" s="408"/>
      <c r="V105" s="408"/>
      <c r="W105" s="408"/>
      <c r="X105" s="408"/>
      <c r="Y105" s="408"/>
      <c r="Z105" s="408"/>
      <c r="AA105" s="408"/>
    </row>
    <row r="106">
      <c r="A106" s="408" t="str">
        <f t="array" ref="A106">INDEX(Empresas!D:D,MATCH(RIGHT(E106,LEN(E106)-FIND("@",E106)),Empresas!Q:Q,0))</f>
        <v>#VALUE!</v>
      </c>
      <c r="B106" s="407" t="s">
        <v>1136</v>
      </c>
      <c r="C106" s="407">
        <v>80.0</v>
      </c>
      <c r="D106" s="407" t="s">
        <v>2341</v>
      </c>
      <c r="E106" s="410" t="s">
        <v>2342</v>
      </c>
      <c r="F106" s="407">
        <v>67900.0</v>
      </c>
      <c r="G106" s="408"/>
      <c r="H106" s="408"/>
      <c r="I106" s="408"/>
      <c r="J106" s="408"/>
      <c r="K106" s="408"/>
      <c r="L106" s="408"/>
      <c r="M106" s="408"/>
      <c r="N106" s="408"/>
      <c r="O106" s="408"/>
      <c r="P106" s="408"/>
      <c r="Q106" s="408"/>
      <c r="R106" s="408"/>
      <c r="S106" s="408"/>
      <c r="T106" s="408"/>
      <c r="U106" s="408"/>
      <c r="V106" s="408"/>
      <c r="W106" s="408"/>
      <c r="X106" s="408"/>
      <c r="Y106" s="408"/>
      <c r="Z106" s="408"/>
      <c r="AA106" s="408"/>
    </row>
    <row r="107">
      <c r="A107" s="408" t="str">
        <f t="array" ref="A107">INDEX(Empresas!D:D,MATCH(RIGHT(E107,LEN(E107)-FIND("@",E107)),Empresas!Q:Q,0))</f>
        <v>#VALUE!</v>
      </c>
      <c r="B107" s="407" t="s">
        <v>1136</v>
      </c>
      <c r="C107" s="407">
        <v>80.0</v>
      </c>
      <c r="D107" s="407" t="s">
        <v>2341</v>
      </c>
      <c r="E107" s="410" t="s">
        <v>2342</v>
      </c>
      <c r="F107" s="407">
        <v>67900.0</v>
      </c>
      <c r="G107" s="408"/>
      <c r="H107" s="408"/>
      <c r="I107" s="408"/>
      <c r="J107" s="408"/>
      <c r="K107" s="408"/>
      <c r="L107" s="408"/>
      <c r="M107" s="408"/>
      <c r="N107" s="408"/>
      <c r="O107" s="408"/>
      <c r="P107" s="408"/>
      <c r="Q107" s="408"/>
      <c r="R107" s="408"/>
      <c r="S107" s="408"/>
      <c r="T107" s="408"/>
      <c r="U107" s="408"/>
      <c r="V107" s="408"/>
      <c r="W107" s="408"/>
      <c r="X107" s="408"/>
      <c r="Y107" s="408"/>
      <c r="Z107" s="408"/>
      <c r="AA107" s="408"/>
    </row>
    <row r="108">
      <c r="A108" s="408" t="str">
        <f t="array" ref="A108">INDEX(Empresas!D:D,MATCH(RIGHT(E108,LEN(E108)-FIND("@",E108)),Empresas!Q:Q,0))</f>
        <v>#VALUE!</v>
      </c>
      <c r="B108" s="407" t="s">
        <v>1136</v>
      </c>
      <c r="C108" s="407">
        <v>80.0</v>
      </c>
      <c r="D108" s="407" t="s">
        <v>2341</v>
      </c>
      <c r="E108" s="410" t="s">
        <v>2342</v>
      </c>
      <c r="F108" s="407">
        <v>67900.0</v>
      </c>
      <c r="G108" s="408"/>
      <c r="H108" s="408"/>
      <c r="I108" s="408"/>
      <c r="J108" s="408"/>
      <c r="K108" s="408"/>
      <c r="L108" s="408"/>
      <c r="M108" s="408"/>
      <c r="N108" s="408"/>
      <c r="O108" s="408"/>
      <c r="P108" s="408"/>
      <c r="Q108" s="408"/>
      <c r="R108" s="408"/>
      <c r="S108" s="408"/>
      <c r="T108" s="408"/>
      <c r="U108" s="408"/>
      <c r="V108" s="408"/>
      <c r="W108" s="408"/>
      <c r="X108" s="408"/>
      <c r="Y108" s="408"/>
      <c r="Z108" s="408"/>
      <c r="AA108" s="408"/>
    </row>
    <row r="109">
      <c r="A109" s="408" t="str">
        <f t="array" ref="A109">INDEX(Empresas!D:D,MATCH(RIGHT(E109,LEN(E109)-FIND("@",E109)),Empresas!Q:Q,0))</f>
        <v>#VALUE!</v>
      </c>
      <c r="B109" s="407" t="s">
        <v>1136</v>
      </c>
      <c r="C109" s="407">
        <v>80.0</v>
      </c>
      <c r="D109" s="407" t="s">
        <v>2341</v>
      </c>
      <c r="E109" s="410" t="s">
        <v>2342</v>
      </c>
      <c r="F109" s="407">
        <v>67900.0</v>
      </c>
      <c r="G109" s="408"/>
      <c r="H109" s="408"/>
      <c r="I109" s="408"/>
      <c r="J109" s="408"/>
      <c r="K109" s="408"/>
      <c r="L109" s="408"/>
      <c r="M109" s="408"/>
      <c r="N109" s="408"/>
      <c r="O109" s="408"/>
      <c r="P109" s="408"/>
      <c r="Q109" s="408"/>
      <c r="R109" s="408"/>
      <c r="S109" s="408"/>
      <c r="T109" s="408"/>
      <c r="U109" s="408"/>
      <c r="V109" s="408"/>
      <c r="W109" s="408"/>
      <c r="X109" s="408"/>
      <c r="Y109" s="408"/>
      <c r="Z109" s="408"/>
      <c r="AA109" s="408"/>
    </row>
    <row r="110">
      <c r="A110" s="408" t="str">
        <f t="array" ref="A110">INDEX(Empresas!D:D,MATCH(RIGHT(E110,LEN(E110)-FIND("@",E110)),Empresas!Q:Q,0))</f>
        <v>#VALUE!</v>
      </c>
      <c r="B110" s="407" t="s">
        <v>1136</v>
      </c>
      <c r="C110" s="407">
        <v>80.0</v>
      </c>
      <c r="D110" s="407" t="s">
        <v>2341</v>
      </c>
      <c r="E110" s="410" t="s">
        <v>2342</v>
      </c>
      <c r="F110" s="407">
        <v>67900.0</v>
      </c>
      <c r="G110" s="408"/>
      <c r="H110" s="408"/>
      <c r="I110" s="408"/>
      <c r="J110" s="408"/>
      <c r="K110" s="408"/>
      <c r="L110" s="408"/>
      <c r="M110" s="408"/>
      <c r="N110" s="408"/>
      <c r="O110" s="408"/>
      <c r="P110" s="408"/>
      <c r="Q110" s="408"/>
      <c r="R110" s="408"/>
      <c r="S110" s="408"/>
      <c r="T110" s="408"/>
      <c r="U110" s="408"/>
      <c r="V110" s="408"/>
      <c r="W110" s="408"/>
      <c r="X110" s="408"/>
      <c r="Y110" s="408"/>
      <c r="Z110" s="408"/>
      <c r="AA110" s="408"/>
    </row>
    <row r="111">
      <c r="A111" s="408" t="str">
        <f t="array" ref="A111">INDEX(Empresas!D:D,MATCH(RIGHT(E111,LEN(E111)-FIND("@",E111)),Empresas!Q:Q,0))</f>
        <v>#VALUE!</v>
      </c>
      <c r="B111" s="407" t="s">
        <v>1198</v>
      </c>
      <c r="C111" s="407">
        <v>72.0</v>
      </c>
      <c r="D111" s="407">
        <v>705.39</v>
      </c>
      <c r="E111" s="410" t="s">
        <v>2320</v>
      </c>
      <c r="F111" s="407">
        <v>745.0</v>
      </c>
      <c r="G111" s="408"/>
      <c r="H111" s="408"/>
      <c r="I111" s="408"/>
      <c r="J111" s="408"/>
      <c r="K111" s="408"/>
      <c r="L111" s="408"/>
      <c r="M111" s="408"/>
      <c r="N111" s="408"/>
      <c r="O111" s="408"/>
      <c r="P111" s="408"/>
      <c r="Q111" s="408"/>
      <c r="R111" s="408"/>
      <c r="S111" s="408"/>
      <c r="T111" s="408"/>
      <c r="U111" s="408"/>
      <c r="V111" s="408"/>
      <c r="W111" s="408"/>
      <c r="X111" s="408"/>
      <c r="Y111" s="408"/>
      <c r="Z111" s="408"/>
      <c r="AA111" s="408"/>
    </row>
    <row r="112">
      <c r="A112" s="408" t="str">
        <f t="array" ref="A112">INDEX(Empresas!D:D,MATCH(RIGHT(E112,LEN(E112)-FIND("@",E112)),Empresas!Q:Q,0))</f>
        <v>#VALUE!</v>
      </c>
      <c r="B112" s="407" t="s">
        <v>2321</v>
      </c>
      <c r="C112" s="407">
        <v>51.0</v>
      </c>
      <c r="D112" s="407" t="s">
        <v>2322</v>
      </c>
      <c r="E112" s="410" t="s">
        <v>2323</v>
      </c>
      <c r="F112" s="407">
        <v>260.0</v>
      </c>
      <c r="G112" s="408"/>
      <c r="H112" s="408"/>
      <c r="I112" s="408"/>
      <c r="J112" s="408"/>
      <c r="K112" s="408"/>
      <c r="L112" s="408"/>
      <c r="M112" s="408"/>
      <c r="N112" s="408"/>
      <c r="O112" s="408"/>
      <c r="P112" s="408"/>
      <c r="Q112" s="408"/>
      <c r="R112" s="408"/>
      <c r="S112" s="408"/>
      <c r="T112" s="408"/>
      <c r="U112" s="408"/>
      <c r="V112" s="408"/>
      <c r="W112" s="408"/>
      <c r="X112" s="408"/>
      <c r="Y112" s="408"/>
      <c r="Z112" s="408"/>
      <c r="AA112" s="408"/>
    </row>
    <row r="113">
      <c r="A113" s="408" t="str">
        <f t="array" ref="A113">INDEX(Empresas!D:D,MATCH(RIGHT(E113,LEN(E113)-FIND("@",E113)),Empresas!Q:Q,0))</f>
        <v>#VALUE!</v>
      </c>
      <c r="B113" s="407" t="s">
        <v>2321</v>
      </c>
      <c r="C113" s="407">
        <v>51.0</v>
      </c>
      <c r="D113" s="407" t="s">
        <v>2322</v>
      </c>
      <c r="E113" s="410" t="s">
        <v>2323</v>
      </c>
      <c r="F113" s="407">
        <v>260.0</v>
      </c>
      <c r="G113" s="408"/>
      <c r="H113" s="408"/>
      <c r="I113" s="408"/>
      <c r="J113" s="408"/>
      <c r="K113" s="408"/>
      <c r="L113" s="408"/>
      <c r="M113" s="408"/>
      <c r="N113" s="408"/>
      <c r="O113" s="408"/>
      <c r="P113" s="408"/>
      <c r="Q113" s="408"/>
      <c r="R113" s="408"/>
      <c r="S113" s="408"/>
      <c r="T113" s="408"/>
      <c r="U113" s="408"/>
      <c r="V113" s="408"/>
      <c r="W113" s="408"/>
      <c r="X113" s="408"/>
      <c r="Y113" s="408"/>
      <c r="Z113" s="408"/>
      <c r="AA113" s="408"/>
    </row>
    <row r="114">
      <c r="A114" s="408" t="str">
        <f t="array" ref="A114">INDEX(Empresas!D:D,MATCH(RIGHT(E114,LEN(E114)-FIND("@",E114)),Empresas!Q:Q,0))</f>
        <v>#VALUE!</v>
      </c>
      <c r="B114" s="407" t="s">
        <v>2321</v>
      </c>
      <c r="C114" s="407">
        <v>51.0</v>
      </c>
      <c r="D114" s="407" t="s">
        <v>2322</v>
      </c>
      <c r="E114" s="410" t="s">
        <v>2323</v>
      </c>
      <c r="F114" s="407">
        <v>260.0</v>
      </c>
      <c r="G114" s="408"/>
      <c r="H114" s="408"/>
      <c r="I114" s="408"/>
      <c r="J114" s="408"/>
      <c r="K114" s="408"/>
      <c r="L114" s="408"/>
      <c r="M114" s="408"/>
      <c r="N114" s="408"/>
      <c r="O114" s="408"/>
      <c r="P114" s="408"/>
      <c r="Q114" s="408"/>
      <c r="R114" s="408"/>
      <c r="S114" s="408"/>
      <c r="T114" s="408"/>
      <c r="U114" s="408"/>
      <c r="V114" s="408"/>
      <c r="W114" s="408"/>
      <c r="X114" s="408"/>
      <c r="Y114" s="408"/>
      <c r="Z114" s="408"/>
      <c r="AA114" s="408"/>
    </row>
    <row r="115">
      <c r="A115" s="408" t="str">
        <f t="array" ref="A115">INDEX(Empresas!D:D,MATCH(RIGHT(E115,LEN(E115)-FIND("@",E115)),Empresas!Q:Q,0))</f>
        <v>#VALUE!</v>
      </c>
      <c r="B115" s="407" t="s">
        <v>2321</v>
      </c>
      <c r="C115" s="407">
        <v>51.0</v>
      </c>
      <c r="D115" s="407" t="s">
        <v>2322</v>
      </c>
      <c r="E115" s="410" t="s">
        <v>2323</v>
      </c>
      <c r="F115" s="407">
        <v>260.0</v>
      </c>
      <c r="G115" s="408"/>
      <c r="H115" s="408"/>
      <c r="I115" s="408"/>
      <c r="J115" s="408"/>
      <c r="K115" s="408"/>
      <c r="L115" s="408"/>
      <c r="M115" s="408"/>
      <c r="N115" s="408"/>
      <c r="O115" s="408"/>
      <c r="P115" s="408"/>
      <c r="Q115" s="408"/>
      <c r="R115" s="408"/>
      <c r="S115" s="408"/>
      <c r="T115" s="408"/>
      <c r="U115" s="408"/>
      <c r="V115" s="408"/>
      <c r="W115" s="408"/>
      <c r="X115" s="408"/>
      <c r="Y115" s="408"/>
      <c r="Z115" s="408"/>
      <c r="AA115" s="408"/>
    </row>
    <row r="116">
      <c r="A116" s="408" t="str">
        <f t="array" ref="A116">INDEX(Empresas!D:D,MATCH(RIGHT(E116,LEN(E116)-FIND("@",E116)),Empresas!Q:Q,0))</f>
        <v>#VALUE!</v>
      </c>
      <c r="B116" s="407" t="s">
        <v>2321</v>
      </c>
      <c r="C116" s="407">
        <v>51.0</v>
      </c>
      <c r="D116" s="407" t="s">
        <v>2322</v>
      </c>
      <c r="E116" s="410" t="s">
        <v>2323</v>
      </c>
      <c r="F116" s="407">
        <v>260.0</v>
      </c>
      <c r="G116" s="408"/>
      <c r="H116" s="408"/>
      <c r="I116" s="408"/>
      <c r="J116" s="408"/>
      <c r="K116" s="408"/>
      <c r="L116" s="408"/>
      <c r="M116" s="408"/>
      <c r="N116" s="408"/>
      <c r="O116" s="408"/>
      <c r="P116" s="408"/>
      <c r="Q116" s="408"/>
      <c r="R116" s="408"/>
      <c r="S116" s="408"/>
      <c r="T116" s="408"/>
      <c r="U116" s="408"/>
      <c r="V116" s="408"/>
      <c r="W116" s="408"/>
      <c r="X116" s="408"/>
      <c r="Y116" s="408"/>
      <c r="Z116" s="408"/>
      <c r="AA116" s="408"/>
    </row>
    <row r="117">
      <c r="A117" s="408" t="str">
        <f t="array" ref="A117">INDEX(Empresas!D:D,MATCH(RIGHT(E117,LEN(E117)-FIND("@",E117)),Empresas!Q:Q,0))</f>
        <v>#VALUE!</v>
      </c>
      <c r="B117" s="407" t="s">
        <v>2321</v>
      </c>
      <c r="C117" s="407">
        <v>51.0</v>
      </c>
      <c r="D117" s="407" t="s">
        <v>2322</v>
      </c>
      <c r="E117" s="410" t="s">
        <v>2323</v>
      </c>
      <c r="F117" s="407">
        <v>260.0</v>
      </c>
      <c r="G117" s="408"/>
      <c r="H117" s="408"/>
      <c r="I117" s="408"/>
      <c r="J117" s="408"/>
      <c r="K117" s="408"/>
      <c r="L117" s="408"/>
      <c r="M117" s="408"/>
      <c r="N117" s="408"/>
      <c r="O117" s="408"/>
      <c r="P117" s="408"/>
      <c r="Q117" s="408"/>
      <c r="R117" s="408"/>
      <c r="S117" s="408"/>
      <c r="T117" s="408"/>
      <c r="U117" s="408"/>
      <c r="V117" s="408"/>
      <c r="W117" s="408"/>
      <c r="X117" s="408"/>
      <c r="Y117" s="408"/>
      <c r="Z117" s="408"/>
      <c r="AA117" s="408"/>
    </row>
    <row r="118">
      <c r="A118" s="408" t="str">
        <f t="array" ref="A118">INDEX(Empresas!D:D,MATCH(RIGHT(E118,LEN(E118)-FIND("@",E118)),Empresas!Q:Q,0))</f>
        <v>#VALUE!</v>
      </c>
      <c r="B118" s="407" t="s">
        <v>2321</v>
      </c>
      <c r="C118" s="407">
        <v>51.0</v>
      </c>
      <c r="D118" s="407" t="s">
        <v>2322</v>
      </c>
      <c r="E118" s="410" t="s">
        <v>2323</v>
      </c>
      <c r="F118" s="407">
        <v>260.0</v>
      </c>
      <c r="G118" s="408"/>
      <c r="H118" s="408"/>
      <c r="I118" s="408"/>
      <c r="J118" s="408"/>
      <c r="K118" s="408"/>
      <c r="L118" s="408"/>
      <c r="M118" s="408"/>
      <c r="N118" s="408"/>
      <c r="O118" s="408"/>
      <c r="P118" s="408"/>
      <c r="Q118" s="408"/>
      <c r="R118" s="408"/>
      <c r="S118" s="408"/>
      <c r="T118" s="408"/>
      <c r="U118" s="408"/>
      <c r="V118" s="408"/>
      <c r="W118" s="408"/>
      <c r="X118" s="408"/>
      <c r="Y118" s="408"/>
      <c r="Z118" s="408"/>
      <c r="AA118" s="408"/>
    </row>
    <row r="119">
      <c r="A119" s="408" t="str">
        <f t="array" ref="A119">INDEX(Empresas!D:D,MATCH(RIGHT(E119,LEN(E119)-FIND("@",E119)),Empresas!Q:Q,0))</f>
        <v>#VALUE!</v>
      </c>
      <c r="B119" s="407" t="s">
        <v>2321</v>
      </c>
      <c r="C119" s="407">
        <v>51.0</v>
      </c>
      <c r="D119" s="407" t="s">
        <v>2322</v>
      </c>
      <c r="E119" s="410" t="s">
        <v>2323</v>
      </c>
      <c r="F119" s="407">
        <v>260.0</v>
      </c>
      <c r="G119" s="408"/>
      <c r="H119" s="408"/>
      <c r="I119" s="408"/>
      <c r="J119" s="408"/>
      <c r="K119" s="408"/>
      <c r="L119" s="408"/>
      <c r="M119" s="408"/>
      <c r="N119" s="408"/>
      <c r="O119" s="408"/>
      <c r="P119" s="408"/>
      <c r="Q119" s="408"/>
      <c r="R119" s="408"/>
      <c r="S119" s="408"/>
      <c r="T119" s="408"/>
      <c r="U119" s="408"/>
      <c r="V119" s="408"/>
      <c r="W119" s="408"/>
      <c r="X119" s="408"/>
      <c r="Y119" s="408"/>
      <c r="Z119" s="408"/>
      <c r="AA119" s="408"/>
    </row>
    <row r="120">
      <c r="A120" s="408" t="str">
        <f t="array" ref="A120">INDEX(Empresas!D:D,MATCH(RIGHT(E120,LEN(E120)-FIND("@",E120)),Empresas!Q:Q,0))</f>
        <v>#VALUE!</v>
      </c>
      <c r="B120" s="407" t="s">
        <v>2321</v>
      </c>
      <c r="C120" s="407">
        <v>51.0</v>
      </c>
      <c r="D120" s="407" t="s">
        <v>2322</v>
      </c>
      <c r="E120" s="410" t="s">
        <v>2323</v>
      </c>
      <c r="F120" s="407">
        <v>260.0</v>
      </c>
      <c r="G120" s="408"/>
      <c r="H120" s="408"/>
      <c r="I120" s="408"/>
      <c r="J120" s="408"/>
      <c r="K120" s="408"/>
      <c r="L120" s="408"/>
      <c r="M120" s="408"/>
      <c r="N120" s="408"/>
      <c r="O120" s="408"/>
      <c r="P120" s="408"/>
      <c r="Q120" s="408"/>
      <c r="R120" s="408"/>
      <c r="S120" s="408"/>
      <c r="T120" s="408"/>
      <c r="U120" s="408"/>
      <c r="V120" s="408"/>
      <c r="W120" s="408"/>
      <c r="X120" s="408"/>
      <c r="Y120" s="408"/>
      <c r="Z120" s="408"/>
      <c r="AA120" s="408"/>
    </row>
    <row r="121">
      <c r="A121" s="408" t="str">
        <f t="array" ref="A121">INDEX(Empresas!D:D,MATCH(RIGHT(E121,LEN(E121)-FIND("@",E121)),Empresas!Q:Q,0))</f>
        <v>#VALUE!</v>
      </c>
      <c r="B121" s="407" t="s">
        <v>2321</v>
      </c>
      <c r="C121" s="407">
        <v>51.0</v>
      </c>
      <c r="D121" s="407" t="s">
        <v>2322</v>
      </c>
      <c r="E121" s="410" t="s">
        <v>2323</v>
      </c>
      <c r="F121" s="407">
        <v>260.0</v>
      </c>
      <c r="G121" s="408"/>
      <c r="H121" s="408"/>
      <c r="I121" s="408"/>
      <c r="J121" s="408"/>
      <c r="K121" s="408"/>
      <c r="L121" s="408"/>
      <c r="M121" s="408"/>
      <c r="N121" s="408"/>
      <c r="O121" s="408"/>
      <c r="P121" s="408"/>
      <c r="Q121" s="408"/>
      <c r="R121" s="408"/>
      <c r="S121" s="408"/>
      <c r="T121" s="408"/>
      <c r="U121" s="408"/>
      <c r="V121" s="408"/>
      <c r="W121" s="408"/>
      <c r="X121" s="408"/>
      <c r="Y121" s="408"/>
      <c r="Z121" s="408"/>
      <c r="AA121" s="408"/>
    </row>
    <row r="122">
      <c r="A122" s="408" t="str">
        <f t="array" ref="A122">INDEX(Empresas!D:D,MATCH(RIGHT(E122,LEN(E122)-FIND("@",E122)),Empresas!Q:Q,0))</f>
        <v>#VALUE!</v>
      </c>
      <c r="B122" s="407" t="s">
        <v>2333</v>
      </c>
      <c r="C122" s="407">
        <v>83.0</v>
      </c>
      <c r="D122" s="407" t="s">
        <v>2334</v>
      </c>
      <c r="E122" s="410" t="s">
        <v>2335</v>
      </c>
      <c r="F122" s="407">
        <v>584.0</v>
      </c>
      <c r="G122" s="408"/>
      <c r="H122" s="408"/>
      <c r="I122" s="408"/>
      <c r="J122" s="408"/>
      <c r="K122" s="408"/>
      <c r="L122" s="408"/>
      <c r="M122" s="408"/>
      <c r="N122" s="408"/>
      <c r="O122" s="408"/>
      <c r="P122" s="408"/>
      <c r="Q122" s="408"/>
      <c r="R122" s="408"/>
      <c r="S122" s="408"/>
      <c r="T122" s="408"/>
      <c r="U122" s="408"/>
      <c r="V122" s="408"/>
      <c r="W122" s="408"/>
      <c r="X122" s="408"/>
      <c r="Y122" s="408"/>
      <c r="Z122" s="408"/>
      <c r="AA122" s="408"/>
    </row>
    <row r="123">
      <c r="A123" s="408" t="str">
        <f t="array" ref="A123">INDEX(Empresas!D:D,MATCH(RIGHT(E123,LEN(E123)-FIND("@",E123)),Empresas!Q:Q,0))</f>
        <v>#VALUE!</v>
      </c>
      <c r="B123" s="407" t="s">
        <v>2343</v>
      </c>
      <c r="C123" s="407">
        <v>31.0</v>
      </c>
      <c r="D123" s="407">
        <v>105.475</v>
      </c>
      <c r="E123" s="410" t="s">
        <v>2344</v>
      </c>
      <c r="F123" s="407">
        <v>474.0</v>
      </c>
      <c r="G123" s="408"/>
      <c r="H123" s="408"/>
      <c r="I123" s="408"/>
      <c r="J123" s="408"/>
      <c r="K123" s="408"/>
      <c r="L123" s="408"/>
      <c r="M123" s="408"/>
      <c r="N123" s="408"/>
      <c r="O123" s="408"/>
      <c r="P123" s="408"/>
      <c r="Q123" s="408"/>
      <c r="R123" s="408"/>
      <c r="S123" s="408"/>
      <c r="T123" s="408"/>
      <c r="U123" s="408"/>
      <c r="V123" s="408"/>
      <c r="W123" s="408"/>
      <c r="X123" s="408"/>
      <c r="Y123" s="408"/>
      <c r="Z123" s="408"/>
      <c r="AA123" s="408"/>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s>
  <drawing r:id="rId12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2" max="2" width="35.88"/>
    <col customWidth="1" min="3" max="3" width="21.38"/>
    <col customWidth="1" min="5" max="5" width="14.13"/>
    <col customWidth="1" min="9" max="11" width="11.88"/>
    <col customWidth="1" min="18" max="18" width="14.13"/>
  </cols>
  <sheetData>
    <row r="1">
      <c r="A1" s="415" t="s">
        <v>972</v>
      </c>
      <c r="B1" s="416" t="s">
        <v>1069</v>
      </c>
      <c r="C1" s="416" t="s">
        <v>167</v>
      </c>
      <c r="D1" s="416" t="s">
        <v>2345</v>
      </c>
      <c r="E1" s="417" t="s">
        <v>1465</v>
      </c>
      <c r="F1" s="418" t="s">
        <v>24</v>
      </c>
      <c r="G1" s="418" t="s">
        <v>26</v>
      </c>
      <c r="H1" s="417" t="s">
        <v>27</v>
      </c>
      <c r="I1" s="419" t="s">
        <v>2346</v>
      </c>
      <c r="J1" s="420" t="s">
        <v>2347</v>
      </c>
      <c r="K1" s="416" t="s">
        <v>2348</v>
      </c>
      <c r="L1" s="418" t="s">
        <v>2349</v>
      </c>
      <c r="M1" s="418" t="s">
        <v>2350</v>
      </c>
      <c r="N1" s="417" t="s">
        <v>2351</v>
      </c>
      <c r="O1" s="418" t="s">
        <v>2352</v>
      </c>
      <c r="P1" s="418" t="s">
        <v>2353</v>
      </c>
      <c r="Q1" s="418" t="s">
        <v>2354</v>
      </c>
      <c r="R1" s="417" t="s">
        <v>2355</v>
      </c>
      <c r="S1" s="418" t="s">
        <v>2356</v>
      </c>
      <c r="T1" s="418" t="s">
        <v>2357</v>
      </c>
      <c r="U1" s="421" t="s">
        <v>2358</v>
      </c>
      <c r="V1" s="418" t="s">
        <v>2359</v>
      </c>
      <c r="W1" s="418" t="s">
        <v>2360</v>
      </c>
      <c r="X1" s="416" t="s">
        <v>2361</v>
      </c>
      <c r="Y1" s="416" t="s">
        <v>2362</v>
      </c>
      <c r="Z1" s="416" t="s">
        <v>2363</v>
      </c>
      <c r="AA1" s="17"/>
    </row>
    <row r="2">
      <c r="A2" s="422">
        <v>45224.0</v>
      </c>
      <c r="B2" s="423" t="s">
        <v>1095</v>
      </c>
      <c r="C2" s="424" t="s">
        <v>1094</v>
      </c>
      <c r="D2" s="67" t="s">
        <v>2364</v>
      </c>
      <c r="E2" s="425">
        <v>89.0</v>
      </c>
      <c r="F2" s="426">
        <v>2446.0</v>
      </c>
      <c r="G2" s="426">
        <v>9.0</v>
      </c>
      <c r="H2" s="50">
        <v>0.08</v>
      </c>
      <c r="I2" s="47" t="s">
        <v>2365</v>
      </c>
      <c r="J2" s="47" t="s">
        <v>2365</v>
      </c>
      <c r="K2" s="47" t="s">
        <v>2365</v>
      </c>
      <c r="L2" s="426">
        <v>1580.0</v>
      </c>
      <c r="M2" s="426">
        <v>9.0</v>
      </c>
      <c r="N2" s="50">
        <v>0.11</v>
      </c>
      <c r="O2" s="426">
        <v>1181.0</v>
      </c>
      <c r="P2" s="426"/>
      <c r="Q2" s="426">
        <v>646.0</v>
      </c>
      <c r="R2" s="425">
        <v>89.0</v>
      </c>
      <c r="S2" s="426">
        <v>1110.0</v>
      </c>
      <c r="T2" s="426">
        <v>124.0</v>
      </c>
      <c r="U2" s="427">
        <v>0.0014078399439628755</v>
      </c>
      <c r="V2" s="426">
        <v>886.0</v>
      </c>
      <c r="W2" s="426">
        <v>2663.0</v>
      </c>
      <c r="X2" s="428">
        <v>3380.247974325865</v>
      </c>
      <c r="Y2" s="428">
        <v>67.0</v>
      </c>
      <c r="Z2" s="428">
        <v>2109189.0</v>
      </c>
      <c r="AA2" s="17"/>
    </row>
    <row r="3">
      <c r="A3" s="422">
        <v>45224.0</v>
      </c>
      <c r="B3" s="423" t="s">
        <v>1095</v>
      </c>
      <c r="C3" s="424" t="s">
        <v>1094</v>
      </c>
      <c r="D3" s="67" t="s">
        <v>2366</v>
      </c>
      <c r="E3" s="425">
        <v>43.0</v>
      </c>
      <c r="F3" s="426">
        <v>2971.0</v>
      </c>
      <c r="G3" s="426">
        <v>98.0</v>
      </c>
      <c r="H3" s="50">
        <v>0.09</v>
      </c>
      <c r="I3" s="47" t="s">
        <v>2367</v>
      </c>
      <c r="J3" s="47" t="s">
        <v>2365</v>
      </c>
      <c r="K3" s="47" t="s">
        <v>2365</v>
      </c>
      <c r="L3" s="426">
        <v>2382.0</v>
      </c>
      <c r="M3" s="426">
        <v>191.0</v>
      </c>
      <c r="N3" s="50">
        <v>0.43</v>
      </c>
      <c r="O3" s="426">
        <v>1433.0</v>
      </c>
      <c r="P3" s="426"/>
      <c r="Q3" s="426">
        <v>668.0</v>
      </c>
      <c r="R3" s="425">
        <v>43.0</v>
      </c>
      <c r="S3" s="426">
        <v>4523.5</v>
      </c>
      <c r="T3" s="426">
        <v>640.0</v>
      </c>
      <c r="U3" s="427">
        <v>1.912024705207363E-4</v>
      </c>
      <c r="V3" s="426">
        <v>2583.5</v>
      </c>
      <c r="W3" s="426">
        <v>12950.5</v>
      </c>
      <c r="X3" s="428">
        <v>9473.407776898002</v>
      </c>
      <c r="Y3" s="428">
        <v>2402.0</v>
      </c>
      <c r="Z3" s="428">
        <v>1911402.0</v>
      </c>
      <c r="AA3" s="17"/>
    </row>
    <row r="4">
      <c r="A4" s="422">
        <v>45224.0</v>
      </c>
      <c r="B4" s="423" t="s">
        <v>1118</v>
      </c>
      <c r="C4" s="424" t="s">
        <v>1117</v>
      </c>
      <c r="D4" s="67" t="s">
        <v>2364</v>
      </c>
      <c r="E4" s="425">
        <v>43.0</v>
      </c>
      <c r="F4" s="426">
        <v>3277.0</v>
      </c>
      <c r="G4" s="426">
        <v>4.0</v>
      </c>
      <c r="H4" s="50">
        <v>0.33</v>
      </c>
      <c r="I4" s="47" t="s">
        <v>2367</v>
      </c>
      <c r="J4" s="47" t="s">
        <v>2365</v>
      </c>
      <c r="K4" s="47" t="s">
        <v>2368</v>
      </c>
      <c r="L4" s="426">
        <v>3543.0</v>
      </c>
      <c r="M4" s="426">
        <v>6.0</v>
      </c>
      <c r="N4" s="50">
        <v>0.13</v>
      </c>
      <c r="O4" s="426">
        <v>3039.0</v>
      </c>
      <c r="P4" s="426"/>
      <c r="Q4" s="426">
        <v>2500.0</v>
      </c>
      <c r="R4" s="425">
        <v>43.0</v>
      </c>
      <c r="S4" s="426">
        <v>3524.0</v>
      </c>
      <c r="T4" s="426">
        <v>460.0</v>
      </c>
      <c r="U4" s="427">
        <v>1.4628024399497999E-5</v>
      </c>
      <c r="V4" s="426">
        <v>646.5</v>
      </c>
      <c r="W4" s="426">
        <v>4874.5</v>
      </c>
      <c r="X4" s="428">
        <v>3304.9376615105502</v>
      </c>
      <c r="Y4" s="428">
        <v>2260.5</v>
      </c>
      <c r="Z4" s="428">
        <v>1575343.0</v>
      </c>
      <c r="AA4" s="17"/>
    </row>
    <row r="5">
      <c r="A5" s="422">
        <v>45224.0</v>
      </c>
      <c r="B5" s="423" t="s">
        <v>1118</v>
      </c>
      <c r="C5" s="424" t="s">
        <v>1117</v>
      </c>
      <c r="D5" s="67" t="s">
        <v>2366</v>
      </c>
      <c r="E5" s="425">
        <v>32.0</v>
      </c>
      <c r="F5" s="426">
        <v>4362.0</v>
      </c>
      <c r="G5" s="426">
        <v>85.0</v>
      </c>
      <c r="H5" s="50">
        <v>0.47</v>
      </c>
      <c r="I5" s="47" t="s">
        <v>2368</v>
      </c>
      <c r="J5" s="47" t="s">
        <v>2365</v>
      </c>
      <c r="K5" s="47" t="s">
        <v>2368</v>
      </c>
      <c r="L5" s="426">
        <v>3775.0</v>
      </c>
      <c r="M5" s="426">
        <v>105.0</v>
      </c>
      <c r="N5" s="50">
        <v>0.14</v>
      </c>
      <c r="O5" s="426">
        <v>3165.0</v>
      </c>
      <c r="P5" s="426"/>
      <c r="Q5" s="426">
        <v>2570.0</v>
      </c>
      <c r="R5" s="425">
        <v>32.0</v>
      </c>
      <c r="S5" s="426">
        <v>8445.5</v>
      </c>
      <c r="T5" s="426">
        <v>1457.0</v>
      </c>
      <c r="U5" s="427">
        <v>0.0911300121506683</v>
      </c>
      <c r="V5" s="426">
        <v>2280.5</v>
      </c>
      <c r="W5" s="426">
        <v>15942.0</v>
      </c>
      <c r="X5" s="428">
        <v>9763.932068182847</v>
      </c>
      <c r="Y5" s="428">
        <v>9037.0</v>
      </c>
      <c r="Z5" s="428">
        <v>1680333.0</v>
      </c>
      <c r="AA5" s="17"/>
    </row>
    <row r="6">
      <c r="A6" s="422">
        <v>45224.0</v>
      </c>
      <c r="B6" s="423" t="s">
        <v>1139</v>
      </c>
      <c r="C6" s="424" t="s">
        <v>1138</v>
      </c>
      <c r="D6" s="67" t="s">
        <v>2364</v>
      </c>
      <c r="E6" s="425">
        <v>62.0</v>
      </c>
      <c r="F6" s="426">
        <v>2374.0</v>
      </c>
      <c r="G6" s="426">
        <v>3.0</v>
      </c>
      <c r="H6" s="50">
        <v>0.02</v>
      </c>
      <c r="I6" s="47" t="s">
        <v>2365</v>
      </c>
      <c r="J6" s="47" t="s">
        <v>2365</v>
      </c>
      <c r="K6" s="47" t="s">
        <v>2365</v>
      </c>
      <c r="L6" s="426">
        <v>1480.0</v>
      </c>
      <c r="M6" s="426">
        <v>5.0</v>
      </c>
      <c r="N6" s="50">
        <v>0.18</v>
      </c>
      <c r="O6" s="426">
        <v>1270.0</v>
      </c>
      <c r="P6" s="426"/>
      <c r="Q6" s="426">
        <v>908.0</v>
      </c>
      <c r="R6" s="425">
        <v>62.0</v>
      </c>
      <c r="S6" s="426">
        <v>921.25</v>
      </c>
      <c r="T6" s="426">
        <v>487.0</v>
      </c>
      <c r="U6" s="427">
        <v>0.015647510698494002</v>
      </c>
      <c r="V6" s="426">
        <v>744.0</v>
      </c>
      <c r="W6" s="426">
        <v>3831.5</v>
      </c>
      <c r="X6" s="428">
        <v>3141.159394053486</v>
      </c>
      <c r="Y6" s="428">
        <v>1151.0</v>
      </c>
      <c r="Z6" s="428">
        <v>3168739.0</v>
      </c>
      <c r="AA6" s="17"/>
    </row>
    <row r="7">
      <c r="A7" s="422">
        <v>45224.0</v>
      </c>
      <c r="B7" s="423" t="s">
        <v>1139</v>
      </c>
      <c r="C7" s="424" t="s">
        <v>1138</v>
      </c>
      <c r="D7" s="67" t="s">
        <v>2366</v>
      </c>
      <c r="E7" s="425">
        <v>51.0</v>
      </c>
      <c r="F7" s="426">
        <v>3164.0</v>
      </c>
      <c r="G7" s="426">
        <v>66.0</v>
      </c>
      <c r="H7" s="50">
        <v>0.07</v>
      </c>
      <c r="I7" s="47" t="s">
        <v>2367</v>
      </c>
      <c r="J7" s="47" t="s">
        <v>2365</v>
      </c>
      <c r="K7" s="47" t="s">
        <v>2365</v>
      </c>
      <c r="L7" s="426">
        <v>2011.0</v>
      </c>
      <c r="M7" s="426">
        <v>56.0</v>
      </c>
      <c r="N7" s="50">
        <v>0.15</v>
      </c>
      <c r="O7" s="426">
        <v>1708.0</v>
      </c>
      <c r="P7" s="426"/>
      <c r="Q7" s="426">
        <v>1029.0</v>
      </c>
      <c r="R7" s="425">
        <v>51.0</v>
      </c>
      <c r="S7" s="426">
        <v>3428.5</v>
      </c>
      <c r="T7" s="426">
        <v>1185.0</v>
      </c>
      <c r="U7" s="427">
        <v>0.0</v>
      </c>
      <c r="V7" s="426">
        <v>2473.5</v>
      </c>
      <c r="W7" s="426">
        <v>12749.0</v>
      </c>
      <c r="X7" s="428">
        <v>8668.802105126468</v>
      </c>
      <c r="Y7" s="428">
        <v>3140.0</v>
      </c>
      <c r="Z7" s="428">
        <v>3844584.0</v>
      </c>
      <c r="AA7" s="17"/>
    </row>
    <row r="8">
      <c r="A8" s="422">
        <v>45224.0</v>
      </c>
      <c r="B8" s="423" t="s">
        <v>1159</v>
      </c>
      <c r="C8" s="424" t="s">
        <v>1158</v>
      </c>
      <c r="D8" s="67" t="s">
        <v>2364</v>
      </c>
      <c r="E8" s="425">
        <v>98.0</v>
      </c>
      <c r="F8" s="426">
        <v>3702.0</v>
      </c>
      <c r="G8" s="426">
        <v>3.0</v>
      </c>
      <c r="H8" s="50">
        <v>0.87</v>
      </c>
      <c r="I8" s="47" t="s">
        <v>2367</v>
      </c>
      <c r="J8" s="47" t="s">
        <v>2365</v>
      </c>
      <c r="K8" s="47" t="s">
        <v>2368</v>
      </c>
      <c r="L8" s="426">
        <v>3649.0</v>
      </c>
      <c r="M8" s="426">
        <v>3.0</v>
      </c>
      <c r="N8" s="50">
        <v>0.89</v>
      </c>
      <c r="O8" s="426">
        <v>2691.0</v>
      </c>
      <c r="P8" s="426"/>
      <c r="Q8" s="426">
        <v>2050.0</v>
      </c>
      <c r="R8" s="425">
        <v>98.0</v>
      </c>
      <c r="S8" s="426">
        <v>1030.75</v>
      </c>
      <c r="T8" s="426">
        <v>17.0</v>
      </c>
      <c r="U8" s="427">
        <v>0.010614324325803346</v>
      </c>
      <c r="V8" s="426">
        <v>714.5</v>
      </c>
      <c r="W8" s="426">
        <v>714.5</v>
      </c>
      <c r="X8" s="428">
        <v>977.9016331605413</v>
      </c>
      <c r="Y8" s="428">
        <v>0.0</v>
      </c>
      <c r="Z8" s="428">
        <v>9387298.0</v>
      </c>
      <c r="AA8" s="17"/>
    </row>
    <row r="9">
      <c r="A9" s="422">
        <v>45224.0</v>
      </c>
      <c r="B9" s="423" t="s">
        <v>1159</v>
      </c>
      <c r="C9" s="424" t="s">
        <v>1158</v>
      </c>
      <c r="D9" s="67" t="s">
        <v>2366</v>
      </c>
      <c r="E9" s="425">
        <v>88.0</v>
      </c>
      <c r="F9" s="426">
        <v>4820.0</v>
      </c>
      <c r="G9" s="426">
        <v>30.0</v>
      </c>
      <c r="H9" s="50">
        <v>0.18</v>
      </c>
      <c r="I9" s="47" t="s">
        <v>2368</v>
      </c>
      <c r="J9" s="47" t="s">
        <v>2365</v>
      </c>
      <c r="K9" s="47" t="s">
        <v>2367</v>
      </c>
      <c r="L9" s="426">
        <v>5947.0</v>
      </c>
      <c r="M9" s="426">
        <v>25.0</v>
      </c>
      <c r="N9" s="50">
        <v>0.17</v>
      </c>
      <c r="O9" s="426">
        <v>3728.0</v>
      </c>
      <c r="P9" s="426"/>
      <c r="Q9" s="426">
        <v>2536.0</v>
      </c>
      <c r="R9" s="425">
        <v>88.0</v>
      </c>
      <c r="S9" s="426">
        <v>2082.0</v>
      </c>
      <c r="T9" s="426">
        <v>61.0</v>
      </c>
      <c r="U9" s="427">
        <v>0.004062842082006096</v>
      </c>
      <c r="V9" s="426">
        <v>2082.0</v>
      </c>
      <c r="W9" s="426">
        <v>2719.0</v>
      </c>
      <c r="X9" s="428">
        <v>9335.65831601727</v>
      </c>
      <c r="Y9" s="428">
        <v>12.5</v>
      </c>
      <c r="Z9" s="428">
        <v>5176679.0</v>
      </c>
      <c r="AA9" s="17"/>
    </row>
    <row r="10">
      <c r="A10" s="422">
        <v>45224.0</v>
      </c>
      <c r="B10" s="423" t="s">
        <v>1180</v>
      </c>
      <c r="C10" s="424" t="s">
        <v>1179</v>
      </c>
      <c r="D10" s="67" t="s">
        <v>2364</v>
      </c>
      <c r="E10" s="425">
        <v>37.0</v>
      </c>
      <c r="F10" s="426">
        <v>2809.0</v>
      </c>
      <c r="G10" s="426">
        <v>13.0</v>
      </c>
      <c r="H10" s="50">
        <v>0.02</v>
      </c>
      <c r="I10" s="47" t="s">
        <v>2367</v>
      </c>
      <c r="J10" s="47" t="s">
        <v>2365</v>
      </c>
      <c r="K10" s="47" t="s">
        <v>2365</v>
      </c>
      <c r="L10" s="426">
        <v>1743.0</v>
      </c>
      <c r="M10" s="426">
        <v>8.0</v>
      </c>
      <c r="N10" s="50">
        <v>0.04</v>
      </c>
      <c r="O10" s="426">
        <v>1005.0</v>
      </c>
      <c r="P10" s="426"/>
      <c r="Q10" s="426">
        <v>494.0</v>
      </c>
      <c r="R10" s="425">
        <v>37.0</v>
      </c>
      <c r="S10" s="426">
        <v>8968.604652908936</v>
      </c>
      <c r="T10" s="426">
        <v>314.0</v>
      </c>
      <c r="U10" s="427">
        <v>0.0213386524822695</v>
      </c>
      <c r="V10" s="426">
        <v>932.0</v>
      </c>
      <c r="W10" s="426">
        <v>6983.33819</v>
      </c>
      <c r="X10" s="428">
        <v>5463.049924356819</v>
      </c>
      <c r="Y10" s="428">
        <v>881.0</v>
      </c>
      <c r="Z10" s="428">
        <v>5800417.0</v>
      </c>
      <c r="AA10" s="17"/>
    </row>
    <row r="11">
      <c r="A11" s="422">
        <v>45224.0</v>
      </c>
      <c r="B11" s="423" t="s">
        <v>1180</v>
      </c>
      <c r="C11" s="424" t="s">
        <v>1179</v>
      </c>
      <c r="D11" s="67" t="s">
        <v>2366</v>
      </c>
      <c r="E11" s="425">
        <v>27.0</v>
      </c>
      <c r="F11" s="426">
        <v>3355.0</v>
      </c>
      <c r="G11" s="426">
        <v>62.0</v>
      </c>
      <c r="H11" s="50">
        <v>0.05</v>
      </c>
      <c r="I11" s="47" t="s">
        <v>2367</v>
      </c>
      <c r="J11" s="47" t="s">
        <v>2365</v>
      </c>
      <c r="K11" s="47" t="s">
        <v>2365</v>
      </c>
      <c r="L11" s="426">
        <v>2154.0</v>
      </c>
      <c r="M11" s="426">
        <v>46.0</v>
      </c>
      <c r="N11" s="50">
        <v>0.12</v>
      </c>
      <c r="O11" s="426">
        <v>1322.0</v>
      </c>
      <c r="P11" s="426"/>
      <c r="Q11" s="426">
        <v>586.0</v>
      </c>
      <c r="R11" s="425">
        <v>27.0</v>
      </c>
      <c r="S11" s="426">
        <v>37473.5</v>
      </c>
      <c r="T11" s="426">
        <v>733.0</v>
      </c>
      <c r="U11" s="427">
        <v>0.1250533457812279</v>
      </c>
      <c r="V11" s="426">
        <v>2595.5</v>
      </c>
      <c r="W11" s="426">
        <v>32553.250000000004</v>
      </c>
      <c r="X11" s="428">
        <v>16979.119384789366</v>
      </c>
      <c r="Y11" s="428">
        <v>5417.75</v>
      </c>
      <c r="Z11" s="428">
        <v>7240596.0</v>
      </c>
      <c r="AA11" s="17"/>
    </row>
    <row r="12">
      <c r="A12" s="422">
        <v>45224.0</v>
      </c>
      <c r="B12" s="423" t="s">
        <v>1201</v>
      </c>
      <c r="C12" s="424" t="s">
        <v>1200</v>
      </c>
      <c r="D12" s="67" t="s">
        <v>2364</v>
      </c>
      <c r="E12" s="425">
        <v>53.0</v>
      </c>
      <c r="F12" s="426">
        <v>1282.0</v>
      </c>
      <c r="G12" s="426">
        <v>3.0</v>
      </c>
      <c r="H12" s="50">
        <v>0.22</v>
      </c>
      <c r="I12" s="47" t="s">
        <v>2365</v>
      </c>
      <c r="J12" s="47" t="s">
        <v>2365</v>
      </c>
      <c r="K12" s="47" t="s">
        <v>2367</v>
      </c>
      <c r="L12" s="426">
        <v>1282.0</v>
      </c>
      <c r="M12" s="426">
        <v>3.0</v>
      </c>
      <c r="N12" s="50">
        <v>0.22</v>
      </c>
      <c r="O12" s="426">
        <v>748.0</v>
      </c>
      <c r="P12" s="426"/>
      <c r="Q12" s="426">
        <v>479.0</v>
      </c>
      <c r="R12" s="425">
        <v>53.0</v>
      </c>
      <c r="S12" s="426">
        <v>14380.992900000008</v>
      </c>
      <c r="T12" s="426">
        <v>118.5</v>
      </c>
      <c r="U12" s="427">
        <v>0.021653143223010242</v>
      </c>
      <c r="V12" s="426">
        <v>3804.8027999999995</v>
      </c>
      <c r="W12" s="426">
        <v>14287.992900000008</v>
      </c>
      <c r="X12" s="428">
        <v>5280.789330413612</v>
      </c>
      <c r="Y12" s="428">
        <v>134.0</v>
      </c>
      <c r="Z12" s="428">
        <v>2190607.0</v>
      </c>
      <c r="AA12" s="17"/>
    </row>
    <row r="13">
      <c r="A13" s="422">
        <v>45224.0</v>
      </c>
      <c r="B13" s="423" t="s">
        <v>1201</v>
      </c>
      <c r="C13" s="424" t="s">
        <v>1200</v>
      </c>
      <c r="D13" s="67" t="s">
        <v>2366</v>
      </c>
      <c r="E13" s="425">
        <v>35.0</v>
      </c>
      <c r="F13" s="426">
        <v>1376.0</v>
      </c>
      <c r="G13" s="426">
        <v>15.0</v>
      </c>
      <c r="H13" s="50">
        <v>0.62</v>
      </c>
      <c r="I13" s="47" t="s">
        <v>2365</v>
      </c>
      <c r="J13" s="47" t="s">
        <v>2365</v>
      </c>
      <c r="K13" s="47" t="s">
        <v>2368</v>
      </c>
      <c r="L13" s="426">
        <v>1376.0</v>
      </c>
      <c r="M13" s="426">
        <v>15.0</v>
      </c>
      <c r="N13" s="50">
        <v>0.62</v>
      </c>
      <c r="O13" s="426">
        <v>865.0</v>
      </c>
      <c r="P13" s="426"/>
      <c r="Q13" s="426">
        <v>518.0</v>
      </c>
      <c r="R13" s="425">
        <v>35.0</v>
      </c>
      <c r="S13" s="426">
        <v>28919.815470000016</v>
      </c>
      <c r="T13" s="426">
        <v>343.0</v>
      </c>
      <c r="U13" s="427">
        <v>0.03402187120291616</v>
      </c>
      <c r="V13" s="426">
        <v>7035.495029999998</v>
      </c>
      <c r="W13" s="426">
        <v>31805.486170000026</v>
      </c>
      <c r="X13" s="428">
        <v>23533.6778324424</v>
      </c>
      <c r="Y13" s="428">
        <v>850.0000000000005</v>
      </c>
      <c r="Z13" s="428">
        <v>2752410.0</v>
      </c>
      <c r="AA13" s="17"/>
    </row>
    <row r="14">
      <c r="A14" s="422">
        <v>45224.0</v>
      </c>
      <c r="B14" s="423" t="s">
        <v>1222</v>
      </c>
      <c r="C14" s="424" t="s">
        <v>1221</v>
      </c>
      <c r="D14" s="67" t="s">
        <v>2364</v>
      </c>
      <c r="E14" s="425">
        <v>65.0</v>
      </c>
      <c r="F14" s="426">
        <v>2285.0</v>
      </c>
      <c r="G14" s="426">
        <v>2.0</v>
      </c>
      <c r="H14" s="50">
        <v>0.02</v>
      </c>
      <c r="I14" s="47" t="s">
        <v>2365</v>
      </c>
      <c r="J14" s="47" t="s">
        <v>2365</v>
      </c>
      <c r="K14" s="47" t="s">
        <v>2365</v>
      </c>
      <c r="L14" s="426">
        <v>1878.0</v>
      </c>
      <c r="M14" s="426">
        <v>2.0</v>
      </c>
      <c r="N14" s="50">
        <v>0.02</v>
      </c>
      <c r="O14" s="426">
        <v>1496.0</v>
      </c>
      <c r="P14" s="426"/>
      <c r="Q14" s="426">
        <v>1108.0</v>
      </c>
      <c r="R14" s="425">
        <v>65.0</v>
      </c>
      <c r="S14" s="426">
        <v>7237.5</v>
      </c>
      <c r="T14" s="426">
        <v>106.0</v>
      </c>
      <c r="U14" s="427">
        <v>0.06148657029813502</v>
      </c>
      <c r="V14" s="426">
        <v>1304.0</v>
      </c>
      <c r="W14" s="426">
        <v>3540.5</v>
      </c>
      <c r="X14" s="428">
        <v>2801.7900618804356</v>
      </c>
      <c r="Y14" s="428">
        <v>33.5</v>
      </c>
      <c r="Z14" s="428">
        <v>1.2265427E7</v>
      </c>
      <c r="AA14" s="17"/>
    </row>
    <row r="15">
      <c r="A15" s="422">
        <v>45224.0</v>
      </c>
      <c r="B15" s="423" t="s">
        <v>1222</v>
      </c>
      <c r="C15" s="424" t="s">
        <v>1221</v>
      </c>
      <c r="D15" s="67" t="s">
        <v>2366</v>
      </c>
      <c r="E15" s="425">
        <v>45.0</v>
      </c>
      <c r="F15" s="426">
        <v>2421.0</v>
      </c>
      <c r="G15" s="426">
        <v>19.0</v>
      </c>
      <c r="H15" s="50"/>
      <c r="I15" s="47" t="s">
        <v>2365</v>
      </c>
      <c r="J15" s="47" t="s">
        <v>2365</v>
      </c>
      <c r="K15" s="47" t="s">
        <v>2365</v>
      </c>
      <c r="L15" s="426">
        <v>2032.0</v>
      </c>
      <c r="M15" s="426">
        <v>16.0</v>
      </c>
      <c r="N15" s="50">
        <v>0.05</v>
      </c>
      <c r="O15" s="426">
        <v>1503.0</v>
      </c>
      <c r="P15" s="426"/>
      <c r="Q15" s="426">
        <v>1033.0</v>
      </c>
      <c r="R15" s="425">
        <v>45.0</v>
      </c>
      <c r="S15" s="426">
        <v>14714.0</v>
      </c>
      <c r="T15" s="426">
        <v>465.0</v>
      </c>
      <c r="U15" s="427">
        <v>0.03754888006913851</v>
      </c>
      <c r="V15" s="426">
        <v>2193.0</v>
      </c>
      <c r="W15" s="426">
        <v>12877.0</v>
      </c>
      <c r="X15" s="428">
        <v>10088.974935122522</v>
      </c>
      <c r="Y15" s="428">
        <v>767.0</v>
      </c>
      <c r="Z15" s="428">
        <v>1.2537624E7</v>
      </c>
      <c r="AA15" s="17"/>
    </row>
    <row r="16">
      <c r="A16" s="422">
        <v>45224.0</v>
      </c>
      <c r="B16" s="423" t="s">
        <v>1245</v>
      </c>
      <c r="C16" s="424" t="s">
        <v>1244</v>
      </c>
      <c r="D16" s="67" t="s">
        <v>2364</v>
      </c>
      <c r="E16" s="425">
        <v>71.0</v>
      </c>
      <c r="F16" s="426">
        <v>2711.0</v>
      </c>
      <c r="G16" s="426">
        <v>2.0</v>
      </c>
      <c r="H16" s="50">
        <v>0.06</v>
      </c>
      <c r="I16" s="47" t="s">
        <v>2367</v>
      </c>
      <c r="J16" s="47" t="s">
        <v>2365</v>
      </c>
      <c r="K16" s="47" t="s">
        <v>2365</v>
      </c>
      <c r="L16" s="426">
        <v>2419.0</v>
      </c>
      <c r="M16" s="426">
        <v>3.0</v>
      </c>
      <c r="N16" s="50">
        <v>0.19</v>
      </c>
      <c r="O16" s="426">
        <v>1624.0</v>
      </c>
      <c r="P16" s="426"/>
      <c r="Q16" s="426">
        <v>628.0</v>
      </c>
      <c r="R16" s="425">
        <v>71.0</v>
      </c>
      <c r="S16" s="426">
        <v>1982.75529</v>
      </c>
      <c r="T16" s="426">
        <v>48.0</v>
      </c>
      <c r="U16" s="427">
        <v>0.26041454338499254</v>
      </c>
      <c r="V16" s="426">
        <v>999.0</v>
      </c>
      <c r="W16" s="426">
        <v>1072.5</v>
      </c>
      <c r="X16" s="428">
        <v>2341.194482269062</v>
      </c>
      <c r="Y16" s="428">
        <v>0.0</v>
      </c>
      <c r="Z16" s="428">
        <v>1135490.0</v>
      </c>
      <c r="AA16" s="17"/>
    </row>
    <row r="17">
      <c r="A17" s="422">
        <v>45224.0</v>
      </c>
      <c r="B17" s="423" t="s">
        <v>1245</v>
      </c>
      <c r="C17" s="424" t="s">
        <v>1244</v>
      </c>
      <c r="D17" s="67" t="s">
        <v>2366</v>
      </c>
      <c r="E17" s="425">
        <v>54.0</v>
      </c>
      <c r="F17" s="426">
        <v>3175.0</v>
      </c>
      <c r="G17" s="426">
        <v>19.0</v>
      </c>
      <c r="H17" s="50">
        <v>0.15</v>
      </c>
      <c r="I17" s="47" t="s">
        <v>2367</v>
      </c>
      <c r="J17" s="47" t="s">
        <v>2365</v>
      </c>
      <c r="K17" s="47" t="s">
        <v>2367</v>
      </c>
      <c r="L17" s="426">
        <v>2510.0</v>
      </c>
      <c r="M17" s="426">
        <v>17.0</v>
      </c>
      <c r="N17" s="50">
        <v>0.54</v>
      </c>
      <c r="O17" s="426">
        <v>1710.0</v>
      </c>
      <c r="P17" s="426"/>
      <c r="Q17" s="426">
        <v>759.0</v>
      </c>
      <c r="R17" s="425">
        <v>54.0</v>
      </c>
      <c r="S17" s="426">
        <v>6202.0</v>
      </c>
      <c r="T17" s="426">
        <v>201.0</v>
      </c>
      <c r="U17" s="427">
        <v>0.07805050268339143</v>
      </c>
      <c r="V17" s="426">
        <v>2464.0</v>
      </c>
      <c r="W17" s="426">
        <v>6594.75</v>
      </c>
      <c r="X17" s="428">
        <v>6903.797345498548</v>
      </c>
      <c r="Y17" s="428">
        <v>498.5</v>
      </c>
      <c r="Z17" s="428">
        <v>1065593.0</v>
      </c>
      <c r="AA17" s="17"/>
    </row>
    <row r="18">
      <c r="A18" s="422">
        <v>45224.0</v>
      </c>
      <c r="B18" s="423" t="s">
        <v>1265</v>
      </c>
      <c r="C18" s="424" t="s">
        <v>1264</v>
      </c>
      <c r="D18" s="67" t="s">
        <v>2364</v>
      </c>
      <c r="E18" s="425">
        <v>41.0</v>
      </c>
      <c r="F18" s="426">
        <v>2080.0</v>
      </c>
      <c r="G18" s="426">
        <v>5.0</v>
      </c>
      <c r="H18" s="50">
        <v>0.02</v>
      </c>
      <c r="I18" s="47" t="s">
        <v>2365</v>
      </c>
      <c r="J18" s="47" t="s">
        <v>2365</v>
      </c>
      <c r="K18" s="47" t="s">
        <v>2365</v>
      </c>
      <c r="L18" s="426">
        <v>1707.0</v>
      </c>
      <c r="M18" s="426">
        <v>4.0</v>
      </c>
      <c r="N18" s="50">
        <v>0.01</v>
      </c>
      <c r="O18" s="426">
        <v>1236.0</v>
      </c>
      <c r="P18" s="426"/>
      <c r="Q18" s="426">
        <v>724.0</v>
      </c>
      <c r="R18" s="425">
        <v>41.0</v>
      </c>
      <c r="S18" s="426">
        <v>2849.5</v>
      </c>
      <c r="T18" s="426">
        <v>280.0</v>
      </c>
      <c r="U18" s="427">
        <v>0.24580689170898637</v>
      </c>
      <c r="V18" s="426">
        <v>915.0</v>
      </c>
      <c r="W18" s="426">
        <v>3817.5</v>
      </c>
      <c r="X18" s="428">
        <v>3031.659643909775</v>
      </c>
      <c r="Y18" s="428">
        <v>523.0</v>
      </c>
      <c r="Z18" s="428">
        <v>4728475.0</v>
      </c>
      <c r="AA18" s="17"/>
    </row>
    <row r="19">
      <c r="A19" s="422">
        <v>45224.0</v>
      </c>
      <c r="B19" s="423" t="s">
        <v>1265</v>
      </c>
      <c r="C19" s="424" t="s">
        <v>1264</v>
      </c>
      <c r="D19" s="67" t="s">
        <v>2366</v>
      </c>
      <c r="E19" s="425">
        <v>24.0</v>
      </c>
      <c r="F19" s="426">
        <v>2997.0</v>
      </c>
      <c r="G19" s="426">
        <v>37.0</v>
      </c>
      <c r="H19" s="50"/>
      <c r="I19" s="47" t="s">
        <v>2367</v>
      </c>
      <c r="J19" s="47" t="s">
        <v>2365</v>
      </c>
      <c r="K19" s="47" t="s">
        <v>2365</v>
      </c>
      <c r="L19" s="426">
        <v>2479.0</v>
      </c>
      <c r="M19" s="426">
        <v>38.0</v>
      </c>
      <c r="N19" s="50">
        <v>0.05</v>
      </c>
      <c r="O19" s="426">
        <v>1804.0</v>
      </c>
      <c r="P19" s="426"/>
      <c r="Q19" s="426">
        <v>749.0</v>
      </c>
      <c r="R19" s="425">
        <v>24.0</v>
      </c>
      <c r="S19" s="426">
        <v>18667.0</v>
      </c>
      <c r="T19" s="426">
        <v>653.0</v>
      </c>
      <c r="U19" s="427">
        <v>0.15938538680640305</v>
      </c>
      <c r="V19" s="426">
        <v>3266.5</v>
      </c>
      <c r="W19" s="426">
        <v>19888.25</v>
      </c>
      <c r="X19" s="428">
        <v>10997.038292849695</v>
      </c>
      <c r="Y19" s="428">
        <v>3427.5</v>
      </c>
      <c r="Z19" s="428">
        <v>7534178.0</v>
      </c>
      <c r="AA19" s="17"/>
    </row>
    <row r="20">
      <c r="A20" s="422">
        <v>45224.0</v>
      </c>
      <c r="B20" s="423" t="s">
        <v>1288</v>
      </c>
      <c r="C20" s="424" t="s">
        <v>1287</v>
      </c>
      <c r="D20" s="67" t="s">
        <v>2364</v>
      </c>
      <c r="E20" s="425">
        <v>40.0</v>
      </c>
      <c r="F20" s="426">
        <v>1944.0</v>
      </c>
      <c r="G20" s="426">
        <v>6.0</v>
      </c>
      <c r="H20" s="50">
        <v>0.3</v>
      </c>
      <c r="I20" s="47" t="s">
        <v>2365</v>
      </c>
      <c r="J20" s="47" t="s">
        <v>2365</v>
      </c>
      <c r="K20" s="47" t="s">
        <v>2368</v>
      </c>
      <c r="L20" s="426">
        <v>1944.0</v>
      </c>
      <c r="M20" s="426">
        <v>6.0</v>
      </c>
      <c r="N20" s="50">
        <v>0.3</v>
      </c>
      <c r="O20" s="426">
        <v>1260.0</v>
      </c>
      <c r="P20" s="426"/>
      <c r="Q20" s="426">
        <v>655.0</v>
      </c>
      <c r="R20" s="425">
        <v>40.0</v>
      </c>
      <c r="S20" s="426">
        <v>2975.066200000001</v>
      </c>
      <c r="T20" s="426">
        <v>309.49999999999983</v>
      </c>
      <c r="U20" s="427">
        <v>0.09243686305198028</v>
      </c>
      <c r="V20" s="426">
        <v>1182.35316</v>
      </c>
      <c r="W20" s="426">
        <v>8756.118959999998</v>
      </c>
      <c r="X20" s="428">
        <v>4337.942470710232</v>
      </c>
      <c r="Y20" s="428">
        <v>1141.6334000000004</v>
      </c>
      <c r="Z20" s="428">
        <v>5366540.0</v>
      </c>
      <c r="AA20" s="17"/>
    </row>
    <row r="21">
      <c r="A21" s="422">
        <v>45224.0</v>
      </c>
      <c r="B21" s="423" t="s">
        <v>1288</v>
      </c>
      <c r="C21" s="424" t="s">
        <v>1287</v>
      </c>
      <c r="D21" s="67" t="s">
        <v>2366</v>
      </c>
      <c r="E21" s="425">
        <v>27.0</v>
      </c>
      <c r="F21" s="426">
        <v>2409.0</v>
      </c>
      <c r="G21" s="426">
        <v>33.0</v>
      </c>
      <c r="H21" s="50">
        <v>0.12</v>
      </c>
      <c r="I21" s="47" t="s">
        <v>2365</v>
      </c>
      <c r="J21" s="47" t="s">
        <v>2365</v>
      </c>
      <c r="K21" s="47" t="s">
        <v>2367</v>
      </c>
      <c r="L21" s="426">
        <v>2409.0</v>
      </c>
      <c r="M21" s="426">
        <v>33.0</v>
      </c>
      <c r="N21" s="50">
        <v>0.12</v>
      </c>
      <c r="O21" s="426">
        <v>1552.0</v>
      </c>
      <c r="P21" s="426"/>
      <c r="Q21" s="426">
        <v>651.0</v>
      </c>
      <c r="R21" s="425">
        <v>27.0</v>
      </c>
      <c r="S21" s="426">
        <v>13968.166659999993</v>
      </c>
      <c r="T21" s="426">
        <v>1009.9999999999991</v>
      </c>
      <c r="U21" s="427">
        <v>0.020305005385445548</v>
      </c>
      <c r="V21" s="426">
        <v>4061.056020000001</v>
      </c>
      <c r="W21" s="426">
        <v>33815.16386</v>
      </c>
      <c r="X21" s="428">
        <v>17870.92581959327</v>
      </c>
      <c r="Y21" s="428">
        <v>8814.049019999999</v>
      </c>
      <c r="Z21" s="428">
        <v>4995177.0</v>
      </c>
      <c r="AA21" s="17"/>
    </row>
    <row r="22">
      <c r="A22" s="422">
        <v>45224.0</v>
      </c>
      <c r="B22" s="423" t="s">
        <v>1308</v>
      </c>
      <c r="C22" s="424" t="s">
        <v>1307</v>
      </c>
      <c r="D22" s="67" t="s">
        <v>2364</v>
      </c>
      <c r="E22" s="425">
        <v>31.0</v>
      </c>
      <c r="F22" s="426">
        <v>3036.0</v>
      </c>
      <c r="G22" s="426">
        <v>2.0</v>
      </c>
      <c r="H22" s="50"/>
      <c r="I22" s="47" t="s">
        <v>2367</v>
      </c>
      <c r="J22" s="47" t="s">
        <v>2365</v>
      </c>
      <c r="K22" s="47" t="s">
        <v>2365</v>
      </c>
      <c r="L22" s="426">
        <v>1518.0</v>
      </c>
      <c r="M22" s="426">
        <v>3.0</v>
      </c>
      <c r="N22" s="50">
        <v>0.2</v>
      </c>
      <c r="O22" s="426">
        <v>962.0</v>
      </c>
      <c r="P22" s="426"/>
      <c r="Q22" s="426">
        <v>633.0</v>
      </c>
      <c r="R22" s="425">
        <v>31.0</v>
      </c>
      <c r="S22" s="426">
        <v>8481.635530000001</v>
      </c>
      <c r="T22" s="426">
        <v>114.5</v>
      </c>
      <c r="U22" s="427">
        <v>0.5401086813764119</v>
      </c>
      <c r="V22" s="426">
        <v>6822.060690000001</v>
      </c>
      <c r="W22" s="426">
        <v>25354.11319999999</v>
      </c>
      <c r="X22" s="428">
        <v>11308.902441184455</v>
      </c>
      <c r="Y22" s="428">
        <v>136.5</v>
      </c>
      <c r="Z22" s="428">
        <v>4917556.0</v>
      </c>
      <c r="AA22" s="17"/>
    </row>
    <row r="23">
      <c r="A23" s="422">
        <v>45224.0</v>
      </c>
      <c r="B23" s="423" t="s">
        <v>1308</v>
      </c>
      <c r="C23" s="424" t="s">
        <v>1307</v>
      </c>
      <c r="D23" s="67" t="s">
        <v>2366</v>
      </c>
      <c r="E23" s="425">
        <v>5.0</v>
      </c>
      <c r="F23" s="426">
        <v>4039.0</v>
      </c>
      <c r="G23" s="426">
        <v>14.0</v>
      </c>
      <c r="H23" s="50"/>
      <c r="I23" s="47" t="s">
        <v>2368</v>
      </c>
      <c r="J23" s="47" t="s">
        <v>2365</v>
      </c>
      <c r="K23" s="47" t="s">
        <v>2365</v>
      </c>
      <c r="L23" s="426">
        <v>1688.0</v>
      </c>
      <c r="M23" s="426">
        <v>13.0</v>
      </c>
      <c r="N23" s="50">
        <v>0.37</v>
      </c>
      <c r="O23" s="426">
        <v>1208.0</v>
      </c>
      <c r="P23" s="426"/>
      <c r="Q23" s="426">
        <v>702.0</v>
      </c>
      <c r="R23" s="425">
        <v>5.0</v>
      </c>
      <c r="S23" s="426">
        <v>10008.296890000001</v>
      </c>
      <c r="T23" s="426">
        <v>498.0</v>
      </c>
      <c r="U23" s="427">
        <v>1.295402834147069</v>
      </c>
      <c r="V23" s="426">
        <v>3928.671480000001</v>
      </c>
      <c r="W23" s="426">
        <v>17453.363799999977</v>
      </c>
      <c r="X23" s="428">
        <v>14306.360822622783</v>
      </c>
      <c r="Y23" s="428">
        <v>1817.9999999999995</v>
      </c>
      <c r="Z23" s="428">
        <v>5494293.0</v>
      </c>
      <c r="AA23" s="17"/>
    </row>
    <row r="24">
      <c r="A24" s="422">
        <v>45224.0</v>
      </c>
      <c r="B24" s="423" t="s">
        <v>1328</v>
      </c>
      <c r="C24" s="424" t="s">
        <v>1327</v>
      </c>
      <c r="D24" s="67" t="s">
        <v>2364</v>
      </c>
      <c r="E24" s="425">
        <v>32.0</v>
      </c>
      <c r="F24" s="426">
        <v>1489.0</v>
      </c>
      <c r="G24" s="426">
        <v>3.0</v>
      </c>
      <c r="H24" s="50">
        <v>0.15</v>
      </c>
      <c r="I24" s="47" t="s">
        <v>2365</v>
      </c>
      <c r="J24" s="47" t="s">
        <v>2365</v>
      </c>
      <c r="K24" s="47" t="s">
        <v>2367</v>
      </c>
      <c r="L24" s="426">
        <v>1352.0</v>
      </c>
      <c r="M24" s="426">
        <v>3.0</v>
      </c>
      <c r="N24" s="50">
        <v>0.1</v>
      </c>
      <c r="O24" s="426">
        <v>1027.0</v>
      </c>
      <c r="P24" s="426"/>
      <c r="Q24" s="426">
        <v>751.0</v>
      </c>
      <c r="R24" s="425">
        <v>32.0</v>
      </c>
      <c r="S24" s="426">
        <v>12231.249999999989</v>
      </c>
      <c r="T24" s="426">
        <v>133.0</v>
      </c>
      <c r="U24" s="427">
        <v>0.5535934585504042</v>
      </c>
      <c r="V24" s="426">
        <v>4061.7999999999984</v>
      </c>
      <c r="W24" s="426">
        <v>13919.249999999989</v>
      </c>
      <c r="X24" s="428">
        <v>5414.102563581948</v>
      </c>
      <c r="Y24" s="428">
        <v>121.0</v>
      </c>
      <c r="Z24" s="428">
        <v>2.9197028E7</v>
      </c>
      <c r="AA24" s="17"/>
    </row>
    <row r="25">
      <c r="A25" s="422">
        <v>45224.0</v>
      </c>
      <c r="B25" s="423" t="s">
        <v>1328</v>
      </c>
      <c r="C25" s="424" t="s">
        <v>1327</v>
      </c>
      <c r="D25" s="67" t="s">
        <v>2366</v>
      </c>
      <c r="E25" s="425">
        <v>27.0</v>
      </c>
      <c r="F25" s="426">
        <v>2706.0</v>
      </c>
      <c r="G25" s="426">
        <v>12.0</v>
      </c>
      <c r="H25" s="50">
        <v>0.06</v>
      </c>
      <c r="I25" s="47" t="s">
        <v>2367</v>
      </c>
      <c r="J25" s="47" t="s">
        <v>2365</v>
      </c>
      <c r="K25" s="47" t="s">
        <v>2365</v>
      </c>
      <c r="L25" s="426">
        <v>2426.0</v>
      </c>
      <c r="M25" s="426">
        <v>13.0</v>
      </c>
      <c r="N25" s="50">
        <v>0.18</v>
      </c>
      <c r="O25" s="426">
        <v>1208.0</v>
      </c>
      <c r="P25" s="426"/>
      <c r="Q25" s="426">
        <v>745.0</v>
      </c>
      <c r="R25" s="425">
        <v>27.0</v>
      </c>
      <c r="S25" s="426">
        <v>51873.75000000006</v>
      </c>
      <c r="T25" s="426">
        <v>878.0</v>
      </c>
      <c r="U25" s="427">
        <v>0.004932610297211547</v>
      </c>
      <c r="V25" s="426">
        <v>15802.300000000003</v>
      </c>
      <c r="W25" s="426">
        <v>55624.55000000005</v>
      </c>
      <c r="X25" s="428">
        <v>24009.73681107104</v>
      </c>
      <c r="Y25" s="428">
        <v>2329.0</v>
      </c>
      <c r="Z25" s="428">
        <v>1.5007123E7</v>
      </c>
      <c r="AA25" s="17"/>
    </row>
    <row r="26">
      <c r="A26" s="422">
        <v>45224.0</v>
      </c>
      <c r="B26" s="423" t="s">
        <v>1351</v>
      </c>
      <c r="C26" s="424" t="s">
        <v>1350</v>
      </c>
      <c r="D26" s="67" t="s">
        <v>2364</v>
      </c>
      <c r="E26" s="425">
        <v>55.00000000000001</v>
      </c>
      <c r="F26" s="426">
        <v>2618.0</v>
      </c>
      <c r="G26" s="426">
        <v>4.0</v>
      </c>
      <c r="H26" s="50">
        <v>0.01</v>
      </c>
      <c r="I26" s="47" t="s">
        <v>2367</v>
      </c>
      <c r="J26" s="47" t="s">
        <v>2365</v>
      </c>
      <c r="K26" s="47" t="s">
        <v>2365</v>
      </c>
      <c r="L26" s="426">
        <v>1419.0</v>
      </c>
      <c r="M26" s="426">
        <v>3.0</v>
      </c>
      <c r="N26" s="50">
        <v>0.01</v>
      </c>
      <c r="O26" s="426">
        <v>1023.0</v>
      </c>
      <c r="P26" s="426"/>
      <c r="Q26" s="426">
        <v>373.0</v>
      </c>
      <c r="R26" s="425">
        <v>55.00000000000001</v>
      </c>
      <c r="S26" s="426">
        <v>4047.5</v>
      </c>
      <c r="T26" s="426">
        <v>150.0</v>
      </c>
      <c r="U26" s="427">
        <v>0.0</v>
      </c>
      <c r="V26" s="426">
        <v>710.5</v>
      </c>
      <c r="W26" s="426">
        <v>4365.75</v>
      </c>
      <c r="X26" s="428">
        <v>4223.034966317846</v>
      </c>
      <c r="Y26" s="428">
        <v>344.5</v>
      </c>
      <c r="Z26" s="428">
        <v>5.6050264E7</v>
      </c>
      <c r="AA26" s="17"/>
    </row>
    <row r="27">
      <c r="A27" s="422">
        <v>45224.0</v>
      </c>
      <c r="B27" s="423" t="s">
        <v>1351</v>
      </c>
      <c r="C27" s="424" t="s">
        <v>1350</v>
      </c>
      <c r="D27" s="67" t="s">
        <v>2366</v>
      </c>
      <c r="E27" s="425">
        <v>27.0</v>
      </c>
      <c r="F27" s="426">
        <v>2443.0</v>
      </c>
      <c r="G27" s="426">
        <v>36.0</v>
      </c>
      <c r="H27" s="50"/>
      <c r="I27" s="47" t="s">
        <v>2365</v>
      </c>
      <c r="J27" s="47" t="s">
        <v>2365</v>
      </c>
      <c r="K27" s="47" t="s">
        <v>2365</v>
      </c>
      <c r="L27" s="426">
        <v>2222.0</v>
      </c>
      <c r="M27" s="426">
        <v>28.0</v>
      </c>
      <c r="N27" s="50"/>
      <c r="O27" s="426">
        <v>2109.0</v>
      </c>
      <c r="P27" s="426"/>
      <c r="Q27" s="426">
        <v>726.0</v>
      </c>
      <c r="R27" s="425">
        <v>27.0</v>
      </c>
      <c r="S27" s="426">
        <v>14268.0</v>
      </c>
      <c r="T27" s="426">
        <v>673.0</v>
      </c>
      <c r="U27" s="427">
        <v>0.0</v>
      </c>
      <c r="V27" s="426">
        <v>4478.0</v>
      </c>
      <c r="W27" s="426">
        <v>20211.5</v>
      </c>
      <c r="X27" s="428">
        <v>13044.526830628452</v>
      </c>
      <c r="Y27" s="428">
        <v>4466.5</v>
      </c>
      <c r="Z27" s="428">
        <v>3.9656643E7</v>
      </c>
      <c r="AA27" s="17"/>
    </row>
    <row r="28">
      <c r="A28" s="422">
        <v>45224.0</v>
      </c>
      <c r="B28" s="423" t="s">
        <v>1371</v>
      </c>
      <c r="C28" s="424" t="s">
        <v>1370</v>
      </c>
      <c r="D28" s="67" t="s">
        <v>2364</v>
      </c>
      <c r="E28" s="425">
        <v>71.0</v>
      </c>
      <c r="F28" s="426">
        <v>3280.0</v>
      </c>
      <c r="G28" s="426">
        <v>4.0</v>
      </c>
      <c r="H28" s="50">
        <v>0.01</v>
      </c>
      <c r="I28" s="47" t="s">
        <v>2367</v>
      </c>
      <c r="J28" s="47" t="s">
        <v>2365</v>
      </c>
      <c r="K28" s="47" t="s">
        <v>2365</v>
      </c>
      <c r="L28" s="426">
        <v>2094.0</v>
      </c>
      <c r="M28" s="426">
        <v>3.0</v>
      </c>
      <c r="N28" s="50">
        <v>0.03</v>
      </c>
      <c r="O28" s="426">
        <v>1684.0</v>
      </c>
      <c r="P28" s="426"/>
      <c r="Q28" s="426">
        <v>719.0</v>
      </c>
      <c r="R28" s="425">
        <v>71.0</v>
      </c>
      <c r="S28" s="426">
        <v>2087.0</v>
      </c>
      <c r="T28" s="426">
        <v>199.0</v>
      </c>
      <c r="U28" s="427">
        <v>0.09150941470208387</v>
      </c>
      <c r="V28" s="426">
        <v>1196.5</v>
      </c>
      <c r="W28" s="426">
        <v>4825.25</v>
      </c>
      <c r="X28" s="428">
        <v>2206.7403051532497</v>
      </c>
      <c r="Y28" s="428">
        <v>255.0</v>
      </c>
      <c r="Z28" s="428">
        <v>3601471.0</v>
      </c>
      <c r="AA28" s="17"/>
    </row>
    <row r="29">
      <c r="A29" s="422">
        <v>45224.0</v>
      </c>
      <c r="B29" s="423" t="s">
        <v>1371</v>
      </c>
      <c r="C29" s="424" t="s">
        <v>1370</v>
      </c>
      <c r="D29" s="67" t="s">
        <v>2366</v>
      </c>
      <c r="E29" s="425">
        <v>13.0</v>
      </c>
      <c r="F29" s="426">
        <v>3775.0</v>
      </c>
      <c r="G29" s="426">
        <v>35.0</v>
      </c>
      <c r="H29" s="50">
        <v>0.02</v>
      </c>
      <c r="I29" s="47" t="s">
        <v>2367</v>
      </c>
      <c r="J29" s="47" t="s">
        <v>2365</v>
      </c>
      <c r="K29" s="47" t="s">
        <v>2365</v>
      </c>
      <c r="L29" s="426">
        <v>2935.0</v>
      </c>
      <c r="M29" s="426">
        <v>18.0</v>
      </c>
      <c r="N29" s="50">
        <v>0.01</v>
      </c>
      <c r="O29" s="426">
        <v>2454.0</v>
      </c>
      <c r="P29" s="426"/>
      <c r="Q29" s="426">
        <v>895.0</v>
      </c>
      <c r="R29" s="425">
        <v>13.0</v>
      </c>
      <c r="S29" s="426">
        <v>11511.25</v>
      </c>
      <c r="T29" s="426">
        <v>4198.0</v>
      </c>
      <c r="U29" s="427">
        <v>0.2480078920288368</v>
      </c>
      <c r="V29" s="426">
        <v>6846.75</v>
      </c>
      <c r="W29" s="426">
        <v>31845.5</v>
      </c>
      <c r="X29" s="428">
        <v>18984.331979889113</v>
      </c>
      <c r="Y29" s="428">
        <v>20180.25</v>
      </c>
      <c r="Z29" s="428">
        <v>3445867.0</v>
      </c>
      <c r="AA29" s="17"/>
    </row>
    <row r="30">
      <c r="A30" s="422">
        <v>45224.0</v>
      </c>
      <c r="B30" s="423" t="s">
        <v>1389</v>
      </c>
      <c r="C30" s="424" t="s">
        <v>1388</v>
      </c>
      <c r="D30" s="67" t="s">
        <v>2364</v>
      </c>
      <c r="E30" s="425">
        <v>91.0</v>
      </c>
      <c r="F30" s="426">
        <v>2453.0</v>
      </c>
      <c r="G30" s="426">
        <v>8.0</v>
      </c>
      <c r="H30" s="50">
        <v>0.01</v>
      </c>
      <c r="I30" s="47" t="s">
        <v>2365</v>
      </c>
      <c r="J30" s="47" t="s">
        <v>2365</v>
      </c>
      <c r="K30" s="47" t="s">
        <v>2365</v>
      </c>
      <c r="L30" s="426">
        <v>2029.0</v>
      </c>
      <c r="M30" s="426">
        <v>6.0</v>
      </c>
      <c r="N30" s="50">
        <v>0.03</v>
      </c>
      <c r="O30" s="426">
        <v>1434.0</v>
      </c>
      <c r="P30" s="426"/>
      <c r="Q30" s="426">
        <v>1085.0</v>
      </c>
      <c r="R30" s="425">
        <v>91.0</v>
      </c>
      <c r="S30" s="426">
        <v>1513.5</v>
      </c>
      <c r="T30" s="426">
        <v>121.0</v>
      </c>
      <c r="U30" s="427">
        <v>0.012305498651971513</v>
      </c>
      <c r="V30" s="426">
        <v>496.0</v>
      </c>
      <c r="W30" s="426">
        <v>1628.5</v>
      </c>
      <c r="X30" s="428">
        <v>2155.3156273398863</v>
      </c>
      <c r="Y30" s="428">
        <v>35.5</v>
      </c>
      <c r="Z30" s="428">
        <v>2.5121323E7</v>
      </c>
      <c r="AA30" s="17"/>
    </row>
    <row r="31">
      <c r="A31" s="422">
        <v>45224.0</v>
      </c>
      <c r="B31" s="423" t="s">
        <v>1389</v>
      </c>
      <c r="C31" s="424" t="s">
        <v>1388</v>
      </c>
      <c r="D31" s="67" t="s">
        <v>2366</v>
      </c>
      <c r="E31" s="425">
        <v>67.0</v>
      </c>
      <c r="F31" s="426">
        <v>3372.0</v>
      </c>
      <c r="G31" s="426">
        <v>33.0</v>
      </c>
      <c r="H31" s="50">
        <v>0.01</v>
      </c>
      <c r="I31" s="47" t="s">
        <v>2367</v>
      </c>
      <c r="J31" s="47" t="s">
        <v>2365</v>
      </c>
      <c r="K31" s="47" t="s">
        <v>2365</v>
      </c>
      <c r="L31" s="426">
        <v>2312.0</v>
      </c>
      <c r="M31" s="426">
        <v>26.0</v>
      </c>
      <c r="N31" s="50">
        <v>0.19</v>
      </c>
      <c r="O31" s="426">
        <v>1512.0</v>
      </c>
      <c r="P31" s="426"/>
      <c r="Q31" s="426">
        <v>1140.0</v>
      </c>
      <c r="R31" s="425">
        <v>67.0</v>
      </c>
      <c r="S31" s="426">
        <v>4115.5</v>
      </c>
      <c r="T31" s="426">
        <v>633.0</v>
      </c>
      <c r="U31" s="427">
        <v>0.00927361836764675</v>
      </c>
      <c r="V31" s="426">
        <v>1529.0</v>
      </c>
      <c r="W31" s="426">
        <v>4122.25</v>
      </c>
      <c r="X31" s="428">
        <v>3361.1543626893817</v>
      </c>
      <c r="Y31" s="428">
        <v>714.0</v>
      </c>
      <c r="Z31" s="428">
        <v>2.0797456E7</v>
      </c>
      <c r="AA31" s="17"/>
    </row>
    <row r="32">
      <c r="A32" s="422">
        <v>45224.0</v>
      </c>
      <c r="B32" s="423" t="s">
        <v>1410</v>
      </c>
      <c r="C32" s="424" t="s">
        <v>1409</v>
      </c>
      <c r="D32" s="67" t="s">
        <v>2364</v>
      </c>
      <c r="E32" s="425">
        <v>55.00000000000001</v>
      </c>
      <c r="F32" s="426">
        <v>3004.0</v>
      </c>
      <c r="G32" s="426">
        <v>3.0</v>
      </c>
      <c r="H32" s="50">
        <v>0.01</v>
      </c>
      <c r="I32" s="47" t="s">
        <v>2367</v>
      </c>
      <c r="J32" s="47" t="s">
        <v>2365</v>
      </c>
      <c r="K32" s="47" t="s">
        <v>2365</v>
      </c>
      <c r="L32" s="426">
        <v>3547.0</v>
      </c>
      <c r="M32" s="426">
        <v>3.0</v>
      </c>
      <c r="N32" s="50">
        <v>0.14</v>
      </c>
      <c r="O32" s="426">
        <v>3187.0</v>
      </c>
      <c r="P32" s="426"/>
      <c r="Q32" s="426">
        <v>2826.0</v>
      </c>
      <c r="R32" s="425">
        <v>55.00000000000001</v>
      </c>
      <c r="S32" s="426">
        <v>8621.75</v>
      </c>
      <c r="T32" s="426">
        <v>24.0</v>
      </c>
      <c r="U32" s="427">
        <v>0.014092101994133613</v>
      </c>
      <c r="V32" s="426">
        <v>3877.75</v>
      </c>
      <c r="W32" s="426">
        <v>4355.25</v>
      </c>
      <c r="X32" s="428">
        <v>6666.836950421034</v>
      </c>
      <c r="Y32" s="428">
        <v>0.0</v>
      </c>
      <c r="Z32" s="428">
        <v>3582192.0</v>
      </c>
      <c r="AA32" s="17"/>
    </row>
    <row r="33">
      <c r="A33" s="422">
        <v>45224.0</v>
      </c>
      <c r="B33" s="423" t="s">
        <v>1410</v>
      </c>
      <c r="C33" s="424" t="s">
        <v>1409</v>
      </c>
      <c r="D33" s="67" t="s">
        <v>2366</v>
      </c>
      <c r="E33" s="425">
        <v>6.0</v>
      </c>
      <c r="F33" s="426">
        <v>4194.0</v>
      </c>
      <c r="G33" s="426">
        <v>29.0</v>
      </c>
      <c r="H33" s="50">
        <v>0.08</v>
      </c>
      <c r="I33" s="47" t="s">
        <v>2368</v>
      </c>
      <c r="J33" s="47" t="s">
        <v>2365</v>
      </c>
      <c r="K33" s="47" t="s">
        <v>2365</v>
      </c>
      <c r="L33" s="426">
        <v>3906.0</v>
      </c>
      <c r="M33" s="426">
        <v>19.0</v>
      </c>
      <c r="N33" s="50">
        <v>0.19</v>
      </c>
      <c r="O33" s="426">
        <v>3347.0</v>
      </c>
      <c r="P33" s="426"/>
      <c r="Q33" s="426">
        <v>2716.0</v>
      </c>
      <c r="R33" s="425">
        <v>6.0</v>
      </c>
      <c r="S33" s="426">
        <v>32887.75</v>
      </c>
      <c r="T33" s="426">
        <v>752.0</v>
      </c>
      <c r="U33" s="427">
        <v>0.4216926372646458</v>
      </c>
      <c r="V33" s="426">
        <v>7306.75</v>
      </c>
      <c r="W33" s="426">
        <v>72826.25</v>
      </c>
      <c r="X33" s="428">
        <v>24863.421887275486</v>
      </c>
      <c r="Y33" s="428">
        <v>3927.0</v>
      </c>
      <c r="Z33" s="428">
        <v>1.9081238E7</v>
      </c>
      <c r="AA33" s="17"/>
    </row>
    <row r="34">
      <c r="A34" s="422"/>
      <c r="B34" s="423"/>
      <c r="C34" s="67"/>
      <c r="D34" s="67"/>
      <c r="E34" s="425"/>
      <c r="F34" s="426"/>
      <c r="G34" s="426"/>
      <c r="H34" s="50"/>
      <c r="I34" s="47"/>
      <c r="J34" s="47"/>
      <c r="K34" s="47"/>
      <c r="L34" s="426"/>
      <c r="M34" s="426"/>
      <c r="N34" s="50"/>
      <c r="O34" s="426"/>
      <c r="P34" s="426"/>
      <c r="Q34" s="426"/>
      <c r="R34" s="425"/>
      <c r="S34" s="426"/>
      <c r="T34" s="426"/>
      <c r="U34" s="427"/>
      <c r="V34" s="426"/>
      <c r="W34" s="426"/>
      <c r="X34" s="17"/>
      <c r="Y34" s="17"/>
      <c r="Z34" s="17"/>
      <c r="AA34" s="17"/>
    </row>
    <row r="35">
      <c r="A35" s="422"/>
      <c r="B35" s="423"/>
      <c r="C35" s="67"/>
      <c r="D35" s="67"/>
      <c r="E35" s="425"/>
      <c r="F35" s="426"/>
      <c r="G35" s="426"/>
      <c r="H35" s="50"/>
      <c r="I35" s="47"/>
      <c r="J35" s="47"/>
      <c r="K35" s="47"/>
      <c r="L35" s="426"/>
      <c r="M35" s="426"/>
      <c r="N35" s="50"/>
      <c r="O35" s="426"/>
      <c r="P35" s="426"/>
      <c r="Q35" s="426"/>
      <c r="R35" s="425"/>
      <c r="S35" s="426"/>
      <c r="T35" s="426"/>
      <c r="U35" s="427"/>
      <c r="V35" s="426"/>
      <c r="W35" s="426"/>
      <c r="X35" s="17"/>
      <c r="Y35" s="17"/>
      <c r="Z35" s="17"/>
      <c r="AA35" s="17"/>
    </row>
    <row r="36">
      <c r="A36" s="422"/>
      <c r="B36" s="423"/>
      <c r="C36" s="67"/>
      <c r="D36" s="67"/>
      <c r="E36" s="425"/>
      <c r="F36" s="426"/>
      <c r="G36" s="426"/>
      <c r="H36" s="50"/>
      <c r="I36" s="47"/>
      <c r="J36" s="47"/>
      <c r="K36" s="47"/>
      <c r="L36" s="426"/>
      <c r="M36" s="426"/>
      <c r="N36" s="50"/>
      <c r="O36" s="426"/>
      <c r="P36" s="426"/>
      <c r="Q36" s="426"/>
      <c r="R36" s="425"/>
      <c r="S36" s="426"/>
      <c r="T36" s="426"/>
      <c r="U36" s="427"/>
      <c r="V36" s="426"/>
      <c r="W36" s="426"/>
      <c r="X36" s="17"/>
      <c r="Y36" s="17"/>
      <c r="Z36" s="17"/>
      <c r="AA36" s="17"/>
    </row>
    <row r="37">
      <c r="A37" s="422"/>
      <c r="B37" s="423"/>
      <c r="C37" s="67"/>
      <c r="D37" s="67"/>
      <c r="E37" s="425"/>
      <c r="F37" s="426"/>
      <c r="G37" s="426"/>
      <c r="H37" s="50"/>
      <c r="I37" s="47"/>
      <c r="J37" s="47"/>
      <c r="K37" s="47"/>
      <c r="L37" s="426"/>
      <c r="M37" s="426"/>
      <c r="N37" s="50"/>
      <c r="O37" s="426"/>
      <c r="P37" s="426"/>
      <c r="Q37" s="426"/>
      <c r="R37" s="425"/>
      <c r="S37" s="426"/>
      <c r="T37" s="426"/>
      <c r="U37" s="427"/>
      <c r="V37" s="426"/>
      <c r="W37" s="426"/>
      <c r="X37" s="17"/>
      <c r="Y37" s="17"/>
      <c r="Z37" s="17"/>
      <c r="AA37" s="17"/>
    </row>
    <row r="38">
      <c r="A38" s="422"/>
      <c r="B38" s="423"/>
      <c r="C38" s="67"/>
      <c r="D38" s="67"/>
      <c r="E38" s="425"/>
      <c r="F38" s="426"/>
      <c r="G38" s="426"/>
      <c r="H38" s="50"/>
      <c r="I38" s="47"/>
      <c r="J38" s="47"/>
      <c r="K38" s="47"/>
      <c r="L38" s="426"/>
      <c r="M38" s="426"/>
      <c r="N38" s="50"/>
      <c r="O38" s="426"/>
      <c r="P38" s="426"/>
      <c r="Q38" s="426"/>
      <c r="R38" s="425"/>
      <c r="S38" s="426"/>
      <c r="T38" s="426"/>
      <c r="U38" s="427"/>
      <c r="V38" s="426"/>
      <c r="W38" s="426"/>
      <c r="X38" s="17"/>
      <c r="Y38" s="17"/>
      <c r="Z38" s="17"/>
      <c r="AA38" s="17"/>
    </row>
    <row r="39">
      <c r="A39" s="422"/>
      <c r="B39" s="423"/>
      <c r="C39" s="67"/>
      <c r="D39" s="67"/>
      <c r="E39" s="425"/>
      <c r="F39" s="426"/>
      <c r="G39" s="426"/>
      <c r="H39" s="50"/>
      <c r="I39" s="47"/>
      <c r="J39" s="47"/>
      <c r="K39" s="47"/>
      <c r="L39" s="426"/>
      <c r="M39" s="426"/>
      <c r="N39" s="50"/>
      <c r="O39" s="426"/>
      <c r="P39" s="426"/>
      <c r="Q39" s="426"/>
      <c r="R39" s="425"/>
      <c r="S39" s="426"/>
      <c r="T39" s="426"/>
      <c r="U39" s="427"/>
      <c r="V39" s="426"/>
      <c r="W39" s="426"/>
      <c r="X39" s="17"/>
      <c r="Y39" s="17"/>
      <c r="Z39" s="17"/>
      <c r="AA39" s="17"/>
    </row>
    <row r="40">
      <c r="A40" s="422"/>
      <c r="B40" s="423"/>
      <c r="C40" s="67"/>
      <c r="D40" s="67"/>
      <c r="E40" s="425"/>
      <c r="F40" s="426"/>
      <c r="G40" s="426"/>
      <c r="H40" s="50"/>
      <c r="I40" s="47"/>
      <c r="J40" s="47"/>
      <c r="K40" s="47"/>
      <c r="L40" s="426"/>
      <c r="M40" s="426"/>
      <c r="N40" s="50"/>
      <c r="O40" s="426"/>
      <c r="P40" s="426"/>
      <c r="Q40" s="426"/>
      <c r="R40" s="425"/>
      <c r="S40" s="426"/>
      <c r="T40" s="426"/>
      <c r="U40" s="427"/>
      <c r="V40" s="426"/>
      <c r="W40" s="426"/>
      <c r="X40" s="17"/>
      <c r="Y40" s="17"/>
      <c r="Z40" s="17"/>
      <c r="AA40" s="17"/>
    </row>
    <row r="41">
      <c r="A41" s="422"/>
      <c r="B41" s="423"/>
      <c r="C41" s="67"/>
      <c r="D41" s="67"/>
      <c r="E41" s="425"/>
      <c r="F41" s="426"/>
      <c r="G41" s="426"/>
      <c r="H41" s="50"/>
      <c r="I41" s="47"/>
      <c r="J41" s="47"/>
      <c r="K41" s="47"/>
      <c r="L41" s="426"/>
      <c r="M41" s="426"/>
      <c r="N41" s="50"/>
      <c r="O41" s="426"/>
      <c r="P41" s="426"/>
      <c r="Q41" s="426"/>
      <c r="R41" s="425"/>
      <c r="S41" s="426"/>
      <c r="T41" s="426"/>
      <c r="U41" s="427"/>
      <c r="V41" s="426"/>
      <c r="W41" s="426"/>
      <c r="X41" s="17"/>
      <c r="Y41" s="17"/>
      <c r="Z41" s="17"/>
      <c r="AA41" s="17"/>
    </row>
    <row r="42">
      <c r="A42" s="422"/>
      <c r="B42" s="423"/>
      <c r="C42" s="67"/>
      <c r="D42" s="67"/>
      <c r="E42" s="425"/>
      <c r="F42" s="426"/>
      <c r="G42" s="426"/>
      <c r="H42" s="50"/>
      <c r="I42" s="47"/>
      <c r="J42" s="47"/>
      <c r="K42" s="47"/>
      <c r="L42" s="426"/>
      <c r="M42" s="426"/>
      <c r="N42" s="50"/>
      <c r="O42" s="426"/>
      <c r="P42" s="426"/>
      <c r="Q42" s="426"/>
      <c r="R42" s="425"/>
      <c r="S42" s="426"/>
      <c r="T42" s="426"/>
      <c r="U42" s="427"/>
      <c r="V42" s="426"/>
      <c r="W42" s="426"/>
      <c r="X42" s="17"/>
      <c r="Y42" s="17"/>
      <c r="Z42" s="17"/>
      <c r="AA42" s="17"/>
    </row>
    <row r="43">
      <c r="A43" s="422"/>
      <c r="B43" s="423"/>
      <c r="C43" s="67"/>
      <c r="D43" s="67"/>
      <c r="E43" s="425"/>
      <c r="F43" s="426"/>
      <c r="G43" s="426"/>
      <c r="H43" s="50"/>
      <c r="I43" s="47"/>
      <c r="J43" s="47"/>
      <c r="K43" s="47"/>
      <c r="L43" s="426"/>
      <c r="M43" s="426"/>
      <c r="N43" s="50"/>
      <c r="O43" s="426"/>
      <c r="P43" s="426"/>
      <c r="Q43" s="426"/>
      <c r="R43" s="425"/>
      <c r="S43" s="426"/>
      <c r="T43" s="426"/>
      <c r="U43" s="427"/>
      <c r="V43" s="426"/>
      <c r="W43" s="426"/>
      <c r="X43" s="17"/>
      <c r="Y43" s="17"/>
      <c r="Z43" s="17"/>
      <c r="AA43" s="17"/>
    </row>
    <row r="44">
      <c r="A44" s="422"/>
      <c r="B44" s="423"/>
      <c r="C44" s="67"/>
      <c r="D44" s="67"/>
      <c r="E44" s="425"/>
      <c r="F44" s="426"/>
      <c r="G44" s="426"/>
      <c r="H44" s="50"/>
      <c r="I44" s="47"/>
      <c r="J44" s="47"/>
      <c r="K44" s="47"/>
      <c r="L44" s="426"/>
      <c r="M44" s="426"/>
      <c r="N44" s="50"/>
      <c r="O44" s="426"/>
      <c r="P44" s="426"/>
      <c r="Q44" s="426"/>
      <c r="R44" s="425"/>
      <c r="S44" s="426"/>
      <c r="T44" s="426"/>
      <c r="U44" s="427"/>
      <c r="V44" s="426"/>
      <c r="W44" s="426"/>
      <c r="X44" s="17"/>
      <c r="Y44" s="17"/>
      <c r="Z44" s="17"/>
      <c r="AA44" s="17"/>
    </row>
    <row r="45">
      <c r="A45" s="422"/>
      <c r="B45" s="423"/>
      <c r="C45" s="67"/>
      <c r="D45" s="67"/>
      <c r="E45" s="425"/>
      <c r="F45" s="426"/>
      <c r="G45" s="426"/>
      <c r="H45" s="50"/>
      <c r="I45" s="47"/>
      <c r="J45" s="205"/>
      <c r="K45" s="47"/>
      <c r="L45" s="426"/>
      <c r="M45" s="426"/>
      <c r="N45" s="50"/>
      <c r="O45" s="426"/>
      <c r="P45" s="426"/>
      <c r="Q45" s="426"/>
      <c r="R45" s="425"/>
      <c r="S45" s="426"/>
      <c r="T45" s="426"/>
      <c r="U45" s="427"/>
      <c r="V45" s="426"/>
      <c r="W45" s="426"/>
      <c r="X45" s="17"/>
      <c r="Y45" s="17"/>
      <c r="Z45" s="17"/>
      <c r="AA45" s="17"/>
    </row>
    <row r="46">
      <c r="A46" s="422"/>
      <c r="B46" s="423"/>
      <c r="C46" s="67"/>
      <c r="D46" s="67"/>
      <c r="E46" s="425"/>
      <c r="F46" s="426"/>
      <c r="G46" s="426"/>
      <c r="H46" s="50"/>
      <c r="I46" s="47"/>
      <c r="J46" s="47"/>
      <c r="K46" s="47"/>
      <c r="L46" s="426"/>
      <c r="M46" s="426"/>
      <c r="N46" s="50"/>
      <c r="O46" s="426"/>
      <c r="P46" s="426"/>
      <c r="Q46" s="426"/>
      <c r="R46" s="425"/>
      <c r="S46" s="426"/>
      <c r="T46" s="426"/>
      <c r="U46" s="427"/>
      <c r="V46" s="426"/>
      <c r="W46" s="426"/>
      <c r="X46" s="17"/>
      <c r="Y46" s="17"/>
      <c r="Z46" s="17"/>
      <c r="AA46" s="17"/>
    </row>
    <row r="47">
      <c r="A47" s="422"/>
      <c r="B47" s="423"/>
      <c r="C47" s="67"/>
      <c r="D47" s="67"/>
      <c r="E47" s="425"/>
      <c r="F47" s="426"/>
      <c r="G47" s="426"/>
      <c r="H47" s="50"/>
      <c r="I47" s="47"/>
      <c r="J47" s="47"/>
      <c r="K47" s="47"/>
      <c r="L47" s="426"/>
      <c r="M47" s="426"/>
      <c r="N47" s="50"/>
      <c r="O47" s="426"/>
      <c r="P47" s="426"/>
      <c r="Q47" s="426"/>
      <c r="R47" s="425"/>
      <c r="S47" s="426"/>
      <c r="T47" s="426"/>
      <c r="U47" s="427"/>
      <c r="V47" s="426"/>
      <c r="W47" s="426"/>
      <c r="X47" s="17"/>
      <c r="Y47" s="17"/>
      <c r="Z47" s="17"/>
      <c r="AA47" s="17"/>
    </row>
    <row r="48">
      <c r="A48" s="422"/>
      <c r="B48" s="423"/>
      <c r="C48" s="67"/>
      <c r="D48" s="67"/>
      <c r="E48" s="425"/>
      <c r="F48" s="426"/>
      <c r="G48" s="426"/>
      <c r="H48" s="50"/>
      <c r="I48" s="47"/>
      <c r="J48" s="47"/>
      <c r="K48" s="47"/>
      <c r="L48" s="426"/>
      <c r="M48" s="426"/>
      <c r="N48" s="50"/>
      <c r="O48" s="426"/>
      <c r="P48" s="426"/>
      <c r="Q48" s="426"/>
      <c r="R48" s="425"/>
      <c r="S48" s="426"/>
      <c r="T48" s="426"/>
      <c r="U48" s="427"/>
      <c r="V48" s="426"/>
      <c r="W48" s="426"/>
      <c r="X48" s="17"/>
      <c r="Y48" s="17"/>
      <c r="Z48" s="17"/>
      <c r="AA48" s="17"/>
    </row>
    <row r="49">
      <c r="A49" s="422"/>
      <c r="B49" s="423"/>
      <c r="C49" s="67"/>
      <c r="D49" s="67"/>
      <c r="E49" s="425"/>
      <c r="F49" s="426"/>
      <c r="G49" s="426"/>
      <c r="H49" s="50"/>
      <c r="I49" s="47"/>
      <c r="J49" s="47"/>
      <c r="K49" s="47"/>
      <c r="L49" s="426"/>
      <c r="M49" s="426"/>
      <c r="N49" s="50"/>
      <c r="O49" s="426"/>
      <c r="P49" s="426"/>
      <c r="Q49" s="426"/>
      <c r="R49" s="425"/>
      <c r="S49" s="426"/>
      <c r="T49" s="426"/>
      <c r="U49" s="427"/>
      <c r="V49" s="426"/>
      <c r="W49" s="426"/>
      <c r="X49" s="17"/>
      <c r="Y49" s="17"/>
      <c r="Z49" s="17"/>
      <c r="AA49" s="17"/>
    </row>
    <row r="50">
      <c r="A50" s="422"/>
      <c r="B50" s="423"/>
      <c r="C50" s="67"/>
      <c r="D50" s="67"/>
      <c r="E50" s="425"/>
      <c r="F50" s="426"/>
      <c r="G50" s="426"/>
      <c r="H50" s="50"/>
      <c r="I50" s="47"/>
      <c r="J50" s="205"/>
      <c r="K50" s="47"/>
      <c r="L50" s="426"/>
      <c r="M50" s="426"/>
      <c r="N50" s="50"/>
      <c r="O50" s="426"/>
      <c r="P50" s="426"/>
      <c r="Q50" s="426"/>
      <c r="R50" s="425"/>
      <c r="S50" s="426"/>
      <c r="T50" s="426"/>
      <c r="U50" s="427"/>
      <c r="V50" s="426"/>
      <c r="W50" s="426"/>
      <c r="X50" s="17"/>
      <c r="Y50" s="17"/>
      <c r="Z50" s="17"/>
      <c r="AA50" s="17"/>
    </row>
    <row r="51">
      <c r="A51" s="422"/>
      <c r="B51" s="423"/>
      <c r="C51" s="67"/>
      <c r="D51" s="67"/>
      <c r="E51" s="425"/>
      <c r="F51" s="426"/>
      <c r="G51" s="426"/>
      <c r="H51" s="50"/>
      <c r="I51" s="47"/>
      <c r="J51" s="47"/>
      <c r="K51" s="47"/>
      <c r="L51" s="426"/>
      <c r="M51" s="426"/>
      <c r="N51" s="50"/>
      <c r="O51" s="426"/>
      <c r="P51" s="426"/>
      <c r="Q51" s="426"/>
      <c r="R51" s="425"/>
      <c r="S51" s="426"/>
      <c r="T51" s="426"/>
      <c r="U51" s="427"/>
      <c r="V51" s="426"/>
      <c r="W51" s="426"/>
      <c r="X51" s="17"/>
      <c r="Y51" s="17"/>
      <c r="Z51" s="17"/>
      <c r="AA51" s="17"/>
    </row>
    <row r="52">
      <c r="A52" s="422"/>
      <c r="B52" s="423"/>
      <c r="C52" s="67"/>
      <c r="D52" s="67"/>
      <c r="E52" s="425"/>
      <c r="F52" s="426"/>
      <c r="G52" s="426"/>
      <c r="H52" s="50"/>
      <c r="I52" s="47"/>
      <c r="J52" s="47"/>
      <c r="K52" s="47"/>
      <c r="L52" s="426"/>
      <c r="M52" s="426"/>
      <c r="N52" s="50"/>
      <c r="O52" s="426"/>
      <c r="P52" s="426"/>
      <c r="Q52" s="426"/>
      <c r="R52" s="425"/>
      <c r="S52" s="426"/>
      <c r="T52" s="426"/>
      <c r="U52" s="427"/>
      <c r="V52" s="426"/>
      <c r="W52" s="426"/>
      <c r="X52" s="17"/>
      <c r="Y52" s="17"/>
      <c r="Z52" s="17"/>
      <c r="AA52" s="17"/>
    </row>
    <row r="53">
      <c r="A53" s="422"/>
      <c r="B53" s="423"/>
      <c r="C53" s="67"/>
      <c r="D53" s="67"/>
      <c r="E53" s="425"/>
      <c r="F53" s="426"/>
      <c r="G53" s="426"/>
      <c r="H53" s="50"/>
      <c r="I53" s="47"/>
      <c r="J53" s="47"/>
      <c r="K53" s="47"/>
      <c r="L53" s="426"/>
      <c r="M53" s="426"/>
      <c r="N53" s="50"/>
      <c r="O53" s="426"/>
      <c r="P53" s="426"/>
      <c r="Q53" s="426"/>
      <c r="R53" s="425"/>
      <c r="S53" s="426"/>
      <c r="T53" s="426"/>
      <c r="U53" s="427"/>
      <c r="V53" s="426"/>
      <c r="W53" s="426"/>
      <c r="X53" s="17"/>
      <c r="Y53" s="17"/>
      <c r="Z53" s="17"/>
      <c r="AA53" s="17"/>
    </row>
    <row r="54">
      <c r="A54" s="422"/>
      <c r="B54" s="423"/>
      <c r="C54" s="67"/>
      <c r="D54" s="67"/>
      <c r="E54" s="425"/>
      <c r="F54" s="426"/>
      <c r="G54" s="426"/>
      <c r="H54" s="50"/>
      <c r="I54" s="47"/>
      <c r="J54" s="47"/>
      <c r="K54" s="47"/>
      <c r="L54" s="426"/>
      <c r="M54" s="426"/>
      <c r="N54" s="50"/>
      <c r="O54" s="426"/>
      <c r="P54" s="426"/>
      <c r="Q54" s="426"/>
      <c r="R54" s="425"/>
      <c r="S54" s="426"/>
      <c r="T54" s="426"/>
      <c r="U54" s="427"/>
      <c r="V54" s="426"/>
      <c r="W54" s="426"/>
      <c r="X54" s="17"/>
      <c r="Y54" s="17"/>
      <c r="Z54" s="17"/>
      <c r="AA54" s="17"/>
    </row>
    <row r="55">
      <c r="A55" s="422"/>
      <c r="B55" s="423"/>
      <c r="C55" s="67"/>
      <c r="D55" s="67"/>
      <c r="E55" s="425"/>
      <c r="F55" s="426"/>
      <c r="G55" s="426"/>
      <c r="H55" s="50"/>
      <c r="I55" s="47"/>
      <c r="J55" s="47"/>
      <c r="K55" s="47"/>
      <c r="L55" s="426"/>
      <c r="M55" s="426"/>
      <c r="N55" s="50"/>
      <c r="O55" s="426"/>
      <c r="P55" s="426"/>
      <c r="Q55" s="426"/>
      <c r="R55" s="425"/>
      <c r="S55" s="426"/>
      <c r="T55" s="426"/>
      <c r="U55" s="427"/>
      <c r="V55" s="426"/>
      <c r="W55" s="426"/>
      <c r="X55" s="17"/>
      <c r="Y55" s="17"/>
      <c r="Z55" s="17"/>
      <c r="AA55" s="17"/>
    </row>
    <row r="56">
      <c r="A56" s="422"/>
      <c r="B56" s="423"/>
      <c r="C56" s="67"/>
      <c r="D56" s="67"/>
      <c r="E56" s="425"/>
      <c r="F56" s="426"/>
      <c r="G56" s="426"/>
      <c r="H56" s="50"/>
      <c r="I56" s="47"/>
      <c r="J56" s="47"/>
      <c r="K56" s="47"/>
      <c r="L56" s="426"/>
      <c r="M56" s="426"/>
      <c r="N56" s="50"/>
      <c r="O56" s="426"/>
      <c r="P56" s="426"/>
      <c r="Q56" s="426"/>
      <c r="R56" s="425"/>
      <c r="S56" s="426"/>
      <c r="T56" s="426"/>
      <c r="U56" s="427"/>
      <c r="V56" s="426"/>
      <c r="W56" s="426"/>
      <c r="X56" s="17"/>
      <c r="Y56" s="17"/>
      <c r="Z56" s="17"/>
      <c r="AA56" s="17"/>
    </row>
    <row r="57">
      <c r="A57" s="422"/>
      <c r="B57" s="423"/>
      <c r="C57" s="67"/>
      <c r="D57" s="67"/>
      <c r="E57" s="425"/>
      <c r="F57" s="426"/>
      <c r="G57" s="426"/>
      <c r="H57" s="50"/>
      <c r="I57" s="47"/>
      <c r="J57" s="47"/>
      <c r="K57" s="47"/>
      <c r="L57" s="426"/>
      <c r="M57" s="426"/>
      <c r="N57" s="50"/>
      <c r="O57" s="426"/>
      <c r="P57" s="426"/>
      <c r="Q57" s="426"/>
      <c r="R57" s="425"/>
      <c r="S57" s="426"/>
      <c r="T57" s="426"/>
      <c r="U57" s="427"/>
      <c r="V57" s="426"/>
      <c r="W57" s="426"/>
      <c r="X57" s="17"/>
      <c r="Y57" s="17"/>
      <c r="Z57" s="17"/>
      <c r="AA57" s="17"/>
    </row>
    <row r="58">
      <c r="A58" s="422"/>
      <c r="B58" s="423"/>
      <c r="C58" s="67"/>
      <c r="D58" s="67"/>
      <c r="E58" s="425"/>
      <c r="F58" s="426"/>
      <c r="G58" s="426"/>
      <c r="H58" s="50"/>
      <c r="I58" s="47"/>
      <c r="J58" s="47"/>
      <c r="K58" s="47"/>
      <c r="L58" s="426"/>
      <c r="M58" s="426"/>
      <c r="N58" s="50"/>
      <c r="O58" s="426"/>
      <c r="P58" s="426"/>
      <c r="Q58" s="426"/>
      <c r="R58" s="425"/>
      <c r="S58" s="426"/>
      <c r="T58" s="426"/>
      <c r="U58" s="427"/>
      <c r="V58" s="426"/>
      <c r="W58" s="426"/>
      <c r="X58" s="17"/>
      <c r="Y58" s="17"/>
      <c r="Z58" s="17"/>
      <c r="AA58" s="17"/>
    </row>
    <row r="59">
      <c r="A59" s="422"/>
      <c r="B59" s="423"/>
      <c r="C59" s="67"/>
      <c r="D59" s="67"/>
      <c r="E59" s="425"/>
      <c r="F59" s="426"/>
      <c r="G59" s="426"/>
      <c r="H59" s="50"/>
      <c r="I59" s="47"/>
      <c r="J59" s="47"/>
      <c r="K59" s="47"/>
      <c r="L59" s="426"/>
      <c r="M59" s="426"/>
      <c r="N59" s="50"/>
      <c r="O59" s="426"/>
      <c r="P59" s="426"/>
      <c r="Q59" s="426"/>
      <c r="R59" s="425"/>
      <c r="S59" s="426"/>
      <c r="T59" s="426"/>
      <c r="U59" s="427"/>
      <c r="V59" s="426"/>
      <c r="W59" s="426"/>
      <c r="X59" s="17"/>
      <c r="Y59" s="17"/>
      <c r="Z59" s="17"/>
      <c r="AA59" s="17"/>
    </row>
    <row r="60">
      <c r="A60" s="422"/>
      <c r="B60" s="423"/>
      <c r="C60" s="67"/>
      <c r="D60" s="67"/>
      <c r="E60" s="425"/>
      <c r="F60" s="426"/>
      <c r="G60" s="426"/>
      <c r="H60" s="50"/>
      <c r="I60" s="47"/>
      <c r="J60" s="47"/>
      <c r="K60" s="47"/>
      <c r="L60" s="426"/>
      <c r="M60" s="426"/>
      <c r="N60" s="50"/>
      <c r="O60" s="426"/>
      <c r="P60" s="426"/>
      <c r="Q60" s="426"/>
      <c r="R60" s="425"/>
      <c r="S60" s="426"/>
      <c r="T60" s="426"/>
      <c r="U60" s="427"/>
      <c r="V60" s="426"/>
      <c r="W60" s="426"/>
      <c r="X60" s="17"/>
      <c r="Y60" s="17"/>
      <c r="Z60" s="17"/>
      <c r="AA60" s="17"/>
    </row>
    <row r="61">
      <c r="A61" s="422"/>
      <c r="B61" s="423"/>
      <c r="C61" s="67"/>
      <c r="D61" s="67"/>
      <c r="E61" s="425"/>
      <c r="F61" s="426"/>
      <c r="G61" s="426"/>
      <c r="H61" s="50"/>
      <c r="I61" s="47"/>
      <c r="J61" s="47"/>
      <c r="K61" s="47"/>
      <c r="L61" s="426"/>
      <c r="M61" s="426"/>
      <c r="N61" s="50"/>
      <c r="O61" s="426"/>
      <c r="P61" s="426"/>
      <c r="Q61" s="426"/>
      <c r="R61" s="425"/>
      <c r="S61" s="426"/>
      <c r="T61" s="426"/>
      <c r="U61" s="427"/>
      <c r="V61" s="426"/>
      <c r="W61" s="426"/>
      <c r="X61" s="17"/>
      <c r="Y61" s="17"/>
      <c r="Z61" s="17"/>
      <c r="AA61" s="17"/>
    </row>
    <row r="62">
      <c r="A62" s="422"/>
      <c r="B62" s="423"/>
      <c r="C62" s="67"/>
      <c r="D62" s="67"/>
      <c r="E62" s="425"/>
      <c r="F62" s="426"/>
      <c r="G62" s="426"/>
      <c r="H62" s="50"/>
      <c r="I62" s="47"/>
      <c r="J62" s="47"/>
      <c r="K62" s="47"/>
      <c r="L62" s="426"/>
      <c r="M62" s="426"/>
      <c r="N62" s="50"/>
      <c r="O62" s="426"/>
      <c r="P62" s="426"/>
      <c r="Q62" s="426"/>
      <c r="R62" s="425"/>
      <c r="S62" s="426"/>
      <c r="T62" s="426"/>
      <c r="U62" s="427"/>
      <c r="V62" s="426"/>
      <c r="W62" s="426"/>
      <c r="X62" s="17"/>
      <c r="Y62" s="17"/>
      <c r="Z62" s="17"/>
      <c r="AA62" s="17"/>
    </row>
    <row r="63">
      <c r="A63" s="422"/>
      <c r="B63" s="423"/>
      <c r="C63" s="67"/>
      <c r="D63" s="67"/>
      <c r="E63" s="425"/>
      <c r="F63" s="426"/>
      <c r="G63" s="426"/>
      <c r="H63" s="50"/>
      <c r="I63" s="47"/>
      <c r="J63" s="47"/>
      <c r="K63" s="47"/>
      <c r="L63" s="426"/>
      <c r="M63" s="426"/>
      <c r="N63" s="50"/>
      <c r="O63" s="426"/>
      <c r="P63" s="426"/>
      <c r="Q63" s="426"/>
      <c r="R63" s="425"/>
      <c r="S63" s="426"/>
      <c r="T63" s="426"/>
      <c r="U63" s="427"/>
      <c r="V63" s="426"/>
      <c r="W63" s="426"/>
      <c r="X63" s="17"/>
      <c r="Y63" s="17"/>
      <c r="Z63" s="17"/>
      <c r="AA63" s="17"/>
    </row>
    <row r="64">
      <c r="A64" s="422"/>
      <c r="B64" s="423"/>
      <c r="C64" s="67"/>
      <c r="D64" s="67"/>
      <c r="E64" s="425"/>
      <c r="F64" s="426"/>
      <c r="G64" s="426"/>
      <c r="H64" s="50"/>
      <c r="I64" s="47"/>
      <c r="J64" s="205"/>
      <c r="K64" s="47"/>
      <c r="L64" s="426"/>
      <c r="M64" s="426"/>
      <c r="N64" s="50"/>
      <c r="O64" s="426"/>
      <c r="P64" s="426"/>
      <c r="Q64" s="426"/>
      <c r="R64" s="425"/>
      <c r="S64" s="426"/>
      <c r="T64" s="426"/>
      <c r="U64" s="427"/>
      <c r="V64" s="426"/>
      <c r="W64" s="426"/>
      <c r="X64" s="17"/>
      <c r="Y64" s="17"/>
      <c r="Z64" s="17"/>
      <c r="AA64" s="17"/>
    </row>
    <row r="65">
      <c r="A65" s="422"/>
      <c r="B65" s="423"/>
      <c r="C65" s="67"/>
      <c r="D65" s="67"/>
      <c r="E65" s="425"/>
      <c r="F65" s="426"/>
      <c r="G65" s="426"/>
      <c r="H65" s="50"/>
      <c r="I65" s="47"/>
      <c r="J65" s="205"/>
      <c r="K65" s="47"/>
      <c r="L65" s="426"/>
      <c r="M65" s="426"/>
      <c r="N65" s="50"/>
      <c r="O65" s="426"/>
      <c r="P65" s="426"/>
      <c r="Q65" s="426"/>
      <c r="R65" s="425"/>
      <c r="S65" s="426"/>
      <c r="T65" s="426"/>
      <c r="U65" s="427"/>
      <c r="V65" s="426"/>
      <c r="W65" s="426"/>
      <c r="X65" s="17"/>
      <c r="Y65" s="17"/>
      <c r="Z65" s="17"/>
      <c r="AA65" s="17"/>
    </row>
    <row r="66">
      <c r="A66" s="422"/>
      <c r="B66" s="423"/>
      <c r="C66" s="67"/>
      <c r="D66" s="67"/>
      <c r="E66" s="425"/>
      <c r="F66" s="426"/>
      <c r="G66" s="426"/>
      <c r="H66" s="50"/>
      <c r="I66" s="47"/>
      <c r="J66" s="47"/>
      <c r="K66" s="47"/>
      <c r="L66" s="426"/>
      <c r="M66" s="426"/>
      <c r="N66" s="50"/>
      <c r="O66" s="426"/>
      <c r="P66" s="426"/>
      <c r="Q66" s="426"/>
      <c r="R66" s="425"/>
      <c r="S66" s="426"/>
      <c r="T66" s="426"/>
      <c r="U66" s="427"/>
      <c r="V66" s="426"/>
      <c r="W66" s="426"/>
      <c r="X66" s="17"/>
      <c r="Y66" s="17"/>
      <c r="Z66" s="17"/>
      <c r="AA66" s="17"/>
    </row>
    <row r="67">
      <c r="A67" s="422"/>
      <c r="B67" s="423"/>
      <c r="C67" s="67"/>
      <c r="D67" s="67"/>
      <c r="E67" s="425"/>
      <c r="F67" s="426"/>
      <c r="G67" s="426"/>
      <c r="H67" s="50"/>
      <c r="I67" s="47"/>
      <c r="J67" s="47"/>
      <c r="K67" s="47"/>
      <c r="L67" s="426"/>
      <c r="M67" s="426"/>
      <c r="N67" s="50"/>
      <c r="O67" s="426"/>
      <c r="P67" s="426"/>
      <c r="Q67" s="426"/>
      <c r="R67" s="425"/>
      <c r="S67" s="426"/>
      <c r="T67" s="426"/>
      <c r="U67" s="427"/>
      <c r="V67" s="426"/>
      <c r="W67" s="426"/>
      <c r="X67" s="17"/>
      <c r="Y67" s="17"/>
      <c r="Z67" s="17"/>
      <c r="AA67" s="17"/>
    </row>
    <row r="68">
      <c r="A68" s="422"/>
      <c r="B68" s="423"/>
      <c r="C68" s="67"/>
      <c r="D68" s="67"/>
      <c r="E68" s="425"/>
      <c r="F68" s="426"/>
      <c r="G68" s="426"/>
      <c r="H68" s="50"/>
      <c r="I68" s="47"/>
      <c r="J68" s="47"/>
      <c r="K68" s="47"/>
      <c r="L68" s="426"/>
      <c r="M68" s="426"/>
      <c r="N68" s="50"/>
      <c r="O68" s="426"/>
      <c r="P68" s="426"/>
      <c r="Q68" s="426"/>
      <c r="R68" s="425"/>
      <c r="S68" s="426"/>
      <c r="T68" s="426"/>
      <c r="U68" s="427"/>
      <c r="V68" s="426"/>
      <c r="W68" s="426"/>
      <c r="X68" s="17"/>
      <c r="Y68" s="17"/>
      <c r="Z68" s="17"/>
      <c r="AA68" s="17"/>
    </row>
    <row r="69">
      <c r="A69" s="422"/>
      <c r="B69" s="423"/>
      <c r="C69" s="67"/>
      <c r="D69" s="67"/>
      <c r="E69" s="425"/>
      <c r="F69" s="426"/>
      <c r="G69" s="426"/>
      <c r="H69" s="50"/>
      <c r="I69" s="47"/>
      <c r="J69" s="47"/>
      <c r="K69" s="47"/>
      <c r="L69" s="426"/>
      <c r="M69" s="426"/>
      <c r="N69" s="50"/>
      <c r="O69" s="426"/>
      <c r="P69" s="426"/>
      <c r="Q69" s="426"/>
      <c r="R69" s="425"/>
      <c r="S69" s="426"/>
      <c r="T69" s="426"/>
      <c r="U69" s="427"/>
      <c r="V69" s="426"/>
      <c r="W69" s="426"/>
      <c r="X69" s="17"/>
      <c r="Y69" s="17"/>
      <c r="Z69" s="17"/>
      <c r="AA69" s="17"/>
    </row>
    <row r="70">
      <c r="A70" s="422"/>
      <c r="B70" s="423"/>
      <c r="C70" s="67"/>
      <c r="D70" s="67"/>
      <c r="E70" s="425"/>
      <c r="F70" s="426"/>
      <c r="G70" s="426"/>
      <c r="H70" s="50"/>
      <c r="I70" s="47"/>
      <c r="J70" s="205"/>
      <c r="K70" s="47"/>
      <c r="L70" s="426"/>
      <c r="M70" s="426"/>
      <c r="N70" s="50"/>
      <c r="O70" s="426"/>
      <c r="P70" s="426"/>
      <c r="Q70" s="426"/>
      <c r="R70" s="425"/>
      <c r="S70" s="426"/>
      <c r="T70" s="426"/>
      <c r="U70" s="427"/>
      <c r="V70" s="426"/>
      <c r="W70" s="426"/>
      <c r="X70" s="17"/>
      <c r="Y70" s="17"/>
      <c r="Z70" s="17"/>
      <c r="AA70" s="17"/>
    </row>
    <row r="71">
      <c r="A71" s="422"/>
      <c r="B71" s="423"/>
      <c r="C71" s="67"/>
      <c r="D71" s="67"/>
      <c r="E71" s="425"/>
      <c r="F71" s="426"/>
      <c r="G71" s="426"/>
      <c r="H71" s="50"/>
      <c r="I71" s="47"/>
      <c r="J71" s="47"/>
      <c r="K71" s="47"/>
      <c r="L71" s="426"/>
      <c r="M71" s="426"/>
      <c r="N71" s="50"/>
      <c r="O71" s="426"/>
      <c r="P71" s="426"/>
      <c r="Q71" s="426"/>
      <c r="R71" s="425"/>
      <c r="S71" s="426"/>
      <c r="T71" s="426"/>
      <c r="U71" s="427"/>
      <c r="V71" s="426"/>
      <c r="W71" s="426"/>
      <c r="X71" s="17"/>
      <c r="Y71" s="17"/>
      <c r="Z71" s="17"/>
      <c r="AA71" s="17"/>
    </row>
    <row r="72">
      <c r="A72" s="422"/>
      <c r="B72" s="423"/>
      <c r="C72" s="67"/>
      <c r="D72" s="67"/>
      <c r="E72" s="425"/>
      <c r="F72" s="426"/>
      <c r="G72" s="426"/>
      <c r="H72" s="50"/>
      <c r="I72" s="47"/>
      <c r="J72" s="47"/>
      <c r="K72" s="47"/>
      <c r="L72" s="426"/>
      <c r="M72" s="426"/>
      <c r="N72" s="50"/>
      <c r="O72" s="426"/>
      <c r="P72" s="426"/>
      <c r="Q72" s="426"/>
      <c r="R72" s="425"/>
      <c r="S72" s="426"/>
      <c r="T72" s="426"/>
      <c r="U72" s="427"/>
      <c r="V72" s="426"/>
      <c r="W72" s="426"/>
      <c r="X72" s="17"/>
      <c r="Y72" s="17"/>
      <c r="Z72" s="17"/>
      <c r="AA72" s="17"/>
    </row>
    <row r="73">
      <c r="A73" s="422"/>
      <c r="B73" s="423"/>
      <c r="C73" s="67"/>
      <c r="D73" s="67"/>
      <c r="E73" s="425"/>
      <c r="F73" s="426"/>
      <c r="G73" s="426"/>
      <c r="H73" s="50"/>
      <c r="I73" s="47"/>
      <c r="J73" s="47"/>
      <c r="K73" s="47"/>
      <c r="L73" s="426"/>
      <c r="M73" s="426"/>
      <c r="N73" s="50"/>
      <c r="O73" s="426"/>
      <c r="P73" s="426"/>
      <c r="Q73" s="426"/>
      <c r="R73" s="425"/>
      <c r="S73" s="426"/>
      <c r="T73" s="426"/>
      <c r="U73" s="427"/>
      <c r="V73" s="426"/>
      <c r="W73" s="426"/>
      <c r="X73" s="17"/>
      <c r="Y73" s="17"/>
      <c r="Z73" s="17"/>
      <c r="AA73" s="17"/>
    </row>
    <row r="74">
      <c r="A74" s="422"/>
      <c r="B74" s="423"/>
      <c r="C74" s="67"/>
      <c r="D74" s="67"/>
      <c r="E74" s="425"/>
      <c r="F74" s="426"/>
      <c r="G74" s="426"/>
      <c r="H74" s="50"/>
      <c r="I74" s="47"/>
      <c r="J74" s="47"/>
      <c r="K74" s="47"/>
      <c r="L74" s="426"/>
      <c r="M74" s="426"/>
      <c r="N74" s="50"/>
      <c r="O74" s="426"/>
      <c r="P74" s="426"/>
      <c r="Q74" s="426"/>
      <c r="R74" s="425"/>
      <c r="S74" s="426"/>
      <c r="T74" s="426"/>
      <c r="U74" s="427"/>
      <c r="V74" s="426"/>
      <c r="W74" s="426"/>
      <c r="X74" s="17"/>
      <c r="Y74" s="17"/>
      <c r="Z74" s="17"/>
      <c r="AA74" s="17"/>
    </row>
    <row r="75">
      <c r="A75" s="422"/>
      <c r="B75" s="423"/>
      <c r="C75" s="67"/>
      <c r="D75" s="67"/>
      <c r="E75" s="425"/>
      <c r="F75" s="426"/>
      <c r="G75" s="426"/>
      <c r="H75" s="50"/>
      <c r="I75" s="47"/>
      <c r="J75" s="47"/>
      <c r="K75" s="47"/>
      <c r="L75" s="426"/>
      <c r="M75" s="426"/>
      <c r="N75" s="50"/>
      <c r="O75" s="426"/>
      <c r="P75" s="426"/>
      <c r="Q75" s="426"/>
      <c r="R75" s="425"/>
      <c r="S75" s="426"/>
      <c r="T75" s="426"/>
      <c r="U75" s="427"/>
      <c r="V75" s="426"/>
      <c r="W75" s="426"/>
      <c r="X75" s="17"/>
      <c r="Y75" s="17"/>
      <c r="Z75" s="17"/>
      <c r="AA75" s="17"/>
    </row>
    <row r="76">
      <c r="A76" s="422"/>
      <c r="B76" s="423"/>
      <c r="C76" s="67"/>
      <c r="D76" s="67"/>
      <c r="E76" s="425"/>
      <c r="F76" s="426"/>
      <c r="G76" s="426"/>
      <c r="H76" s="50"/>
      <c r="I76" s="47"/>
      <c r="J76" s="47"/>
      <c r="K76" s="47"/>
      <c r="L76" s="426"/>
      <c r="M76" s="426"/>
      <c r="N76" s="50"/>
      <c r="O76" s="426"/>
      <c r="P76" s="426"/>
      <c r="Q76" s="426"/>
      <c r="R76" s="425"/>
      <c r="S76" s="426"/>
      <c r="T76" s="426"/>
      <c r="U76" s="427"/>
      <c r="V76" s="426"/>
      <c r="W76" s="426"/>
      <c r="X76" s="17"/>
      <c r="Y76" s="17"/>
      <c r="Z76" s="17"/>
      <c r="AA76" s="17"/>
    </row>
    <row r="77">
      <c r="A77" s="422"/>
      <c r="B77" s="423"/>
      <c r="C77" s="67"/>
      <c r="D77" s="67"/>
      <c r="E77" s="425"/>
      <c r="F77" s="426"/>
      <c r="G77" s="426"/>
      <c r="H77" s="50"/>
      <c r="I77" s="47"/>
      <c r="J77" s="47"/>
      <c r="K77" s="47"/>
      <c r="L77" s="426"/>
      <c r="M77" s="426"/>
      <c r="N77" s="50"/>
      <c r="O77" s="426"/>
      <c r="P77" s="426"/>
      <c r="Q77" s="426"/>
      <c r="R77" s="425"/>
      <c r="S77" s="426"/>
      <c r="T77" s="426"/>
      <c r="U77" s="427"/>
      <c r="V77" s="426"/>
      <c r="W77" s="426"/>
      <c r="X77" s="17"/>
      <c r="Y77" s="17"/>
      <c r="Z77" s="17"/>
      <c r="AA77" s="17"/>
    </row>
    <row r="78">
      <c r="A78" s="422"/>
      <c r="B78" s="423"/>
      <c r="C78" s="67"/>
      <c r="D78" s="67"/>
      <c r="E78" s="425"/>
      <c r="F78" s="426"/>
      <c r="G78" s="426"/>
      <c r="H78" s="50"/>
      <c r="I78" s="47"/>
      <c r="J78" s="47"/>
      <c r="K78" s="47"/>
      <c r="L78" s="426"/>
      <c r="M78" s="426"/>
      <c r="N78" s="50"/>
      <c r="O78" s="426"/>
      <c r="P78" s="426"/>
      <c r="Q78" s="426"/>
      <c r="R78" s="425"/>
      <c r="S78" s="426"/>
      <c r="T78" s="426"/>
      <c r="U78" s="427"/>
      <c r="V78" s="426"/>
      <c r="W78" s="426"/>
      <c r="X78" s="17"/>
      <c r="Y78" s="17"/>
      <c r="Z78" s="17"/>
      <c r="AA78" s="17"/>
    </row>
    <row r="79">
      <c r="A79" s="422"/>
      <c r="B79" s="423"/>
      <c r="C79" s="67"/>
      <c r="D79" s="67"/>
      <c r="E79" s="425"/>
      <c r="F79" s="426"/>
      <c r="G79" s="426"/>
      <c r="H79" s="50"/>
      <c r="I79" s="47"/>
      <c r="J79" s="47"/>
      <c r="K79" s="47"/>
      <c r="L79" s="426"/>
      <c r="M79" s="426"/>
      <c r="N79" s="50"/>
      <c r="O79" s="426"/>
      <c r="P79" s="426"/>
      <c r="Q79" s="426"/>
      <c r="R79" s="425"/>
      <c r="S79" s="426"/>
      <c r="T79" s="426"/>
      <c r="U79" s="427"/>
      <c r="V79" s="426"/>
      <c r="W79" s="426"/>
      <c r="X79" s="17"/>
      <c r="Y79" s="17"/>
      <c r="Z79" s="17"/>
      <c r="AA79" s="17"/>
    </row>
    <row r="80">
      <c r="A80" s="422"/>
      <c r="B80" s="423"/>
      <c r="C80" s="67"/>
      <c r="D80" s="67"/>
      <c r="E80" s="425"/>
      <c r="F80" s="426"/>
      <c r="G80" s="426"/>
      <c r="H80" s="50"/>
      <c r="I80" s="47"/>
      <c r="J80" s="47"/>
      <c r="K80" s="47"/>
      <c r="L80" s="426"/>
      <c r="M80" s="426"/>
      <c r="N80" s="50"/>
      <c r="O80" s="426"/>
      <c r="P80" s="426"/>
      <c r="Q80" s="426"/>
      <c r="R80" s="425"/>
      <c r="S80" s="426"/>
      <c r="T80" s="426"/>
      <c r="U80" s="427"/>
      <c r="V80" s="426"/>
      <c r="W80" s="426"/>
      <c r="X80" s="17"/>
      <c r="Y80" s="17"/>
      <c r="Z80" s="17"/>
      <c r="AA80" s="17"/>
    </row>
    <row r="81">
      <c r="A81" s="422"/>
      <c r="B81" s="423"/>
      <c r="C81" s="67"/>
      <c r="D81" s="67"/>
      <c r="E81" s="425"/>
      <c r="F81" s="426"/>
      <c r="G81" s="426"/>
      <c r="H81" s="50"/>
      <c r="I81" s="47"/>
      <c r="J81" s="47"/>
      <c r="K81" s="47"/>
      <c r="L81" s="426"/>
      <c r="M81" s="426"/>
      <c r="N81" s="50"/>
      <c r="O81" s="426"/>
      <c r="P81" s="426"/>
      <c r="Q81" s="426"/>
      <c r="R81" s="425"/>
      <c r="S81" s="426"/>
      <c r="T81" s="426"/>
      <c r="U81" s="427"/>
      <c r="V81" s="426"/>
      <c r="W81" s="426"/>
      <c r="X81" s="17"/>
      <c r="Y81" s="17"/>
      <c r="Z81" s="17"/>
      <c r="AA81" s="17"/>
    </row>
    <row r="82">
      <c r="A82" s="422"/>
      <c r="B82" s="423"/>
      <c r="C82" s="67"/>
      <c r="D82" s="67"/>
      <c r="E82" s="425"/>
      <c r="F82" s="426"/>
      <c r="G82" s="426"/>
      <c r="H82" s="50"/>
      <c r="I82" s="47"/>
      <c r="J82" s="47"/>
      <c r="K82" s="47"/>
      <c r="L82" s="426"/>
      <c r="M82" s="426"/>
      <c r="N82" s="50"/>
      <c r="O82" s="426"/>
      <c r="P82" s="426"/>
      <c r="Q82" s="426"/>
      <c r="R82" s="425"/>
      <c r="S82" s="426"/>
      <c r="T82" s="426"/>
      <c r="U82" s="427"/>
      <c r="V82" s="426"/>
      <c r="W82" s="426"/>
      <c r="X82" s="17"/>
      <c r="Y82" s="17"/>
      <c r="Z82" s="17"/>
      <c r="AA82" s="17"/>
    </row>
    <row r="83">
      <c r="A83" s="422"/>
      <c r="B83" s="423"/>
      <c r="C83" s="67"/>
      <c r="D83" s="67"/>
      <c r="E83" s="425"/>
      <c r="F83" s="426"/>
      <c r="G83" s="426"/>
      <c r="H83" s="50"/>
      <c r="I83" s="47"/>
      <c r="J83" s="47"/>
      <c r="K83" s="47"/>
      <c r="L83" s="426"/>
      <c r="M83" s="426"/>
      <c r="N83" s="50"/>
      <c r="O83" s="426"/>
      <c r="P83" s="426"/>
      <c r="Q83" s="426"/>
      <c r="R83" s="425"/>
      <c r="S83" s="426"/>
      <c r="T83" s="426"/>
      <c r="U83" s="427"/>
      <c r="V83" s="426"/>
      <c r="W83" s="426"/>
      <c r="X83" s="17"/>
      <c r="Y83" s="17"/>
      <c r="Z83" s="17"/>
      <c r="AA83" s="17"/>
    </row>
    <row r="84">
      <c r="A84" s="422"/>
      <c r="B84" s="423"/>
      <c r="C84" s="67"/>
      <c r="D84" s="67"/>
      <c r="E84" s="425"/>
      <c r="F84" s="426"/>
      <c r="G84" s="426"/>
      <c r="H84" s="50"/>
      <c r="I84" s="47"/>
      <c r="J84" s="47"/>
      <c r="K84" s="47"/>
      <c r="L84" s="426"/>
      <c r="M84" s="426"/>
      <c r="N84" s="50"/>
      <c r="O84" s="426"/>
      <c r="P84" s="426"/>
      <c r="Q84" s="426"/>
      <c r="R84" s="425"/>
      <c r="S84" s="426"/>
      <c r="T84" s="426"/>
      <c r="U84" s="427"/>
      <c r="V84" s="426"/>
      <c r="W84" s="426"/>
      <c r="X84" s="17"/>
      <c r="Y84" s="17"/>
      <c r="Z84" s="17"/>
      <c r="AA84" s="17"/>
    </row>
    <row r="85">
      <c r="A85" s="422"/>
      <c r="B85" s="423"/>
      <c r="C85" s="67"/>
      <c r="D85" s="67"/>
      <c r="E85" s="425"/>
      <c r="F85" s="426"/>
      <c r="G85" s="426"/>
      <c r="H85" s="50"/>
      <c r="I85" s="47"/>
      <c r="J85" s="47"/>
      <c r="K85" s="47"/>
      <c r="L85" s="426"/>
      <c r="M85" s="426"/>
      <c r="N85" s="50"/>
      <c r="O85" s="426"/>
      <c r="P85" s="426"/>
      <c r="Q85" s="426"/>
      <c r="R85" s="425"/>
      <c r="S85" s="426"/>
      <c r="T85" s="426"/>
      <c r="U85" s="427"/>
      <c r="V85" s="426"/>
      <c r="W85" s="426"/>
      <c r="X85" s="17"/>
      <c r="Y85" s="17"/>
      <c r="Z85" s="17"/>
      <c r="AA85" s="17"/>
    </row>
    <row r="86">
      <c r="A86" s="422"/>
      <c r="B86" s="423"/>
      <c r="C86" s="67"/>
      <c r="D86" s="67"/>
      <c r="E86" s="425"/>
      <c r="F86" s="426"/>
      <c r="G86" s="426"/>
      <c r="H86" s="50"/>
      <c r="I86" s="47"/>
      <c r="J86" s="47"/>
      <c r="K86" s="47"/>
      <c r="L86" s="426"/>
      <c r="M86" s="426"/>
      <c r="N86" s="50"/>
      <c r="O86" s="426"/>
      <c r="P86" s="426"/>
      <c r="Q86" s="426"/>
      <c r="R86" s="425"/>
      <c r="S86" s="426"/>
      <c r="T86" s="426"/>
      <c r="U86" s="427"/>
      <c r="V86" s="426"/>
      <c r="W86" s="426"/>
      <c r="X86" s="17"/>
      <c r="Y86" s="17"/>
      <c r="Z86" s="17"/>
      <c r="AA86" s="17"/>
    </row>
    <row r="87">
      <c r="A87" s="422"/>
      <c r="B87" s="423"/>
      <c r="C87" s="67"/>
      <c r="D87" s="67"/>
      <c r="E87" s="425"/>
      <c r="F87" s="426"/>
      <c r="G87" s="426"/>
      <c r="H87" s="50"/>
      <c r="I87" s="47"/>
      <c r="J87" s="47"/>
      <c r="K87" s="47"/>
      <c r="L87" s="426"/>
      <c r="M87" s="426"/>
      <c r="N87" s="50"/>
      <c r="O87" s="426"/>
      <c r="P87" s="426"/>
      <c r="Q87" s="426"/>
      <c r="R87" s="425"/>
      <c r="S87" s="426"/>
      <c r="T87" s="426"/>
      <c r="U87" s="427"/>
      <c r="V87" s="426"/>
      <c r="W87" s="426"/>
      <c r="X87" s="17"/>
      <c r="Y87" s="17"/>
      <c r="Z87" s="17"/>
      <c r="AA87" s="17"/>
    </row>
    <row r="88">
      <c r="A88" s="422"/>
      <c r="B88" s="423"/>
      <c r="C88" s="67"/>
      <c r="D88" s="67"/>
      <c r="E88" s="425"/>
      <c r="F88" s="426"/>
      <c r="G88" s="426"/>
      <c r="H88" s="50"/>
      <c r="I88" s="47"/>
      <c r="J88" s="47"/>
      <c r="K88" s="47"/>
      <c r="L88" s="426"/>
      <c r="M88" s="426"/>
      <c r="N88" s="50"/>
      <c r="O88" s="426"/>
      <c r="P88" s="426"/>
      <c r="Q88" s="426"/>
      <c r="R88" s="425"/>
      <c r="S88" s="426"/>
      <c r="T88" s="426"/>
      <c r="U88" s="427"/>
      <c r="V88" s="426"/>
      <c r="W88" s="426"/>
      <c r="X88" s="17"/>
      <c r="Y88" s="17"/>
      <c r="Z88" s="17"/>
      <c r="AA88" s="17"/>
    </row>
    <row r="89">
      <c r="A89" s="422"/>
      <c r="B89" s="423"/>
      <c r="C89" s="67"/>
      <c r="D89" s="67"/>
      <c r="E89" s="425"/>
      <c r="F89" s="426"/>
      <c r="G89" s="426"/>
      <c r="H89" s="50"/>
      <c r="I89" s="47"/>
      <c r="J89" s="47"/>
      <c r="K89" s="47"/>
      <c r="L89" s="426"/>
      <c r="M89" s="426"/>
      <c r="N89" s="50"/>
      <c r="O89" s="426"/>
      <c r="P89" s="426"/>
      <c r="Q89" s="426"/>
      <c r="R89" s="425"/>
      <c r="S89" s="426"/>
      <c r="T89" s="426"/>
      <c r="U89" s="427"/>
      <c r="V89" s="426"/>
      <c r="W89" s="426"/>
      <c r="X89" s="17"/>
      <c r="Y89" s="17"/>
      <c r="Z89" s="17"/>
      <c r="AA89" s="17"/>
    </row>
    <row r="90">
      <c r="A90" s="422"/>
      <c r="B90" s="423"/>
      <c r="C90" s="67"/>
      <c r="D90" s="67"/>
      <c r="E90" s="425"/>
      <c r="F90" s="426"/>
      <c r="G90" s="426"/>
      <c r="H90" s="50"/>
      <c r="I90" s="47"/>
      <c r="J90" s="47"/>
      <c r="K90" s="47"/>
      <c r="L90" s="426"/>
      <c r="M90" s="426"/>
      <c r="N90" s="50"/>
      <c r="O90" s="426"/>
      <c r="P90" s="426"/>
      <c r="Q90" s="426"/>
      <c r="R90" s="425"/>
      <c r="S90" s="426"/>
      <c r="T90" s="426"/>
      <c r="U90" s="427"/>
      <c r="V90" s="426"/>
      <c r="W90" s="426"/>
      <c r="X90" s="17"/>
      <c r="Y90" s="17"/>
      <c r="Z90" s="17"/>
      <c r="AA90" s="17"/>
    </row>
    <row r="91">
      <c r="A91" s="422"/>
      <c r="B91" s="423"/>
      <c r="C91" s="67"/>
      <c r="D91" s="67"/>
      <c r="E91" s="425"/>
      <c r="F91" s="426"/>
      <c r="G91" s="426"/>
      <c r="H91" s="50"/>
      <c r="I91" s="47"/>
      <c r="J91" s="205"/>
      <c r="K91" s="47"/>
      <c r="L91" s="426"/>
      <c r="M91" s="426"/>
      <c r="N91" s="50"/>
      <c r="O91" s="426"/>
      <c r="P91" s="426"/>
      <c r="Q91" s="426"/>
      <c r="R91" s="425"/>
      <c r="S91" s="426"/>
      <c r="T91" s="426"/>
      <c r="U91" s="427"/>
      <c r="V91" s="426"/>
      <c r="W91" s="426"/>
      <c r="X91" s="17"/>
      <c r="Y91" s="17"/>
      <c r="Z91" s="17"/>
      <c r="AA91" s="17"/>
    </row>
    <row r="92">
      <c r="A92" s="422"/>
      <c r="B92" s="423"/>
      <c r="C92" s="67"/>
      <c r="D92" s="67"/>
      <c r="E92" s="425"/>
      <c r="F92" s="426"/>
      <c r="G92" s="426"/>
      <c r="H92" s="50"/>
      <c r="I92" s="47"/>
      <c r="J92" s="47"/>
      <c r="K92" s="47"/>
      <c r="L92" s="426"/>
      <c r="M92" s="426"/>
      <c r="N92" s="50"/>
      <c r="O92" s="426"/>
      <c r="P92" s="426"/>
      <c r="Q92" s="426"/>
      <c r="R92" s="425"/>
      <c r="S92" s="426"/>
      <c r="T92" s="426"/>
      <c r="U92" s="427"/>
      <c r="V92" s="426"/>
      <c r="W92" s="426"/>
      <c r="X92" s="17"/>
      <c r="Y92" s="17"/>
      <c r="Z92" s="17"/>
      <c r="AA92" s="17"/>
    </row>
    <row r="93">
      <c r="A93" s="422"/>
      <c r="B93" s="423"/>
      <c r="C93" s="67"/>
      <c r="D93" s="67"/>
      <c r="E93" s="425"/>
      <c r="F93" s="426"/>
      <c r="G93" s="426"/>
      <c r="H93" s="50"/>
      <c r="I93" s="205"/>
      <c r="J93" s="205"/>
      <c r="K93" s="205"/>
      <c r="L93" s="426"/>
      <c r="M93" s="426"/>
      <c r="N93" s="50"/>
      <c r="O93" s="426"/>
      <c r="P93" s="426"/>
      <c r="Q93" s="426"/>
      <c r="R93" s="425"/>
      <c r="S93" s="426"/>
      <c r="T93" s="426"/>
      <c r="U93" s="427"/>
      <c r="V93" s="426"/>
      <c r="W93" s="426"/>
      <c r="X93" s="17"/>
      <c r="Y93" s="17"/>
      <c r="Z93" s="17"/>
      <c r="AA93" s="17"/>
    </row>
    <row r="94">
      <c r="A94" s="422"/>
      <c r="B94" s="423"/>
      <c r="C94" s="67"/>
      <c r="D94" s="67"/>
      <c r="E94" s="425"/>
      <c r="F94" s="426"/>
      <c r="G94" s="426"/>
      <c r="H94" s="50"/>
      <c r="I94" s="47"/>
      <c r="J94" s="47"/>
      <c r="K94" s="47"/>
      <c r="L94" s="426"/>
      <c r="M94" s="426"/>
      <c r="N94" s="50"/>
      <c r="O94" s="426"/>
      <c r="P94" s="426"/>
      <c r="Q94" s="426"/>
      <c r="R94" s="425"/>
      <c r="S94" s="426"/>
      <c r="T94" s="426"/>
      <c r="U94" s="427"/>
      <c r="V94" s="426"/>
      <c r="W94" s="426"/>
      <c r="X94" s="17"/>
      <c r="Y94" s="17"/>
      <c r="Z94" s="17"/>
      <c r="AA94" s="17"/>
    </row>
    <row r="95">
      <c r="A95" s="422"/>
      <c r="B95" s="423"/>
      <c r="C95" s="67"/>
      <c r="D95" s="67"/>
      <c r="E95" s="425"/>
      <c r="F95" s="426"/>
      <c r="G95" s="426"/>
      <c r="H95" s="50"/>
      <c r="I95" s="47"/>
      <c r="J95" s="47"/>
      <c r="K95" s="47"/>
      <c r="L95" s="426"/>
      <c r="M95" s="426"/>
      <c r="N95" s="50"/>
      <c r="O95" s="426"/>
      <c r="P95" s="426"/>
      <c r="Q95" s="426"/>
      <c r="R95" s="425"/>
      <c r="S95" s="426"/>
      <c r="T95" s="426"/>
      <c r="U95" s="427"/>
      <c r="V95" s="426"/>
      <c r="W95" s="426"/>
      <c r="X95" s="17"/>
      <c r="Y95" s="17"/>
      <c r="Z95" s="17"/>
      <c r="AA95" s="17"/>
    </row>
    <row r="96">
      <c r="A96" s="422"/>
      <c r="B96" s="423"/>
      <c r="C96" s="67"/>
      <c r="D96" s="67"/>
      <c r="E96" s="425"/>
      <c r="F96" s="426"/>
      <c r="G96" s="426"/>
      <c r="H96" s="50"/>
      <c r="I96" s="47"/>
      <c r="J96" s="47"/>
      <c r="K96" s="47"/>
      <c r="L96" s="426"/>
      <c r="M96" s="426"/>
      <c r="N96" s="50"/>
      <c r="O96" s="426"/>
      <c r="P96" s="426"/>
      <c r="Q96" s="426"/>
      <c r="R96" s="425"/>
      <c r="S96" s="426"/>
      <c r="T96" s="426"/>
      <c r="U96" s="427"/>
      <c r="V96" s="426"/>
      <c r="W96" s="426"/>
      <c r="X96" s="17"/>
      <c r="Y96" s="17"/>
      <c r="Z96" s="17"/>
      <c r="AA96" s="17"/>
    </row>
    <row r="97">
      <c r="A97" s="422"/>
      <c r="B97" s="423"/>
      <c r="C97" s="67"/>
      <c r="D97" s="67"/>
      <c r="E97" s="425"/>
      <c r="F97" s="426"/>
      <c r="G97" s="426"/>
      <c r="H97" s="50"/>
      <c r="I97" s="47"/>
      <c r="J97" s="47"/>
      <c r="K97" s="47"/>
      <c r="L97" s="426"/>
      <c r="M97" s="426"/>
      <c r="N97" s="50"/>
      <c r="O97" s="426"/>
      <c r="P97" s="426"/>
      <c r="Q97" s="426"/>
      <c r="R97" s="425"/>
      <c r="S97" s="426"/>
      <c r="T97" s="426"/>
      <c r="U97" s="427"/>
      <c r="V97" s="426"/>
      <c r="W97" s="426"/>
      <c r="X97" s="17"/>
      <c r="Y97" s="17"/>
      <c r="Z97" s="17"/>
      <c r="AA97" s="17"/>
    </row>
    <row r="98">
      <c r="A98" s="422"/>
      <c r="B98" s="423"/>
      <c r="C98" s="67"/>
      <c r="D98" s="67"/>
      <c r="E98" s="425"/>
      <c r="F98" s="426"/>
      <c r="G98" s="426"/>
      <c r="H98" s="50"/>
      <c r="I98" s="47"/>
      <c r="J98" s="47"/>
      <c r="K98" s="47"/>
      <c r="L98" s="426"/>
      <c r="M98" s="426"/>
      <c r="N98" s="50"/>
      <c r="O98" s="426"/>
      <c r="P98" s="426"/>
      <c r="Q98" s="426"/>
      <c r="R98" s="425"/>
      <c r="S98" s="426"/>
      <c r="T98" s="426"/>
      <c r="U98" s="427"/>
      <c r="V98" s="426"/>
      <c r="W98" s="426"/>
      <c r="X98" s="17"/>
      <c r="Y98" s="17"/>
      <c r="Z98" s="17"/>
      <c r="AA98" s="17"/>
    </row>
    <row r="99">
      <c r="A99" s="422"/>
      <c r="B99" s="423"/>
      <c r="C99" s="67"/>
      <c r="D99" s="67"/>
      <c r="E99" s="425"/>
      <c r="F99" s="426"/>
      <c r="G99" s="426"/>
      <c r="H99" s="50"/>
      <c r="I99" s="47"/>
      <c r="J99" s="47"/>
      <c r="K99" s="47"/>
      <c r="L99" s="426"/>
      <c r="M99" s="426"/>
      <c r="N99" s="50"/>
      <c r="O99" s="426"/>
      <c r="P99" s="426"/>
      <c r="Q99" s="426"/>
      <c r="R99" s="425"/>
      <c r="S99" s="426"/>
      <c r="T99" s="426"/>
      <c r="U99" s="427"/>
      <c r="V99" s="426"/>
      <c r="W99" s="426"/>
      <c r="X99" s="17"/>
      <c r="Y99" s="17"/>
      <c r="Z99" s="17"/>
      <c r="AA99" s="17"/>
    </row>
    <row r="100">
      <c r="A100" s="422"/>
      <c r="B100" s="423"/>
      <c r="C100" s="67"/>
      <c r="D100" s="67"/>
      <c r="E100" s="425"/>
      <c r="F100" s="426"/>
      <c r="G100" s="426"/>
      <c r="H100" s="50"/>
      <c r="I100" s="47"/>
      <c r="J100" s="47"/>
      <c r="K100" s="47"/>
      <c r="L100" s="426"/>
      <c r="M100" s="426"/>
      <c r="N100" s="50"/>
      <c r="O100" s="426"/>
      <c r="P100" s="426"/>
      <c r="Q100" s="426"/>
      <c r="R100" s="425"/>
      <c r="S100" s="426"/>
      <c r="T100" s="426"/>
      <c r="U100" s="427"/>
      <c r="V100" s="426"/>
      <c r="W100" s="426"/>
      <c r="X100" s="17"/>
      <c r="Y100" s="17"/>
      <c r="Z100" s="17"/>
      <c r="AA100" s="17"/>
    </row>
    <row r="101">
      <c r="A101" s="422"/>
      <c r="B101" s="423"/>
      <c r="C101" s="67"/>
      <c r="D101" s="67"/>
      <c r="E101" s="425"/>
      <c r="F101" s="426"/>
      <c r="G101" s="426"/>
      <c r="H101" s="50"/>
      <c r="I101" s="47"/>
      <c r="J101" s="47"/>
      <c r="K101" s="47"/>
      <c r="L101" s="426"/>
      <c r="M101" s="426"/>
      <c r="N101" s="50"/>
      <c r="O101" s="426"/>
      <c r="P101" s="426"/>
      <c r="Q101" s="426"/>
      <c r="R101" s="425"/>
      <c r="S101" s="426"/>
      <c r="T101" s="426"/>
      <c r="U101" s="427"/>
      <c r="V101" s="426"/>
      <c r="W101" s="426"/>
      <c r="X101" s="17"/>
      <c r="Y101" s="17"/>
      <c r="Z101" s="17"/>
      <c r="AA101" s="17"/>
    </row>
    <row r="102">
      <c r="A102" s="422"/>
      <c r="B102" s="423"/>
      <c r="C102" s="67"/>
      <c r="D102" s="67"/>
      <c r="E102" s="425"/>
      <c r="F102" s="426"/>
      <c r="G102" s="426"/>
      <c r="H102" s="50"/>
      <c r="I102" s="47"/>
      <c r="J102" s="47"/>
      <c r="K102" s="47"/>
      <c r="L102" s="426"/>
      <c r="M102" s="426"/>
      <c r="N102" s="50"/>
      <c r="O102" s="426"/>
      <c r="P102" s="426"/>
      <c r="Q102" s="426"/>
      <c r="R102" s="425"/>
      <c r="S102" s="426"/>
      <c r="T102" s="426"/>
      <c r="U102" s="427"/>
      <c r="V102" s="426"/>
      <c r="W102" s="426"/>
      <c r="X102" s="17"/>
      <c r="Y102" s="17"/>
      <c r="Z102" s="17"/>
      <c r="AA102" s="17"/>
    </row>
    <row r="103">
      <c r="A103" s="422"/>
      <c r="B103" s="423"/>
      <c r="C103" s="67"/>
      <c r="D103" s="67"/>
      <c r="E103" s="425"/>
      <c r="F103" s="426"/>
      <c r="G103" s="426"/>
      <c r="H103" s="50"/>
      <c r="I103" s="47"/>
      <c r="J103" s="47"/>
      <c r="K103" s="47"/>
      <c r="L103" s="426"/>
      <c r="M103" s="426"/>
      <c r="N103" s="50"/>
      <c r="O103" s="426"/>
      <c r="P103" s="426"/>
      <c r="Q103" s="426"/>
      <c r="R103" s="425"/>
      <c r="S103" s="426"/>
      <c r="T103" s="426"/>
      <c r="U103" s="427"/>
      <c r="V103" s="426"/>
      <c r="W103" s="426"/>
      <c r="X103" s="17"/>
      <c r="Y103" s="17"/>
      <c r="Z103" s="17"/>
      <c r="AA103" s="17"/>
    </row>
    <row r="104">
      <c r="A104" s="422"/>
      <c r="B104" s="423"/>
      <c r="C104" s="67"/>
      <c r="D104" s="67"/>
      <c r="E104" s="425"/>
      <c r="F104" s="426"/>
      <c r="G104" s="426"/>
      <c r="H104" s="50"/>
      <c r="I104" s="47"/>
      <c r="J104" s="47"/>
      <c r="K104" s="47"/>
      <c r="L104" s="426"/>
      <c r="M104" s="426"/>
      <c r="N104" s="50"/>
      <c r="O104" s="426"/>
      <c r="P104" s="426"/>
      <c r="Q104" s="426"/>
      <c r="R104" s="425"/>
      <c r="S104" s="426"/>
      <c r="T104" s="426"/>
      <c r="U104" s="427"/>
      <c r="V104" s="426"/>
      <c r="W104" s="426"/>
      <c r="X104" s="17"/>
      <c r="Y104" s="17"/>
      <c r="Z104" s="17"/>
      <c r="AA104" s="17"/>
    </row>
    <row r="105">
      <c r="A105" s="422"/>
      <c r="B105" s="423"/>
      <c r="C105" s="67"/>
      <c r="D105" s="67"/>
      <c r="E105" s="425"/>
      <c r="F105" s="426"/>
      <c r="G105" s="426"/>
      <c r="H105" s="50"/>
      <c r="I105" s="47"/>
      <c r="J105" s="47"/>
      <c r="K105" s="47"/>
      <c r="L105" s="426"/>
      <c r="M105" s="426"/>
      <c r="N105" s="50"/>
      <c r="O105" s="426"/>
      <c r="P105" s="426"/>
      <c r="Q105" s="426"/>
      <c r="R105" s="425"/>
      <c r="S105" s="426"/>
      <c r="T105" s="426"/>
      <c r="U105" s="427"/>
      <c r="V105" s="426"/>
      <c r="W105" s="426"/>
      <c r="X105" s="17"/>
      <c r="Y105" s="17"/>
      <c r="Z105" s="17"/>
      <c r="AA105" s="17"/>
    </row>
    <row r="106">
      <c r="A106" s="422"/>
      <c r="B106" s="423"/>
      <c r="C106" s="67"/>
      <c r="D106" s="67"/>
      <c r="E106" s="425"/>
      <c r="F106" s="426"/>
      <c r="G106" s="426"/>
      <c r="H106" s="50"/>
      <c r="I106" s="47"/>
      <c r="J106" s="47"/>
      <c r="K106" s="47"/>
      <c r="L106" s="426"/>
      <c r="M106" s="426"/>
      <c r="N106" s="50"/>
      <c r="O106" s="426"/>
      <c r="P106" s="426"/>
      <c r="Q106" s="426"/>
      <c r="R106" s="425"/>
      <c r="S106" s="426"/>
      <c r="T106" s="426"/>
      <c r="U106" s="427"/>
      <c r="V106" s="426"/>
      <c r="W106" s="426"/>
      <c r="X106" s="17"/>
      <c r="Y106" s="17"/>
      <c r="Z106" s="17"/>
      <c r="AA106" s="17"/>
    </row>
    <row r="107">
      <c r="A107" s="422"/>
      <c r="B107" s="423"/>
      <c r="C107" s="67"/>
      <c r="D107" s="67"/>
      <c r="E107" s="425"/>
      <c r="F107" s="426"/>
      <c r="G107" s="426"/>
      <c r="H107" s="50"/>
      <c r="I107" s="47"/>
      <c r="J107" s="47"/>
      <c r="K107" s="47"/>
      <c r="L107" s="426"/>
      <c r="M107" s="426"/>
      <c r="N107" s="50"/>
      <c r="O107" s="426"/>
      <c r="P107" s="426"/>
      <c r="Q107" s="426"/>
      <c r="R107" s="425"/>
      <c r="S107" s="426"/>
      <c r="T107" s="426"/>
      <c r="U107" s="427"/>
      <c r="V107" s="426"/>
      <c r="W107" s="426"/>
      <c r="X107" s="17"/>
      <c r="Y107" s="17"/>
      <c r="Z107" s="17"/>
      <c r="AA107" s="17"/>
    </row>
    <row r="108">
      <c r="A108" s="422"/>
      <c r="B108" s="423"/>
      <c r="C108" s="67"/>
      <c r="D108" s="67"/>
      <c r="E108" s="425"/>
      <c r="F108" s="426"/>
      <c r="G108" s="426"/>
      <c r="H108" s="50"/>
      <c r="I108" s="47"/>
      <c r="J108" s="47"/>
      <c r="K108" s="47"/>
      <c r="L108" s="426"/>
      <c r="M108" s="426"/>
      <c r="N108" s="50"/>
      <c r="O108" s="426"/>
      <c r="P108" s="426"/>
      <c r="Q108" s="426"/>
      <c r="R108" s="425"/>
      <c r="S108" s="426"/>
      <c r="T108" s="426"/>
      <c r="U108" s="427"/>
      <c r="V108" s="426"/>
      <c r="W108" s="426"/>
      <c r="X108" s="17"/>
      <c r="Y108" s="17"/>
      <c r="Z108" s="17"/>
      <c r="AA108" s="17"/>
    </row>
    <row r="109">
      <c r="A109" s="422"/>
      <c r="B109" s="423"/>
      <c r="C109" s="67"/>
      <c r="D109" s="67"/>
      <c r="E109" s="425"/>
      <c r="F109" s="426"/>
      <c r="G109" s="426"/>
      <c r="H109" s="50"/>
      <c r="I109" s="47"/>
      <c r="J109" s="47"/>
      <c r="K109" s="47"/>
      <c r="L109" s="426"/>
      <c r="M109" s="426"/>
      <c r="N109" s="50"/>
      <c r="O109" s="426"/>
      <c r="P109" s="426"/>
      <c r="Q109" s="426"/>
      <c r="R109" s="425"/>
      <c r="S109" s="426"/>
      <c r="T109" s="426"/>
      <c r="U109" s="427"/>
      <c r="V109" s="426"/>
      <c r="W109" s="426"/>
      <c r="X109" s="17"/>
      <c r="Y109" s="17"/>
      <c r="Z109" s="17"/>
      <c r="AA109" s="17"/>
    </row>
    <row r="110">
      <c r="A110" s="422"/>
      <c r="B110" s="423"/>
      <c r="C110" s="67"/>
      <c r="D110" s="67"/>
      <c r="E110" s="425"/>
      <c r="F110" s="426"/>
      <c r="G110" s="426"/>
      <c r="H110" s="50"/>
      <c r="I110" s="47"/>
      <c r="J110" s="47"/>
      <c r="K110" s="47"/>
      <c r="L110" s="426"/>
      <c r="M110" s="426"/>
      <c r="N110" s="50"/>
      <c r="O110" s="426"/>
      <c r="P110" s="426"/>
      <c r="Q110" s="426"/>
      <c r="R110" s="425"/>
      <c r="S110" s="426"/>
      <c r="T110" s="426"/>
      <c r="U110" s="427"/>
      <c r="V110" s="426"/>
      <c r="W110" s="426"/>
      <c r="X110" s="17"/>
      <c r="Y110" s="17"/>
      <c r="Z110" s="17"/>
      <c r="AA110" s="17"/>
    </row>
    <row r="111">
      <c r="A111" s="422"/>
      <c r="B111" s="423"/>
      <c r="C111" s="67"/>
      <c r="D111" s="67"/>
      <c r="E111" s="425"/>
      <c r="F111" s="426"/>
      <c r="G111" s="426"/>
      <c r="H111" s="50"/>
      <c r="I111" s="47"/>
      <c r="J111" s="47"/>
      <c r="K111" s="47"/>
      <c r="L111" s="426"/>
      <c r="M111" s="426"/>
      <c r="N111" s="50"/>
      <c r="O111" s="426"/>
      <c r="P111" s="426"/>
      <c r="Q111" s="426"/>
      <c r="R111" s="425"/>
      <c r="S111" s="426"/>
      <c r="T111" s="426"/>
      <c r="U111" s="427"/>
      <c r="V111" s="426"/>
      <c r="W111" s="426"/>
      <c r="X111" s="17"/>
      <c r="Y111" s="17"/>
      <c r="Z111" s="17"/>
      <c r="AA111" s="17"/>
    </row>
    <row r="112">
      <c r="A112" s="422"/>
      <c r="B112" s="423"/>
      <c r="C112" s="67"/>
      <c r="D112" s="67"/>
      <c r="E112" s="425"/>
      <c r="F112" s="426"/>
      <c r="G112" s="426"/>
      <c r="H112" s="50"/>
      <c r="I112" s="47"/>
      <c r="J112" s="47"/>
      <c r="K112" s="47"/>
      <c r="L112" s="426"/>
      <c r="M112" s="426"/>
      <c r="N112" s="50"/>
      <c r="O112" s="426"/>
      <c r="P112" s="426"/>
      <c r="Q112" s="426"/>
      <c r="R112" s="425"/>
      <c r="S112" s="426"/>
      <c r="T112" s="426"/>
      <c r="U112" s="427"/>
      <c r="V112" s="426"/>
      <c r="W112" s="426"/>
      <c r="X112" s="17"/>
      <c r="Y112" s="17"/>
      <c r="Z112" s="17"/>
      <c r="AA112" s="17"/>
    </row>
    <row r="113">
      <c r="A113" s="422"/>
      <c r="B113" s="423"/>
      <c r="C113" s="67"/>
      <c r="D113" s="67"/>
      <c r="E113" s="425"/>
      <c r="F113" s="426"/>
      <c r="G113" s="426"/>
      <c r="H113" s="50"/>
      <c r="I113" s="47"/>
      <c r="J113" s="47"/>
      <c r="K113" s="47"/>
      <c r="L113" s="426"/>
      <c r="M113" s="426"/>
      <c r="N113" s="50"/>
      <c r="O113" s="426"/>
      <c r="P113" s="426"/>
      <c r="Q113" s="426"/>
      <c r="R113" s="425"/>
      <c r="S113" s="426"/>
      <c r="T113" s="426"/>
      <c r="U113" s="427"/>
      <c r="V113" s="426"/>
      <c r="W113" s="426"/>
      <c r="X113" s="17"/>
      <c r="Y113" s="17"/>
      <c r="Z113" s="17"/>
      <c r="AA113" s="17"/>
    </row>
    <row r="114">
      <c r="A114" s="422"/>
      <c r="B114" s="423"/>
      <c r="C114" s="67"/>
      <c r="D114" s="67"/>
      <c r="E114" s="425"/>
      <c r="F114" s="426"/>
      <c r="G114" s="426"/>
      <c r="H114" s="50"/>
      <c r="I114" s="47"/>
      <c r="J114" s="47"/>
      <c r="K114" s="47"/>
      <c r="L114" s="426"/>
      <c r="M114" s="426"/>
      <c r="N114" s="50"/>
      <c r="O114" s="426"/>
      <c r="P114" s="426"/>
      <c r="Q114" s="426"/>
      <c r="R114" s="425"/>
      <c r="S114" s="426"/>
      <c r="T114" s="426"/>
      <c r="U114" s="427"/>
      <c r="V114" s="426"/>
      <c r="W114" s="426"/>
      <c r="X114" s="17"/>
      <c r="Y114" s="17"/>
      <c r="Z114" s="17"/>
      <c r="AA114" s="17"/>
    </row>
    <row r="115">
      <c r="A115" s="422"/>
      <c r="B115" s="423"/>
      <c r="C115" s="67"/>
      <c r="D115" s="67"/>
      <c r="E115" s="425"/>
      <c r="F115" s="426"/>
      <c r="G115" s="426"/>
      <c r="H115" s="50"/>
      <c r="I115" s="47"/>
      <c r="J115" s="47"/>
      <c r="K115" s="47"/>
      <c r="L115" s="426"/>
      <c r="M115" s="426"/>
      <c r="N115" s="50"/>
      <c r="O115" s="426"/>
      <c r="P115" s="426"/>
      <c r="Q115" s="426"/>
      <c r="R115" s="425"/>
      <c r="S115" s="426"/>
      <c r="T115" s="426"/>
      <c r="U115" s="427"/>
      <c r="V115" s="426"/>
      <c r="W115" s="426"/>
      <c r="X115" s="17"/>
      <c r="Y115" s="17"/>
      <c r="Z115" s="17"/>
      <c r="AA115" s="17"/>
    </row>
    <row r="116">
      <c r="A116" s="422"/>
      <c r="B116" s="423"/>
      <c r="C116" s="67"/>
      <c r="D116" s="67"/>
      <c r="E116" s="425"/>
      <c r="F116" s="426"/>
      <c r="G116" s="426"/>
      <c r="H116" s="50"/>
      <c r="I116" s="47"/>
      <c r="J116" s="47"/>
      <c r="K116" s="47"/>
      <c r="L116" s="426"/>
      <c r="M116" s="426"/>
      <c r="N116" s="50"/>
      <c r="O116" s="426"/>
      <c r="P116" s="426"/>
      <c r="Q116" s="426"/>
      <c r="R116" s="425"/>
      <c r="S116" s="426"/>
      <c r="T116" s="426"/>
      <c r="U116" s="427"/>
      <c r="V116" s="426"/>
      <c r="W116" s="426"/>
      <c r="X116" s="17"/>
      <c r="Y116" s="17"/>
      <c r="Z116" s="17"/>
      <c r="AA116" s="17"/>
    </row>
    <row r="117">
      <c r="A117" s="422"/>
      <c r="B117" s="423"/>
      <c r="C117" s="67"/>
      <c r="D117" s="67"/>
      <c r="E117" s="425"/>
      <c r="F117" s="426"/>
      <c r="G117" s="426"/>
      <c r="H117" s="50"/>
      <c r="I117" s="47"/>
      <c r="J117" s="47"/>
      <c r="K117" s="47"/>
      <c r="L117" s="426"/>
      <c r="M117" s="426"/>
      <c r="N117" s="50"/>
      <c r="O117" s="426"/>
      <c r="P117" s="426"/>
      <c r="Q117" s="426"/>
      <c r="R117" s="425"/>
      <c r="S117" s="426"/>
      <c r="T117" s="426"/>
      <c r="U117" s="427"/>
      <c r="V117" s="426"/>
      <c r="W117" s="426"/>
      <c r="X117" s="17"/>
      <c r="Y117" s="17"/>
      <c r="Z117" s="17"/>
      <c r="AA117" s="17"/>
    </row>
    <row r="118">
      <c r="A118" s="422"/>
      <c r="B118" s="423"/>
      <c r="C118" s="67"/>
      <c r="D118" s="67"/>
      <c r="E118" s="425"/>
      <c r="F118" s="426"/>
      <c r="G118" s="426"/>
      <c r="H118" s="50"/>
      <c r="I118" s="47"/>
      <c r="J118" s="47"/>
      <c r="K118" s="47"/>
      <c r="L118" s="426"/>
      <c r="M118" s="426"/>
      <c r="N118" s="50"/>
      <c r="O118" s="426"/>
      <c r="P118" s="426"/>
      <c r="Q118" s="426"/>
      <c r="R118" s="425"/>
      <c r="S118" s="426"/>
      <c r="T118" s="426"/>
      <c r="U118" s="427"/>
      <c r="V118" s="426"/>
      <c r="W118" s="426"/>
      <c r="X118" s="17"/>
      <c r="Y118" s="17"/>
      <c r="Z118" s="17"/>
      <c r="AA118" s="17"/>
    </row>
    <row r="119">
      <c r="A119" s="422"/>
      <c r="B119" s="423"/>
      <c r="C119" s="67"/>
      <c r="D119" s="67"/>
      <c r="E119" s="425"/>
      <c r="F119" s="426"/>
      <c r="G119" s="426"/>
      <c r="H119" s="50"/>
      <c r="I119" s="47"/>
      <c r="J119" s="47"/>
      <c r="K119" s="47"/>
      <c r="L119" s="426"/>
      <c r="M119" s="426"/>
      <c r="N119" s="50"/>
      <c r="O119" s="426"/>
      <c r="P119" s="426"/>
      <c r="Q119" s="426"/>
      <c r="R119" s="425"/>
      <c r="S119" s="426"/>
      <c r="T119" s="426"/>
      <c r="U119" s="427"/>
      <c r="V119" s="426"/>
      <c r="W119" s="426"/>
      <c r="X119" s="17"/>
      <c r="Y119" s="17"/>
      <c r="Z119" s="17"/>
      <c r="AA119" s="17"/>
    </row>
    <row r="120">
      <c r="A120" s="422"/>
      <c r="B120" s="423"/>
      <c r="C120" s="67"/>
      <c r="D120" s="67"/>
      <c r="E120" s="425"/>
      <c r="F120" s="426"/>
      <c r="G120" s="426"/>
      <c r="H120" s="50"/>
      <c r="I120" s="47"/>
      <c r="J120" s="47"/>
      <c r="K120" s="47"/>
      <c r="L120" s="426"/>
      <c r="M120" s="426"/>
      <c r="N120" s="50"/>
      <c r="O120" s="426"/>
      <c r="P120" s="426"/>
      <c r="Q120" s="426"/>
      <c r="R120" s="425"/>
      <c r="S120" s="426"/>
      <c r="T120" s="426"/>
      <c r="U120" s="427"/>
      <c r="V120" s="426"/>
      <c r="W120" s="426"/>
      <c r="X120" s="17"/>
      <c r="Y120" s="17"/>
      <c r="Z120" s="17"/>
      <c r="AA120" s="17"/>
    </row>
    <row r="121">
      <c r="A121" s="422"/>
      <c r="B121" s="423"/>
      <c r="C121" s="67"/>
      <c r="D121" s="67"/>
      <c r="E121" s="425"/>
      <c r="F121" s="426"/>
      <c r="G121" s="426"/>
      <c r="H121" s="50"/>
      <c r="I121" s="47"/>
      <c r="J121" s="47"/>
      <c r="K121" s="47"/>
      <c r="L121" s="426"/>
      <c r="M121" s="426"/>
      <c r="N121" s="50"/>
      <c r="O121" s="426"/>
      <c r="P121" s="426"/>
      <c r="Q121" s="426"/>
      <c r="R121" s="425"/>
      <c r="S121" s="426"/>
      <c r="T121" s="426"/>
      <c r="U121" s="427"/>
      <c r="V121" s="426"/>
      <c r="W121" s="426"/>
      <c r="X121" s="17"/>
      <c r="Y121" s="17"/>
      <c r="Z121" s="17"/>
      <c r="AA121" s="17"/>
    </row>
    <row r="122">
      <c r="A122" s="422"/>
      <c r="B122" s="423"/>
      <c r="C122" s="67"/>
      <c r="D122" s="67"/>
      <c r="E122" s="425"/>
      <c r="F122" s="426"/>
      <c r="G122" s="426"/>
      <c r="H122" s="50"/>
      <c r="I122" s="47"/>
      <c r="J122" s="47"/>
      <c r="K122" s="47"/>
      <c r="L122" s="426"/>
      <c r="M122" s="426"/>
      <c r="N122" s="50"/>
      <c r="O122" s="426"/>
      <c r="P122" s="426"/>
      <c r="Q122" s="426"/>
      <c r="R122" s="425"/>
      <c r="S122" s="426"/>
      <c r="T122" s="426"/>
      <c r="U122" s="427"/>
      <c r="V122" s="426"/>
      <c r="W122" s="426"/>
      <c r="X122" s="17"/>
      <c r="Y122" s="17"/>
      <c r="Z122" s="17"/>
      <c r="AA122" s="17"/>
    </row>
    <row r="123">
      <c r="A123" s="422"/>
      <c r="B123" s="423"/>
      <c r="C123" s="67"/>
      <c r="D123" s="67"/>
      <c r="E123" s="425"/>
      <c r="F123" s="426"/>
      <c r="G123" s="426"/>
      <c r="H123" s="50"/>
      <c r="I123" s="47"/>
      <c r="J123" s="47"/>
      <c r="K123" s="47"/>
      <c r="L123" s="426"/>
      <c r="M123" s="426"/>
      <c r="N123" s="50"/>
      <c r="O123" s="426"/>
      <c r="P123" s="426"/>
      <c r="Q123" s="426"/>
      <c r="R123" s="425"/>
      <c r="S123" s="426"/>
      <c r="T123" s="426"/>
      <c r="U123" s="427"/>
      <c r="V123" s="426"/>
      <c r="W123" s="426"/>
      <c r="X123" s="17"/>
      <c r="Y123" s="17"/>
      <c r="Z123" s="17"/>
      <c r="AA123" s="17"/>
    </row>
    <row r="124">
      <c r="A124" s="422"/>
      <c r="B124" s="423"/>
      <c r="C124" s="67"/>
      <c r="D124" s="67"/>
      <c r="E124" s="425"/>
      <c r="F124" s="426"/>
      <c r="G124" s="426"/>
      <c r="H124" s="50"/>
      <c r="I124" s="47"/>
      <c r="J124" s="47"/>
      <c r="K124" s="47"/>
      <c r="L124" s="426"/>
      <c r="M124" s="426"/>
      <c r="N124" s="50"/>
      <c r="O124" s="426"/>
      <c r="P124" s="426"/>
      <c r="Q124" s="426"/>
      <c r="R124" s="425"/>
      <c r="S124" s="426"/>
      <c r="T124" s="426"/>
      <c r="U124" s="427"/>
      <c r="V124" s="426"/>
      <c r="W124" s="426"/>
      <c r="X124" s="17"/>
      <c r="Y124" s="17"/>
      <c r="Z124" s="17"/>
      <c r="AA124" s="17"/>
    </row>
    <row r="125">
      <c r="A125" s="422"/>
      <c r="B125" s="423"/>
      <c r="C125" s="67"/>
      <c r="D125" s="67"/>
      <c r="E125" s="425"/>
      <c r="F125" s="426"/>
      <c r="G125" s="426"/>
      <c r="H125" s="50"/>
      <c r="I125" s="47"/>
      <c r="J125" s="47"/>
      <c r="K125" s="47"/>
      <c r="L125" s="426"/>
      <c r="M125" s="426"/>
      <c r="N125" s="50"/>
      <c r="O125" s="426"/>
      <c r="P125" s="426"/>
      <c r="Q125" s="426"/>
      <c r="R125" s="425"/>
      <c r="S125" s="426"/>
      <c r="T125" s="426"/>
      <c r="U125" s="427"/>
      <c r="V125" s="426"/>
      <c r="W125" s="426"/>
      <c r="X125" s="17"/>
      <c r="Y125" s="17"/>
      <c r="Z125" s="17"/>
      <c r="AA125" s="17"/>
    </row>
    <row r="126">
      <c r="A126" s="422"/>
      <c r="B126" s="423"/>
      <c r="C126" s="67"/>
      <c r="D126" s="67"/>
      <c r="E126" s="425"/>
      <c r="F126" s="426"/>
      <c r="G126" s="426"/>
      <c r="H126" s="50"/>
      <c r="I126" s="47"/>
      <c r="J126" s="47"/>
      <c r="K126" s="47"/>
      <c r="L126" s="426"/>
      <c r="M126" s="426"/>
      <c r="N126" s="50"/>
      <c r="O126" s="426"/>
      <c r="P126" s="426"/>
      <c r="Q126" s="426"/>
      <c r="R126" s="425"/>
      <c r="S126" s="426"/>
      <c r="T126" s="426"/>
      <c r="U126" s="427"/>
      <c r="V126" s="426"/>
      <c r="W126" s="426"/>
      <c r="X126" s="17"/>
      <c r="Y126" s="17"/>
      <c r="Z126" s="17"/>
      <c r="AA126" s="17"/>
    </row>
    <row r="127">
      <c r="A127" s="422"/>
      <c r="B127" s="423"/>
      <c r="C127" s="67"/>
      <c r="D127" s="67"/>
      <c r="E127" s="425"/>
      <c r="F127" s="426"/>
      <c r="G127" s="426"/>
      <c r="H127" s="50"/>
      <c r="I127" s="47"/>
      <c r="J127" s="47"/>
      <c r="K127" s="47"/>
      <c r="L127" s="426"/>
      <c r="M127" s="426"/>
      <c r="N127" s="50"/>
      <c r="O127" s="426"/>
      <c r="P127" s="426"/>
      <c r="Q127" s="426"/>
      <c r="R127" s="425"/>
      <c r="S127" s="426"/>
      <c r="T127" s="426"/>
      <c r="U127" s="427"/>
      <c r="V127" s="426"/>
      <c r="W127" s="426"/>
      <c r="X127" s="17"/>
      <c r="Y127" s="17"/>
      <c r="Z127" s="17"/>
      <c r="AA127" s="17"/>
    </row>
    <row r="128">
      <c r="A128" s="422"/>
      <c r="B128" s="423"/>
      <c r="C128" s="67"/>
      <c r="D128" s="67"/>
      <c r="E128" s="425"/>
      <c r="F128" s="426"/>
      <c r="G128" s="426"/>
      <c r="H128" s="50"/>
      <c r="I128" s="47"/>
      <c r="J128" s="47"/>
      <c r="K128" s="47"/>
      <c r="L128" s="426"/>
      <c r="M128" s="426"/>
      <c r="N128" s="50"/>
      <c r="O128" s="426"/>
      <c r="P128" s="426"/>
      <c r="Q128" s="426"/>
      <c r="R128" s="425"/>
      <c r="S128" s="426"/>
      <c r="T128" s="426"/>
      <c r="U128" s="427"/>
      <c r="V128" s="426"/>
      <c r="W128" s="426"/>
      <c r="X128" s="17"/>
      <c r="Y128" s="17"/>
      <c r="Z128" s="17"/>
      <c r="AA128" s="17"/>
    </row>
    <row r="129">
      <c r="A129" s="422"/>
      <c r="B129" s="423"/>
      <c r="C129" s="67"/>
      <c r="D129" s="67"/>
      <c r="E129" s="425"/>
      <c r="F129" s="426"/>
      <c r="G129" s="426"/>
      <c r="H129" s="50"/>
      <c r="I129" s="47"/>
      <c r="J129" s="47"/>
      <c r="K129" s="47"/>
      <c r="L129" s="426"/>
      <c r="M129" s="426"/>
      <c r="N129" s="50"/>
      <c r="O129" s="426"/>
      <c r="P129" s="426"/>
      <c r="Q129" s="426"/>
      <c r="R129" s="425"/>
      <c r="S129" s="426"/>
      <c r="T129" s="426"/>
      <c r="U129" s="427"/>
      <c r="V129" s="426"/>
      <c r="W129" s="426"/>
      <c r="X129" s="17"/>
      <c r="Y129" s="17"/>
      <c r="Z129" s="17"/>
      <c r="AA129" s="17"/>
    </row>
    <row r="130">
      <c r="A130" s="422"/>
      <c r="B130" s="423"/>
      <c r="C130" s="67"/>
      <c r="D130" s="67"/>
      <c r="E130" s="425"/>
      <c r="F130" s="426"/>
      <c r="G130" s="426"/>
      <c r="H130" s="50"/>
      <c r="I130" s="47"/>
      <c r="J130" s="47"/>
      <c r="K130" s="47"/>
      <c r="L130" s="426"/>
      <c r="M130" s="426"/>
      <c r="N130" s="50"/>
      <c r="O130" s="426"/>
      <c r="P130" s="426"/>
      <c r="Q130" s="426"/>
      <c r="R130" s="425"/>
      <c r="S130" s="426"/>
      <c r="T130" s="426"/>
      <c r="U130" s="427"/>
      <c r="V130" s="426"/>
      <c r="W130" s="426"/>
      <c r="X130" s="17"/>
      <c r="Y130" s="17"/>
      <c r="Z130" s="17"/>
      <c r="AA130" s="17"/>
    </row>
  </sheetData>
  <conditionalFormatting sqref="E2:E130 R2:R130">
    <cfRule type="cellIs" dxfId="3" priority="1" operator="lessThan">
      <formula>50</formula>
    </cfRule>
  </conditionalFormatting>
  <conditionalFormatting sqref="E2:E130 R2:R130">
    <cfRule type="cellIs" dxfId="4" priority="2" operator="between">
      <formula>50</formula>
      <formula>89</formula>
    </cfRule>
  </conditionalFormatting>
  <conditionalFormatting sqref="E2:E130 R2:R130">
    <cfRule type="cellIs" dxfId="5" priority="3" operator="greaterThanOrEqual">
      <formula>90</formula>
    </cfRule>
  </conditionalFormatting>
  <conditionalFormatting sqref="I2:K130">
    <cfRule type="cellIs" dxfId="6" priority="4" operator="equal">
      <formula>"FAST"</formula>
    </cfRule>
  </conditionalFormatting>
  <conditionalFormatting sqref="I2:K130">
    <cfRule type="cellIs" dxfId="7" priority="5" operator="equal">
      <formula>"AVERAGE"</formula>
    </cfRule>
  </conditionalFormatting>
  <conditionalFormatting sqref="I2:K130">
    <cfRule type="cellIs" dxfId="8" priority="6" operator="equal">
      <formula>"SLOW"</formula>
    </cfRule>
  </conditionalFormatting>
  <hyperlinks>
    <hyperlink r:id="rId1" ref="B2"/>
    <hyperlink r:id="rId2" ref="C2"/>
    <hyperlink r:id="rId3" ref="B3"/>
    <hyperlink r:id="rId4" ref="C3"/>
    <hyperlink r:id="rId5" ref="B4"/>
    <hyperlink r:id="rId6" ref="C4"/>
    <hyperlink r:id="rId7" ref="B5"/>
    <hyperlink r:id="rId8" ref="C5"/>
    <hyperlink r:id="rId9" ref="B6"/>
    <hyperlink r:id="rId10" ref="C6"/>
    <hyperlink r:id="rId11" ref="B7"/>
    <hyperlink r:id="rId12" ref="C7"/>
    <hyperlink r:id="rId13" ref="B8"/>
    <hyperlink r:id="rId14" ref="C8"/>
    <hyperlink r:id="rId15" ref="B9"/>
    <hyperlink r:id="rId16" ref="C9"/>
    <hyperlink r:id="rId17" ref="B10"/>
    <hyperlink r:id="rId18" ref="C10"/>
    <hyperlink r:id="rId19" ref="B11"/>
    <hyperlink r:id="rId20" ref="C11"/>
    <hyperlink r:id="rId21" ref="B12"/>
    <hyperlink r:id="rId22" ref="C12"/>
    <hyperlink r:id="rId23" ref="B13"/>
    <hyperlink r:id="rId24" ref="C13"/>
    <hyperlink r:id="rId25" ref="B14"/>
    <hyperlink r:id="rId26" ref="C14"/>
    <hyperlink r:id="rId27" ref="B15"/>
    <hyperlink r:id="rId28" ref="C15"/>
    <hyperlink r:id="rId29" ref="B16"/>
    <hyperlink r:id="rId30" ref="C16"/>
    <hyperlink r:id="rId31" ref="B17"/>
    <hyperlink r:id="rId32" ref="C17"/>
    <hyperlink r:id="rId33" ref="B18"/>
    <hyperlink r:id="rId34" ref="C18"/>
    <hyperlink r:id="rId35" ref="B19"/>
    <hyperlink r:id="rId36" ref="C19"/>
    <hyperlink r:id="rId37" ref="B20"/>
    <hyperlink r:id="rId38" ref="C20"/>
    <hyperlink r:id="rId39" ref="B21"/>
    <hyperlink r:id="rId40" ref="C21"/>
    <hyperlink r:id="rId41" ref="B22"/>
    <hyperlink r:id="rId42" ref="C22"/>
    <hyperlink r:id="rId43" ref="B23"/>
    <hyperlink r:id="rId44" ref="C23"/>
    <hyperlink r:id="rId45" ref="B24"/>
    <hyperlink r:id="rId46" ref="C24"/>
    <hyperlink r:id="rId47" ref="B25"/>
    <hyperlink r:id="rId48" ref="C25"/>
    <hyperlink r:id="rId49" ref="B26"/>
    <hyperlink r:id="rId50" ref="C26"/>
    <hyperlink r:id="rId51" ref="B27"/>
    <hyperlink r:id="rId52" ref="C27"/>
    <hyperlink r:id="rId53" ref="B28"/>
    <hyperlink r:id="rId54" ref="C28"/>
    <hyperlink r:id="rId55" ref="B29"/>
    <hyperlink r:id="rId56" ref="C29"/>
    <hyperlink r:id="rId57" ref="B30"/>
    <hyperlink r:id="rId58" ref="C30"/>
    <hyperlink r:id="rId59" ref="B31"/>
    <hyperlink r:id="rId60" ref="C31"/>
    <hyperlink r:id="rId61" ref="B32"/>
    <hyperlink r:id="rId62" ref="C32"/>
    <hyperlink r:id="rId63" ref="B33"/>
    <hyperlink r:id="rId64" ref="C33"/>
  </hyperlinks>
  <drawing r:id="rId65"/>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14.75"/>
    <col customWidth="1" min="2" max="2" width="23.38"/>
    <col customWidth="1" min="3" max="3" width="20.25"/>
    <col customWidth="1" min="4" max="4" width="12.13"/>
    <col customWidth="1" min="5" max="5" width="33.13"/>
    <col customWidth="1" min="6" max="6" width="23.63"/>
  </cols>
  <sheetData>
    <row r="1">
      <c r="A1" s="80" t="s">
        <v>167</v>
      </c>
      <c r="B1" s="80" t="s">
        <v>2369</v>
      </c>
      <c r="C1" s="80" t="s">
        <v>2370</v>
      </c>
      <c r="D1" s="80" t="s">
        <v>2371</v>
      </c>
      <c r="E1" s="80" t="s">
        <v>2372</v>
      </c>
      <c r="F1" s="80" t="s">
        <v>2373</v>
      </c>
      <c r="G1" s="80"/>
      <c r="H1" s="80"/>
      <c r="I1" s="80"/>
      <c r="J1" s="80"/>
      <c r="K1" s="80"/>
      <c r="L1" s="80"/>
      <c r="M1" s="80"/>
      <c r="N1" s="80"/>
      <c r="O1" s="80"/>
      <c r="P1" s="80"/>
      <c r="Q1" s="80"/>
      <c r="R1" s="80"/>
    </row>
    <row r="2">
      <c r="A2" s="429" t="s">
        <v>1094</v>
      </c>
      <c r="B2" s="68" t="s">
        <v>2374</v>
      </c>
      <c r="C2" s="68"/>
      <c r="D2" s="68">
        <v>100.0</v>
      </c>
      <c r="E2" s="68" t="s">
        <v>2375</v>
      </c>
      <c r="F2" s="429" t="s">
        <v>2376</v>
      </c>
      <c r="G2" s="68" t="s">
        <v>2377</v>
      </c>
      <c r="H2" s="68"/>
      <c r="I2" s="68"/>
      <c r="J2" s="430"/>
      <c r="K2" s="68"/>
      <c r="L2" s="68"/>
      <c r="M2" s="68"/>
      <c r="N2" s="68"/>
      <c r="Q2" s="68"/>
    </row>
    <row r="3">
      <c r="A3" s="429" t="s">
        <v>1094</v>
      </c>
      <c r="B3" s="68" t="s">
        <v>2374</v>
      </c>
      <c r="C3" s="68"/>
      <c r="D3" s="68">
        <v>100.0</v>
      </c>
      <c r="E3" s="68" t="s">
        <v>2378</v>
      </c>
      <c r="F3" s="429" t="s">
        <v>2376</v>
      </c>
      <c r="G3" s="68"/>
      <c r="H3" s="68"/>
      <c r="I3" s="68"/>
      <c r="J3" s="68"/>
      <c r="K3" s="68"/>
      <c r="L3" s="68"/>
      <c r="M3" s="68"/>
      <c r="N3" s="68"/>
      <c r="O3" s="68"/>
      <c r="P3" s="68"/>
      <c r="Q3" s="68"/>
      <c r="R3" s="68"/>
    </row>
    <row r="4">
      <c r="A4" s="429" t="s">
        <v>1094</v>
      </c>
      <c r="B4" s="68" t="s">
        <v>2379</v>
      </c>
      <c r="C4" s="68"/>
      <c r="D4" s="68">
        <v>100.0</v>
      </c>
      <c r="E4" s="68" t="s">
        <v>2380</v>
      </c>
      <c r="F4" s="429" t="s">
        <v>2376</v>
      </c>
      <c r="G4" s="68"/>
      <c r="H4" s="68"/>
      <c r="I4" s="68"/>
      <c r="J4" s="431"/>
      <c r="K4" s="68"/>
      <c r="L4" s="68"/>
      <c r="M4" s="68"/>
      <c r="N4" s="68"/>
      <c r="O4" s="68"/>
      <c r="P4" s="68"/>
      <c r="Q4" s="68"/>
      <c r="R4" s="68"/>
    </row>
    <row r="5">
      <c r="A5" s="429" t="s">
        <v>1094</v>
      </c>
      <c r="B5" s="68" t="s">
        <v>2381</v>
      </c>
      <c r="C5" s="68"/>
      <c r="D5" s="68">
        <v>100.0</v>
      </c>
      <c r="E5" s="68" t="s">
        <v>2382</v>
      </c>
      <c r="F5" s="429" t="s">
        <v>2376</v>
      </c>
      <c r="G5" s="68"/>
      <c r="H5" s="68"/>
      <c r="I5" s="68"/>
      <c r="J5" s="68"/>
      <c r="K5" s="68"/>
      <c r="L5" s="68"/>
      <c r="M5" s="68"/>
      <c r="N5" s="68"/>
      <c r="O5" s="68"/>
      <c r="P5" s="68"/>
      <c r="Q5" s="68"/>
      <c r="R5" s="68"/>
    </row>
    <row r="6">
      <c r="A6" s="429" t="s">
        <v>1094</v>
      </c>
      <c r="B6" s="68" t="s">
        <v>2383</v>
      </c>
      <c r="C6" s="68"/>
      <c r="D6" s="68">
        <v>100.0</v>
      </c>
      <c r="E6" s="68" t="s">
        <v>2384</v>
      </c>
      <c r="F6" s="429" t="s">
        <v>2376</v>
      </c>
      <c r="G6" s="68"/>
      <c r="H6" s="68"/>
      <c r="I6" s="68"/>
      <c r="J6" s="68"/>
      <c r="K6" s="68"/>
      <c r="L6" s="68"/>
      <c r="M6" s="68"/>
      <c r="N6" s="68"/>
      <c r="O6" s="68"/>
      <c r="P6" s="68"/>
      <c r="Q6" s="68"/>
      <c r="R6" s="68"/>
    </row>
    <row r="7">
      <c r="A7" s="429" t="s">
        <v>1094</v>
      </c>
      <c r="B7" s="68" t="s">
        <v>2383</v>
      </c>
      <c r="C7" s="68"/>
      <c r="D7" s="68">
        <v>100.0</v>
      </c>
      <c r="E7" s="68" t="s">
        <v>2385</v>
      </c>
      <c r="F7" s="429" t="s">
        <v>2376</v>
      </c>
      <c r="G7" s="68"/>
      <c r="H7" s="68"/>
      <c r="I7" s="68"/>
      <c r="J7" s="430"/>
      <c r="K7" s="68"/>
      <c r="L7" s="68"/>
      <c r="M7" s="68"/>
      <c r="N7" s="68"/>
      <c r="O7" s="68"/>
      <c r="P7" s="68"/>
      <c r="Q7" s="68"/>
      <c r="R7" s="68"/>
    </row>
    <row r="8">
      <c r="A8" s="429" t="s">
        <v>1094</v>
      </c>
      <c r="B8" s="68" t="s">
        <v>2386</v>
      </c>
      <c r="C8" s="68"/>
      <c r="D8" s="68">
        <v>100.0</v>
      </c>
      <c r="E8" s="68" t="s">
        <v>2387</v>
      </c>
      <c r="F8" s="429" t="s">
        <v>2376</v>
      </c>
      <c r="G8" s="68"/>
      <c r="H8" s="68"/>
      <c r="I8" s="68"/>
      <c r="J8" s="68"/>
      <c r="K8" s="68"/>
    </row>
    <row r="9">
      <c r="A9" s="429" t="s">
        <v>1094</v>
      </c>
      <c r="B9" s="68" t="s">
        <v>2388</v>
      </c>
      <c r="C9" s="68"/>
      <c r="D9" s="68">
        <v>100.0</v>
      </c>
      <c r="E9" s="68" t="s">
        <v>2389</v>
      </c>
      <c r="F9" s="429" t="s">
        <v>2376</v>
      </c>
      <c r="G9" s="68"/>
      <c r="H9" s="68"/>
      <c r="I9" s="68"/>
      <c r="J9" s="68"/>
      <c r="K9" s="68"/>
    </row>
    <row r="10">
      <c r="A10" s="429" t="s">
        <v>1094</v>
      </c>
      <c r="B10" s="68" t="s">
        <v>2386</v>
      </c>
      <c r="C10" s="68" t="s">
        <v>2390</v>
      </c>
      <c r="D10" s="68">
        <v>100.0</v>
      </c>
      <c r="E10" s="68" t="s">
        <v>2391</v>
      </c>
      <c r="F10" s="429" t="s">
        <v>2376</v>
      </c>
      <c r="G10" s="68"/>
      <c r="H10" s="68"/>
      <c r="I10" s="68"/>
      <c r="J10" s="68"/>
      <c r="K10" s="68"/>
    </row>
    <row r="11">
      <c r="A11" s="429" t="s">
        <v>1094</v>
      </c>
      <c r="B11" s="68" t="s">
        <v>2392</v>
      </c>
      <c r="C11" s="68" t="s">
        <v>2393</v>
      </c>
      <c r="D11" s="68">
        <v>100.0</v>
      </c>
      <c r="E11" s="68" t="s">
        <v>2394</v>
      </c>
      <c r="F11" s="429" t="s">
        <v>2376</v>
      </c>
      <c r="G11" s="68"/>
      <c r="H11" s="68"/>
      <c r="I11" s="68"/>
      <c r="J11" s="68"/>
      <c r="K11" s="68"/>
    </row>
    <row r="12">
      <c r="A12" s="429" t="s">
        <v>1094</v>
      </c>
      <c r="B12" s="68" t="s">
        <v>2392</v>
      </c>
      <c r="C12" s="68" t="s">
        <v>2395</v>
      </c>
      <c r="D12" s="68">
        <v>100.0</v>
      </c>
      <c r="E12" s="68" t="s">
        <v>2396</v>
      </c>
      <c r="F12" s="429" t="s">
        <v>2376</v>
      </c>
      <c r="G12" s="68"/>
      <c r="H12" s="68"/>
      <c r="I12" s="68"/>
      <c r="J12" s="68"/>
      <c r="K12" s="68"/>
    </row>
    <row r="13">
      <c r="A13" s="429" t="s">
        <v>1094</v>
      </c>
      <c r="B13" s="68" t="s">
        <v>2397</v>
      </c>
      <c r="C13" s="68"/>
      <c r="D13" s="68">
        <v>100.0</v>
      </c>
      <c r="E13" s="68" t="s">
        <v>2398</v>
      </c>
      <c r="F13" s="429" t="s">
        <v>2376</v>
      </c>
      <c r="G13" s="68"/>
      <c r="H13" s="68"/>
      <c r="I13" s="68"/>
      <c r="J13" s="68"/>
      <c r="K13" s="68"/>
    </row>
    <row r="14">
      <c r="A14" s="429" t="s">
        <v>1094</v>
      </c>
      <c r="B14" s="68" t="s">
        <v>2399</v>
      </c>
      <c r="C14" s="68" t="s">
        <v>2400</v>
      </c>
      <c r="D14" s="68">
        <v>100.0</v>
      </c>
      <c r="E14" s="68" t="s">
        <v>2401</v>
      </c>
      <c r="F14" s="429" t="s">
        <v>2376</v>
      </c>
      <c r="G14" s="68"/>
      <c r="H14" s="68"/>
      <c r="I14" s="68"/>
      <c r="J14" s="430"/>
      <c r="K14" s="68"/>
    </row>
    <row r="15">
      <c r="A15" s="429" t="s">
        <v>1094</v>
      </c>
      <c r="B15" s="68" t="s">
        <v>2397</v>
      </c>
      <c r="C15" s="68"/>
      <c r="D15" s="68">
        <v>100.0</v>
      </c>
      <c r="E15" s="68" t="s">
        <v>2402</v>
      </c>
      <c r="F15" s="429" t="s">
        <v>2376</v>
      </c>
      <c r="G15" s="68"/>
      <c r="H15" s="68"/>
      <c r="I15" s="68"/>
      <c r="J15" s="430"/>
      <c r="K15" s="68"/>
    </row>
    <row r="16">
      <c r="A16" s="429" t="s">
        <v>1094</v>
      </c>
      <c r="B16" s="68" t="s">
        <v>2403</v>
      </c>
      <c r="C16" s="68"/>
      <c r="D16" s="68">
        <v>100.0</v>
      </c>
      <c r="E16" s="68" t="s">
        <v>2404</v>
      </c>
      <c r="F16" s="429" t="s">
        <v>2376</v>
      </c>
      <c r="G16" s="68"/>
      <c r="H16" s="68"/>
      <c r="I16" s="68"/>
      <c r="J16" s="430"/>
      <c r="K16" s="68"/>
    </row>
    <row r="17">
      <c r="A17" s="429" t="s">
        <v>1094</v>
      </c>
      <c r="B17" s="68" t="s">
        <v>2405</v>
      </c>
      <c r="C17" s="68"/>
      <c r="D17" s="68">
        <v>100.0</v>
      </c>
      <c r="E17" s="68" t="s">
        <v>2406</v>
      </c>
      <c r="F17" s="429" t="s">
        <v>2376</v>
      </c>
      <c r="G17" s="68"/>
      <c r="H17" s="68"/>
      <c r="I17" s="68"/>
      <c r="J17" s="431"/>
      <c r="K17" s="68"/>
    </row>
    <row r="18">
      <c r="A18" s="429" t="s">
        <v>1094</v>
      </c>
      <c r="B18" s="68" t="s">
        <v>2399</v>
      </c>
      <c r="C18" s="68"/>
      <c r="D18" s="68">
        <v>100.0</v>
      </c>
      <c r="E18" s="68" t="s">
        <v>2407</v>
      </c>
      <c r="F18" s="429" t="s">
        <v>2376</v>
      </c>
      <c r="G18" s="68"/>
      <c r="H18" s="68"/>
      <c r="I18" s="68"/>
      <c r="J18" s="430"/>
      <c r="K18" s="68"/>
    </row>
    <row r="19">
      <c r="A19" s="429" t="s">
        <v>1094</v>
      </c>
      <c r="B19" s="68" t="s">
        <v>2397</v>
      </c>
      <c r="C19" s="68"/>
      <c r="D19" s="68">
        <v>100.0</v>
      </c>
      <c r="E19" s="68" t="s">
        <v>2408</v>
      </c>
      <c r="F19" s="429" t="s">
        <v>2376</v>
      </c>
      <c r="G19" s="68"/>
      <c r="H19" s="68"/>
      <c r="I19" s="68"/>
      <c r="J19" s="430"/>
      <c r="K19" s="68"/>
    </row>
    <row r="20">
      <c r="A20" s="429" t="s">
        <v>1094</v>
      </c>
      <c r="B20" s="68" t="s">
        <v>2409</v>
      </c>
      <c r="C20" s="68" t="s">
        <v>2410</v>
      </c>
      <c r="D20" s="68">
        <v>100.0</v>
      </c>
      <c r="E20" s="68" t="s">
        <v>2411</v>
      </c>
      <c r="F20" s="429" t="s">
        <v>2376</v>
      </c>
      <c r="G20" s="68"/>
      <c r="H20" s="68"/>
      <c r="I20" s="68"/>
      <c r="J20" s="68"/>
      <c r="K20" s="68"/>
    </row>
    <row r="21">
      <c r="A21" s="429" t="s">
        <v>1094</v>
      </c>
      <c r="B21" s="68" t="s">
        <v>2397</v>
      </c>
      <c r="C21" s="68"/>
      <c r="D21" s="68">
        <v>100.0</v>
      </c>
      <c r="E21" s="68" t="s">
        <v>2412</v>
      </c>
      <c r="F21" s="429" t="s">
        <v>2376</v>
      </c>
      <c r="G21" s="68"/>
      <c r="H21" s="68"/>
      <c r="I21" s="68"/>
      <c r="J21" s="68"/>
      <c r="K21" s="68"/>
    </row>
    <row r="22">
      <c r="A22" s="429" t="s">
        <v>1094</v>
      </c>
      <c r="B22" s="68" t="s">
        <v>2399</v>
      </c>
      <c r="C22" s="68"/>
      <c r="D22" s="68">
        <v>100.0</v>
      </c>
      <c r="E22" s="68" t="s">
        <v>2413</v>
      </c>
      <c r="F22" s="429" t="s">
        <v>2376</v>
      </c>
      <c r="G22" s="68"/>
      <c r="H22" s="68"/>
      <c r="I22" s="68"/>
      <c r="J22" s="68"/>
      <c r="K22" s="68"/>
    </row>
    <row r="23">
      <c r="A23" s="429" t="s">
        <v>1094</v>
      </c>
      <c r="B23" s="68" t="s">
        <v>2399</v>
      </c>
      <c r="C23" s="68"/>
      <c r="D23" s="68">
        <v>100.0</v>
      </c>
      <c r="E23" s="68" t="s">
        <v>2414</v>
      </c>
      <c r="F23" s="429" t="s">
        <v>2376</v>
      </c>
      <c r="G23" s="68"/>
      <c r="H23" s="68"/>
      <c r="I23" s="68"/>
      <c r="J23" s="68"/>
      <c r="K23" s="68"/>
    </row>
    <row r="24">
      <c r="A24" s="429" t="s">
        <v>1094</v>
      </c>
      <c r="B24" s="68" t="s">
        <v>2400</v>
      </c>
      <c r="C24" s="68"/>
      <c r="D24" s="68">
        <v>100.0</v>
      </c>
      <c r="E24" s="68" t="s">
        <v>2415</v>
      </c>
      <c r="F24" s="429" t="s">
        <v>2376</v>
      </c>
      <c r="G24" s="68"/>
      <c r="H24" s="68"/>
      <c r="I24" s="68"/>
      <c r="J24" s="68"/>
      <c r="K24" s="68"/>
    </row>
    <row r="25">
      <c r="A25" s="429" t="s">
        <v>1094</v>
      </c>
      <c r="B25" s="68" t="s">
        <v>2416</v>
      </c>
      <c r="C25" s="68"/>
      <c r="D25" s="68">
        <v>100.0</v>
      </c>
      <c r="E25" s="68" t="s">
        <v>2417</v>
      </c>
      <c r="F25" s="429" t="s">
        <v>2376</v>
      </c>
      <c r="G25" s="68"/>
      <c r="H25" s="68"/>
      <c r="I25" s="68"/>
      <c r="J25" s="68"/>
      <c r="K25" s="68"/>
    </row>
    <row r="26">
      <c r="A26" s="429" t="s">
        <v>1094</v>
      </c>
      <c r="B26" s="68" t="s">
        <v>2393</v>
      </c>
      <c r="C26" s="68" t="s">
        <v>2416</v>
      </c>
      <c r="D26" s="68">
        <v>100.0</v>
      </c>
      <c r="E26" s="68" t="s">
        <v>2418</v>
      </c>
      <c r="F26" s="429" t="s">
        <v>2376</v>
      </c>
      <c r="G26" s="68"/>
      <c r="H26" s="68"/>
      <c r="I26" s="68"/>
      <c r="J26" s="68"/>
      <c r="K26" s="68"/>
    </row>
    <row r="27">
      <c r="A27" s="429" t="s">
        <v>1094</v>
      </c>
      <c r="B27" s="68" t="s">
        <v>2397</v>
      </c>
      <c r="C27" s="68"/>
      <c r="D27" s="68">
        <v>100.0</v>
      </c>
      <c r="E27" s="68" t="s">
        <v>2419</v>
      </c>
      <c r="F27" s="429" t="s">
        <v>2376</v>
      </c>
      <c r="G27" s="68"/>
      <c r="H27" s="68"/>
      <c r="I27" s="68"/>
      <c r="J27" s="68"/>
      <c r="K27" s="68"/>
    </row>
    <row r="28">
      <c r="A28" s="429" t="s">
        <v>1094</v>
      </c>
      <c r="B28" s="68" t="s">
        <v>2399</v>
      </c>
      <c r="C28" s="68" t="s">
        <v>2420</v>
      </c>
      <c r="D28" s="68">
        <v>100.0</v>
      </c>
      <c r="E28" s="68" t="s">
        <v>2421</v>
      </c>
      <c r="F28" s="429" t="s">
        <v>2376</v>
      </c>
      <c r="G28" s="68"/>
      <c r="H28" s="68"/>
      <c r="I28" s="68"/>
      <c r="J28" s="68"/>
      <c r="K28" s="68"/>
    </row>
    <row r="29">
      <c r="A29" s="429" t="s">
        <v>1094</v>
      </c>
      <c r="B29" s="68" t="s">
        <v>2422</v>
      </c>
      <c r="C29" s="68" t="s">
        <v>2423</v>
      </c>
      <c r="D29" s="68">
        <v>100.0</v>
      </c>
      <c r="E29" s="68" t="s">
        <v>2424</v>
      </c>
      <c r="F29" s="429" t="s">
        <v>2376</v>
      </c>
      <c r="G29" s="68"/>
      <c r="H29" s="68"/>
      <c r="I29" s="68"/>
      <c r="J29" s="68"/>
      <c r="K29" s="68"/>
    </row>
    <row r="30">
      <c r="A30" s="429" t="s">
        <v>1094</v>
      </c>
      <c r="B30" s="68" t="s">
        <v>2422</v>
      </c>
      <c r="C30" s="68"/>
      <c r="D30" s="68">
        <v>100.0</v>
      </c>
      <c r="E30" s="68" t="s">
        <v>2425</v>
      </c>
      <c r="F30" s="429" t="s">
        <v>2376</v>
      </c>
      <c r="G30" s="68"/>
      <c r="H30" s="68"/>
      <c r="I30" s="68"/>
      <c r="J30" s="68"/>
      <c r="K30" s="68"/>
    </row>
    <row r="31">
      <c r="A31" s="429" t="s">
        <v>1094</v>
      </c>
      <c r="B31" s="68" t="s">
        <v>2403</v>
      </c>
      <c r="C31" s="68"/>
      <c r="D31" s="68">
        <v>100.0</v>
      </c>
      <c r="E31" s="68" t="s">
        <v>2426</v>
      </c>
      <c r="F31" s="429" t="s">
        <v>2376</v>
      </c>
      <c r="G31" s="68"/>
      <c r="H31" s="68"/>
      <c r="I31" s="68"/>
      <c r="J31" s="68"/>
      <c r="K31" s="68"/>
    </row>
    <row r="32">
      <c r="A32" s="429" t="s">
        <v>1094</v>
      </c>
      <c r="B32" s="68" t="s">
        <v>2399</v>
      </c>
      <c r="C32" s="68"/>
      <c r="D32" s="68">
        <v>100.0</v>
      </c>
      <c r="E32" s="68" t="s">
        <v>2427</v>
      </c>
      <c r="F32" s="429" t="s">
        <v>2376</v>
      </c>
      <c r="G32" s="68"/>
      <c r="H32" s="68"/>
      <c r="I32" s="68"/>
      <c r="J32" s="430"/>
      <c r="K32" s="68"/>
    </row>
    <row r="33">
      <c r="A33" s="429" t="s">
        <v>1094</v>
      </c>
      <c r="B33" s="432" t="s">
        <v>2395</v>
      </c>
      <c r="C33" s="432"/>
      <c r="D33" s="432">
        <v>100.0</v>
      </c>
      <c r="E33" s="68" t="s">
        <v>2428</v>
      </c>
      <c r="F33" s="429" t="s">
        <v>2376</v>
      </c>
      <c r="G33" s="68"/>
      <c r="H33" s="68"/>
      <c r="I33" s="68"/>
      <c r="J33" s="68"/>
      <c r="K33" s="68"/>
    </row>
    <row r="34">
      <c r="A34" s="429" t="s">
        <v>1094</v>
      </c>
      <c r="B34" s="68" t="s">
        <v>2422</v>
      </c>
      <c r="C34" s="68"/>
      <c r="D34" s="68">
        <v>100.0</v>
      </c>
      <c r="E34" s="68" t="s">
        <v>2429</v>
      </c>
      <c r="F34" s="429" t="s">
        <v>2376</v>
      </c>
      <c r="G34" s="68"/>
      <c r="H34" s="68"/>
      <c r="I34" s="68"/>
      <c r="J34" s="431"/>
      <c r="K34" s="68"/>
    </row>
    <row r="35">
      <c r="A35" s="429" t="s">
        <v>1094</v>
      </c>
      <c r="B35" s="68" t="s">
        <v>2395</v>
      </c>
      <c r="C35" s="68"/>
      <c r="D35" s="68">
        <v>100.0</v>
      </c>
      <c r="E35" s="68" t="s">
        <v>2430</v>
      </c>
      <c r="F35" s="429" t="s">
        <v>2376</v>
      </c>
      <c r="G35" s="68"/>
      <c r="H35" s="68"/>
      <c r="I35" s="68"/>
      <c r="J35" s="68"/>
      <c r="K35" s="68"/>
    </row>
    <row r="36">
      <c r="A36" s="429" t="s">
        <v>1094</v>
      </c>
      <c r="B36" s="68" t="s">
        <v>2399</v>
      </c>
      <c r="C36" s="68" t="s">
        <v>2393</v>
      </c>
      <c r="D36" s="68">
        <v>100.0</v>
      </c>
      <c r="E36" s="68" t="s">
        <v>2431</v>
      </c>
      <c r="F36" s="429" t="s">
        <v>2376</v>
      </c>
      <c r="G36" s="68"/>
      <c r="H36" s="68"/>
      <c r="I36" s="68"/>
      <c r="J36" s="68"/>
      <c r="K36" s="68"/>
    </row>
    <row r="37">
      <c r="A37" s="429" t="s">
        <v>1094</v>
      </c>
      <c r="B37" s="68" t="s">
        <v>2399</v>
      </c>
      <c r="C37" s="68"/>
      <c r="D37" s="68">
        <v>100.0</v>
      </c>
      <c r="E37" s="68" t="s">
        <v>2432</v>
      </c>
      <c r="F37" s="429" t="s">
        <v>2376</v>
      </c>
      <c r="G37" s="68"/>
      <c r="H37" s="68"/>
      <c r="I37" s="68"/>
      <c r="J37" s="430"/>
      <c r="K37" s="68"/>
    </row>
    <row r="38">
      <c r="A38" s="429" t="s">
        <v>1094</v>
      </c>
      <c r="B38" s="68" t="s">
        <v>2422</v>
      </c>
      <c r="C38" s="68" t="s">
        <v>2433</v>
      </c>
      <c r="D38" s="68">
        <v>100.0</v>
      </c>
      <c r="E38" s="68" t="s">
        <v>2434</v>
      </c>
      <c r="F38" s="429" t="s">
        <v>2376</v>
      </c>
      <c r="G38" s="68"/>
      <c r="H38" s="68"/>
      <c r="I38" s="68"/>
      <c r="J38" s="68"/>
      <c r="K38" s="68"/>
    </row>
    <row r="39">
      <c r="A39" s="429" t="s">
        <v>1094</v>
      </c>
      <c r="B39" s="68" t="s">
        <v>2395</v>
      </c>
      <c r="C39" s="68"/>
      <c r="D39" s="68">
        <v>100.0</v>
      </c>
      <c r="E39" s="68" t="s">
        <v>2435</v>
      </c>
      <c r="F39" s="429" t="s">
        <v>2376</v>
      </c>
      <c r="G39" s="68"/>
      <c r="H39" s="68"/>
      <c r="I39" s="68"/>
      <c r="J39" s="430"/>
      <c r="K39" s="68"/>
    </row>
    <row r="40">
      <c r="A40" s="429" t="s">
        <v>1094</v>
      </c>
      <c r="B40" s="68" t="s">
        <v>2399</v>
      </c>
      <c r="C40" s="68"/>
      <c r="D40" s="68">
        <v>100.0</v>
      </c>
      <c r="E40" s="68" t="s">
        <v>2436</v>
      </c>
      <c r="F40" s="429" t="s">
        <v>2376</v>
      </c>
      <c r="G40" s="68"/>
      <c r="H40" s="68"/>
      <c r="I40" s="68"/>
      <c r="J40" s="430"/>
      <c r="K40" s="68"/>
    </row>
    <row r="41">
      <c r="A41" s="429" t="s">
        <v>1094</v>
      </c>
      <c r="B41" s="68" t="s">
        <v>2422</v>
      </c>
      <c r="C41" s="68"/>
      <c r="D41" s="68">
        <v>100.0</v>
      </c>
      <c r="E41" s="68" t="s">
        <v>2437</v>
      </c>
      <c r="F41" s="429" t="s">
        <v>2376</v>
      </c>
      <c r="G41" s="68"/>
      <c r="H41" s="68"/>
      <c r="I41" s="68"/>
      <c r="J41" s="68"/>
      <c r="K41" s="68"/>
    </row>
    <row r="42">
      <c r="A42" s="429" t="s">
        <v>1094</v>
      </c>
      <c r="B42" s="68" t="s">
        <v>2416</v>
      </c>
      <c r="C42" s="68"/>
      <c r="D42" s="68">
        <v>100.0</v>
      </c>
      <c r="E42" s="68" t="s">
        <v>2438</v>
      </c>
      <c r="F42" s="429" t="s">
        <v>2376</v>
      </c>
      <c r="G42" s="68"/>
      <c r="H42" s="68"/>
      <c r="I42" s="68"/>
      <c r="J42" s="68"/>
      <c r="K42" s="68"/>
    </row>
    <row r="43">
      <c r="A43" s="429" t="s">
        <v>1094</v>
      </c>
      <c r="B43" s="68" t="s">
        <v>2422</v>
      </c>
      <c r="C43" s="68"/>
      <c r="D43" s="68">
        <v>100.0</v>
      </c>
      <c r="E43" s="68" t="s">
        <v>2439</v>
      </c>
      <c r="F43" s="429" t="s">
        <v>2376</v>
      </c>
      <c r="G43" s="68"/>
      <c r="H43" s="68"/>
      <c r="I43" s="68"/>
      <c r="J43" s="68"/>
      <c r="K43" s="68"/>
    </row>
    <row r="44">
      <c r="A44" s="429" t="s">
        <v>1094</v>
      </c>
      <c r="B44" s="68" t="s">
        <v>2397</v>
      </c>
      <c r="C44" s="68"/>
      <c r="D44" s="68">
        <v>100.0</v>
      </c>
      <c r="E44" s="68" t="s">
        <v>2440</v>
      </c>
      <c r="F44" s="429" t="s">
        <v>2376</v>
      </c>
      <c r="G44" s="68"/>
      <c r="H44" s="68"/>
      <c r="I44" s="68"/>
      <c r="J44" s="430"/>
      <c r="K44" s="68"/>
    </row>
    <row r="45">
      <c r="A45" s="429" t="s">
        <v>1094</v>
      </c>
      <c r="B45" s="68" t="s">
        <v>2397</v>
      </c>
      <c r="C45" s="68"/>
      <c r="D45" s="68">
        <v>100.0</v>
      </c>
      <c r="E45" s="68" t="s">
        <v>2441</v>
      </c>
      <c r="F45" s="429" t="s">
        <v>2376</v>
      </c>
      <c r="G45" s="68"/>
      <c r="H45" s="68"/>
      <c r="I45" s="68"/>
      <c r="J45" s="430"/>
      <c r="K45" s="68"/>
    </row>
    <row r="46">
      <c r="A46" s="429" t="s">
        <v>1094</v>
      </c>
      <c r="B46" s="68" t="s">
        <v>2399</v>
      </c>
      <c r="C46" s="68"/>
      <c r="D46" s="68">
        <v>100.0</v>
      </c>
      <c r="E46" s="68" t="s">
        <v>2442</v>
      </c>
      <c r="F46" s="429" t="s">
        <v>2376</v>
      </c>
      <c r="G46" s="68"/>
      <c r="H46" s="68"/>
      <c r="I46" s="68"/>
      <c r="J46" s="68"/>
      <c r="K46" s="68"/>
    </row>
    <row r="47">
      <c r="A47" s="429" t="s">
        <v>1094</v>
      </c>
      <c r="B47" s="68" t="s">
        <v>2400</v>
      </c>
      <c r="C47" s="68"/>
      <c r="D47" s="68">
        <v>100.0</v>
      </c>
      <c r="E47" s="68" t="s">
        <v>2443</v>
      </c>
      <c r="F47" s="429" t="s">
        <v>2376</v>
      </c>
      <c r="G47" s="68"/>
      <c r="H47" s="68"/>
      <c r="I47" s="68"/>
      <c r="J47" s="68"/>
      <c r="K47" s="68"/>
    </row>
    <row r="48">
      <c r="A48" s="429" t="s">
        <v>1094</v>
      </c>
      <c r="B48" s="68" t="s">
        <v>2444</v>
      </c>
      <c r="C48" s="68"/>
      <c r="D48" s="68">
        <v>100.0</v>
      </c>
      <c r="E48" s="68" t="s">
        <v>2445</v>
      </c>
      <c r="F48" s="429" t="s">
        <v>2376</v>
      </c>
      <c r="G48" s="68"/>
      <c r="H48" s="68"/>
      <c r="I48" s="68"/>
      <c r="J48" s="430"/>
      <c r="K48" s="68"/>
    </row>
    <row r="49">
      <c r="A49" s="429" t="s">
        <v>1094</v>
      </c>
      <c r="B49" s="68" t="s">
        <v>2446</v>
      </c>
      <c r="C49" s="68"/>
      <c r="D49" s="68">
        <v>100.0</v>
      </c>
      <c r="E49" s="68" t="s">
        <v>2447</v>
      </c>
      <c r="F49" s="429" t="s">
        <v>2376</v>
      </c>
      <c r="G49" s="68"/>
      <c r="H49" s="68"/>
      <c r="I49" s="68"/>
      <c r="J49" s="430"/>
      <c r="K49" s="68"/>
    </row>
    <row r="50">
      <c r="A50" s="429" t="s">
        <v>1094</v>
      </c>
      <c r="B50" s="68" t="s">
        <v>2379</v>
      </c>
      <c r="C50" s="68" t="s">
        <v>2446</v>
      </c>
      <c r="D50" s="68">
        <v>100.0</v>
      </c>
      <c r="E50" s="68" t="s">
        <v>2448</v>
      </c>
      <c r="F50" s="429" t="s">
        <v>2376</v>
      </c>
      <c r="G50" s="68"/>
      <c r="H50" s="68"/>
      <c r="I50" s="68"/>
      <c r="J50" s="68"/>
      <c r="K50" s="68"/>
    </row>
    <row r="51">
      <c r="A51" s="429" t="s">
        <v>1094</v>
      </c>
      <c r="B51" s="68" t="s">
        <v>2449</v>
      </c>
      <c r="C51" s="68"/>
      <c r="D51" s="68">
        <v>100.0</v>
      </c>
      <c r="E51" s="68" t="s">
        <v>2450</v>
      </c>
      <c r="F51" s="429" t="s">
        <v>2376</v>
      </c>
      <c r="G51" s="68"/>
      <c r="H51" s="68"/>
      <c r="I51" s="68"/>
      <c r="J51" s="68"/>
      <c r="K51" s="68"/>
    </row>
    <row r="52">
      <c r="A52" s="429" t="s">
        <v>1117</v>
      </c>
      <c r="B52" s="68" t="s">
        <v>2374</v>
      </c>
      <c r="C52" s="68"/>
      <c r="D52" s="68">
        <v>100.0</v>
      </c>
      <c r="E52" s="68" t="s">
        <v>2378</v>
      </c>
      <c r="F52" s="429" t="s">
        <v>2451</v>
      </c>
      <c r="G52" s="68"/>
      <c r="H52" s="68"/>
      <c r="I52" s="68"/>
      <c r="J52" s="68"/>
      <c r="K52" s="68"/>
    </row>
    <row r="53">
      <c r="A53" s="429" t="s">
        <v>1117</v>
      </c>
      <c r="B53" s="68" t="s">
        <v>2452</v>
      </c>
      <c r="C53" s="68"/>
      <c r="D53" s="68">
        <v>100.0</v>
      </c>
      <c r="E53" s="68" t="s">
        <v>2453</v>
      </c>
      <c r="F53" s="429" t="s">
        <v>2451</v>
      </c>
      <c r="G53" s="68"/>
      <c r="H53" s="68"/>
      <c r="I53" s="68"/>
      <c r="K53" s="68"/>
    </row>
    <row r="54">
      <c r="A54" s="429" t="s">
        <v>1117</v>
      </c>
      <c r="B54" s="68" t="s">
        <v>2454</v>
      </c>
      <c r="C54" s="68"/>
      <c r="D54" s="68">
        <v>100.0</v>
      </c>
      <c r="E54" s="68" t="s">
        <v>2455</v>
      </c>
      <c r="F54" s="429" t="s">
        <v>2451</v>
      </c>
      <c r="G54" s="68"/>
      <c r="H54" s="68"/>
      <c r="I54" s="68"/>
      <c r="K54" s="68"/>
    </row>
    <row r="55">
      <c r="A55" s="429" t="s">
        <v>1117</v>
      </c>
      <c r="B55" s="68" t="s">
        <v>2381</v>
      </c>
      <c r="C55" s="68"/>
      <c r="D55" s="68">
        <v>100.0</v>
      </c>
      <c r="E55" s="68" t="s">
        <v>2382</v>
      </c>
      <c r="F55" s="429" t="s">
        <v>2451</v>
      </c>
      <c r="G55" s="68"/>
      <c r="H55" s="68"/>
      <c r="I55" s="68"/>
      <c r="J55" s="430"/>
      <c r="K55" s="68"/>
    </row>
    <row r="56">
      <c r="A56" s="429" t="s">
        <v>1117</v>
      </c>
      <c r="B56" s="68" t="s">
        <v>2386</v>
      </c>
      <c r="C56" s="68"/>
      <c r="D56" s="68">
        <v>100.0</v>
      </c>
      <c r="E56" s="68" t="s">
        <v>2456</v>
      </c>
      <c r="F56" s="429" t="s">
        <v>2451</v>
      </c>
      <c r="G56" s="68"/>
      <c r="H56" s="68"/>
      <c r="I56" s="68"/>
      <c r="K56" s="68"/>
    </row>
    <row r="57">
      <c r="A57" s="429" t="s">
        <v>1117</v>
      </c>
      <c r="B57" s="68" t="s">
        <v>2386</v>
      </c>
      <c r="C57" s="68" t="s">
        <v>2457</v>
      </c>
      <c r="D57" s="68">
        <v>100.0</v>
      </c>
      <c r="E57" s="68" t="s">
        <v>2458</v>
      </c>
      <c r="F57" s="429" t="s">
        <v>2451</v>
      </c>
      <c r="G57" s="68"/>
      <c r="H57" s="68"/>
      <c r="I57" s="68"/>
      <c r="J57" s="431"/>
      <c r="K57" s="68"/>
    </row>
    <row r="58">
      <c r="A58" s="429" t="s">
        <v>1117</v>
      </c>
      <c r="B58" s="68" t="s">
        <v>2392</v>
      </c>
      <c r="C58" s="68"/>
      <c r="D58" s="68">
        <v>100.0</v>
      </c>
      <c r="E58" s="68" t="s">
        <v>2459</v>
      </c>
      <c r="F58" s="429" t="s">
        <v>2451</v>
      </c>
      <c r="G58" s="68"/>
      <c r="I58" s="68"/>
      <c r="K58" s="68"/>
    </row>
    <row r="59">
      <c r="A59" s="429" t="s">
        <v>1117</v>
      </c>
      <c r="B59" s="68" t="s">
        <v>2460</v>
      </c>
      <c r="C59" s="68"/>
      <c r="D59" s="68">
        <v>100.0</v>
      </c>
      <c r="E59" s="68" t="s">
        <v>2461</v>
      </c>
      <c r="F59" s="429" t="s">
        <v>2451</v>
      </c>
      <c r="G59" s="68"/>
      <c r="H59" s="68"/>
      <c r="I59" s="68"/>
      <c r="J59" s="68"/>
      <c r="K59" s="68"/>
    </row>
    <row r="60">
      <c r="A60" s="429" t="s">
        <v>1117</v>
      </c>
      <c r="B60" s="68" t="s">
        <v>2399</v>
      </c>
      <c r="C60" s="68" t="s">
        <v>2420</v>
      </c>
      <c r="D60" s="68">
        <v>100.0</v>
      </c>
      <c r="E60" s="68" t="s">
        <v>2462</v>
      </c>
      <c r="F60" s="429" t="s">
        <v>2451</v>
      </c>
      <c r="G60" s="68"/>
      <c r="H60" s="68"/>
      <c r="I60" s="68"/>
      <c r="J60" s="430"/>
      <c r="K60" s="68"/>
    </row>
    <row r="61">
      <c r="A61" s="429" t="s">
        <v>1117</v>
      </c>
      <c r="B61" s="68" t="s">
        <v>2422</v>
      </c>
      <c r="C61" s="68"/>
      <c r="D61" s="68">
        <v>100.0</v>
      </c>
      <c r="E61" s="68" t="s">
        <v>2429</v>
      </c>
      <c r="F61" s="429" t="s">
        <v>2451</v>
      </c>
      <c r="G61" s="68"/>
      <c r="H61" s="68"/>
      <c r="I61" s="68"/>
      <c r="J61" s="68"/>
      <c r="K61" s="68"/>
    </row>
    <row r="62">
      <c r="A62" s="429" t="s">
        <v>1117</v>
      </c>
      <c r="B62" s="68" t="s">
        <v>2463</v>
      </c>
      <c r="C62" s="68"/>
      <c r="D62" s="68">
        <v>100.0</v>
      </c>
      <c r="E62" s="68" t="s">
        <v>2464</v>
      </c>
      <c r="F62" s="429" t="s">
        <v>2451</v>
      </c>
      <c r="G62" s="68"/>
      <c r="H62" s="68"/>
      <c r="I62" s="68"/>
      <c r="K62" s="68"/>
    </row>
    <row r="63">
      <c r="A63" s="429" t="s">
        <v>1117</v>
      </c>
      <c r="B63" s="68" t="s">
        <v>2400</v>
      </c>
      <c r="C63" s="68"/>
      <c r="D63" s="68">
        <v>100.0</v>
      </c>
      <c r="E63" s="68" t="s">
        <v>2443</v>
      </c>
      <c r="F63" s="429" t="s">
        <v>2451</v>
      </c>
      <c r="G63" s="68"/>
      <c r="H63" s="68"/>
      <c r="I63" s="68"/>
      <c r="K63" s="68"/>
    </row>
    <row r="64">
      <c r="A64" s="429" t="s">
        <v>1117</v>
      </c>
      <c r="B64" s="68" t="s">
        <v>2465</v>
      </c>
      <c r="C64" s="68" t="s">
        <v>2446</v>
      </c>
      <c r="D64" s="68">
        <v>100.0</v>
      </c>
      <c r="E64" s="68" t="s">
        <v>2466</v>
      </c>
      <c r="F64" s="429" t="s">
        <v>2451</v>
      </c>
      <c r="G64" s="68"/>
      <c r="H64" s="68"/>
      <c r="I64" s="68"/>
      <c r="J64" s="68"/>
      <c r="K64" s="68"/>
    </row>
    <row r="65">
      <c r="A65" s="429" t="s">
        <v>1117</v>
      </c>
      <c r="B65" s="68" t="s">
        <v>2449</v>
      </c>
      <c r="D65" s="68">
        <v>100.0</v>
      </c>
      <c r="E65" s="68" t="s">
        <v>2467</v>
      </c>
      <c r="F65" s="429" t="s">
        <v>2451</v>
      </c>
      <c r="G65" s="68"/>
      <c r="H65" s="68"/>
      <c r="I65" s="68"/>
      <c r="J65" s="430"/>
      <c r="K65" s="68"/>
    </row>
    <row r="66">
      <c r="A66" s="429" t="s">
        <v>1117</v>
      </c>
      <c r="B66" s="68" t="s">
        <v>2449</v>
      </c>
      <c r="C66" s="68"/>
      <c r="D66" s="68">
        <v>100.0</v>
      </c>
      <c r="E66" s="68" t="s">
        <v>2468</v>
      </c>
      <c r="F66" s="429" t="s">
        <v>2451</v>
      </c>
      <c r="G66" s="68"/>
      <c r="H66" s="68"/>
      <c r="I66" s="68"/>
      <c r="J66" s="430"/>
      <c r="K66" s="68"/>
    </row>
    <row r="67">
      <c r="A67" s="429" t="s">
        <v>1117</v>
      </c>
      <c r="B67" s="68" t="s">
        <v>2449</v>
      </c>
      <c r="D67" s="68">
        <v>100.0</v>
      </c>
      <c r="E67" s="68" t="s">
        <v>2469</v>
      </c>
      <c r="F67" s="429" t="s">
        <v>2451</v>
      </c>
      <c r="G67" s="68"/>
      <c r="H67" s="68"/>
      <c r="I67" s="68"/>
      <c r="J67" s="430"/>
      <c r="K67" s="68"/>
    </row>
    <row r="68">
      <c r="A68" s="429" t="s">
        <v>1138</v>
      </c>
      <c r="B68" s="68" t="s">
        <v>2374</v>
      </c>
      <c r="D68" s="68">
        <v>100.0</v>
      </c>
      <c r="E68" s="68" t="s">
        <v>2470</v>
      </c>
      <c r="F68" s="429" t="s">
        <v>2471</v>
      </c>
      <c r="G68" s="68"/>
      <c r="H68" s="68"/>
      <c r="I68" s="68"/>
      <c r="J68" s="430"/>
      <c r="K68" s="68"/>
    </row>
    <row r="69">
      <c r="A69" s="429" t="s">
        <v>1138</v>
      </c>
      <c r="B69" s="68" t="s">
        <v>2374</v>
      </c>
      <c r="C69" s="68"/>
      <c r="D69" s="68">
        <v>100.0</v>
      </c>
      <c r="E69" s="68" t="s">
        <v>2378</v>
      </c>
      <c r="F69" s="429" t="s">
        <v>2471</v>
      </c>
      <c r="G69" s="68"/>
      <c r="H69" s="68"/>
      <c r="I69" s="68"/>
      <c r="K69" s="68"/>
    </row>
    <row r="70">
      <c r="A70" s="429" t="s">
        <v>1138</v>
      </c>
      <c r="B70" s="68" t="s">
        <v>2379</v>
      </c>
      <c r="D70" s="68">
        <v>100.0</v>
      </c>
      <c r="E70" s="68" t="s">
        <v>2380</v>
      </c>
      <c r="F70" s="429" t="s">
        <v>2471</v>
      </c>
      <c r="G70" s="68"/>
      <c r="H70" s="68"/>
      <c r="I70" s="68"/>
      <c r="K70" s="68"/>
    </row>
    <row r="71">
      <c r="A71" s="429" t="s">
        <v>1138</v>
      </c>
      <c r="B71" s="68" t="s">
        <v>2454</v>
      </c>
      <c r="D71" s="68">
        <v>100.0</v>
      </c>
      <c r="E71" s="68" t="s">
        <v>2472</v>
      </c>
      <c r="F71" s="429" t="s">
        <v>2471</v>
      </c>
      <c r="G71" s="68"/>
      <c r="H71" s="68"/>
      <c r="I71" s="68"/>
      <c r="K71" s="68"/>
    </row>
    <row r="72">
      <c r="A72" s="429" t="s">
        <v>1138</v>
      </c>
      <c r="B72" s="68" t="s">
        <v>2444</v>
      </c>
      <c r="C72" s="68"/>
      <c r="D72" s="68">
        <v>100.0</v>
      </c>
      <c r="E72" s="68" t="s">
        <v>2473</v>
      </c>
      <c r="F72" s="429" t="s">
        <v>2471</v>
      </c>
      <c r="G72" s="68"/>
      <c r="H72" s="68"/>
      <c r="I72" s="68"/>
      <c r="J72" s="430"/>
      <c r="K72" s="68"/>
    </row>
    <row r="73">
      <c r="A73" s="429" t="s">
        <v>1138</v>
      </c>
      <c r="B73" s="68" t="s">
        <v>2422</v>
      </c>
      <c r="C73" s="68"/>
      <c r="D73" s="68">
        <v>100.0</v>
      </c>
      <c r="E73" s="68" t="s">
        <v>2474</v>
      </c>
      <c r="F73" s="429" t="s">
        <v>2471</v>
      </c>
      <c r="G73" s="68"/>
      <c r="H73" s="68"/>
      <c r="I73" s="68"/>
      <c r="K73" s="68"/>
    </row>
    <row r="74">
      <c r="A74" s="429" t="s">
        <v>1138</v>
      </c>
      <c r="B74" s="68" t="s">
        <v>2392</v>
      </c>
      <c r="C74" s="68"/>
      <c r="D74" s="68">
        <v>100.0</v>
      </c>
      <c r="E74" s="68" t="s">
        <v>2459</v>
      </c>
      <c r="F74" s="429" t="s">
        <v>2471</v>
      </c>
      <c r="G74" s="68"/>
      <c r="H74" s="68"/>
      <c r="I74" s="68"/>
      <c r="K74" s="68"/>
    </row>
    <row r="75">
      <c r="A75" s="429" t="s">
        <v>1138</v>
      </c>
      <c r="B75" s="68" t="s">
        <v>2393</v>
      </c>
      <c r="C75" s="68"/>
      <c r="D75" s="68">
        <v>100.0</v>
      </c>
      <c r="E75" s="68" t="s">
        <v>2475</v>
      </c>
      <c r="F75" s="429" t="s">
        <v>2471</v>
      </c>
      <c r="G75" s="68"/>
      <c r="H75" s="68"/>
      <c r="I75" s="68"/>
      <c r="K75" s="68"/>
    </row>
    <row r="76">
      <c r="A76" s="429" t="s">
        <v>1138</v>
      </c>
      <c r="B76" s="68" t="s">
        <v>2400</v>
      </c>
      <c r="C76" s="68"/>
      <c r="D76" s="68">
        <v>100.0</v>
      </c>
      <c r="E76" s="68" t="s">
        <v>2476</v>
      </c>
      <c r="F76" s="429" t="s">
        <v>2471</v>
      </c>
      <c r="G76" s="68"/>
      <c r="H76" s="68"/>
      <c r="I76" s="68"/>
      <c r="K76" s="68"/>
    </row>
    <row r="77">
      <c r="A77" s="429" t="s">
        <v>1138</v>
      </c>
      <c r="B77" s="68" t="s">
        <v>2422</v>
      </c>
      <c r="C77" s="68" t="s">
        <v>2433</v>
      </c>
      <c r="D77" s="68">
        <v>100.0</v>
      </c>
      <c r="E77" s="68" t="s">
        <v>2477</v>
      </c>
      <c r="F77" s="429" t="s">
        <v>2471</v>
      </c>
      <c r="G77" s="68"/>
      <c r="H77" s="68"/>
      <c r="I77" s="68"/>
      <c r="K77" s="68"/>
    </row>
    <row r="78">
      <c r="A78" s="429" t="s">
        <v>1138</v>
      </c>
      <c r="B78" s="68" t="s">
        <v>2422</v>
      </c>
      <c r="C78" s="68"/>
      <c r="D78" s="68">
        <v>100.0</v>
      </c>
      <c r="E78" s="68" t="s">
        <v>2478</v>
      </c>
      <c r="F78" s="429" t="s">
        <v>2471</v>
      </c>
      <c r="G78" s="68"/>
      <c r="H78" s="68"/>
      <c r="I78" s="68"/>
      <c r="K78" s="68"/>
    </row>
    <row r="79">
      <c r="A79" s="429" t="s">
        <v>1138</v>
      </c>
      <c r="B79" s="68" t="s">
        <v>2423</v>
      </c>
      <c r="D79" s="68">
        <v>100.0</v>
      </c>
      <c r="E79" s="68" t="s">
        <v>2479</v>
      </c>
      <c r="F79" s="429" t="s">
        <v>2471</v>
      </c>
      <c r="G79" s="68"/>
      <c r="H79" s="68"/>
      <c r="I79" s="68"/>
      <c r="K79" s="68"/>
    </row>
    <row r="80">
      <c r="A80" s="429" t="s">
        <v>1138</v>
      </c>
      <c r="B80" s="68" t="s">
        <v>2399</v>
      </c>
      <c r="C80" s="68" t="s">
        <v>2400</v>
      </c>
      <c r="D80" s="68">
        <v>100.0</v>
      </c>
      <c r="E80" s="68" t="s">
        <v>2480</v>
      </c>
      <c r="F80" s="429" t="s">
        <v>2471</v>
      </c>
    </row>
    <row r="81">
      <c r="A81" s="429" t="s">
        <v>1138</v>
      </c>
      <c r="B81" s="68" t="s">
        <v>2416</v>
      </c>
      <c r="C81" s="68"/>
      <c r="D81" s="68">
        <v>100.0</v>
      </c>
      <c r="E81" s="68" t="s">
        <v>2481</v>
      </c>
      <c r="F81" s="429" t="s">
        <v>2471</v>
      </c>
    </row>
    <row r="82">
      <c r="A82" s="429" t="s">
        <v>1138</v>
      </c>
      <c r="B82" s="68" t="s">
        <v>2422</v>
      </c>
      <c r="C82" s="68" t="s">
        <v>2423</v>
      </c>
      <c r="D82" s="68">
        <v>100.0</v>
      </c>
      <c r="E82" s="68" t="s">
        <v>2424</v>
      </c>
      <c r="F82" s="429" t="s">
        <v>2471</v>
      </c>
    </row>
    <row r="83">
      <c r="A83" s="429" t="s">
        <v>1138</v>
      </c>
      <c r="B83" s="68" t="s">
        <v>2422</v>
      </c>
      <c r="D83" s="68">
        <v>100.0</v>
      </c>
      <c r="E83" s="68" t="s">
        <v>2482</v>
      </c>
      <c r="F83" s="429" t="s">
        <v>2471</v>
      </c>
    </row>
    <row r="84">
      <c r="A84" s="429" t="s">
        <v>1138</v>
      </c>
      <c r="B84" s="68" t="s">
        <v>2422</v>
      </c>
      <c r="D84" s="68">
        <v>100.0</v>
      </c>
      <c r="E84" s="68" t="s">
        <v>2425</v>
      </c>
      <c r="F84" s="429" t="s">
        <v>2471</v>
      </c>
    </row>
    <row r="85">
      <c r="A85" s="429" t="s">
        <v>1138</v>
      </c>
      <c r="B85" s="68" t="s">
        <v>2422</v>
      </c>
      <c r="D85" s="68">
        <v>100.0</v>
      </c>
      <c r="E85" s="68" t="s">
        <v>2483</v>
      </c>
      <c r="F85" s="429" t="s">
        <v>2471</v>
      </c>
    </row>
    <row r="86">
      <c r="A86" s="429" t="s">
        <v>1138</v>
      </c>
      <c r="B86" s="68" t="s">
        <v>2422</v>
      </c>
      <c r="D86" s="68">
        <v>100.0</v>
      </c>
      <c r="E86" s="68" t="s">
        <v>2429</v>
      </c>
      <c r="F86" s="429" t="s">
        <v>2471</v>
      </c>
    </row>
    <row r="87">
      <c r="A87" s="429" t="s">
        <v>1138</v>
      </c>
      <c r="B87" s="68" t="s">
        <v>2460</v>
      </c>
      <c r="C87" s="68"/>
      <c r="D87" s="68">
        <v>100.0</v>
      </c>
      <c r="E87" s="68" t="s">
        <v>2484</v>
      </c>
      <c r="F87" s="429" t="s">
        <v>2471</v>
      </c>
    </row>
    <row r="88">
      <c r="A88" s="429" t="s">
        <v>1138</v>
      </c>
      <c r="B88" s="68" t="s">
        <v>2485</v>
      </c>
      <c r="D88" s="68">
        <v>100.0</v>
      </c>
      <c r="E88" s="68" t="s">
        <v>2486</v>
      </c>
      <c r="F88" s="429" t="s">
        <v>2471</v>
      </c>
    </row>
    <row r="89">
      <c r="A89" s="429" t="s">
        <v>1138</v>
      </c>
      <c r="B89" s="68" t="s">
        <v>2422</v>
      </c>
      <c r="D89" s="68">
        <v>100.0</v>
      </c>
      <c r="E89" s="68" t="s">
        <v>2487</v>
      </c>
      <c r="F89" s="429" t="s">
        <v>2471</v>
      </c>
    </row>
    <row r="90">
      <c r="A90" s="429" t="s">
        <v>1138</v>
      </c>
      <c r="B90" s="68" t="s">
        <v>2400</v>
      </c>
      <c r="C90" s="68"/>
      <c r="D90" s="68">
        <v>100.0</v>
      </c>
      <c r="E90" s="68" t="s">
        <v>2488</v>
      </c>
      <c r="F90" s="429" t="s">
        <v>2471</v>
      </c>
    </row>
    <row r="91">
      <c r="A91" s="429" t="s">
        <v>1138</v>
      </c>
      <c r="B91" s="68" t="s">
        <v>2400</v>
      </c>
      <c r="D91" s="68">
        <v>100.0</v>
      </c>
      <c r="E91" s="68" t="s">
        <v>2443</v>
      </c>
      <c r="F91" s="429" t="s">
        <v>2471</v>
      </c>
    </row>
    <row r="92">
      <c r="A92" s="429" t="s">
        <v>1138</v>
      </c>
      <c r="B92" s="68" t="s">
        <v>2463</v>
      </c>
      <c r="D92" s="68">
        <v>100.0</v>
      </c>
      <c r="E92" s="68" t="s">
        <v>2489</v>
      </c>
      <c r="F92" s="429" t="s">
        <v>2471</v>
      </c>
    </row>
    <row r="93">
      <c r="A93" s="429" t="s">
        <v>1138</v>
      </c>
      <c r="B93" s="68" t="s">
        <v>2444</v>
      </c>
      <c r="D93" s="68">
        <v>100.0</v>
      </c>
      <c r="E93" s="68" t="s">
        <v>2490</v>
      </c>
      <c r="F93" s="429" t="s">
        <v>2471</v>
      </c>
    </row>
    <row r="94">
      <c r="A94" s="429" t="s">
        <v>1138</v>
      </c>
      <c r="B94" s="68" t="s">
        <v>2410</v>
      </c>
      <c r="D94" s="68">
        <v>100.0</v>
      </c>
      <c r="E94" s="68" t="s">
        <v>2491</v>
      </c>
      <c r="F94" s="429" t="s">
        <v>2471</v>
      </c>
    </row>
    <row r="95">
      <c r="A95" s="429" t="s">
        <v>1138</v>
      </c>
      <c r="B95" s="68" t="s">
        <v>2449</v>
      </c>
      <c r="C95" s="68"/>
      <c r="D95" s="68">
        <v>100.0</v>
      </c>
      <c r="E95" s="68" t="s">
        <v>2492</v>
      </c>
      <c r="F95" s="429" t="s">
        <v>2471</v>
      </c>
    </row>
    <row r="96">
      <c r="A96" s="429" t="s">
        <v>1138</v>
      </c>
      <c r="B96" s="68" t="s">
        <v>2449</v>
      </c>
      <c r="D96" s="68">
        <v>100.0</v>
      </c>
      <c r="E96" s="68" t="s">
        <v>2469</v>
      </c>
      <c r="F96" s="429" t="s">
        <v>2471</v>
      </c>
    </row>
    <row r="97">
      <c r="A97" s="429" t="s">
        <v>1138</v>
      </c>
      <c r="B97" s="68" t="s">
        <v>2449</v>
      </c>
      <c r="D97" s="68">
        <v>100.0</v>
      </c>
      <c r="E97" s="68" t="s">
        <v>2450</v>
      </c>
      <c r="F97" s="429" t="s">
        <v>2471</v>
      </c>
    </row>
    <row r="98">
      <c r="A98" s="429" t="s">
        <v>1158</v>
      </c>
      <c r="B98" s="68" t="s">
        <v>2374</v>
      </c>
      <c r="D98" s="68">
        <v>100.0</v>
      </c>
      <c r="E98" s="68" t="s">
        <v>2375</v>
      </c>
      <c r="F98" s="429" t="s">
        <v>2493</v>
      </c>
    </row>
    <row r="99">
      <c r="A99" s="429" t="s">
        <v>1158</v>
      </c>
      <c r="B99" s="68" t="s">
        <v>2374</v>
      </c>
      <c r="C99" s="68"/>
      <c r="D99" s="68">
        <v>100.0</v>
      </c>
      <c r="E99" s="68" t="s">
        <v>2378</v>
      </c>
      <c r="F99" s="429" t="s">
        <v>2493</v>
      </c>
    </row>
    <row r="100">
      <c r="A100" s="429" t="s">
        <v>1158</v>
      </c>
      <c r="B100" s="68" t="s">
        <v>2379</v>
      </c>
      <c r="D100" s="68">
        <v>100.0</v>
      </c>
      <c r="E100" s="68" t="s">
        <v>2380</v>
      </c>
      <c r="F100" s="429" t="s">
        <v>2493</v>
      </c>
    </row>
    <row r="101">
      <c r="A101" s="429" t="s">
        <v>1158</v>
      </c>
      <c r="B101" s="68" t="s">
        <v>2381</v>
      </c>
      <c r="D101" s="68">
        <v>100.0</v>
      </c>
      <c r="E101" s="68" t="s">
        <v>2382</v>
      </c>
      <c r="F101" s="429" t="s">
        <v>2493</v>
      </c>
    </row>
    <row r="102">
      <c r="A102" s="429" t="s">
        <v>1158</v>
      </c>
      <c r="B102" s="68" t="s">
        <v>2494</v>
      </c>
      <c r="D102" s="68">
        <v>100.0</v>
      </c>
      <c r="E102" s="68" t="s">
        <v>2495</v>
      </c>
      <c r="F102" s="429" t="s">
        <v>2493</v>
      </c>
    </row>
    <row r="103">
      <c r="A103" s="429" t="s">
        <v>1158</v>
      </c>
      <c r="B103" s="68" t="s">
        <v>2386</v>
      </c>
      <c r="D103" s="68">
        <v>100.0</v>
      </c>
      <c r="E103" s="68" t="s">
        <v>2496</v>
      </c>
      <c r="F103" s="429" t="s">
        <v>2493</v>
      </c>
    </row>
    <row r="104">
      <c r="A104" s="429" t="s">
        <v>1158</v>
      </c>
      <c r="B104" s="68" t="s">
        <v>2388</v>
      </c>
      <c r="C104" s="68"/>
      <c r="D104" s="68">
        <v>100.0</v>
      </c>
      <c r="E104" s="68" t="s">
        <v>2389</v>
      </c>
      <c r="F104" s="429" t="s">
        <v>2493</v>
      </c>
    </row>
    <row r="105">
      <c r="A105" s="429" t="s">
        <v>1158</v>
      </c>
      <c r="B105" s="68" t="s">
        <v>2444</v>
      </c>
      <c r="D105" s="68">
        <v>100.0</v>
      </c>
      <c r="E105" s="68" t="s">
        <v>2473</v>
      </c>
      <c r="F105" s="429" t="s">
        <v>2493</v>
      </c>
    </row>
    <row r="106">
      <c r="A106" s="429" t="s">
        <v>1158</v>
      </c>
      <c r="B106" s="68" t="s">
        <v>2400</v>
      </c>
      <c r="D106" s="68">
        <v>100.0</v>
      </c>
      <c r="E106" s="68" t="s">
        <v>2488</v>
      </c>
      <c r="F106" s="429" t="s">
        <v>2493</v>
      </c>
    </row>
    <row r="107">
      <c r="A107" s="429" t="s">
        <v>1158</v>
      </c>
      <c r="B107" s="68" t="s">
        <v>2405</v>
      </c>
      <c r="D107" s="68">
        <v>100.0</v>
      </c>
      <c r="E107" s="68" t="s">
        <v>2406</v>
      </c>
      <c r="F107" s="429" t="s">
        <v>2493</v>
      </c>
    </row>
    <row r="108">
      <c r="A108" s="429" t="s">
        <v>1158</v>
      </c>
      <c r="B108" s="68" t="s">
        <v>2392</v>
      </c>
      <c r="C108" s="68"/>
      <c r="D108" s="68">
        <v>100.0</v>
      </c>
      <c r="E108" s="68" t="s">
        <v>2459</v>
      </c>
      <c r="F108" s="429" t="s">
        <v>2493</v>
      </c>
    </row>
    <row r="109">
      <c r="A109" s="429" t="s">
        <v>1158</v>
      </c>
      <c r="B109" s="68" t="s">
        <v>2400</v>
      </c>
      <c r="D109" s="68">
        <v>100.0</v>
      </c>
      <c r="E109" s="68" t="s">
        <v>2476</v>
      </c>
      <c r="F109" s="429" t="s">
        <v>2493</v>
      </c>
    </row>
    <row r="110">
      <c r="A110" s="429" t="s">
        <v>1158</v>
      </c>
      <c r="B110" s="68" t="s">
        <v>2399</v>
      </c>
      <c r="D110" s="68">
        <v>100.0</v>
      </c>
      <c r="E110" s="68" t="s">
        <v>2497</v>
      </c>
      <c r="F110" s="429" t="s">
        <v>2493</v>
      </c>
    </row>
    <row r="111">
      <c r="A111" s="429" t="s">
        <v>1158</v>
      </c>
      <c r="B111" s="68" t="s">
        <v>2422</v>
      </c>
      <c r="C111" s="68"/>
      <c r="D111" s="68">
        <v>100.0</v>
      </c>
      <c r="E111" s="68" t="s">
        <v>2498</v>
      </c>
      <c r="F111" s="429" t="s">
        <v>2493</v>
      </c>
    </row>
    <row r="112">
      <c r="A112" s="429" t="s">
        <v>1158</v>
      </c>
      <c r="B112" s="68" t="s">
        <v>2422</v>
      </c>
      <c r="C112" s="68" t="s">
        <v>2423</v>
      </c>
      <c r="D112" s="68">
        <v>100.0</v>
      </c>
      <c r="E112" s="68" t="s">
        <v>2424</v>
      </c>
      <c r="F112" s="429" t="s">
        <v>2493</v>
      </c>
    </row>
    <row r="113">
      <c r="A113" s="429" t="s">
        <v>1158</v>
      </c>
      <c r="B113" s="68" t="s">
        <v>2422</v>
      </c>
      <c r="D113" s="68">
        <v>100.0</v>
      </c>
      <c r="E113" s="68" t="s">
        <v>2482</v>
      </c>
      <c r="F113" s="429" t="s">
        <v>2493</v>
      </c>
    </row>
    <row r="114">
      <c r="A114" s="429" t="s">
        <v>1158</v>
      </c>
      <c r="B114" s="68" t="s">
        <v>2422</v>
      </c>
      <c r="D114" s="68">
        <v>100.0</v>
      </c>
      <c r="E114" s="68" t="s">
        <v>2425</v>
      </c>
      <c r="F114" s="429" t="s">
        <v>2493</v>
      </c>
    </row>
    <row r="115">
      <c r="A115" s="429" t="s">
        <v>1158</v>
      </c>
      <c r="B115" s="68" t="s">
        <v>2393</v>
      </c>
      <c r="C115" s="68" t="s">
        <v>2416</v>
      </c>
      <c r="D115" s="68">
        <v>100.0</v>
      </c>
      <c r="E115" s="68" t="s">
        <v>2499</v>
      </c>
      <c r="F115" s="429" t="s">
        <v>2493</v>
      </c>
    </row>
    <row r="116">
      <c r="A116" s="429" t="s">
        <v>1158</v>
      </c>
      <c r="B116" s="68" t="s">
        <v>2422</v>
      </c>
      <c r="C116" s="68"/>
      <c r="D116" s="68">
        <v>100.0</v>
      </c>
      <c r="E116" s="68" t="s">
        <v>2429</v>
      </c>
      <c r="F116" s="429" t="s">
        <v>2493</v>
      </c>
    </row>
    <row r="117">
      <c r="A117" s="429" t="s">
        <v>1158</v>
      </c>
      <c r="B117" s="68" t="s">
        <v>2422</v>
      </c>
      <c r="C117" s="68" t="s">
        <v>2433</v>
      </c>
      <c r="D117" s="68">
        <v>100.0</v>
      </c>
      <c r="E117" s="68" t="s">
        <v>2434</v>
      </c>
      <c r="F117" s="429" t="s">
        <v>2493</v>
      </c>
    </row>
    <row r="118">
      <c r="A118" s="429" t="s">
        <v>1158</v>
      </c>
      <c r="B118" s="68" t="s">
        <v>2433</v>
      </c>
      <c r="C118" s="68"/>
      <c r="D118" s="68">
        <v>100.0</v>
      </c>
      <c r="E118" s="68" t="s">
        <v>2500</v>
      </c>
      <c r="F118" s="429" t="s">
        <v>2493</v>
      </c>
    </row>
    <row r="119">
      <c r="A119" s="429" t="s">
        <v>1158</v>
      </c>
      <c r="B119" s="68" t="s">
        <v>2501</v>
      </c>
      <c r="D119" s="68">
        <v>100.0</v>
      </c>
      <c r="E119" s="68" t="s">
        <v>2502</v>
      </c>
      <c r="F119" s="429" t="s">
        <v>2493</v>
      </c>
    </row>
    <row r="120">
      <c r="A120" s="429" t="s">
        <v>1158</v>
      </c>
      <c r="B120" s="68" t="s">
        <v>2444</v>
      </c>
      <c r="C120" s="68" t="s">
        <v>2410</v>
      </c>
      <c r="D120" s="68">
        <v>100.0</v>
      </c>
      <c r="E120" s="68" t="s">
        <v>2503</v>
      </c>
      <c r="F120" s="429" t="s">
        <v>2493</v>
      </c>
    </row>
    <row r="121">
      <c r="A121" s="429" t="s">
        <v>1158</v>
      </c>
      <c r="B121" s="68" t="s">
        <v>2400</v>
      </c>
      <c r="D121" s="68">
        <v>100.0</v>
      </c>
      <c r="E121" s="68" t="s">
        <v>2443</v>
      </c>
      <c r="F121" s="429" t="s">
        <v>2493</v>
      </c>
    </row>
    <row r="122">
      <c r="A122" s="429" t="s">
        <v>1158</v>
      </c>
      <c r="B122" s="68" t="s">
        <v>2463</v>
      </c>
      <c r="D122" s="68">
        <v>100.0</v>
      </c>
      <c r="E122" s="68" t="s">
        <v>2489</v>
      </c>
      <c r="F122" s="429" t="s">
        <v>2493</v>
      </c>
    </row>
    <row r="123">
      <c r="A123" s="429" t="s">
        <v>1158</v>
      </c>
      <c r="B123" s="68" t="s">
        <v>2444</v>
      </c>
      <c r="C123" s="68"/>
      <c r="D123" s="68">
        <v>100.0</v>
      </c>
      <c r="E123" s="68" t="s">
        <v>2445</v>
      </c>
      <c r="F123" s="429" t="s">
        <v>2493</v>
      </c>
    </row>
    <row r="124">
      <c r="A124" s="429" t="s">
        <v>1158</v>
      </c>
      <c r="B124" s="68" t="s">
        <v>2444</v>
      </c>
      <c r="D124" s="68">
        <v>100.0</v>
      </c>
      <c r="E124" s="68" t="s">
        <v>2490</v>
      </c>
      <c r="F124" s="429" t="s">
        <v>2493</v>
      </c>
    </row>
    <row r="125">
      <c r="A125" s="429" t="s">
        <v>1158</v>
      </c>
      <c r="B125" s="68" t="s">
        <v>2449</v>
      </c>
      <c r="C125" s="68"/>
      <c r="D125" s="68">
        <v>50.0</v>
      </c>
      <c r="E125" s="68" t="s">
        <v>2467</v>
      </c>
      <c r="F125" s="429" t="s">
        <v>2493</v>
      </c>
    </row>
    <row r="126">
      <c r="A126" s="429" t="s">
        <v>1158</v>
      </c>
      <c r="B126" s="68" t="s">
        <v>2449</v>
      </c>
      <c r="D126" s="68">
        <v>100.0</v>
      </c>
      <c r="E126" s="68" t="s">
        <v>2504</v>
      </c>
      <c r="F126" s="429" t="s">
        <v>2493</v>
      </c>
    </row>
    <row r="127">
      <c r="A127" s="429" t="s">
        <v>1158</v>
      </c>
      <c r="B127" s="68" t="s">
        <v>2449</v>
      </c>
      <c r="D127" s="68">
        <v>100.0</v>
      </c>
      <c r="E127" s="68" t="s">
        <v>2468</v>
      </c>
      <c r="F127" s="429" t="s">
        <v>2493</v>
      </c>
    </row>
    <row r="128">
      <c r="A128" s="429" t="s">
        <v>1158</v>
      </c>
      <c r="B128" s="68" t="s">
        <v>2449</v>
      </c>
      <c r="D128" s="68">
        <v>100.0</v>
      </c>
      <c r="E128" s="68" t="s">
        <v>2469</v>
      </c>
      <c r="F128" s="429" t="s">
        <v>2493</v>
      </c>
    </row>
    <row r="129">
      <c r="A129" s="429" t="s">
        <v>1158</v>
      </c>
      <c r="B129" s="68" t="s">
        <v>2449</v>
      </c>
      <c r="C129" s="68"/>
      <c r="D129" s="68">
        <v>50.0</v>
      </c>
      <c r="E129" s="68" t="s">
        <v>2505</v>
      </c>
      <c r="F129" s="429" t="s">
        <v>2493</v>
      </c>
    </row>
    <row r="130">
      <c r="A130" s="429" t="s">
        <v>1158</v>
      </c>
      <c r="B130" s="68" t="s">
        <v>2449</v>
      </c>
      <c r="C130" s="68"/>
      <c r="D130" s="68">
        <v>100.0</v>
      </c>
      <c r="E130" s="68" t="s">
        <v>2450</v>
      </c>
      <c r="F130" s="429" t="s">
        <v>2493</v>
      </c>
    </row>
    <row r="131">
      <c r="A131" s="429" t="s">
        <v>1179</v>
      </c>
      <c r="B131" s="68" t="s">
        <v>2374</v>
      </c>
      <c r="D131" s="68">
        <v>100.0</v>
      </c>
      <c r="E131" s="68" t="s">
        <v>2378</v>
      </c>
      <c r="F131" s="429" t="s">
        <v>2506</v>
      </c>
    </row>
    <row r="132">
      <c r="A132" s="429" t="s">
        <v>1179</v>
      </c>
      <c r="B132" s="68" t="s">
        <v>2374</v>
      </c>
      <c r="C132" s="68"/>
      <c r="D132" s="68">
        <v>100.0</v>
      </c>
      <c r="E132" s="68" t="s">
        <v>2507</v>
      </c>
      <c r="F132" s="429" t="s">
        <v>2506</v>
      </c>
    </row>
    <row r="133">
      <c r="A133" s="429" t="s">
        <v>1179</v>
      </c>
      <c r="B133" s="68" t="s">
        <v>2452</v>
      </c>
      <c r="D133" s="68">
        <v>100.0</v>
      </c>
      <c r="E133" s="68" t="s">
        <v>2508</v>
      </c>
      <c r="F133" s="429" t="s">
        <v>2506</v>
      </c>
    </row>
    <row r="134">
      <c r="A134" s="429" t="s">
        <v>1179</v>
      </c>
      <c r="B134" s="68" t="s">
        <v>2509</v>
      </c>
      <c r="C134" s="68"/>
      <c r="D134" s="68">
        <v>100.0</v>
      </c>
      <c r="E134" s="68" t="s">
        <v>2510</v>
      </c>
      <c r="F134" s="429" t="s">
        <v>2506</v>
      </c>
    </row>
    <row r="135">
      <c r="A135" s="429" t="s">
        <v>1179</v>
      </c>
      <c r="B135" s="68" t="s">
        <v>2494</v>
      </c>
      <c r="C135" s="68"/>
      <c r="D135" s="68">
        <v>100.0</v>
      </c>
      <c r="E135" s="68" t="s">
        <v>2511</v>
      </c>
      <c r="F135" s="429" t="s">
        <v>2506</v>
      </c>
    </row>
    <row r="136">
      <c r="A136" s="429" t="s">
        <v>1179</v>
      </c>
      <c r="B136" s="68" t="s">
        <v>2512</v>
      </c>
      <c r="D136" s="68">
        <v>100.0</v>
      </c>
      <c r="E136" s="68" t="s">
        <v>2513</v>
      </c>
      <c r="F136" s="429" t="s">
        <v>2506</v>
      </c>
    </row>
    <row r="137">
      <c r="A137" s="429" t="s">
        <v>1179</v>
      </c>
      <c r="B137" s="68" t="s">
        <v>2514</v>
      </c>
      <c r="D137" s="68">
        <v>100.0</v>
      </c>
      <c r="E137" s="68" t="s">
        <v>2515</v>
      </c>
      <c r="F137" s="429" t="s">
        <v>2506</v>
      </c>
    </row>
    <row r="138">
      <c r="A138" s="429" t="s">
        <v>1179</v>
      </c>
      <c r="B138" s="68" t="s">
        <v>2388</v>
      </c>
      <c r="C138" s="68"/>
      <c r="D138" s="68">
        <v>100.0</v>
      </c>
      <c r="E138" s="68" t="s">
        <v>2516</v>
      </c>
      <c r="F138" s="429" t="s">
        <v>2506</v>
      </c>
    </row>
    <row r="139">
      <c r="A139" s="429" t="s">
        <v>1179</v>
      </c>
      <c r="B139" s="68" t="s">
        <v>2388</v>
      </c>
      <c r="D139" s="68">
        <v>100.0</v>
      </c>
      <c r="E139" s="68" t="s">
        <v>2389</v>
      </c>
      <c r="F139" s="429" t="s">
        <v>2506</v>
      </c>
    </row>
    <row r="140">
      <c r="A140" s="429" t="s">
        <v>1179</v>
      </c>
      <c r="B140" s="68" t="s">
        <v>2517</v>
      </c>
      <c r="D140" s="68">
        <v>100.0</v>
      </c>
      <c r="E140" s="68" t="s">
        <v>2518</v>
      </c>
      <c r="F140" s="429" t="s">
        <v>2506</v>
      </c>
    </row>
    <row r="141">
      <c r="A141" s="429" t="s">
        <v>1179</v>
      </c>
      <c r="B141" s="68" t="s">
        <v>2403</v>
      </c>
      <c r="D141" s="68">
        <v>100.0</v>
      </c>
      <c r="E141" s="68" t="s">
        <v>2519</v>
      </c>
      <c r="F141" s="429" t="s">
        <v>2506</v>
      </c>
    </row>
    <row r="142">
      <c r="A142" s="429" t="s">
        <v>1179</v>
      </c>
      <c r="B142" s="68" t="s">
        <v>2405</v>
      </c>
      <c r="D142" s="68">
        <v>100.0</v>
      </c>
      <c r="E142" s="68" t="s">
        <v>2406</v>
      </c>
      <c r="F142" s="429" t="s">
        <v>2506</v>
      </c>
    </row>
    <row r="143">
      <c r="A143" s="429" t="s">
        <v>1179</v>
      </c>
      <c r="B143" s="68" t="s">
        <v>2399</v>
      </c>
      <c r="D143" s="68">
        <v>100.0</v>
      </c>
      <c r="E143" s="68" t="s">
        <v>2520</v>
      </c>
      <c r="F143" s="429" t="s">
        <v>2506</v>
      </c>
    </row>
    <row r="144">
      <c r="A144" s="429" t="s">
        <v>1179</v>
      </c>
      <c r="B144" s="68" t="s">
        <v>2444</v>
      </c>
      <c r="D144" s="68">
        <v>100.0</v>
      </c>
      <c r="E144" s="68" t="s">
        <v>2521</v>
      </c>
      <c r="F144" s="429" t="s">
        <v>2506</v>
      </c>
    </row>
    <row r="145">
      <c r="A145" s="429" t="s">
        <v>1179</v>
      </c>
      <c r="B145" s="68" t="s">
        <v>2422</v>
      </c>
      <c r="C145" s="68"/>
      <c r="D145" s="68">
        <v>100.0</v>
      </c>
      <c r="E145" s="68" t="s">
        <v>2425</v>
      </c>
      <c r="F145" s="429" t="s">
        <v>2506</v>
      </c>
    </row>
    <row r="146">
      <c r="A146" s="429" t="s">
        <v>1179</v>
      </c>
      <c r="B146" s="68" t="s">
        <v>2392</v>
      </c>
      <c r="C146" s="68"/>
      <c r="D146" s="68">
        <v>100.0</v>
      </c>
      <c r="E146" s="68" t="s">
        <v>2459</v>
      </c>
      <c r="F146" s="429" t="s">
        <v>2506</v>
      </c>
    </row>
    <row r="147">
      <c r="A147" s="429" t="s">
        <v>1179</v>
      </c>
      <c r="B147" s="68" t="s">
        <v>2444</v>
      </c>
      <c r="D147" s="68">
        <v>100.0</v>
      </c>
      <c r="E147" s="68" t="s">
        <v>2522</v>
      </c>
      <c r="F147" s="429" t="s">
        <v>2506</v>
      </c>
    </row>
    <row r="148">
      <c r="A148" s="429" t="s">
        <v>1179</v>
      </c>
      <c r="B148" s="68" t="s">
        <v>2444</v>
      </c>
      <c r="D148" s="68">
        <v>100.0</v>
      </c>
      <c r="E148" s="68" t="s">
        <v>2523</v>
      </c>
      <c r="F148" s="429" t="s">
        <v>2506</v>
      </c>
    </row>
    <row r="149">
      <c r="A149" s="429" t="s">
        <v>1179</v>
      </c>
      <c r="B149" s="68" t="s">
        <v>248</v>
      </c>
      <c r="D149" s="68">
        <v>100.0</v>
      </c>
      <c r="E149" s="68" t="s">
        <v>2524</v>
      </c>
      <c r="F149" s="429" t="s">
        <v>2506</v>
      </c>
    </row>
    <row r="150">
      <c r="A150" s="429" t="s">
        <v>1179</v>
      </c>
      <c r="B150" s="68" t="s">
        <v>2399</v>
      </c>
      <c r="D150" s="68">
        <v>100.0</v>
      </c>
      <c r="E150" s="68" t="s">
        <v>2413</v>
      </c>
      <c r="F150" s="429" t="s">
        <v>2506</v>
      </c>
    </row>
    <row r="151">
      <c r="A151" s="429" t="s">
        <v>1179</v>
      </c>
      <c r="B151" s="68" t="s">
        <v>248</v>
      </c>
      <c r="C151" s="68" t="s">
        <v>2514</v>
      </c>
      <c r="D151" s="68">
        <v>100.0</v>
      </c>
      <c r="E151" s="68" t="s">
        <v>2525</v>
      </c>
      <c r="F151" s="429" t="s">
        <v>2506</v>
      </c>
    </row>
    <row r="152">
      <c r="A152" s="429" t="s">
        <v>1179</v>
      </c>
      <c r="B152" s="68" t="s">
        <v>2399</v>
      </c>
      <c r="C152" s="68"/>
      <c r="D152" s="68">
        <v>100.0</v>
      </c>
      <c r="E152" s="68" t="s">
        <v>2414</v>
      </c>
      <c r="F152" s="429" t="s">
        <v>2506</v>
      </c>
    </row>
    <row r="153">
      <c r="A153" s="429" t="s">
        <v>1179</v>
      </c>
      <c r="B153" s="68" t="s">
        <v>2501</v>
      </c>
      <c r="D153" s="68">
        <v>100.0</v>
      </c>
      <c r="E153" s="68" t="s">
        <v>2526</v>
      </c>
      <c r="F153" s="429" t="s">
        <v>2506</v>
      </c>
    </row>
    <row r="154">
      <c r="A154" s="429" t="s">
        <v>1179</v>
      </c>
      <c r="B154" s="68" t="s">
        <v>2465</v>
      </c>
      <c r="D154" s="68">
        <v>100.0</v>
      </c>
      <c r="E154" s="68" t="s">
        <v>2527</v>
      </c>
      <c r="F154" s="429" t="s">
        <v>2506</v>
      </c>
    </row>
    <row r="155">
      <c r="A155" s="429" t="s">
        <v>1179</v>
      </c>
      <c r="B155" s="68" t="s">
        <v>2388</v>
      </c>
      <c r="C155" s="68" t="s">
        <v>2528</v>
      </c>
      <c r="D155" s="68">
        <v>100.0</v>
      </c>
      <c r="E155" s="68" t="s">
        <v>2529</v>
      </c>
      <c r="F155" s="429" t="s">
        <v>2506</v>
      </c>
    </row>
    <row r="156">
      <c r="A156" s="429" t="s">
        <v>1179</v>
      </c>
      <c r="B156" s="68" t="s">
        <v>2399</v>
      </c>
      <c r="D156" s="68">
        <v>100.0</v>
      </c>
      <c r="E156" s="68" t="s">
        <v>2407</v>
      </c>
      <c r="F156" s="429" t="s">
        <v>2506</v>
      </c>
    </row>
    <row r="157">
      <c r="A157" s="429" t="s">
        <v>1179</v>
      </c>
      <c r="B157" s="68" t="s">
        <v>2399</v>
      </c>
      <c r="C157" s="68"/>
      <c r="D157" s="68">
        <v>100.0</v>
      </c>
      <c r="E157" s="68" t="s">
        <v>2427</v>
      </c>
      <c r="F157" s="429" t="s">
        <v>2506</v>
      </c>
    </row>
    <row r="158">
      <c r="A158" s="429" t="s">
        <v>1179</v>
      </c>
      <c r="B158" s="68" t="s">
        <v>2422</v>
      </c>
      <c r="D158" s="68">
        <v>100.0</v>
      </c>
      <c r="E158" s="68" t="s">
        <v>2429</v>
      </c>
      <c r="F158" s="429" t="s">
        <v>2506</v>
      </c>
    </row>
    <row r="159">
      <c r="A159" s="429" t="s">
        <v>1179</v>
      </c>
      <c r="B159" s="68" t="s">
        <v>2422</v>
      </c>
      <c r="C159" s="68" t="s">
        <v>2433</v>
      </c>
      <c r="D159" s="68">
        <v>100.0</v>
      </c>
      <c r="E159" s="68" t="s">
        <v>2434</v>
      </c>
      <c r="F159" s="429" t="s">
        <v>2506</v>
      </c>
    </row>
    <row r="160">
      <c r="A160" s="429" t="s">
        <v>1179</v>
      </c>
      <c r="B160" s="68" t="s">
        <v>2423</v>
      </c>
      <c r="D160" s="68">
        <v>100.0</v>
      </c>
      <c r="E160" s="68" t="s">
        <v>2530</v>
      </c>
      <c r="F160" s="429" t="s">
        <v>2506</v>
      </c>
    </row>
    <row r="161">
      <c r="A161" s="429" t="s">
        <v>1179</v>
      </c>
      <c r="B161" s="68" t="s">
        <v>2422</v>
      </c>
      <c r="C161" s="68"/>
      <c r="D161" s="68">
        <v>100.0</v>
      </c>
      <c r="E161" s="68" t="s">
        <v>2531</v>
      </c>
      <c r="F161" s="429" t="s">
        <v>2506</v>
      </c>
    </row>
    <row r="162">
      <c r="A162" s="429" t="s">
        <v>1179</v>
      </c>
      <c r="B162" s="68" t="s">
        <v>2397</v>
      </c>
      <c r="D162" s="68">
        <v>100.0</v>
      </c>
      <c r="E162" s="68" t="s">
        <v>2441</v>
      </c>
      <c r="F162" s="429" t="s">
        <v>2506</v>
      </c>
    </row>
    <row r="163">
      <c r="A163" s="429" t="s">
        <v>1179</v>
      </c>
      <c r="B163" s="68" t="s">
        <v>2422</v>
      </c>
      <c r="C163" s="68" t="s">
        <v>2433</v>
      </c>
      <c r="D163" s="68">
        <v>100.0</v>
      </c>
      <c r="E163" s="68" t="s">
        <v>2477</v>
      </c>
      <c r="F163" s="429" t="s">
        <v>2506</v>
      </c>
    </row>
    <row r="164">
      <c r="A164" s="429" t="s">
        <v>1179</v>
      </c>
      <c r="B164" s="68" t="s">
        <v>2400</v>
      </c>
      <c r="C164" s="68"/>
      <c r="D164" s="68">
        <v>100.0</v>
      </c>
      <c r="E164" s="68" t="s">
        <v>2443</v>
      </c>
      <c r="F164" s="429" t="s">
        <v>2506</v>
      </c>
    </row>
    <row r="165">
      <c r="A165" s="429" t="s">
        <v>1179</v>
      </c>
      <c r="B165" s="68" t="s">
        <v>2532</v>
      </c>
      <c r="C165" s="68" t="s">
        <v>2420</v>
      </c>
      <c r="D165" s="68">
        <v>100.0</v>
      </c>
      <c r="E165" s="68" t="s">
        <v>2533</v>
      </c>
      <c r="F165" s="429" t="s">
        <v>2506</v>
      </c>
    </row>
    <row r="166">
      <c r="A166" s="429" t="s">
        <v>1179</v>
      </c>
      <c r="B166" s="68" t="s">
        <v>2446</v>
      </c>
      <c r="D166" s="68">
        <v>100.0</v>
      </c>
      <c r="E166" s="68" t="s">
        <v>2534</v>
      </c>
      <c r="F166" s="429" t="s">
        <v>2506</v>
      </c>
    </row>
    <row r="167">
      <c r="A167" s="429" t="s">
        <v>1179</v>
      </c>
      <c r="B167" s="68" t="s">
        <v>2465</v>
      </c>
      <c r="C167" s="68" t="s">
        <v>2446</v>
      </c>
      <c r="D167" s="68">
        <v>100.0</v>
      </c>
      <c r="E167" s="68" t="s">
        <v>2466</v>
      </c>
      <c r="F167" s="429" t="s">
        <v>2506</v>
      </c>
    </row>
    <row r="168">
      <c r="A168" s="429" t="s">
        <v>1179</v>
      </c>
      <c r="B168" s="68" t="s">
        <v>2379</v>
      </c>
      <c r="C168" s="68" t="s">
        <v>2446</v>
      </c>
      <c r="D168" s="68">
        <v>100.0</v>
      </c>
      <c r="E168" s="68" t="s">
        <v>2535</v>
      </c>
      <c r="F168" s="429" t="s">
        <v>2506</v>
      </c>
    </row>
    <row r="169">
      <c r="A169" s="429" t="s">
        <v>1179</v>
      </c>
      <c r="B169" s="68" t="s">
        <v>2444</v>
      </c>
      <c r="D169" s="68">
        <v>100.0</v>
      </c>
      <c r="E169" s="68" t="s">
        <v>2445</v>
      </c>
      <c r="F169" s="429" t="s">
        <v>2506</v>
      </c>
    </row>
    <row r="170">
      <c r="A170" s="429" t="s">
        <v>1179</v>
      </c>
      <c r="B170" s="68" t="s">
        <v>2449</v>
      </c>
      <c r="D170" s="68">
        <v>100.0</v>
      </c>
      <c r="E170" s="68" t="s">
        <v>2467</v>
      </c>
      <c r="F170" s="429" t="s">
        <v>2506</v>
      </c>
    </row>
    <row r="171">
      <c r="A171" s="429" t="s">
        <v>1179</v>
      </c>
      <c r="B171" s="68" t="s">
        <v>2449</v>
      </c>
      <c r="C171" s="68"/>
      <c r="D171" s="68">
        <v>100.0</v>
      </c>
      <c r="E171" s="68" t="s">
        <v>2469</v>
      </c>
      <c r="F171" s="429" t="s">
        <v>2506</v>
      </c>
    </row>
    <row r="172">
      <c r="A172" s="429" t="s">
        <v>1179</v>
      </c>
      <c r="B172" s="68" t="s">
        <v>2449</v>
      </c>
      <c r="C172" s="68"/>
      <c r="D172" s="68">
        <v>50.0</v>
      </c>
      <c r="E172" s="68" t="s">
        <v>2505</v>
      </c>
      <c r="F172" s="429" t="s">
        <v>2506</v>
      </c>
    </row>
    <row r="173">
      <c r="A173" s="429" t="s">
        <v>1179</v>
      </c>
      <c r="B173" s="68" t="s">
        <v>2449</v>
      </c>
      <c r="D173" s="68">
        <v>100.0</v>
      </c>
      <c r="E173" s="68" t="s">
        <v>2536</v>
      </c>
      <c r="F173" s="429" t="s">
        <v>2506</v>
      </c>
    </row>
    <row r="174">
      <c r="A174" s="429" t="s">
        <v>1200</v>
      </c>
      <c r="B174" s="68" t="s">
        <v>2374</v>
      </c>
      <c r="D174" s="68">
        <v>100.0</v>
      </c>
      <c r="E174" s="68" t="s">
        <v>2375</v>
      </c>
      <c r="F174" s="429" t="s">
        <v>2537</v>
      </c>
    </row>
    <row r="175">
      <c r="A175" s="429" t="s">
        <v>1200</v>
      </c>
      <c r="B175" s="68" t="s">
        <v>2381</v>
      </c>
      <c r="C175" s="68"/>
      <c r="D175" s="68">
        <v>100.0</v>
      </c>
      <c r="E175" s="68" t="s">
        <v>2382</v>
      </c>
      <c r="F175" s="429" t="s">
        <v>2537</v>
      </c>
    </row>
    <row r="176">
      <c r="A176" s="429" t="s">
        <v>1200</v>
      </c>
      <c r="B176" s="68" t="s">
        <v>2388</v>
      </c>
      <c r="C176" s="68"/>
      <c r="D176" s="68">
        <v>100.0</v>
      </c>
      <c r="E176" s="68" t="s">
        <v>2389</v>
      </c>
      <c r="F176" s="429" t="s">
        <v>2537</v>
      </c>
    </row>
    <row r="177">
      <c r="A177" s="429" t="s">
        <v>1200</v>
      </c>
      <c r="B177" s="68" t="s">
        <v>2405</v>
      </c>
      <c r="C177" s="68"/>
      <c r="D177" s="68">
        <v>100.0</v>
      </c>
      <c r="E177" s="68" t="s">
        <v>2406</v>
      </c>
      <c r="F177" s="429" t="s">
        <v>2537</v>
      </c>
    </row>
    <row r="178">
      <c r="A178" s="429" t="s">
        <v>1200</v>
      </c>
      <c r="B178" s="68" t="s">
        <v>2392</v>
      </c>
      <c r="D178" s="68">
        <v>100.0</v>
      </c>
      <c r="E178" s="68" t="s">
        <v>2459</v>
      </c>
      <c r="F178" s="429" t="s">
        <v>2537</v>
      </c>
    </row>
    <row r="179">
      <c r="A179" s="429" t="s">
        <v>1200</v>
      </c>
      <c r="B179" s="68" t="s">
        <v>2422</v>
      </c>
      <c r="D179" s="68">
        <v>100.0</v>
      </c>
      <c r="E179" s="68" t="s">
        <v>2482</v>
      </c>
      <c r="F179" s="429" t="s">
        <v>2537</v>
      </c>
    </row>
    <row r="180">
      <c r="A180" s="429" t="s">
        <v>1200</v>
      </c>
      <c r="B180" s="68" t="s">
        <v>2422</v>
      </c>
      <c r="D180" s="68">
        <v>100.0</v>
      </c>
      <c r="E180" s="68" t="s">
        <v>2425</v>
      </c>
      <c r="F180" s="429" t="s">
        <v>2537</v>
      </c>
    </row>
    <row r="181">
      <c r="A181" s="429" t="s">
        <v>1200</v>
      </c>
      <c r="B181" s="68" t="s">
        <v>2422</v>
      </c>
      <c r="D181" s="68">
        <v>100.0</v>
      </c>
      <c r="E181" s="68" t="s">
        <v>2429</v>
      </c>
      <c r="F181" s="429" t="s">
        <v>2537</v>
      </c>
    </row>
    <row r="182">
      <c r="A182" s="429" t="s">
        <v>1200</v>
      </c>
      <c r="B182" s="68" t="s">
        <v>2444</v>
      </c>
      <c r="C182" s="68"/>
      <c r="D182" s="68">
        <v>100.0</v>
      </c>
      <c r="E182" s="68" t="s">
        <v>2445</v>
      </c>
      <c r="F182" s="429" t="s">
        <v>2537</v>
      </c>
    </row>
    <row r="183">
      <c r="A183" s="429" t="s">
        <v>1200</v>
      </c>
      <c r="B183" s="68" t="s">
        <v>2465</v>
      </c>
      <c r="C183" s="68" t="s">
        <v>2446</v>
      </c>
      <c r="D183" s="68">
        <v>100.0</v>
      </c>
      <c r="E183" s="68" t="s">
        <v>2538</v>
      </c>
      <c r="F183" s="429" t="s">
        <v>2537</v>
      </c>
    </row>
    <row r="184">
      <c r="A184" s="429" t="s">
        <v>1200</v>
      </c>
      <c r="B184" s="68" t="s">
        <v>2379</v>
      </c>
      <c r="C184" s="68" t="s">
        <v>2446</v>
      </c>
      <c r="D184" s="68">
        <v>100.0</v>
      </c>
      <c r="E184" s="68" t="s">
        <v>2448</v>
      </c>
      <c r="F184" s="429" t="s">
        <v>2537</v>
      </c>
    </row>
    <row r="185">
      <c r="A185" s="68"/>
      <c r="B185" s="68"/>
      <c r="D185" s="68"/>
      <c r="E185" s="68"/>
      <c r="F185" s="68"/>
    </row>
    <row r="186">
      <c r="A186" s="68"/>
      <c r="B186" s="68"/>
      <c r="D186" s="68"/>
      <c r="E186" s="68"/>
      <c r="F186" s="68"/>
    </row>
    <row r="187">
      <c r="A187" s="68"/>
      <c r="B187" s="68"/>
      <c r="D187" s="68"/>
      <c r="E187" s="68"/>
      <c r="F187" s="68"/>
    </row>
    <row r="188">
      <c r="A188" s="68"/>
      <c r="B188" s="68"/>
      <c r="D188" s="68"/>
      <c r="E188" s="68"/>
      <c r="F188" s="68"/>
    </row>
    <row r="189">
      <c r="A189" s="68"/>
      <c r="B189" s="68"/>
      <c r="D189" s="68"/>
      <c r="E189" s="68"/>
      <c r="F189" s="68"/>
    </row>
    <row r="190">
      <c r="A190" s="68"/>
      <c r="B190" s="68"/>
      <c r="D190" s="68"/>
      <c r="E190" s="68"/>
      <c r="F190" s="68"/>
    </row>
    <row r="191">
      <c r="A191" s="68"/>
      <c r="B191" s="68"/>
      <c r="D191" s="68"/>
      <c r="E191" s="68"/>
      <c r="F191" s="68"/>
    </row>
    <row r="192">
      <c r="A192" s="68"/>
      <c r="B192" s="68"/>
      <c r="D192" s="68"/>
      <c r="E192" s="68"/>
      <c r="F192" s="68"/>
    </row>
    <row r="193">
      <c r="A193" s="68"/>
      <c r="B193" s="68"/>
      <c r="D193" s="68"/>
      <c r="E193" s="68"/>
      <c r="F193" s="68"/>
    </row>
    <row r="194">
      <c r="A194" s="68"/>
      <c r="B194" s="68"/>
      <c r="D194" s="68"/>
      <c r="E194" s="68"/>
      <c r="F194" s="68"/>
    </row>
    <row r="195">
      <c r="A195" s="68"/>
      <c r="B195" s="68"/>
      <c r="D195" s="68"/>
      <c r="E195" s="68"/>
      <c r="F195" s="68"/>
    </row>
    <row r="196">
      <c r="A196" s="68"/>
      <c r="B196" s="68"/>
      <c r="D196" s="68"/>
      <c r="E196" s="68"/>
      <c r="F196" s="68"/>
    </row>
    <row r="197">
      <c r="A197" s="68"/>
      <c r="B197" s="68"/>
      <c r="C197" s="68"/>
      <c r="D197" s="68"/>
      <c r="E197" s="68"/>
      <c r="F197" s="68"/>
    </row>
    <row r="198">
      <c r="A198" s="68"/>
      <c r="B198" s="68"/>
      <c r="D198" s="68"/>
      <c r="E198" s="68"/>
      <c r="F198" s="68"/>
    </row>
    <row r="199">
      <c r="A199" s="68"/>
      <c r="B199" s="68"/>
      <c r="D199" s="68"/>
      <c r="E199" s="68"/>
      <c r="F199" s="68"/>
    </row>
    <row r="200">
      <c r="A200" s="68"/>
      <c r="B200" s="68"/>
      <c r="C200" s="68"/>
      <c r="D200" s="68"/>
      <c r="E200" s="68"/>
      <c r="F200" s="68"/>
    </row>
    <row r="201">
      <c r="A201" s="68"/>
      <c r="B201" s="68"/>
      <c r="D201" s="68"/>
      <c r="E201" s="68"/>
      <c r="F201" s="68"/>
    </row>
    <row r="202">
      <c r="A202" s="68"/>
      <c r="B202" s="68"/>
      <c r="D202" s="68"/>
      <c r="E202" s="68"/>
      <c r="F202" s="68"/>
    </row>
    <row r="203">
      <c r="A203" s="68"/>
      <c r="B203" s="68"/>
      <c r="D203" s="68"/>
      <c r="E203" s="68"/>
      <c r="F203" s="68"/>
    </row>
    <row r="204">
      <c r="A204" s="68"/>
      <c r="B204" s="68"/>
      <c r="C204" s="68"/>
      <c r="D204" s="68"/>
      <c r="E204" s="68"/>
      <c r="F204" s="68"/>
    </row>
    <row r="205">
      <c r="A205" s="68"/>
      <c r="B205" s="68"/>
      <c r="D205" s="68"/>
      <c r="E205" s="68"/>
      <c r="F205" s="68"/>
    </row>
    <row r="206">
      <c r="A206" s="68"/>
      <c r="B206" s="68"/>
      <c r="C206" s="68"/>
      <c r="D206" s="68"/>
      <c r="E206" s="68"/>
      <c r="F206" s="68"/>
    </row>
    <row r="207">
      <c r="A207" s="68"/>
      <c r="B207" s="68"/>
      <c r="D207" s="68"/>
      <c r="E207" s="68"/>
      <c r="F207" s="68"/>
    </row>
    <row r="208">
      <c r="A208" s="68"/>
      <c r="B208" s="68"/>
      <c r="D208" s="68"/>
      <c r="E208" s="68"/>
      <c r="F208" s="68"/>
    </row>
    <row r="209">
      <c r="A209" s="68"/>
      <c r="B209" s="68"/>
      <c r="C209" s="68"/>
      <c r="D209" s="68"/>
      <c r="E209" s="68"/>
      <c r="F209" s="68"/>
    </row>
    <row r="210">
      <c r="A210" s="68"/>
      <c r="B210" s="68"/>
      <c r="D210" s="68"/>
      <c r="E210" s="68"/>
      <c r="F210" s="68"/>
    </row>
    <row r="211">
      <c r="A211" s="68"/>
      <c r="B211" s="68"/>
      <c r="C211" s="68"/>
      <c r="D211" s="68"/>
      <c r="E211" s="68"/>
      <c r="F211" s="68"/>
    </row>
    <row r="212">
      <c r="A212" s="68"/>
      <c r="B212" s="68"/>
      <c r="D212" s="68"/>
      <c r="E212" s="68"/>
      <c r="F212" s="68"/>
    </row>
    <row r="213">
      <c r="A213" s="68"/>
      <c r="B213" s="68"/>
      <c r="C213" s="68"/>
      <c r="D213" s="68"/>
      <c r="E213" s="68"/>
      <c r="F213" s="68"/>
    </row>
    <row r="214">
      <c r="A214" s="68"/>
      <c r="B214" s="68"/>
      <c r="D214" s="68"/>
      <c r="E214" s="68"/>
      <c r="F214" s="68"/>
    </row>
    <row r="215">
      <c r="A215" s="68"/>
      <c r="B215" s="68"/>
      <c r="D215" s="68"/>
      <c r="E215" s="68"/>
      <c r="F215" s="68"/>
    </row>
    <row r="216">
      <c r="A216" s="68"/>
      <c r="B216" s="68"/>
      <c r="D216" s="68"/>
      <c r="E216" s="68"/>
      <c r="F216" s="68"/>
    </row>
    <row r="217">
      <c r="A217" s="68"/>
      <c r="B217" s="68"/>
      <c r="C217" s="68"/>
      <c r="D217" s="68"/>
      <c r="E217" s="68"/>
      <c r="F217" s="68"/>
    </row>
    <row r="218">
      <c r="A218" s="68"/>
      <c r="B218" s="68"/>
      <c r="D218" s="68"/>
      <c r="E218" s="68"/>
      <c r="F218" s="68"/>
    </row>
    <row r="219">
      <c r="A219" s="68"/>
      <c r="B219" s="68"/>
      <c r="C219" s="68"/>
      <c r="D219" s="68"/>
      <c r="E219" s="68"/>
      <c r="F219" s="68"/>
    </row>
    <row r="220">
      <c r="A220" s="68"/>
      <c r="B220" s="68"/>
      <c r="C220" s="68"/>
      <c r="D220" s="68"/>
      <c r="E220" s="68"/>
      <c r="F220" s="68"/>
    </row>
    <row r="221">
      <c r="A221" s="68"/>
      <c r="B221" s="68"/>
      <c r="D221" s="68"/>
      <c r="E221" s="68"/>
      <c r="F221" s="68"/>
    </row>
    <row r="222">
      <c r="A222" s="68"/>
      <c r="B222" s="68"/>
      <c r="C222" s="68"/>
      <c r="D222" s="68"/>
      <c r="E222" s="68"/>
      <c r="F222" s="68"/>
    </row>
    <row r="223">
      <c r="A223" s="68"/>
      <c r="B223" s="68"/>
      <c r="D223" s="68"/>
      <c r="E223" s="68"/>
      <c r="F223" s="68"/>
    </row>
    <row r="224">
      <c r="A224" s="68"/>
      <c r="B224" s="68"/>
      <c r="D224" s="68"/>
      <c r="E224" s="68"/>
      <c r="F224" s="68"/>
    </row>
    <row r="225">
      <c r="A225" s="68"/>
      <c r="B225" s="68"/>
      <c r="D225" s="68"/>
      <c r="E225" s="68"/>
      <c r="F225" s="68"/>
    </row>
    <row r="226">
      <c r="A226" s="68"/>
      <c r="B226" s="68"/>
      <c r="D226" s="68"/>
      <c r="E226" s="68"/>
      <c r="F226" s="68"/>
    </row>
    <row r="227">
      <c r="A227" s="68"/>
      <c r="B227" s="68"/>
      <c r="D227" s="68"/>
      <c r="E227" s="68"/>
      <c r="F227" s="68"/>
    </row>
    <row r="228">
      <c r="A228" s="68"/>
      <c r="B228" s="68"/>
      <c r="C228" s="68"/>
      <c r="D228" s="68"/>
      <c r="E228" s="68"/>
      <c r="F228" s="68"/>
    </row>
    <row r="229">
      <c r="A229" s="68"/>
      <c r="B229" s="68"/>
      <c r="D229" s="68"/>
      <c r="E229" s="68"/>
      <c r="F229" s="68"/>
    </row>
    <row r="230">
      <c r="A230" s="68"/>
      <c r="B230" s="68"/>
      <c r="D230" s="68"/>
      <c r="E230" s="68"/>
      <c r="F230" s="68"/>
    </row>
    <row r="231">
      <c r="A231" s="68"/>
      <c r="B231" s="68"/>
      <c r="C231" s="68"/>
      <c r="D231" s="68"/>
      <c r="E231" s="68"/>
      <c r="F231" s="68"/>
    </row>
    <row r="232">
      <c r="A232" s="68"/>
      <c r="B232" s="68"/>
      <c r="D232" s="68"/>
      <c r="E232" s="68"/>
      <c r="F232" s="68"/>
    </row>
    <row r="233">
      <c r="A233" s="68"/>
      <c r="B233" s="68"/>
      <c r="C233" s="68"/>
      <c r="D233" s="68"/>
      <c r="E233" s="68"/>
      <c r="F233" s="68"/>
    </row>
    <row r="234">
      <c r="A234" s="68"/>
      <c r="B234" s="68"/>
      <c r="D234" s="68"/>
      <c r="E234" s="68"/>
      <c r="F234" s="68"/>
    </row>
    <row r="235">
      <c r="A235" s="68"/>
      <c r="B235" s="68"/>
      <c r="D235" s="68"/>
      <c r="E235" s="68"/>
      <c r="F235" s="68"/>
    </row>
    <row r="236">
      <c r="A236" s="68"/>
      <c r="B236" s="68"/>
      <c r="D236" s="68"/>
      <c r="E236" s="68"/>
      <c r="F236" s="68"/>
    </row>
    <row r="237">
      <c r="A237" s="68"/>
      <c r="B237" s="68"/>
      <c r="D237" s="68"/>
      <c r="E237" s="68"/>
      <c r="F237" s="68"/>
    </row>
    <row r="238">
      <c r="A238" s="68"/>
      <c r="B238" s="68"/>
      <c r="D238" s="68"/>
      <c r="E238" s="68"/>
      <c r="F238" s="68"/>
    </row>
    <row r="239">
      <c r="A239" s="68"/>
      <c r="B239" s="68"/>
      <c r="D239" s="68"/>
      <c r="E239" s="68"/>
      <c r="F239" s="68"/>
    </row>
    <row r="240">
      <c r="A240" s="68"/>
      <c r="B240" s="68"/>
      <c r="D240" s="68"/>
      <c r="E240" s="68"/>
      <c r="F240" s="68"/>
    </row>
    <row r="241">
      <c r="A241" s="68"/>
      <c r="B241" s="68"/>
      <c r="D241" s="68"/>
      <c r="E241" s="68"/>
      <c r="F241" s="68"/>
    </row>
    <row r="242">
      <c r="A242" s="68"/>
      <c r="B242" s="68"/>
      <c r="D242" s="68"/>
      <c r="E242" s="68"/>
      <c r="F242" s="68"/>
    </row>
    <row r="243">
      <c r="A243" s="68"/>
      <c r="B243" s="68"/>
      <c r="D243" s="68"/>
      <c r="E243" s="68"/>
      <c r="F243" s="68"/>
    </row>
    <row r="244">
      <c r="A244" s="68"/>
      <c r="B244" s="68"/>
      <c r="D244" s="68"/>
      <c r="E244" s="68"/>
      <c r="F244" s="68"/>
    </row>
    <row r="245">
      <c r="A245" s="68"/>
      <c r="B245" s="68"/>
      <c r="D245" s="68"/>
      <c r="E245" s="68"/>
      <c r="F245" s="68"/>
    </row>
    <row r="246">
      <c r="A246" s="68"/>
      <c r="B246" s="68"/>
      <c r="C246" s="68"/>
      <c r="D246" s="68"/>
      <c r="E246" s="68"/>
      <c r="F246" s="68"/>
    </row>
    <row r="247">
      <c r="A247" s="68"/>
      <c r="B247" s="68"/>
      <c r="C247" s="68"/>
      <c r="D247" s="68"/>
      <c r="E247" s="68"/>
      <c r="F247" s="68"/>
    </row>
    <row r="248">
      <c r="A248" s="68"/>
      <c r="B248" s="68"/>
      <c r="C248" s="68"/>
      <c r="D248" s="68"/>
      <c r="E248" s="68"/>
      <c r="F248" s="68"/>
    </row>
    <row r="249">
      <c r="A249" s="68"/>
      <c r="B249" s="68"/>
      <c r="D249" s="68"/>
      <c r="E249" s="68"/>
      <c r="F249" s="68"/>
    </row>
    <row r="250">
      <c r="A250" s="68"/>
      <c r="B250" s="68"/>
      <c r="D250" s="68"/>
      <c r="E250" s="68"/>
      <c r="F250" s="68"/>
    </row>
    <row r="251">
      <c r="A251" s="68"/>
      <c r="B251" s="68"/>
      <c r="C251" s="68"/>
      <c r="D251" s="68"/>
      <c r="E251" s="68"/>
      <c r="F251" s="68"/>
    </row>
    <row r="252">
      <c r="A252" s="68"/>
      <c r="B252" s="68"/>
      <c r="C252" s="68"/>
      <c r="D252" s="68"/>
      <c r="E252" s="68"/>
      <c r="F252" s="68"/>
    </row>
    <row r="253">
      <c r="A253" s="68"/>
      <c r="B253" s="68"/>
      <c r="C253" s="68"/>
      <c r="D253" s="68"/>
      <c r="E253" s="68"/>
      <c r="F253" s="68"/>
    </row>
    <row r="254">
      <c r="A254" s="68"/>
      <c r="B254" s="68"/>
      <c r="D254" s="68"/>
      <c r="E254" s="68"/>
      <c r="F254" s="68"/>
    </row>
    <row r="255">
      <c r="A255" s="68"/>
      <c r="B255" s="68"/>
      <c r="D255" s="68"/>
      <c r="E255" s="68"/>
      <c r="F255" s="68"/>
    </row>
    <row r="256">
      <c r="A256" s="68"/>
      <c r="B256" s="68"/>
      <c r="D256" s="68"/>
      <c r="E256" s="68"/>
      <c r="F256" s="68"/>
    </row>
    <row r="257">
      <c r="A257" s="68"/>
      <c r="B257" s="68"/>
      <c r="D257" s="68"/>
      <c r="E257" s="68"/>
      <c r="F257" s="68"/>
    </row>
    <row r="258">
      <c r="A258" s="68"/>
      <c r="B258" s="68"/>
      <c r="D258" s="68"/>
      <c r="E258" s="68"/>
      <c r="F258" s="68"/>
    </row>
    <row r="259">
      <c r="A259" s="68"/>
      <c r="B259" s="68"/>
      <c r="D259" s="68"/>
      <c r="E259" s="68"/>
      <c r="F259" s="68"/>
    </row>
    <row r="260">
      <c r="A260" s="68"/>
      <c r="B260" s="68"/>
      <c r="D260" s="68"/>
      <c r="E260" s="68"/>
      <c r="F260" s="68"/>
    </row>
    <row r="261">
      <c r="A261" s="68"/>
      <c r="B261" s="68"/>
      <c r="D261" s="68"/>
      <c r="E261" s="68"/>
      <c r="F261" s="68"/>
    </row>
    <row r="262">
      <c r="A262" s="68"/>
      <c r="B262" s="68"/>
      <c r="D262" s="68"/>
      <c r="E262" s="68"/>
      <c r="F262" s="68"/>
    </row>
    <row r="263">
      <c r="A263" s="68"/>
      <c r="B263" s="68"/>
      <c r="D263" s="68"/>
      <c r="E263" s="68"/>
      <c r="F263" s="68"/>
    </row>
    <row r="264">
      <c r="A264" s="68"/>
      <c r="B264" s="68"/>
      <c r="D264" s="68"/>
      <c r="E264" s="68"/>
      <c r="F264" s="68"/>
    </row>
    <row r="265">
      <c r="A265" s="68"/>
      <c r="B265" s="68"/>
      <c r="D265" s="68"/>
      <c r="E265" s="68"/>
      <c r="F265" s="68"/>
    </row>
    <row r="266">
      <c r="A266" s="68"/>
      <c r="B266" s="68"/>
      <c r="D266" s="68"/>
      <c r="E266" s="68"/>
      <c r="F266" s="68"/>
    </row>
    <row r="267">
      <c r="A267" s="68"/>
      <c r="B267" s="68"/>
      <c r="C267" s="68"/>
      <c r="D267" s="68"/>
      <c r="E267" s="68"/>
      <c r="F267" s="68"/>
    </row>
    <row r="268">
      <c r="A268" s="68"/>
      <c r="B268" s="68"/>
      <c r="D268" s="68"/>
      <c r="E268" s="68"/>
      <c r="F268" s="68"/>
    </row>
    <row r="269">
      <c r="A269" s="68"/>
      <c r="B269" s="68"/>
      <c r="D269" s="68"/>
      <c r="E269" s="68"/>
      <c r="F269" s="68"/>
    </row>
    <row r="270">
      <c r="A270" s="68"/>
      <c r="B270" s="68"/>
      <c r="D270" s="68"/>
      <c r="E270" s="68"/>
      <c r="F270" s="68"/>
    </row>
    <row r="271">
      <c r="A271" s="68"/>
      <c r="B271" s="68"/>
      <c r="D271" s="68"/>
      <c r="E271" s="68"/>
      <c r="F271" s="68"/>
    </row>
    <row r="272">
      <c r="A272" s="68"/>
      <c r="B272" s="68"/>
      <c r="D272" s="68"/>
      <c r="E272" s="68"/>
      <c r="F272" s="68"/>
    </row>
    <row r="273">
      <c r="A273" s="68"/>
      <c r="B273" s="68"/>
      <c r="D273" s="68"/>
      <c r="E273" s="68"/>
      <c r="F273" s="68"/>
    </row>
    <row r="274">
      <c r="A274" s="68"/>
      <c r="B274" s="68"/>
      <c r="D274" s="68"/>
      <c r="E274" s="68"/>
      <c r="F274" s="68"/>
    </row>
    <row r="275">
      <c r="A275" s="68"/>
      <c r="B275" s="68"/>
      <c r="D275" s="68"/>
      <c r="E275" s="68"/>
      <c r="F275" s="68"/>
    </row>
    <row r="276">
      <c r="A276" s="68"/>
      <c r="B276" s="68"/>
      <c r="D276" s="68"/>
      <c r="E276" s="68"/>
      <c r="F276" s="68"/>
    </row>
    <row r="277">
      <c r="A277" s="68"/>
      <c r="B277" s="68"/>
      <c r="D277" s="68"/>
      <c r="E277" s="68"/>
      <c r="F277" s="68"/>
    </row>
    <row r="278">
      <c r="A278" s="68"/>
      <c r="B278" s="68"/>
      <c r="D278" s="68"/>
      <c r="E278" s="68"/>
      <c r="F278" s="68"/>
    </row>
    <row r="279">
      <c r="A279" s="68"/>
      <c r="B279" s="68"/>
      <c r="D279" s="68"/>
      <c r="E279" s="68"/>
      <c r="F279" s="68"/>
    </row>
    <row r="280">
      <c r="A280" s="68"/>
      <c r="B280" s="68"/>
      <c r="D280" s="68"/>
      <c r="E280" s="68"/>
      <c r="F280" s="68"/>
    </row>
    <row r="281">
      <c r="A281" s="68"/>
      <c r="B281" s="68"/>
      <c r="D281" s="68"/>
      <c r="E281" s="68"/>
      <c r="F281" s="68"/>
    </row>
    <row r="282">
      <c r="A282" s="68"/>
      <c r="B282" s="68"/>
      <c r="D282" s="68"/>
      <c r="E282" s="68"/>
      <c r="F282" s="68"/>
    </row>
    <row r="283">
      <c r="A283" s="68"/>
      <c r="B283" s="68"/>
      <c r="D283" s="68"/>
      <c r="E283" s="68"/>
      <c r="F283" s="68"/>
    </row>
    <row r="284">
      <c r="A284" s="68"/>
      <c r="B284" s="68"/>
      <c r="D284" s="68"/>
      <c r="E284" s="68"/>
      <c r="F284" s="68"/>
    </row>
    <row r="285">
      <c r="A285" s="68"/>
      <c r="B285" s="68"/>
      <c r="D285" s="68"/>
      <c r="E285" s="68"/>
      <c r="F285" s="68"/>
    </row>
    <row r="286">
      <c r="A286" s="68"/>
      <c r="B286" s="68"/>
      <c r="D286" s="68"/>
      <c r="E286" s="68"/>
      <c r="F286" s="68"/>
    </row>
    <row r="287">
      <c r="A287" s="68"/>
      <c r="B287" s="68"/>
      <c r="D287" s="68"/>
      <c r="E287" s="68"/>
      <c r="F287" s="68"/>
    </row>
    <row r="288">
      <c r="A288" s="68"/>
      <c r="B288" s="68"/>
      <c r="D288" s="68"/>
      <c r="E288" s="68"/>
      <c r="F288" s="68"/>
    </row>
    <row r="289">
      <c r="A289" s="68"/>
      <c r="B289" s="68"/>
      <c r="D289" s="68"/>
      <c r="E289" s="68"/>
      <c r="F289" s="68"/>
    </row>
    <row r="290">
      <c r="A290" s="68"/>
      <c r="B290" s="68"/>
      <c r="D290" s="68"/>
      <c r="E290" s="68"/>
      <c r="F290" s="68"/>
    </row>
    <row r="291">
      <c r="A291" s="68"/>
      <c r="B291" s="68"/>
      <c r="D291" s="68"/>
      <c r="E291" s="68"/>
      <c r="F291" s="68"/>
    </row>
    <row r="292">
      <c r="A292" s="68"/>
      <c r="B292" s="68"/>
      <c r="C292" s="68"/>
      <c r="D292" s="68"/>
      <c r="E292" s="68"/>
      <c r="F292" s="68"/>
    </row>
    <row r="293">
      <c r="A293" s="68"/>
      <c r="B293" s="68"/>
      <c r="D293" s="68"/>
      <c r="E293" s="68"/>
      <c r="F293" s="68"/>
    </row>
    <row r="294">
      <c r="A294" s="68"/>
      <c r="B294" s="68"/>
      <c r="D294" s="68"/>
      <c r="E294" s="68"/>
      <c r="F294" s="68"/>
    </row>
    <row r="295">
      <c r="A295" s="68"/>
      <c r="B295" s="68"/>
      <c r="D295" s="68"/>
      <c r="E295" s="68"/>
      <c r="F295" s="68"/>
    </row>
    <row r="296">
      <c r="A296" s="68"/>
      <c r="B296" s="68"/>
      <c r="D296" s="68"/>
      <c r="E296" s="68"/>
      <c r="F296" s="68"/>
    </row>
    <row r="297">
      <c r="A297" s="68"/>
      <c r="B297" s="68"/>
      <c r="D297" s="68"/>
      <c r="E297" s="68"/>
      <c r="F297" s="68"/>
    </row>
    <row r="298">
      <c r="A298" s="68"/>
      <c r="B298" s="68"/>
      <c r="C298" s="68"/>
      <c r="D298" s="68"/>
      <c r="E298" s="68"/>
      <c r="F298" s="68"/>
    </row>
    <row r="299">
      <c r="A299" s="68"/>
      <c r="B299" s="68"/>
      <c r="D299" s="68"/>
      <c r="E299" s="68"/>
      <c r="F299" s="68"/>
    </row>
    <row r="300">
      <c r="A300" s="68"/>
      <c r="B300" s="68"/>
      <c r="D300" s="68"/>
      <c r="E300" s="68"/>
      <c r="F300" s="68"/>
    </row>
    <row r="301">
      <c r="A301" s="68"/>
      <c r="B301" s="68"/>
      <c r="D301" s="68"/>
      <c r="E301" s="68"/>
      <c r="F301" s="68"/>
    </row>
    <row r="302">
      <c r="A302" s="68"/>
      <c r="B302" s="68"/>
      <c r="C302" s="68"/>
      <c r="D302" s="68"/>
      <c r="E302" s="68"/>
      <c r="F302" s="68"/>
    </row>
    <row r="303">
      <c r="A303" s="68"/>
      <c r="B303" s="68"/>
      <c r="D303" s="68"/>
      <c r="E303" s="68"/>
      <c r="F303" s="68"/>
    </row>
    <row r="304">
      <c r="A304" s="68"/>
      <c r="B304" s="68"/>
      <c r="D304" s="68"/>
      <c r="E304" s="68"/>
      <c r="F304" s="68"/>
    </row>
    <row r="305">
      <c r="A305" s="68"/>
      <c r="B305" s="68"/>
      <c r="D305" s="68"/>
      <c r="E305" s="68"/>
      <c r="F305" s="68"/>
    </row>
    <row r="306">
      <c r="A306" s="68"/>
      <c r="B306" s="68"/>
      <c r="D306" s="68"/>
      <c r="E306" s="68"/>
      <c r="F306" s="68"/>
    </row>
    <row r="307">
      <c r="A307" s="68"/>
      <c r="B307" s="68"/>
      <c r="D307" s="68"/>
      <c r="E307" s="68"/>
      <c r="F307" s="68"/>
    </row>
    <row r="308">
      <c r="A308" s="68"/>
      <c r="B308" s="68"/>
      <c r="D308" s="68"/>
      <c r="E308" s="68"/>
      <c r="F308" s="68"/>
    </row>
    <row r="309">
      <c r="A309" s="68"/>
      <c r="B309" s="68"/>
      <c r="D309" s="68"/>
      <c r="E309" s="68"/>
      <c r="F309" s="68"/>
    </row>
    <row r="310">
      <c r="A310" s="68"/>
      <c r="B310" s="68"/>
      <c r="C310" s="68"/>
      <c r="D310" s="68"/>
      <c r="E310" s="68"/>
      <c r="F310" s="68"/>
    </row>
    <row r="311">
      <c r="A311" s="68"/>
      <c r="B311" s="68"/>
      <c r="D311" s="68"/>
      <c r="E311" s="68"/>
      <c r="F311" s="68"/>
    </row>
    <row r="312">
      <c r="A312" s="68"/>
      <c r="B312" s="68"/>
      <c r="D312" s="68"/>
      <c r="E312" s="68"/>
      <c r="F312" s="68"/>
    </row>
    <row r="313">
      <c r="A313" s="68"/>
      <c r="B313" s="68"/>
      <c r="D313" s="68"/>
      <c r="E313" s="68"/>
      <c r="F313" s="68"/>
    </row>
    <row r="314">
      <c r="A314" s="68"/>
      <c r="B314" s="68"/>
      <c r="D314" s="68"/>
      <c r="E314" s="68"/>
      <c r="F314" s="68"/>
    </row>
    <row r="315">
      <c r="A315" s="68"/>
      <c r="B315" s="68"/>
      <c r="D315" s="68"/>
      <c r="E315" s="68"/>
      <c r="F315" s="68"/>
    </row>
    <row r="316">
      <c r="A316" s="68"/>
      <c r="B316" s="68"/>
      <c r="C316" s="68"/>
      <c r="D316" s="68"/>
      <c r="E316" s="68"/>
      <c r="F316" s="68"/>
    </row>
    <row r="317">
      <c r="A317" s="68"/>
      <c r="B317" s="68"/>
      <c r="D317" s="68"/>
      <c r="E317" s="68"/>
      <c r="F317" s="68"/>
    </row>
    <row r="318">
      <c r="A318" s="68"/>
      <c r="B318" s="68"/>
      <c r="D318" s="68"/>
      <c r="E318" s="68"/>
      <c r="F318" s="68"/>
    </row>
    <row r="319">
      <c r="A319" s="68"/>
      <c r="B319" s="68"/>
      <c r="D319" s="68"/>
      <c r="E319" s="68"/>
      <c r="F319" s="68"/>
    </row>
    <row r="320">
      <c r="A320" s="68"/>
      <c r="B320" s="68"/>
      <c r="D320" s="68"/>
      <c r="E320" s="68"/>
      <c r="F320" s="68"/>
    </row>
    <row r="321">
      <c r="A321" s="68"/>
      <c r="B321" s="68"/>
      <c r="D321" s="68"/>
      <c r="E321" s="68"/>
      <c r="F321" s="68"/>
    </row>
    <row r="322">
      <c r="A322" s="68"/>
      <c r="B322" s="68"/>
      <c r="D322" s="68"/>
      <c r="E322" s="68"/>
      <c r="F322" s="68"/>
    </row>
    <row r="323">
      <c r="A323" s="68"/>
      <c r="B323" s="68"/>
      <c r="D323" s="68"/>
      <c r="E323" s="68"/>
      <c r="F323" s="68"/>
    </row>
    <row r="324">
      <c r="A324" s="68"/>
      <c r="B324" s="68"/>
      <c r="D324" s="68"/>
      <c r="E324" s="68"/>
      <c r="F324" s="68"/>
    </row>
    <row r="325">
      <c r="A325" s="68"/>
      <c r="B325" s="68"/>
      <c r="D325" s="68"/>
      <c r="E325" s="68"/>
      <c r="F325" s="68"/>
    </row>
    <row r="326">
      <c r="A326" s="68"/>
      <c r="B326" s="68"/>
      <c r="D326" s="68"/>
      <c r="E326" s="68"/>
      <c r="F326" s="68"/>
    </row>
    <row r="327">
      <c r="A327" s="68"/>
      <c r="B327" s="68"/>
      <c r="D327" s="68"/>
      <c r="E327" s="68"/>
      <c r="F327" s="68"/>
    </row>
    <row r="328">
      <c r="A328" s="68"/>
      <c r="B328" s="68"/>
      <c r="D328" s="68"/>
      <c r="E328" s="68"/>
      <c r="F328" s="68"/>
    </row>
    <row r="329">
      <c r="A329" s="68"/>
      <c r="B329" s="68"/>
      <c r="D329" s="68"/>
      <c r="E329" s="68"/>
      <c r="F329" s="68"/>
    </row>
    <row r="330">
      <c r="A330" s="68"/>
      <c r="B330" s="68"/>
      <c r="D330" s="68"/>
      <c r="E330" s="68"/>
      <c r="F330" s="68"/>
    </row>
    <row r="331">
      <c r="A331" s="68"/>
      <c r="B331" s="68"/>
      <c r="D331" s="68"/>
      <c r="E331" s="68"/>
      <c r="F331" s="68"/>
    </row>
    <row r="332">
      <c r="A332" s="68"/>
      <c r="B332" s="68"/>
      <c r="D332" s="68"/>
      <c r="E332" s="68"/>
      <c r="F332" s="68"/>
    </row>
    <row r="333">
      <c r="A333" s="68"/>
      <c r="B333" s="68"/>
      <c r="D333" s="68"/>
      <c r="E333" s="68"/>
      <c r="F333" s="68"/>
    </row>
    <row r="334">
      <c r="A334" s="68"/>
      <c r="B334" s="68"/>
      <c r="D334" s="68"/>
      <c r="E334" s="68"/>
      <c r="F334" s="68"/>
    </row>
    <row r="335">
      <c r="A335" s="68"/>
      <c r="B335" s="68"/>
      <c r="D335" s="68"/>
      <c r="E335" s="68"/>
      <c r="F335" s="68"/>
    </row>
    <row r="336">
      <c r="A336" s="68"/>
      <c r="B336" s="68"/>
      <c r="D336" s="68"/>
      <c r="E336" s="68"/>
      <c r="F336" s="68"/>
    </row>
    <row r="337">
      <c r="A337" s="68"/>
      <c r="B337" s="68"/>
      <c r="D337" s="68"/>
      <c r="E337" s="68"/>
      <c r="F337" s="68"/>
    </row>
    <row r="338">
      <c r="A338" s="68"/>
      <c r="B338" s="68"/>
      <c r="D338" s="68"/>
      <c r="E338" s="68"/>
      <c r="F338" s="68"/>
    </row>
    <row r="339">
      <c r="A339" s="68"/>
      <c r="B339" s="68"/>
      <c r="D339" s="68"/>
      <c r="E339" s="68"/>
      <c r="F339" s="68"/>
    </row>
    <row r="340">
      <c r="A340" s="68"/>
      <c r="B340" s="68"/>
      <c r="D340" s="68"/>
      <c r="E340" s="68"/>
      <c r="F340" s="68"/>
    </row>
    <row r="341">
      <c r="A341" s="68"/>
      <c r="B341" s="68"/>
      <c r="D341" s="68"/>
      <c r="E341" s="68"/>
      <c r="F341" s="68"/>
    </row>
    <row r="342">
      <c r="A342" s="68"/>
      <c r="B342" s="68"/>
      <c r="D342" s="68"/>
      <c r="E342" s="68"/>
      <c r="F342" s="68"/>
    </row>
    <row r="343">
      <c r="A343" s="68"/>
      <c r="B343" s="68"/>
      <c r="D343" s="68"/>
      <c r="E343" s="68"/>
      <c r="F343" s="68"/>
    </row>
    <row r="344">
      <c r="A344" s="68"/>
      <c r="B344" s="68"/>
      <c r="D344" s="68"/>
      <c r="E344" s="68"/>
      <c r="F344" s="68"/>
    </row>
    <row r="345">
      <c r="A345" s="68"/>
      <c r="B345" s="68"/>
      <c r="C345" s="68"/>
      <c r="D345" s="68"/>
      <c r="E345" s="68"/>
      <c r="F345" s="68"/>
    </row>
    <row r="346">
      <c r="A346" s="68"/>
      <c r="B346" s="68"/>
      <c r="D346" s="68"/>
      <c r="E346" s="68"/>
      <c r="F346" s="68"/>
    </row>
    <row r="347">
      <c r="A347" s="68"/>
      <c r="B347" s="68"/>
      <c r="D347" s="68"/>
      <c r="E347" s="68"/>
      <c r="F347" s="68"/>
    </row>
    <row r="348">
      <c r="A348" s="68"/>
      <c r="B348" s="68"/>
      <c r="D348" s="68"/>
      <c r="E348" s="68"/>
      <c r="F348" s="68"/>
    </row>
    <row r="349">
      <c r="A349" s="68"/>
      <c r="B349" s="68"/>
      <c r="D349" s="68"/>
      <c r="E349" s="68"/>
      <c r="F349" s="68"/>
    </row>
    <row r="350">
      <c r="A350" s="68"/>
      <c r="B350" s="68"/>
      <c r="D350" s="68"/>
      <c r="E350" s="68"/>
      <c r="F350" s="68"/>
    </row>
    <row r="351">
      <c r="A351" s="68"/>
      <c r="B351" s="68"/>
      <c r="D351" s="68"/>
      <c r="E351" s="68"/>
      <c r="F351" s="68"/>
    </row>
    <row r="352">
      <c r="A352" s="68"/>
      <c r="B352" s="68"/>
      <c r="D352" s="68"/>
      <c r="E352" s="68"/>
      <c r="F352" s="68"/>
    </row>
    <row r="353">
      <c r="A353" s="68"/>
      <c r="B353" s="68"/>
      <c r="D353" s="68"/>
      <c r="E353" s="68"/>
      <c r="F353" s="68"/>
    </row>
    <row r="354">
      <c r="A354" s="68"/>
      <c r="B354" s="68"/>
      <c r="D354" s="68"/>
      <c r="E354" s="68"/>
      <c r="F354" s="68"/>
    </row>
    <row r="355">
      <c r="A355" s="68"/>
      <c r="B355" s="68"/>
      <c r="C355" s="68"/>
      <c r="D355" s="68"/>
      <c r="E355" s="68"/>
      <c r="F355" s="68"/>
    </row>
    <row r="356">
      <c r="A356" s="68"/>
      <c r="B356" s="68"/>
      <c r="D356" s="68"/>
      <c r="E356" s="68"/>
      <c r="F356" s="68"/>
    </row>
    <row r="357">
      <c r="A357" s="68"/>
      <c r="B357" s="68"/>
      <c r="C357" s="68"/>
      <c r="D357" s="68"/>
      <c r="E357" s="68"/>
      <c r="F357" s="68"/>
    </row>
    <row r="358">
      <c r="A358" s="68"/>
      <c r="B358" s="68"/>
      <c r="D358" s="68"/>
      <c r="E358" s="68"/>
      <c r="F358" s="68"/>
    </row>
    <row r="359">
      <c r="A359" s="68"/>
      <c r="B359" s="68"/>
      <c r="D359" s="68"/>
      <c r="E359" s="68"/>
      <c r="F359" s="68"/>
    </row>
    <row r="360">
      <c r="A360" s="68"/>
      <c r="B360" s="68"/>
      <c r="D360" s="68"/>
      <c r="E360" s="68"/>
      <c r="F360" s="68"/>
    </row>
    <row r="361">
      <c r="A361" s="68"/>
      <c r="B361" s="68"/>
      <c r="D361" s="68"/>
      <c r="E361" s="68"/>
      <c r="F361" s="68"/>
    </row>
    <row r="362">
      <c r="A362" s="68"/>
      <c r="B362" s="68"/>
      <c r="D362" s="68"/>
      <c r="E362" s="68"/>
      <c r="F362" s="68"/>
    </row>
    <row r="363">
      <c r="A363" s="68"/>
      <c r="B363" s="68"/>
      <c r="D363" s="68"/>
      <c r="E363" s="68"/>
      <c r="F363" s="68"/>
    </row>
    <row r="364">
      <c r="A364" s="68"/>
      <c r="B364" s="68"/>
      <c r="D364" s="68"/>
      <c r="E364" s="68"/>
      <c r="F364" s="68"/>
    </row>
  </sheetData>
  <hyperlinks>
    <hyperlink r:id="rId1" ref="A2"/>
    <hyperlink r:id="rId2" ref="F2"/>
    <hyperlink r:id="rId3" ref="A3"/>
    <hyperlink r:id="rId4" ref="F3"/>
    <hyperlink r:id="rId5" ref="A4"/>
    <hyperlink r:id="rId6" ref="F4"/>
    <hyperlink r:id="rId7" ref="A5"/>
    <hyperlink r:id="rId8" ref="F5"/>
    <hyperlink r:id="rId9" ref="A6"/>
    <hyperlink r:id="rId10" ref="F6"/>
    <hyperlink r:id="rId11" ref="A7"/>
    <hyperlink r:id="rId12" ref="F7"/>
    <hyperlink r:id="rId13" ref="A8"/>
    <hyperlink r:id="rId14" ref="F8"/>
    <hyperlink r:id="rId15" ref="A9"/>
    <hyperlink r:id="rId16" ref="F9"/>
    <hyperlink r:id="rId17" ref="A10"/>
    <hyperlink r:id="rId18" ref="F10"/>
    <hyperlink r:id="rId19" ref="A11"/>
    <hyperlink r:id="rId20" ref="F11"/>
    <hyperlink r:id="rId21" ref="A12"/>
    <hyperlink r:id="rId22" ref="F12"/>
    <hyperlink r:id="rId23" ref="A13"/>
    <hyperlink r:id="rId24" ref="F13"/>
    <hyperlink r:id="rId25" ref="A14"/>
    <hyperlink r:id="rId26" ref="F14"/>
    <hyperlink r:id="rId27" ref="A15"/>
    <hyperlink r:id="rId28" ref="F15"/>
    <hyperlink r:id="rId29" ref="A16"/>
    <hyperlink r:id="rId30" ref="F16"/>
    <hyperlink r:id="rId31" ref="A17"/>
    <hyperlink r:id="rId32" ref="F17"/>
    <hyperlink r:id="rId33" ref="A18"/>
    <hyperlink r:id="rId34" ref="F18"/>
    <hyperlink r:id="rId35" ref="A19"/>
    <hyperlink r:id="rId36" ref="F19"/>
    <hyperlink r:id="rId37" ref="A20"/>
    <hyperlink r:id="rId38" ref="F20"/>
    <hyperlink r:id="rId39" ref="A21"/>
    <hyperlink r:id="rId40" ref="F21"/>
    <hyperlink r:id="rId41" ref="A22"/>
    <hyperlink r:id="rId42" ref="F22"/>
    <hyperlink r:id="rId43" ref="A23"/>
    <hyperlink r:id="rId44" ref="F23"/>
    <hyperlink r:id="rId45" ref="A24"/>
    <hyperlink r:id="rId46" ref="F24"/>
    <hyperlink r:id="rId47" ref="A25"/>
    <hyperlink r:id="rId48" ref="F25"/>
    <hyperlink r:id="rId49" ref="A26"/>
    <hyperlink r:id="rId50" ref="F26"/>
    <hyperlink r:id="rId51" ref="A27"/>
    <hyperlink r:id="rId52" ref="F27"/>
    <hyperlink r:id="rId53" ref="A28"/>
    <hyperlink r:id="rId54" ref="F28"/>
    <hyperlink r:id="rId55" ref="A29"/>
    <hyperlink r:id="rId56" ref="F29"/>
    <hyperlink r:id="rId57" ref="A30"/>
    <hyperlink r:id="rId58" ref="F30"/>
    <hyperlink r:id="rId59" ref="A31"/>
    <hyperlink r:id="rId60" ref="F31"/>
    <hyperlink r:id="rId61" ref="A32"/>
    <hyperlink r:id="rId62" ref="F32"/>
    <hyperlink r:id="rId63" ref="A33"/>
    <hyperlink r:id="rId64" ref="F33"/>
    <hyperlink r:id="rId65" ref="A34"/>
    <hyperlink r:id="rId66" ref="F34"/>
    <hyperlink r:id="rId67" ref="A35"/>
    <hyperlink r:id="rId68" ref="F35"/>
    <hyperlink r:id="rId69" ref="A36"/>
    <hyperlink r:id="rId70" ref="F36"/>
    <hyperlink r:id="rId71" ref="A37"/>
    <hyperlink r:id="rId72" ref="F37"/>
    <hyperlink r:id="rId73" ref="A38"/>
    <hyperlink r:id="rId74" ref="F38"/>
    <hyperlink r:id="rId75" ref="A39"/>
    <hyperlink r:id="rId76" ref="F39"/>
    <hyperlink r:id="rId77" ref="A40"/>
    <hyperlink r:id="rId78" ref="F40"/>
    <hyperlink r:id="rId79" ref="A41"/>
    <hyperlink r:id="rId80" ref="F41"/>
    <hyperlink r:id="rId81" ref="A42"/>
    <hyperlink r:id="rId82" ref="F42"/>
    <hyperlink r:id="rId83" ref="A43"/>
    <hyperlink r:id="rId84" ref="F43"/>
    <hyperlink r:id="rId85" ref="A44"/>
    <hyperlink r:id="rId86" ref="F44"/>
    <hyperlink r:id="rId87" ref="A45"/>
    <hyperlink r:id="rId88" ref="F45"/>
    <hyperlink r:id="rId89" ref="A46"/>
    <hyperlink r:id="rId90" ref="F46"/>
    <hyperlink r:id="rId91" ref="A47"/>
    <hyperlink r:id="rId92" ref="F47"/>
    <hyperlink r:id="rId93" ref="A48"/>
    <hyperlink r:id="rId94" ref="F48"/>
    <hyperlink r:id="rId95" ref="A49"/>
    <hyperlink r:id="rId96" ref="F49"/>
    <hyperlink r:id="rId97" ref="A50"/>
    <hyperlink r:id="rId98" ref="F50"/>
    <hyperlink r:id="rId99" ref="A51"/>
    <hyperlink r:id="rId100" ref="F51"/>
    <hyperlink r:id="rId101" ref="A52"/>
    <hyperlink r:id="rId102" ref="F52"/>
    <hyperlink r:id="rId103" ref="A53"/>
    <hyperlink r:id="rId104" ref="F53"/>
    <hyperlink r:id="rId105" ref="A54"/>
    <hyperlink r:id="rId106" ref="F54"/>
    <hyperlink r:id="rId107" ref="A55"/>
    <hyperlink r:id="rId108" ref="F55"/>
    <hyperlink r:id="rId109" ref="A56"/>
    <hyperlink r:id="rId110" ref="F56"/>
    <hyperlink r:id="rId111" ref="A57"/>
    <hyperlink r:id="rId112" ref="F57"/>
    <hyperlink r:id="rId113" ref="A58"/>
    <hyperlink r:id="rId114" ref="F58"/>
    <hyperlink r:id="rId115" ref="A59"/>
    <hyperlink r:id="rId116" ref="F59"/>
    <hyperlink r:id="rId117" ref="A60"/>
    <hyperlink r:id="rId118" ref="F60"/>
    <hyperlink r:id="rId119" ref="A61"/>
    <hyperlink r:id="rId120" ref="F61"/>
    <hyperlink r:id="rId121" ref="A62"/>
    <hyperlink r:id="rId122" ref="F62"/>
    <hyperlink r:id="rId123" ref="A63"/>
    <hyperlink r:id="rId124" ref="F63"/>
    <hyperlink r:id="rId125" ref="A64"/>
    <hyperlink r:id="rId126" ref="F64"/>
    <hyperlink r:id="rId127" ref="A65"/>
    <hyperlink r:id="rId128" ref="F65"/>
    <hyperlink r:id="rId129" ref="A66"/>
    <hyperlink r:id="rId130" ref="F66"/>
    <hyperlink r:id="rId131" ref="A67"/>
    <hyperlink r:id="rId132" ref="F67"/>
    <hyperlink r:id="rId133" ref="A68"/>
    <hyperlink r:id="rId134" ref="F68"/>
    <hyperlink r:id="rId135" ref="A69"/>
    <hyperlink r:id="rId136" ref="F69"/>
    <hyperlink r:id="rId137" ref="A70"/>
    <hyperlink r:id="rId138" ref="F70"/>
    <hyperlink r:id="rId139" ref="A71"/>
    <hyperlink r:id="rId140" ref="F71"/>
    <hyperlink r:id="rId141" ref="A72"/>
    <hyperlink r:id="rId142" ref="F72"/>
    <hyperlink r:id="rId143" ref="A73"/>
    <hyperlink r:id="rId144" ref="F73"/>
    <hyperlink r:id="rId145" ref="A74"/>
    <hyperlink r:id="rId146" ref="F74"/>
    <hyperlink r:id="rId147" ref="A75"/>
    <hyperlink r:id="rId148" ref="F75"/>
    <hyperlink r:id="rId149" ref="A76"/>
    <hyperlink r:id="rId150" ref="F76"/>
    <hyperlink r:id="rId151" ref="A77"/>
    <hyperlink r:id="rId152" ref="F77"/>
    <hyperlink r:id="rId153" ref="A78"/>
    <hyperlink r:id="rId154" ref="F78"/>
    <hyperlink r:id="rId155" ref="A79"/>
    <hyperlink r:id="rId156" ref="F79"/>
    <hyperlink r:id="rId157" ref="A80"/>
    <hyperlink r:id="rId158" ref="F80"/>
    <hyperlink r:id="rId159" ref="A81"/>
    <hyperlink r:id="rId160" ref="F81"/>
    <hyperlink r:id="rId161" ref="A82"/>
    <hyperlink r:id="rId162" ref="F82"/>
    <hyperlink r:id="rId163" ref="A83"/>
    <hyperlink r:id="rId164" ref="F83"/>
    <hyperlink r:id="rId165" ref="A84"/>
    <hyperlink r:id="rId166" ref="F84"/>
    <hyperlink r:id="rId167" ref="A85"/>
    <hyperlink r:id="rId168" ref="F85"/>
    <hyperlink r:id="rId169" ref="A86"/>
    <hyperlink r:id="rId170" ref="F86"/>
    <hyperlink r:id="rId171" ref="A87"/>
    <hyperlink r:id="rId172" ref="F87"/>
    <hyperlink r:id="rId173" ref="A88"/>
    <hyperlink r:id="rId174" ref="F88"/>
    <hyperlink r:id="rId175" ref="A89"/>
    <hyperlink r:id="rId176" ref="F89"/>
    <hyperlink r:id="rId177" ref="A90"/>
    <hyperlink r:id="rId178" ref="F90"/>
    <hyperlink r:id="rId179" ref="A91"/>
    <hyperlink r:id="rId180" ref="F91"/>
    <hyperlink r:id="rId181" ref="A92"/>
    <hyperlink r:id="rId182" ref="F92"/>
    <hyperlink r:id="rId183" ref="A93"/>
    <hyperlink r:id="rId184" ref="F93"/>
    <hyperlink r:id="rId185" ref="A94"/>
    <hyperlink r:id="rId186" ref="F94"/>
    <hyperlink r:id="rId187" ref="A95"/>
    <hyperlink r:id="rId188" ref="F95"/>
    <hyperlink r:id="rId189" ref="A96"/>
    <hyperlink r:id="rId190" ref="F96"/>
    <hyperlink r:id="rId191" ref="A97"/>
    <hyperlink r:id="rId192" ref="F97"/>
    <hyperlink r:id="rId193" ref="A98"/>
    <hyperlink r:id="rId194" ref="F98"/>
    <hyperlink r:id="rId195" ref="A99"/>
    <hyperlink r:id="rId196" ref="F99"/>
    <hyperlink r:id="rId197" ref="A100"/>
    <hyperlink r:id="rId198" ref="F100"/>
    <hyperlink r:id="rId199" ref="A101"/>
    <hyperlink r:id="rId200" ref="F101"/>
    <hyperlink r:id="rId201" ref="A102"/>
    <hyperlink r:id="rId202" ref="F102"/>
    <hyperlink r:id="rId203" ref="A103"/>
    <hyperlink r:id="rId204" ref="F103"/>
    <hyperlink r:id="rId205" ref="A104"/>
    <hyperlink r:id="rId206" ref="F104"/>
    <hyperlink r:id="rId207" ref="A105"/>
    <hyperlink r:id="rId208" ref="F105"/>
    <hyperlink r:id="rId209" ref="A106"/>
    <hyperlink r:id="rId210" ref="F106"/>
    <hyperlink r:id="rId211" ref="A107"/>
    <hyperlink r:id="rId212" ref="F107"/>
    <hyperlink r:id="rId213" ref="A108"/>
    <hyperlink r:id="rId214" ref="F108"/>
    <hyperlink r:id="rId215" ref="A109"/>
    <hyperlink r:id="rId216" ref="F109"/>
    <hyperlink r:id="rId217" ref="A110"/>
    <hyperlink r:id="rId218" ref="F110"/>
    <hyperlink r:id="rId219" ref="A111"/>
    <hyperlink r:id="rId220" ref="F111"/>
    <hyperlink r:id="rId221" ref="A112"/>
    <hyperlink r:id="rId222" ref="F112"/>
    <hyperlink r:id="rId223" ref="A113"/>
    <hyperlink r:id="rId224" ref="F113"/>
    <hyperlink r:id="rId225" ref="A114"/>
    <hyperlink r:id="rId226" ref="F114"/>
    <hyperlink r:id="rId227" ref="A115"/>
    <hyperlink r:id="rId228" ref="F115"/>
    <hyperlink r:id="rId229" ref="A116"/>
    <hyperlink r:id="rId230" ref="F116"/>
    <hyperlink r:id="rId231" ref="A117"/>
    <hyperlink r:id="rId232" ref="F117"/>
    <hyperlink r:id="rId233" ref="A118"/>
    <hyperlink r:id="rId234" ref="F118"/>
    <hyperlink r:id="rId235" ref="A119"/>
    <hyperlink r:id="rId236" ref="F119"/>
    <hyperlink r:id="rId237" ref="A120"/>
    <hyperlink r:id="rId238" ref="F120"/>
    <hyperlink r:id="rId239" ref="A121"/>
    <hyperlink r:id="rId240" ref="F121"/>
    <hyperlink r:id="rId241" ref="A122"/>
    <hyperlink r:id="rId242" ref="F122"/>
    <hyperlink r:id="rId243" ref="A123"/>
    <hyperlink r:id="rId244" ref="F123"/>
    <hyperlink r:id="rId245" ref="A124"/>
    <hyperlink r:id="rId246" ref="F124"/>
    <hyperlink r:id="rId247" ref="A125"/>
    <hyperlink r:id="rId248" ref="F125"/>
    <hyperlink r:id="rId249" ref="A126"/>
    <hyperlink r:id="rId250" ref="F126"/>
    <hyperlink r:id="rId251" ref="A127"/>
    <hyperlink r:id="rId252" ref="F127"/>
    <hyperlink r:id="rId253" ref="A128"/>
    <hyperlink r:id="rId254" ref="F128"/>
    <hyperlink r:id="rId255" ref="A129"/>
    <hyperlink r:id="rId256" ref="F129"/>
    <hyperlink r:id="rId257" ref="A130"/>
    <hyperlink r:id="rId258" ref="F130"/>
    <hyperlink r:id="rId259" ref="A131"/>
    <hyperlink r:id="rId260" ref="F131"/>
    <hyperlink r:id="rId261" ref="A132"/>
    <hyperlink r:id="rId262" ref="F132"/>
    <hyperlink r:id="rId263" ref="A133"/>
    <hyperlink r:id="rId264" ref="F133"/>
    <hyperlink r:id="rId265" ref="A134"/>
    <hyperlink r:id="rId266" ref="F134"/>
    <hyperlink r:id="rId267" ref="A135"/>
    <hyperlink r:id="rId268" ref="F135"/>
    <hyperlink r:id="rId269" ref="A136"/>
    <hyperlink r:id="rId270" ref="F136"/>
    <hyperlink r:id="rId271" ref="A137"/>
    <hyperlink r:id="rId272" ref="F137"/>
    <hyperlink r:id="rId273" ref="A138"/>
    <hyperlink r:id="rId274" ref="F138"/>
    <hyperlink r:id="rId275" ref="A139"/>
    <hyperlink r:id="rId276" ref="F139"/>
    <hyperlink r:id="rId277" ref="A140"/>
    <hyperlink r:id="rId278" ref="F140"/>
    <hyperlink r:id="rId279" ref="A141"/>
    <hyperlink r:id="rId280" ref="F141"/>
    <hyperlink r:id="rId281" ref="A142"/>
    <hyperlink r:id="rId282" ref="F142"/>
    <hyperlink r:id="rId283" ref="A143"/>
    <hyperlink r:id="rId284" ref="F143"/>
    <hyperlink r:id="rId285" ref="A144"/>
    <hyperlink r:id="rId286" ref="F144"/>
    <hyperlink r:id="rId287" ref="A145"/>
    <hyperlink r:id="rId288" ref="F145"/>
    <hyperlink r:id="rId289" ref="A146"/>
    <hyperlink r:id="rId290" ref="F146"/>
    <hyperlink r:id="rId291" ref="A147"/>
    <hyperlink r:id="rId292" ref="F147"/>
    <hyperlink r:id="rId293" ref="A148"/>
    <hyperlink r:id="rId294" ref="F148"/>
    <hyperlink r:id="rId295" ref="A149"/>
    <hyperlink r:id="rId296" ref="F149"/>
    <hyperlink r:id="rId297" ref="A150"/>
    <hyperlink r:id="rId298" ref="F150"/>
    <hyperlink r:id="rId299" ref="A151"/>
    <hyperlink r:id="rId300" ref="F151"/>
    <hyperlink r:id="rId301" ref="A152"/>
    <hyperlink r:id="rId302" ref="F152"/>
    <hyperlink r:id="rId303" ref="A153"/>
    <hyperlink r:id="rId304" ref="F153"/>
    <hyperlink r:id="rId305" ref="A154"/>
    <hyperlink r:id="rId306" ref="F154"/>
    <hyperlink r:id="rId307" ref="A155"/>
    <hyperlink r:id="rId308" ref="F155"/>
    <hyperlink r:id="rId309" ref="A156"/>
    <hyperlink r:id="rId310" ref="F156"/>
    <hyperlink r:id="rId311" ref="A157"/>
    <hyperlink r:id="rId312" ref="F157"/>
    <hyperlink r:id="rId313" ref="A158"/>
    <hyperlink r:id="rId314" ref="F158"/>
    <hyperlink r:id="rId315" ref="A159"/>
    <hyperlink r:id="rId316" ref="F159"/>
    <hyperlink r:id="rId317" ref="A160"/>
    <hyperlink r:id="rId318" ref="F160"/>
    <hyperlink r:id="rId319" ref="A161"/>
    <hyperlink r:id="rId320" ref="F161"/>
    <hyperlink r:id="rId321" ref="A162"/>
    <hyperlink r:id="rId322" ref="F162"/>
    <hyperlink r:id="rId323" ref="A163"/>
    <hyperlink r:id="rId324" ref="F163"/>
    <hyperlink r:id="rId325" ref="A164"/>
    <hyperlink r:id="rId326" ref="F164"/>
    <hyperlink r:id="rId327" ref="A165"/>
    <hyperlink r:id="rId328" ref="F165"/>
    <hyperlink r:id="rId329" ref="A166"/>
    <hyperlink r:id="rId330" ref="F166"/>
    <hyperlink r:id="rId331" ref="A167"/>
    <hyperlink r:id="rId332" ref="F167"/>
    <hyperlink r:id="rId333" ref="A168"/>
    <hyperlink r:id="rId334" ref="F168"/>
    <hyperlink r:id="rId335" ref="A169"/>
    <hyperlink r:id="rId336" ref="F169"/>
    <hyperlink r:id="rId337" ref="A170"/>
    <hyperlink r:id="rId338" ref="F170"/>
    <hyperlink r:id="rId339" ref="A171"/>
    <hyperlink r:id="rId340" ref="F171"/>
    <hyperlink r:id="rId341" ref="A172"/>
    <hyperlink r:id="rId342" ref="F172"/>
    <hyperlink r:id="rId343" ref="A173"/>
    <hyperlink r:id="rId344" ref="F173"/>
    <hyperlink r:id="rId345" ref="A174"/>
    <hyperlink r:id="rId346" ref="F174"/>
    <hyperlink r:id="rId347" ref="A175"/>
    <hyperlink r:id="rId348" ref="F175"/>
    <hyperlink r:id="rId349" ref="A176"/>
    <hyperlink r:id="rId350" ref="F176"/>
    <hyperlink r:id="rId351" ref="A177"/>
    <hyperlink r:id="rId352" ref="F177"/>
    <hyperlink r:id="rId353" ref="A178"/>
    <hyperlink r:id="rId354" ref="F178"/>
    <hyperlink r:id="rId355" ref="A179"/>
    <hyperlink r:id="rId356" ref="F179"/>
    <hyperlink r:id="rId357" ref="A180"/>
    <hyperlink r:id="rId358" ref="F180"/>
    <hyperlink r:id="rId359" ref="A181"/>
    <hyperlink r:id="rId360" ref="F181"/>
    <hyperlink r:id="rId361" ref="A182"/>
    <hyperlink r:id="rId362" ref="F182"/>
    <hyperlink r:id="rId363" ref="A183"/>
    <hyperlink r:id="rId364" ref="F183"/>
    <hyperlink r:id="rId365" ref="A184"/>
    <hyperlink r:id="rId366" ref="F184"/>
  </hyperlinks>
  <drawing r:id="rId367"/>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13.38"/>
  </cols>
  <sheetData>
    <row r="1">
      <c r="A1" s="80" t="s">
        <v>2539</v>
      </c>
      <c r="B1" s="80" t="s">
        <v>167</v>
      </c>
      <c r="C1" s="80" t="s">
        <v>2540</v>
      </c>
      <c r="D1" s="80" t="s">
        <v>2541</v>
      </c>
      <c r="E1" s="80"/>
      <c r="F1" s="80"/>
      <c r="G1" s="80"/>
      <c r="H1" s="80"/>
      <c r="I1" s="80"/>
      <c r="J1" s="80"/>
      <c r="K1" s="80"/>
      <c r="L1" s="80"/>
      <c r="M1" s="80"/>
      <c r="N1" s="80"/>
      <c r="O1" s="80"/>
      <c r="P1" s="80"/>
      <c r="Q1" s="80"/>
      <c r="R1" s="80"/>
    </row>
    <row r="2">
      <c r="A2" s="68" t="s">
        <v>1060</v>
      </c>
      <c r="B2" s="68" t="s">
        <v>1117</v>
      </c>
      <c r="C2" s="68" t="s">
        <v>1125</v>
      </c>
      <c r="D2" s="68">
        <v>2479786.0</v>
      </c>
      <c r="G2" s="68"/>
      <c r="H2" s="68"/>
      <c r="I2" s="68"/>
      <c r="J2" s="68"/>
      <c r="K2" s="68"/>
      <c r="L2" s="68"/>
      <c r="M2" s="68"/>
      <c r="N2" s="68"/>
      <c r="Q2" s="68"/>
    </row>
    <row r="3">
      <c r="A3" s="68" t="s">
        <v>1060</v>
      </c>
      <c r="B3" s="68" t="s">
        <v>1158</v>
      </c>
      <c r="C3" s="68" t="s">
        <v>1156</v>
      </c>
      <c r="D3" s="68">
        <v>4683445.0</v>
      </c>
      <c r="G3" s="68"/>
      <c r="H3" s="68"/>
      <c r="I3" s="68"/>
      <c r="J3" s="68"/>
      <c r="K3" s="68"/>
      <c r="L3" s="68"/>
      <c r="M3" s="68"/>
      <c r="N3" s="68"/>
      <c r="O3" s="68"/>
      <c r="P3" s="68"/>
      <c r="Q3" s="68"/>
      <c r="R3" s="68"/>
    </row>
    <row r="4">
      <c r="A4" s="68" t="s">
        <v>1060</v>
      </c>
      <c r="B4" s="68" t="s">
        <v>1094</v>
      </c>
      <c r="C4" s="68" t="s">
        <v>1102</v>
      </c>
      <c r="D4" s="68">
        <v>1.8410091E7</v>
      </c>
      <c r="G4" s="68"/>
      <c r="H4" s="68"/>
      <c r="I4" s="68"/>
      <c r="J4" s="68"/>
      <c r="K4" s="68"/>
      <c r="L4" s="68"/>
      <c r="M4" s="68"/>
      <c r="N4" s="68"/>
      <c r="O4" s="68"/>
      <c r="P4" s="68"/>
      <c r="Q4" s="68"/>
      <c r="R4" s="68"/>
    </row>
    <row r="5">
      <c r="A5" s="68" t="s">
        <v>1060</v>
      </c>
      <c r="B5" s="68" t="s">
        <v>1138</v>
      </c>
      <c r="C5" s="68" t="s">
        <v>1146</v>
      </c>
      <c r="D5" s="68">
        <v>9803943.0</v>
      </c>
      <c r="G5" s="68"/>
      <c r="H5" s="68"/>
      <c r="I5" s="68"/>
      <c r="J5" s="68"/>
      <c r="K5" s="68"/>
      <c r="L5" s="68"/>
      <c r="M5" s="68"/>
      <c r="N5" s="68"/>
      <c r="O5" s="68"/>
      <c r="P5" s="68"/>
      <c r="Q5" s="68"/>
      <c r="R5" s="68"/>
    </row>
    <row r="6">
      <c r="A6" s="68" t="s">
        <v>1061</v>
      </c>
      <c r="B6" s="68" t="s">
        <v>1158</v>
      </c>
      <c r="C6" s="68" t="s">
        <v>1166</v>
      </c>
      <c r="D6" s="68">
        <v>1.3502431E7</v>
      </c>
      <c r="G6" s="68"/>
      <c r="H6" s="68"/>
      <c r="I6" s="68"/>
      <c r="J6" s="68"/>
      <c r="K6" s="68"/>
      <c r="L6" s="68"/>
      <c r="M6" s="68"/>
      <c r="N6" s="68"/>
      <c r="O6" s="68"/>
      <c r="P6" s="68"/>
      <c r="Q6" s="68"/>
      <c r="R6" s="68"/>
    </row>
    <row r="7">
      <c r="A7" s="68" t="s">
        <v>1061</v>
      </c>
      <c r="B7" s="68" t="s">
        <v>1138</v>
      </c>
      <c r="C7" s="68" t="s">
        <v>1147</v>
      </c>
      <c r="D7" s="68">
        <v>7938930.0</v>
      </c>
      <c r="G7" s="68"/>
      <c r="H7" s="68"/>
      <c r="I7" s="68"/>
      <c r="J7" s="68"/>
      <c r="K7" s="68"/>
      <c r="L7" s="68"/>
      <c r="M7" s="68"/>
      <c r="N7" s="68"/>
      <c r="O7" s="68"/>
      <c r="P7" s="68"/>
      <c r="Q7" s="68"/>
      <c r="R7" s="68"/>
    </row>
    <row r="8">
      <c r="A8" s="68" t="s">
        <v>1061</v>
      </c>
      <c r="B8" s="68" t="s">
        <v>1117</v>
      </c>
      <c r="C8" s="68" t="s">
        <v>1125</v>
      </c>
      <c r="D8" s="68">
        <v>1796548.0</v>
      </c>
    </row>
    <row r="9">
      <c r="A9" s="68" t="s">
        <v>1061</v>
      </c>
      <c r="B9" s="68" t="s">
        <v>1094</v>
      </c>
      <c r="C9" s="68" t="s">
        <v>1103</v>
      </c>
      <c r="D9" s="68">
        <v>9584072.0</v>
      </c>
    </row>
    <row r="10">
      <c r="A10" s="68" t="s">
        <v>1062</v>
      </c>
      <c r="B10" s="68" t="s">
        <v>1117</v>
      </c>
      <c r="C10" s="68" t="s">
        <v>1125</v>
      </c>
      <c r="D10" s="68">
        <v>207500.0</v>
      </c>
    </row>
    <row r="11">
      <c r="A11" s="68" t="s">
        <v>1062</v>
      </c>
      <c r="B11" s="68" t="s">
        <v>1138</v>
      </c>
      <c r="C11" s="68" t="s">
        <v>1147</v>
      </c>
      <c r="D11" s="68">
        <v>39100.0</v>
      </c>
    </row>
    <row r="12">
      <c r="A12" s="68" t="s">
        <v>1062</v>
      </c>
      <c r="B12" s="68" t="s">
        <v>1158</v>
      </c>
      <c r="C12" s="68" t="s">
        <v>1166</v>
      </c>
      <c r="D12" s="68">
        <v>281200.0</v>
      </c>
    </row>
    <row r="13">
      <c r="A13" s="68"/>
      <c r="B13" s="68"/>
      <c r="C13" s="68"/>
      <c r="D13" s="68"/>
    </row>
    <row r="14">
      <c r="A14" s="68"/>
      <c r="B14" s="68"/>
      <c r="C14" s="68"/>
      <c r="D14" s="68"/>
    </row>
    <row r="15">
      <c r="A15" s="68"/>
      <c r="B15" s="68"/>
      <c r="C15" s="68"/>
      <c r="D15" s="68"/>
    </row>
    <row r="16">
      <c r="A16" s="68"/>
      <c r="B16" s="68"/>
      <c r="C16" s="68"/>
      <c r="D16" s="68"/>
    </row>
    <row r="17">
      <c r="A17" s="68"/>
      <c r="B17" s="68"/>
      <c r="C17" s="68"/>
      <c r="D17" s="68"/>
    </row>
    <row r="18">
      <c r="A18" s="68"/>
      <c r="B18" s="68"/>
      <c r="C18" s="68"/>
      <c r="D18" s="68"/>
    </row>
    <row r="19">
      <c r="A19" s="68"/>
      <c r="B19" s="68"/>
      <c r="C19" s="68"/>
      <c r="D19" s="68"/>
    </row>
    <row r="20">
      <c r="A20" s="68"/>
      <c r="B20" s="68"/>
      <c r="C20" s="68"/>
      <c r="D20" s="68"/>
    </row>
    <row r="21">
      <c r="A21" s="68"/>
      <c r="B21" s="68"/>
      <c r="C21" s="68"/>
      <c r="D21" s="68"/>
    </row>
    <row r="22">
      <c r="A22" s="68"/>
      <c r="B22" s="68"/>
      <c r="C22" s="68"/>
      <c r="D22" s="68"/>
    </row>
    <row r="23">
      <c r="A23" s="68"/>
      <c r="B23" s="68"/>
      <c r="C23" s="68"/>
      <c r="D23" s="68"/>
    </row>
    <row r="24">
      <c r="A24" s="68"/>
      <c r="B24" s="68"/>
      <c r="C24" s="68"/>
      <c r="D24" s="68"/>
    </row>
    <row r="25">
      <c r="A25" s="68"/>
      <c r="B25" s="68"/>
      <c r="C25" s="68"/>
      <c r="D25" s="68"/>
    </row>
    <row r="26">
      <c r="A26" s="68"/>
      <c r="B26" s="68"/>
      <c r="C26" s="68"/>
      <c r="D26" s="68"/>
    </row>
    <row r="27">
      <c r="A27" s="68"/>
      <c r="B27" s="433"/>
      <c r="C27" s="433"/>
      <c r="D27" s="433"/>
    </row>
    <row r="28">
      <c r="A28" s="68"/>
      <c r="B28" s="433"/>
      <c r="C28" s="433"/>
      <c r="D28" s="433"/>
    </row>
    <row r="29">
      <c r="A29" s="68"/>
      <c r="B29" s="433"/>
      <c r="C29" s="433"/>
      <c r="D29" s="433"/>
    </row>
    <row r="30">
      <c r="A30" s="68"/>
      <c r="B30" s="433"/>
      <c r="C30" s="433"/>
      <c r="D30" s="433"/>
    </row>
    <row r="31">
      <c r="A31" s="68"/>
      <c r="B31" s="433"/>
      <c r="C31" s="433"/>
      <c r="D31" s="433"/>
    </row>
    <row r="32">
      <c r="A32" s="68"/>
      <c r="B32" s="433"/>
      <c r="C32" s="433"/>
      <c r="D32" s="433"/>
    </row>
    <row r="33">
      <c r="A33" s="68"/>
      <c r="B33" s="433"/>
      <c r="C33" s="433"/>
      <c r="D33" s="433"/>
    </row>
    <row r="34">
      <c r="A34" s="68"/>
      <c r="B34" s="434"/>
      <c r="C34" s="435"/>
      <c r="D34" s="435"/>
    </row>
    <row r="35">
      <c r="A35" s="68"/>
      <c r="B35" s="434"/>
      <c r="C35" s="435"/>
      <c r="D35" s="435"/>
    </row>
    <row r="36">
      <c r="A36" s="68"/>
      <c r="B36" s="434"/>
      <c r="C36" s="433"/>
      <c r="D36" s="433"/>
    </row>
    <row r="37">
      <c r="A37" s="68"/>
      <c r="B37" s="434"/>
      <c r="C37" s="433"/>
      <c r="D37" s="433"/>
    </row>
    <row r="38">
      <c r="A38" s="68"/>
      <c r="B38" s="434"/>
      <c r="C38" s="433"/>
      <c r="D38" s="433"/>
    </row>
    <row r="39">
      <c r="A39" s="68"/>
      <c r="B39" s="434"/>
      <c r="C39" s="433"/>
      <c r="D39" s="433"/>
    </row>
    <row r="40">
      <c r="A40" s="68"/>
      <c r="B40" s="434"/>
      <c r="C40" s="433"/>
      <c r="D40" s="433"/>
    </row>
    <row r="41">
      <c r="A41" s="68"/>
      <c r="B41" s="434"/>
      <c r="C41" s="433"/>
      <c r="D41" s="433"/>
    </row>
    <row r="42">
      <c r="A42" s="68"/>
      <c r="B42" s="434"/>
      <c r="C42" s="433"/>
      <c r="D42" s="433"/>
    </row>
    <row r="43">
      <c r="A43" s="68"/>
      <c r="B43" s="434"/>
      <c r="C43" s="433"/>
      <c r="D43" s="433"/>
    </row>
    <row r="44">
      <c r="A44" s="68"/>
      <c r="B44" s="434"/>
      <c r="C44" s="433"/>
      <c r="D44" s="433"/>
    </row>
    <row r="45">
      <c r="A45" s="68"/>
      <c r="B45" s="433"/>
      <c r="C45" s="433"/>
      <c r="D45" s="433"/>
    </row>
    <row r="46">
      <c r="A46" s="68"/>
      <c r="B46" s="433"/>
      <c r="C46" s="433"/>
      <c r="D46" s="433"/>
    </row>
    <row r="47">
      <c r="A47" s="68"/>
      <c r="B47" s="433"/>
      <c r="C47" s="433"/>
      <c r="D47" s="433"/>
    </row>
    <row r="48">
      <c r="A48" s="68"/>
      <c r="B48" s="433"/>
      <c r="C48" s="433"/>
      <c r="D48" s="433"/>
    </row>
    <row r="49">
      <c r="A49" s="68"/>
      <c r="B49" s="433"/>
      <c r="C49" s="433"/>
      <c r="D49" s="433"/>
    </row>
    <row r="50">
      <c r="A50" s="68"/>
      <c r="B50" s="433"/>
      <c r="C50" s="433"/>
      <c r="D50" s="433"/>
    </row>
    <row r="51">
      <c r="A51" s="68"/>
      <c r="B51" s="433"/>
      <c r="C51" s="433"/>
      <c r="D51" s="433"/>
    </row>
    <row r="52">
      <c r="A52" s="68"/>
      <c r="B52" s="433"/>
      <c r="C52" s="433"/>
      <c r="D52" s="433"/>
    </row>
    <row r="53">
      <c r="A53" s="68"/>
      <c r="B53" s="433"/>
      <c r="C53" s="433"/>
      <c r="D53" s="433"/>
    </row>
    <row r="54">
      <c r="A54" s="68"/>
      <c r="B54" s="433"/>
      <c r="C54" s="433"/>
      <c r="D54" s="433"/>
    </row>
    <row r="55">
      <c r="A55" s="68"/>
      <c r="B55" s="433"/>
      <c r="C55" s="433"/>
      <c r="D55" s="433"/>
    </row>
    <row r="56">
      <c r="A56" s="68"/>
      <c r="B56" s="433"/>
      <c r="C56" s="433"/>
      <c r="D56" s="433"/>
    </row>
    <row r="57">
      <c r="A57" s="68"/>
      <c r="B57" s="433"/>
      <c r="C57" s="433"/>
      <c r="D57" s="433"/>
    </row>
    <row r="58">
      <c r="A58" s="68"/>
      <c r="B58" s="433"/>
      <c r="C58" s="433"/>
      <c r="D58" s="433"/>
    </row>
    <row r="59">
      <c r="A59" s="68"/>
      <c r="B59" s="433"/>
      <c r="C59" s="433"/>
      <c r="D59" s="433"/>
    </row>
    <row r="60">
      <c r="A60" s="68"/>
      <c r="B60" s="433"/>
      <c r="C60" s="433"/>
      <c r="D60" s="433"/>
    </row>
    <row r="61">
      <c r="A61" s="68"/>
      <c r="B61" s="433"/>
      <c r="C61" s="433"/>
      <c r="D61" s="433"/>
    </row>
    <row r="62">
      <c r="A62" s="68"/>
      <c r="B62" s="436"/>
      <c r="C62" s="436"/>
      <c r="D62" s="436"/>
    </row>
    <row r="63">
      <c r="A63" s="68"/>
      <c r="B63" s="436"/>
      <c r="C63" s="436"/>
      <c r="D63" s="436"/>
    </row>
    <row r="64">
      <c r="A64" s="68"/>
      <c r="B64" s="436"/>
      <c r="C64" s="436"/>
      <c r="D64" s="436"/>
    </row>
    <row r="65">
      <c r="A65" s="68"/>
      <c r="B65" s="436"/>
      <c r="C65" s="436"/>
      <c r="D65" s="436"/>
    </row>
    <row r="66">
      <c r="A66" s="68"/>
      <c r="B66" s="436"/>
      <c r="C66" s="436"/>
      <c r="D66" s="436"/>
    </row>
    <row r="67">
      <c r="A67" s="68"/>
      <c r="B67" s="436"/>
      <c r="C67" s="436"/>
      <c r="D67" s="436"/>
    </row>
    <row r="68">
      <c r="A68" s="68"/>
      <c r="B68" s="436"/>
      <c r="C68" s="436"/>
      <c r="D68" s="436"/>
    </row>
    <row r="69">
      <c r="A69" s="68"/>
      <c r="B69" s="436"/>
      <c r="C69" s="436"/>
      <c r="D69" s="436"/>
    </row>
    <row r="70">
      <c r="A70" s="68"/>
      <c r="B70" s="436"/>
      <c r="C70" s="436"/>
      <c r="D70" s="436"/>
    </row>
    <row r="71">
      <c r="A71" s="68"/>
      <c r="B71" s="436"/>
      <c r="C71" s="436"/>
      <c r="D71" s="436"/>
    </row>
    <row r="72">
      <c r="A72" s="68"/>
      <c r="B72" s="436"/>
      <c r="C72" s="436"/>
      <c r="D72" s="436"/>
    </row>
    <row r="73">
      <c r="A73" s="68"/>
      <c r="B73" s="436"/>
      <c r="C73" s="436"/>
      <c r="D73" s="436"/>
    </row>
    <row r="74">
      <c r="A74" s="68"/>
      <c r="B74" s="436"/>
      <c r="C74" s="436"/>
      <c r="D74" s="436"/>
    </row>
    <row r="75">
      <c r="A75" s="68"/>
      <c r="B75" s="436"/>
      <c r="C75" s="436"/>
      <c r="D75" s="436"/>
    </row>
    <row r="76">
      <c r="A76" s="68"/>
      <c r="B76" s="436"/>
      <c r="C76" s="436"/>
      <c r="D76" s="436"/>
    </row>
    <row r="77">
      <c r="A77" s="68"/>
      <c r="B77" s="408"/>
      <c r="C77" s="408"/>
      <c r="D77" s="408"/>
    </row>
    <row r="78">
      <c r="A78" s="68"/>
      <c r="B78" s="408"/>
      <c r="C78" s="408"/>
      <c r="D78" s="408"/>
    </row>
    <row r="79">
      <c r="A79" s="68"/>
      <c r="B79" s="408"/>
      <c r="C79" s="408"/>
      <c r="D79" s="408"/>
    </row>
    <row r="80">
      <c r="A80" s="68"/>
      <c r="B80" s="408"/>
      <c r="C80" s="408"/>
      <c r="D80" s="408"/>
    </row>
    <row r="81">
      <c r="A81" s="68"/>
      <c r="B81" s="408"/>
      <c r="C81" s="408"/>
      <c r="D81" s="408"/>
    </row>
    <row r="82">
      <c r="B82" s="408"/>
      <c r="C82" s="408"/>
      <c r="D82" s="408"/>
    </row>
    <row r="83">
      <c r="B83" s="408"/>
      <c r="C83" s="408"/>
      <c r="D83" s="408"/>
    </row>
    <row r="84">
      <c r="B84" s="408"/>
      <c r="C84" s="408"/>
      <c r="D84" s="408"/>
    </row>
    <row r="85">
      <c r="B85" s="408"/>
      <c r="C85" s="408"/>
      <c r="D85" s="408"/>
    </row>
    <row r="86">
      <c r="B86" s="408"/>
      <c r="C86" s="408"/>
      <c r="D86" s="408"/>
    </row>
    <row r="87">
      <c r="B87" s="408"/>
      <c r="C87" s="408"/>
      <c r="D87" s="408"/>
    </row>
    <row r="88">
      <c r="B88" s="408"/>
      <c r="C88" s="408"/>
      <c r="D88" s="408"/>
    </row>
    <row r="89">
      <c r="B89" s="408"/>
      <c r="C89" s="408"/>
      <c r="D89" s="408"/>
    </row>
    <row r="90">
      <c r="B90" s="408"/>
      <c r="C90" s="408"/>
      <c r="D90" s="408"/>
    </row>
    <row r="91">
      <c r="B91" s="408"/>
      <c r="C91" s="408"/>
      <c r="D91" s="408"/>
    </row>
    <row r="92">
      <c r="B92" s="408"/>
      <c r="C92" s="408"/>
      <c r="D92" s="408"/>
    </row>
    <row r="93">
      <c r="B93" s="408"/>
      <c r="C93" s="408"/>
      <c r="D93" s="408"/>
    </row>
    <row r="94">
      <c r="B94" s="408"/>
      <c r="C94" s="408"/>
      <c r="D94" s="408"/>
    </row>
    <row r="95">
      <c r="B95" s="408"/>
      <c r="C95" s="408"/>
      <c r="D95" s="408"/>
    </row>
    <row r="96">
      <c r="B96" s="408"/>
      <c r="C96" s="408"/>
      <c r="D96" s="408"/>
    </row>
    <row r="97">
      <c r="B97" s="408"/>
      <c r="C97" s="408"/>
      <c r="D97" s="408"/>
    </row>
    <row r="98">
      <c r="B98" s="408"/>
      <c r="C98" s="408"/>
      <c r="D98" s="408"/>
    </row>
    <row r="99">
      <c r="B99" s="408"/>
      <c r="C99" s="408"/>
      <c r="D99" s="408"/>
    </row>
    <row r="100">
      <c r="B100" s="408"/>
      <c r="C100" s="408"/>
      <c r="D100" s="408"/>
    </row>
    <row r="101">
      <c r="B101" s="408"/>
      <c r="C101" s="408"/>
      <c r="D101" s="408"/>
    </row>
    <row r="102">
      <c r="B102" s="408"/>
      <c r="C102" s="408"/>
      <c r="D102" s="408"/>
    </row>
    <row r="103">
      <c r="B103" s="408"/>
      <c r="C103" s="408"/>
      <c r="D103" s="408"/>
    </row>
    <row r="104">
      <c r="B104" s="408"/>
      <c r="C104" s="408"/>
      <c r="D104" s="408"/>
    </row>
    <row r="105">
      <c r="B105" s="408"/>
      <c r="C105" s="408"/>
      <c r="D105" s="408"/>
    </row>
    <row r="106">
      <c r="B106" s="408"/>
      <c r="C106" s="408"/>
      <c r="D106" s="408"/>
    </row>
    <row r="107">
      <c r="B107" s="408"/>
      <c r="C107" s="408"/>
      <c r="D107" s="408"/>
    </row>
    <row r="108">
      <c r="B108" s="408"/>
      <c r="C108" s="408"/>
      <c r="D108" s="408"/>
    </row>
    <row r="109">
      <c r="B109" s="408"/>
      <c r="C109" s="408"/>
      <c r="D109" s="408"/>
    </row>
    <row r="110">
      <c r="B110" s="408"/>
      <c r="C110" s="408"/>
      <c r="D110" s="408"/>
    </row>
    <row r="111">
      <c r="B111" s="408"/>
      <c r="C111" s="408"/>
      <c r="D111" s="408"/>
    </row>
    <row r="112">
      <c r="B112" s="408"/>
      <c r="C112" s="408"/>
      <c r="D112" s="408"/>
    </row>
    <row r="113">
      <c r="B113" s="408"/>
      <c r="C113" s="408"/>
      <c r="D113" s="408"/>
    </row>
    <row r="114">
      <c r="B114" s="408"/>
      <c r="C114" s="408"/>
      <c r="D114" s="408"/>
    </row>
    <row r="115">
      <c r="B115" s="408"/>
      <c r="C115" s="408"/>
      <c r="D115" s="408"/>
    </row>
    <row r="116">
      <c r="B116" s="408"/>
      <c r="C116" s="408"/>
      <c r="D116" s="408"/>
    </row>
    <row r="117">
      <c r="B117" s="408"/>
      <c r="C117" s="408"/>
      <c r="D117" s="408"/>
    </row>
    <row r="118">
      <c r="B118" s="408"/>
      <c r="C118" s="408"/>
      <c r="D118" s="408"/>
    </row>
    <row r="119">
      <c r="B119" s="408"/>
      <c r="C119" s="408"/>
      <c r="D119" s="408"/>
    </row>
    <row r="120">
      <c r="B120" s="408"/>
      <c r="C120" s="408"/>
      <c r="D120" s="408"/>
    </row>
    <row r="121">
      <c r="B121" s="408"/>
      <c r="C121" s="408"/>
      <c r="D121" s="408"/>
    </row>
    <row r="122">
      <c r="B122" s="408"/>
      <c r="C122" s="408"/>
      <c r="D122" s="408"/>
    </row>
    <row r="123">
      <c r="B123" s="408"/>
      <c r="C123" s="408"/>
      <c r="D123" s="408"/>
    </row>
    <row r="124">
      <c r="B124" s="408"/>
      <c r="C124" s="408"/>
      <c r="D124" s="408"/>
    </row>
    <row r="125">
      <c r="B125" s="408"/>
      <c r="C125" s="408"/>
      <c r="D125" s="408"/>
    </row>
    <row r="126">
      <c r="B126" s="408"/>
      <c r="C126" s="408"/>
      <c r="D126" s="408"/>
    </row>
    <row r="127">
      <c r="B127" s="408"/>
      <c r="C127" s="408"/>
      <c r="D127" s="408"/>
    </row>
    <row r="128">
      <c r="B128" s="408"/>
      <c r="C128" s="408"/>
      <c r="D128" s="408"/>
    </row>
    <row r="129">
      <c r="B129" s="408"/>
      <c r="C129" s="408"/>
      <c r="D129" s="408"/>
    </row>
    <row r="130">
      <c r="B130" s="408"/>
      <c r="C130" s="408"/>
      <c r="D130" s="408"/>
    </row>
    <row r="131">
      <c r="B131" s="408"/>
      <c r="C131" s="408"/>
      <c r="D131" s="408"/>
    </row>
    <row r="132">
      <c r="B132" s="408"/>
      <c r="C132" s="408"/>
      <c r="D132" s="408"/>
    </row>
    <row r="133">
      <c r="B133" s="408"/>
      <c r="C133" s="408"/>
      <c r="D133" s="408"/>
    </row>
    <row r="134">
      <c r="B134" s="408"/>
      <c r="C134" s="408"/>
      <c r="D134" s="408"/>
    </row>
    <row r="135">
      <c r="B135" s="408"/>
      <c r="C135" s="408"/>
      <c r="D135" s="408"/>
    </row>
    <row r="136">
      <c r="B136" s="408"/>
      <c r="C136" s="408"/>
      <c r="D136" s="408"/>
    </row>
    <row r="137">
      <c r="B137" s="408"/>
      <c r="C137" s="408"/>
      <c r="D137" s="408"/>
    </row>
    <row r="138">
      <c r="B138" s="408"/>
      <c r="C138" s="408"/>
      <c r="D138" s="408"/>
    </row>
    <row r="139">
      <c r="B139" s="408"/>
      <c r="C139" s="408"/>
      <c r="D139" s="408"/>
    </row>
    <row r="140">
      <c r="B140" s="408"/>
      <c r="C140" s="408"/>
      <c r="D140" s="408"/>
    </row>
    <row r="141">
      <c r="B141" s="408"/>
      <c r="C141" s="408"/>
      <c r="D141" s="408"/>
    </row>
    <row r="142">
      <c r="B142" s="408"/>
      <c r="C142" s="408"/>
      <c r="D142" s="408"/>
    </row>
    <row r="143">
      <c r="B143" s="408"/>
      <c r="C143" s="408"/>
      <c r="D143" s="408"/>
    </row>
    <row r="144">
      <c r="B144" s="408"/>
      <c r="C144" s="408"/>
      <c r="D144" s="408"/>
    </row>
    <row r="145">
      <c r="B145" s="408"/>
      <c r="C145" s="408"/>
      <c r="D145" s="408"/>
    </row>
    <row r="146">
      <c r="B146" s="408"/>
      <c r="C146" s="408"/>
      <c r="D146" s="408"/>
    </row>
    <row r="147">
      <c r="B147" s="408"/>
      <c r="C147" s="408"/>
      <c r="D147" s="408"/>
    </row>
    <row r="148">
      <c r="B148" s="408"/>
      <c r="C148" s="408"/>
      <c r="D148" s="408"/>
    </row>
    <row r="149">
      <c r="B149" s="408"/>
      <c r="C149" s="408"/>
      <c r="D149" s="408"/>
    </row>
    <row r="150">
      <c r="B150" s="408"/>
      <c r="C150" s="408"/>
      <c r="D150" s="408"/>
    </row>
    <row r="151">
      <c r="B151" s="408"/>
      <c r="C151" s="408"/>
      <c r="D151" s="408"/>
    </row>
    <row r="152">
      <c r="B152" s="408"/>
      <c r="C152" s="408"/>
      <c r="D152" s="408"/>
    </row>
    <row r="153">
      <c r="B153" s="408"/>
      <c r="C153" s="408"/>
      <c r="D153" s="408"/>
    </row>
    <row r="154">
      <c r="B154" s="408"/>
      <c r="C154" s="408"/>
      <c r="D154" s="408"/>
    </row>
    <row r="155">
      <c r="B155" s="408"/>
      <c r="C155" s="408"/>
      <c r="D155" s="408"/>
    </row>
    <row r="156">
      <c r="B156" s="408"/>
      <c r="C156" s="408"/>
      <c r="D156" s="408"/>
    </row>
    <row r="157">
      <c r="B157" s="408"/>
      <c r="C157" s="408"/>
      <c r="D157" s="408"/>
    </row>
    <row r="158">
      <c r="B158" s="408"/>
      <c r="C158" s="408"/>
      <c r="D158" s="408"/>
    </row>
    <row r="159">
      <c r="B159" s="408"/>
      <c r="C159" s="408"/>
      <c r="D159" s="408"/>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13.38"/>
    <col customWidth="1" min="7" max="7" width="16.25"/>
  </cols>
  <sheetData>
    <row r="1">
      <c r="A1" s="80" t="s">
        <v>167</v>
      </c>
      <c r="B1" s="80" t="s">
        <v>2542</v>
      </c>
      <c r="C1" s="80" t="s">
        <v>888</v>
      </c>
      <c r="D1" s="80" t="s">
        <v>2543</v>
      </c>
      <c r="E1" s="80" t="s">
        <v>2544</v>
      </c>
      <c r="F1" s="80" t="s">
        <v>2545</v>
      </c>
      <c r="G1" s="80"/>
      <c r="H1" s="80"/>
      <c r="I1" s="80"/>
      <c r="J1" s="80"/>
      <c r="K1" s="80"/>
      <c r="L1" s="80"/>
      <c r="M1" s="80"/>
      <c r="N1" s="80"/>
      <c r="O1" s="80"/>
      <c r="P1" s="80"/>
      <c r="Q1" s="80"/>
      <c r="R1" s="80"/>
    </row>
    <row r="2">
      <c r="A2" s="437" t="s">
        <v>1117</v>
      </c>
      <c r="B2" s="68" t="s">
        <v>1125</v>
      </c>
      <c r="C2" s="68" t="s">
        <v>2546</v>
      </c>
      <c r="D2" s="437" t="s">
        <v>1119</v>
      </c>
      <c r="E2" s="68">
        <v>2455162.0</v>
      </c>
      <c r="F2" s="68">
        <v>209020.0</v>
      </c>
      <c r="I2" s="68"/>
      <c r="J2" s="68"/>
      <c r="K2" s="68"/>
      <c r="L2" s="68"/>
      <c r="M2" s="68"/>
      <c r="N2" s="68"/>
      <c r="Q2" s="68"/>
    </row>
    <row r="3">
      <c r="A3" s="429" t="s">
        <v>1200</v>
      </c>
      <c r="B3" s="68" t="s">
        <v>1207</v>
      </c>
      <c r="C3" s="68" t="s">
        <v>1198</v>
      </c>
      <c r="D3" s="429" t="s">
        <v>1202</v>
      </c>
      <c r="E3" s="68">
        <v>112949.0</v>
      </c>
      <c r="F3" s="68">
        <v>105822.0</v>
      </c>
      <c r="G3" s="68"/>
      <c r="I3" s="68"/>
      <c r="J3" s="68"/>
      <c r="K3" s="68"/>
      <c r="L3" s="68"/>
      <c r="M3" s="68"/>
      <c r="N3" s="68"/>
      <c r="O3" s="68"/>
      <c r="P3" s="68"/>
      <c r="Q3" s="68"/>
      <c r="R3" s="68"/>
    </row>
    <row r="4">
      <c r="A4" s="429" t="s">
        <v>1287</v>
      </c>
      <c r="B4" s="68" t="s">
        <v>1295</v>
      </c>
      <c r="C4" s="68" t="s">
        <v>2327</v>
      </c>
      <c r="D4" s="429" t="s">
        <v>1289</v>
      </c>
      <c r="E4" s="68">
        <v>484007.0</v>
      </c>
      <c r="F4" s="68">
        <v>488951.0</v>
      </c>
      <c r="G4" s="68"/>
      <c r="I4" s="68"/>
      <c r="J4" s="68"/>
      <c r="K4" s="68"/>
      <c r="L4" s="68"/>
      <c r="M4" s="68"/>
      <c r="N4" s="68"/>
      <c r="O4" s="68"/>
      <c r="P4" s="68"/>
      <c r="Q4" s="68"/>
      <c r="R4" s="68"/>
    </row>
    <row r="5">
      <c r="A5" s="429" t="s">
        <v>1264</v>
      </c>
      <c r="B5" s="68" t="s">
        <v>1272</v>
      </c>
      <c r="C5" s="68" t="s">
        <v>2547</v>
      </c>
      <c r="D5" s="429" t="s">
        <v>1266</v>
      </c>
      <c r="E5" s="68">
        <v>469343.0</v>
      </c>
      <c r="F5" s="68">
        <v>495083.0</v>
      </c>
      <c r="G5" s="68"/>
      <c r="I5" s="68"/>
      <c r="J5" s="68"/>
      <c r="K5" s="68"/>
      <c r="L5" s="68"/>
      <c r="M5" s="68"/>
      <c r="N5" s="68"/>
      <c r="O5" s="68"/>
      <c r="P5" s="68"/>
      <c r="Q5" s="68"/>
      <c r="R5" s="68"/>
    </row>
    <row r="6">
      <c r="A6" s="429" t="s">
        <v>1138</v>
      </c>
      <c r="B6" s="68" t="s">
        <v>1146</v>
      </c>
      <c r="C6" s="68" t="s">
        <v>2548</v>
      </c>
      <c r="D6" s="429" t="s">
        <v>1140</v>
      </c>
      <c r="E6" s="68">
        <v>9699018.0</v>
      </c>
      <c r="F6" s="68">
        <v>7824826.0</v>
      </c>
      <c r="G6" s="68"/>
      <c r="I6" s="68"/>
      <c r="J6" s="68"/>
      <c r="K6" s="68"/>
      <c r="L6" s="68"/>
      <c r="M6" s="68"/>
      <c r="N6" s="68"/>
      <c r="O6" s="68"/>
      <c r="P6" s="68"/>
      <c r="Q6" s="68"/>
      <c r="R6" s="68"/>
    </row>
    <row r="7">
      <c r="A7" s="429" t="s">
        <v>1179</v>
      </c>
      <c r="B7" s="68" t="s">
        <v>1176</v>
      </c>
      <c r="C7" s="68" t="s">
        <v>2549</v>
      </c>
      <c r="D7" s="429" t="s">
        <v>1181</v>
      </c>
      <c r="E7" s="68">
        <v>223315.0</v>
      </c>
      <c r="F7" s="68">
        <v>227512.0</v>
      </c>
      <c r="G7" s="68"/>
      <c r="I7" s="68"/>
      <c r="J7" s="68"/>
      <c r="K7" s="68"/>
      <c r="L7" s="68"/>
      <c r="M7" s="68"/>
      <c r="N7" s="68"/>
      <c r="O7" s="68"/>
      <c r="P7" s="68"/>
      <c r="Q7" s="68"/>
      <c r="R7" s="68"/>
    </row>
    <row r="8">
      <c r="A8" s="429" t="s">
        <v>1221</v>
      </c>
      <c r="B8" s="68" t="s">
        <v>1229</v>
      </c>
      <c r="C8" s="68" t="s">
        <v>2550</v>
      </c>
      <c r="D8" s="429" t="s">
        <v>1223</v>
      </c>
      <c r="E8" s="68">
        <v>44424.0</v>
      </c>
      <c r="F8" s="68">
        <v>45685.0</v>
      </c>
    </row>
    <row r="9">
      <c r="A9" s="429" t="s">
        <v>1158</v>
      </c>
      <c r="B9" s="68" t="s">
        <v>1156</v>
      </c>
      <c r="C9" s="68" t="s">
        <v>2551</v>
      </c>
      <c r="D9" s="429" t="s">
        <v>1160</v>
      </c>
      <c r="E9" s="68">
        <v>4697344.0</v>
      </c>
      <c r="F9" s="68">
        <v>4705386.0</v>
      </c>
      <c r="G9" s="68"/>
    </row>
    <row r="10">
      <c r="A10" s="429" t="s">
        <v>1307</v>
      </c>
      <c r="B10" s="68" t="s">
        <v>1314</v>
      </c>
      <c r="C10" s="68" t="s">
        <v>1305</v>
      </c>
      <c r="D10" s="429" t="s">
        <v>1309</v>
      </c>
      <c r="E10" s="68">
        <v>67104.0</v>
      </c>
      <c r="F10" s="68">
        <v>68538.0</v>
      </c>
      <c r="G10" s="68"/>
    </row>
    <row r="11">
      <c r="A11" s="429" t="s">
        <v>1244</v>
      </c>
      <c r="B11" s="68" t="s">
        <v>1251</v>
      </c>
      <c r="C11" s="68" t="s">
        <v>2552</v>
      </c>
      <c r="D11" s="429" t="s">
        <v>1246</v>
      </c>
      <c r="E11" s="68">
        <v>20861.0</v>
      </c>
      <c r="F11" s="68">
        <v>21933.0</v>
      </c>
      <c r="G11" s="68"/>
    </row>
    <row r="12">
      <c r="A12" s="429" t="s">
        <v>1370</v>
      </c>
      <c r="B12" s="68" t="s">
        <v>1378</v>
      </c>
      <c r="C12" s="68" t="s">
        <v>1368</v>
      </c>
      <c r="D12" s="429" t="s">
        <v>1372</v>
      </c>
      <c r="E12" s="68">
        <v>814140.0</v>
      </c>
      <c r="F12" s="68">
        <v>812472.0</v>
      </c>
      <c r="G12" s="68"/>
    </row>
    <row r="13">
      <c r="A13" s="429" t="s">
        <v>1327</v>
      </c>
      <c r="B13" s="68" t="s">
        <v>1335</v>
      </c>
      <c r="C13" s="68" t="s">
        <v>1340</v>
      </c>
      <c r="D13" s="429" t="s">
        <v>1329</v>
      </c>
      <c r="E13" s="68">
        <v>442619.0</v>
      </c>
      <c r="F13" s="68">
        <v>122590.0</v>
      </c>
      <c r="G13" s="68"/>
    </row>
    <row r="14">
      <c r="A14" s="429" t="s">
        <v>1409</v>
      </c>
      <c r="B14" s="68" t="s">
        <v>1416</v>
      </c>
      <c r="C14" s="68" t="s">
        <v>2343</v>
      </c>
      <c r="D14" s="429" t="s">
        <v>1411</v>
      </c>
      <c r="E14" s="68">
        <v>11668.0</v>
      </c>
      <c r="F14" s="68">
        <v>11845.0</v>
      </c>
      <c r="G14" s="68"/>
    </row>
    <row r="15">
      <c r="A15" s="429" t="s">
        <v>1350</v>
      </c>
      <c r="B15" s="68" t="s">
        <v>1357</v>
      </c>
      <c r="C15" s="68" t="s">
        <v>2553</v>
      </c>
      <c r="D15" s="429" t="s">
        <v>1352</v>
      </c>
      <c r="E15" s="68">
        <v>28758.0</v>
      </c>
      <c r="F15" s="68">
        <v>29440.0</v>
      </c>
      <c r="G15" s="68"/>
    </row>
    <row r="16">
      <c r="A16" s="429" t="s">
        <v>1388</v>
      </c>
      <c r="B16" s="68" t="s">
        <v>1396</v>
      </c>
      <c r="C16" s="68" t="s">
        <v>1386</v>
      </c>
      <c r="D16" s="429" t="s">
        <v>1390</v>
      </c>
      <c r="E16" s="68">
        <v>1220359.0</v>
      </c>
      <c r="F16" s="68">
        <v>70366.0</v>
      </c>
      <c r="G16" s="68"/>
    </row>
    <row r="17">
      <c r="A17" s="429" t="s">
        <v>1094</v>
      </c>
      <c r="B17" s="68" t="s">
        <v>1102</v>
      </c>
      <c r="C17" s="68" t="s">
        <v>1091</v>
      </c>
      <c r="D17" s="429" t="s">
        <v>1096</v>
      </c>
      <c r="E17" s="68">
        <v>1.8379198E7</v>
      </c>
      <c r="F17" s="68">
        <v>596286.0</v>
      </c>
      <c r="G17" s="68"/>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D8"/>
    <hyperlink r:id="rId15" ref="A9"/>
    <hyperlink r:id="rId16" ref="D9"/>
    <hyperlink r:id="rId17" ref="A10"/>
    <hyperlink r:id="rId18" ref="D10"/>
    <hyperlink r:id="rId19" ref="A11"/>
    <hyperlink r:id="rId20" ref="D11"/>
    <hyperlink r:id="rId21" ref="A12"/>
    <hyperlink r:id="rId22" ref="D12"/>
    <hyperlink r:id="rId23" ref="A13"/>
    <hyperlink r:id="rId24" ref="D13"/>
    <hyperlink r:id="rId25" ref="A14"/>
    <hyperlink r:id="rId26" ref="D14"/>
    <hyperlink r:id="rId27" ref="A15"/>
    <hyperlink r:id="rId28" ref="D15"/>
    <hyperlink r:id="rId29" ref="A16"/>
    <hyperlink r:id="rId30" ref="D16"/>
    <hyperlink r:id="rId31" ref="A17"/>
    <hyperlink r:id="rId32" ref="D17"/>
  </hyperlinks>
  <drawing r:id="rId3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2" max="2" width="14.88"/>
    <col customWidth="1" min="3" max="3" width="14.38"/>
    <col customWidth="1" min="5" max="5" width="20.25"/>
    <col customWidth="1" min="6" max="6" width="16.13"/>
  </cols>
  <sheetData>
    <row r="1">
      <c r="A1" s="80" t="s">
        <v>167</v>
      </c>
      <c r="B1" s="80" t="s">
        <v>2554</v>
      </c>
      <c r="C1" s="80" t="s">
        <v>2555</v>
      </c>
      <c r="D1" s="80" t="s">
        <v>2373</v>
      </c>
      <c r="E1" s="80" t="s">
        <v>2556</v>
      </c>
      <c r="F1" s="80" t="s">
        <v>2557</v>
      </c>
      <c r="G1" s="80" t="s">
        <v>2558</v>
      </c>
      <c r="H1" s="80" t="s">
        <v>2559</v>
      </c>
      <c r="I1" s="80" t="s">
        <v>2560</v>
      </c>
      <c r="J1" s="80" t="s">
        <v>2561</v>
      </c>
      <c r="K1" s="80" t="s">
        <v>2562</v>
      </c>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c r="CW1" s="80"/>
      <c r="CX1" s="80"/>
      <c r="CY1" s="80"/>
      <c r="CZ1" s="80"/>
      <c r="DA1" s="80"/>
      <c r="DB1" s="80"/>
      <c r="DC1" s="80"/>
      <c r="DD1" s="80"/>
      <c r="DE1" s="80"/>
      <c r="DF1" s="80"/>
      <c r="DG1" s="80"/>
      <c r="DH1" s="80"/>
      <c r="DI1" s="80"/>
      <c r="DJ1" s="80"/>
      <c r="DK1" s="80"/>
      <c r="DL1" s="80"/>
      <c r="DM1" s="80"/>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c r="EN1" s="80"/>
      <c r="EO1" s="80"/>
      <c r="EP1" s="80"/>
      <c r="EQ1" s="80"/>
      <c r="ER1" s="80"/>
      <c r="ES1" s="80"/>
      <c r="ET1" s="80"/>
      <c r="EU1" s="80"/>
      <c r="EV1" s="80"/>
      <c r="EW1" s="80"/>
      <c r="EX1" s="80"/>
      <c r="EY1" s="80"/>
      <c r="EZ1" s="80"/>
      <c r="FA1" s="80"/>
      <c r="FB1" s="80"/>
      <c r="FC1" s="80"/>
      <c r="FD1" s="80"/>
      <c r="FE1" s="80"/>
      <c r="FF1" s="80"/>
      <c r="FG1" s="80"/>
      <c r="FH1" s="80"/>
      <c r="FI1" s="80"/>
      <c r="FJ1" s="80"/>
      <c r="FK1" s="80"/>
      <c r="FL1" s="80"/>
      <c r="FM1" s="80"/>
      <c r="FN1" s="80"/>
      <c r="FO1" s="80"/>
      <c r="FP1" s="80"/>
      <c r="FQ1" s="80"/>
      <c r="FR1" s="80"/>
      <c r="FS1" s="80"/>
      <c r="FT1" s="80"/>
      <c r="FU1" s="80"/>
      <c r="FV1" s="80"/>
      <c r="FW1" s="80"/>
      <c r="FX1" s="80"/>
      <c r="FY1" s="80"/>
      <c r="FZ1" s="80"/>
      <c r="GA1" s="80"/>
      <c r="GB1" s="80"/>
      <c r="GC1" s="80"/>
      <c r="GD1" s="80"/>
      <c r="GE1" s="80"/>
      <c r="GF1" s="80"/>
      <c r="GG1" s="80"/>
      <c r="GH1" s="80"/>
      <c r="GI1" s="80"/>
      <c r="GJ1" s="80"/>
      <c r="GK1" s="80"/>
      <c r="GL1" s="80"/>
      <c r="GM1" s="80"/>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c r="HN1" s="80"/>
      <c r="HO1" s="80"/>
      <c r="HP1" s="80"/>
      <c r="HQ1" s="80"/>
      <c r="HR1" s="80"/>
      <c r="HS1" s="80"/>
      <c r="HT1" s="80"/>
      <c r="HU1" s="80"/>
      <c r="HV1" s="80"/>
      <c r="HW1" s="80"/>
      <c r="HX1" s="80"/>
      <c r="HY1" s="80"/>
      <c r="HZ1" s="80"/>
      <c r="IA1" s="80"/>
      <c r="IB1" s="80"/>
      <c r="IC1" s="80"/>
      <c r="ID1" s="80"/>
      <c r="IE1" s="80"/>
      <c r="IF1" s="80"/>
      <c r="IG1" s="80"/>
      <c r="IH1" s="80"/>
      <c r="II1" s="80"/>
      <c r="IJ1" s="80"/>
      <c r="IK1" s="80"/>
      <c r="IL1" s="80"/>
      <c r="IM1" s="80"/>
      <c r="IN1" s="80"/>
      <c r="IO1" s="80"/>
      <c r="IP1" s="80"/>
      <c r="IQ1" s="80"/>
      <c r="IR1" s="80"/>
      <c r="IS1" s="80"/>
      <c r="IT1" s="80"/>
      <c r="IU1" s="80"/>
      <c r="IV1" s="80"/>
      <c r="IW1" s="80"/>
      <c r="IX1" s="80"/>
      <c r="IY1" s="80"/>
      <c r="IZ1" s="80"/>
      <c r="JA1" s="80"/>
      <c r="JB1" s="80"/>
      <c r="JC1" s="80"/>
      <c r="JD1" s="80"/>
      <c r="JE1" s="80"/>
      <c r="JF1" s="80"/>
      <c r="JG1" s="80"/>
      <c r="JH1" s="80"/>
      <c r="JI1" s="80"/>
      <c r="JJ1" s="80"/>
      <c r="JK1" s="80"/>
      <c r="JL1" s="80"/>
      <c r="JM1" s="80"/>
      <c r="JN1" s="80"/>
      <c r="JO1" s="80"/>
      <c r="JP1" s="80"/>
      <c r="JQ1" s="80"/>
      <c r="JR1" s="80"/>
      <c r="JS1" s="80"/>
      <c r="JT1" s="80"/>
      <c r="JU1" s="80"/>
      <c r="JV1" s="80"/>
      <c r="JW1" s="80"/>
      <c r="JX1" s="80"/>
      <c r="JY1" s="80"/>
      <c r="JZ1" s="80"/>
      <c r="KA1" s="80"/>
      <c r="KB1" s="80"/>
      <c r="KC1" s="80"/>
      <c r="KD1" s="80"/>
      <c r="KE1" s="80"/>
      <c r="KF1" s="80"/>
      <c r="KG1" s="80"/>
      <c r="KH1" s="80"/>
      <c r="KI1" s="80"/>
      <c r="KJ1" s="80"/>
      <c r="KK1" s="80"/>
      <c r="KL1" s="80"/>
      <c r="KM1" s="80"/>
      <c r="KN1" s="80"/>
      <c r="KO1" s="80"/>
      <c r="KP1" s="80"/>
      <c r="KQ1" s="80"/>
      <c r="KR1" s="80"/>
      <c r="KS1" s="80"/>
      <c r="KT1" s="80"/>
      <c r="KU1" s="80"/>
      <c r="KV1" s="80"/>
      <c r="KW1" s="80"/>
      <c r="KX1" s="80"/>
      <c r="KY1" s="80"/>
      <c r="KZ1" s="80"/>
      <c r="LA1" s="80"/>
      <c r="LB1" s="80"/>
      <c r="LC1" s="80"/>
      <c r="LD1" s="80"/>
      <c r="LE1" s="80"/>
      <c r="LF1" s="80"/>
      <c r="LG1" s="80"/>
      <c r="LH1" s="80"/>
      <c r="LI1" s="80"/>
      <c r="LJ1" s="80"/>
      <c r="LK1" s="80"/>
      <c r="LL1" s="80"/>
      <c r="LM1" s="80"/>
      <c r="LN1" s="80"/>
      <c r="LO1" s="80"/>
      <c r="LP1" s="80"/>
      <c r="LQ1" s="80"/>
      <c r="LR1" s="80"/>
      <c r="LS1" s="80"/>
      <c r="LT1" s="80"/>
      <c r="LU1" s="80"/>
      <c r="LV1" s="80"/>
      <c r="LW1" s="80"/>
      <c r="LX1" s="80"/>
      <c r="LY1" s="80"/>
      <c r="LZ1" s="80"/>
      <c r="MA1" s="80"/>
      <c r="MB1" s="80"/>
      <c r="MC1" s="80"/>
      <c r="MD1" s="80"/>
      <c r="ME1" s="80"/>
      <c r="MF1" s="80"/>
      <c r="MG1" s="80"/>
      <c r="MH1" s="80"/>
      <c r="MI1" s="80"/>
      <c r="MJ1" s="80"/>
      <c r="MK1" s="80"/>
      <c r="ML1" s="80"/>
      <c r="MM1" s="80"/>
      <c r="MN1" s="80"/>
      <c r="MO1" s="80"/>
      <c r="MP1" s="80"/>
      <c r="MQ1" s="80"/>
      <c r="MR1" s="80"/>
      <c r="MS1" s="80"/>
      <c r="MT1" s="80"/>
      <c r="MU1" s="80"/>
      <c r="MV1" s="80"/>
      <c r="MW1" s="80"/>
      <c r="MX1" s="80"/>
      <c r="MY1" s="80"/>
      <c r="MZ1" s="80"/>
      <c r="NA1" s="80"/>
      <c r="NB1" s="80"/>
      <c r="NC1" s="80"/>
      <c r="ND1" s="80"/>
      <c r="NE1" s="80"/>
      <c r="NF1" s="80"/>
      <c r="NG1" s="80"/>
      <c r="NH1" s="80"/>
      <c r="NI1" s="80"/>
      <c r="NJ1" s="80"/>
      <c r="NK1" s="80"/>
      <c r="NL1" s="80"/>
      <c r="NM1" s="80"/>
      <c r="NN1" s="80"/>
      <c r="NO1" s="80"/>
      <c r="NP1" s="80"/>
      <c r="NQ1" s="80"/>
      <c r="NR1" s="80"/>
      <c r="NS1" s="80"/>
      <c r="NT1" s="80"/>
      <c r="NU1" s="80"/>
      <c r="NV1" s="80"/>
      <c r="NW1" s="80"/>
      <c r="NX1" s="80"/>
      <c r="NY1" s="80"/>
      <c r="NZ1" s="80"/>
      <c r="OA1" s="80"/>
      <c r="OB1" s="80"/>
      <c r="OC1" s="80"/>
      <c r="OD1" s="80"/>
      <c r="OE1" s="80"/>
      <c r="OF1" s="80"/>
      <c r="OG1" s="80"/>
      <c r="OH1" s="80"/>
      <c r="OI1" s="80"/>
      <c r="OJ1" s="80"/>
      <c r="OK1" s="80"/>
      <c r="OL1" s="80"/>
      <c r="OM1" s="80"/>
      <c r="ON1" s="80"/>
      <c r="OO1" s="80"/>
      <c r="OP1" s="80"/>
      <c r="OQ1" s="80"/>
      <c r="OR1" s="80"/>
      <c r="OS1" s="80"/>
      <c r="OT1" s="80"/>
      <c r="OU1" s="80"/>
      <c r="OV1" s="80"/>
      <c r="OW1" s="80"/>
      <c r="OX1" s="80"/>
      <c r="OY1" s="80"/>
      <c r="OZ1" s="80"/>
      <c r="PA1" s="80"/>
      <c r="PB1" s="80"/>
      <c r="PC1" s="80"/>
      <c r="PD1" s="80"/>
      <c r="PE1" s="80"/>
      <c r="PF1" s="80"/>
      <c r="PG1" s="80"/>
      <c r="PH1" s="80"/>
      <c r="PI1" s="80"/>
      <c r="PJ1" s="80"/>
      <c r="PK1" s="80"/>
      <c r="PL1" s="80"/>
      <c r="PM1" s="80"/>
      <c r="PN1" s="80"/>
      <c r="PO1" s="80"/>
      <c r="PP1" s="80"/>
      <c r="PQ1" s="80"/>
      <c r="PR1" s="80"/>
      <c r="PS1" s="80"/>
      <c r="PT1" s="80"/>
      <c r="PU1" s="80"/>
      <c r="PV1" s="80"/>
      <c r="PW1" s="80"/>
      <c r="PX1" s="80"/>
      <c r="PY1" s="80"/>
      <c r="PZ1" s="80"/>
      <c r="QA1" s="80"/>
      <c r="QB1" s="80"/>
      <c r="QC1" s="80"/>
      <c r="QD1" s="80"/>
      <c r="QE1" s="80"/>
      <c r="QF1" s="80"/>
      <c r="QG1" s="80"/>
      <c r="QH1" s="80"/>
      <c r="QI1" s="80"/>
      <c r="QJ1" s="80"/>
      <c r="QK1" s="80"/>
      <c r="QL1" s="80"/>
      <c r="QM1" s="80"/>
      <c r="QN1" s="80"/>
      <c r="QO1" s="80"/>
      <c r="QP1" s="80"/>
      <c r="QQ1" s="80"/>
      <c r="QR1" s="80"/>
      <c r="QS1" s="80"/>
      <c r="QT1" s="80"/>
      <c r="QU1" s="80"/>
      <c r="QV1" s="80"/>
      <c r="QW1" s="80"/>
      <c r="QX1" s="80"/>
      <c r="QY1" s="80"/>
      <c r="QZ1" s="80"/>
      <c r="RA1" s="80"/>
      <c r="RB1" s="80"/>
      <c r="RC1" s="80"/>
      <c r="RD1" s="80"/>
      <c r="RE1" s="80"/>
      <c r="RF1" s="80"/>
      <c r="RG1" s="80"/>
      <c r="RH1" s="80"/>
      <c r="RI1" s="80"/>
      <c r="RJ1" s="80"/>
      <c r="RK1" s="80"/>
      <c r="RL1" s="80"/>
      <c r="RM1" s="80"/>
      <c r="RN1" s="80"/>
      <c r="RO1" s="80"/>
      <c r="RP1" s="80"/>
      <c r="RQ1" s="80"/>
      <c r="RR1" s="80"/>
      <c r="RS1" s="80"/>
      <c r="RT1" s="80"/>
      <c r="RU1" s="80"/>
      <c r="RV1" s="80"/>
      <c r="RW1" s="80"/>
      <c r="RX1" s="80"/>
      <c r="RY1" s="80"/>
      <c r="RZ1" s="80"/>
      <c r="SA1" s="80"/>
      <c r="SB1" s="80"/>
      <c r="SC1" s="80"/>
      <c r="SD1" s="80"/>
      <c r="SE1" s="80"/>
      <c r="SF1" s="80"/>
      <c r="SG1" s="80"/>
      <c r="SH1" s="80"/>
      <c r="SI1" s="80"/>
      <c r="SJ1" s="80"/>
      <c r="SK1" s="80"/>
      <c r="SL1" s="80"/>
      <c r="SM1" s="80"/>
      <c r="SN1" s="80"/>
      <c r="SO1" s="80"/>
      <c r="SP1" s="80"/>
      <c r="SQ1" s="80"/>
      <c r="SR1" s="80"/>
      <c r="SS1" s="80"/>
      <c r="ST1" s="80"/>
      <c r="SU1" s="80"/>
      <c r="SV1" s="80"/>
      <c r="SW1" s="80"/>
      <c r="SX1" s="80"/>
      <c r="SY1" s="80"/>
      <c r="SZ1" s="80"/>
      <c r="TA1" s="80"/>
      <c r="TB1" s="80"/>
      <c r="TC1" s="80"/>
      <c r="TD1" s="80"/>
      <c r="TE1" s="80"/>
      <c r="TF1" s="80"/>
      <c r="TG1" s="80"/>
      <c r="TH1" s="80"/>
      <c r="TI1" s="80"/>
      <c r="TJ1" s="80"/>
      <c r="TK1" s="80"/>
      <c r="TL1" s="80"/>
      <c r="TM1" s="80"/>
      <c r="TN1" s="80"/>
      <c r="TO1" s="80"/>
      <c r="TP1" s="80"/>
      <c r="TQ1" s="80"/>
      <c r="TR1" s="80"/>
      <c r="TS1" s="80"/>
      <c r="TT1" s="80"/>
      <c r="TU1" s="80"/>
      <c r="TV1" s="80"/>
      <c r="TW1" s="80"/>
      <c r="TX1" s="80"/>
      <c r="TY1" s="80"/>
      <c r="TZ1" s="80"/>
      <c r="UA1" s="80"/>
      <c r="UB1" s="80"/>
      <c r="UC1" s="80"/>
      <c r="UD1" s="80"/>
      <c r="UE1" s="80"/>
      <c r="UF1" s="80"/>
      <c r="UG1" s="80"/>
      <c r="UH1" s="80"/>
      <c r="UI1" s="80"/>
      <c r="UJ1" s="80"/>
      <c r="UK1" s="80"/>
      <c r="UL1" s="80"/>
      <c r="UM1" s="80"/>
      <c r="UN1" s="80"/>
      <c r="UO1" s="80"/>
      <c r="UP1" s="80"/>
      <c r="UQ1" s="80"/>
      <c r="UR1" s="80"/>
      <c r="US1" s="80"/>
      <c r="UT1" s="80"/>
      <c r="UU1" s="80"/>
      <c r="UV1" s="80"/>
      <c r="UW1" s="80"/>
      <c r="UX1" s="80"/>
      <c r="UY1" s="80"/>
      <c r="UZ1" s="80"/>
      <c r="VA1" s="80"/>
      <c r="VB1" s="80"/>
      <c r="VC1" s="80"/>
      <c r="VD1" s="80"/>
      <c r="VE1" s="80"/>
      <c r="VF1" s="80"/>
      <c r="VG1" s="80"/>
      <c r="VH1" s="80"/>
      <c r="VI1" s="80"/>
      <c r="VJ1" s="80"/>
      <c r="VK1" s="80"/>
      <c r="VL1" s="80"/>
      <c r="VM1" s="80"/>
      <c r="VN1" s="80"/>
      <c r="VO1" s="80"/>
      <c r="VP1" s="80"/>
      <c r="VQ1" s="80"/>
      <c r="VR1" s="80"/>
      <c r="VS1" s="80"/>
      <c r="VT1" s="80"/>
      <c r="VU1" s="80"/>
      <c r="VV1" s="80"/>
      <c r="VW1" s="80"/>
      <c r="VX1" s="80"/>
      <c r="VY1" s="80"/>
      <c r="VZ1" s="80"/>
      <c r="WA1" s="80"/>
      <c r="WB1" s="80"/>
      <c r="WC1" s="80"/>
      <c r="WD1" s="80"/>
      <c r="WE1" s="80"/>
      <c r="WF1" s="80"/>
      <c r="WG1" s="80"/>
      <c r="WH1" s="80"/>
      <c r="WI1" s="80"/>
      <c r="WJ1" s="80"/>
      <c r="WK1" s="80"/>
      <c r="WL1" s="80"/>
      <c r="WM1" s="80"/>
      <c r="WN1" s="80"/>
      <c r="WO1" s="80"/>
      <c r="WP1" s="80"/>
      <c r="WQ1" s="80"/>
      <c r="WR1" s="80"/>
      <c r="WS1" s="80"/>
      <c r="WT1" s="80"/>
      <c r="WU1" s="80"/>
      <c r="WV1" s="80"/>
      <c r="WW1" s="80"/>
      <c r="WX1" s="80"/>
      <c r="WY1" s="80"/>
      <c r="WZ1" s="80"/>
      <c r="XA1" s="80"/>
      <c r="XB1" s="80"/>
      <c r="XC1" s="80"/>
      <c r="XD1" s="80"/>
      <c r="XE1" s="80"/>
      <c r="XF1" s="80"/>
      <c r="XG1" s="80"/>
      <c r="XH1" s="80"/>
      <c r="XI1" s="80"/>
      <c r="XJ1" s="80"/>
      <c r="XK1" s="80"/>
      <c r="XL1" s="80"/>
      <c r="XM1" s="80"/>
      <c r="XN1" s="80"/>
      <c r="XO1" s="80"/>
      <c r="XP1" s="80"/>
      <c r="XQ1" s="80"/>
      <c r="XR1" s="80"/>
      <c r="XS1" s="80"/>
      <c r="XT1" s="80"/>
      <c r="XU1" s="80"/>
      <c r="XV1" s="80"/>
      <c r="XW1" s="80"/>
      <c r="XX1" s="80"/>
      <c r="XY1" s="80"/>
      <c r="XZ1" s="80"/>
      <c r="YA1" s="80"/>
      <c r="YB1" s="80"/>
      <c r="YC1" s="80"/>
      <c r="YD1" s="80"/>
      <c r="YE1" s="80"/>
      <c r="YF1" s="80"/>
      <c r="YG1" s="80"/>
      <c r="YH1" s="80"/>
      <c r="YI1" s="80"/>
      <c r="YJ1" s="80"/>
      <c r="YK1" s="80"/>
      <c r="YL1" s="80"/>
      <c r="YM1" s="80"/>
      <c r="YN1" s="80"/>
      <c r="YO1" s="80"/>
      <c r="YP1" s="80"/>
      <c r="YQ1" s="80"/>
      <c r="YR1" s="80"/>
      <c r="YS1" s="80"/>
      <c r="YT1" s="80"/>
      <c r="YU1" s="80"/>
      <c r="YV1" s="80"/>
      <c r="YW1" s="80"/>
      <c r="YX1" s="80"/>
      <c r="YY1" s="80"/>
      <c r="YZ1" s="80"/>
      <c r="ZA1" s="80"/>
      <c r="ZB1" s="80"/>
      <c r="ZC1" s="80"/>
      <c r="ZD1" s="80"/>
      <c r="ZE1" s="80"/>
      <c r="ZF1" s="80"/>
      <c r="ZG1" s="80"/>
      <c r="ZH1" s="80"/>
      <c r="ZI1" s="80"/>
      <c r="ZJ1" s="80"/>
      <c r="ZK1" s="80"/>
      <c r="ZL1" s="80"/>
      <c r="ZM1" s="80"/>
      <c r="ZN1" s="80"/>
      <c r="ZO1" s="80"/>
      <c r="ZP1" s="80"/>
      <c r="ZQ1" s="80"/>
      <c r="ZR1" s="80"/>
      <c r="ZS1" s="80"/>
      <c r="ZT1" s="80"/>
      <c r="ZU1" s="80"/>
      <c r="ZV1" s="80"/>
      <c r="ZW1" s="80"/>
      <c r="ZX1" s="80"/>
      <c r="ZY1" s="80"/>
      <c r="ZZ1" s="80"/>
      <c r="AAA1" s="80"/>
      <c r="AAB1" s="80"/>
      <c r="AAC1" s="80"/>
      <c r="AAD1" s="80"/>
      <c r="AAE1" s="80"/>
      <c r="AAF1" s="80"/>
      <c r="AAG1" s="80"/>
      <c r="AAH1" s="80"/>
      <c r="AAI1" s="80"/>
      <c r="AAJ1" s="80"/>
      <c r="AAK1" s="80"/>
      <c r="AAL1" s="80"/>
      <c r="AAM1" s="80"/>
      <c r="AAN1" s="80"/>
      <c r="AAO1" s="80"/>
      <c r="AAP1" s="80"/>
      <c r="AAQ1" s="80"/>
      <c r="AAR1" s="80"/>
      <c r="AAS1" s="80"/>
      <c r="AAT1" s="80"/>
      <c r="AAU1" s="80"/>
      <c r="AAV1" s="80"/>
      <c r="AAW1" s="80"/>
      <c r="AAX1" s="80"/>
      <c r="AAY1" s="80"/>
      <c r="AAZ1" s="80"/>
      <c r="ABA1" s="80"/>
      <c r="ABB1" s="80"/>
      <c r="ABC1" s="80"/>
      <c r="ABD1" s="80"/>
      <c r="ABE1" s="80"/>
      <c r="ABF1" s="80"/>
      <c r="ABG1" s="80"/>
      <c r="ABH1" s="80"/>
      <c r="ABI1" s="80"/>
      <c r="ABJ1" s="80"/>
      <c r="ABK1" s="80"/>
      <c r="ABL1" s="80"/>
      <c r="ABM1" s="80"/>
      <c r="ABN1" s="80"/>
      <c r="ABO1" s="80"/>
      <c r="ABP1" s="80"/>
      <c r="ABQ1" s="80"/>
      <c r="ABR1" s="80"/>
      <c r="ABS1" s="80"/>
      <c r="ABT1" s="80"/>
      <c r="ABU1" s="80"/>
      <c r="ABV1" s="80"/>
      <c r="ABW1" s="80"/>
      <c r="ABX1" s="80"/>
      <c r="ABY1" s="80"/>
      <c r="ABZ1" s="80"/>
      <c r="ACA1" s="80"/>
      <c r="ACB1" s="80"/>
      <c r="ACC1" s="80"/>
      <c r="ACD1" s="80"/>
      <c r="ACE1" s="80"/>
      <c r="ACF1" s="80"/>
      <c r="ACG1" s="80"/>
      <c r="ACH1" s="80"/>
      <c r="ACI1" s="80"/>
      <c r="ACJ1" s="80"/>
      <c r="ACK1" s="80"/>
      <c r="ACL1" s="80"/>
      <c r="ACM1" s="80"/>
      <c r="ACN1" s="80"/>
      <c r="ACO1" s="80"/>
      <c r="ACP1" s="80"/>
      <c r="ACQ1" s="80"/>
      <c r="ACR1" s="80"/>
      <c r="ACS1" s="80"/>
      <c r="ACT1" s="80"/>
      <c r="ACU1" s="80"/>
      <c r="ACV1" s="80"/>
      <c r="ACW1" s="80"/>
      <c r="ACX1" s="80"/>
      <c r="ACY1" s="80"/>
      <c r="ACZ1" s="80"/>
      <c r="ADA1" s="80"/>
      <c r="ADB1" s="80"/>
      <c r="ADC1" s="80"/>
      <c r="ADD1" s="80"/>
      <c r="ADE1" s="80"/>
      <c r="ADF1" s="80"/>
      <c r="ADG1" s="80"/>
      <c r="ADH1" s="80"/>
      <c r="ADI1" s="80"/>
      <c r="ADJ1" s="80"/>
      <c r="ADK1" s="80"/>
      <c r="ADL1" s="80"/>
      <c r="ADM1" s="80"/>
      <c r="ADN1" s="80"/>
      <c r="ADO1" s="80"/>
      <c r="ADP1" s="80"/>
      <c r="ADQ1" s="80"/>
      <c r="ADR1" s="80"/>
      <c r="ADS1" s="80"/>
      <c r="ADT1" s="80"/>
      <c r="ADU1" s="80"/>
      <c r="ADV1" s="80"/>
      <c r="ADW1" s="80"/>
      <c r="ADX1" s="80"/>
      <c r="ADY1" s="80"/>
      <c r="ADZ1" s="80"/>
      <c r="AEA1" s="80"/>
      <c r="AEB1" s="80"/>
      <c r="AEC1" s="80"/>
      <c r="AED1" s="80"/>
      <c r="AEE1" s="80"/>
      <c r="AEF1" s="80"/>
      <c r="AEG1" s="80"/>
      <c r="AEH1" s="80"/>
      <c r="AEI1" s="80"/>
      <c r="AEJ1" s="80"/>
      <c r="AEK1" s="80"/>
      <c r="AEL1" s="80"/>
      <c r="AEM1" s="80"/>
      <c r="AEN1" s="80"/>
      <c r="AEO1" s="80"/>
      <c r="AEP1" s="80"/>
      <c r="AEQ1" s="80"/>
      <c r="AER1" s="80"/>
      <c r="AES1" s="80"/>
      <c r="AET1" s="80"/>
      <c r="AEU1" s="80"/>
      <c r="AEV1" s="80"/>
      <c r="AEW1" s="80"/>
      <c r="AEX1" s="80"/>
      <c r="AEY1" s="80"/>
      <c r="AEZ1" s="80"/>
      <c r="AFA1" s="80"/>
      <c r="AFB1" s="80"/>
      <c r="AFC1" s="80"/>
      <c r="AFD1" s="80"/>
      <c r="AFE1" s="80"/>
      <c r="AFF1" s="80"/>
      <c r="AFG1" s="80"/>
      <c r="AFH1" s="80"/>
      <c r="AFI1" s="80"/>
      <c r="AFJ1" s="80"/>
      <c r="AFK1" s="80"/>
      <c r="AFL1" s="80"/>
      <c r="AFM1" s="80"/>
      <c r="AFN1" s="80"/>
      <c r="AFO1" s="80"/>
      <c r="AFP1" s="80"/>
      <c r="AFQ1" s="80"/>
      <c r="AFR1" s="80"/>
      <c r="AFS1" s="80"/>
      <c r="AFT1" s="80"/>
      <c r="AFU1" s="80"/>
      <c r="AFV1" s="80"/>
      <c r="AFW1" s="80"/>
      <c r="AFX1" s="80"/>
      <c r="AFY1" s="80"/>
      <c r="AFZ1" s="80"/>
      <c r="AGA1" s="80"/>
      <c r="AGB1" s="80"/>
      <c r="AGC1" s="80"/>
      <c r="AGD1" s="80"/>
      <c r="AGE1" s="80"/>
      <c r="AGF1" s="80"/>
      <c r="AGG1" s="80"/>
      <c r="AGH1" s="80"/>
      <c r="AGI1" s="80"/>
      <c r="AGJ1" s="80"/>
      <c r="AGK1" s="80"/>
      <c r="AGL1" s="80"/>
      <c r="AGM1" s="80"/>
      <c r="AGN1" s="80"/>
      <c r="AGO1" s="80"/>
      <c r="AGP1" s="80"/>
      <c r="AGQ1" s="80"/>
      <c r="AGR1" s="80"/>
      <c r="AGS1" s="80"/>
      <c r="AGT1" s="80"/>
      <c r="AGU1" s="80"/>
      <c r="AGV1" s="80"/>
      <c r="AGW1" s="80"/>
      <c r="AGX1" s="80"/>
      <c r="AGY1" s="80"/>
      <c r="AGZ1" s="80"/>
      <c r="AHA1" s="80"/>
      <c r="AHB1" s="80"/>
      <c r="AHC1" s="80"/>
      <c r="AHD1" s="80"/>
      <c r="AHE1" s="80"/>
      <c r="AHF1" s="80"/>
      <c r="AHG1" s="80"/>
      <c r="AHH1" s="80"/>
      <c r="AHI1" s="80"/>
      <c r="AHJ1" s="80"/>
      <c r="AHK1" s="80"/>
      <c r="AHL1" s="80"/>
      <c r="AHM1" s="80"/>
      <c r="AHN1" s="80"/>
      <c r="AHO1" s="80"/>
      <c r="AHP1" s="80"/>
      <c r="AHQ1" s="80"/>
      <c r="AHR1" s="80"/>
      <c r="AHS1" s="80"/>
      <c r="AHT1" s="80"/>
      <c r="AHU1" s="80"/>
      <c r="AHV1" s="80"/>
      <c r="AHW1" s="80"/>
      <c r="AHX1" s="80"/>
      <c r="AHY1" s="80"/>
      <c r="AHZ1" s="80"/>
      <c r="AIA1" s="80"/>
      <c r="AIB1" s="80"/>
      <c r="AIC1" s="80"/>
      <c r="AID1" s="80"/>
      <c r="AIE1" s="80"/>
      <c r="AIF1" s="80"/>
      <c r="AIG1" s="80"/>
      <c r="AIH1" s="80"/>
      <c r="AII1" s="80"/>
      <c r="AIJ1" s="80"/>
      <c r="AIK1" s="80"/>
      <c r="AIL1" s="80"/>
      <c r="AIM1" s="80"/>
      <c r="AIN1" s="80"/>
      <c r="AIO1" s="80"/>
      <c r="AIP1" s="80"/>
      <c r="AIQ1" s="80"/>
      <c r="AIR1" s="80"/>
      <c r="AIS1" s="80"/>
      <c r="AIT1" s="80"/>
      <c r="AIU1" s="80"/>
      <c r="AIV1" s="80"/>
      <c r="AIW1" s="80"/>
      <c r="AIX1" s="80"/>
      <c r="AIY1" s="80"/>
      <c r="AIZ1" s="80"/>
      <c r="AJA1" s="80"/>
      <c r="AJB1" s="80"/>
      <c r="AJC1" s="80"/>
      <c r="AJD1" s="80"/>
      <c r="AJE1" s="80"/>
      <c r="AJF1" s="80"/>
      <c r="AJG1" s="80"/>
      <c r="AJH1" s="80"/>
      <c r="AJI1" s="80"/>
      <c r="AJJ1" s="80"/>
      <c r="AJK1" s="80"/>
      <c r="AJL1" s="80"/>
      <c r="AJM1" s="80"/>
      <c r="AJN1" s="80"/>
      <c r="AJO1" s="80"/>
      <c r="AJP1" s="80"/>
      <c r="AJQ1" s="80"/>
      <c r="AJR1" s="80"/>
      <c r="AJS1" s="80"/>
      <c r="AJT1" s="80"/>
      <c r="AJU1" s="80"/>
      <c r="AJV1" s="80"/>
      <c r="AJW1" s="80"/>
      <c r="AJX1" s="80"/>
      <c r="AJY1" s="80"/>
      <c r="AJZ1" s="80"/>
      <c r="AKA1" s="80"/>
      <c r="AKB1" s="80"/>
      <c r="AKC1" s="80"/>
      <c r="AKD1" s="80"/>
      <c r="AKE1" s="80"/>
      <c r="AKF1" s="80"/>
      <c r="AKG1" s="80"/>
      <c r="AKH1" s="80"/>
      <c r="AKI1" s="80"/>
      <c r="AKJ1" s="80"/>
      <c r="AKK1" s="80"/>
      <c r="AKL1" s="80"/>
      <c r="AKM1" s="80"/>
      <c r="AKN1" s="80"/>
      <c r="AKO1" s="80"/>
      <c r="AKP1" s="80"/>
      <c r="AKQ1" s="80"/>
      <c r="AKR1" s="80"/>
      <c r="AKS1" s="80"/>
      <c r="AKT1" s="80"/>
      <c r="AKU1" s="80"/>
      <c r="AKV1" s="80"/>
      <c r="AKW1" s="80"/>
      <c r="AKX1" s="80"/>
      <c r="AKY1" s="80"/>
      <c r="AKZ1" s="80"/>
      <c r="ALA1" s="80"/>
      <c r="ALB1" s="80"/>
      <c r="ALC1" s="80"/>
      <c r="ALD1" s="80"/>
      <c r="ALE1" s="80"/>
      <c r="ALF1" s="80"/>
      <c r="ALG1" s="80"/>
      <c r="ALH1" s="80"/>
      <c r="ALI1" s="80"/>
      <c r="ALJ1" s="80"/>
      <c r="ALK1" s="80"/>
      <c r="ALL1" s="80"/>
      <c r="ALM1" s="80"/>
      <c r="ALN1" s="80"/>
      <c r="ALO1" s="80"/>
      <c r="ALP1" s="80"/>
      <c r="ALQ1" s="80"/>
      <c r="ALR1" s="80"/>
      <c r="ALS1" s="80"/>
      <c r="ALT1" s="80"/>
      <c r="ALU1" s="80"/>
      <c r="ALV1" s="80"/>
      <c r="ALW1" s="80"/>
      <c r="ALX1" s="80"/>
      <c r="ALY1" s="80"/>
      <c r="ALZ1" s="80"/>
      <c r="AMA1" s="80"/>
      <c r="AMB1" s="80"/>
      <c r="AMC1" s="80"/>
      <c r="AMD1" s="80"/>
      <c r="AME1" s="80"/>
      <c r="AMF1" s="80"/>
      <c r="AMG1" s="80"/>
      <c r="AMH1" s="80"/>
      <c r="AMI1" s="80"/>
      <c r="AMJ1" s="80"/>
      <c r="AMK1" s="80"/>
      <c r="AML1" s="80"/>
      <c r="AMM1" s="80"/>
      <c r="AMN1" s="80"/>
      <c r="AMO1" s="80"/>
      <c r="AMP1" s="80"/>
      <c r="AMQ1" s="80"/>
      <c r="AMR1" s="80"/>
      <c r="AMS1" s="80"/>
      <c r="AMT1" s="80"/>
      <c r="AMU1" s="80"/>
      <c r="AMV1" s="80"/>
      <c r="AMW1" s="80"/>
      <c r="AMX1" s="80"/>
      <c r="AMY1" s="80"/>
      <c r="AMZ1" s="80"/>
      <c r="ANA1" s="80"/>
      <c r="ANB1" s="80"/>
      <c r="ANC1" s="80"/>
      <c r="AND1" s="80"/>
      <c r="ANE1" s="80"/>
      <c r="ANF1" s="80"/>
      <c r="ANG1" s="80"/>
      <c r="ANH1" s="80"/>
      <c r="ANI1" s="80"/>
      <c r="ANJ1" s="80"/>
      <c r="ANK1" s="80"/>
      <c r="ANL1" s="80"/>
      <c r="ANM1" s="80"/>
      <c r="ANN1" s="80"/>
      <c r="ANO1" s="80"/>
      <c r="ANP1" s="80"/>
      <c r="ANQ1" s="80"/>
      <c r="ANR1" s="80"/>
      <c r="ANS1" s="80"/>
      <c r="ANT1" s="80"/>
      <c r="ANU1" s="80"/>
      <c r="ANV1" s="80"/>
      <c r="ANW1" s="80"/>
      <c r="ANX1" s="80"/>
      <c r="ANY1" s="80"/>
      <c r="ANZ1" s="80"/>
      <c r="AOA1" s="80"/>
      <c r="AOB1" s="80"/>
      <c r="AOC1" s="80"/>
      <c r="AOD1" s="80"/>
      <c r="AOE1" s="80"/>
      <c r="AOF1" s="80"/>
      <c r="AOG1" s="80"/>
      <c r="AOH1" s="80"/>
      <c r="AOI1" s="80"/>
      <c r="AOJ1" s="80"/>
      <c r="AOK1" s="80"/>
      <c r="AOL1" s="80"/>
      <c r="AOM1" s="80"/>
      <c r="AON1" s="80"/>
      <c r="AOO1" s="80"/>
      <c r="AOP1" s="80"/>
      <c r="AOQ1" s="80"/>
      <c r="AOR1" s="80"/>
      <c r="AOS1" s="80"/>
      <c r="AOT1" s="80"/>
      <c r="AOU1" s="80"/>
      <c r="AOV1" s="80"/>
      <c r="AOW1" s="80"/>
      <c r="AOX1" s="80"/>
      <c r="AOY1" s="80"/>
      <c r="AOZ1" s="80"/>
      <c r="APA1" s="80"/>
      <c r="APB1" s="80"/>
      <c r="APC1" s="80"/>
      <c r="APD1" s="80"/>
      <c r="APE1" s="80"/>
      <c r="APF1" s="80"/>
      <c r="APG1" s="80"/>
      <c r="APH1" s="80"/>
      <c r="API1" s="80"/>
      <c r="APJ1" s="80"/>
      <c r="APK1" s="80"/>
      <c r="APL1" s="80"/>
      <c r="APM1" s="80"/>
      <c r="APN1" s="80"/>
      <c r="APO1" s="80"/>
      <c r="APP1" s="80"/>
      <c r="APQ1" s="80"/>
      <c r="APR1" s="80"/>
      <c r="APS1" s="80"/>
      <c r="APT1" s="80"/>
      <c r="APU1" s="80"/>
      <c r="APV1" s="80"/>
      <c r="APW1" s="80"/>
      <c r="APX1" s="80"/>
      <c r="APY1" s="80"/>
      <c r="APZ1" s="80"/>
      <c r="AQA1" s="80"/>
      <c r="AQB1" s="80"/>
      <c r="AQC1" s="80"/>
      <c r="AQD1" s="80"/>
      <c r="AQE1" s="80"/>
      <c r="AQF1" s="80"/>
      <c r="AQG1" s="80"/>
      <c r="AQH1" s="80"/>
      <c r="AQI1" s="80"/>
      <c r="AQJ1" s="80"/>
      <c r="AQK1" s="80"/>
      <c r="AQL1" s="80"/>
      <c r="AQM1" s="80"/>
      <c r="AQN1" s="80"/>
      <c r="AQO1" s="80"/>
      <c r="AQP1" s="80"/>
      <c r="AQQ1" s="80"/>
      <c r="AQR1" s="80"/>
      <c r="AQS1" s="80"/>
      <c r="AQT1" s="80"/>
      <c r="AQU1" s="80"/>
      <c r="AQV1" s="80"/>
      <c r="AQW1" s="80"/>
      <c r="AQX1" s="80"/>
      <c r="AQY1" s="80"/>
      <c r="AQZ1" s="80"/>
      <c r="ARA1" s="80"/>
      <c r="ARB1" s="80"/>
      <c r="ARC1" s="80"/>
      <c r="ARD1" s="80"/>
      <c r="ARE1" s="80"/>
      <c r="ARF1" s="80"/>
      <c r="ARG1" s="80"/>
      <c r="ARH1" s="80"/>
      <c r="ARI1" s="80"/>
      <c r="ARJ1" s="80"/>
      <c r="ARK1" s="80"/>
      <c r="ARL1" s="80"/>
      <c r="ARM1" s="80"/>
      <c r="ARN1" s="80"/>
      <c r="ARO1" s="80"/>
      <c r="ARP1" s="80"/>
      <c r="ARQ1" s="80"/>
      <c r="ARR1" s="80"/>
      <c r="ARS1" s="80"/>
      <c r="ART1" s="80"/>
      <c r="ARU1" s="80"/>
      <c r="ARV1" s="80"/>
      <c r="ARW1" s="80"/>
      <c r="ARX1" s="80"/>
      <c r="ARY1" s="80"/>
      <c r="ARZ1" s="80"/>
      <c r="ASA1" s="80"/>
      <c r="ASB1" s="80"/>
      <c r="ASC1" s="80"/>
      <c r="ASD1" s="80"/>
      <c r="ASE1" s="80"/>
      <c r="ASF1" s="80"/>
      <c r="ASG1" s="80"/>
      <c r="ASH1" s="80"/>
      <c r="ASI1" s="80"/>
      <c r="ASJ1" s="80"/>
      <c r="ASK1" s="80"/>
      <c r="ASL1" s="80"/>
      <c r="ASM1" s="80"/>
      <c r="ASN1" s="80"/>
      <c r="ASO1" s="80"/>
      <c r="ASP1" s="80"/>
      <c r="ASQ1" s="80"/>
      <c r="ASR1" s="80"/>
      <c r="ASS1" s="80"/>
      <c r="AST1" s="80"/>
      <c r="ASU1" s="80"/>
      <c r="ASV1" s="80"/>
      <c r="ASW1" s="80"/>
      <c r="ASX1" s="80"/>
      <c r="ASY1" s="80"/>
      <c r="ASZ1" s="80"/>
      <c r="ATA1" s="80"/>
      <c r="ATB1" s="80"/>
      <c r="ATC1" s="80"/>
      <c r="ATD1" s="80"/>
      <c r="ATE1" s="80"/>
      <c r="ATF1" s="80"/>
      <c r="ATG1" s="80"/>
      <c r="ATH1" s="80"/>
      <c r="ATI1" s="80"/>
      <c r="ATJ1" s="80"/>
      <c r="ATK1" s="80"/>
      <c r="ATL1" s="80"/>
      <c r="ATM1" s="80"/>
      <c r="ATN1" s="80"/>
      <c r="ATO1" s="80"/>
      <c r="ATP1" s="80"/>
      <c r="ATQ1" s="80"/>
      <c r="ATR1" s="80"/>
      <c r="ATS1" s="80"/>
      <c r="ATT1" s="80"/>
      <c r="ATU1" s="80"/>
      <c r="ATV1" s="80"/>
      <c r="ATW1" s="80"/>
      <c r="ATX1" s="80"/>
      <c r="ATY1" s="80"/>
      <c r="ATZ1" s="80"/>
      <c r="AUA1" s="80"/>
      <c r="AUB1" s="80"/>
      <c r="AUC1" s="80"/>
      <c r="AUD1" s="80"/>
      <c r="AUE1" s="80"/>
      <c r="AUF1" s="80"/>
      <c r="AUG1" s="80"/>
      <c r="AUH1" s="80"/>
      <c r="AUI1" s="80"/>
      <c r="AUJ1" s="80"/>
      <c r="AUK1" s="80"/>
      <c r="AUL1" s="80"/>
      <c r="AUM1" s="80"/>
      <c r="AUN1" s="80"/>
      <c r="AUO1" s="80"/>
      <c r="AUP1" s="80"/>
      <c r="AUQ1" s="80"/>
      <c r="AUR1" s="80"/>
      <c r="AUS1" s="80"/>
      <c r="AUT1" s="80"/>
      <c r="AUU1" s="80"/>
      <c r="AUV1" s="80"/>
      <c r="AUW1" s="80"/>
      <c r="AUX1" s="80"/>
      <c r="AUY1" s="80"/>
      <c r="AUZ1" s="80"/>
      <c r="AVA1" s="80"/>
      <c r="AVB1" s="80"/>
      <c r="AVC1" s="80"/>
      <c r="AVD1" s="80"/>
      <c r="AVE1" s="80"/>
      <c r="AVF1" s="80"/>
      <c r="AVG1" s="80"/>
      <c r="AVH1" s="80"/>
      <c r="AVI1" s="80"/>
      <c r="AVJ1" s="80"/>
      <c r="AVK1" s="80"/>
      <c r="AVL1" s="80"/>
      <c r="AVM1" s="80"/>
      <c r="AVN1" s="80"/>
      <c r="AVO1" s="80"/>
      <c r="AVP1" s="80"/>
      <c r="AVQ1" s="80"/>
      <c r="AVR1" s="80"/>
      <c r="AVS1" s="80"/>
      <c r="AVT1" s="80"/>
      <c r="AVU1" s="80"/>
      <c r="AVV1" s="80"/>
      <c r="AVW1" s="80"/>
      <c r="AVX1" s="80"/>
      <c r="AVY1" s="80"/>
      <c r="AVZ1" s="80"/>
      <c r="AWA1" s="80"/>
      <c r="AWB1" s="80"/>
      <c r="AWC1" s="80"/>
      <c r="AWD1" s="80"/>
      <c r="AWE1" s="80"/>
      <c r="AWF1" s="80"/>
      <c r="AWG1" s="80"/>
      <c r="AWH1" s="80"/>
      <c r="AWI1" s="80"/>
      <c r="AWJ1" s="80"/>
      <c r="AWK1" s="80"/>
      <c r="AWL1" s="80"/>
      <c r="AWM1" s="80"/>
      <c r="AWN1" s="80"/>
      <c r="AWO1" s="80"/>
      <c r="AWP1" s="80"/>
      <c r="AWQ1" s="80"/>
      <c r="AWR1" s="80"/>
      <c r="AWS1" s="80"/>
      <c r="AWT1" s="80"/>
      <c r="AWU1" s="80"/>
      <c r="AWV1" s="80"/>
      <c r="AWW1" s="80"/>
      <c r="AWX1" s="80"/>
      <c r="AWY1" s="80"/>
      <c r="AWZ1" s="80"/>
      <c r="AXA1" s="80"/>
      <c r="AXB1" s="80"/>
      <c r="AXC1" s="80"/>
      <c r="AXD1" s="80"/>
      <c r="AXE1" s="80"/>
      <c r="AXF1" s="80"/>
      <c r="AXG1" s="80"/>
      <c r="AXH1" s="80"/>
      <c r="AXI1" s="80"/>
      <c r="AXJ1" s="80"/>
      <c r="AXK1" s="80"/>
      <c r="AXL1" s="80"/>
      <c r="AXM1" s="80"/>
      <c r="AXN1" s="80"/>
      <c r="AXO1" s="80"/>
      <c r="AXP1" s="80"/>
      <c r="AXQ1" s="80"/>
      <c r="AXR1" s="80"/>
      <c r="AXS1" s="80"/>
      <c r="AXT1" s="80"/>
      <c r="AXU1" s="80"/>
      <c r="AXV1" s="80"/>
      <c r="AXW1" s="80"/>
      <c r="AXX1" s="80"/>
      <c r="AXY1" s="80"/>
      <c r="AXZ1" s="80"/>
      <c r="AYA1" s="80"/>
      <c r="AYB1" s="80"/>
      <c r="AYC1" s="80"/>
      <c r="AYD1" s="80"/>
      <c r="AYE1" s="80"/>
      <c r="AYF1" s="80"/>
      <c r="AYG1" s="80"/>
      <c r="AYH1" s="80"/>
      <c r="AYI1" s="80"/>
      <c r="AYJ1" s="80"/>
      <c r="AYK1" s="80"/>
      <c r="AYL1" s="80"/>
      <c r="AYM1" s="80"/>
      <c r="AYN1" s="80"/>
      <c r="AYO1" s="80"/>
      <c r="AYP1" s="80"/>
      <c r="AYQ1" s="80"/>
      <c r="AYR1" s="80"/>
      <c r="AYS1" s="80"/>
      <c r="AYT1" s="80"/>
      <c r="AYU1" s="80"/>
      <c r="AYV1" s="80"/>
      <c r="AYW1" s="80"/>
      <c r="AYX1" s="80"/>
      <c r="AYY1" s="80"/>
      <c r="AYZ1" s="80"/>
      <c r="AZA1" s="80"/>
      <c r="AZB1" s="80"/>
      <c r="AZC1" s="80"/>
      <c r="AZD1" s="80"/>
      <c r="AZE1" s="80"/>
      <c r="AZF1" s="80"/>
      <c r="AZG1" s="80"/>
      <c r="AZH1" s="80"/>
      <c r="AZI1" s="80"/>
      <c r="AZJ1" s="80"/>
      <c r="AZK1" s="80"/>
      <c r="AZL1" s="80"/>
      <c r="AZM1" s="80"/>
      <c r="AZN1" s="80"/>
      <c r="AZO1" s="80"/>
      <c r="AZP1" s="80"/>
      <c r="AZQ1" s="80"/>
      <c r="AZR1" s="80"/>
      <c r="AZS1" s="80"/>
      <c r="AZT1" s="80"/>
      <c r="AZU1" s="80"/>
      <c r="AZV1" s="80"/>
      <c r="AZW1" s="80"/>
      <c r="AZX1" s="80"/>
      <c r="AZY1" s="80"/>
      <c r="AZZ1" s="80"/>
      <c r="BAA1" s="80"/>
      <c r="BAB1" s="80"/>
      <c r="BAC1" s="80"/>
      <c r="BAD1" s="80"/>
      <c r="BAE1" s="80"/>
      <c r="BAF1" s="80"/>
      <c r="BAG1" s="80"/>
      <c r="BAH1" s="80"/>
      <c r="BAI1" s="80"/>
      <c r="BAJ1" s="80"/>
      <c r="BAK1" s="80"/>
      <c r="BAL1" s="80"/>
      <c r="BAM1" s="80"/>
      <c r="BAN1" s="80"/>
      <c r="BAO1" s="80"/>
      <c r="BAP1" s="80"/>
      <c r="BAQ1" s="80"/>
      <c r="BAR1" s="80"/>
      <c r="BAS1" s="80"/>
      <c r="BAT1" s="80"/>
      <c r="BAU1" s="80"/>
      <c r="BAV1" s="80"/>
      <c r="BAW1" s="80"/>
      <c r="BAX1" s="80"/>
      <c r="BAY1" s="80"/>
      <c r="BAZ1" s="80"/>
      <c r="BBA1" s="80"/>
      <c r="BBB1" s="80"/>
      <c r="BBC1" s="80"/>
      <c r="BBD1" s="80"/>
      <c r="BBE1" s="80"/>
      <c r="BBF1" s="80"/>
      <c r="BBG1" s="80"/>
      <c r="BBH1" s="80"/>
      <c r="BBI1" s="80"/>
      <c r="BBJ1" s="80"/>
      <c r="BBK1" s="80"/>
      <c r="BBL1" s="80"/>
      <c r="BBM1" s="80"/>
      <c r="BBN1" s="80"/>
      <c r="BBO1" s="80"/>
      <c r="BBP1" s="80"/>
      <c r="BBQ1" s="80"/>
      <c r="BBR1" s="80"/>
      <c r="BBS1" s="80"/>
      <c r="BBT1" s="80"/>
      <c r="BBU1" s="80"/>
      <c r="BBV1" s="80"/>
      <c r="BBW1" s="80"/>
      <c r="BBX1" s="80"/>
      <c r="BBY1" s="80"/>
      <c r="BBZ1" s="80"/>
      <c r="BCA1" s="80"/>
      <c r="BCB1" s="80"/>
      <c r="BCC1" s="80"/>
      <c r="BCD1" s="80"/>
      <c r="BCE1" s="80"/>
      <c r="BCF1" s="80"/>
      <c r="BCG1" s="80"/>
      <c r="BCH1" s="80"/>
      <c r="BCI1" s="80"/>
      <c r="BCJ1" s="80"/>
      <c r="BCK1" s="80"/>
      <c r="BCL1" s="80"/>
      <c r="BCM1" s="80"/>
      <c r="BCN1" s="80"/>
      <c r="BCO1" s="80"/>
      <c r="BCP1" s="80"/>
      <c r="BCQ1" s="80"/>
      <c r="BCR1" s="80"/>
      <c r="BCS1" s="80"/>
      <c r="BCT1" s="80"/>
      <c r="BCU1" s="80"/>
      <c r="BCV1" s="80"/>
      <c r="BCW1" s="80"/>
      <c r="BCX1" s="80"/>
      <c r="BCY1" s="80"/>
      <c r="BCZ1" s="80"/>
      <c r="BDA1" s="80"/>
      <c r="BDB1" s="80"/>
      <c r="BDC1" s="80"/>
      <c r="BDD1" s="80"/>
      <c r="BDE1" s="80"/>
      <c r="BDF1" s="80"/>
      <c r="BDG1" s="80"/>
      <c r="BDH1" s="80"/>
      <c r="BDI1" s="80"/>
      <c r="BDJ1" s="80"/>
      <c r="BDK1" s="80"/>
      <c r="BDL1" s="80"/>
      <c r="BDM1" s="80"/>
      <c r="BDN1" s="80"/>
      <c r="BDO1" s="80"/>
      <c r="BDP1" s="80"/>
      <c r="BDQ1" s="80"/>
      <c r="BDR1" s="80"/>
      <c r="BDS1" s="80"/>
      <c r="BDT1" s="80"/>
      <c r="BDU1" s="80"/>
      <c r="BDV1" s="80"/>
      <c r="BDW1" s="80"/>
      <c r="BDX1" s="80"/>
      <c r="BDY1" s="80"/>
      <c r="BDZ1" s="80"/>
      <c r="BEA1" s="80"/>
      <c r="BEB1" s="80"/>
      <c r="BEC1" s="80"/>
      <c r="BED1" s="80"/>
      <c r="BEE1" s="80"/>
      <c r="BEF1" s="80"/>
      <c r="BEG1" s="80"/>
      <c r="BEH1" s="80"/>
      <c r="BEI1" s="80"/>
      <c r="BEJ1" s="80"/>
      <c r="BEK1" s="80"/>
      <c r="BEL1" s="80"/>
      <c r="BEM1" s="80"/>
      <c r="BEN1" s="80"/>
      <c r="BEO1" s="80"/>
      <c r="BEP1" s="80"/>
      <c r="BEQ1" s="80"/>
      <c r="BER1" s="80"/>
      <c r="BES1" s="80"/>
      <c r="BET1" s="80"/>
      <c r="BEU1" s="80"/>
      <c r="BEV1" s="80"/>
      <c r="BEW1" s="80"/>
      <c r="BEX1" s="80"/>
      <c r="BEY1" s="80"/>
      <c r="BEZ1" s="80"/>
      <c r="BFA1" s="80"/>
      <c r="BFB1" s="80"/>
      <c r="BFC1" s="80"/>
      <c r="BFD1" s="80"/>
      <c r="BFE1" s="80"/>
      <c r="BFF1" s="80"/>
      <c r="BFG1" s="80"/>
      <c r="BFH1" s="80"/>
      <c r="BFI1" s="80"/>
      <c r="BFJ1" s="80"/>
      <c r="BFK1" s="80"/>
      <c r="BFL1" s="80"/>
      <c r="BFM1" s="80"/>
      <c r="BFN1" s="80"/>
      <c r="BFO1" s="80"/>
      <c r="BFP1" s="80"/>
      <c r="BFQ1" s="80"/>
      <c r="BFR1" s="80"/>
      <c r="BFS1" s="80"/>
      <c r="BFT1" s="80"/>
      <c r="BFU1" s="80"/>
      <c r="BFV1" s="80"/>
      <c r="BFW1" s="80"/>
      <c r="BFX1" s="80"/>
      <c r="BFY1" s="80"/>
      <c r="BFZ1" s="80"/>
      <c r="BGA1" s="80"/>
      <c r="BGB1" s="80"/>
      <c r="BGC1" s="80"/>
      <c r="BGD1" s="80"/>
      <c r="BGE1" s="80"/>
      <c r="BGF1" s="80"/>
      <c r="BGG1" s="80"/>
      <c r="BGH1" s="80"/>
      <c r="BGI1" s="80"/>
      <c r="BGJ1" s="80"/>
      <c r="BGK1" s="80"/>
      <c r="BGL1" s="80"/>
      <c r="BGM1" s="80"/>
      <c r="BGN1" s="80"/>
      <c r="BGO1" s="80"/>
      <c r="BGP1" s="80"/>
      <c r="BGQ1" s="80"/>
      <c r="BGR1" s="80"/>
      <c r="BGS1" s="80"/>
      <c r="BGT1" s="80"/>
      <c r="BGU1" s="80"/>
      <c r="BGV1" s="80"/>
      <c r="BGW1" s="80"/>
      <c r="BGX1" s="80"/>
      <c r="BGY1" s="80"/>
      <c r="BGZ1" s="80"/>
      <c r="BHA1" s="80"/>
      <c r="BHB1" s="80"/>
      <c r="BHC1" s="80"/>
      <c r="BHD1" s="80"/>
      <c r="BHE1" s="80"/>
      <c r="BHF1" s="80"/>
      <c r="BHG1" s="80"/>
      <c r="BHH1" s="80"/>
      <c r="BHI1" s="80"/>
      <c r="BHJ1" s="80"/>
      <c r="BHK1" s="80"/>
      <c r="BHL1" s="80"/>
      <c r="BHM1" s="80"/>
      <c r="BHN1" s="80"/>
      <c r="BHO1" s="80"/>
      <c r="BHP1" s="80"/>
      <c r="BHQ1" s="80"/>
      <c r="BHR1" s="80"/>
      <c r="BHS1" s="80"/>
      <c r="BHT1" s="80"/>
      <c r="BHU1" s="80"/>
      <c r="BHV1" s="80"/>
      <c r="BHW1" s="80"/>
      <c r="BHX1" s="80"/>
      <c r="BHY1" s="80"/>
      <c r="BHZ1" s="80"/>
      <c r="BIA1" s="80"/>
      <c r="BIB1" s="80"/>
      <c r="BIC1" s="80"/>
      <c r="BID1" s="80"/>
      <c r="BIE1" s="80"/>
      <c r="BIF1" s="80"/>
      <c r="BIG1" s="80"/>
      <c r="BIH1" s="80"/>
      <c r="BII1" s="80"/>
      <c r="BIJ1" s="80"/>
      <c r="BIK1" s="80"/>
      <c r="BIL1" s="80"/>
      <c r="BIM1" s="80"/>
      <c r="BIN1" s="80"/>
      <c r="BIO1" s="80"/>
      <c r="BIP1" s="80"/>
      <c r="BIQ1" s="80"/>
      <c r="BIR1" s="80"/>
      <c r="BIS1" s="80"/>
      <c r="BIT1" s="80"/>
      <c r="BIU1" s="80"/>
      <c r="BIV1" s="80"/>
      <c r="BIW1" s="80"/>
      <c r="BIX1" s="80"/>
      <c r="BIY1" s="80"/>
      <c r="BIZ1" s="80"/>
      <c r="BJA1" s="80"/>
      <c r="BJB1" s="80"/>
      <c r="BJC1" s="80"/>
      <c r="BJD1" s="80"/>
      <c r="BJE1" s="80"/>
      <c r="BJF1" s="80"/>
      <c r="BJG1" s="80"/>
      <c r="BJH1" s="80"/>
      <c r="BJI1" s="80"/>
      <c r="BJJ1" s="80"/>
      <c r="BJK1" s="80"/>
      <c r="BJL1" s="80"/>
      <c r="BJM1" s="80"/>
      <c r="BJN1" s="80"/>
      <c r="BJO1" s="80"/>
      <c r="BJP1" s="80"/>
      <c r="BJQ1" s="80"/>
      <c r="BJR1" s="80"/>
      <c r="BJS1" s="80"/>
      <c r="BJT1" s="80"/>
      <c r="BJU1" s="80"/>
      <c r="BJV1" s="80"/>
      <c r="BJW1" s="80"/>
      <c r="BJX1" s="80"/>
      <c r="BJY1" s="80"/>
      <c r="BJZ1" s="80"/>
      <c r="BKA1" s="80"/>
      <c r="BKB1" s="80"/>
      <c r="BKC1" s="80"/>
      <c r="BKD1" s="80"/>
      <c r="BKE1" s="80"/>
      <c r="BKF1" s="80"/>
      <c r="BKG1" s="80"/>
      <c r="BKH1" s="80"/>
      <c r="BKI1" s="80"/>
      <c r="BKJ1" s="80"/>
      <c r="BKK1" s="80"/>
      <c r="BKL1" s="80"/>
      <c r="BKM1" s="80"/>
      <c r="BKN1" s="80"/>
      <c r="BKO1" s="80"/>
      <c r="BKP1" s="80"/>
      <c r="BKQ1" s="80"/>
      <c r="BKR1" s="80"/>
      <c r="BKS1" s="80"/>
      <c r="BKT1" s="80"/>
      <c r="BKU1" s="80"/>
      <c r="BKV1" s="80"/>
      <c r="BKW1" s="80"/>
      <c r="BKX1" s="80"/>
      <c r="BKY1" s="80"/>
      <c r="BKZ1" s="80"/>
      <c r="BLA1" s="80"/>
      <c r="BLB1" s="80"/>
      <c r="BLC1" s="80"/>
      <c r="BLD1" s="80"/>
      <c r="BLE1" s="80"/>
      <c r="BLF1" s="80"/>
      <c r="BLG1" s="80"/>
      <c r="BLH1" s="80"/>
      <c r="BLI1" s="80"/>
      <c r="BLJ1" s="80"/>
      <c r="BLK1" s="80"/>
      <c r="BLL1" s="80"/>
      <c r="BLM1" s="80"/>
      <c r="BLN1" s="80"/>
      <c r="BLO1" s="80"/>
      <c r="BLP1" s="80"/>
      <c r="BLQ1" s="80"/>
      <c r="BLR1" s="80"/>
      <c r="BLS1" s="80"/>
      <c r="BLT1" s="80"/>
      <c r="BLU1" s="80"/>
      <c r="BLV1" s="80"/>
      <c r="BLW1" s="80"/>
      <c r="BLX1" s="80"/>
      <c r="BLY1" s="80"/>
      <c r="BLZ1" s="80"/>
      <c r="BMA1" s="80"/>
      <c r="BMB1" s="80"/>
      <c r="BMC1" s="80"/>
      <c r="BMD1" s="80"/>
      <c r="BME1" s="80"/>
      <c r="BMF1" s="80"/>
      <c r="BMG1" s="80"/>
      <c r="BMH1" s="80"/>
      <c r="BMI1" s="80"/>
      <c r="BMJ1" s="80"/>
      <c r="BMK1" s="80"/>
      <c r="BML1" s="80"/>
      <c r="BMM1" s="80"/>
      <c r="BMN1" s="80"/>
      <c r="BMO1" s="80"/>
      <c r="BMP1" s="80"/>
      <c r="BMQ1" s="80"/>
      <c r="BMR1" s="80"/>
      <c r="BMS1" s="80"/>
      <c r="BMT1" s="80"/>
      <c r="BMU1" s="80"/>
      <c r="BMV1" s="80"/>
      <c r="BMW1" s="80"/>
      <c r="BMX1" s="80"/>
      <c r="BMY1" s="80"/>
      <c r="BMZ1" s="80"/>
      <c r="BNA1" s="80"/>
      <c r="BNB1" s="80"/>
      <c r="BNC1" s="80"/>
      <c r="BND1" s="80"/>
      <c r="BNE1" s="80"/>
      <c r="BNF1" s="80"/>
      <c r="BNG1" s="80"/>
      <c r="BNH1" s="80"/>
      <c r="BNI1" s="80"/>
      <c r="BNJ1" s="80"/>
      <c r="BNK1" s="80"/>
      <c r="BNL1" s="80"/>
      <c r="BNM1" s="80"/>
      <c r="BNN1" s="80"/>
      <c r="BNO1" s="80"/>
      <c r="BNP1" s="80"/>
      <c r="BNQ1" s="80"/>
      <c r="BNR1" s="80"/>
      <c r="BNS1" s="80"/>
      <c r="BNT1" s="80"/>
      <c r="BNU1" s="80"/>
      <c r="BNV1" s="80"/>
      <c r="BNW1" s="80"/>
      <c r="BNX1" s="80"/>
      <c r="BNY1" s="80"/>
      <c r="BNZ1" s="80"/>
      <c r="BOA1" s="80"/>
      <c r="BOB1" s="80"/>
      <c r="BOC1" s="80"/>
      <c r="BOD1" s="80"/>
      <c r="BOE1" s="80"/>
      <c r="BOF1" s="80"/>
      <c r="BOG1" s="80"/>
      <c r="BOH1" s="80"/>
      <c r="BOI1" s="80"/>
      <c r="BOJ1" s="80"/>
      <c r="BOK1" s="80"/>
      <c r="BOL1" s="80"/>
      <c r="BOM1" s="80"/>
      <c r="BON1" s="80"/>
      <c r="BOO1" s="80"/>
      <c r="BOP1" s="80"/>
      <c r="BOQ1" s="80"/>
      <c r="BOR1" s="80"/>
      <c r="BOS1" s="80"/>
      <c r="BOT1" s="80"/>
      <c r="BOU1" s="80"/>
      <c r="BOV1" s="80"/>
      <c r="BOW1" s="80"/>
      <c r="BOX1" s="80"/>
      <c r="BOY1" s="80"/>
      <c r="BOZ1" s="80"/>
      <c r="BPA1" s="80"/>
      <c r="BPB1" s="80"/>
      <c r="BPC1" s="80"/>
      <c r="BPD1" s="80"/>
      <c r="BPE1" s="80"/>
      <c r="BPF1" s="80"/>
      <c r="BPG1" s="80"/>
      <c r="BPH1" s="80"/>
      <c r="BPI1" s="80"/>
      <c r="BPJ1" s="80"/>
      <c r="BPK1" s="80"/>
      <c r="BPL1" s="80"/>
      <c r="BPM1" s="80"/>
      <c r="BPN1" s="80"/>
      <c r="BPO1" s="80"/>
      <c r="BPP1" s="80"/>
      <c r="BPQ1" s="80"/>
      <c r="BPR1" s="80"/>
      <c r="BPS1" s="80"/>
      <c r="BPT1" s="80"/>
      <c r="BPU1" s="80"/>
      <c r="BPV1" s="80"/>
      <c r="BPW1" s="80"/>
      <c r="BPX1" s="80"/>
      <c r="BPY1" s="80"/>
      <c r="BPZ1" s="80"/>
      <c r="BQA1" s="80"/>
      <c r="BQB1" s="80"/>
      <c r="BQC1" s="80"/>
      <c r="BQD1" s="80"/>
      <c r="BQE1" s="80"/>
      <c r="BQF1" s="80"/>
      <c r="BQG1" s="80"/>
      <c r="BQH1" s="80"/>
      <c r="BQI1" s="80"/>
      <c r="BQJ1" s="80"/>
      <c r="BQK1" s="80"/>
      <c r="BQL1" s="80"/>
      <c r="BQM1" s="80"/>
      <c r="BQN1" s="80"/>
      <c r="BQO1" s="80"/>
      <c r="BQP1" s="80"/>
      <c r="BQQ1" s="80"/>
      <c r="BQR1" s="80"/>
      <c r="BQS1" s="80"/>
      <c r="BQT1" s="80"/>
      <c r="BQU1" s="80"/>
      <c r="BQV1" s="80"/>
      <c r="BQW1" s="80"/>
      <c r="BQX1" s="80"/>
      <c r="BQY1" s="80"/>
      <c r="BQZ1" s="80"/>
      <c r="BRA1" s="80"/>
      <c r="BRB1" s="80"/>
      <c r="BRC1" s="80"/>
      <c r="BRD1" s="80"/>
      <c r="BRE1" s="80"/>
      <c r="BRF1" s="80"/>
      <c r="BRG1" s="80"/>
      <c r="BRH1" s="80"/>
      <c r="BRI1" s="80"/>
      <c r="BRJ1" s="80"/>
      <c r="BRK1" s="80"/>
      <c r="BRL1" s="80"/>
      <c r="BRM1" s="80"/>
      <c r="BRN1" s="80"/>
      <c r="BRO1" s="80"/>
      <c r="BRP1" s="80"/>
      <c r="BRQ1" s="80"/>
      <c r="BRR1" s="80"/>
      <c r="BRS1" s="80"/>
      <c r="BRT1" s="80"/>
      <c r="BRU1" s="80"/>
      <c r="BRV1" s="80"/>
      <c r="BRW1" s="80"/>
      <c r="BRX1" s="80"/>
      <c r="BRY1" s="80"/>
      <c r="BRZ1" s="80"/>
      <c r="BSA1" s="80"/>
      <c r="BSB1" s="80"/>
      <c r="BSC1" s="80"/>
      <c r="BSD1" s="80"/>
      <c r="BSE1" s="80"/>
      <c r="BSF1" s="80"/>
      <c r="BSG1" s="80"/>
      <c r="BSH1" s="80"/>
      <c r="BSI1" s="80"/>
      <c r="BSJ1" s="80"/>
      <c r="BSK1" s="80"/>
      <c r="BSL1" s="80"/>
      <c r="BSM1" s="80"/>
      <c r="BSN1" s="80"/>
      <c r="BSO1" s="80"/>
      <c r="BSP1" s="80"/>
      <c r="BSQ1" s="80"/>
      <c r="BSR1" s="80"/>
      <c r="BSS1" s="80"/>
      <c r="BST1" s="80"/>
      <c r="BSU1" s="80"/>
      <c r="BSV1" s="80"/>
      <c r="BSW1" s="80"/>
      <c r="BSX1" s="80"/>
      <c r="BSY1" s="80"/>
      <c r="BSZ1" s="80"/>
      <c r="BTA1" s="80"/>
      <c r="BTB1" s="80"/>
      <c r="BTC1" s="80"/>
      <c r="BTD1" s="80"/>
      <c r="BTE1" s="80"/>
      <c r="BTF1" s="80"/>
      <c r="BTG1" s="80"/>
      <c r="BTH1" s="80"/>
      <c r="BTI1" s="80"/>
      <c r="BTJ1" s="80"/>
      <c r="BTK1" s="80"/>
      <c r="BTL1" s="80"/>
      <c r="BTM1" s="80"/>
      <c r="BTN1" s="80"/>
      <c r="BTO1" s="80"/>
      <c r="BTP1" s="80"/>
      <c r="BTQ1" s="80"/>
      <c r="BTR1" s="80"/>
      <c r="BTS1" s="80"/>
      <c r="BTT1" s="80"/>
      <c r="BTU1" s="80"/>
      <c r="BTV1" s="80"/>
      <c r="BTW1" s="80"/>
      <c r="BTX1" s="80"/>
      <c r="BTY1" s="80"/>
      <c r="BTZ1" s="80"/>
      <c r="BUA1" s="80"/>
      <c r="BUB1" s="80"/>
      <c r="BUC1" s="80"/>
      <c r="BUD1" s="80"/>
      <c r="BUE1" s="80"/>
      <c r="BUF1" s="80"/>
      <c r="BUG1" s="80"/>
      <c r="BUH1" s="80"/>
      <c r="BUI1" s="80"/>
      <c r="BUJ1" s="80"/>
      <c r="BUK1" s="80"/>
      <c r="BUL1" s="80"/>
      <c r="BUM1" s="80"/>
      <c r="BUN1" s="80"/>
      <c r="BUO1" s="80"/>
      <c r="BUP1" s="80"/>
      <c r="BUQ1" s="80"/>
      <c r="BUR1" s="80"/>
      <c r="BUS1" s="80"/>
      <c r="BUT1" s="80"/>
      <c r="BUU1" s="80"/>
      <c r="BUV1" s="80"/>
      <c r="BUW1" s="80"/>
      <c r="BUX1" s="80"/>
      <c r="BUY1" s="80"/>
      <c r="BUZ1" s="80"/>
      <c r="BVA1" s="80"/>
      <c r="BVB1" s="80"/>
      <c r="BVC1" s="80"/>
      <c r="BVD1" s="80"/>
      <c r="BVE1" s="80"/>
      <c r="BVF1" s="80"/>
      <c r="BVG1" s="80"/>
      <c r="BVH1" s="80"/>
      <c r="BVI1" s="80"/>
      <c r="BVJ1" s="80"/>
      <c r="BVK1" s="80"/>
      <c r="BVL1" s="80"/>
      <c r="BVM1" s="80"/>
      <c r="BVN1" s="80"/>
      <c r="BVO1" s="80"/>
      <c r="BVP1" s="80"/>
      <c r="BVQ1" s="80"/>
      <c r="BVR1" s="80"/>
      <c r="BVS1" s="80"/>
      <c r="BVT1" s="80"/>
      <c r="BVU1" s="80"/>
      <c r="BVV1" s="80"/>
      <c r="BVW1" s="80"/>
      <c r="BVX1" s="80"/>
      <c r="BVY1" s="80"/>
      <c r="BVZ1" s="80"/>
      <c r="BWA1" s="80"/>
      <c r="BWB1" s="80"/>
      <c r="BWC1" s="80"/>
      <c r="BWD1" s="80"/>
      <c r="BWE1" s="80"/>
      <c r="BWF1" s="80"/>
      <c r="BWG1" s="80"/>
      <c r="BWH1" s="80"/>
      <c r="BWI1" s="80"/>
      <c r="BWJ1" s="80"/>
      <c r="BWK1" s="80"/>
      <c r="BWL1" s="80"/>
      <c r="BWM1" s="80"/>
      <c r="BWN1" s="80"/>
      <c r="BWO1" s="80"/>
      <c r="BWP1" s="80"/>
      <c r="BWQ1" s="80"/>
      <c r="BWR1" s="80"/>
      <c r="BWS1" s="80"/>
      <c r="BWT1" s="80"/>
      <c r="BWU1" s="80"/>
      <c r="BWV1" s="80"/>
      <c r="BWW1" s="80"/>
      <c r="BWX1" s="80"/>
      <c r="BWY1" s="80"/>
      <c r="BWZ1" s="80"/>
      <c r="BXA1" s="80"/>
      <c r="BXB1" s="80"/>
      <c r="BXC1" s="80"/>
      <c r="BXD1" s="80"/>
      <c r="BXE1" s="80"/>
      <c r="BXF1" s="80"/>
      <c r="BXG1" s="80"/>
      <c r="BXH1" s="80"/>
      <c r="BXI1" s="80"/>
      <c r="BXJ1" s="80"/>
      <c r="BXK1" s="80"/>
      <c r="BXL1" s="80"/>
      <c r="BXM1" s="80"/>
      <c r="BXN1" s="80"/>
      <c r="BXO1" s="80"/>
      <c r="BXP1" s="80"/>
      <c r="BXQ1" s="80"/>
      <c r="BXR1" s="80"/>
      <c r="BXS1" s="80"/>
      <c r="BXT1" s="80"/>
      <c r="BXU1" s="80"/>
      <c r="BXV1" s="80"/>
      <c r="BXW1" s="80"/>
      <c r="BXX1" s="80"/>
      <c r="BXY1" s="80"/>
      <c r="BXZ1" s="80"/>
      <c r="BYA1" s="80"/>
      <c r="BYB1" s="80"/>
      <c r="BYC1" s="80"/>
      <c r="BYD1" s="80"/>
      <c r="BYE1" s="80"/>
      <c r="BYF1" s="80"/>
      <c r="BYG1" s="80"/>
      <c r="BYH1" s="80"/>
      <c r="BYI1" s="80"/>
      <c r="BYJ1" s="80"/>
      <c r="BYK1" s="80"/>
      <c r="BYL1" s="80"/>
      <c r="BYM1" s="80"/>
      <c r="BYN1" s="80"/>
      <c r="BYO1" s="80"/>
      <c r="BYP1" s="80"/>
      <c r="BYQ1" s="80"/>
      <c r="BYR1" s="80"/>
      <c r="BYS1" s="80"/>
      <c r="BYT1" s="80"/>
      <c r="BYU1" s="80"/>
      <c r="BYV1" s="80"/>
      <c r="BYW1" s="80"/>
      <c r="BYX1" s="80"/>
      <c r="BYY1" s="80"/>
      <c r="BYZ1" s="80"/>
      <c r="BZA1" s="80"/>
      <c r="BZB1" s="80"/>
      <c r="BZC1" s="80"/>
      <c r="BZD1" s="80"/>
      <c r="BZE1" s="80"/>
      <c r="BZF1" s="80"/>
      <c r="BZG1" s="80"/>
      <c r="BZH1" s="80"/>
      <c r="BZI1" s="80"/>
      <c r="BZJ1" s="80"/>
      <c r="BZK1" s="80"/>
      <c r="BZL1" s="80"/>
      <c r="BZM1" s="80"/>
      <c r="BZN1" s="80"/>
      <c r="BZO1" s="80"/>
      <c r="BZP1" s="80"/>
      <c r="BZQ1" s="80"/>
      <c r="BZR1" s="80"/>
      <c r="BZS1" s="80"/>
      <c r="BZT1" s="80"/>
      <c r="BZU1" s="80"/>
      <c r="BZV1" s="80"/>
      <c r="BZW1" s="80"/>
      <c r="BZX1" s="80"/>
      <c r="BZY1" s="80"/>
      <c r="BZZ1" s="80"/>
      <c r="CAA1" s="80"/>
      <c r="CAB1" s="80"/>
      <c r="CAC1" s="80"/>
      <c r="CAD1" s="80"/>
      <c r="CAE1" s="80"/>
      <c r="CAF1" s="80"/>
      <c r="CAG1" s="80"/>
      <c r="CAH1" s="80"/>
      <c r="CAI1" s="80"/>
      <c r="CAJ1" s="80"/>
      <c r="CAK1" s="80"/>
      <c r="CAL1" s="80"/>
      <c r="CAM1" s="80"/>
      <c r="CAN1" s="80"/>
      <c r="CAO1" s="80"/>
      <c r="CAP1" s="80"/>
      <c r="CAQ1" s="80"/>
      <c r="CAR1" s="80"/>
      <c r="CAS1" s="80"/>
      <c r="CAT1" s="80"/>
      <c r="CAU1" s="80"/>
      <c r="CAV1" s="80"/>
      <c r="CAW1" s="80"/>
      <c r="CAX1" s="80"/>
      <c r="CAY1" s="80"/>
      <c r="CAZ1" s="80"/>
      <c r="CBA1" s="80"/>
      <c r="CBB1" s="80"/>
      <c r="CBC1" s="80"/>
      <c r="CBD1" s="80"/>
      <c r="CBE1" s="80"/>
      <c r="CBF1" s="80"/>
      <c r="CBG1" s="80"/>
      <c r="CBH1" s="80"/>
      <c r="CBI1" s="80"/>
      <c r="CBJ1" s="80"/>
      <c r="CBK1" s="80"/>
      <c r="CBL1" s="80"/>
      <c r="CBM1" s="80"/>
      <c r="CBN1" s="80"/>
      <c r="CBO1" s="80"/>
      <c r="CBP1" s="80"/>
      <c r="CBQ1" s="80"/>
      <c r="CBR1" s="80"/>
      <c r="CBS1" s="80"/>
      <c r="CBT1" s="80"/>
      <c r="CBU1" s="80"/>
      <c r="CBV1" s="80"/>
      <c r="CBW1" s="80"/>
      <c r="CBX1" s="80"/>
      <c r="CBY1" s="80"/>
      <c r="CBZ1" s="80"/>
      <c r="CCA1" s="80"/>
      <c r="CCB1" s="80"/>
      <c r="CCC1" s="80"/>
      <c r="CCD1" s="80"/>
      <c r="CCE1" s="80"/>
      <c r="CCF1" s="80"/>
      <c r="CCG1" s="80"/>
      <c r="CCH1" s="80"/>
      <c r="CCI1" s="80"/>
      <c r="CCJ1" s="80"/>
      <c r="CCK1" s="80"/>
      <c r="CCL1" s="80"/>
      <c r="CCM1" s="80"/>
      <c r="CCN1" s="80"/>
      <c r="CCO1" s="80"/>
      <c r="CCP1" s="80"/>
      <c r="CCQ1" s="80"/>
      <c r="CCR1" s="80"/>
      <c r="CCS1" s="80"/>
      <c r="CCT1" s="80"/>
      <c r="CCU1" s="80"/>
      <c r="CCV1" s="80"/>
      <c r="CCW1" s="80"/>
      <c r="CCX1" s="80"/>
      <c r="CCY1" s="80"/>
      <c r="CCZ1" s="80"/>
      <c r="CDA1" s="80"/>
      <c r="CDB1" s="80"/>
      <c r="CDC1" s="80"/>
      <c r="CDD1" s="80"/>
      <c r="CDE1" s="80"/>
      <c r="CDF1" s="80"/>
      <c r="CDG1" s="80"/>
      <c r="CDH1" s="80"/>
      <c r="CDI1" s="80"/>
      <c r="CDJ1" s="80"/>
      <c r="CDK1" s="80"/>
      <c r="CDL1" s="80"/>
      <c r="CDM1" s="80"/>
      <c r="CDN1" s="80"/>
      <c r="CDO1" s="80"/>
      <c r="CDP1" s="80"/>
      <c r="CDQ1" s="80"/>
      <c r="CDR1" s="80"/>
      <c r="CDS1" s="80"/>
      <c r="CDT1" s="80"/>
      <c r="CDU1" s="80"/>
      <c r="CDV1" s="80"/>
      <c r="CDW1" s="80"/>
      <c r="CDX1" s="80"/>
      <c r="CDY1" s="80"/>
      <c r="CDZ1" s="80"/>
      <c r="CEA1" s="80"/>
      <c r="CEB1" s="80"/>
      <c r="CEC1" s="80"/>
      <c r="CED1" s="80"/>
      <c r="CEE1" s="80"/>
      <c r="CEF1" s="80"/>
      <c r="CEG1" s="80"/>
      <c r="CEH1" s="80"/>
      <c r="CEI1" s="80"/>
      <c r="CEJ1" s="80"/>
      <c r="CEK1" s="80"/>
      <c r="CEL1" s="80"/>
      <c r="CEM1" s="80"/>
      <c r="CEN1" s="80"/>
      <c r="CEO1" s="80"/>
      <c r="CEP1" s="80"/>
      <c r="CEQ1" s="80"/>
      <c r="CER1" s="80"/>
      <c r="CES1" s="80"/>
      <c r="CET1" s="80"/>
      <c r="CEU1" s="80"/>
      <c r="CEV1" s="80"/>
      <c r="CEW1" s="80"/>
      <c r="CEX1" s="80"/>
      <c r="CEY1" s="80"/>
      <c r="CEZ1" s="80"/>
      <c r="CFA1" s="80"/>
      <c r="CFB1" s="80"/>
      <c r="CFC1" s="80"/>
      <c r="CFD1" s="80"/>
      <c r="CFE1" s="80"/>
      <c r="CFF1" s="80"/>
      <c r="CFG1" s="80"/>
      <c r="CFH1" s="80"/>
      <c r="CFI1" s="80"/>
      <c r="CFJ1" s="80"/>
      <c r="CFK1" s="80"/>
      <c r="CFL1" s="80"/>
      <c r="CFM1" s="80"/>
      <c r="CFN1" s="80"/>
      <c r="CFO1" s="80"/>
      <c r="CFP1" s="80"/>
      <c r="CFQ1" s="80"/>
      <c r="CFR1" s="80"/>
      <c r="CFS1" s="80"/>
      <c r="CFT1" s="80"/>
      <c r="CFU1" s="80"/>
      <c r="CFV1" s="80"/>
      <c r="CFW1" s="80"/>
      <c r="CFX1" s="80"/>
      <c r="CFY1" s="80"/>
      <c r="CFZ1" s="80"/>
      <c r="CGA1" s="80"/>
      <c r="CGB1" s="80"/>
      <c r="CGC1" s="80"/>
      <c r="CGD1" s="80"/>
      <c r="CGE1" s="80"/>
      <c r="CGF1" s="80"/>
      <c r="CGG1" s="80"/>
      <c r="CGH1" s="80"/>
      <c r="CGI1" s="80"/>
      <c r="CGJ1" s="80"/>
      <c r="CGK1" s="80"/>
      <c r="CGL1" s="80"/>
      <c r="CGM1" s="80"/>
      <c r="CGN1" s="80"/>
      <c r="CGO1" s="80"/>
      <c r="CGP1" s="80"/>
      <c r="CGQ1" s="80"/>
      <c r="CGR1" s="80"/>
      <c r="CGS1" s="80"/>
      <c r="CGT1" s="80"/>
      <c r="CGU1" s="80"/>
      <c r="CGV1" s="80"/>
      <c r="CGW1" s="80"/>
      <c r="CGX1" s="80"/>
      <c r="CGY1" s="80"/>
      <c r="CGZ1" s="80"/>
      <c r="CHA1" s="80"/>
      <c r="CHB1" s="80"/>
      <c r="CHC1" s="80"/>
      <c r="CHD1" s="80"/>
      <c r="CHE1" s="80"/>
      <c r="CHF1" s="80"/>
      <c r="CHG1" s="80"/>
      <c r="CHH1" s="80"/>
      <c r="CHI1" s="80"/>
      <c r="CHJ1" s="80"/>
      <c r="CHK1" s="80"/>
      <c r="CHL1" s="80"/>
      <c r="CHM1" s="80"/>
      <c r="CHN1" s="80"/>
      <c r="CHO1" s="80"/>
      <c r="CHP1" s="80"/>
      <c r="CHQ1" s="80"/>
      <c r="CHR1" s="80"/>
      <c r="CHS1" s="80"/>
      <c r="CHT1" s="80"/>
      <c r="CHU1" s="80"/>
      <c r="CHV1" s="80"/>
      <c r="CHW1" s="80"/>
      <c r="CHX1" s="80"/>
      <c r="CHY1" s="80"/>
      <c r="CHZ1" s="80"/>
      <c r="CIA1" s="80"/>
      <c r="CIB1" s="80"/>
      <c r="CIC1" s="80"/>
      <c r="CID1" s="80"/>
      <c r="CIE1" s="80"/>
      <c r="CIF1" s="80"/>
      <c r="CIG1" s="80"/>
      <c r="CIH1" s="80"/>
      <c r="CII1" s="80"/>
      <c r="CIJ1" s="80"/>
      <c r="CIK1" s="80"/>
      <c r="CIL1" s="80"/>
      <c r="CIM1" s="80"/>
      <c r="CIN1" s="80"/>
      <c r="CIO1" s="80"/>
      <c r="CIP1" s="80"/>
      <c r="CIQ1" s="80"/>
      <c r="CIR1" s="80"/>
      <c r="CIS1" s="80"/>
      <c r="CIT1" s="80"/>
      <c r="CIU1" s="80"/>
      <c r="CIV1" s="80"/>
      <c r="CIW1" s="80"/>
      <c r="CIX1" s="80"/>
      <c r="CIY1" s="80"/>
      <c r="CIZ1" s="80"/>
      <c r="CJA1" s="80"/>
      <c r="CJB1" s="80"/>
      <c r="CJC1" s="80"/>
      <c r="CJD1" s="80"/>
      <c r="CJE1" s="80"/>
      <c r="CJF1" s="80"/>
      <c r="CJG1" s="80"/>
      <c r="CJH1" s="80"/>
      <c r="CJI1" s="80"/>
      <c r="CJJ1" s="80"/>
      <c r="CJK1" s="80"/>
      <c r="CJL1" s="80"/>
      <c r="CJM1" s="80"/>
      <c r="CJN1" s="80"/>
      <c r="CJO1" s="80"/>
      <c r="CJP1" s="80"/>
      <c r="CJQ1" s="80"/>
      <c r="CJR1" s="80"/>
      <c r="CJS1" s="80"/>
      <c r="CJT1" s="80"/>
      <c r="CJU1" s="80"/>
      <c r="CJV1" s="80"/>
      <c r="CJW1" s="80"/>
      <c r="CJX1" s="80"/>
      <c r="CJY1" s="80"/>
      <c r="CJZ1" s="80"/>
      <c r="CKA1" s="80"/>
      <c r="CKB1" s="80"/>
      <c r="CKC1" s="80"/>
      <c r="CKD1" s="80"/>
      <c r="CKE1" s="80"/>
      <c r="CKF1" s="80"/>
      <c r="CKG1" s="80"/>
      <c r="CKH1" s="80"/>
      <c r="CKI1" s="80"/>
      <c r="CKJ1" s="80"/>
      <c r="CKK1" s="80"/>
      <c r="CKL1" s="80"/>
      <c r="CKM1" s="80"/>
      <c r="CKN1" s="80"/>
      <c r="CKO1" s="80"/>
      <c r="CKP1" s="80"/>
      <c r="CKQ1" s="80"/>
      <c r="CKR1" s="80"/>
      <c r="CKS1" s="80"/>
      <c r="CKT1" s="80"/>
      <c r="CKU1" s="80"/>
      <c r="CKV1" s="80"/>
      <c r="CKW1" s="80"/>
      <c r="CKX1" s="80"/>
      <c r="CKY1" s="80"/>
      <c r="CKZ1" s="80"/>
      <c r="CLA1" s="80"/>
      <c r="CLB1" s="80"/>
      <c r="CLC1" s="80"/>
      <c r="CLD1" s="80"/>
      <c r="CLE1" s="80"/>
      <c r="CLF1" s="80"/>
      <c r="CLG1" s="80"/>
      <c r="CLH1" s="80"/>
      <c r="CLI1" s="80"/>
      <c r="CLJ1" s="80"/>
      <c r="CLK1" s="80"/>
      <c r="CLL1" s="80"/>
      <c r="CLM1" s="80"/>
      <c r="CLN1" s="80"/>
      <c r="CLO1" s="80"/>
      <c r="CLP1" s="80"/>
      <c r="CLQ1" s="80"/>
      <c r="CLR1" s="80"/>
      <c r="CLS1" s="80"/>
      <c r="CLT1" s="80"/>
      <c r="CLU1" s="80"/>
      <c r="CLV1" s="80"/>
      <c r="CLW1" s="80"/>
    </row>
    <row r="2">
      <c r="A2" s="429" t="s">
        <v>1221</v>
      </c>
      <c r="B2" s="68" t="s">
        <v>1230</v>
      </c>
      <c r="C2" s="68" t="s">
        <v>2563</v>
      </c>
      <c r="D2" s="429" t="s">
        <v>2564</v>
      </c>
      <c r="E2" s="437" t="s">
        <v>2565</v>
      </c>
      <c r="F2" s="68">
        <v>15609.0</v>
      </c>
      <c r="G2" s="68">
        <v>968.0</v>
      </c>
      <c r="H2" s="68">
        <v>11.0</v>
      </c>
      <c r="I2" s="68">
        <v>4.0</v>
      </c>
      <c r="J2" s="68">
        <v>1682.0</v>
      </c>
      <c r="K2" s="429" t="s">
        <v>2566</v>
      </c>
      <c r="L2" s="68"/>
      <c r="M2" s="68"/>
      <c r="N2" s="68"/>
      <c r="O2" s="68"/>
      <c r="P2" s="68"/>
      <c r="Q2" s="68"/>
      <c r="R2" s="68"/>
      <c r="S2" s="68"/>
      <c r="T2" s="68"/>
      <c r="U2" s="68"/>
      <c r="V2" s="68"/>
      <c r="X2" s="68"/>
      <c r="Y2" s="438"/>
      <c r="Z2" s="68"/>
      <c r="AA2" s="68"/>
      <c r="AB2" s="68"/>
      <c r="AC2" s="68"/>
      <c r="AD2" s="68"/>
      <c r="AE2" s="68"/>
      <c r="AF2" s="68"/>
      <c r="AG2" s="68"/>
      <c r="AH2" s="68"/>
      <c r="AJ2" s="68"/>
      <c r="AK2" s="438"/>
      <c r="AL2" s="68"/>
      <c r="AM2" s="68"/>
      <c r="AN2" s="68"/>
      <c r="AO2" s="68"/>
      <c r="AP2" s="68"/>
      <c r="AQ2" s="68"/>
      <c r="AR2" s="68"/>
      <c r="AS2" s="68"/>
      <c r="AT2" s="68"/>
      <c r="AV2" s="68"/>
      <c r="AW2" s="438"/>
      <c r="AX2" s="68"/>
      <c r="AY2" s="68"/>
      <c r="AZ2" s="68"/>
      <c r="BA2" s="68"/>
      <c r="BB2" s="68"/>
      <c r="BC2" s="68"/>
      <c r="BD2" s="68"/>
      <c r="BE2" s="68"/>
      <c r="BF2" s="68"/>
      <c r="BH2" s="68"/>
      <c r="BI2" s="438"/>
      <c r="BJ2" s="68"/>
      <c r="BK2" s="68"/>
      <c r="BL2" s="68"/>
      <c r="BM2" s="68"/>
      <c r="BN2" s="68"/>
      <c r="BO2" s="68"/>
      <c r="BP2" s="68"/>
      <c r="BQ2" s="68"/>
      <c r="BR2" s="68"/>
      <c r="BT2" s="68"/>
      <c r="BU2" s="438"/>
      <c r="BV2" s="68"/>
      <c r="BW2" s="68"/>
      <c r="BX2" s="68"/>
      <c r="BY2" s="68"/>
      <c r="BZ2" s="68"/>
      <c r="CA2" s="68"/>
      <c r="CB2" s="68"/>
      <c r="CC2" s="68"/>
      <c r="CD2" s="68"/>
      <c r="CF2" s="68"/>
      <c r="CG2" s="438"/>
      <c r="CH2" s="68"/>
      <c r="CI2" s="68"/>
      <c r="CJ2" s="68"/>
      <c r="CK2" s="68"/>
      <c r="CL2" s="68"/>
      <c r="CM2" s="68"/>
      <c r="CN2" s="68"/>
      <c r="CO2" s="68"/>
      <c r="CP2" s="68"/>
      <c r="CR2" s="68"/>
      <c r="CS2" s="438"/>
      <c r="CT2" s="68"/>
      <c r="CU2" s="68"/>
      <c r="CV2" s="68"/>
      <c r="CW2" s="68"/>
      <c r="CX2" s="68"/>
      <c r="CY2" s="68"/>
      <c r="CZ2" s="68"/>
      <c r="DA2" s="68"/>
      <c r="DB2" s="68"/>
      <c r="DD2" s="68"/>
      <c r="DE2" s="438"/>
      <c r="DF2" s="68"/>
      <c r="DG2" s="68"/>
      <c r="DH2" s="68"/>
      <c r="DI2" s="68"/>
      <c r="DJ2" s="68"/>
      <c r="DK2" s="68"/>
      <c r="DL2" s="68"/>
      <c r="DM2" s="68"/>
      <c r="DN2" s="68"/>
      <c r="DO2" s="68"/>
      <c r="DP2" s="68"/>
      <c r="DQ2" s="438"/>
      <c r="DR2" s="68"/>
      <c r="DS2" s="68"/>
      <c r="DT2" s="68"/>
      <c r="DU2" s="68"/>
      <c r="DV2" s="68"/>
      <c r="DW2" s="68"/>
      <c r="DX2" s="68"/>
      <c r="DY2" s="68"/>
      <c r="DZ2" s="68"/>
      <c r="EA2" s="68"/>
      <c r="EB2" s="68"/>
      <c r="EC2" s="438"/>
      <c r="ED2" s="68"/>
      <c r="EE2" s="68"/>
      <c r="EF2" s="68"/>
      <c r="EG2" s="68"/>
      <c r="EH2" s="68"/>
      <c r="EI2" s="68"/>
      <c r="EJ2" s="68"/>
      <c r="EK2" s="68"/>
      <c r="EL2" s="68"/>
      <c r="EN2" s="68"/>
      <c r="EO2" s="438"/>
      <c r="EP2" s="68"/>
      <c r="EQ2" s="68"/>
      <c r="ER2" s="68"/>
      <c r="ES2" s="68"/>
      <c r="ET2" s="68"/>
      <c r="EU2" s="68"/>
      <c r="EV2" s="68"/>
      <c r="EW2" s="68"/>
      <c r="EX2" s="68"/>
      <c r="EY2" s="68"/>
      <c r="EZ2" s="68"/>
      <c r="FA2" s="438"/>
      <c r="FB2" s="68"/>
      <c r="FD2" s="68"/>
      <c r="FE2" s="68"/>
      <c r="FF2" s="68"/>
      <c r="FG2" s="68"/>
      <c r="FH2" s="68"/>
      <c r="FJ2" s="68"/>
      <c r="FK2" s="68"/>
      <c r="FL2" s="68"/>
      <c r="FP2" s="68"/>
      <c r="FQ2" s="68"/>
      <c r="FR2" s="68"/>
      <c r="FS2" s="68"/>
      <c r="FT2" s="68"/>
      <c r="GO2" s="68"/>
      <c r="GP2" s="68"/>
      <c r="GQ2" s="68"/>
      <c r="GS2" s="68"/>
      <c r="GT2" s="68"/>
      <c r="GU2" s="68"/>
      <c r="GV2" s="68"/>
      <c r="GW2" s="68"/>
      <c r="GY2" s="68"/>
      <c r="GZ2" s="68"/>
      <c r="HA2" s="68"/>
      <c r="HB2" s="68"/>
      <c r="HC2" s="68"/>
      <c r="HD2" s="68"/>
      <c r="HE2" s="68"/>
      <c r="HF2" s="68"/>
      <c r="HG2" s="68"/>
      <c r="HH2" s="68"/>
      <c r="HI2" s="68"/>
      <c r="HJ2" s="68"/>
      <c r="HK2" s="68"/>
      <c r="HL2" s="68"/>
      <c r="HQ2" s="68"/>
      <c r="HR2" s="68"/>
      <c r="HS2" s="68"/>
      <c r="HT2" s="68"/>
      <c r="IO2" s="68"/>
      <c r="IP2" s="68"/>
      <c r="IQ2" s="68"/>
      <c r="IR2" s="68"/>
      <c r="IS2" s="68"/>
      <c r="IT2" s="68"/>
      <c r="IU2" s="68"/>
      <c r="IV2" s="68"/>
      <c r="IW2" s="68"/>
      <c r="IX2" s="68"/>
      <c r="IY2" s="68"/>
      <c r="JA2" s="68"/>
      <c r="JB2" s="68"/>
      <c r="JC2" s="68"/>
      <c r="JD2" s="68"/>
      <c r="JE2" s="68"/>
      <c r="JF2" s="68"/>
      <c r="JG2" s="68"/>
      <c r="JH2" s="68"/>
      <c r="JI2" s="68"/>
      <c r="JJ2" s="68"/>
      <c r="JK2" s="68"/>
      <c r="JL2" s="68"/>
      <c r="JM2" s="68"/>
      <c r="JN2" s="68"/>
      <c r="JO2" s="68"/>
      <c r="JP2" s="68"/>
      <c r="JQ2" s="68"/>
      <c r="JR2" s="68"/>
      <c r="JS2" s="68"/>
      <c r="JT2" s="68"/>
      <c r="JU2" s="68"/>
      <c r="JV2" s="68"/>
      <c r="JW2" s="68"/>
      <c r="JX2" s="68"/>
      <c r="JY2" s="68"/>
      <c r="JZ2" s="68"/>
      <c r="KA2" s="68"/>
      <c r="KB2" s="68"/>
      <c r="KC2" s="68"/>
      <c r="KD2" s="68"/>
      <c r="KE2" s="68"/>
      <c r="KF2" s="68"/>
      <c r="KG2" s="68"/>
      <c r="KH2" s="68"/>
      <c r="KI2" s="68"/>
      <c r="KJ2" s="68"/>
      <c r="KK2" s="68"/>
      <c r="KL2" s="68"/>
      <c r="KM2" s="68"/>
      <c r="KN2" s="68"/>
      <c r="KO2" s="68"/>
      <c r="KP2" s="68"/>
      <c r="KQ2" s="68"/>
      <c r="KR2" s="68"/>
      <c r="KS2" s="68"/>
      <c r="KT2" s="68"/>
      <c r="KU2" s="68"/>
      <c r="KV2" s="68"/>
      <c r="KW2" s="68"/>
      <c r="KX2" s="68"/>
      <c r="KY2" s="68"/>
      <c r="KZ2" s="68"/>
      <c r="LA2" s="68"/>
      <c r="LC2" s="68"/>
      <c r="LD2" s="68"/>
      <c r="LE2" s="68"/>
      <c r="LF2" s="68"/>
      <c r="LG2" s="68"/>
      <c r="LH2" s="68"/>
      <c r="LI2" s="68"/>
      <c r="LJ2" s="68"/>
      <c r="LK2" s="68"/>
      <c r="LL2" s="68"/>
      <c r="LM2" s="68"/>
      <c r="LN2" s="68"/>
      <c r="LO2" s="68"/>
      <c r="LP2" s="68"/>
      <c r="LR2" s="68"/>
      <c r="LS2" s="68"/>
      <c r="LV2" s="68"/>
      <c r="LW2" s="68"/>
      <c r="LX2" s="68"/>
      <c r="LY2" s="68"/>
      <c r="LZ2" s="68"/>
      <c r="MA2" s="68"/>
      <c r="MB2" s="68"/>
      <c r="MC2" s="68"/>
      <c r="MD2" s="68"/>
      <c r="ME2" s="68"/>
      <c r="MG2" s="68"/>
      <c r="MH2" s="68"/>
      <c r="MJ2" s="68"/>
      <c r="MK2" s="68"/>
      <c r="ML2" s="68"/>
      <c r="MM2" s="68"/>
      <c r="MN2" s="68"/>
      <c r="MO2" s="68"/>
      <c r="MP2" s="68"/>
      <c r="MQ2" s="68"/>
      <c r="MR2" s="68"/>
      <c r="MS2" s="68"/>
      <c r="MT2" s="68"/>
      <c r="MU2" s="68"/>
      <c r="MV2" s="68"/>
      <c r="MW2" s="68"/>
      <c r="MX2" s="68"/>
      <c r="MY2" s="68"/>
      <c r="MZ2" s="68"/>
      <c r="NA2" s="68"/>
      <c r="NB2" s="68"/>
      <c r="NC2" s="68"/>
      <c r="ND2" s="68"/>
      <c r="NE2" s="68"/>
      <c r="NF2" s="68"/>
      <c r="NG2" s="68"/>
      <c r="NH2" s="68"/>
      <c r="NI2" s="68"/>
      <c r="NJ2" s="68"/>
      <c r="NK2" s="68"/>
      <c r="NM2" s="68"/>
      <c r="NN2" s="68"/>
      <c r="NO2" s="68"/>
      <c r="NP2" s="68"/>
      <c r="NQ2" s="68"/>
      <c r="NR2" s="68"/>
      <c r="NS2" s="68"/>
      <c r="NT2" s="68"/>
      <c r="NU2" s="68"/>
      <c r="NV2" s="68"/>
      <c r="NW2" s="68"/>
      <c r="NX2" s="68"/>
      <c r="NY2" s="68"/>
      <c r="NZ2" s="68"/>
      <c r="OA2" s="68"/>
      <c r="OB2" s="68"/>
      <c r="OC2" s="68"/>
      <c r="OD2" s="68"/>
      <c r="OE2" s="68"/>
      <c r="OF2" s="68"/>
      <c r="OG2" s="68"/>
      <c r="OH2" s="68"/>
      <c r="OI2" s="68"/>
      <c r="OJ2" s="68"/>
      <c r="OK2" s="68"/>
      <c r="OL2" s="68"/>
      <c r="OM2" s="68"/>
      <c r="ON2" s="68"/>
      <c r="OO2" s="68"/>
      <c r="OP2" s="68"/>
      <c r="OQ2" s="68"/>
      <c r="OR2" s="68"/>
      <c r="OS2" s="68"/>
      <c r="OT2" s="68"/>
      <c r="OU2" s="68"/>
      <c r="OV2" s="68"/>
      <c r="OW2" s="68"/>
      <c r="OX2" s="68"/>
      <c r="OY2" s="68"/>
      <c r="PA2" s="68"/>
      <c r="PB2" s="68"/>
      <c r="PC2" s="68"/>
      <c r="PD2" s="68"/>
      <c r="PE2" s="68"/>
      <c r="PF2" s="68"/>
      <c r="PG2" s="68"/>
      <c r="PH2" s="68"/>
      <c r="PI2" s="68"/>
      <c r="PK2" s="68"/>
      <c r="PL2" s="68"/>
      <c r="PM2" s="68"/>
      <c r="PN2" s="68"/>
      <c r="PO2" s="68"/>
      <c r="PP2" s="68"/>
      <c r="PQ2" s="68"/>
      <c r="PR2" s="68"/>
      <c r="PS2" s="68"/>
      <c r="PT2" s="68"/>
      <c r="PU2" s="68"/>
      <c r="PV2" s="68"/>
      <c r="PW2" s="68"/>
      <c r="PY2" s="68"/>
      <c r="PZ2" s="68"/>
      <c r="QA2" s="68"/>
      <c r="QB2" s="68"/>
      <c r="QC2" s="68"/>
      <c r="QD2" s="68"/>
      <c r="QM2" s="68"/>
      <c r="QN2" s="68"/>
      <c r="QO2" s="68"/>
      <c r="QP2" s="68"/>
      <c r="QQ2" s="68"/>
      <c r="QS2" s="68"/>
      <c r="QV2" s="68"/>
      <c r="QW2" s="68"/>
      <c r="QX2" s="68"/>
      <c r="QY2" s="68"/>
      <c r="RA2" s="68"/>
      <c r="RC2" s="68"/>
      <c r="RD2" s="68"/>
      <c r="RE2" s="68"/>
      <c r="RG2" s="68"/>
      <c r="RH2" s="68"/>
      <c r="RK2" s="68"/>
      <c r="RL2" s="68"/>
      <c r="RM2" s="68"/>
      <c r="RN2" s="68"/>
      <c r="RO2" s="68"/>
      <c r="RP2" s="68"/>
      <c r="RQ2" s="68"/>
      <c r="RR2" s="68"/>
      <c r="RS2" s="68"/>
      <c r="RT2" s="68"/>
      <c r="RV2" s="68"/>
      <c r="RW2" s="68"/>
      <c r="RZ2" s="68"/>
      <c r="SA2" s="68"/>
      <c r="SB2" s="68"/>
      <c r="SC2" s="68"/>
      <c r="SD2" s="68"/>
      <c r="SE2" s="68"/>
      <c r="SF2" s="68"/>
      <c r="SG2" s="68"/>
      <c r="SH2" s="68"/>
      <c r="SI2" s="68"/>
      <c r="SK2" s="68"/>
      <c r="SL2" s="68"/>
      <c r="SM2" s="68"/>
      <c r="SN2" s="68"/>
      <c r="SO2" s="68"/>
      <c r="SP2" s="68"/>
      <c r="SQ2" s="68"/>
      <c r="SR2" s="68"/>
      <c r="SS2" s="68"/>
      <c r="ST2" s="68"/>
      <c r="SU2" s="68"/>
      <c r="SV2" s="68"/>
      <c r="SW2" s="68"/>
      <c r="SX2" s="68"/>
      <c r="SY2" s="68"/>
      <c r="SZ2" s="68"/>
      <c r="TA2" s="68"/>
      <c r="TB2" s="68"/>
      <c r="TC2" s="68"/>
      <c r="TD2" s="68"/>
      <c r="TE2" s="68"/>
      <c r="TF2" s="68"/>
      <c r="TH2" s="68"/>
      <c r="TO2" s="68"/>
      <c r="TP2" s="68"/>
      <c r="TQ2" s="68"/>
      <c r="TU2" s="68"/>
      <c r="TZ2" s="68"/>
      <c r="UA2" s="68"/>
      <c r="UB2" s="68"/>
      <c r="UC2" s="68"/>
      <c r="UD2" s="68"/>
      <c r="UE2" s="68"/>
      <c r="UF2" s="68"/>
      <c r="UG2" s="68"/>
      <c r="UH2" s="68"/>
      <c r="UI2" s="68"/>
      <c r="UJ2" s="68"/>
      <c r="UL2" s="68"/>
      <c r="UM2" s="68"/>
      <c r="UN2" s="68"/>
      <c r="UO2" s="68"/>
      <c r="UP2" s="68"/>
      <c r="UQ2" s="68"/>
      <c r="UR2" s="68"/>
      <c r="US2" s="68"/>
      <c r="UT2" s="68"/>
      <c r="UU2" s="68"/>
      <c r="UV2" s="68"/>
      <c r="UW2" s="68"/>
      <c r="UX2" s="68"/>
      <c r="UY2" s="68"/>
      <c r="VA2" s="68"/>
      <c r="VB2" s="68"/>
      <c r="VC2" s="68"/>
      <c r="VD2" s="68"/>
      <c r="VJ2" s="68"/>
      <c r="VK2" s="68"/>
      <c r="VL2" s="68"/>
      <c r="VM2" s="68"/>
      <c r="VN2" s="68"/>
      <c r="VP2" s="68"/>
      <c r="VQ2" s="68"/>
      <c r="VR2" s="68"/>
      <c r="VS2" s="68"/>
      <c r="VT2" s="68"/>
      <c r="VU2" s="68"/>
      <c r="VV2" s="68"/>
      <c r="VW2" s="68"/>
      <c r="VX2" s="68"/>
      <c r="VY2" s="68"/>
      <c r="VZ2" s="68"/>
      <c r="WA2" s="68"/>
      <c r="WB2" s="68"/>
      <c r="WD2" s="68"/>
      <c r="WE2" s="68"/>
      <c r="WG2" s="68"/>
      <c r="WH2" s="68"/>
      <c r="WI2" s="68"/>
      <c r="WJ2" s="68"/>
      <c r="WK2" s="68"/>
      <c r="WL2" s="68"/>
      <c r="WM2" s="68"/>
      <c r="WN2" s="68"/>
      <c r="WO2" s="68"/>
      <c r="WP2" s="68"/>
      <c r="WQ2" s="68"/>
      <c r="WR2" s="68"/>
      <c r="WS2" s="68"/>
      <c r="WT2" s="68"/>
      <c r="WW2" s="68"/>
      <c r="WX2" s="68"/>
      <c r="WY2" s="68"/>
      <c r="WZ2" s="68"/>
      <c r="XB2" s="68"/>
      <c r="XD2" s="68"/>
      <c r="XE2" s="68"/>
      <c r="XF2" s="68"/>
      <c r="XH2" s="68"/>
      <c r="XI2" s="68"/>
      <c r="XL2" s="68"/>
      <c r="XM2" s="68"/>
      <c r="XN2" s="68"/>
      <c r="XO2" s="68"/>
      <c r="XQ2" s="68"/>
      <c r="XS2" s="68"/>
      <c r="XT2" s="68"/>
      <c r="XU2" s="68"/>
      <c r="XW2" s="68"/>
      <c r="XX2" s="68"/>
      <c r="YA2" s="68"/>
      <c r="YB2" s="68"/>
      <c r="YC2" s="68"/>
      <c r="YD2" s="68"/>
      <c r="YF2" s="68"/>
      <c r="YH2" s="68"/>
      <c r="YI2" s="68"/>
      <c r="YJ2" s="68"/>
      <c r="YK2" s="68"/>
      <c r="YL2" s="68"/>
      <c r="YM2" s="68"/>
      <c r="YN2" s="68"/>
      <c r="YO2" s="68"/>
      <c r="YP2" s="68"/>
      <c r="YQ2" s="68"/>
      <c r="YS2" s="68"/>
      <c r="YT2" s="68"/>
      <c r="YU2" s="68"/>
      <c r="YV2" s="68"/>
      <c r="YW2" s="68"/>
      <c r="YX2" s="68"/>
      <c r="YY2" s="68"/>
      <c r="YZ2" s="68"/>
      <c r="ZA2" s="68"/>
      <c r="ZB2" s="68"/>
      <c r="ZC2" s="68"/>
      <c r="ZD2" s="68"/>
      <c r="ZE2" s="68"/>
      <c r="ZF2" s="68"/>
      <c r="ZG2" s="68"/>
      <c r="ZH2" s="68"/>
      <c r="ZI2" s="68"/>
      <c r="ZJ2" s="68"/>
      <c r="ZK2" s="68"/>
      <c r="ZL2" s="68"/>
      <c r="ZN2" s="68"/>
      <c r="ZO2" s="68"/>
      <c r="ZP2" s="68"/>
      <c r="ZQ2" s="68"/>
      <c r="ZR2" s="68"/>
      <c r="ZS2" s="68"/>
      <c r="ZT2" s="68"/>
      <c r="ZU2" s="68"/>
      <c r="ZV2" s="68"/>
      <c r="ZX2" s="68"/>
      <c r="ZY2" s="68"/>
      <c r="ZZ2" s="68"/>
      <c r="AAA2" s="68"/>
      <c r="AAB2" s="68"/>
      <c r="AAC2" s="68"/>
      <c r="AAD2" s="68"/>
      <c r="AAE2" s="68"/>
      <c r="AAF2" s="68"/>
      <c r="AAG2" s="68"/>
      <c r="AAH2" s="68"/>
      <c r="AAI2" s="68"/>
      <c r="AAJ2" s="68"/>
      <c r="AAK2" s="68"/>
      <c r="AAL2" s="68"/>
      <c r="AAM2" s="68"/>
      <c r="AAN2" s="68"/>
      <c r="AAO2" s="68"/>
      <c r="AAP2" s="68"/>
      <c r="AAQ2" s="68"/>
      <c r="AAR2" s="68"/>
      <c r="AAS2" s="68"/>
      <c r="AAV2" s="68"/>
      <c r="AAW2" s="68"/>
      <c r="AAX2" s="68"/>
      <c r="AAY2" s="68"/>
      <c r="AAZ2" s="68"/>
      <c r="ABA2" s="68"/>
      <c r="ABB2" s="68"/>
      <c r="ABC2" s="68"/>
      <c r="ABD2" s="68"/>
      <c r="ABE2" s="68"/>
      <c r="ABF2" s="68"/>
      <c r="ABG2" s="68"/>
      <c r="ABH2" s="68"/>
      <c r="ABI2" s="68"/>
      <c r="ABJ2" s="68"/>
      <c r="ABK2" s="68"/>
      <c r="ABL2" s="68"/>
      <c r="ABM2" s="68"/>
      <c r="ABN2" s="68"/>
      <c r="ABO2" s="68"/>
      <c r="ABP2" s="68"/>
      <c r="ABQ2" s="68"/>
      <c r="ABR2" s="68"/>
      <c r="ABT2" s="68"/>
      <c r="ABV2" s="68"/>
      <c r="ABW2" s="68"/>
      <c r="ABX2" s="68"/>
      <c r="ABY2" s="68"/>
      <c r="ABZ2" s="68"/>
      <c r="ACA2" s="68"/>
      <c r="ACD2" s="68"/>
      <c r="ACG2" s="68"/>
      <c r="ACH2" s="68"/>
      <c r="ACI2" s="68"/>
      <c r="ACJ2" s="68"/>
      <c r="ACL2" s="68"/>
      <c r="ACN2" s="68"/>
      <c r="ACO2" s="68"/>
      <c r="ACP2" s="68"/>
      <c r="ACR2" s="68"/>
      <c r="ACS2" s="68"/>
      <c r="ACV2" s="68"/>
      <c r="ACW2" s="68"/>
      <c r="ACX2" s="68"/>
      <c r="ACY2" s="68"/>
      <c r="ADA2" s="68"/>
      <c r="ADC2" s="68"/>
      <c r="ADD2" s="68"/>
      <c r="ADE2" s="68"/>
      <c r="ADG2" s="68"/>
      <c r="ADH2" s="68"/>
      <c r="ADK2" s="68"/>
      <c r="ADL2" s="68"/>
      <c r="ADM2" s="68"/>
      <c r="ADN2" s="68"/>
      <c r="ADP2" s="68"/>
      <c r="ADR2" s="68"/>
      <c r="ADS2" s="68"/>
      <c r="ADT2" s="68"/>
      <c r="ADU2" s="68"/>
      <c r="ADV2" s="68"/>
      <c r="ADW2" s="68"/>
      <c r="ADX2" s="68"/>
      <c r="ADZ2" s="68"/>
      <c r="AEA2" s="68"/>
      <c r="AEB2" s="68"/>
      <c r="AEC2" s="68"/>
      <c r="AEE2" s="68"/>
      <c r="AEG2" s="68"/>
      <c r="AEH2" s="68"/>
      <c r="AEI2" s="68"/>
      <c r="AEJ2" s="68"/>
      <c r="AEK2" s="68"/>
      <c r="AEL2" s="68"/>
      <c r="AEM2" s="68"/>
      <c r="AEN2" s="68"/>
      <c r="AEO2" s="68"/>
      <c r="AEP2" s="68"/>
      <c r="AEQ2" s="68"/>
      <c r="AER2" s="68"/>
      <c r="AET2" s="68"/>
      <c r="AEU2" s="68"/>
      <c r="AEV2" s="68"/>
      <c r="AEW2" s="68"/>
      <c r="AEX2" s="68"/>
      <c r="AEY2" s="68"/>
      <c r="AEZ2" s="68"/>
      <c r="AFA2" s="68"/>
      <c r="AFB2" s="68"/>
      <c r="AFD2" s="68"/>
      <c r="AFE2" s="68"/>
      <c r="AFF2" s="68"/>
      <c r="AFG2" s="68"/>
      <c r="AFH2" s="68"/>
      <c r="AFI2" s="68"/>
      <c r="AFJ2" s="68"/>
      <c r="AFL2" s="68"/>
      <c r="AFM2" s="68"/>
      <c r="AFN2" s="68"/>
      <c r="AFO2" s="68"/>
      <c r="AFS2" s="68"/>
      <c r="AFT2" s="68"/>
      <c r="AFV2" s="68"/>
      <c r="AFW2" s="68"/>
      <c r="AFX2" s="68"/>
      <c r="AFY2" s="68"/>
      <c r="AFZ2" s="68"/>
      <c r="AGA2" s="68"/>
      <c r="AGB2" s="68"/>
      <c r="AGC2" s="68"/>
      <c r="AGD2" s="68"/>
      <c r="AGE2" s="68"/>
      <c r="AGF2" s="68"/>
      <c r="AGG2" s="68"/>
      <c r="AGH2" s="68"/>
      <c r="AGI2" s="68"/>
      <c r="AGJ2" s="68"/>
      <c r="AGK2" s="68"/>
      <c r="AGL2" s="68"/>
      <c r="AGM2" s="68"/>
      <c r="AGN2" s="68"/>
      <c r="AGO2" s="68"/>
      <c r="AGP2" s="68"/>
      <c r="AGQ2" s="68"/>
      <c r="AGR2" s="68"/>
      <c r="AGS2" s="68"/>
      <c r="AGT2" s="68"/>
      <c r="AGU2" s="68"/>
      <c r="AGV2" s="68"/>
      <c r="AGW2" s="68"/>
      <c r="AGX2" s="68"/>
      <c r="AGY2" s="68"/>
      <c r="AGZ2" s="68"/>
      <c r="AHA2" s="68"/>
      <c r="AHB2" s="68"/>
      <c r="AHC2" s="68"/>
      <c r="AHD2" s="68"/>
      <c r="AHE2" s="68"/>
      <c r="AHF2" s="68"/>
      <c r="AHG2" s="68"/>
      <c r="AHH2" s="68"/>
      <c r="AHI2" s="68"/>
      <c r="AHJ2" s="68"/>
      <c r="AHK2" s="68"/>
      <c r="AHL2" s="68"/>
      <c r="AHM2" s="68"/>
      <c r="AHN2" s="68"/>
      <c r="AHO2" s="68"/>
      <c r="AHP2" s="68"/>
      <c r="AHQ2" s="68"/>
      <c r="AHR2" s="68"/>
      <c r="AHS2" s="68"/>
      <c r="AHT2" s="68"/>
      <c r="AHU2" s="68"/>
      <c r="AHV2" s="68"/>
      <c r="AHW2" s="68"/>
      <c r="AHX2" s="68"/>
      <c r="AHY2" s="68"/>
      <c r="AHZ2" s="68"/>
      <c r="AIA2" s="68"/>
      <c r="AIB2" s="68"/>
      <c r="AIC2" s="68"/>
      <c r="AID2" s="68"/>
      <c r="AIE2" s="68"/>
      <c r="AIF2" s="68"/>
      <c r="AIG2" s="68"/>
      <c r="AIH2" s="68"/>
      <c r="AII2" s="68"/>
      <c r="AIJ2" s="68"/>
      <c r="AIK2" s="68"/>
      <c r="AIL2" s="68"/>
      <c r="AIM2" s="68"/>
      <c r="AIN2" s="68"/>
      <c r="AIO2" s="68"/>
      <c r="AIP2" s="68"/>
      <c r="AIQ2" s="68"/>
      <c r="AIR2" s="68"/>
      <c r="AIS2" s="68"/>
      <c r="AIT2" s="68"/>
      <c r="AIU2" s="68"/>
      <c r="AIV2" s="68"/>
      <c r="AIW2" s="68"/>
      <c r="AIX2" s="68"/>
      <c r="AIY2" s="68"/>
      <c r="AIZ2" s="68"/>
      <c r="AJA2" s="68"/>
      <c r="AJB2" s="68"/>
      <c r="AJC2" s="68"/>
      <c r="AJD2" s="68"/>
      <c r="AJE2" s="68"/>
      <c r="AJF2" s="68"/>
      <c r="AJG2" s="68"/>
      <c r="AJH2" s="68"/>
      <c r="AJI2" s="68"/>
      <c r="AJJ2" s="68"/>
      <c r="AJK2" s="68"/>
      <c r="AJL2" s="68"/>
      <c r="AJM2" s="68"/>
      <c r="AJN2" s="68"/>
      <c r="AJO2" s="68"/>
      <c r="AJP2" s="68"/>
      <c r="AJQ2" s="68"/>
      <c r="AJR2" s="68"/>
      <c r="AJS2" s="68"/>
      <c r="AJT2" s="68"/>
      <c r="AJU2" s="68"/>
      <c r="AJV2" s="68"/>
      <c r="AJW2" s="68"/>
      <c r="AJX2" s="68"/>
      <c r="AJY2" s="68"/>
      <c r="AJZ2" s="68"/>
      <c r="AKA2" s="68"/>
      <c r="AKB2" s="68"/>
      <c r="AKC2" s="68"/>
      <c r="AKD2" s="68"/>
      <c r="AKE2" s="68"/>
      <c r="AKF2" s="68"/>
      <c r="AKG2" s="68"/>
      <c r="AKH2" s="68"/>
      <c r="AKI2" s="68"/>
      <c r="AKJ2" s="68"/>
      <c r="AKK2" s="68"/>
      <c r="AKL2" s="68"/>
      <c r="AKM2" s="68"/>
      <c r="AKN2" s="68"/>
      <c r="AKO2" s="68"/>
      <c r="AKP2" s="68"/>
      <c r="AKQ2" s="68"/>
      <c r="AKR2" s="68"/>
      <c r="AKS2" s="68"/>
      <c r="AKT2" s="68"/>
      <c r="AKU2" s="68"/>
      <c r="AKV2" s="68"/>
      <c r="AKW2" s="68"/>
      <c r="AKX2" s="68"/>
      <c r="AKY2" s="68"/>
      <c r="AKZ2" s="68"/>
      <c r="ALA2" s="68"/>
      <c r="ALB2" s="68"/>
      <c r="ALC2" s="68"/>
      <c r="ALD2" s="68"/>
      <c r="ALE2" s="68"/>
      <c r="ALF2" s="68"/>
      <c r="ALG2" s="68"/>
      <c r="ALH2" s="68"/>
      <c r="ALI2" s="68"/>
      <c r="ALJ2" s="68"/>
      <c r="ALK2" s="68"/>
      <c r="ALL2" s="68"/>
      <c r="ALM2" s="68"/>
      <c r="ALN2" s="68"/>
      <c r="ALO2" s="68"/>
      <c r="ALP2" s="68"/>
      <c r="ALQ2" s="68"/>
      <c r="ALR2" s="68"/>
      <c r="ALS2" s="68"/>
      <c r="ALT2" s="68"/>
      <c r="ALU2" s="68"/>
      <c r="ALV2" s="68"/>
      <c r="ALW2" s="68"/>
      <c r="ALX2" s="68"/>
      <c r="ALY2" s="68"/>
      <c r="ALZ2" s="68"/>
      <c r="AMA2" s="68"/>
      <c r="AMB2" s="68"/>
      <c r="AMC2" s="68"/>
      <c r="AMD2" s="68"/>
      <c r="AME2" s="68"/>
      <c r="AMF2" s="68"/>
      <c r="AMG2" s="68"/>
      <c r="AMH2" s="68"/>
      <c r="AMI2" s="68"/>
      <c r="AMJ2" s="68"/>
      <c r="AMK2" s="68"/>
      <c r="AML2" s="68"/>
      <c r="AMM2" s="68"/>
      <c r="AMN2" s="68"/>
      <c r="AMO2" s="68"/>
      <c r="AMP2" s="68"/>
      <c r="AMQ2" s="68"/>
      <c r="AMR2" s="68"/>
      <c r="AMS2" s="68"/>
      <c r="AMT2" s="68"/>
      <c r="AMU2" s="68"/>
      <c r="AMV2" s="68"/>
      <c r="AMW2" s="68"/>
      <c r="AMX2" s="68"/>
      <c r="AMY2" s="68"/>
      <c r="AMZ2" s="68"/>
      <c r="ANA2" s="68"/>
      <c r="ANB2" s="68"/>
      <c r="ANC2" s="68"/>
      <c r="AND2" s="68"/>
      <c r="ANE2" s="68"/>
      <c r="ANF2" s="68"/>
      <c r="ANG2" s="68"/>
      <c r="ANH2" s="68"/>
      <c r="ANI2" s="68"/>
      <c r="ANJ2" s="68"/>
      <c r="ANK2" s="68"/>
      <c r="ANL2" s="68"/>
      <c r="ANM2" s="68"/>
      <c r="ANN2" s="68"/>
      <c r="ANO2" s="68"/>
      <c r="ANP2" s="68"/>
      <c r="ANQ2" s="68"/>
      <c r="ANR2" s="68"/>
      <c r="ANS2" s="68"/>
      <c r="ANT2" s="68"/>
      <c r="ANU2" s="68"/>
      <c r="ANV2" s="68"/>
      <c r="ANW2" s="68"/>
      <c r="ANX2" s="68"/>
      <c r="ANY2" s="68"/>
      <c r="ANZ2" s="68"/>
      <c r="AOA2" s="68"/>
      <c r="AOB2" s="68"/>
      <c r="AOC2" s="68"/>
      <c r="AOD2" s="68"/>
      <c r="AOE2" s="68"/>
      <c r="AOF2" s="68"/>
      <c r="AOG2" s="68"/>
      <c r="AOH2" s="68"/>
      <c r="AOI2" s="68"/>
      <c r="AOJ2" s="68"/>
      <c r="AOK2" s="68"/>
      <c r="AOL2" s="68"/>
      <c r="AOM2" s="68"/>
      <c r="AON2" s="68"/>
      <c r="AOO2" s="68"/>
      <c r="AOP2" s="68"/>
      <c r="AOQ2" s="68"/>
      <c r="AOR2" s="68"/>
      <c r="AOS2" s="68"/>
      <c r="AOT2" s="68"/>
      <c r="AOU2" s="68"/>
      <c r="AOV2" s="68"/>
      <c r="AOW2" s="68"/>
      <c r="AOX2" s="68"/>
      <c r="AOY2" s="68"/>
      <c r="AOZ2" s="68"/>
      <c r="APA2" s="68"/>
      <c r="APB2" s="68"/>
      <c r="APC2" s="68"/>
      <c r="APD2" s="68"/>
      <c r="APE2" s="68"/>
      <c r="APF2" s="68"/>
      <c r="APG2" s="68"/>
      <c r="APH2" s="68"/>
      <c r="API2" s="68"/>
      <c r="APJ2" s="68"/>
      <c r="APK2" s="68"/>
      <c r="APL2" s="68"/>
      <c r="APM2" s="68"/>
      <c r="APN2" s="68"/>
      <c r="APO2" s="68"/>
      <c r="APP2" s="68"/>
      <c r="APQ2" s="68"/>
      <c r="APR2" s="68"/>
      <c r="APS2" s="68"/>
      <c r="APT2" s="68"/>
      <c r="APU2" s="68"/>
      <c r="APV2" s="68"/>
      <c r="APW2" s="68"/>
      <c r="APX2" s="68"/>
      <c r="APY2" s="68"/>
      <c r="APZ2" s="68"/>
      <c r="AQA2" s="68"/>
      <c r="AQB2" s="68"/>
      <c r="AQC2" s="68"/>
      <c r="AQD2" s="68"/>
      <c r="AQE2" s="68"/>
      <c r="AQF2" s="68"/>
      <c r="AQG2" s="68"/>
      <c r="AQH2" s="68"/>
      <c r="AQI2" s="68"/>
      <c r="AQJ2" s="68"/>
      <c r="AQK2" s="68"/>
      <c r="AQL2" s="68"/>
      <c r="AQM2" s="68"/>
      <c r="AQN2" s="68"/>
      <c r="AQO2" s="68"/>
      <c r="AQP2" s="68"/>
      <c r="AQQ2" s="68"/>
      <c r="AQR2" s="68"/>
      <c r="AQS2" s="68"/>
      <c r="AQT2" s="68"/>
      <c r="AQU2" s="68"/>
      <c r="AQV2" s="68"/>
      <c r="AQW2" s="68"/>
      <c r="AQX2" s="68"/>
      <c r="AQY2" s="68"/>
      <c r="AQZ2" s="68"/>
      <c r="ARA2" s="68"/>
      <c r="ARB2" s="68"/>
      <c r="ARC2" s="68"/>
      <c r="ARD2" s="68"/>
      <c r="ARE2" s="68"/>
      <c r="ARF2" s="68"/>
      <c r="ARG2" s="68"/>
      <c r="ARH2" s="68"/>
      <c r="ARI2" s="68"/>
      <c r="ARJ2" s="68"/>
      <c r="ARK2" s="68"/>
      <c r="ARL2" s="68"/>
      <c r="ARM2" s="68"/>
      <c r="ARN2" s="68"/>
      <c r="ARO2" s="68"/>
      <c r="ARP2" s="68"/>
      <c r="ARQ2" s="68"/>
      <c r="ARR2" s="68"/>
      <c r="ARS2" s="68"/>
      <c r="ART2" s="68"/>
      <c r="ARU2" s="68"/>
      <c r="ARV2" s="68"/>
      <c r="ARW2" s="68"/>
      <c r="ARX2" s="68"/>
      <c r="ARY2" s="68"/>
      <c r="ARZ2" s="68"/>
      <c r="ASA2" s="68"/>
      <c r="ASB2" s="68"/>
      <c r="ASC2" s="68"/>
      <c r="ASD2" s="68"/>
      <c r="ASE2" s="68"/>
      <c r="ASF2" s="68"/>
      <c r="ASG2" s="68"/>
      <c r="ASH2" s="68"/>
      <c r="ASI2" s="68"/>
      <c r="ASJ2" s="68"/>
      <c r="ASK2" s="68"/>
      <c r="ASL2" s="68"/>
      <c r="ASM2" s="68"/>
      <c r="ASN2" s="68"/>
      <c r="ASO2" s="68"/>
      <c r="ASP2" s="68"/>
      <c r="ASQ2" s="68"/>
      <c r="ASR2" s="68"/>
      <c r="ASS2" s="68"/>
      <c r="AST2" s="68"/>
      <c r="ASU2" s="68"/>
      <c r="ASV2" s="68"/>
      <c r="ASW2" s="68"/>
      <c r="ASX2" s="68"/>
      <c r="ASY2" s="68"/>
      <c r="ASZ2" s="68"/>
      <c r="ATA2" s="68"/>
      <c r="ATB2" s="68"/>
      <c r="ATC2" s="68"/>
      <c r="ATD2" s="68"/>
      <c r="ATE2" s="68"/>
      <c r="ATF2" s="68"/>
      <c r="ATG2" s="68"/>
      <c r="ATH2" s="68"/>
      <c r="ATI2" s="68"/>
      <c r="ATJ2" s="68"/>
      <c r="ATK2" s="68"/>
      <c r="ATL2" s="68"/>
      <c r="ATM2" s="68"/>
      <c r="ATN2" s="68"/>
      <c r="ATO2" s="68"/>
      <c r="ATP2" s="68"/>
      <c r="ATQ2" s="68"/>
      <c r="ATR2" s="68"/>
      <c r="ATS2" s="68"/>
      <c r="ATT2" s="68"/>
      <c r="ATU2" s="68"/>
      <c r="ATV2" s="68"/>
      <c r="ATW2" s="68"/>
      <c r="ATX2" s="68"/>
      <c r="ATY2" s="68"/>
      <c r="ATZ2" s="68"/>
      <c r="AUA2" s="68"/>
      <c r="AUB2" s="68"/>
      <c r="AUC2" s="68"/>
      <c r="AUD2" s="68"/>
      <c r="AUE2" s="68"/>
      <c r="AUF2" s="68"/>
      <c r="AUG2" s="68"/>
      <c r="AUH2" s="68"/>
      <c r="AUI2" s="68"/>
      <c r="AUJ2" s="68"/>
      <c r="AUK2" s="68"/>
      <c r="AUL2" s="68"/>
      <c r="AUM2" s="68"/>
      <c r="AUN2" s="68"/>
      <c r="AUO2" s="68"/>
      <c r="AUP2" s="68"/>
      <c r="AUQ2" s="68"/>
      <c r="AUR2" s="68"/>
      <c r="AUS2" s="68"/>
      <c r="AUT2" s="68"/>
      <c r="AUU2" s="68"/>
      <c r="AUV2" s="68"/>
      <c r="AUW2" s="68"/>
      <c r="AUX2" s="68"/>
      <c r="AUY2" s="68"/>
      <c r="AUZ2" s="68"/>
      <c r="AVA2" s="68"/>
      <c r="AVB2" s="68"/>
      <c r="AVC2" s="68"/>
      <c r="AVD2" s="68"/>
      <c r="AVE2" s="68"/>
      <c r="AVF2" s="68"/>
      <c r="AVG2" s="68"/>
      <c r="AVH2" s="68"/>
      <c r="AVI2" s="68"/>
      <c r="AVJ2" s="68"/>
      <c r="AVK2" s="68"/>
      <c r="AVL2" s="68"/>
      <c r="AVM2" s="68"/>
      <c r="AVN2" s="68"/>
      <c r="AVO2" s="68"/>
      <c r="AVP2" s="68"/>
      <c r="AVQ2" s="68"/>
      <c r="AVR2" s="68"/>
      <c r="AVS2" s="68"/>
      <c r="AVT2" s="68"/>
      <c r="AVU2" s="68"/>
      <c r="AVV2" s="68"/>
      <c r="AVW2" s="68"/>
      <c r="AVX2" s="68"/>
      <c r="AVY2" s="68"/>
      <c r="AVZ2" s="68"/>
      <c r="AWA2" s="68"/>
      <c r="AWB2" s="68"/>
      <c r="AWC2" s="68"/>
      <c r="AWD2" s="68"/>
      <c r="AWE2" s="68"/>
      <c r="AWF2" s="68"/>
      <c r="AWG2" s="68"/>
      <c r="AWH2" s="68"/>
      <c r="AWI2" s="68"/>
      <c r="AWJ2" s="68"/>
      <c r="AWK2" s="68"/>
      <c r="AWL2" s="68"/>
      <c r="AWM2" s="68"/>
      <c r="AWN2" s="68"/>
      <c r="AWO2" s="68"/>
      <c r="AWP2" s="68"/>
      <c r="AWQ2" s="68"/>
      <c r="AWR2" s="68"/>
      <c r="AWS2" s="68"/>
      <c r="AWT2" s="68"/>
      <c r="AWU2" s="68"/>
      <c r="AWV2" s="68"/>
      <c r="AWW2" s="68"/>
      <c r="AWX2" s="68"/>
      <c r="AWY2" s="68"/>
      <c r="AWZ2" s="68"/>
      <c r="AXA2" s="68"/>
      <c r="AXB2" s="68"/>
      <c r="AXC2" s="68"/>
      <c r="AXD2" s="68"/>
      <c r="AXE2" s="68"/>
      <c r="AXF2" s="68"/>
      <c r="AXG2" s="68"/>
      <c r="AXH2" s="68"/>
      <c r="AXI2" s="68"/>
      <c r="AXJ2" s="68"/>
      <c r="AXK2" s="68"/>
      <c r="AXL2" s="68"/>
      <c r="AXM2" s="68"/>
      <c r="AXN2" s="68"/>
      <c r="AXO2" s="68"/>
      <c r="AXP2" s="68"/>
      <c r="AXQ2" s="68"/>
      <c r="AXR2" s="68"/>
      <c r="AXS2" s="68"/>
      <c r="AXT2" s="68"/>
      <c r="AXU2" s="68"/>
      <c r="AXV2" s="68"/>
      <c r="AXW2" s="68"/>
      <c r="AXX2" s="68"/>
      <c r="AXY2" s="68"/>
      <c r="AXZ2" s="68"/>
      <c r="AYA2" s="68"/>
      <c r="AYB2" s="68"/>
      <c r="AYC2" s="68"/>
      <c r="AYD2" s="68"/>
      <c r="AYE2" s="68"/>
      <c r="AYF2" s="68"/>
      <c r="AYG2" s="68"/>
      <c r="AYH2" s="68"/>
      <c r="AYI2" s="68"/>
      <c r="AYJ2" s="68"/>
      <c r="AYK2" s="68"/>
      <c r="AYL2" s="68"/>
      <c r="AYM2" s="68"/>
      <c r="AYN2" s="68"/>
      <c r="AYO2" s="68"/>
      <c r="AYP2" s="68"/>
      <c r="AYQ2" s="68"/>
      <c r="AYR2" s="68"/>
      <c r="AYS2" s="68"/>
      <c r="AYT2" s="68"/>
      <c r="AYU2" s="68"/>
      <c r="AYV2" s="68"/>
      <c r="AYW2" s="68"/>
      <c r="AYX2" s="68"/>
      <c r="AYY2" s="68"/>
      <c r="AYZ2" s="68"/>
      <c r="AZA2" s="68"/>
      <c r="AZB2" s="68"/>
      <c r="AZC2" s="68"/>
      <c r="AZD2" s="68"/>
      <c r="AZE2" s="68"/>
      <c r="AZF2" s="68"/>
      <c r="AZG2" s="68"/>
      <c r="AZH2" s="68"/>
      <c r="AZI2" s="68"/>
      <c r="AZJ2" s="68"/>
      <c r="AZK2" s="68"/>
      <c r="AZL2" s="68"/>
      <c r="AZM2" s="68"/>
      <c r="AZN2" s="68"/>
      <c r="AZO2" s="68"/>
      <c r="AZP2" s="68"/>
      <c r="AZQ2" s="68"/>
      <c r="AZR2" s="68"/>
      <c r="AZS2" s="68"/>
      <c r="AZT2" s="68"/>
      <c r="AZU2" s="68"/>
      <c r="AZV2" s="68"/>
      <c r="AZW2" s="68"/>
      <c r="AZX2" s="68"/>
      <c r="AZY2" s="68"/>
      <c r="AZZ2" s="68"/>
      <c r="BAA2" s="68"/>
      <c r="BAB2" s="68"/>
      <c r="BAC2" s="68"/>
      <c r="BAD2" s="68"/>
      <c r="BAE2" s="68"/>
      <c r="BAF2" s="68"/>
      <c r="BAG2" s="68"/>
      <c r="BAH2" s="68"/>
      <c r="BAI2" s="68"/>
      <c r="BAJ2" s="68"/>
      <c r="BAK2" s="68"/>
      <c r="BAL2" s="68"/>
      <c r="BAM2" s="68"/>
      <c r="BAN2" s="68"/>
      <c r="BAO2" s="68"/>
      <c r="BAP2" s="68"/>
      <c r="BAQ2" s="68"/>
      <c r="BAR2" s="68"/>
      <c r="BAS2" s="68"/>
      <c r="BAT2" s="68"/>
      <c r="BAU2" s="68"/>
      <c r="BAV2" s="68"/>
      <c r="BAW2" s="68"/>
      <c r="BAX2" s="68"/>
      <c r="BAY2" s="68"/>
      <c r="BAZ2" s="68"/>
      <c r="BBA2" s="68"/>
      <c r="BBB2" s="68"/>
      <c r="BBC2" s="68"/>
      <c r="BBD2" s="68"/>
      <c r="BBE2" s="68"/>
      <c r="BBF2" s="68"/>
      <c r="BBG2" s="68"/>
      <c r="BBH2" s="68"/>
      <c r="BBI2" s="68"/>
      <c r="BBJ2" s="68"/>
      <c r="BBK2" s="68"/>
      <c r="BBL2" s="68"/>
      <c r="BBM2" s="68"/>
      <c r="BBN2" s="68"/>
      <c r="BBO2" s="68"/>
      <c r="BBP2" s="68"/>
      <c r="BBQ2" s="68"/>
      <c r="BBR2" s="68"/>
      <c r="BBS2" s="68"/>
      <c r="BBT2" s="68"/>
      <c r="BBU2" s="68"/>
      <c r="BBV2" s="68"/>
      <c r="BBW2" s="68"/>
      <c r="BBX2" s="68"/>
      <c r="BBY2" s="68"/>
      <c r="BBZ2" s="68"/>
      <c r="BCA2" s="68"/>
      <c r="BCB2" s="68"/>
      <c r="BCC2" s="68"/>
      <c r="BCD2" s="68"/>
      <c r="BCE2" s="68"/>
      <c r="BCF2" s="68"/>
      <c r="BCG2" s="68"/>
      <c r="BCH2" s="68"/>
      <c r="BCI2" s="68"/>
      <c r="BCJ2" s="68"/>
      <c r="BCK2" s="68"/>
      <c r="BCL2" s="68"/>
      <c r="BCM2" s="68"/>
      <c r="BCN2" s="68"/>
      <c r="BCO2" s="68"/>
      <c r="BCP2" s="68"/>
      <c r="BCQ2" s="68"/>
      <c r="BCR2" s="68"/>
      <c r="BCS2" s="68"/>
      <c r="BCT2" s="68"/>
      <c r="BCU2" s="68"/>
      <c r="BCV2" s="68"/>
      <c r="BCW2" s="68"/>
      <c r="BCX2" s="68"/>
      <c r="BCY2" s="68"/>
      <c r="BCZ2" s="68"/>
      <c r="BDA2" s="68"/>
      <c r="BDB2" s="68"/>
      <c r="BDC2" s="68"/>
      <c r="BDD2" s="68"/>
      <c r="BDE2" s="68"/>
      <c r="BDF2" s="68"/>
      <c r="BDG2" s="68"/>
      <c r="BDH2" s="68"/>
      <c r="BDI2" s="68"/>
      <c r="BDJ2" s="68"/>
      <c r="BDK2" s="68"/>
      <c r="BDL2" s="68"/>
      <c r="BDM2" s="68"/>
      <c r="BDN2" s="68"/>
      <c r="BDO2" s="68"/>
      <c r="BDP2" s="68"/>
      <c r="BDQ2" s="68"/>
      <c r="BDR2" s="68"/>
      <c r="BDS2" s="68"/>
      <c r="BDT2" s="68"/>
      <c r="BDU2" s="68"/>
      <c r="BDV2" s="68"/>
      <c r="BDW2" s="68"/>
      <c r="BDX2" s="68"/>
      <c r="BDY2" s="68"/>
      <c r="BDZ2" s="68"/>
      <c r="BEA2" s="68"/>
      <c r="BEB2" s="68"/>
      <c r="BEC2" s="68"/>
      <c r="BED2" s="68"/>
      <c r="BEE2" s="68"/>
      <c r="BEF2" s="68"/>
      <c r="BEG2" s="68"/>
      <c r="BEH2" s="68"/>
      <c r="BEI2" s="68"/>
      <c r="BEJ2" s="68"/>
      <c r="BEK2" s="68"/>
      <c r="BEL2" s="68"/>
      <c r="BEM2" s="68"/>
      <c r="BEN2" s="68"/>
      <c r="BEO2" s="68"/>
      <c r="BEP2" s="68"/>
      <c r="BEQ2" s="68"/>
      <c r="BER2" s="68"/>
      <c r="BES2" s="68"/>
      <c r="BET2" s="68"/>
      <c r="BEU2" s="68"/>
      <c r="BEV2" s="68"/>
      <c r="BEW2" s="68"/>
      <c r="BEX2" s="68"/>
      <c r="BEY2" s="68"/>
      <c r="BEZ2" s="68"/>
      <c r="BFA2" s="68"/>
      <c r="BFB2" s="68"/>
      <c r="BFC2" s="68"/>
      <c r="BFD2" s="68"/>
      <c r="BFE2" s="68"/>
      <c r="BFF2" s="68"/>
      <c r="BFG2" s="68"/>
      <c r="BFH2" s="68"/>
      <c r="BFI2" s="68"/>
      <c r="BFJ2" s="68"/>
      <c r="BFK2" s="68"/>
      <c r="BFL2" s="68"/>
      <c r="BFM2" s="68"/>
      <c r="BFN2" s="68"/>
      <c r="BFO2" s="68"/>
      <c r="BFP2" s="68"/>
      <c r="BFQ2" s="68"/>
      <c r="BFR2" s="68"/>
      <c r="BFS2" s="68"/>
      <c r="BFT2" s="68"/>
      <c r="BFU2" s="68"/>
      <c r="BFV2" s="68"/>
      <c r="BFW2" s="68"/>
      <c r="BFX2" s="68"/>
      <c r="BFY2" s="68"/>
      <c r="BFZ2" s="68"/>
      <c r="BGA2" s="68"/>
      <c r="BGB2" s="68"/>
      <c r="BGC2" s="68"/>
      <c r="BGD2" s="68"/>
      <c r="BGE2" s="68"/>
      <c r="BGF2" s="68"/>
      <c r="BGG2" s="68"/>
      <c r="BGH2" s="68"/>
      <c r="BGI2" s="68"/>
      <c r="BGJ2" s="68"/>
      <c r="BGK2" s="68"/>
      <c r="BGL2" s="68"/>
      <c r="BGM2" s="68"/>
      <c r="BGN2" s="68"/>
      <c r="BGO2" s="68"/>
      <c r="BGP2" s="68"/>
      <c r="BGQ2" s="68"/>
      <c r="BGR2" s="68"/>
      <c r="BGS2" s="68"/>
      <c r="BGT2" s="68"/>
      <c r="BGU2" s="68"/>
      <c r="BGV2" s="68"/>
      <c r="BGW2" s="68"/>
      <c r="BGX2" s="68"/>
      <c r="BGY2" s="68"/>
      <c r="BGZ2" s="68"/>
      <c r="BHA2" s="68"/>
      <c r="BHB2" s="68"/>
      <c r="BHC2" s="68"/>
      <c r="BHD2" s="68"/>
      <c r="BHE2" s="68"/>
      <c r="BHF2" s="68"/>
      <c r="BHG2" s="68"/>
      <c r="BHH2" s="68"/>
      <c r="BHI2" s="68"/>
      <c r="BHJ2" s="68"/>
      <c r="BHK2" s="68"/>
      <c r="BHL2" s="68"/>
      <c r="BHM2" s="68"/>
      <c r="BHN2" s="68"/>
      <c r="BHO2" s="68"/>
      <c r="BHP2" s="68"/>
      <c r="BHQ2" s="68"/>
      <c r="BHR2" s="68"/>
      <c r="BHS2" s="68"/>
      <c r="BHT2" s="68"/>
      <c r="BHU2" s="68"/>
      <c r="BHV2" s="68"/>
      <c r="BHW2" s="68"/>
      <c r="BHX2" s="68"/>
      <c r="BHY2" s="68"/>
      <c r="BHZ2" s="68"/>
      <c r="BIA2" s="68"/>
      <c r="BIB2" s="68"/>
      <c r="BIC2" s="68"/>
      <c r="BID2" s="68"/>
      <c r="BIE2" s="68"/>
      <c r="BIF2" s="68"/>
      <c r="BIG2" s="68"/>
      <c r="BIH2" s="68"/>
      <c r="BII2" s="68"/>
      <c r="BIJ2" s="68"/>
      <c r="BIK2" s="68"/>
      <c r="BIL2" s="68"/>
      <c r="BIM2" s="68"/>
      <c r="BIN2" s="68"/>
      <c r="BIO2" s="68"/>
      <c r="BIP2" s="68"/>
      <c r="BIQ2" s="68"/>
      <c r="BIR2" s="68"/>
      <c r="BIS2" s="68"/>
      <c r="BIT2" s="68"/>
      <c r="BIU2" s="68"/>
      <c r="BIV2" s="68"/>
      <c r="BIW2" s="68"/>
      <c r="BIX2" s="68"/>
      <c r="BIY2" s="68"/>
      <c r="BIZ2" s="68"/>
      <c r="BJA2" s="68"/>
      <c r="BJB2" s="68"/>
      <c r="BJC2" s="68"/>
      <c r="BJD2" s="68"/>
      <c r="BJE2" s="68"/>
      <c r="BJF2" s="68"/>
      <c r="BJG2" s="68"/>
      <c r="BJH2" s="68"/>
      <c r="BJI2" s="68"/>
      <c r="BJJ2" s="68"/>
      <c r="BJK2" s="68"/>
      <c r="BJL2" s="68"/>
      <c r="BJM2" s="68"/>
      <c r="BJN2" s="68"/>
      <c r="BJO2" s="68"/>
      <c r="BJP2" s="68"/>
      <c r="BJQ2" s="68"/>
      <c r="BJR2" s="68"/>
      <c r="BJS2" s="68"/>
      <c r="BJT2" s="68"/>
      <c r="BJU2" s="68"/>
      <c r="BJV2" s="68"/>
      <c r="BJW2" s="68"/>
      <c r="BJX2" s="68"/>
      <c r="BJY2" s="68"/>
      <c r="BJZ2" s="68"/>
      <c r="BKA2" s="68"/>
      <c r="BKB2" s="68"/>
      <c r="BKC2" s="68"/>
      <c r="BKD2" s="68"/>
      <c r="BKE2" s="68"/>
      <c r="BKF2" s="68"/>
      <c r="BKG2" s="68"/>
      <c r="BKH2" s="68"/>
      <c r="BKI2" s="68"/>
      <c r="BKJ2" s="68"/>
      <c r="BKK2" s="68"/>
      <c r="BKL2" s="68"/>
      <c r="BKM2" s="68"/>
      <c r="BKN2" s="68"/>
      <c r="BKO2" s="68"/>
      <c r="BKP2" s="68"/>
      <c r="BKQ2" s="68"/>
      <c r="BKR2" s="68"/>
      <c r="BKS2" s="68"/>
      <c r="BKT2" s="68"/>
      <c r="BKU2" s="68"/>
      <c r="BKV2" s="68"/>
      <c r="BKW2" s="68"/>
      <c r="BKX2" s="68"/>
      <c r="BKY2" s="68"/>
      <c r="BKZ2" s="68"/>
      <c r="BLA2" s="68"/>
      <c r="BLB2" s="68"/>
      <c r="BLC2" s="68"/>
      <c r="BLD2" s="68"/>
      <c r="BLE2" s="68"/>
      <c r="BLF2" s="68"/>
      <c r="BLG2" s="68"/>
      <c r="BLH2" s="68"/>
      <c r="BLI2" s="68"/>
      <c r="BLJ2" s="68"/>
      <c r="BLK2" s="68"/>
      <c r="BLL2" s="68"/>
      <c r="BLM2" s="68"/>
      <c r="BLN2" s="68"/>
      <c r="BLO2" s="68"/>
      <c r="BLP2" s="68"/>
      <c r="BLQ2" s="68"/>
      <c r="BLR2" s="68"/>
      <c r="BLS2" s="68"/>
      <c r="BLT2" s="68"/>
      <c r="BLU2" s="68"/>
      <c r="BLV2" s="68"/>
      <c r="BLW2" s="68"/>
      <c r="BLX2" s="68"/>
      <c r="BLY2" s="68"/>
      <c r="BLZ2" s="68"/>
      <c r="BMA2" s="68"/>
      <c r="BMB2" s="68"/>
      <c r="BMC2" s="68"/>
      <c r="BMD2" s="68"/>
      <c r="BME2" s="68"/>
      <c r="BMF2" s="68"/>
      <c r="BMG2" s="68"/>
      <c r="BMH2" s="68"/>
      <c r="BMI2" s="68"/>
      <c r="BMJ2" s="68"/>
      <c r="BMK2" s="68"/>
      <c r="BML2" s="68"/>
      <c r="BMM2" s="68"/>
      <c r="BMN2" s="68"/>
      <c r="BMO2" s="68"/>
      <c r="BMP2" s="68"/>
      <c r="BMQ2" s="68"/>
      <c r="BMR2" s="68"/>
      <c r="BMS2" s="68"/>
      <c r="BMT2" s="68"/>
      <c r="BMU2" s="68"/>
      <c r="BMV2" s="68"/>
      <c r="BMW2" s="68"/>
      <c r="BMX2" s="68"/>
      <c r="BMY2" s="68"/>
      <c r="BMZ2" s="68"/>
      <c r="BNA2" s="68"/>
      <c r="BNB2" s="68"/>
      <c r="BNC2" s="68"/>
      <c r="BND2" s="68"/>
      <c r="BNE2" s="68"/>
      <c r="BNF2" s="68"/>
      <c r="BNG2" s="68"/>
      <c r="BNH2" s="68"/>
      <c r="BNI2" s="68"/>
      <c r="BNJ2" s="68"/>
      <c r="BNK2" s="68"/>
      <c r="BNL2" s="68"/>
      <c r="BNM2" s="68"/>
      <c r="BNN2" s="68"/>
      <c r="BNO2" s="68"/>
      <c r="BNP2" s="68"/>
      <c r="BNQ2" s="68"/>
      <c r="BNR2" s="68"/>
      <c r="BNS2" s="68"/>
      <c r="BNT2" s="68"/>
      <c r="BNU2" s="68"/>
      <c r="BNV2" s="68"/>
      <c r="BNW2" s="68"/>
      <c r="BNX2" s="68"/>
      <c r="BNY2" s="68"/>
      <c r="BNZ2" s="68"/>
      <c r="BOA2" s="68"/>
      <c r="BOB2" s="68"/>
      <c r="BOC2" s="68"/>
      <c r="BOD2" s="68"/>
      <c r="BOE2" s="68"/>
      <c r="BOF2" s="68"/>
      <c r="BOG2" s="68"/>
      <c r="BOH2" s="68"/>
      <c r="BOI2" s="68"/>
      <c r="BOJ2" s="68"/>
      <c r="BOK2" s="68"/>
      <c r="BOL2" s="68"/>
      <c r="BOM2" s="68"/>
      <c r="BON2" s="68"/>
      <c r="BOO2" s="68"/>
      <c r="BOP2" s="68"/>
      <c r="BOQ2" s="68"/>
      <c r="BOR2" s="68"/>
      <c r="BOS2" s="68"/>
      <c r="BOT2" s="68"/>
      <c r="BOU2" s="68"/>
      <c r="BOV2" s="68"/>
      <c r="BOW2" s="68"/>
      <c r="BOX2" s="68"/>
      <c r="BOY2" s="68"/>
      <c r="BOZ2" s="68"/>
      <c r="BPA2" s="68"/>
      <c r="BPB2" s="68"/>
      <c r="BPC2" s="68"/>
      <c r="BPD2" s="68"/>
      <c r="BPE2" s="68"/>
      <c r="BPF2" s="68"/>
      <c r="BPG2" s="68"/>
      <c r="BPH2" s="68"/>
      <c r="BPI2" s="68"/>
      <c r="BPJ2" s="68"/>
      <c r="BPK2" s="68"/>
      <c r="BPL2" s="68"/>
      <c r="BPM2" s="68"/>
      <c r="BPN2" s="68"/>
      <c r="BPO2" s="68"/>
      <c r="BPP2" s="68"/>
      <c r="BPQ2" s="68"/>
      <c r="BPR2" s="68"/>
      <c r="BPS2" s="68"/>
      <c r="BPT2" s="68"/>
      <c r="BPU2" s="68"/>
      <c r="BPV2" s="68"/>
      <c r="BPW2" s="68"/>
      <c r="BPX2" s="68"/>
      <c r="BPY2" s="68"/>
      <c r="BPZ2" s="68"/>
      <c r="BQA2" s="68"/>
      <c r="BQB2" s="68"/>
      <c r="BQC2" s="68"/>
      <c r="BQD2" s="68"/>
      <c r="BQE2" s="68"/>
      <c r="BQF2" s="68"/>
      <c r="BQG2" s="68"/>
      <c r="BQH2" s="68"/>
      <c r="BQI2" s="68"/>
      <c r="BQJ2" s="68"/>
      <c r="BQK2" s="68"/>
      <c r="BQL2" s="68"/>
      <c r="BQM2" s="68"/>
      <c r="BQN2" s="68"/>
      <c r="BQO2" s="68"/>
      <c r="BQP2" s="68"/>
      <c r="BQQ2" s="68"/>
      <c r="BQR2" s="68"/>
      <c r="BQS2" s="68"/>
      <c r="BQT2" s="68"/>
      <c r="BQU2" s="68"/>
      <c r="BQV2" s="68"/>
      <c r="BQW2" s="68"/>
      <c r="BQX2" s="68"/>
      <c r="BQY2" s="68"/>
      <c r="BQZ2" s="68"/>
      <c r="BRA2" s="68"/>
      <c r="BRB2" s="68"/>
      <c r="BRC2" s="68"/>
      <c r="BRD2" s="68"/>
      <c r="BRE2" s="68"/>
      <c r="BRF2" s="68"/>
      <c r="BRG2" s="68"/>
      <c r="BRH2" s="68"/>
      <c r="BRI2" s="68"/>
      <c r="BRJ2" s="68"/>
      <c r="BRK2" s="68"/>
      <c r="BRL2" s="68"/>
      <c r="BRM2" s="68"/>
      <c r="BRN2" s="68"/>
      <c r="BRO2" s="68"/>
      <c r="BRP2" s="68"/>
      <c r="BRQ2" s="68"/>
      <c r="BRR2" s="68"/>
      <c r="BRS2" s="68"/>
      <c r="BRT2" s="68"/>
      <c r="BRU2" s="68"/>
      <c r="BRV2" s="68"/>
      <c r="BRW2" s="68"/>
      <c r="BRX2" s="68"/>
      <c r="BRY2" s="68"/>
      <c r="BRZ2" s="68"/>
      <c r="BSA2" s="68"/>
      <c r="BSB2" s="68"/>
      <c r="BSC2" s="68"/>
      <c r="BSD2" s="68"/>
      <c r="BSE2" s="68"/>
      <c r="BSF2" s="68"/>
      <c r="BSG2" s="68"/>
      <c r="BSH2" s="68"/>
      <c r="BSI2" s="68"/>
      <c r="BSJ2" s="68"/>
      <c r="BSK2" s="68"/>
      <c r="BSL2" s="68"/>
      <c r="BSM2" s="68"/>
      <c r="BSN2" s="68"/>
      <c r="BSO2" s="68"/>
      <c r="BSP2" s="68"/>
      <c r="BSQ2" s="68"/>
      <c r="BSR2" s="68"/>
      <c r="BSS2" s="68"/>
      <c r="BST2" s="68"/>
      <c r="BSU2" s="68"/>
      <c r="BSV2" s="68"/>
      <c r="BSW2" s="68"/>
      <c r="BSX2" s="68"/>
      <c r="BSY2" s="68"/>
      <c r="BSZ2" s="68"/>
      <c r="BTA2" s="68"/>
      <c r="BTB2" s="68"/>
      <c r="BTC2" s="68"/>
      <c r="BTD2" s="68"/>
      <c r="BTE2" s="68"/>
      <c r="BTF2" s="68"/>
      <c r="BTG2" s="68"/>
      <c r="BTH2" s="68"/>
      <c r="BTI2" s="68"/>
      <c r="BTJ2" s="68"/>
      <c r="BTK2" s="68"/>
      <c r="BTL2" s="68"/>
      <c r="BTM2" s="68"/>
      <c r="BTN2" s="68"/>
      <c r="BTO2" s="68"/>
      <c r="BTP2" s="68"/>
      <c r="BTQ2" s="68"/>
      <c r="BTR2" s="68"/>
      <c r="BTS2" s="68"/>
      <c r="BTT2" s="68"/>
      <c r="BTU2" s="68"/>
      <c r="BTV2" s="68"/>
      <c r="BTW2" s="68"/>
      <c r="BTX2" s="68"/>
      <c r="BTY2" s="68"/>
      <c r="BTZ2" s="68"/>
      <c r="BUA2" s="68"/>
      <c r="BUB2" s="68"/>
      <c r="BUC2" s="68"/>
      <c r="BUD2" s="68"/>
      <c r="BUE2" s="68"/>
      <c r="BUF2" s="68"/>
      <c r="BUG2" s="68"/>
      <c r="BUH2" s="68"/>
      <c r="BUI2" s="68"/>
      <c r="BUJ2" s="68"/>
      <c r="BUK2" s="68"/>
      <c r="BUL2" s="68"/>
      <c r="BUM2" s="68"/>
      <c r="BUN2" s="68"/>
      <c r="BUO2" s="68"/>
      <c r="BUP2" s="68"/>
      <c r="BUQ2" s="68"/>
      <c r="BUR2" s="68"/>
      <c r="BUS2" s="68"/>
      <c r="BUT2" s="68"/>
      <c r="BUU2" s="68"/>
      <c r="BUV2" s="68"/>
      <c r="BUW2" s="68"/>
      <c r="BUX2" s="68"/>
      <c r="BUY2" s="68"/>
      <c r="BUZ2" s="68"/>
      <c r="BVA2" s="68"/>
      <c r="BVB2" s="68"/>
      <c r="BVC2" s="68"/>
      <c r="BVD2" s="68"/>
      <c r="BVE2" s="68"/>
      <c r="BVF2" s="68"/>
      <c r="BVG2" s="68"/>
      <c r="BVH2" s="68"/>
      <c r="BVI2" s="68"/>
      <c r="BVJ2" s="68"/>
      <c r="BVK2" s="68"/>
      <c r="BVL2" s="68"/>
      <c r="BVM2" s="68"/>
      <c r="BVN2" s="68"/>
      <c r="BVO2" s="68"/>
      <c r="BVP2" s="68"/>
      <c r="BVQ2" s="68"/>
      <c r="BVR2" s="68"/>
      <c r="BVS2" s="68"/>
      <c r="BVT2" s="68"/>
      <c r="BVU2" s="68"/>
      <c r="BVV2" s="68"/>
      <c r="BVW2" s="68"/>
      <c r="BVX2" s="68"/>
      <c r="BVY2" s="68"/>
      <c r="BVZ2" s="68"/>
      <c r="BWA2" s="68"/>
      <c r="BWB2" s="68"/>
      <c r="BWC2" s="68"/>
      <c r="BWD2" s="68"/>
      <c r="BWE2" s="68"/>
      <c r="BWF2" s="68"/>
      <c r="BWG2" s="68"/>
      <c r="BWH2" s="68"/>
      <c r="BWI2" s="68"/>
      <c r="BWJ2" s="68"/>
      <c r="BWK2" s="68"/>
      <c r="BWL2" s="68"/>
      <c r="BWM2" s="68"/>
      <c r="BWN2" s="68"/>
      <c r="BWO2" s="68"/>
      <c r="BWP2" s="68"/>
      <c r="BWQ2" s="68"/>
      <c r="BWR2" s="68"/>
      <c r="BWS2" s="68"/>
      <c r="BWT2" s="68"/>
      <c r="BWU2" s="68"/>
      <c r="BWV2" s="68"/>
      <c r="BWW2" s="68"/>
      <c r="BWX2" s="68"/>
      <c r="BWY2" s="68"/>
      <c r="BWZ2" s="68"/>
      <c r="BXA2" s="68"/>
      <c r="BXB2" s="68"/>
      <c r="BXC2" s="68"/>
      <c r="BXD2" s="68"/>
      <c r="BXE2" s="68"/>
      <c r="BXF2" s="68"/>
      <c r="BXG2" s="68"/>
      <c r="BXH2" s="68"/>
      <c r="BXI2" s="68"/>
      <c r="BXJ2" s="68"/>
      <c r="BXK2" s="68"/>
      <c r="BXL2" s="68"/>
      <c r="BXM2" s="68"/>
      <c r="BXN2" s="68"/>
      <c r="BXO2" s="68"/>
      <c r="BXP2" s="68"/>
      <c r="BXQ2" s="68"/>
      <c r="BXR2" s="68"/>
      <c r="BXS2" s="68"/>
      <c r="BXT2" s="68"/>
      <c r="BXU2" s="68"/>
      <c r="BXV2" s="68"/>
      <c r="BXW2" s="68"/>
      <c r="BXX2" s="68"/>
      <c r="BXY2" s="68"/>
      <c r="BXZ2" s="68"/>
      <c r="BYA2" s="68"/>
      <c r="BYB2" s="68"/>
      <c r="BYC2" s="68"/>
      <c r="BYD2" s="68"/>
      <c r="BYE2" s="68"/>
      <c r="BYF2" s="68"/>
      <c r="BYG2" s="68"/>
      <c r="BYH2" s="68"/>
      <c r="BYI2" s="68"/>
      <c r="BYJ2" s="68"/>
      <c r="BYK2" s="68"/>
      <c r="BYL2" s="68"/>
      <c r="BYM2" s="68"/>
      <c r="BYN2" s="68"/>
      <c r="BYO2" s="68"/>
      <c r="BYP2" s="68"/>
      <c r="BYQ2" s="68"/>
      <c r="BYR2" s="68"/>
      <c r="BYS2" s="68"/>
      <c r="BYT2" s="68"/>
      <c r="BYU2" s="68"/>
      <c r="BYV2" s="68"/>
      <c r="BYW2" s="68"/>
      <c r="BYX2" s="68"/>
      <c r="BYY2" s="68"/>
      <c r="BYZ2" s="68"/>
      <c r="BZA2" s="68"/>
      <c r="BZB2" s="68"/>
      <c r="BZC2" s="68"/>
      <c r="BZD2" s="68"/>
      <c r="BZE2" s="68"/>
      <c r="BZF2" s="68"/>
      <c r="BZG2" s="68"/>
      <c r="BZH2" s="68"/>
      <c r="BZI2" s="68"/>
      <c r="BZJ2" s="68"/>
      <c r="BZK2" s="68"/>
      <c r="BZL2" s="68"/>
      <c r="BZM2" s="68"/>
      <c r="BZN2" s="68"/>
      <c r="BZO2" s="68"/>
      <c r="BZP2" s="68"/>
      <c r="BZQ2" s="68"/>
      <c r="BZR2" s="68"/>
      <c r="BZS2" s="68"/>
      <c r="BZT2" s="68"/>
      <c r="BZU2" s="68"/>
      <c r="BZV2" s="68"/>
      <c r="BZW2" s="68"/>
      <c r="BZX2" s="68"/>
      <c r="BZY2" s="68"/>
      <c r="BZZ2" s="68"/>
      <c r="CAA2" s="68"/>
      <c r="CAB2" s="68"/>
      <c r="CAC2" s="68"/>
      <c r="CAD2" s="68"/>
      <c r="CAE2" s="68"/>
      <c r="CAF2" s="68"/>
      <c r="CAG2" s="68"/>
      <c r="CAH2" s="68"/>
      <c r="CAI2" s="68"/>
      <c r="CAJ2" s="68"/>
      <c r="CAK2" s="68"/>
      <c r="CAL2" s="68"/>
      <c r="CAM2" s="68"/>
      <c r="CAN2" s="68"/>
      <c r="CAO2" s="68"/>
      <c r="CAP2" s="68"/>
      <c r="CAQ2" s="68"/>
      <c r="CAR2" s="68"/>
      <c r="CAS2" s="68"/>
      <c r="CAT2" s="68"/>
      <c r="CAU2" s="68"/>
      <c r="CAV2" s="68"/>
      <c r="CAW2" s="68"/>
      <c r="CAX2" s="68"/>
      <c r="CAY2" s="68"/>
      <c r="CAZ2" s="68"/>
      <c r="CBA2" s="68"/>
      <c r="CBB2" s="68"/>
      <c r="CBC2" s="68"/>
      <c r="CBD2" s="68"/>
      <c r="CBE2" s="68"/>
      <c r="CBF2" s="68"/>
      <c r="CBG2" s="68"/>
      <c r="CBH2" s="68"/>
      <c r="CBI2" s="68"/>
      <c r="CBJ2" s="68"/>
      <c r="CBK2" s="68"/>
      <c r="CBL2" s="68"/>
      <c r="CBM2" s="68"/>
      <c r="CBN2" s="68"/>
      <c r="CBO2" s="68"/>
      <c r="CBP2" s="68"/>
      <c r="CBQ2" s="68"/>
      <c r="CBR2" s="68"/>
      <c r="CBS2" s="68"/>
      <c r="CBT2" s="68"/>
      <c r="CBU2" s="68"/>
      <c r="CBV2" s="68"/>
      <c r="CBW2" s="68"/>
      <c r="CBX2" s="68"/>
      <c r="CBY2" s="68"/>
      <c r="CBZ2" s="68"/>
      <c r="CCA2" s="68"/>
      <c r="CCB2" s="68"/>
      <c r="CCC2" s="68"/>
      <c r="CCD2" s="68"/>
      <c r="CCE2" s="68"/>
      <c r="CCF2" s="68"/>
      <c r="CCG2" s="68"/>
      <c r="CCH2" s="68"/>
      <c r="CCI2" s="68"/>
      <c r="CCJ2" s="68"/>
      <c r="CCK2" s="68"/>
      <c r="CCL2" s="68"/>
      <c r="CCM2" s="68"/>
      <c r="CCN2" s="68"/>
      <c r="CCO2" s="68"/>
      <c r="CCP2" s="68"/>
      <c r="CCQ2" s="68"/>
      <c r="CCR2" s="68"/>
      <c r="CCS2" s="68"/>
      <c r="CCT2" s="68"/>
      <c r="CCU2" s="68"/>
      <c r="CCV2" s="68"/>
      <c r="CCW2" s="68"/>
      <c r="CCX2" s="68"/>
      <c r="CCY2" s="68"/>
      <c r="CCZ2" s="68"/>
      <c r="CDA2" s="68"/>
      <c r="CDB2" s="68"/>
      <c r="CDC2" s="68"/>
      <c r="CDD2" s="68"/>
      <c r="CDE2" s="68"/>
      <c r="CDF2" s="68"/>
      <c r="CDG2" s="68"/>
      <c r="CDH2" s="68"/>
      <c r="CDI2" s="68"/>
      <c r="CDJ2" s="68"/>
      <c r="CDK2" s="68"/>
      <c r="CDL2" s="68"/>
      <c r="CDM2" s="68"/>
      <c r="CDN2" s="68"/>
      <c r="CDO2" s="68"/>
      <c r="CDP2" s="68"/>
      <c r="CDQ2" s="68"/>
      <c r="CDR2" s="68"/>
      <c r="CDS2" s="68"/>
      <c r="CDT2" s="68"/>
      <c r="CDU2" s="68"/>
      <c r="CDV2" s="68"/>
      <c r="CDW2" s="68"/>
      <c r="CDX2" s="68"/>
      <c r="CDY2" s="68"/>
      <c r="CDZ2" s="68"/>
      <c r="CEA2" s="68"/>
      <c r="CEB2" s="68"/>
      <c r="CEC2" s="68"/>
      <c r="CED2" s="68"/>
      <c r="CEE2" s="68"/>
      <c r="CEF2" s="68"/>
      <c r="CEG2" s="68"/>
      <c r="CEH2" s="68"/>
      <c r="CEI2" s="68"/>
      <c r="CEJ2" s="68"/>
      <c r="CEK2" s="68"/>
      <c r="CEL2" s="68"/>
      <c r="CEM2" s="68"/>
      <c r="CEN2" s="68"/>
      <c r="CEO2" s="68"/>
      <c r="CEP2" s="68"/>
      <c r="CEQ2" s="68"/>
      <c r="CER2" s="68"/>
      <c r="CES2" s="68"/>
      <c r="CET2" s="68"/>
      <c r="CEU2" s="68"/>
      <c r="CEV2" s="68"/>
      <c r="CEW2" s="68"/>
      <c r="CEX2" s="68"/>
      <c r="CEY2" s="68"/>
      <c r="CEZ2" s="68"/>
      <c r="CFA2" s="68"/>
      <c r="CFB2" s="68"/>
      <c r="CFC2" s="68"/>
      <c r="CFD2" s="68"/>
      <c r="CFE2" s="68"/>
      <c r="CFF2" s="68"/>
      <c r="CFG2" s="68"/>
      <c r="CFH2" s="68"/>
      <c r="CFI2" s="68"/>
      <c r="CFJ2" s="68"/>
      <c r="CFK2" s="68"/>
      <c r="CFL2" s="68"/>
      <c r="CFM2" s="68"/>
      <c r="CFN2" s="68"/>
      <c r="CFO2" s="68"/>
      <c r="CFP2" s="68"/>
      <c r="CFQ2" s="68"/>
      <c r="CFR2" s="68"/>
      <c r="CFS2" s="68"/>
      <c r="CFT2" s="68"/>
      <c r="CFU2" s="68"/>
      <c r="CFV2" s="68"/>
      <c r="CFW2" s="68"/>
      <c r="CFX2" s="68"/>
      <c r="CFY2" s="68"/>
      <c r="CFZ2" s="68"/>
      <c r="CGA2" s="68"/>
      <c r="CGB2" s="68"/>
      <c r="CGC2" s="68"/>
      <c r="CGD2" s="68"/>
      <c r="CGE2" s="68"/>
      <c r="CGF2" s="68"/>
      <c r="CGG2" s="68"/>
      <c r="CGH2" s="68"/>
      <c r="CGI2" s="68"/>
      <c r="CGJ2" s="68"/>
      <c r="CGK2" s="68"/>
      <c r="CGL2" s="68"/>
      <c r="CGM2" s="68"/>
      <c r="CGN2" s="68"/>
      <c r="CGO2" s="68"/>
      <c r="CGP2" s="68"/>
      <c r="CGQ2" s="68"/>
      <c r="CGR2" s="68"/>
      <c r="CGS2" s="68"/>
      <c r="CGT2" s="68"/>
      <c r="CGU2" s="68"/>
      <c r="CGV2" s="68"/>
      <c r="CGW2" s="68"/>
      <c r="CGX2" s="68"/>
      <c r="CGY2" s="68"/>
      <c r="CGZ2" s="68"/>
      <c r="CHA2" s="68"/>
      <c r="CHB2" s="68"/>
      <c r="CHC2" s="68"/>
      <c r="CHD2" s="68"/>
      <c r="CHE2" s="68"/>
      <c r="CHF2" s="68"/>
      <c r="CHG2" s="68"/>
      <c r="CHH2" s="68"/>
      <c r="CHI2" s="68"/>
      <c r="CHJ2" s="68"/>
      <c r="CHK2" s="68"/>
      <c r="CHL2" s="68"/>
      <c r="CHM2" s="68"/>
      <c r="CHN2" s="68"/>
      <c r="CHO2" s="68"/>
      <c r="CHP2" s="68"/>
      <c r="CHQ2" s="68"/>
      <c r="CHR2" s="68"/>
      <c r="CHS2" s="68"/>
      <c r="CHT2" s="68"/>
      <c r="CHU2" s="68"/>
      <c r="CHV2" s="68"/>
      <c r="CHW2" s="68"/>
      <c r="CHX2" s="68"/>
      <c r="CHY2" s="68"/>
      <c r="CHZ2" s="68"/>
      <c r="CIA2" s="68"/>
      <c r="CIB2" s="68"/>
      <c r="CIC2" s="68"/>
      <c r="CID2" s="68"/>
      <c r="CIE2" s="68"/>
      <c r="CIF2" s="68"/>
      <c r="CIG2" s="68"/>
      <c r="CIH2" s="68"/>
      <c r="CII2" s="68"/>
      <c r="CIJ2" s="68"/>
      <c r="CIK2" s="68"/>
      <c r="CIL2" s="68"/>
      <c r="CIM2" s="68"/>
      <c r="CIN2" s="68"/>
      <c r="CIO2" s="68"/>
      <c r="CIP2" s="68"/>
      <c r="CIQ2" s="68"/>
      <c r="CIR2" s="68"/>
      <c r="CIS2" s="68"/>
      <c r="CIT2" s="68"/>
      <c r="CIU2" s="68"/>
      <c r="CIV2" s="68"/>
      <c r="CIW2" s="68"/>
      <c r="CIX2" s="68"/>
      <c r="CIY2" s="68"/>
      <c r="CIZ2" s="68"/>
      <c r="CJA2" s="68"/>
      <c r="CJB2" s="68"/>
      <c r="CJC2" s="68"/>
      <c r="CJD2" s="68"/>
      <c r="CJE2" s="68"/>
      <c r="CJF2" s="68"/>
      <c r="CJG2" s="68"/>
      <c r="CJH2" s="68"/>
      <c r="CJI2" s="68"/>
      <c r="CJJ2" s="68"/>
      <c r="CJK2" s="68"/>
      <c r="CJL2" s="68"/>
      <c r="CJM2" s="68"/>
      <c r="CJN2" s="68"/>
      <c r="CJO2" s="68"/>
      <c r="CJP2" s="68"/>
      <c r="CJQ2" s="68"/>
      <c r="CJR2" s="68"/>
      <c r="CJS2" s="68"/>
      <c r="CJT2" s="68"/>
      <c r="CJU2" s="68"/>
      <c r="CJV2" s="68"/>
      <c r="CJW2" s="68"/>
      <c r="CJX2" s="68"/>
      <c r="CJY2" s="68"/>
      <c r="CJZ2" s="68"/>
      <c r="CKA2" s="68"/>
      <c r="CKB2" s="68"/>
      <c r="CKC2" s="68"/>
      <c r="CKD2" s="68"/>
      <c r="CKE2" s="68"/>
      <c r="CKF2" s="68"/>
      <c r="CKG2" s="68"/>
      <c r="CKH2" s="68"/>
      <c r="CKI2" s="68"/>
      <c r="CKJ2" s="68"/>
      <c r="CKK2" s="68"/>
      <c r="CKL2" s="68"/>
      <c r="CKM2" s="68"/>
      <c r="CKN2" s="68"/>
      <c r="CKO2" s="68"/>
      <c r="CKP2" s="68"/>
      <c r="CKQ2" s="68"/>
      <c r="CKR2" s="68"/>
      <c r="CKS2" s="68"/>
      <c r="CKT2" s="68"/>
      <c r="CKU2" s="68"/>
      <c r="CKV2" s="68"/>
      <c r="CKW2" s="68"/>
      <c r="CKX2" s="68"/>
      <c r="CKY2" s="68"/>
      <c r="CKZ2" s="68"/>
      <c r="CLA2" s="68"/>
      <c r="CLB2" s="68"/>
      <c r="CLC2" s="68"/>
      <c r="CLD2" s="68"/>
      <c r="CLE2" s="68"/>
      <c r="CLF2" s="68"/>
      <c r="CLG2" s="68"/>
      <c r="CLH2" s="68"/>
      <c r="CLI2" s="68"/>
      <c r="CLJ2" s="68"/>
      <c r="CLK2" s="68"/>
      <c r="CLL2" s="68"/>
      <c r="CLM2" s="68"/>
      <c r="CLN2" s="68"/>
      <c r="CLO2" s="68"/>
      <c r="CLP2" s="68"/>
      <c r="CLQ2" s="68"/>
      <c r="CLR2" s="68"/>
      <c r="CLS2" s="68"/>
      <c r="CLT2" s="68"/>
      <c r="CLU2" s="68"/>
      <c r="CLV2" s="68"/>
      <c r="CLW2" s="68"/>
    </row>
    <row r="3">
      <c r="A3" s="429" t="s">
        <v>1200</v>
      </c>
      <c r="B3" s="68" t="s">
        <v>1208</v>
      </c>
      <c r="C3" s="68" t="s">
        <v>1198</v>
      </c>
      <c r="D3" s="429" t="s">
        <v>2567</v>
      </c>
      <c r="E3" s="429" t="s">
        <v>2568</v>
      </c>
      <c r="F3" s="68">
        <v>236873.0</v>
      </c>
      <c r="G3" s="68">
        <v>1.0</v>
      </c>
      <c r="H3" s="68">
        <v>8.0</v>
      </c>
      <c r="I3" s="68">
        <v>17.0</v>
      </c>
      <c r="J3" s="68">
        <v>2892.0</v>
      </c>
      <c r="K3" s="429" t="s">
        <v>2569</v>
      </c>
      <c r="L3" s="68"/>
      <c r="M3" s="68"/>
      <c r="N3" s="68"/>
      <c r="O3" s="68"/>
      <c r="P3" s="68"/>
      <c r="Q3" s="68"/>
      <c r="R3" s="68"/>
      <c r="S3" s="68"/>
      <c r="T3" s="68"/>
      <c r="U3" s="68"/>
      <c r="V3" s="68"/>
      <c r="X3" s="68"/>
      <c r="Y3" s="438"/>
      <c r="Z3" s="68"/>
      <c r="AA3" s="68"/>
      <c r="AB3" s="68"/>
      <c r="AC3" s="68"/>
      <c r="AD3" s="68"/>
      <c r="AE3" s="68"/>
      <c r="AF3" s="68"/>
      <c r="AG3" s="68"/>
      <c r="AH3" s="68"/>
      <c r="AJ3" s="68"/>
      <c r="AK3" s="438"/>
      <c r="AL3" s="68"/>
      <c r="AM3" s="68"/>
      <c r="AN3" s="68"/>
      <c r="AO3" s="68"/>
      <c r="AP3" s="68"/>
      <c r="AQ3" s="68"/>
      <c r="AR3" s="68"/>
      <c r="AS3" s="68"/>
      <c r="AT3" s="68"/>
      <c r="AV3" s="68"/>
      <c r="AW3" s="439"/>
      <c r="AX3" s="68"/>
      <c r="AY3" s="68"/>
      <c r="AZ3" s="68"/>
      <c r="BA3" s="68"/>
      <c r="BB3" s="68"/>
      <c r="BC3" s="68"/>
      <c r="BD3" s="68"/>
      <c r="BE3" s="68"/>
      <c r="BF3" s="68"/>
      <c r="BG3" s="68"/>
      <c r="BH3" s="68"/>
      <c r="BI3" s="438"/>
      <c r="BJ3" s="68"/>
      <c r="BK3" s="68"/>
      <c r="BL3" s="68"/>
      <c r="BM3" s="68"/>
      <c r="BN3" s="68"/>
      <c r="BO3" s="68"/>
      <c r="BP3" s="68"/>
      <c r="BQ3" s="68"/>
      <c r="BR3" s="68"/>
      <c r="BS3" s="68"/>
      <c r="BT3" s="68"/>
      <c r="BU3" s="438"/>
      <c r="BV3" s="68"/>
      <c r="BW3" s="68"/>
      <c r="BX3" s="68"/>
      <c r="BY3" s="68"/>
      <c r="BZ3" s="68"/>
      <c r="CA3" s="68"/>
      <c r="CB3" s="68"/>
      <c r="CC3" s="68"/>
      <c r="CD3" s="68"/>
      <c r="CE3" s="68"/>
      <c r="CF3" s="68"/>
      <c r="CG3" s="438"/>
      <c r="CH3" s="68"/>
      <c r="CI3" s="68"/>
      <c r="CJ3" s="68"/>
      <c r="CK3" s="68"/>
      <c r="CL3" s="68"/>
      <c r="CM3" s="68"/>
      <c r="CN3" s="68"/>
      <c r="CO3" s="68"/>
      <c r="CP3" s="68"/>
      <c r="CQ3" s="68"/>
      <c r="CR3" s="68"/>
      <c r="CS3" s="438"/>
      <c r="CT3" s="68"/>
      <c r="CU3" s="68"/>
      <c r="CV3" s="68"/>
      <c r="CW3" s="68"/>
      <c r="CX3" s="68"/>
      <c r="CY3" s="68"/>
      <c r="CZ3" s="68"/>
      <c r="DA3" s="68"/>
      <c r="DB3" s="68"/>
      <c r="DC3" s="68"/>
      <c r="DD3" s="68"/>
      <c r="DE3" s="438"/>
      <c r="DF3" s="68"/>
      <c r="DG3" s="68"/>
      <c r="DH3" s="68"/>
      <c r="DI3" s="68"/>
      <c r="DJ3" s="68"/>
      <c r="DK3" s="68"/>
      <c r="DL3" s="68"/>
      <c r="DM3" s="68"/>
      <c r="DN3" s="68"/>
      <c r="DO3" s="68"/>
      <c r="DP3" s="68"/>
      <c r="DQ3" s="438"/>
      <c r="DR3" s="68"/>
      <c r="DS3" s="68"/>
      <c r="DT3" s="68"/>
      <c r="DU3" s="68"/>
      <c r="DV3" s="68"/>
      <c r="DW3" s="68"/>
      <c r="DX3" s="68"/>
      <c r="DY3" s="68"/>
      <c r="DZ3" s="68"/>
      <c r="EA3" s="68"/>
      <c r="EB3" s="68"/>
      <c r="EC3" s="438"/>
      <c r="ED3" s="68"/>
      <c r="EE3" s="68"/>
      <c r="EF3" s="68"/>
      <c r="EG3" s="68"/>
      <c r="EH3" s="68"/>
      <c r="EI3" s="68"/>
      <c r="EJ3" s="68"/>
      <c r="EK3" s="68"/>
      <c r="EL3" s="68"/>
      <c r="EM3" s="68"/>
      <c r="EN3" s="68"/>
      <c r="EO3" s="438"/>
      <c r="EP3" s="68"/>
      <c r="EQ3" s="68"/>
      <c r="ER3" s="68"/>
      <c r="ES3" s="68"/>
      <c r="ET3" s="68"/>
      <c r="EU3" s="68"/>
      <c r="EV3" s="68"/>
      <c r="EW3" s="68"/>
      <c r="EX3" s="68"/>
      <c r="EY3" s="68"/>
      <c r="EZ3" s="68"/>
      <c r="FA3" s="438"/>
      <c r="FB3" s="68"/>
      <c r="FD3" s="68"/>
      <c r="FE3" s="68"/>
      <c r="FF3" s="68"/>
      <c r="FG3" s="68"/>
      <c r="FH3" s="68"/>
      <c r="FI3" s="68"/>
      <c r="FJ3" s="68"/>
      <c r="FK3" s="68"/>
      <c r="FL3" s="68"/>
      <c r="FM3" s="68"/>
      <c r="FN3" s="68"/>
      <c r="FO3" s="68"/>
      <c r="FP3" s="68"/>
      <c r="FQ3" s="68"/>
      <c r="FR3" s="68"/>
      <c r="FS3" s="68"/>
      <c r="FT3" s="68"/>
      <c r="FU3" s="68"/>
      <c r="FV3" s="68"/>
      <c r="FW3" s="68"/>
      <c r="FX3" s="68"/>
      <c r="FY3" s="68"/>
      <c r="FZ3" s="68"/>
      <c r="GA3" s="68"/>
      <c r="GB3" s="68"/>
      <c r="GC3" s="68"/>
      <c r="GD3" s="68"/>
      <c r="GE3" s="68"/>
      <c r="GF3" s="68"/>
      <c r="GG3" s="68"/>
      <c r="GH3" s="68"/>
      <c r="GI3" s="68"/>
      <c r="GJ3" s="68"/>
      <c r="GK3" s="68"/>
      <c r="GL3" s="68"/>
      <c r="GM3" s="68"/>
      <c r="GN3" s="68"/>
      <c r="GO3" s="68"/>
      <c r="GP3" s="68"/>
      <c r="GQ3" s="68"/>
      <c r="GR3" s="68"/>
      <c r="GS3" s="68"/>
      <c r="GT3" s="68"/>
      <c r="GU3" s="68"/>
      <c r="GV3" s="68"/>
      <c r="GW3" s="68"/>
      <c r="GY3" s="68"/>
      <c r="GZ3" s="68"/>
      <c r="HA3" s="68"/>
      <c r="HB3" s="68"/>
      <c r="HC3" s="68"/>
      <c r="HE3" s="68"/>
      <c r="HG3" s="68"/>
      <c r="HH3" s="68"/>
      <c r="HI3" s="68"/>
      <c r="HJ3" s="68"/>
      <c r="HK3" s="68"/>
      <c r="HL3" s="68"/>
      <c r="HM3" s="68"/>
      <c r="HN3" s="68"/>
      <c r="HO3" s="68"/>
      <c r="HP3" s="68"/>
      <c r="HQ3" s="68"/>
      <c r="HR3" s="68"/>
      <c r="HT3" s="68"/>
      <c r="HU3" s="68"/>
      <c r="HV3" s="68"/>
      <c r="HW3" s="68"/>
      <c r="HX3" s="68"/>
      <c r="HY3" s="68"/>
      <c r="HZ3" s="68"/>
      <c r="IA3" s="68"/>
      <c r="IB3" s="68"/>
      <c r="IC3" s="68"/>
      <c r="ID3" s="68"/>
      <c r="IE3" s="68"/>
      <c r="IF3" s="68"/>
      <c r="IG3" s="68"/>
      <c r="IH3" s="68"/>
      <c r="II3" s="68"/>
      <c r="IJ3" s="68"/>
      <c r="IK3" s="68"/>
      <c r="IL3" s="68"/>
      <c r="IM3" s="68"/>
      <c r="IN3" s="68"/>
      <c r="IO3" s="68"/>
      <c r="IP3" s="68"/>
      <c r="IQ3" s="68"/>
      <c r="IR3" s="68"/>
      <c r="IS3" s="68"/>
      <c r="IT3" s="68"/>
      <c r="IU3" s="68"/>
      <c r="IV3" s="68"/>
      <c r="IW3" s="68"/>
      <c r="IX3" s="68"/>
      <c r="IY3" s="68"/>
      <c r="IZ3" s="68"/>
      <c r="JA3" s="68"/>
      <c r="JB3" s="68"/>
      <c r="JC3" s="68"/>
      <c r="JD3" s="68"/>
      <c r="JE3" s="68"/>
      <c r="JF3" s="68"/>
      <c r="JG3" s="68"/>
      <c r="JH3" s="68"/>
      <c r="JJ3" s="68"/>
      <c r="JK3" s="68"/>
      <c r="JL3" s="68"/>
      <c r="JM3" s="68"/>
      <c r="JN3" s="68"/>
      <c r="JO3" s="68"/>
      <c r="JP3" s="68"/>
      <c r="JQ3" s="68"/>
      <c r="JR3" s="68"/>
      <c r="JS3" s="68"/>
      <c r="JT3" s="68"/>
      <c r="JU3" s="68"/>
      <c r="JV3" s="68"/>
      <c r="JW3" s="68"/>
      <c r="JX3" s="68"/>
      <c r="JY3" s="68"/>
      <c r="JZ3" s="68"/>
      <c r="KD3" s="68"/>
      <c r="KE3" s="68"/>
      <c r="KF3" s="68"/>
      <c r="KJ3" s="68"/>
      <c r="LK3" s="68"/>
      <c r="LL3" s="68"/>
      <c r="LM3" s="68"/>
      <c r="LN3" s="68"/>
      <c r="LX3" s="68"/>
      <c r="LY3" s="68"/>
      <c r="LZ3" s="68"/>
      <c r="MA3" s="68"/>
      <c r="MC3" s="68"/>
      <c r="MD3" s="68"/>
      <c r="ME3" s="68"/>
      <c r="MF3" s="68"/>
      <c r="MG3" s="68"/>
      <c r="MH3" s="68"/>
      <c r="MI3" s="68"/>
      <c r="MJ3" s="68"/>
      <c r="MK3" s="68"/>
      <c r="ML3" s="68"/>
      <c r="MM3" s="68"/>
      <c r="MN3" s="68"/>
      <c r="MO3" s="68"/>
      <c r="MQ3" s="68"/>
      <c r="MR3" s="68"/>
      <c r="MT3" s="68"/>
      <c r="MU3" s="68"/>
      <c r="MV3" s="68"/>
      <c r="MW3" s="68"/>
      <c r="MX3" s="68"/>
      <c r="MY3" s="68"/>
      <c r="MZ3" s="68"/>
      <c r="NA3" s="68"/>
      <c r="NB3" s="68"/>
      <c r="NC3" s="68"/>
      <c r="ND3" s="68"/>
      <c r="NE3" s="68"/>
      <c r="NF3" s="68"/>
      <c r="NG3" s="68"/>
      <c r="NH3" s="68"/>
      <c r="NI3" s="68"/>
      <c r="NJ3" s="68"/>
      <c r="NK3" s="68"/>
      <c r="NL3" s="68"/>
      <c r="NM3" s="68"/>
      <c r="NN3" s="68"/>
      <c r="NO3" s="68"/>
      <c r="NP3" s="68"/>
      <c r="NQ3" s="68"/>
      <c r="NR3" s="68"/>
      <c r="NS3" s="68"/>
      <c r="NT3" s="68"/>
      <c r="NU3" s="68"/>
      <c r="NV3" s="68"/>
      <c r="NW3" s="68"/>
      <c r="NX3" s="68"/>
      <c r="NY3" s="68"/>
      <c r="NZ3" s="68"/>
      <c r="OA3" s="68"/>
      <c r="OB3" s="68"/>
      <c r="OC3" s="68"/>
      <c r="OD3" s="68"/>
      <c r="OE3" s="68"/>
      <c r="OH3" s="68"/>
      <c r="OI3" s="68"/>
      <c r="OJ3" s="68"/>
      <c r="OK3" s="68"/>
      <c r="OM3" s="68"/>
      <c r="OO3" s="68"/>
      <c r="OP3" s="68"/>
      <c r="OQ3" s="68"/>
      <c r="OS3" s="68"/>
      <c r="OT3" s="68"/>
      <c r="OU3" s="68"/>
      <c r="OV3" s="68"/>
      <c r="OW3" s="68"/>
      <c r="OX3" s="68"/>
      <c r="OY3" s="68"/>
      <c r="OZ3" s="68"/>
      <c r="PA3" s="68"/>
      <c r="PB3" s="68"/>
      <c r="PC3" s="68"/>
      <c r="PD3" s="68"/>
      <c r="PE3" s="68"/>
      <c r="PF3" s="68"/>
      <c r="PG3" s="68"/>
      <c r="PH3" s="68"/>
      <c r="PI3" s="68"/>
      <c r="PJ3" s="68"/>
      <c r="PK3" s="68"/>
      <c r="PL3" s="68"/>
      <c r="PM3" s="68"/>
      <c r="PO3" s="68"/>
      <c r="PP3" s="68"/>
      <c r="PS3" s="68"/>
      <c r="PT3" s="68"/>
      <c r="PU3" s="68"/>
      <c r="PV3" s="68"/>
      <c r="PX3" s="68"/>
      <c r="PY3" s="68"/>
      <c r="PZ3" s="68"/>
      <c r="QA3" s="68"/>
      <c r="QB3" s="68"/>
      <c r="QC3" s="68"/>
      <c r="QD3" s="68"/>
      <c r="QE3" s="68"/>
      <c r="QF3" s="68"/>
      <c r="QG3" s="68"/>
      <c r="QH3" s="68"/>
      <c r="QI3" s="68"/>
      <c r="QJ3" s="68"/>
      <c r="QK3" s="68"/>
      <c r="QL3" s="68"/>
      <c r="QM3" s="68"/>
      <c r="QN3" s="68"/>
      <c r="QO3" s="68"/>
      <c r="QP3" s="68"/>
      <c r="QQ3" s="68"/>
      <c r="QR3" s="68"/>
      <c r="QS3" s="68"/>
      <c r="QT3" s="68"/>
      <c r="QU3" s="68"/>
      <c r="QV3" s="68"/>
      <c r="QX3" s="68"/>
      <c r="QY3" s="68"/>
      <c r="RB3" s="68"/>
      <c r="RC3" s="68"/>
      <c r="RD3" s="68"/>
      <c r="RE3" s="68"/>
      <c r="RG3" s="68"/>
      <c r="RI3" s="68"/>
      <c r="RJ3" s="68"/>
      <c r="RK3" s="68"/>
      <c r="RM3" s="68"/>
      <c r="RN3" s="68"/>
      <c r="RO3" s="68"/>
      <c r="RP3" s="68"/>
      <c r="RQ3" s="68"/>
      <c r="RR3" s="68"/>
      <c r="SC3" s="68"/>
      <c r="SD3" s="68"/>
      <c r="SE3" s="68"/>
      <c r="SF3" s="68"/>
      <c r="SG3" s="68"/>
      <c r="SH3" s="68"/>
      <c r="SI3" s="68"/>
      <c r="SJ3" s="68"/>
      <c r="SK3" s="68"/>
      <c r="SL3" s="68"/>
      <c r="SM3" s="68"/>
      <c r="SN3" s="68"/>
      <c r="SO3" s="68"/>
      <c r="SP3" s="68"/>
      <c r="SQ3" s="68"/>
      <c r="SR3" s="68"/>
      <c r="SS3" s="68"/>
      <c r="ST3" s="68"/>
      <c r="SU3" s="68"/>
      <c r="SV3" s="68"/>
      <c r="SW3" s="68"/>
      <c r="SX3" s="68"/>
      <c r="SY3" s="68"/>
      <c r="SZ3" s="68"/>
      <c r="TA3" s="68"/>
      <c r="TB3" s="68"/>
      <c r="TC3" s="68"/>
      <c r="TD3" s="68"/>
      <c r="TE3" s="68"/>
      <c r="TF3" s="68"/>
      <c r="TG3" s="68"/>
      <c r="TH3" s="68"/>
      <c r="TI3" s="68"/>
      <c r="TJ3" s="68"/>
      <c r="TK3" s="68"/>
      <c r="TL3" s="68"/>
      <c r="TM3" s="68"/>
      <c r="TN3" s="68"/>
      <c r="TO3" s="68"/>
      <c r="TP3" s="68"/>
      <c r="TQ3" s="68"/>
      <c r="TR3" s="68"/>
      <c r="TS3" s="68"/>
      <c r="TT3" s="68"/>
      <c r="TU3" s="68"/>
      <c r="TV3" s="68"/>
      <c r="TW3" s="68"/>
      <c r="TX3" s="68"/>
      <c r="TY3" s="68"/>
      <c r="TZ3" s="68"/>
      <c r="UA3" s="68"/>
      <c r="UB3" s="68"/>
      <c r="UC3" s="68"/>
      <c r="UD3" s="68"/>
      <c r="UE3" s="68"/>
      <c r="UF3" s="68"/>
      <c r="UG3" s="68"/>
      <c r="UH3" s="68"/>
      <c r="UI3" s="68"/>
      <c r="UJ3" s="68"/>
      <c r="UK3" s="68"/>
      <c r="UL3" s="68"/>
      <c r="UM3" s="68"/>
      <c r="UN3" s="68"/>
      <c r="UO3" s="68"/>
      <c r="UP3" s="68"/>
      <c r="UQ3" s="68"/>
      <c r="UR3" s="68"/>
      <c r="US3" s="68"/>
      <c r="UT3" s="68"/>
      <c r="UU3" s="68"/>
      <c r="UV3" s="68"/>
      <c r="UW3" s="68"/>
      <c r="UX3" s="68"/>
      <c r="UY3" s="68"/>
      <c r="UZ3" s="68"/>
      <c r="VA3" s="68"/>
      <c r="VB3" s="68"/>
      <c r="VC3" s="68"/>
      <c r="VD3" s="68"/>
      <c r="VE3" s="68"/>
      <c r="VF3" s="68"/>
      <c r="VG3" s="68"/>
      <c r="VH3" s="68"/>
      <c r="VI3" s="68"/>
      <c r="VJ3" s="68"/>
      <c r="VK3" s="68"/>
      <c r="VL3" s="68"/>
      <c r="VM3" s="68"/>
      <c r="VN3" s="68"/>
      <c r="VO3" s="68"/>
      <c r="VP3" s="68"/>
      <c r="VS3" s="68"/>
      <c r="VT3" s="68"/>
      <c r="VU3" s="68"/>
      <c r="VV3" s="68"/>
      <c r="VX3" s="68"/>
      <c r="VZ3" s="68"/>
      <c r="WA3" s="68"/>
      <c r="WB3" s="68"/>
      <c r="WD3" s="68"/>
      <c r="WE3" s="68"/>
      <c r="WH3" s="68"/>
      <c r="WI3" s="68"/>
      <c r="WJ3" s="68"/>
      <c r="WK3" s="68"/>
      <c r="WM3" s="68"/>
      <c r="WO3" s="68"/>
      <c r="WP3" s="68"/>
      <c r="WQ3" s="68"/>
      <c r="WR3" s="68"/>
      <c r="WS3" s="68"/>
      <c r="WT3" s="68"/>
      <c r="WU3" s="68"/>
      <c r="WV3" s="68"/>
      <c r="WW3" s="68"/>
      <c r="WX3" s="68"/>
      <c r="WY3" s="68"/>
      <c r="WZ3" s="68"/>
      <c r="XA3" s="68"/>
      <c r="XC3" s="68"/>
      <c r="XD3" s="68"/>
      <c r="XG3" s="68"/>
      <c r="XH3" s="68"/>
      <c r="XI3" s="68"/>
      <c r="XJ3" s="68"/>
      <c r="XL3" s="68"/>
      <c r="XN3" s="68"/>
      <c r="XO3" s="68"/>
      <c r="XP3" s="68"/>
      <c r="XR3" s="68"/>
      <c r="XS3" s="68"/>
      <c r="XV3" s="68"/>
      <c r="XW3" s="68"/>
      <c r="XX3" s="68"/>
      <c r="XY3" s="68"/>
      <c r="YA3" s="68"/>
      <c r="YC3" s="68"/>
      <c r="YD3" s="68"/>
      <c r="YE3" s="68"/>
      <c r="YG3" s="68"/>
      <c r="YH3" s="68"/>
      <c r="YI3" s="68"/>
      <c r="YJ3" s="68"/>
      <c r="YK3" s="68"/>
      <c r="YL3" s="68"/>
      <c r="YN3" s="68"/>
      <c r="YO3" s="68"/>
      <c r="YP3" s="68"/>
      <c r="YQ3" s="68"/>
      <c r="YR3" s="68"/>
      <c r="YS3" s="68"/>
      <c r="YT3" s="68"/>
      <c r="YU3" s="68"/>
      <c r="YV3" s="68"/>
      <c r="YW3" s="68"/>
      <c r="YX3" s="68"/>
      <c r="YY3" s="68"/>
      <c r="YZ3" s="68"/>
      <c r="ZB3" s="68"/>
      <c r="ZC3" s="68"/>
      <c r="ZD3" s="68"/>
      <c r="ZE3" s="68"/>
      <c r="ZF3" s="68"/>
      <c r="ZG3" s="68"/>
      <c r="ZH3" s="68"/>
      <c r="ZI3" s="68"/>
      <c r="ZJ3" s="68"/>
      <c r="ZK3" s="68"/>
      <c r="ZL3" s="68"/>
      <c r="ZM3" s="68"/>
      <c r="ZN3" s="68"/>
      <c r="ZO3" s="68"/>
      <c r="ZP3" s="68"/>
      <c r="ZQ3" s="68"/>
      <c r="ZR3" s="68"/>
      <c r="ZS3" s="68"/>
      <c r="ZT3" s="68"/>
      <c r="ZU3" s="68"/>
      <c r="ZV3" s="68"/>
      <c r="ZW3" s="68"/>
      <c r="ZX3" s="68"/>
      <c r="ZY3" s="68"/>
      <c r="ZZ3" s="68"/>
      <c r="AAA3" s="68"/>
      <c r="AAB3" s="68"/>
      <c r="AAC3" s="68"/>
      <c r="AAD3" s="68"/>
      <c r="AAH3" s="68"/>
      <c r="AAI3" s="68"/>
      <c r="AAK3" s="68"/>
      <c r="AAL3" s="68"/>
      <c r="AAM3" s="68"/>
      <c r="AAN3" s="68"/>
      <c r="AAO3" s="68"/>
      <c r="AAP3" s="68"/>
      <c r="AAQ3" s="68"/>
      <c r="AAR3" s="68"/>
      <c r="AAS3" s="68"/>
      <c r="AAT3" s="68"/>
      <c r="AAU3" s="68"/>
      <c r="AAV3" s="68"/>
      <c r="AAW3" s="68"/>
      <c r="AAX3" s="68"/>
      <c r="AAY3" s="68"/>
      <c r="AAZ3" s="68"/>
      <c r="ABA3" s="68"/>
      <c r="ABB3" s="68"/>
      <c r="ABC3" s="68"/>
      <c r="ABD3" s="68"/>
      <c r="ABE3" s="68"/>
      <c r="ABF3" s="68"/>
      <c r="ABG3" s="68"/>
      <c r="ABH3" s="68"/>
      <c r="ABI3" s="68"/>
      <c r="ABK3" s="68"/>
      <c r="ABL3" s="68"/>
      <c r="ABO3" s="68"/>
      <c r="ABP3" s="68"/>
      <c r="ABQ3" s="68"/>
      <c r="ABR3" s="68"/>
      <c r="ABS3" s="68"/>
      <c r="ABT3" s="68"/>
      <c r="ABU3" s="68"/>
      <c r="ABV3" s="68"/>
      <c r="ABW3" s="68"/>
      <c r="ABX3" s="68"/>
      <c r="ABY3" s="68"/>
      <c r="ABZ3" s="68"/>
      <c r="ACA3" s="68"/>
      <c r="ACB3" s="68"/>
      <c r="ACD3" s="68"/>
      <c r="ACE3" s="68"/>
      <c r="ACF3" s="68"/>
      <c r="ACG3" s="68"/>
      <c r="ACI3" s="68"/>
      <c r="ACK3" s="68"/>
      <c r="ACL3" s="68"/>
      <c r="ACM3" s="68"/>
      <c r="ACO3" s="68"/>
      <c r="ACP3" s="68"/>
      <c r="ACS3" s="68"/>
      <c r="ACT3" s="68"/>
      <c r="ACU3" s="68"/>
      <c r="ACV3" s="68"/>
      <c r="ACX3" s="68"/>
      <c r="ACZ3" s="68"/>
      <c r="ADA3" s="68"/>
      <c r="ADB3" s="68"/>
      <c r="ADD3" s="68"/>
      <c r="ADE3" s="68"/>
      <c r="ADH3" s="68"/>
      <c r="ADI3" s="68"/>
      <c r="ADJ3" s="68"/>
      <c r="ADK3" s="68"/>
      <c r="ADM3" s="68"/>
      <c r="ADO3" s="68"/>
      <c r="ADP3" s="68"/>
      <c r="ADQ3" s="68"/>
      <c r="ADS3" s="68"/>
      <c r="ADT3" s="68"/>
      <c r="ADU3" s="68"/>
      <c r="ADV3" s="68"/>
      <c r="ADW3" s="68"/>
      <c r="ADX3" s="68"/>
      <c r="AEJ3" s="68"/>
      <c r="AEK3" s="68"/>
      <c r="AEL3" s="68"/>
      <c r="AEM3" s="68"/>
      <c r="AEN3" s="68"/>
      <c r="AEO3" s="68"/>
      <c r="AEP3" s="68"/>
      <c r="AEQ3" s="68"/>
      <c r="AER3" s="68"/>
      <c r="AES3" s="68"/>
      <c r="AET3" s="68"/>
      <c r="AEU3" s="68"/>
      <c r="AEW3" s="68"/>
      <c r="AEX3" s="68"/>
      <c r="AEY3" s="68"/>
      <c r="AEZ3" s="68"/>
      <c r="AFA3" s="68"/>
      <c r="AFB3" s="68"/>
      <c r="AFC3" s="68"/>
      <c r="AFD3" s="68"/>
      <c r="AFE3" s="68"/>
      <c r="AFF3" s="68"/>
      <c r="AFG3" s="68"/>
      <c r="AFH3" s="68"/>
      <c r="AFI3" s="68"/>
      <c r="AFJ3" s="68"/>
      <c r="AFK3" s="68"/>
      <c r="AFL3" s="68"/>
      <c r="AFM3" s="68"/>
      <c r="AFN3" s="68"/>
      <c r="AFO3" s="68"/>
      <c r="AFP3" s="68"/>
      <c r="AFQ3" s="68"/>
      <c r="AFR3" s="68"/>
      <c r="AFS3" s="68"/>
      <c r="AFT3" s="68"/>
      <c r="AFU3" s="68"/>
      <c r="AFV3" s="68"/>
      <c r="AFW3" s="68"/>
      <c r="AFX3" s="68"/>
      <c r="AFY3" s="68"/>
      <c r="AFZ3" s="68"/>
      <c r="AGA3" s="68"/>
      <c r="AGB3" s="68"/>
      <c r="AGC3" s="68"/>
      <c r="AGD3" s="68"/>
      <c r="AGE3" s="68"/>
      <c r="AGF3" s="68"/>
      <c r="AGG3" s="68"/>
      <c r="AGH3" s="68"/>
      <c r="AGI3" s="68"/>
      <c r="AGJ3" s="68"/>
      <c r="AGK3" s="68"/>
      <c r="AGL3" s="68"/>
      <c r="AGM3" s="68"/>
      <c r="AGN3" s="68"/>
      <c r="AGO3" s="68"/>
      <c r="AGP3" s="68"/>
      <c r="AGQ3" s="68"/>
      <c r="AGR3" s="68"/>
      <c r="AGS3" s="68"/>
      <c r="AGT3" s="68"/>
      <c r="AGU3" s="68"/>
      <c r="AGV3" s="68"/>
      <c r="AGW3" s="68"/>
      <c r="AGX3" s="68"/>
      <c r="AGY3" s="68"/>
      <c r="AGZ3" s="68"/>
      <c r="AHA3" s="68"/>
      <c r="AHB3" s="68"/>
      <c r="AHC3" s="68"/>
      <c r="AHD3" s="68"/>
      <c r="AHE3" s="68"/>
      <c r="AHF3" s="68"/>
      <c r="AHG3" s="68"/>
      <c r="AHH3" s="68"/>
      <c r="AHI3" s="68"/>
      <c r="AHJ3" s="68"/>
      <c r="AHK3" s="68"/>
      <c r="AHL3" s="68"/>
      <c r="AHM3" s="68"/>
      <c r="AHN3" s="68"/>
      <c r="AHO3" s="68"/>
      <c r="AHP3" s="68"/>
      <c r="AHQ3" s="68"/>
      <c r="AHR3" s="68"/>
      <c r="AHS3" s="68"/>
      <c r="AHT3" s="68"/>
      <c r="AHU3" s="68"/>
      <c r="AHV3" s="68"/>
      <c r="AHW3" s="68"/>
      <c r="AHX3" s="68"/>
      <c r="AHY3" s="68"/>
      <c r="AHZ3" s="68"/>
      <c r="AIA3" s="68"/>
      <c r="AIB3" s="68"/>
      <c r="AIC3" s="68"/>
      <c r="AID3" s="68"/>
      <c r="AIE3" s="68"/>
      <c r="AIF3" s="68"/>
      <c r="AIG3" s="68"/>
      <c r="AIH3" s="68"/>
      <c r="AII3" s="68"/>
      <c r="AIJ3" s="68"/>
      <c r="AIK3" s="68"/>
      <c r="AIL3" s="68"/>
      <c r="AIM3" s="68"/>
      <c r="AIN3" s="68"/>
      <c r="AIO3" s="68"/>
      <c r="AIP3" s="68"/>
      <c r="AIQ3" s="68"/>
      <c r="AIR3" s="68"/>
      <c r="AIS3" s="68"/>
      <c r="AIT3" s="68"/>
      <c r="AIU3" s="68"/>
      <c r="AIV3" s="68"/>
      <c r="AIW3" s="68"/>
      <c r="AIX3" s="68"/>
      <c r="AIY3" s="68"/>
      <c r="AIZ3" s="68"/>
      <c r="AJA3" s="68"/>
      <c r="AJB3" s="68"/>
      <c r="AJC3" s="68"/>
      <c r="AJD3" s="68"/>
      <c r="AJE3" s="68"/>
      <c r="AJF3" s="68"/>
      <c r="AJG3" s="68"/>
      <c r="AJH3" s="68"/>
      <c r="AJI3" s="68"/>
      <c r="AJJ3" s="68"/>
      <c r="AJK3" s="68"/>
      <c r="AJL3" s="68"/>
      <c r="AJM3" s="68"/>
      <c r="AJN3" s="68"/>
      <c r="AJO3" s="68"/>
      <c r="AJP3" s="68"/>
      <c r="AJQ3" s="68"/>
      <c r="AJR3" s="68"/>
      <c r="AJS3" s="68"/>
      <c r="AJT3" s="68"/>
      <c r="AJU3" s="68"/>
      <c r="AJV3" s="68"/>
      <c r="AJW3" s="68"/>
      <c r="AJX3" s="68"/>
      <c r="AJY3" s="68"/>
      <c r="AJZ3" s="68"/>
      <c r="AKA3" s="68"/>
      <c r="AKB3" s="68"/>
      <c r="AKC3" s="68"/>
      <c r="AKD3" s="68"/>
      <c r="AKE3" s="68"/>
      <c r="AKF3" s="68"/>
      <c r="AKG3" s="68"/>
      <c r="AKH3" s="68"/>
      <c r="AKI3" s="68"/>
      <c r="AKJ3" s="68"/>
      <c r="AKK3" s="68"/>
      <c r="AKL3" s="68"/>
      <c r="AKM3" s="68"/>
      <c r="AKN3" s="68"/>
      <c r="AKO3" s="68"/>
      <c r="AKP3" s="68"/>
      <c r="AKQ3" s="68"/>
      <c r="AKR3" s="68"/>
      <c r="AKS3" s="68"/>
      <c r="AKT3" s="68"/>
      <c r="AKU3" s="68"/>
      <c r="AKV3" s="68"/>
      <c r="AKW3" s="68"/>
      <c r="AKX3" s="68"/>
      <c r="AKY3" s="68"/>
      <c r="AKZ3" s="68"/>
      <c r="ALA3" s="68"/>
      <c r="ALB3" s="68"/>
      <c r="ALC3" s="68"/>
      <c r="ALD3" s="68"/>
      <c r="ALE3" s="68"/>
      <c r="ALF3" s="68"/>
      <c r="ALG3" s="68"/>
      <c r="ALH3" s="68"/>
      <c r="ALI3" s="68"/>
      <c r="ALJ3" s="68"/>
      <c r="ALK3" s="68"/>
      <c r="ALL3" s="68"/>
      <c r="ALM3" s="68"/>
      <c r="ALN3" s="68"/>
      <c r="ALO3" s="68"/>
      <c r="ALP3" s="68"/>
      <c r="ALQ3" s="68"/>
      <c r="ALR3" s="68"/>
      <c r="ALS3" s="68"/>
      <c r="ALT3" s="68"/>
      <c r="ALU3" s="68"/>
      <c r="ALV3" s="68"/>
      <c r="ALW3" s="68"/>
      <c r="ALX3" s="68"/>
      <c r="ALY3" s="68"/>
      <c r="ALZ3" s="68"/>
      <c r="AMA3" s="68"/>
      <c r="AMB3" s="68"/>
      <c r="AMC3" s="68"/>
      <c r="AMD3" s="68"/>
      <c r="AME3" s="68"/>
      <c r="AMF3" s="68"/>
      <c r="AMG3" s="68"/>
      <c r="AMH3" s="68"/>
      <c r="AMI3" s="68"/>
      <c r="AMJ3" s="68"/>
      <c r="AMK3" s="68"/>
      <c r="AML3" s="68"/>
      <c r="AMQ3" s="68"/>
      <c r="AMR3" s="68"/>
      <c r="AMS3" s="68"/>
      <c r="AMT3" s="68"/>
      <c r="AMU3" s="68"/>
      <c r="AMV3" s="68"/>
      <c r="AMW3" s="68"/>
      <c r="AMX3" s="68"/>
      <c r="AMY3" s="68"/>
      <c r="AMZ3" s="68"/>
      <c r="ANA3" s="68"/>
      <c r="ANB3" s="68"/>
      <c r="ANC3" s="68"/>
      <c r="AND3" s="68"/>
      <c r="ANE3" s="68"/>
      <c r="ANF3" s="68"/>
      <c r="ANG3" s="68"/>
      <c r="ANH3" s="68"/>
      <c r="ANI3" s="68"/>
      <c r="ANJ3" s="68"/>
      <c r="ANK3" s="68"/>
      <c r="ANL3" s="68"/>
      <c r="ANM3" s="68"/>
      <c r="ANN3" s="68"/>
      <c r="ANO3" s="68"/>
      <c r="ANP3" s="68"/>
      <c r="ANQ3" s="68"/>
      <c r="ANR3" s="68"/>
      <c r="ANS3" s="68"/>
      <c r="ANT3" s="68"/>
      <c r="ANU3" s="68"/>
      <c r="ANV3" s="68"/>
      <c r="ANW3" s="68"/>
      <c r="ANX3" s="68"/>
      <c r="ANY3" s="68"/>
      <c r="ANZ3" s="68"/>
      <c r="AOA3" s="68"/>
      <c r="AOB3" s="68"/>
      <c r="AOC3" s="68"/>
      <c r="AOD3" s="68"/>
      <c r="AOE3" s="68"/>
      <c r="AOF3" s="68"/>
      <c r="AOG3" s="68"/>
      <c r="AOH3" s="68"/>
      <c r="AOI3" s="68"/>
      <c r="AOJ3" s="68"/>
      <c r="AOK3" s="68"/>
      <c r="AOL3" s="68"/>
      <c r="AOM3" s="68"/>
      <c r="AON3" s="68"/>
      <c r="AOO3" s="68"/>
      <c r="AOP3" s="68"/>
      <c r="AOQ3" s="68"/>
      <c r="AOR3" s="68"/>
      <c r="AOS3" s="68"/>
      <c r="AOT3" s="68"/>
      <c r="AOU3" s="68"/>
      <c r="AOV3" s="68"/>
      <c r="AOW3" s="68"/>
      <c r="AOX3" s="68"/>
      <c r="AOY3" s="68"/>
      <c r="AOZ3" s="68"/>
      <c r="APA3" s="68"/>
      <c r="APB3" s="68"/>
      <c r="APC3" s="68"/>
      <c r="APD3" s="68"/>
      <c r="APE3" s="68"/>
      <c r="APF3" s="68"/>
      <c r="APG3" s="68"/>
      <c r="APH3" s="68"/>
      <c r="API3" s="68"/>
      <c r="APJ3" s="68"/>
      <c r="APK3" s="68"/>
      <c r="APL3" s="68"/>
      <c r="APM3" s="68"/>
      <c r="APN3" s="68"/>
      <c r="APO3" s="68"/>
      <c r="APP3" s="68"/>
      <c r="APQ3" s="68"/>
      <c r="APR3" s="68"/>
      <c r="APS3" s="68"/>
      <c r="APT3" s="68"/>
      <c r="APU3" s="68"/>
      <c r="APV3" s="68"/>
      <c r="APW3" s="68"/>
      <c r="APX3" s="68"/>
      <c r="APY3" s="68"/>
      <c r="APZ3" s="68"/>
      <c r="AQA3" s="68"/>
      <c r="AQB3" s="68"/>
      <c r="AQC3" s="68"/>
      <c r="AQD3" s="68"/>
      <c r="AQE3" s="68"/>
      <c r="AQF3" s="68"/>
      <c r="AQG3" s="68"/>
      <c r="AQH3" s="68"/>
      <c r="AQI3" s="68"/>
      <c r="AQJ3" s="68"/>
      <c r="AQK3" s="68"/>
      <c r="AQL3" s="68"/>
      <c r="AQM3" s="68"/>
      <c r="AQN3" s="68"/>
      <c r="AQO3" s="68"/>
      <c r="AQP3" s="68"/>
      <c r="AQQ3" s="68"/>
      <c r="AQR3" s="68"/>
      <c r="AQS3" s="68"/>
      <c r="AQT3" s="68"/>
      <c r="AQU3" s="68"/>
      <c r="AQV3" s="68"/>
      <c r="AQW3" s="68"/>
      <c r="AQX3" s="68"/>
      <c r="AQY3" s="68"/>
      <c r="AQZ3" s="68"/>
      <c r="ARA3" s="68"/>
      <c r="ARB3" s="68"/>
      <c r="ARC3" s="68"/>
      <c r="ARD3" s="68"/>
      <c r="ARE3" s="68"/>
      <c r="ARF3" s="68"/>
      <c r="ARG3" s="68"/>
      <c r="ARH3" s="68"/>
      <c r="ARI3" s="68"/>
      <c r="ARJ3" s="68"/>
      <c r="ARK3" s="68"/>
      <c r="ARL3" s="68"/>
      <c r="ARM3" s="68"/>
      <c r="ARN3" s="68"/>
      <c r="ARO3" s="68"/>
      <c r="ARP3" s="68"/>
      <c r="ARQ3" s="68"/>
      <c r="ARR3" s="68"/>
      <c r="ARS3" s="68"/>
      <c r="ART3" s="68"/>
      <c r="ARU3" s="68"/>
      <c r="ARV3" s="68"/>
      <c r="ARW3" s="68"/>
      <c r="ARX3" s="68"/>
      <c r="ARY3" s="68"/>
      <c r="ARZ3" s="68"/>
      <c r="ASA3" s="68"/>
      <c r="ASB3" s="68"/>
      <c r="ASC3" s="68"/>
      <c r="ASD3" s="68"/>
      <c r="ASE3" s="68"/>
      <c r="ASF3" s="68"/>
      <c r="ASG3" s="68"/>
      <c r="ASH3" s="68"/>
      <c r="ASI3" s="68"/>
      <c r="ASJ3" s="68"/>
      <c r="ASK3" s="68"/>
      <c r="ASL3" s="68"/>
      <c r="ASM3" s="68"/>
      <c r="ASN3" s="68"/>
      <c r="ASO3" s="68"/>
      <c r="ASP3" s="68"/>
      <c r="ASQ3" s="68"/>
      <c r="ASR3" s="68"/>
      <c r="ASS3" s="68"/>
      <c r="AST3" s="68"/>
      <c r="ASU3" s="68"/>
      <c r="ASV3" s="68"/>
      <c r="ASW3" s="68"/>
      <c r="ASX3" s="68"/>
      <c r="ASY3" s="68"/>
      <c r="ASZ3" s="68"/>
      <c r="ATA3" s="68"/>
      <c r="ATB3" s="68"/>
      <c r="ATC3" s="68"/>
      <c r="ATD3" s="68"/>
      <c r="ATE3" s="68"/>
      <c r="ATF3" s="68"/>
      <c r="ATG3" s="68"/>
      <c r="ATH3" s="68"/>
      <c r="ATI3" s="68"/>
      <c r="ATJ3" s="68"/>
      <c r="ATK3" s="68"/>
      <c r="ATL3" s="68"/>
      <c r="ATM3" s="68"/>
      <c r="ATN3" s="68"/>
      <c r="ATO3" s="68"/>
      <c r="ATP3" s="68"/>
      <c r="ATQ3" s="68"/>
      <c r="ATR3" s="68"/>
      <c r="ATS3" s="68"/>
      <c r="ATT3" s="68"/>
      <c r="ATU3" s="68"/>
      <c r="ATV3" s="68"/>
      <c r="ATW3" s="68"/>
      <c r="ATX3" s="68"/>
      <c r="ATY3" s="68"/>
      <c r="ATZ3" s="68"/>
      <c r="AUA3" s="68"/>
      <c r="AUB3" s="68"/>
      <c r="AUC3" s="68"/>
      <c r="AUD3" s="68"/>
      <c r="AUE3" s="68"/>
      <c r="AUF3" s="68"/>
      <c r="AUG3" s="68"/>
      <c r="AUH3" s="68"/>
      <c r="AUI3" s="68"/>
      <c r="AUJ3" s="68"/>
      <c r="AUK3" s="68"/>
      <c r="AUL3" s="68"/>
      <c r="AUM3" s="68"/>
      <c r="AUN3" s="68"/>
      <c r="AUO3" s="68"/>
      <c r="AUP3" s="68"/>
      <c r="AUQ3" s="68"/>
      <c r="AUR3" s="68"/>
      <c r="AUS3" s="68"/>
      <c r="AUT3" s="68"/>
      <c r="AUU3" s="68"/>
      <c r="AUV3" s="68"/>
      <c r="AUW3" s="68"/>
      <c r="AUX3" s="68"/>
      <c r="AUY3" s="68"/>
      <c r="AUZ3" s="68"/>
      <c r="AVA3" s="68"/>
      <c r="AVB3" s="68"/>
      <c r="AVC3" s="68"/>
      <c r="AVD3" s="68"/>
      <c r="AVE3" s="68"/>
      <c r="AVF3" s="68"/>
      <c r="AVG3" s="68"/>
      <c r="AVH3" s="68"/>
      <c r="AVI3" s="68"/>
      <c r="AVJ3" s="68"/>
      <c r="AVK3" s="68"/>
      <c r="AVL3" s="68"/>
      <c r="AVM3" s="68"/>
      <c r="AVN3" s="68"/>
      <c r="AVO3" s="68"/>
      <c r="AVP3" s="68"/>
      <c r="AVQ3" s="68"/>
      <c r="AVR3" s="68"/>
      <c r="AVS3" s="68"/>
      <c r="AVT3" s="68"/>
      <c r="AVU3" s="68"/>
      <c r="AVV3" s="68"/>
      <c r="AVW3" s="68"/>
      <c r="AVX3" s="68"/>
      <c r="AVY3" s="68"/>
      <c r="AVZ3" s="68"/>
      <c r="AWA3" s="68"/>
      <c r="AWB3" s="68"/>
      <c r="AWC3" s="68"/>
      <c r="AWD3" s="68"/>
      <c r="AWE3" s="68"/>
      <c r="AWF3" s="68"/>
      <c r="AWG3" s="68"/>
      <c r="AWH3" s="68"/>
      <c r="AWI3" s="68"/>
      <c r="AWJ3" s="68"/>
      <c r="AWK3" s="68"/>
      <c r="AWL3" s="68"/>
      <c r="AWM3" s="68"/>
      <c r="AWN3" s="68"/>
      <c r="AWO3" s="68"/>
      <c r="AWP3" s="68"/>
      <c r="AWQ3" s="68"/>
      <c r="AWR3" s="68"/>
      <c r="AWS3" s="68"/>
      <c r="AWT3" s="68"/>
      <c r="AWU3" s="68"/>
      <c r="AWV3" s="68"/>
      <c r="AWW3" s="68"/>
      <c r="AWX3" s="68"/>
      <c r="AWY3" s="68"/>
      <c r="AWZ3" s="68"/>
      <c r="AXA3" s="68"/>
      <c r="AXB3" s="68"/>
      <c r="AXC3" s="68"/>
      <c r="AXD3" s="68"/>
      <c r="AXE3" s="68"/>
      <c r="AXF3" s="68"/>
      <c r="AXG3" s="68"/>
      <c r="AXH3" s="68"/>
      <c r="AXI3" s="68"/>
      <c r="AXJ3" s="68"/>
      <c r="AXK3" s="68"/>
      <c r="AXL3" s="68"/>
      <c r="AXM3" s="68"/>
      <c r="AXN3" s="68"/>
      <c r="AXO3" s="68"/>
      <c r="AXP3" s="68"/>
      <c r="AXQ3" s="68"/>
      <c r="AXR3" s="68"/>
      <c r="AXS3" s="68"/>
      <c r="AXT3" s="68"/>
      <c r="AXU3" s="68"/>
      <c r="AXV3" s="68"/>
      <c r="AXW3" s="68"/>
      <c r="AXX3" s="68"/>
      <c r="AXY3" s="68"/>
      <c r="AXZ3" s="68"/>
      <c r="AYA3" s="68"/>
      <c r="AYB3" s="68"/>
      <c r="AYC3" s="68"/>
      <c r="AYD3" s="68"/>
      <c r="AYE3" s="68"/>
      <c r="AYF3" s="68"/>
      <c r="AYG3" s="68"/>
      <c r="AYH3" s="68"/>
      <c r="AYI3" s="68"/>
      <c r="AYJ3" s="68"/>
      <c r="AYK3" s="68"/>
      <c r="AYL3" s="68"/>
      <c r="AYM3" s="68"/>
      <c r="AYN3" s="68"/>
      <c r="AYO3" s="68"/>
      <c r="AYP3" s="68"/>
      <c r="AYQ3" s="68"/>
      <c r="AYR3" s="68"/>
      <c r="AYS3" s="68"/>
      <c r="AYT3" s="68"/>
      <c r="AYU3" s="68"/>
      <c r="AYV3" s="68"/>
      <c r="AYW3" s="68"/>
      <c r="AYX3" s="68"/>
      <c r="AYY3" s="68"/>
      <c r="AYZ3" s="68"/>
      <c r="AZA3" s="68"/>
      <c r="AZB3" s="68"/>
      <c r="AZC3" s="68"/>
      <c r="AZD3" s="68"/>
      <c r="AZE3" s="68"/>
      <c r="AZF3" s="68"/>
      <c r="AZG3" s="68"/>
      <c r="AZH3" s="68"/>
      <c r="AZI3" s="68"/>
      <c r="AZJ3" s="68"/>
      <c r="AZK3" s="68"/>
      <c r="AZL3" s="68"/>
      <c r="AZM3" s="68"/>
      <c r="AZN3" s="68"/>
      <c r="AZO3" s="68"/>
      <c r="AZP3" s="68"/>
      <c r="AZQ3" s="68"/>
      <c r="AZR3" s="68"/>
      <c r="AZS3" s="68"/>
      <c r="AZT3" s="68"/>
      <c r="AZU3" s="68"/>
      <c r="AZV3" s="68"/>
      <c r="AZW3" s="68"/>
      <c r="AZX3" s="68"/>
      <c r="AZY3" s="68"/>
      <c r="AZZ3" s="68"/>
      <c r="BAA3" s="68"/>
      <c r="BAB3" s="68"/>
      <c r="BAC3" s="68"/>
      <c r="BAD3" s="68"/>
      <c r="BAE3" s="68"/>
      <c r="BAF3" s="68"/>
      <c r="BAG3" s="68"/>
      <c r="BAH3" s="68"/>
      <c r="BAI3" s="68"/>
      <c r="BAJ3" s="68"/>
      <c r="BAK3" s="68"/>
      <c r="BAL3" s="68"/>
      <c r="BAM3" s="68"/>
      <c r="BAN3" s="68"/>
      <c r="BAO3" s="68"/>
      <c r="BAP3" s="68"/>
      <c r="BAQ3" s="68"/>
      <c r="BAR3" s="68"/>
      <c r="BAS3" s="68"/>
      <c r="BAT3" s="68"/>
      <c r="BAU3" s="68"/>
      <c r="BAV3" s="68"/>
      <c r="BAW3" s="68"/>
      <c r="BAX3" s="68"/>
      <c r="BAY3" s="68"/>
      <c r="BAZ3" s="68"/>
      <c r="BBA3" s="68"/>
      <c r="BBB3" s="68"/>
      <c r="BBC3" s="68"/>
      <c r="BBD3" s="68"/>
      <c r="BBE3" s="68"/>
      <c r="BBF3" s="68"/>
      <c r="BBG3" s="68"/>
      <c r="BBH3" s="68"/>
      <c r="BBI3" s="68"/>
      <c r="BBJ3" s="68"/>
      <c r="BBK3" s="68"/>
      <c r="BBL3" s="68"/>
      <c r="BBM3" s="68"/>
      <c r="BBN3" s="68"/>
      <c r="BBO3" s="68"/>
      <c r="BBP3" s="68"/>
      <c r="BBQ3" s="68"/>
      <c r="BBR3" s="68"/>
      <c r="BBS3" s="68"/>
      <c r="BBT3" s="68"/>
      <c r="BBU3" s="68"/>
      <c r="BBV3" s="68"/>
      <c r="BBW3" s="68"/>
      <c r="BBX3" s="68"/>
      <c r="BBY3" s="68"/>
      <c r="BBZ3" s="68"/>
      <c r="BCA3" s="68"/>
      <c r="BCB3" s="68"/>
      <c r="BCC3" s="68"/>
      <c r="BCD3" s="68"/>
      <c r="BCE3" s="68"/>
      <c r="BCF3" s="68"/>
      <c r="BCG3" s="68"/>
      <c r="BCH3" s="68"/>
      <c r="BCI3" s="68"/>
      <c r="BCJ3" s="68"/>
      <c r="BCK3" s="68"/>
      <c r="BCL3" s="68"/>
      <c r="BCM3" s="68"/>
      <c r="BCN3" s="68"/>
      <c r="BCO3" s="68"/>
      <c r="BCP3" s="68"/>
      <c r="BCQ3" s="68"/>
      <c r="BCR3" s="68"/>
      <c r="BCS3" s="68"/>
      <c r="BCT3" s="68"/>
      <c r="BCU3" s="68"/>
      <c r="BCV3" s="68"/>
      <c r="BCW3" s="68"/>
      <c r="BCX3" s="68"/>
      <c r="BCY3" s="68"/>
      <c r="BCZ3" s="68"/>
      <c r="BDA3" s="68"/>
      <c r="BDB3" s="68"/>
      <c r="BDC3" s="68"/>
      <c r="BDD3" s="68"/>
      <c r="BDE3" s="68"/>
      <c r="BDF3" s="68"/>
      <c r="BDG3" s="68"/>
      <c r="BDH3" s="68"/>
      <c r="BDI3" s="68"/>
      <c r="BDJ3" s="68"/>
      <c r="BDK3" s="68"/>
      <c r="BDL3" s="68"/>
      <c r="BDM3" s="68"/>
      <c r="BDN3" s="68"/>
      <c r="BDO3" s="68"/>
      <c r="BDP3" s="68"/>
      <c r="BDQ3" s="68"/>
      <c r="BDR3" s="68"/>
      <c r="BDS3" s="68"/>
      <c r="BDT3" s="68"/>
      <c r="BDU3" s="68"/>
      <c r="BDV3" s="68"/>
      <c r="BDW3" s="68"/>
      <c r="BDX3" s="68"/>
      <c r="BDY3" s="68"/>
      <c r="BDZ3" s="68"/>
      <c r="BEA3" s="68"/>
      <c r="BEB3" s="68"/>
      <c r="BEC3" s="68"/>
      <c r="BED3" s="68"/>
      <c r="BEE3" s="68"/>
      <c r="BEF3" s="68"/>
      <c r="BEG3" s="68"/>
      <c r="BEH3" s="68"/>
      <c r="BEI3" s="68"/>
      <c r="BEJ3" s="68"/>
      <c r="BEK3" s="68"/>
      <c r="BEL3" s="68"/>
      <c r="BEM3" s="68"/>
      <c r="BEN3" s="68"/>
      <c r="BEO3" s="68"/>
      <c r="BEP3" s="68"/>
      <c r="BEQ3" s="68"/>
      <c r="BER3" s="68"/>
      <c r="BES3" s="68"/>
      <c r="BET3" s="68"/>
      <c r="BEU3" s="68"/>
      <c r="BEV3" s="68"/>
      <c r="BEW3" s="68"/>
      <c r="BEX3" s="68"/>
      <c r="BEY3" s="68"/>
      <c r="BEZ3" s="68"/>
      <c r="BFA3" s="68"/>
      <c r="BFB3" s="68"/>
      <c r="BFC3" s="68"/>
      <c r="BFD3" s="68"/>
      <c r="BFE3" s="68"/>
      <c r="BFF3" s="68"/>
      <c r="BFG3" s="68"/>
      <c r="BFH3" s="68"/>
      <c r="BFI3" s="68"/>
      <c r="BFJ3" s="68"/>
      <c r="BFK3" s="68"/>
      <c r="BFL3" s="68"/>
      <c r="BFM3" s="68"/>
      <c r="BFN3" s="68"/>
      <c r="BFO3" s="68"/>
      <c r="BFP3" s="68"/>
      <c r="BFQ3" s="68"/>
      <c r="BFR3" s="68"/>
      <c r="BFS3" s="68"/>
      <c r="BFT3" s="68"/>
      <c r="BFU3" s="68"/>
      <c r="BFV3" s="68"/>
      <c r="BFW3" s="68"/>
      <c r="BFX3" s="68"/>
      <c r="BFY3" s="68"/>
      <c r="BFZ3" s="68"/>
      <c r="BGA3" s="68"/>
      <c r="BGB3" s="68"/>
      <c r="BGC3" s="68"/>
      <c r="BGD3" s="68"/>
      <c r="BGE3" s="68"/>
      <c r="BGF3" s="68"/>
      <c r="BGG3" s="68"/>
      <c r="BGH3" s="68"/>
      <c r="BGI3" s="68"/>
      <c r="BGJ3" s="68"/>
      <c r="BGK3" s="68"/>
      <c r="BGL3" s="68"/>
      <c r="BGM3" s="68"/>
      <c r="BGN3" s="68"/>
      <c r="BGO3" s="68"/>
      <c r="BGP3" s="68"/>
      <c r="BGQ3" s="68"/>
      <c r="BGR3" s="68"/>
      <c r="BGS3" s="68"/>
      <c r="BGT3" s="68"/>
      <c r="BGU3" s="68"/>
      <c r="BGV3" s="68"/>
      <c r="BGW3" s="68"/>
      <c r="BGX3" s="68"/>
      <c r="BGY3" s="68"/>
      <c r="BGZ3" s="68"/>
      <c r="BHA3" s="68"/>
      <c r="BHB3" s="68"/>
      <c r="BHC3" s="68"/>
      <c r="BHD3" s="68"/>
      <c r="BHE3" s="68"/>
      <c r="BHF3" s="68"/>
      <c r="BHG3" s="68"/>
      <c r="BHH3" s="68"/>
      <c r="BHI3" s="68"/>
      <c r="BHJ3" s="68"/>
      <c r="BHK3" s="68"/>
      <c r="BHL3" s="68"/>
      <c r="BHM3" s="68"/>
      <c r="BHN3" s="68"/>
      <c r="BHO3" s="68"/>
      <c r="BHP3" s="68"/>
      <c r="BHQ3" s="68"/>
      <c r="BHR3" s="68"/>
      <c r="BHS3" s="68"/>
      <c r="BHT3" s="68"/>
      <c r="BHU3" s="68"/>
      <c r="BHV3" s="68"/>
      <c r="BHW3" s="68"/>
      <c r="BHX3" s="68"/>
      <c r="BHY3" s="68"/>
      <c r="BHZ3" s="68"/>
      <c r="BIA3" s="68"/>
      <c r="BIB3" s="68"/>
      <c r="BIC3" s="68"/>
      <c r="BID3" s="68"/>
      <c r="BIE3" s="68"/>
      <c r="BIF3" s="68"/>
      <c r="BIG3" s="68"/>
      <c r="BIH3" s="68"/>
      <c r="BII3" s="68"/>
      <c r="BIJ3" s="68"/>
      <c r="BIK3" s="68"/>
      <c r="BIL3" s="68"/>
      <c r="BIM3" s="68"/>
      <c r="BIN3" s="68"/>
      <c r="BIO3" s="68"/>
      <c r="BIP3" s="68"/>
      <c r="BIQ3" s="68"/>
      <c r="BIR3" s="68"/>
      <c r="BIS3" s="68"/>
      <c r="BIT3" s="68"/>
      <c r="BIU3" s="68"/>
      <c r="BIV3" s="68"/>
      <c r="BIW3" s="68"/>
      <c r="BIX3" s="68"/>
      <c r="BIY3" s="68"/>
      <c r="BIZ3" s="68"/>
      <c r="BJA3" s="68"/>
      <c r="BJB3" s="68"/>
      <c r="BJC3" s="68"/>
      <c r="BJD3" s="68"/>
      <c r="BJE3" s="68"/>
      <c r="BJF3" s="68"/>
      <c r="BJG3" s="68"/>
      <c r="BJH3" s="68"/>
      <c r="BJI3" s="68"/>
      <c r="BJJ3" s="68"/>
      <c r="BJK3" s="68"/>
      <c r="BJL3" s="68"/>
      <c r="BJM3" s="68"/>
      <c r="BJN3" s="68"/>
      <c r="BJO3" s="68"/>
      <c r="BJP3" s="68"/>
      <c r="BJQ3" s="68"/>
      <c r="BJR3" s="68"/>
      <c r="BJS3" s="68"/>
      <c r="BJT3" s="68"/>
      <c r="BJU3" s="68"/>
      <c r="BJV3" s="68"/>
      <c r="BJW3" s="68"/>
      <c r="BJX3" s="68"/>
      <c r="BJY3" s="68"/>
      <c r="BJZ3" s="68"/>
      <c r="BKA3" s="68"/>
      <c r="BKB3" s="68"/>
      <c r="BKC3" s="68"/>
      <c r="BKD3" s="68"/>
      <c r="BKE3" s="68"/>
      <c r="BKF3" s="68"/>
      <c r="BKG3" s="68"/>
      <c r="BKH3" s="68"/>
      <c r="BKI3" s="68"/>
      <c r="BKJ3" s="68"/>
      <c r="BKK3" s="68"/>
      <c r="BKL3" s="68"/>
      <c r="BKM3" s="68"/>
      <c r="BKN3" s="68"/>
      <c r="BKO3" s="68"/>
      <c r="BKP3" s="68"/>
      <c r="BKQ3" s="68"/>
      <c r="BKR3" s="68"/>
      <c r="BKS3" s="68"/>
      <c r="BKT3" s="68"/>
      <c r="BKU3" s="68"/>
      <c r="BKV3" s="68"/>
      <c r="BKW3" s="68"/>
      <c r="BKX3" s="68"/>
      <c r="BKY3" s="68"/>
      <c r="BKZ3" s="68"/>
      <c r="BLA3" s="68"/>
      <c r="BLB3" s="68"/>
      <c r="BLC3" s="68"/>
      <c r="BLD3" s="68"/>
      <c r="BLE3" s="68"/>
      <c r="BLF3" s="68"/>
      <c r="BLG3" s="68"/>
      <c r="BLH3" s="68"/>
      <c r="BLI3" s="68"/>
      <c r="BLJ3" s="68"/>
      <c r="BLK3" s="68"/>
      <c r="BLL3" s="68"/>
      <c r="BLM3" s="68"/>
      <c r="BLN3" s="68"/>
      <c r="BLO3" s="68"/>
      <c r="BLP3" s="68"/>
      <c r="BLQ3" s="68"/>
      <c r="BLR3" s="68"/>
      <c r="BLS3" s="68"/>
      <c r="BLT3" s="68"/>
      <c r="BLU3" s="68"/>
      <c r="BLV3" s="68"/>
      <c r="BLW3" s="68"/>
      <c r="BLX3" s="68"/>
      <c r="BLY3" s="68"/>
      <c r="BLZ3" s="68"/>
      <c r="BMA3" s="68"/>
      <c r="BMB3" s="68"/>
      <c r="BMC3" s="68"/>
      <c r="BMD3" s="68"/>
      <c r="BME3" s="68"/>
      <c r="BMF3" s="68"/>
      <c r="BMG3" s="68"/>
      <c r="BMH3" s="68"/>
      <c r="BMI3" s="68"/>
      <c r="BMJ3" s="68"/>
      <c r="BMK3" s="68"/>
      <c r="BML3" s="68"/>
      <c r="BMM3" s="68"/>
      <c r="BMN3" s="68"/>
      <c r="BMO3" s="68"/>
      <c r="BMP3" s="68"/>
      <c r="BMQ3" s="68"/>
      <c r="BMR3" s="68"/>
      <c r="BMS3" s="68"/>
      <c r="BMT3" s="68"/>
      <c r="BMU3" s="68"/>
      <c r="BMV3" s="68"/>
      <c r="BMW3" s="68"/>
      <c r="BMX3" s="68"/>
      <c r="BMY3" s="68"/>
      <c r="BMZ3" s="68"/>
      <c r="BNA3" s="68"/>
      <c r="BNB3" s="68"/>
      <c r="BNC3" s="68"/>
      <c r="BND3" s="68"/>
      <c r="BNE3" s="68"/>
      <c r="BNF3" s="68"/>
      <c r="BNG3" s="68"/>
      <c r="BNH3" s="68"/>
      <c r="BNI3" s="68"/>
      <c r="BNJ3" s="68"/>
      <c r="BNK3" s="68"/>
      <c r="BNL3" s="68"/>
      <c r="BNM3" s="68"/>
      <c r="BNN3" s="68"/>
      <c r="BNO3" s="68"/>
      <c r="BNP3" s="68"/>
      <c r="BNQ3" s="68"/>
      <c r="BNR3" s="68"/>
      <c r="BNS3" s="68"/>
      <c r="BNT3" s="68"/>
      <c r="BNU3" s="68"/>
      <c r="BNV3" s="68"/>
      <c r="BNW3" s="68"/>
      <c r="BNX3" s="68"/>
      <c r="BNY3" s="68"/>
      <c r="BNZ3" s="68"/>
      <c r="BOA3" s="68"/>
      <c r="BOB3" s="68"/>
      <c r="BOC3" s="68"/>
      <c r="BOD3" s="68"/>
      <c r="BOE3" s="68"/>
      <c r="BOF3" s="68"/>
      <c r="BOG3" s="68"/>
      <c r="BOH3" s="68"/>
      <c r="BOI3" s="68"/>
      <c r="BOJ3" s="68"/>
      <c r="BOK3" s="68"/>
      <c r="BOL3" s="68"/>
      <c r="BOM3" s="68"/>
      <c r="BON3" s="68"/>
      <c r="BOO3" s="68"/>
      <c r="BOP3" s="68"/>
      <c r="BOQ3" s="68"/>
      <c r="BOR3" s="68"/>
      <c r="BOS3" s="68"/>
      <c r="BOT3" s="68"/>
      <c r="BOU3" s="68"/>
      <c r="BOV3" s="68"/>
      <c r="BOW3" s="68"/>
      <c r="BOX3" s="68"/>
      <c r="BOY3" s="68"/>
      <c r="BOZ3" s="68"/>
      <c r="BPA3" s="68"/>
      <c r="BPB3" s="68"/>
      <c r="BPC3" s="68"/>
      <c r="BPD3" s="68"/>
      <c r="BPE3" s="68"/>
      <c r="BPF3" s="68"/>
      <c r="BPG3" s="68"/>
      <c r="BPH3" s="68"/>
      <c r="BPI3" s="68"/>
      <c r="BPJ3" s="68"/>
      <c r="BPK3" s="68"/>
      <c r="BPL3" s="68"/>
      <c r="BPM3" s="68"/>
      <c r="BPN3" s="68"/>
      <c r="BPO3" s="68"/>
      <c r="BPP3" s="68"/>
      <c r="BPQ3" s="68"/>
      <c r="BPR3" s="68"/>
      <c r="BPS3" s="68"/>
      <c r="BPT3" s="68"/>
      <c r="BPU3" s="68"/>
      <c r="BPV3" s="68"/>
      <c r="BPW3" s="68"/>
      <c r="BPX3" s="68"/>
      <c r="BPY3" s="68"/>
      <c r="BPZ3" s="68"/>
      <c r="BQA3" s="68"/>
      <c r="BQB3" s="68"/>
      <c r="BQC3" s="68"/>
      <c r="BQD3" s="68"/>
      <c r="BQE3" s="68"/>
      <c r="BQF3" s="68"/>
      <c r="BQG3" s="68"/>
      <c r="BQH3" s="68"/>
      <c r="BQI3" s="68"/>
      <c r="BQJ3" s="68"/>
      <c r="BQK3" s="68"/>
      <c r="BQL3" s="68"/>
      <c r="BQM3" s="68"/>
      <c r="BQN3" s="68"/>
      <c r="BQO3" s="68"/>
      <c r="BQP3" s="68"/>
      <c r="BQQ3" s="68"/>
      <c r="BQR3" s="68"/>
      <c r="BQS3" s="68"/>
      <c r="BQT3" s="68"/>
      <c r="BQU3" s="68"/>
      <c r="BQV3" s="68"/>
      <c r="BQW3" s="68"/>
      <c r="BQX3" s="68"/>
      <c r="BQY3" s="68"/>
      <c r="BQZ3" s="68"/>
      <c r="BRA3" s="68"/>
      <c r="BRB3" s="68"/>
      <c r="BRC3" s="68"/>
      <c r="BRD3" s="68"/>
      <c r="BRE3" s="68"/>
      <c r="BRF3" s="68"/>
      <c r="BRG3" s="68"/>
      <c r="BRH3" s="68"/>
      <c r="BRI3" s="68"/>
      <c r="BRJ3" s="68"/>
      <c r="BRK3" s="68"/>
      <c r="BRL3" s="68"/>
      <c r="BRM3" s="68"/>
      <c r="BRN3" s="68"/>
      <c r="BRO3" s="68"/>
      <c r="BRP3" s="68"/>
      <c r="BRQ3" s="68"/>
      <c r="BRR3" s="68"/>
      <c r="BRS3" s="68"/>
      <c r="BRT3" s="68"/>
      <c r="BRU3" s="68"/>
      <c r="BRV3" s="68"/>
      <c r="BRW3" s="68"/>
      <c r="BRX3" s="68"/>
      <c r="BRY3" s="68"/>
      <c r="BRZ3" s="68"/>
      <c r="BSA3" s="68"/>
      <c r="BSB3" s="68"/>
      <c r="BSC3" s="68"/>
      <c r="BSD3" s="68"/>
      <c r="BSE3" s="68"/>
      <c r="BSF3" s="68"/>
      <c r="BSG3" s="68"/>
      <c r="BSH3" s="68"/>
      <c r="BSI3" s="68"/>
      <c r="BSJ3" s="68"/>
      <c r="BSK3" s="68"/>
      <c r="BSL3" s="68"/>
      <c r="BSM3" s="68"/>
      <c r="BSN3" s="68"/>
      <c r="BSO3" s="68"/>
      <c r="BSP3" s="68"/>
      <c r="BSQ3" s="68"/>
      <c r="BSR3" s="68"/>
      <c r="BSS3" s="68"/>
      <c r="BST3" s="68"/>
      <c r="BSU3" s="68"/>
      <c r="BSV3" s="68"/>
      <c r="BSW3" s="68"/>
      <c r="BSX3" s="68"/>
      <c r="BSY3" s="68"/>
      <c r="BSZ3" s="68"/>
      <c r="BTA3" s="68"/>
      <c r="BTB3" s="68"/>
      <c r="BTC3" s="68"/>
      <c r="BTD3" s="68"/>
      <c r="BTE3" s="68"/>
      <c r="BTF3" s="68"/>
      <c r="BTG3" s="68"/>
      <c r="BTH3" s="68"/>
      <c r="BTI3" s="68"/>
      <c r="BTJ3" s="68"/>
      <c r="BTK3" s="68"/>
      <c r="BTL3" s="68"/>
      <c r="BTM3" s="68"/>
      <c r="BTN3" s="68"/>
      <c r="BTO3" s="68"/>
      <c r="BTP3" s="68"/>
      <c r="BTQ3" s="68"/>
      <c r="BTR3" s="68"/>
      <c r="BTS3" s="68"/>
      <c r="BTT3" s="68"/>
      <c r="BTU3" s="68"/>
      <c r="BTV3" s="68"/>
      <c r="BTW3" s="68"/>
      <c r="BTX3" s="68"/>
      <c r="BTY3" s="68"/>
      <c r="BTZ3" s="68"/>
      <c r="BUA3" s="68"/>
      <c r="BUB3" s="68"/>
      <c r="BUC3" s="68"/>
      <c r="BUD3" s="68"/>
      <c r="BUE3" s="68"/>
      <c r="BUF3" s="68"/>
      <c r="BUG3" s="68"/>
      <c r="BUH3" s="68"/>
      <c r="BUI3" s="68"/>
      <c r="BUJ3" s="68"/>
      <c r="BUK3" s="68"/>
      <c r="BUL3" s="68"/>
      <c r="BUM3" s="68"/>
      <c r="BUN3" s="68"/>
      <c r="BUO3" s="68"/>
      <c r="BUP3" s="68"/>
      <c r="BUQ3" s="68"/>
      <c r="BUR3" s="68"/>
      <c r="BUS3" s="68"/>
      <c r="BUT3" s="68"/>
      <c r="BUU3" s="68"/>
      <c r="BUV3" s="68"/>
      <c r="BUW3" s="68"/>
      <c r="BUX3" s="68"/>
      <c r="BUY3" s="68"/>
      <c r="BUZ3" s="68"/>
      <c r="BVA3" s="68"/>
      <c r="BVB3" s="68"/>
      <c r="BVC3" s="68"/>
      <c r="BVD3" s="68"/>
      <c r="BVE3" s="68"/>
      <c r="BVF3" s="68"/>
      <c r="BVG3" s="68"/>
      <c r="BVH3" s="68"/>
      <c r="BVI3" s="68"/>
      <c r="BVJ3" s="68"/>
      <c r="BVK3" s="68"/>
      <c r="BVL3" s="68"/>
      <c r="BVM3" s="68"/>
      <c r="BVN3" s="68"/>
      <c r="BVO3" s="68"/>
      <c r="BVP3" s="68"/>
      <c r="BVQ3" s="68"/>
      <c r="BVR3" s="68"/>
      <c r="BVS3" s="68"/>
      <c r="BVT3" s="68"/>
      <c r="BVU3" s="68"/>
      <c r="BVV3" s="68"/>
      <c r="BVW3" s="68"/>
      <c r="BVX3" s="68"/>
      <c r="BVY3" s="68"/>
      <c r="BVZ3" s="68"/>
      <c r="BWA3" s="68"/>
      <c r="BWB3" s="68"/>
      <c r="BWC3" s="68"/>
      <c r="BWD3" s="68"/>
      <c r="BWE3" s="68"/>
      <c r="BWF3" s="68"/>
      <c r="BWG3" s="68"/>
      <c r="BWH3" s="68"/>
      <c r="BWI3" s="68"/>
      <c r="BWJ3" s="68"/>
      <c r="BWK3" s="68"/>
      <c r="BWL3" s="68"/>
      <c r="BWM3" s="68"/>
      <c r="BWN3" s="68"/>
      <c r="BWO3" s="68"/>
      <c r="BWP3" s="68"/>
      <c r="BWQ3" s="68"/>
      <c r="BWR3" s="68"/>
      <c r="BWS3" s="68"/>
      <c r="BWT3" s="68"/>
      <c r="BWU3" s="68"/>
      <c r="BWV3" s="68"/>
      <c r="BWW3" s="68"/>
      <c r="BWX3" s="68"/>
      <c r="BWY3" s="68"/>
      <c r="BWZ3" s="68"/>
      <c r="BXA3" s="68"/>
      <c r="BXB3" s="68"/>
      <c r="BXC3" s="68"/>
      <c r="BXD3" s="68"/>
      <c r="BXE3" s="68"/>
      <c r="BXF3" s="68"/>
      <c r="BXG3" s="68"/>
      <c r="BXH3" s="68"/>
      <c r="BXI3" s="68"/>
      <c r="BXJ3" s="68"/>
      <c r="BXK3" s="68"/>
      <c r="BXL3" s="68"/>
      <c r="BXM3" s="68"/>
      <c r="BXN3" s="68"/>
      <c r="BXO3" s="68"/>
      <c r="BXP3" s="68"/>
      <c r="BXQ3" s="68"/>
      <c r="BXR3" s="68"/>
      <c r="BXS3" s="68"/>
      <c r="BXT3" s="68"/>
      <c r="BXU3" s="68"/>
      <c r="BXV3" s="68"/>
      <c r="BXW3" s="68"/>
      <c r="BXX3" s="68"/>
      <c r="BXY3" s="68"/>
      <c r="BXZ3" s="68"/>
      <c r="BYA3" s="68"/>
      <c r="BYB3" s="68"/>
      <c r="BYC3" s="68"/>
      <c r="BYD3" s="68"/>
      <c r="BYE3" s="68"/>
      <c r="BYF3" s="68"/>
      <c r="BYG3" s="68"/>
      <c r="BYH3" s="68"/>
      <c r="BYI3" s="68"/>
      <c r="BYJ3" s="68"/>
      <c r="BYK3" s="68"/>
      <c r="BYL3" s="68"/>
      <c r="BYM3" s="68"/>
      <c r="BYN3" s="68"/>
      <c r="BYO3" s="68"/>
      <c r="BYP3" s="68"/>
      <c r="BYQ3" s="68"/>
      <c r="BYR3" s="68"/>
      <c r="BYS3" s="68"/>
      <c r="BYT3" s="68"/>
      <c r="BYU3" s="68"/>
      <c r="BYV3" s="68"/>
      <c r="BYW3" s="68"/>
      <c r="BYX3" s="68"/>
      <c r="BYY3" s="68"/>
      <c r="BYZ3" s="68"/>
      <c r="BZA3" s="68"/>
      <c r="BZB3" s="68"/>
      <c r="BZC3" s="68"/>
      <c r="BZD3" s="68"/>
      <c r="BZE3" s="68"/>
      <c r="BZF3" s="68"/>
      <c r="BZG3" s="68"/>
      <c r="BZH3" s="68"/>
      <c r="BZI3" s="68"/>
      <c r="BZJ3" s="68"/>
      <c r="BZK3" s="68"/>
      <c r="BZL3" s="68"/>
      <c r="BZM3" s="68"/>
      <c r="BZN3" s="68"/>
      <c r="BZO3" s="68"/>
      <c r="BZP3" s="68"/>
      <c r="BZQ3" s="68"/>
      <c r="BZR3" s="68"/>
      <c r="BZS3" s="68"/>
      <c r="BZT3" s="68"/>
      <c r="BZU3" s="68"/>
      <c r="BZV3" s="68"/>
      <c r="BZW3" s="68"/>
      <c r="BZX3" s="68"/>
      <c r="BZY3" s="68"/>
      <c r="BZZ3" s="68"/>
      <c r="CAA3" s="68"/>
      <c r="CAB3" s="68"/>
      <c r="CAC3" s="68"/>
      <c r="CAD3" s="68"/>
      <c r="CAE3" s="68"/>
      <c r="CAF3" s="68"/>
      <c r="CAG3" s="68"/>
      <c r="CAH3" s="68"/>
      <c r="CAI3" s="68"/>
      <c r="CAJ3" s="68"/>
      <c r="CAK3" s="68"/>
      <c r="CAL3" s="68"/>
      <c r="CAM3" s="68"/>
      <c r="CAN3" s="68"/>
      <c r="CAO3" s="68"/>
      <c r="CAP3" s="68"/>
      <c r="CAQ3" s="68"/>
      <c r="CAR3" s="68"/>
      <c r="CAS3" s="68"/>
      <c r="CAT3" s="68"/>
      <c r="CAU3" s="68"/>
      <c r="CAV3" s="68"/>
      <c r="CAW3" s="68"/>
      <c r="CAX3" s="68"/>
      <c r="CAY3" s="68"/>
      <c r="CAZ3" s="68"/>
      <c r="CBA3" s="68"/>
      <c r="CBB3" s="68"/>
      <c r="CBC3" s="68"/>
      <c r="CBD3" s="68"/>
      <c r="CBE3" s="68"/>
      <c r="CBF3" s="68"/>
      <c r="CBG3" s="68"/>
      <c r="CBH3" s="68"/>
      <c r="CBI3" s="68"/>
      <c r="CBJ3" s="68"/>
      <c r="CBK3" s="68"/>
      <c r="CBL3" s="68"/>
      <c r="CBM3" s="68"/>
      <c r="CBN3" s="68"/>
      <c r="CBO3" s="68"/>
      <c r="CBP3" s="68"/>
      <c r="CBQ3" s="68"/>
      <c r="CBR3" s="68"/>
      <c r="CBS3" s="68"/>
      <c r="CBT3" s="68"/>
      <c r="CBU3" s="68"/>
      <c r="CBV3" s="68"/>
      <c r="CBW3" s="68"/>
      <c r="CBX3" s="68"/>
      <c r="CBY3" s="68"/>
      <c r="CBZ3" s="68"/>
      <c r="CCA3" s="68"/>
      <c r="CCB3" s="68"/>
      <c r="CCC3" s="68"/>
      <c r="CCD3" s="68"/>
      <c r="CCE3" s="68"/>
      <c r="CCF3" s="68"/>
      <c r="CCG3" s="68"/>
      <c r="CCH3" s="68"/>
      <c r="CCI3" s="68"/>
      <c r="CCJ3" s="68"/>
      <c r="CCK3" s="68"/>
      <c r="CCL3" s="68"/>
      <c r="CCM3" s="68"/>
      <c r="CCN3" s="68"/>
      <c r="CCO3" s="68"/>
      <c r="CCP3" s="68"/>
      <c r="CCQ3" s="68"/>
      <c r="CCR3" s="68"/>
      <c r="CCS3" s="68"/>
      <c r="CCT3" s="68"/>
      <c r="CCU3" s="68"/>
      <c r="CCV3" s="68"/>
      <c r="CCW3" s="68"/>
      <c r="CCX3" s="68"/>
      <c r="CCY3" s="68"/>
      <c r="CCZ3" s="68"/>
      <c r="CDA3" s="68"/>
      <c r="CDB3" s="68"/>
      <c r="CDC3" s="68"/>
      <c r="CDD3" s="68"/>
      <c r="CDE3" s="68"/>
      <c r="CDF3" s="68"/>
      <c r="CDG3" s="68"/>
      <c r="CDH3" s="68"/>
      <c r="CDI3" s="68"/>
      <c r="CDJ3" s="68"/>
      <c r="CDK3" s="68"/>
      <c r="CDL3" s="68"/>
      <c r="CDM3" s="68"/>
      <c r="CDN3" s="68"/>
      <c r="CDO3" s="68"/>
      <c r="CDP3" s="68"/>
      <c r="CDQ3" s="68"/>
      <c r="CDR3" s="68"/>
      <c r="CDS3" s="68"/>
      <c r="CDT3" s="68"/>
      <c r="CDU3" s="68"/>
      <c r="CDV3" s="68"/>
      <c r="CDW3" s="68"/>
      <c r="CDX3" s="68"/>
      <c r="CDY3" s="68"/>
      <c r="CDZ3" s="68"/>
      <c r="CEA3" s="68"/>
      <c r="CEB3" s="68"/>
      <c r="CEC3" s="68"/>
      <c r="CED3" s="68"/>
      <c r="CEE3" s="68"/>
      <c r="CEF3" s="68"/>
      <c r="CEG3" s="68"/>
      <c r="CEH3" s="68"/>
      <c r="CEI3" s="68"/>
      <c r="CEJ3" s="68"/>
      <c r="CEK3" s="68"/>
      <c r="CEL3" s="68"/>
      <c r="CEM3" s="68"/>
      <c r="CEN3" s="68"/>
      <c r="CEO3" s="68"/>
      <c r="CEP3" s="68"/>
      <c r="CEQ3" s="68"/>
      <c r="CER3" s="68"/>
      <c r="CES3" s="68"/>
      <c r="CET3" s="68"/>
      <c r="CEU3" s="68"/>
      <c r="CEV3" s="68"/>
      <c r="CEW3" s="68"/>
      <c r="CEX3" s="68"/>
      <c r="CEY3" s="68"/>
      <c r="CEZ3" s="68"/>
      <c r="CFA3" s="68"/>
      <c r="CFB3" s="68"/>
      <c r="CFC3" s="68"/>
      <c r="CFD3" s="68"/>
      <c r="CFE3" s="68"/>
      <c r="CFF3" s="68"/>
      <c r="CFG3" s="68"/>
      <c r="CFH3" s="68"/>
      <c r="CFI3" s="68"/>
      <c r="CFJ3" s="68"/>
      <c r="CFK3" s="68"/>
      <c r="CFL3" s="68"/>
      <c r="CFM3" s="68"/>
      <c r="CFN3" s="68"/>
      <c r="CFO3" s="68"/>
      <c r="CFP3" s="68"/>
      <c r="CFQ3" s="68"/>
      <c r="CFR3" s="68"/>
      <c r="CFS3" s="68"/>
      <c r="CFT3" s="68"/>
      <c r="CFU3" s="68"/>
      <c r="CFV3" s="68"/>
      <c r="CFW3" s="68"/>
      <c r="CFX3" s="68"/>
      <c r="CFY3" s="68"/>
      <c r="CFZ3" s="68"/>
      <c r="CGA3" s="68"/>
      <c r="CGB3" s="68"/>
      <c r="CGC3" s="68"/>
      <c r="CGD3" s="68"/>
      <c r="CGE3" s="68"/>
      <c r="CGF3" s="68"/>
      <c r="CGG3" s="68"/>
      <c r="CGH3" s="68"/>
      <c r="CGI3" s="68"/>
      <c r="CGJ3" s="68"/>
      <c r="CGK3" s="68"/>
      <c r="CGL3" s="68"/>
      <c r="CGM3" s="68"/>
      <c r="CGN3" s="68"/>
      <c r="CGO3" s="68"/>
      <c r="CGP3" s="68"/>
      <c r="CGQ3" s="68"/>
      <c r="CGR3" s="68"/>
      <c r="CGS3" s="68"/>
      <c r="CGT3" s="68"/>
      <c r="CGU3" s="68"/>
      <c r="CGV3" s="68"/>
      <c r="CGW3" s="68"/>
      <c r="CGX3" s="68"/>
      <c r="CGY3" s="68"/>
      <c r="CGZ3" s="68"/>
      <c r="CHA3" s="68"/>
      <c r="CHB3" s="68"/>
      <c r="CHC3" s="68"/>
      <c r="CHD3" s="68"/>
      <c r="CHE3" s="68"/>
      <c r="CHF3" s="68"/>
      <c r="CHG3" s="68"/>
      <c r="CHH3" s="68"/>
      <c r="CHI3" s="68"/>
      <c r="CHJ3" s="68"/>
      <c r="CHK3" s="68"/>
      <c r="CHL3" s="68"/>
      <c r="CHM3" s="68"/>
      <c r="CHN3" s="68"/>
      <c r="CHO3" s="68"/>
      <c r="CHP3" s="68"/>
      <c r="CHQ3" s="68"/>
      <c r="CHR3" s="68"/>
      <c r="CHS3" s="68"/>
      <c r="CHT3" s="68"/>
      <c r="CHU3" s="68"/>
      <c r="CHV3" s="68"/>
      <c r="CHW3" s="68"/>
      <c r="CHX3" s="68"/>
      <c r="CHY3" s="68"/>
      <c r="CHZ3" s="68"/>
      <c r="CIA3" s="68"/>
      <c r="CIB3" s="68"/>
      <c r="CIC3" s="68"/>
      <c r="CID3" s="68"/>
      <c r="CIE3" s="68"/>
      <c r="CIF3" s="68"/>
      <c r="CIG3" s="68"/>
      <c r="CIH3" s="68"/>
      <c r="CII3" s="68"/>
      <c r="CIJ3" s="68"/>
      <c r="CIK3" s="68"/>
      <c r="CIL3" s="68"/>
      <c r="CIM3" s="68"/>
      <c r="CIN3" s="68"/>
      <c r="CIO3" s="68"/>
      <c r="CIP3" s="68"/>
      <c r="CIQ3" s="68"/>
      <c r="CIR3" s="68"/>
      <c r="CIS3" s="68"/>
      <c r="CIT3" s="68"/>
      <c r="CIU3" s="68"/>
      <c r="CIV3" s="68"/>
      <c r="CIW3" s="68"/>
      <c r="CIX3" s="68"/>
      <c r="CIY3" s="68"/>
      <c r="CIZ3" s="68"/>
      <c r="CJA3" s="68"/>
      <c r="CJB3" s="68"/>
      <c r="CJC3" s="68"/>
      <c r="CJD3" s="68"/>
      <c r="CJE3" s="68"/>
      <c r="CJF3" s="68"/>
      <c r="CJG3" s="68"/>
      <c r="CJH3" s="68"/>
      <c r="CJI3" s="68"/>
      <c r="CJJ3" s="68"/>
      <c r="CJK3" s="68"/>
      <c r="CJL3" s="68"/>
      <c r="CJM3" s="68"/>
      <c r="CJN3" s="68"/>
      <c r="CJO3" s="68"/>
      <c r="CJP3" s="68"/>
      <c r="CJQ3" s="68"/>
      <c r="CJR3" s="68"/>
      <c r="CJS3" s="68"/>
      <c r="CJT3" s="68"/>
      <c r="CJU3" s="68"/>
      <c r="CJV3" s="68"/>
      <c r="CJW3" s="68"/>
      <c r="CJX3" s="68"/>
      <c r="CJY3" s="68"/>
      <c r="CJZ3" s="68"/>
      <c r="CKA3" s="68"/>
      <c r="CKB3" s="68"/>
      <c r="CKC3" s="68"/>
      <c r="CKD3" s="68"/>
      <c r="CKE3" s="68"/>
      <c r="CKF3" s="68"/>
      <c r="CKG3" s="68"/>
      <c r="CKH3" s="68"/>
      <c r="CKI3" s="68"/>
      <c r="CKJ3" s="68"/>
      <c r="CKK3" s="68"/>
      <c r="CKL3" s="68"/>
      <c r="CKM3" s="68"/>
      <c r="CKN3" s="68"/>
      <c r="CKO3" s="68"/>
      <c r="CKP3" s="68"/>
      <c r="CKQ3" s="68"/>
      <c r="CKR3" s="68"/>
      <c r="CKS3" s="68"/>
      <c r="CKT3" s="68"/>
      <c r="CKU3" s="68"/>
      <c r="CKV3" s="68"/>
      <c r="CKW3" s="68"/>
      <c r="CKX3" s="68"/>
      <c r="CKY3" s="68"/>
      <c r="CKZ3" s="68"/>
      <c r="CLA3" s="68"/>
      <c r="CLB3" s="68"/>
      <c r="CLC3" s="68"/>
      <c r="CLD3" s="68"/>
      <c r="CLE3" s="68"/>
      <c r="CLF3" s="68"/>
      <c r="CLG3" s="68"/>
      <c r="CLH3" s="68"/>
      <c r="CLI3" s="68"/>
      <c r="CLJ3" s="68"/>
      <c r="CLK3" s="68"/>
      <c r="CLL3" s="68"/>
      <c r="CLM3" s="68"/>
      <c r="CLN3" s="68"/>
      <c r="CLO3" s="68"/>
      <c r="CLP3" s="68"/>
      <c r="CLQ3" s="68"/>
      <c r="CLR3" s="68"/>
      <c r="CLS3" s="68"/>
      <c r="CLT3" s="68"/>
      <c r="CLU3" s="68"/>
      <c r="CLV3" s="68"/>
      <c r="CLW3" s="68"/>
    </row>
    <row r="4">
      <c r="A4" s="429" t="s">
        <v>1117</v>
      </c>
      <c r="B4" s="68" t="s">
        <v>1125</v>
      </c>
      <c r="C4" s="68" t="s">
        <v>1115</v>
      </c>
      <c r="D4" s="437" t="s">
        <v>2570</v>
      </c>
      <c r="E4" s="429" t="s">
        <v>2571</v>
      </c>
      <c r="F4" s="68">
        <v>1814883.0</v>
      </c>
      <c r="G4" s="68">
        <v>31.0</v>
      </c>
      <c r="H4" s="68">
        <v>8.0</v>
      </c>
      <c r="I4" s="68">
        <v>2.0</v>
      </c>
      <c r="J4" s="68">
        <v>393.0</v>
      </c>
      <c r="K4" s="429" t="s">
        <v>2572</v>
      </c>
      <c r="L4" s="68"/>
      <c r="M4" s="68"/>
      <c r="N4" s="68"/>
      <c r="O4" s="68"/>
      <c r="P4" s="68"/>
      <c r="Q4" s="68"/>
      <c r="R4" s="68"/>
      <c r="S4" s="68"/>
      <c r="T4" s="68"/>
      <c r="U4" s="68"/>
      <c r="V4" s="68"/>
      <c r="X4" s="68"/>
      <c r="Y4" s="438"/>
      <c r="Z4" s="68"/>
      <c r="AA4" s="68"/>
      <c r="AB4" s="68"/>
      <c r="AC4" s="68"/>
      <c r="AD4" s="68"/>
      <c r="AE4" s="68"/>
      <c r="AF4" s="68"/>
      <c r="AG4" s="68"/>
      <c r="AH4" s="68"/>
      <c r="AJ4" s="68"/>
      <c r="AK4" s="438"/>
      <c r="AL4" s="68"/>
      <c r="AM4" s="68"/>
      <c r="AN4" s="68"/>
      <c r="AO4" s="68"/>
      <c r="AP4" s="68"/>
      <c r="AQ4" s="68"/>
      <c r="AR4" s="68"/>
      <c r="AS4" s="68"/>
      <c r="AT4" s="68"/>
      <c r="AV4" s="68"/>
      <c r="AW4" s="438"/>
      <c r="AX4" s="68"/>
      <c r="AY4" s="68"/>
      <c r="AZ4" s="68"/>
      <c r="BA4" s="68"/>
      <c r="BB4" s="68"/>
      <c r="BC4" s="68"/>
      <c r="BD4" s="68"/>
      <c r="BE4" s="68"/>
      <c r="BF4" s="68"/>
      <c r="BH4" s="68"/>
      <c r="BI4" s="439"/>
      <c r="BJ4" s="68"/>
      <c r="BK4" s="68"/>
      <c r="BL4" s="68"/>
      <c r="BM4" s="68"/>
      <c r="BN4" s="68"/>
      <c r="BO4" s="68"/>
      <c r="BP4" s="68"/>
      <c r="BQ4" s="68"/>
      <c r="BR4" s="68"/>
      <c r="BT4" s="68"/>
      <c r="BU4" s="438"/>
      <c r="BV4" s="68"/>
      <c r="BW4" s="68"/>
      <c r="BX4" s="68"/>
      <c r="BY4" s="68"/>
      <c r="BZ4" s="68"/>
      <c r="CA4" s="68"/>
      <c r="CB4" s="68"/>
      <c r="CC4" s="68"/>
      <c r="CD4" s="68"/>
      <c r="CF4" s="68"/>
      <c r="CG4" s="439"/>
      <c r="CH4" s="68"/>
      <c r="CI4" s="68"/>
      <c r="CJ4" s="68"/>
      <c r="CK4" s="68"/>
      <c r="CL4" s="68"/>
      <c r="CM4" s="68"/>
      <c r="CN4" s="68"/>
      <c r="CO4" s="68"/>
      <c r="CP4" s="68"/>
      <c r="CR4" s="68"/>
      <c r="CS4" s="438"/>
      <c r="CT4" s="68"/>
      <c r="CU4" s="68"/>
      <c r="CV4" s="68"/>
      <c r="CW4" s="68"/>
      <c r="CX4" s="68"/>
      <c r="CY4" s="68"/>
      <c r="CZ4" s="68"/>
      <c r="DA4" s="68"/>
      <c r="DB4" s="68"/>
      <c r="DD4" s="68"/>
      <c r="DE4" s="438"/>
      <c r="DF4" s="68"/>
      <c r="DG4" s="68"/>
      <c r="DH4" s="68"/>
      <c r="DI4" s="68"/>
      <c r="DJ4" s="68"/>
      <c r="DK4" s="68"/>
      <c r="DL4" s="68"/>
      <c r="DM4" s="68"/>
      <c r="DN4" s="68"/>
      <c r="DP4" s="68"/>
      <c r="DQ4" s="438"/>
      <c r="DR4" s="68"/>
      <c r="DS4" s="68"/>
      <c r="DT4" s="68"/>
      <c r="DU4" s="68"/>
      <c r="DV4" s="68"/>
      <c r="DW4" s="68"/>
      <c r="DX4" s="68"/>
      <c r="DY4" s="68"/>
      <c r="DZ4" s="68"/>
      <c r="EB4" s="68"/>
      <c r="EC4" s="438"/>
      <c r="ED4" s="68"/>
      <c r="EE4" s="68"/>
      <c r="EF4" s="68"/>
      <c r="EG4" s="68"/>
      <c r="EH4" s="68"/>
      <c r="EI4" s="68"/>
      <c r="EJ4" s="68"/>
      <c r="EK4" s="68"/>
      <c r="EL4" s="68"/>
      <c r="EN4" s="68"/>
      <c r="EO4" s="439"/>
      <c r="EP4" s="68"/>
      <c r="EQ4" s="68"/>
      <c r="ER4" s="68"/>
      <c r="ES4" s="68"/>
      <c r="ET4" s="68"/>
      <c r="EU4" s="68"/>
      <c r="EV4" s="68"/>
      <c r="EW4" s="68"/>
      <c r="EX4" s="68"/>
      <c r="EY4" s="68"/>
      <c r="EZ4" s="68"/>
      <c r="FA4" s="438"/>
      <c r="FB4" s="68"/>
      <c r="FD4" s="68"/>
      <c r="IQ4" s="68"/>
      <c r="IR4" s="68"/>
      <c r="IS4" s="68"/>
      <c r="IT4" s="68"/>
      <c r="IY4" s="68"/>
      <c r="JF4" s="68"/>
      <c r="JG4" s="68"/>
      <c r="JH4" s="68"/>
      <c r="JJ4" s="68"/>
      <c r="JK4" s="68"/>
      <c r="JL4" s="68"/>
      <c r="JM4" s="68"/>
      <c r="JO4" s="68"/>
      <c r="JP4" s="68"/>
      <c r="JQ4" s="68"/>
      <c r="JR4" s="68"/>
      <c r="JT4" s="68"/>
      <c r="JU4" s="68"/>
      <c r="JV4" s="68"/>
      <c r="JW4" s="68"/>
      <c r="JX4" s="68"/>
      <c r="JY4" s="68"/>
      <c r="JZ4" s="68"/>
      <c r="KA4" s="68"/>
      <c r="KB4" s="68"/>
      <c r="KC4" s="68"/>
      <c r="KD4" s="68"/>
      <c r="KE4" s="68"/>
      <c r="KF4" s="68"/>
      <c r="KG4" s="68"/>
      <c r="KH4" s="68"/>
      <c r="KI4" s="68"/>
      <c r="KJ4" s="68"/>
      <c r="KK4" s="68"/>
      <c r="KL4" s="68"/>
      <c r="KN4" s="68"/>
      <c r="KO4" s="68"/>
      <c r="KP4" s="68"/>
      <c r="KQ4" s="68"/>
      <c r="KR4" s="68"/>
      <c r="KS4" s="68"/>
      <c r="KT4" s="68"/>
      <c r="KU4" s="68"/>
      <c r="KV4" s="68"/>
      <c r="KW4" s="68"/>
      <c r="KX4" s="68"/>
      <c r="KY4" s="68"/>
      <c r="LA4" s="68"/>
      <c r="LC4" s="68"/>
      <c r="LD4" s="68"/>
      <c r="LE4" s="68"/>
      <c r="LG4" s="68"/>
      <c r="LH4" s="68"/>
      <c r="LK4" s="68"/>
      <c r="LL4" s="68"/>
      <c r="LM4" s="68"/>
      <c r="LN4" s="68"/>
      <c r="LP4" s="68"/>
      <c r="LR4" s="68"/>
      <c r="LS4" s="68"/>
      <c r="LT4" s="68"/>
      <c r="LV4" s="68"/>
      <c r="LW4" s="68"/>
      <c r="LX4" s="68"/>
      <c r="LY4" s="68"/>
      <c r="LZ4" s="68"/>
      <c r="MA4" s="68"/>
      <c r="MB4" s="68"/>
      <c r="MD4" s="68"/>
      <c r="MG4" s="68"/>
      <c r="MH4" s="68"/>
      <c r="MJ4" s="68"/>
      <c r="MK4" s="68"/>
      <c r="ML4" s="68"/>
      <c r="MM4" s="68"/>
      <c r="MN4" s="68"/>
      <c r="MO4" s="68"/>
      <c r="MP4" s="68"/>
      <c r="MQ4" s="68"/>
      <c r="MR4" s="68"/>
      <c r="MT4" s="68"/>
      <c r="MU4" s="68"/>
      <c r="MV4" s="68"/>
      <c r="MW4" s="68"/>
      <c r="MX4" s="68"/>
      <c r="MY4" s="68"/>
      <c r="MZ4" s="68"/>
      <c r="NA4" s="68"/>
      <c r="NB4" s="68"/>
      <c r="NC4" s="68"/>
      <c r="NE4" s="68"/>
      <c r="NH4" s="68"/>
      <c r="NI4" s="68"/>
      <c r="NJ4" s="68"/>
      <c r="NK4" s="68"/>
      <c r="NM4" s="68"/>
      <c r="NN4" s="68"/>
      <c r="NO4" s="68"/>
      <c r="NP4" s="68"/>
      <c r="NQ4" s="68"/>
      <c r="NS4" s="68"/>
      <c r="NU4" s="68"/>
      <c r="NV4" s="68"/>
      <c r="NW4" s="68"/>
      <c r="NX4" s="68"/>
      <c r="NY4" s="68"/>
      <c r="OB4" s="68"/>
      <c r="OC4" s="68"/>
      <c r="OD4" s="68"/>
      <c r="OE4" s="68"/>
      <c r="OG4" s="68"/>
      <c r="OH4" s="68"/>
      <c r="OI4" s="68"/>
      <c r="OJ4" s="68"/>
      <c r="OK4" s="68"/>
      <c r="OM4" s="68"/>
      <c r="OO4" s="68"/>
      <c r="OP4" s="68"/>
      <c r="OQ4" s="68"/>
      <c r="OR4" s="68"/>
      <c r="OS4" s="68"/>
      <c r="OT4" s="68"/>
      <c r="OV4" s="68"/>
      <c r="OW4" s="68"/>
      <c r="OX4" s="68"/>
      <c r="OY4" s="68"/>
      <c r="OZ4" s="68"/>
      <c r="PA4" s="68"/>
      <c r="PB4" s="68"/>
      <c r="PC4" s="68"/>
      <c r="PD4" s="68"/>
      <c r="PE4" s="68"/>
      <c r="PF4" s="68"/>
      <c r="PG4" s="68"/>
      <c r="PH4" s="68"/>
      <c r="PI4" s="68"/>
      <c r="PJ4" s="68"/>
      <c r="PO4" s="68"/>
      <c r="PP4" s="68"/>
      <c r="RO4" s="68"/>
      <c r="RP4" s="68"/>
      <c r="RQ4" s="68"/>
      <c r="RR4" s="68"/>
      <c r="SC4" s="68"/>
      <c r="SD4" s="68"/>
      <c r="SE4" s="68"/>
      <c r="SF4" s="68"/>
      <c r="SG4" s="68"/>
      <c r="SH4" s="68"/>
      <c r="SI4" s="68"/>
      <c r="SM4" s="68"/>
      <c r="SP4" s="68"/>
      <c r="SQ4" s="68"/>
      <c r="SR4" s="68"/>
      <c r="SS4" s="68"/>
      <c r="ST4" s="68"/>
      <c r="SU4" s="68"/>
      <c r="SV4" s="68"/>
      <c r="TA4" s="68"/>
      <c r="TE4" s="68"/>
      <c r="TF4" s="68"/>
      <c r="TH4" s="68"/>
      <c r="TO4" s="68"/>
      <c r="TP4" s="68"/>
      <c r="TQ4" s="68"/>
      <c r="TU4" s="68"/>
      <c r="TX4" s="68"/>
      <c r="TY4" s="68"/>
      <c r="TZ4" s="68"/>
      <c r="UA4" s="68"/>
      <c r="UC4" s="68"/>
      <c r="UD4" s="68"/>
      <c r="UE4" s="68"/>
      <c r="UF4" s="68"/>
      <c r="UG4" s="68"/>
      <c r="UI4" s="68"/>
      <c r="UX4" s="68"/>
      <c r="UY4" s="68"/>
      <c r="VB4" s="68"/>
      <c r="VC4" s="68"/>
      <c r="VD4" s="68"/>
      <c r="VE4" s="68"/>
      <c r="VG4" s="68"/>
      <c r="VI4" s="68"/>
      <c r="VJ4" s="68"/>
      <c r="VK4" s="68"/>
      <c r="VM4" s="68"/>
      <c r="VN4" s="68"/>
      <c r="VS4" s="68"/>
      <c r="VT4" s="68"/>
      <c r="VU4" s="68"/>
      <c r="VV4" s="68"/>
      <c r="VX4" s="68"/>
      <c r="VZ4" s="68"/>
      <c r="WA4" s="68"/>
      <c r="WB4" s="68"/>
      <c r="WD4" s="68"/>
      <c r="WE4" s="68"/>
      <c r="YI4" s="68"/>
      <c r="YJ4" s="68"/>
      <c r="YK4" s="68"/>
      <c r="YL4" s="68"/>
      <c r="YO4" s="68"/>
      <c r="YP4" s="68"/>
      <c r="YQ4" s="68"/>
      <c r="YR4" s="68"/>
      <c r="YV4" s="68"/>
      <c r="YW4" s="68"/>
      <c r="YX4" s="68"/>
      <c r="YY4" s="68"/>
      <c r="YZ4" s="68"/>
      <c r="ZB4" s="68"/>
      <c r="ZD4" s="68"/>
      <c r="ZK4" s="68"/>
      <c r="ZN4" s="68"/>
      <c r="ZO4" s="68"/>
      <c r="ZP4" s="68"/>
      <c r="ZQ4" s="68"/>
      <c r="ZR4" s="68"/>
      <c r="ZS4" s="68"/>
      <c r="ZT4" s="68"/>
      <c r="ZU4" s="68"/>
      <c r="ZV4" s="68"/>
      <c r="ZW4" s="68"/>
      <c r="ZX4" s="68"/>
      <c r="ZY4" s="68"/>
      <c r="ZZ4" s="68"/>
      <c r="AAA4" s="68"/>
      <c r="AAB4" s="68"/>
      <c r="AAC4" s="68"/>
      <c r="AAD4" s="68"/>
      <c r="AAH4" s="68"/>
      <c r="AAK4" s="68"/>
      <c r="AAL4" s="68"/>
      <c r="AAM4" s="68"/>
      <c r="AAN4" s="68"/>
      <c r="AAP4" s="68"/>
      <c r="AAQ4" s="68"/>
      <c r="AAR4" s="68"/>
      <c r="AAS4" s="68"/>
      <c r="AAT4" s="68"/>
      <c r="AAU4" s="68"/>
      <c r="AAV4" s="68"/>
      <c r="AAW4" s="68"/>
      <c r="AAZ4" s="68"/>
      <c r="ABA4" s="68"/>
      <c r="ABB4" s="68"/>
      <c r="ABC4" s="68"/>
      <c r="ABE4" s="68"/>
      <c r="ABG4" s="68"/>
      <c r="ABH4" s="68"/>
      <c r="ABI4" s="68"/>
      <c r="ABK4" s="68"/>
      <c r="ABL4" s="68"/>
      <c r="ADU4" s="68"/>
      <c r="ADV4" s="68"/>
      <c r="ADW4" s="68"/>
      <c r="ADX4" s="68"/>
      <c r="AEJ4" s="68"/>
      <c r="AEK4" s="68"/>
      <c r="AEL4" s="68"/>
      <c r="AEM4" s="68"/>
      <c r="AEO4" s="68"/>
      <c r="AEQ4" s="68"/>
      <c r="AET4" s="68"/>
      <c r="AEU4" s="68"/>
      <c r="AEW4" s="68"/>
      <c r="AEX4" s="68"/>
      <c r="AEY4" s="68"/>
      <c r="AEZ4" s="68"/>
      <c r="AFD4" s="68"/>
      <c r="AFE4" s="68"/>
      <c r="AFF4" s="68"/>
      <c r="AFG4" s="68"/>
      <c r="AFH4" s="68"/>
      <c r="AFI4" s="68"/>
      <c r="AFJ4" s="68"/>
      <c r="AFK4" s="68"/>
      <c r="AFL4" s="68"/>
      <c r="AFM4" s="68"/>
      <c r="AFN4" s="68"/>
      <c r="AFO4" s="68"/>
      <c r="AFP4" s="68"/>
      <c r="AFQ4" s="68"/>
      <c r="AFS4" s="68"/>
      <c r="AFT4" s="68"/>
      <c r="AFX4" s="68"/>
      <c r="AFY4" s="68"/>
      <c r="AFZ4" s="68"/>
      <c r="AGA4" s="68"/>
      <c r="AGB4" s="68"/>
      <c r="AGC4" s="68"/>
      <c r="AGD4" s="68"/>
      <c r="AGE4" s="68"/>
      <c r="AGF4" s="68"/>
      <c r="AGH4" s="68"/>
      <c r="AHR4" s="68"/>
      <c r="AHS4" s="68"/>
      <c r="AHT4" s="68"/>
      <c r="AHU4" s="68"/>
      <c r="AHW4" s="68"/>
      <c r="AIF4" s="68"/>
      <c r="AII4" s="68"/>
      <c r="AIL4" s="68"/>
      <c r="AIN4" s="68"/>
      <c r="AIO4" s="68"/>
      <c r="AIQ4" s="68"/>
      <c r="AJG4" s="68"/>
      <c r="AJH4" s="68"/>
      <c r="AJI4" s="68"/>
      <c r="AJM4" s="68"/>
      <c r="AJP4" s="68"/>
      <c r="AJQ4" s="68"/>
      <c r="AJR4" s="68"/>
      <c r="AJS4" s="68"/>
      <c r="AJU4" s="68"/>
      <c r="AJW4" s="68"/>
      <c r="AJX4" s="68"/>
      <c r="AJY4" s="68"/>
      <c r="AKA4" s="68"/>
      <c r="AKB4" s="68"/>
      <c r="AKE4" s="68"/>
      <c r="AKF4" s="68"/>
      <c r="AKG4" s="68"/>
      <c r="AKH4" s="68"/>
      <c r="AKJ4" s="68"/>
      <c r="AKL4" s="68"/>
      <c r="AKM4" s="68"/>
      <c r="AKN4" s="68"/>
      <c r="AKP4" s="68"/>
      <c r="AKQ4" s="68"/>
      <c r="AMI4" s="68"/>
      <c r="AMJ4" s="68"/>
      <c r="AMK4" s="68"/>
      <c r="AML4" s="68"/>
      <c r="AMQ4" s="68"/>
      <c r="ANB4" s="68"/>
      <c r="ANE4" s="68"/>
      <c r="ANF4" s="68"/>
      <c r="ANG4" s="68"/>
      <c r="ANH4" s="68"/>
      <c r="ANI4" s="68"/>
      <c r="ANJ4" s="68"/>
      <c r="ANL4" s="68"/>
      <c r="ANO4" s="68"/>
      <c r="ANP4" s="68"/>
      <c r="ANQ4" s="68"/>
      <c r="ANR4" s="68"/>
      <c r="ANT4" s="68"/>
      <c r="ANV4" s="68"/>
      <c r="ANW4" s="68"/>
      <c r="ANX4" s="68"/>
      <c r="ANZ4" s="68"/>
      <c r="AOA4" s="68"/>
      <c r="AOD4" s="68"/>
      <c r="AOE4" s="68"/>
      <c r="AOF4" s="68"/>
      <c r="AOG4" s="68"/>
      <c r="AOI4" s="68"/>
      <c r="AOK4" s="68"/>
      <c r="AOL4" s="68"/>
      <c r="AOM4" s="68"/>
      <c r="AOO4" s="68"/>
      <c r="AOP4" s="68"/>
      <c r="AOS4" s="68"/>
      <c r="AOT4" s="68"/>
      <c r="AOU4" s="68"/>
      <c r="AOV4" s="68"/>
      <c r="AOX4" s="68"/>
      <c r="AOZ4" s="68"/>
      <c r="APA4" s="68"/>
      <c r="APB4" s="68"/>
      <c r="APD4" s="68"/>
      <c r="APE4" s="68"/>
      <c r="APH4" s="68"/>
      <c r="API4" s="68"/>
      <c r="APJ4" s="68"/>
      <c r="APK4" s="68"/>
      <c r="APM4" s="68"/>
      <c r="APN4" s="68"/>
      <c r="APO4" s="68"/>
      <c r="APP4" s="68"/>
      <c r="APQ4" s="68"/>
      <c r="APS4" s="68"/>
      <c r="APT4" s="68"/>
      <c r="AQE4" s="68"/>
      <c r="AQF4" s="68"/>
      <c r="AQG4" s="68"/>
      <c r="AQP4" s="68"/>
      <c r="AQT4" s="68"/>
      <c r="AQU4" s="68"/>
      <c r="AQV4" s="68"/>
      <c r="ARB4" s="68"/>
      <c r="ARC4" s="68"/>
      <c r="ARD4" s="68"/>
      <c r="ARF4" s="68"/>
      <c r="ATG4" s="68"/>
      <c r="ATH4" s="68"/>
      <c r="ATI4" s="68"/>
      <c r="ATJ4" s="68"/>
      <c r="ATV4" s="68"/>
      <c r="ATW4" s="68"/>
      <c r="ATX4" s="68"/>
      <c r="ATY4" s="68"/>
      <c r="ATZ4" s="68"/>
      <c r="AUG4" s="68"/>
      <c r="AUH4" s="68"/>
      <c r="AUI4" s="68"/>
      <c r="AUJ4" s="68"/>
      <c r="AUK4" s="68"/>
      <c r="AUM4" s="68"/>
      <c r="AUN4" s="68"/>
      <c r="AUO4" s="68"/>
      <c r="AUP4" s="68"/>
      <c r="AUT4" s="68"/>
      <c r="AXA4" s="68"/>
      <c r="AXB4" s="68"/>
      <c r="AXC4" s="68"/>
      <c r="AXD4" s="68"/>
      <c r="AXQ4" s="68"/>
      <c r="AYB4" s="68"/>
      <c r="AYF4" s="68"/>
      <c r="AYG4" s="68"/>
      <c r="AYI4" s="68"/>
      <c r="AYJ4" s="68"/>
      <c r="AYK4" s="68"/>
      <c r="AYL4" s="68"/>
      <c r="AYP4" s="68"/>
      <c r="AZM4" s="68"/>
      <c r="AZN4" s="68"/>
      <c r="AZO4" s="68"/>
      <c r="AZP4" s="68"/>
      <c r="AZU4" s="68"/>
      <c r="BAD4" s="68"/>
      <c r="BAE4" s="68"/>
      <c r="BAF4" s="68"/>
      <c r="BAH4" s="68"/>
      <c r="BAI4" s="68"/>
      <c r="BAJ4" s="68"/>
      <c r="BAK4" s="68"/>
      <c r="BAL4" s="68"/>
      <c r="BAM4" s="68"/>
      <c r="BAN4" s="68"/>
      <c r="BAO4" s="68"/>
      <c r="BAP4" s="68"/>
      <c r="BAR4" s="68"/>
      <c r="BDI4" s="68"/>
      <c r="BDJ4" s="68"/>
      <c r="BDK4" s="68"/>
      <c r="BDL4" s="68"/>
      <c r="BDM4" s="68"/>
      <c r="BDN4" s="68"/>
      <c r="BDZ4" s="68"/>
      <c r="BEE4" s="68"/>
      <c r="BEI4" s="68"/>
      <c r="BEJ4" s="68"/>
      <c r="BEL4" s="68"/>
      <c r="BEM4" s="68"/>
      <c r="BEN4" s="68"/>
      <c r="BEP4" s="68"/>
      <c r="BEV4" s="68"/>
      <c r="BEW4" s="68"/>
      <c r="BEX4" s="68"/>
      <c r="BEY4" s="68"/>
      <c r="BFB4" s="68"/>
      <c r="BFC4" s="68"/>
      <c r="BFE4" s="68"/>
      <c r="BFF4" s="68"/>
      <c r="BFG4" s="68"/>
      <c r="BFH4" s="68"/>
      <c r="BFJ4" s="68"/>
      <c r="BFL4" s="68"/>
      <c r="BFM4" s="68"/>
      <c r="BFN4" s="68"/>
      <c r="BFZ4" s="68"/>
      <c r="BGA4" s="68"/>
      <c r="BGD4" s="68"/>
      <c r="BGE4" s="68"/>
      <c r="BGF4" s="68"/>
      <c r="BGG4" s="68"/>
      <c r="BGI4" s="68"/>
      <c r="BGK4" s="68"/>
      <c r="BGL4" s="68"/>
      <c r="BGM4" s="68"/>
      <c r="BGT4" s="68"/>
      <c r="BGU4" s="68"/>
      <c r="BGX4" s="68"/>
      <c r="BGY4" s="68"/>
      <c r="BGZ4" s="68"/>
      <c r="BHA4" s="68"/>
      <c r="BHC4" s="68"/>
      <c r="BHE4" s="68"/>
      <c r="BHF4" s="68"/>
      <c r="BHG4" s="68"/>
      <c r="BHN4" s="68"/>
      <c r="BHO4" s="68"/>
      <c r="BHR4" s="68"/>
      <c r="BHS4" s="68"/>
      <c r="BHT4" s="68"/>
      <c r="BHU4" s="68"/>
      <c r="BHW4" s="68"/>
      <c r="BHY4" s="68"/>
      <c r="BHZ4" s="68"/>
      <c r="BIA4" s="68"/>
      <c r="BIH4" s="68"/>
      <c r="BII4" s="68"/>
      <c r="BLL4" s="68"/>
      <c r="BLM4" s="68"/>
      <c r="BLN4" s="68"/>
      <c r="BLO4" s="68"/>
      <c r="BMA4" s="68"/>
      <c r="BMB4" s="68"/>
      <c r="BMC4" s="68"/>
      <c r="BMD4" s="68"/>
      <c r="BME4" s="68"/>
      <c r="BMJ4" s="68"/>
      <c r="BMN4" s="68"/>
      <c r="BMO4" s="68"/>
      <c r="BMQ4" s="68"/>
      <c r="BMV4" s="68"/>
      <c r="BMW4" s="68"/>
      <c r="BMX4" s="68"/>
      <c r="BMY4" s="68"/>
      <c r="BND4" s="68"/>
      <c r="BNN4" s="68"/>
      <c r="BNQ4" s="68"/>
      <c r="BNR4" s="68"/>
      <c r="BNS4" s="68"/>
      <c r="BOA4" s="68"/>
      <c r="BOB4" s="68"/>
      <c r="BOC4" s="68"/>
      <c r="BOG4" s="68"/>
      <c r="BOJ4" s="68"/>
      <c r="BOK4" s="68"/>
      <c r="BOL4" s="68"/>
      <c r="BOM4" s="68"/>
      <c r="BOO4" s="68"/>
      <c r="BOQ4" s="68"/>
      <c r="BOR4" s="68"/>
      <c r="BOS4" s="68"/>
      <c r="BPE4" s="68"/>
      <c r="BPF4" s="68"/>
      <c r="BPI4" s="68"/>
      <c r="BPJ4" s="68"/>
      <c r="BPK4" s="68"/>
      <c r="BPL4" s="68"/>
      <c r="BPN4" s="68"/>
      <c r="BPP4" s="68"/>
      <c r="BPQ4" s="68"/>
      <c r="BPR4" s="68"/>
      <c r="BQB4" s="68"/>
      <c r="BQC4" s="68"/>
      <c r="BQD4" s="68"/>
      <c r="BQE4" s="68"/>
      <c r="BQF4" s="68"/>
      <c r="BQH4" s="68"/>
      <c r="BQI4" s="68"/>
      <c r="BQJ4" s="68"/>
      <c r="BQK4" s="68"/>
      <c r="BQM4" s="68"/>
      <c r="BQO4" s="68"/>
      <c r="BQP4" s="68"/>
      <c r="BQQ4" s="68"/>
      <c r="BRH4" s="68"/>
      <c r="BRI4" s="68"/>
      <c r="BSO4" s="68"/>
      <c r="BSP4" s="68"/>
      <c r="BSQ4" s="68"/>
      <c r="BSR4" s="68"/>
      <c r="BSU4" s="68"/>
      <c r="BSZ4" s="68"/>
      <c r="BTD4" s="68"/>
      <c r="BTE4" s="68"/>
      <c r="BTF4" s="68"/>
      <c r="BTG4" s="68"/>
      <c r="BTH4" s="68"/>
      <c r="BTI4" s="68"/>
      <c r="BTJ4" s="68"/>
      <c r="BTK4" s="68"/>
      <c r="BTL4" s="68"/>
      <c r="BTM4" s="68"/>
      <c r="BTN4" s="68"/>
      <c r="BTO4" s="68"/>
      <c r="BTP4" s="68"/>
      <c r="BTQ4" s="68"/>
      <c r="BTR4" s="68"/>
      <c r="BTS4" s="68"/>
      <c r="BTT4" s="68"/>
      <c r="BTU4" s="68"/>
      <c r="BTV4" s="68"/>
      <c r="BTW4" s="68"/>
      <c r="BTX4" s="68"/>
      <c r="BTY4" s="68"/>
      <c r="BTZ4" s="68"/>
      <c r="BUA4" s="68"/>
      <c r="BUB4" s="68"/>
      <c r="BUC4" s="68"/>
      <c r="BUD4" s="68"/>
      <c r="BUE4" s="68"/>
      <c r="BUF4" s="68"/>
      <c r="BUG4" s="68"/>
      <c r="BUH4" s="68"/>
      <c r="BUI4" s="68"/>
      <c r="BUJ4" s="68"/>
      <c r="BUK4" s="68"/>
      <c r="BUL4" s="68"/>
      <c r="BUM4" s="68"/>
      <c r="BUN4" s="68"/>
      <c r="BUO4" s="68"/>
      <c r="BUP4" s="68"/>
      <c r="BUQ4" s="68"/>
      <c r="BUR4" s="68"/>
      <c r="BUS4" s="68"/>
      <c r="BUT4" s="68"/>
      <c r="BUU4" s="68"/>
      <c r="BUV4" s="68"/>
      <c r="BUW4" s="68"/>
      <c r="BUX4" s="68"/>
      <c r="BUY4" s="68"/>
      <c r="BUZ4" s="68"/>
      <c r="BVA4" s="68"/>
      <c r="BVB4" s="68"/>
      <c r="BVC4" s="68"/>
      <c r="BVD4" s="68"/>
      <c r="BVE4" s="68"/>
      <c r="BVF4" s="68"/>
      <c r="BVG4" s="68"/>
      <c r="BVH4" s="68"/>
      <c r="BVI4" s="68"/>
      <c r="BVJ4" s="68"/>
      <c r="BVK4" s="68"/>
      <c r="BVL4" s="68"/>
      <c r="BVM4" s="68"/>
      <c r="BVN4" s="68"/>
      <c r="BVO4" s="68"/>
      <c r="BVP4" s="68"/>
      <c r="BVQ4" s="68"/>
      <c r="BVR4" s="68"/>
      <c r="BVS4" s="68"/>
      <c r="BVT4" s="68"/>
      <c r="BVU4" s="68"/>
      <c r="BVV4" s="68"/>
      <c r="BVW4" s="68"/>
      <c r="BVX4" s="68"/>
      <c r="BVY4" s="68"/>
      <c r="BVZ4" s="68"/>
      <c r="BWA4" s="68"/>
      <c r="BWB4" s="68"/>
      <c r="BWC4" s="68"/>
      <c r="BWD4" s="68"/>
      <c r="BWE4" s="68"/>
      <c r="BWF4" s="68"/>
      <c r="BWG4" s="68"/>
      <c r="BWH4" s="68"/>
      <c r="BWI4" s="68"/>
      <c r="BWJ4" s="68"/>
      <c r="BWK4" s="68"/>
      <c r="BWL4" s="68"/>
      <c r="BWM4" s="68"/>
      <c r="BWN4" s="68"/>
      <c r="BWO4" s="68"/>
      <c r="BWP4" s="68"/>
      <c r="BWQ4" s="68"/>
      <c r="BWR4" s="68"/>
      <c r="BWS4" s="68"/>
      <c r="BWT4" s="68"/>
      <c r="BWU4" s="68"/>
      <c r="BWV4" s="68"/>
      <c r="BWW4" s="68"/>
      <c r="BWX4" s="68"/>
      <c r="BWY4" s="68"/>
      <c r="BWZ4" s="68"/>
      <c r="BXA4" s="68"/>
      <c r="BXB4" s="68"/>
      <c r="BXC4" s="68"/>
      <c r="BXD4" s="68"/>
      <c r="BXE4" s="68"/>
      <c r="BXF4" s="68"/>
      <c r="BXG4" s="68"/>
      <c r="BXH4" s="68"/>
      <c r="BXI4" s="68"/>
      <c r="BXJ4" s="68"/>
      <c r="BXK4" s="68"/>
      <c r="BXL4" s="68"/>
      <c r="BXM4" s="68"/>
      <c r="BXN4" s="68"/>
      <c r="BXO4" s="68"/>
      <c r="BXP4" s="68"/>
      <c r="BXQ4" s="68"/>
      <c r="BXR4" s="68"/>
      <c r="BXS4" s="68"/>
      <c r="BXT4" s="68"/>
      <c r="BXU4" s="68"/>
      <c r="BXV4" s="68"/>
      <c r="BXW4" s="68"/>
      <c r="BXX4" s="68"/>
      <c r="BXY4" s="68"/>
      <c r="BXZ4" s="68"/>
      <c r="BYA4" s="68"/>
      <c r="BYB4" s="68"/>
      <c r="BYC4" s="68"/>
      <c r="BYD4" s="68"/>
      <c r="BYE4" s="68"/>
      <c r="BYF4" s="68"/>
      <c r="BYG4" s="68"/>
      <c r="BYH4" s="68"/>
      <c r="BYI4" s="68"/>
      <c r="BYJ4" s="68"/>
      <c r="BYK4" s="68"/>
      <c r="BYL4" s="68"/>
      <c r="BYM4" s="68"/>
      <c r="BYN4" s="68"/>
      <c r="BYO4" s="68"/>
      <c r="BYP4" s="68"/>
      <c r="BYQ4" s="68"/>
      <c r="BYR4" s="68"/>
      <c r="BYS4" s="68"/>
      <c r="BYT4" s="68"/>
      <c r="BYU4" s="68"/>
      <c r="BYV4" s="68"/>
      <c r="BYW4" s="68"/>
      <c r="BYX4" s="68"/>
      <c r="BYY4" s="68"/>
      <c r="BYZ4" s="68"/>
      <c r="BZA4" s="68"/>
      <c r="BZB4" s="68"/>
      <c r="BZC4" s="68"/>
      <c r="BZD4" s="68"/>
      <c r="BZE4" s="68"/>
      <c r="BZF4" s="68"/>
      <c r="BZG4" s="68"/>
      <c r="BZH4" s="68"/>
      <c r="BZI4" s="68"/>
      <c r="BZJ4" s="68"/>
      <c r="BZK4" s="68"/>
      <c r="BZL4" s="68"/>
      <c r="BZM4" s="68"/>
      <c r="BZN4" s="68"/>
      <c r="BZO4" s="68"/>
      <c r="BZP4" s="68"/>
      <c r="BZQ4" s="68"/>
      <c r="BZR4" s="68"/>
      <c r="BZS4" s="68"/>
      <c r="BZT4" s="68"/>
      <c r="BZU4" s="68"/>
      <c r="BZV4" s="68"/>
      <c r="BZW4" s="68"/>
      <c r="BZX4" s="68"/>
      <c r="BZY4" s="68"/>
      <c r="BZZ4" s="68"/>
      <c r="CAA4" s="68"/>
      <c r="CAB4" s="68"/>
      <c r="CAC4" s="68"/>
      <c r="CAD4" s="68"/>
      <c r="CAE4" s="68"/>
      <c r="CAF4" s="68"/>
      <c r="CAG4" s="68"/>
      <c r="CAH4" s="68"/>
      <c r="CAI4" s="68"/>
      <c r="CAJ4" s="68"/>
      <c r="CAK4" s="68"/>
      <c r="CAL4" s="68"/>
      <c r="CAM4" s="68"/>
      <c r="CAN4" s="68"/>
      <c r="CAO4" s="68"/>
      <c r="CAP4" s="68"/>
      <c r="CAQ4" s="68"/>
      <c r="CAR4" s="68"/>
      <c r="CAS4" s="68"/>
      <c r="CAT4" s="68"/>
      <c r="CAU4" s="68"/>
      <c r="CAV4" s="68"/>
      <c r="CAW4" s="68"/>
      <c r="CAX4" s="68"/>
      <c r="CAY4" s="68"/>
      <c r="CAZ4" s="68"/>
      <c r="CBY4" s="68"/>
      <c r="CBZ4" s="68"/>
      <c r="CCA4" s="68"/>
      <c r="CCD4" s="68"/>
      <c r="CCE4" s="68"/>
      <c r="CCF4" s="68"/>
      <c r="CCG4" s="68"/>
      <c r="CCQ4" s="68"/>
      <c r="CCV4" s="68"/>
      <c r="CCY4" s="68"/>
      <c r="CCZ4" s="68"/>
      <c r="CDA4" s="68"/>
      <c r="CDB4" s="68"/>
      <c r="CDC4" s="68"/>
      <c r="CDD4" s="68"/>
      <c r="CDE4" s="68"/>
      <c r="CDF4" s="68"/>
      <c r="CDG4" s="68"/>
      <c r="CDH4" s="68"/>
      <c r="CDI4" s="68"/>
      <c r="CDJ4" s="68"/>
      <c r="CDK4" s="68"/>
      <c r="CDL4" s="68"/>
      <c r="CDM4" s="68"/>
      <c r="CDN4" s="68"/>
      <c r="CDO4" s="68"/>
      <c r="CDP4" s="68"/>
      <c r="CDQ4" s="68"/>
      <c r="CDR4" s="68"/>
      <c r="CDS4" s="68"/>
      <c r="CDT4" s="68"/>
      <c r="CDU4" s="68"/>
      <c r="CDV4" s="68"/>
      <c r="CDW4" s="68"/>
      <c r="CDX4" s="68"/>
      <c r="CDY4" s="68"/>
      <c r="CDZ4" s="68"/>
      <c r="CEA4" s="68"/>
      <c r="CEB4" s="68"/>
      <c r="CEC4" s="68"/>
      <c r="CED4" s="68"/>
      <c r="CEE4" s="68"/>
      <c r="CEF4" s="68"/>
      <c r="CEG4" s="68"/>
      <c r="CEH4" s="68"/>
      <c r="CEI4" s="68"/>
      <c r="CEJ4" s="68"/>
      <c r="CEK4" s="68"/>
      <c r="CEL4" s="68"/>
      <c r="CEM4" s="68"/>
      <c r="CEN4" s="68"/>
      <c r="CEO4" s="68"/>
      <c r="CEP4" s="68"/>
      <c r="CEQ4" s="68"/>
      <c r="CER4" s="68"/>
      <c r="CES4" s="68"/>
      <c r="CET4" s="68"/>
      <c r="CEU4" s="68"/>
      <c r="CEV4" s="68"/>
      <c r="CEW4" s="68"/>
      <c r="CEX4" s="68"/>
      <c r="CEY4" s="68"/>
      <c r="CEZ4" s="68"/>
      <c r="CFA4" s="68"/>
      <c r="CFB4" s="68"/>
      <c r="CFC4" s="68"/>
      <c r="CFD4" s="68"/>
      <c r="CFE4" s="68"/>
      <c r="CFF4" s="68"/>
      <c r="CFG4" s="68"/>
      <c r="CFH4" s="68"/>
      <c r="CFI4" s="68"/>
      <c r="CFJ4" s="68"/>
      <c r="CFK4" s="68"/>
      <c r="CFL4" s="68"/>
      <c r="CFM4" s="68"/>
      <c r="CFN4" s="68"/>
      <c r="CFO4" s="68"/>
      <c r="CFP4" s="68"/>
      <c r="CFQ4" s="68"/>
      <c r="CFR4" s="68"/>
      <c r="CFS4" s="68"/>
      <c r="CFT4" s="68"/>
      <c r="CFU4" s="68"/>
      <c r="CFV4" s="68"/>
      <c r="CFW4" s="68"/>
      <c r="CFX4" s="68"/>
      <c r="CFY4" s="68"/>
      <c r="CFZ4" s="68"/>
      <c r="CGA4" s="68"/>
      <c r="CGB4" s="68"/>
      <c r="CGC4" s="68"/>
      <c r="CGD4" s="68"/>
      <c r="CGE4" s="68"/>
      <c r="CGF4" s="68"/>
      <c r="CGG4" s="68"/>
      <c r="CGH4" s="68"/>
      <c r="CGI4" s="68"/>
      <c r="CGJ4" s="68"/>
      <c r="CGK4" s="68"/>
      <c r="CGL4" s="68"/>
      <c r="CGM4" s="68"/>
      <c r="CGN4" s="68"/>
      <c r="CGO4" s="68"/>
      <c r="CGP4" s="68"/>
      <c r="CGQ4" s="68"/>
      <c r="CGR4" s="68"/>
      <c r="CGS4" s="68"/>
      <c r="CGT4" s="68"/>
      <c r="CGU4" s="68"/>
      <c r="CGV4" s="68"/>
      <c r="CGW4" s="68"/>
      <c r="CGX4" s="68"/>
      <c r="CGY4" s="68"/>
      <c r="CGZ4" s="68"/>
      <c r="CHA4" s="68"/>
      <c r="CHB4" s="68"/>
      <c r="CHC4" s="68"/>
      <c r="CHD4" s="68"/>
      <c r="CHE4" s="68"/>
      <c r="CHF4" s="68"/>
      <c r="CHG4" s="68"/>
      <c r="CHH4" s="68"/>
      <c r="CHI4" s="68"/>
      <c r="CHJ4" s="68"/>
      <c r="CHK4" s="68"/>
      <c r="CHL4" s="68"/>
      <c r="CHM4" s="68"/>
      <c r="CHN4" s="68"/>
      <c r="CHO4" s="68"/>
      <c r="CHP4" s="68"/>
      <c r="CHQ4" s="68"/>
      <c r="CHR4" s="68"/>
      <c r="CHS4" s="68"/>
      <c r="CHT4" s="68"/>
      <c r="CHU4" s="68"/>
      <c r="CHV4" s="68"/>
      <c r="CHW4" s="68"/>
      <c r="CHX4" s="68"/>
      <c r="CHY4" s="68"/>
      <c r="CHZ4" s="68"/>
      <c r="CIA4" s="68"/>
      <c r="CIB4" s="68"/>
      <c r="CIC4" s="68"/>
      <c r="CID4" s="68"/>
      <c r="CIE4" s="68"/>
      <c r="CIF4" s="68"/>
      <c r="CIG4" s="68"/>
      <c r="CIH4" s="68"/>
      <c r="CII4" s="68"/>
      <c r="CIJ4" s="68"/>
      <c r="CIK4" s="68"/>
      <c r="CIL4" s="68"/>
      <c r="CIM4" s="68"/>
      <c r="CIN4" s="68"/>
      <c r="CIO4" s="68"/>
      <c r="CIP4" s="68"/>
      <c r="CIQ4" s="68"/>
      <c r="CIR4" s="68"/>
      <c r="CIS4" s="68"/>
      <c r="CIT4" s="68"/>
      <c r="CIU4" s="68"/>
      <c r="CIV4" s="68"/>
      <c r="CIW4" s="68"/>
      <c r="CIX4" s="68"/>
      <c r="CIY4" s="68"/>
      <c r="CIZ4" s="68"/>
      <c r="CJA4" s="68"/>
      <c r="CJB4" s="68"/>
      <c r="CJC4" s="68"/>
      <c r="CJD4" s="68"/>
      <c r="CJE4" s="68"/>
      <c r="CJF4" s="68"/>
      <c r="CJG4" s="68"/>
      <c r="CJH4" s="68"/>
      <c r="CJI4" s="68"/>
      <c r="CJJ4" s="68"/>
      <c r="CJK4" s="68"/>
      <c r="CJL4" s="68"/>
      <c r="CJM4" s="68"/>
      <c r="CJN4" s="68"/>
      <c r="CJO4" s="68"/>
      <c r="CJP4" s="68"/>
      <c r="CJQ4" s="68"/>
      <c r="CJR4" s="68"/>
      <c r="CJS4" s="68"/>
      <c r="CJT4" s="68"/>
      <c r="CJU4" s="68"/>
      <c r="CJV4" s="68"/>
      <c r="CJW4" s="68"/>
      <c r="CJX4" s="68"/>
      <c r="CJY4" s="68"/>
      <c r="CJZ4" s="68"/>
      <c r="CKA4" s="68"/>
      <c r="CKB4" s="68"/>
      <c r="CKC4" s="68"/>
      <c r="CKD4" s="68"/>
      <c r="CKE4" s="68"/>
      <c r="CKF4" s="68"/>
      <c r="CKG4" s="68"/>
      <c r="CKH4" s="68"/>
      <c r="CKI4" s="68"/>
      <c r="CKJ4" s="68"/>
      <c r="CKK4" s="68"/>
      <c r="CKL4" s="68"/>
      <c r="CKM4" s="68"/>
      <c r="CKN4" s="68"/>
      <c r="CKO4" s="68"/>
      <c r="CKP4" s="68"/>
      <c r="CKQ4" s="68"/>
      <c r="CKR4" s="68"/>
      <c r="CKS4" s="68"/>
      <c r="CKT4" s="68"/>
      <c r="CKU4" s="68"/>
      <c r="CKV4" s="68"/>
      <c r="CKW4" s="68"/>
      <c r="CKX4" s="68"/>
      <c r="CKY4" s="68"/>
      <c r="CKZ4" s="68"/>
      <c r="CLA4" s="68"/>
      <c r="CLB4" s="68"/>
      <c r="CLC4" s="68"/>
      <c r="CLD4" s="68"/>
      <c r="CLE4" s="68"/>
      <c r="CLF4" s="68"/>
      <c r="CLG4" s="68"/>
      <c r="CLH4" s="68"/>
      <c r="CLI4" s="68"/>
      <c r="CLJ4" s="68"/>
      <c r="CLK4" s="68"/>
      <c r="CLL4" s="68"/>
      <c r="CLM4" s="68"/>
      <c r="CLN4" s="68"/>
      <c r="CLO4" s="68"/>
      <c r="CLP4" s="68"/>
      <c r="CLQ4" s="68"/>
      <c r="CLR4" s="68"/>
      <c r="CLS4" s="68"/>
      <c r="CLT4" s="68"/>
      <c r="CLU4" s="68"/>
      <c r="CLV4" s="68"/>
      <c r="CLW4" s="68"/>
    </row>
    <row r="5">
      <c r="A5" s="429" t="s">
        <v>1287</v>
      </c>
      <c r="B5" s="68" t="s">
        <v>1295</v>
      </c>
      <c r="C5" s="68" t="s">
        <v>2573</v>
      </c>
      <c r="D5" s="429" t="s">
        <v>2574</v>
      </c>
      <c r="E5" s="429" t="s">
        <v>2575</v>
      </c>
      <c r="F5" s="68">
        <v>769033.0</v>
      </c>
      <c r="G5" s="68">
        <v>1099.0</v>
      </c>
      <c r="H5" s="68">
        <v>27.0</v>
      </c>
      <c r="I5" s="68">
        <v>44.0</v>
      </c>
      <c r="J5" s="68">
        <v>3432.0</v>
      </c>
      <c r="K5" s="429" t="s">
        <v>2576</v>
      </c>
      <c r="L5" s="68"/>
      <c r="M5" s="68"/>
      <c r="N5" s="68"/>
      <c r="O5" s="68"/>
      <c r="P5" s="68"/>
      <c r="Q5" s="68"/>
      <c r="R5" s="68"/>
      <c r="S5" s="68"/>
      <c r="T5" s="68"/>
      <c r="U5" s="68"/>
      <c r="V5" s="68"/>
      <c r="X5" s="68"/>
      <c r="Y5" s="438"/>
      <c r="Z5" s="68"/>
      <c r="AA5" s="68"/>
      <c r="AB5" s="68"/>
      <c r="AC5" s="68"/>
      <c r="AD5" s="68"/>
      <c r="AE5" s="68"/>
      <c r="AF5" s="68"/>
      <c r="AG5" s="68"/>
      <c r="AH5" s="68"/>
      <c r="AJ5" s="68"/>
      <c r="AK5" s="438"/>
      <c r="AL5" s="68"/>
      <c r="AM5" s="68"/>
      <c r="AN5" s="68"/>
      <c r="AO5" s="68"/>
      <c r="AP5" s="68"/>
      <c r="AQ5" s="68"/>
      <c r="AR5" s="68"/>
      <c r="AS5" s="68"/>
      <c r="AT5" s="68"/>
      <c r="AV5" s="68"/>
      <c r="AW5" s="438"/>
      <c r="AX5" s="68"/>
      <c r="AY5" s="68"/>
      <c r="AZ5" s="68"/>
      <c r="BA5" s="68"/>
      <c r="BB5" s="68"/>
      <c r="BC5" s="68"/>
      <c r="BD5" s="68"/>
      <c r="BE5" s="68"/>
      <c r="BF5" s="68"/>
      <c r="BH5" s="68"/>
      <c r="BI5" s="438"/>
      <c r="BJ5" s="68"/>
      <c r="BK5" s="68"/>
      <c r="BL5" s="68"/>
      <c r="BM5" s="68"/>
      <c r="BN5" s="68"/>
      <c r="BO5" s="68"/>
      <c r="BP5" s="68"/>
      <c r="BQ5" s="68"/>
      <c r="BR5" s="68"/>
      <c r="BT5" s="68"/>
      <c r="BU5" s="438"/>
      <c r="BV5" s="68"/>
      <c r="BW5" s="68"/>
      <c r="BX5" s="68"/>
      <c r="BY5" s="68"/>
      <c r="BZ5" s="68"/>
      <c r="CA5" s="68"/>
      <c r="CB5" s="68"/>
      <c r="CC5" s="68"/>
      <c r="CD5" s="68"/>
      <c r="CF5" s="68"/>
      <c r="CG5" s="68"/>
      <c r="CH5" s="68"/>
      <c r="CI5" s="68"/>
      <c r="CJ5" s="68"/>
      <c r="CK5" s="68"/>
      <c r="CL5" s="68"/>
      <c r="CM5" s="68"/>
      <c r="CN5" s="68"/>
      <c r="CO5" s="68"/>
      <c r="CP5" s="68"/>
      <c r="CR5" s="68"/>
      <c r="CS5" s="438"/>
      <c r="CT5" s="68"/>
      <c r="CU5" s="68"/>
      <c r="CV5" s="68"/>
      <c r="CW5" s="68"/>
      <c r="CX5" s="68"/>
      <c r="CY5" s="68"/>
      <c r="CZ5" s="68"/>
      <c r="DA5" s="68"/>
      <c r="DB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438"/>
      <c r="ED5" s="68"/>
      <c r="FD5" s="68"/>
      <c r="IQ5" s="68"/>
      <c r="IR5" s="68"/>
      <c r="IS5" s="68"/>
      <c r="IT5" s="68"/>
      <c r="IV5" s="68"/>
      <c r="IW5" s="68"/>
      <c r="IX5" s="68"/>
      <c r="IY5" s="68"/>
      <c r="JF5" s="68"/>
      <c r="JG5" s="68"/>
      <c r="JH5" s="68"/>
      <c r="JJ5" s="68"/>
      <c r="JK5" s="68"/>
      <c r="JL5" s="68"/>
      <c r="JM5" s="68"/>
      <c r="JO5" s="68"/>
      <c r="JP5" s="68"/>
      <c r="JQ5" s="68"/>
      <c r="JR5" s="68"/>
      <c r="JX5" s="68"/>
      <c r="JY5" s="68"/>
      <c r="JZ5" s="68"/>
      <c r="KD5" s="68"/>
      <c r="LK5" s="68"/>
      <c r="LL5" s="68"/>
      <c r="LM5" s="68"/>
      <c r="LN5" s="68"/>
      <c r="LP5" s="68"/>
      <c r="LQ5" s="68"/>
      <c r="LR5" s="68"/>
      <c r="LS5" s="68"/>
      <c r="LT5" s="68"/>
      <c r="LU5" s="68"/>
      <c r="LV5" s="68"/>
      <c r="LW5" s="68"/>
      <c r="LX5" s="68"/>
      <c r="LY5" s="68"/>
      <c r="LZ5" s="68"/>
      <c r="MA5" s="68"/>
      <c r="MC5" s="68"/>
      <c r="MD5" s="68"/>
      <c r="ME5" s="68"/>
      <c r="MF5" s="68"/>
      <c r="MG5" s="68"/>
      <c r="MH5" s="68"/>
      <c r="MI5" s="68"/>
      <c r="MJ5" s="68"/>
      <c r="MK5" s="68"/>
      <c r="ML5" s="68"/>
      <c r="MM5" s="68"/>
      <c r="MN5" s="68"/>
      <c r="MO5" s="68"/>
      <c r="MQ5" s="68"/>
      <c r="MR5" s="68"/>
      <c r="MS5" s="68"/>
      <c r="MT5" s="68"/>
      <c r="MU5" s="68"/>
      <c r="MV5" s="68"/>
      <c r="MW5" s="68"/>
      <c r="MX5" s="68"/>
      <c r="MY5" s="68"/>
      <c r="MZ5" s="68"/>
      <c r="NA5" s="68"/>
      <c r="NB5" s="68"/>
      <c r="NC5" s="68"/>
      <c r="NE5" s="68"/>
      <c r="RO5" s="68"/>
      <c r="RP5" s="68"/>
      <c r="RQ5" s="68"/>
      <c r="RR5" s="68"/>
      <c r="RT5" s="68"/>
      <c r="RU5" s="68"/>
      <c r="RV5" s="68"/>
      <c r="RW5" s="68"/>
      <c r="RX5" s="68"/>
      <c r="RY5" s="68"/>
      <c r="RZ5" s="68"/>
      <c r="SA5" s="68"/>
      <c r="SB5" s="68"/>
      <c r="SC5" s="68"/>
      <c r="SD5" s="68"/>
      <c r="SE5" s="68"/>
      <c r="SF5" s="68"/>
      <c r="SH5" s="68"/>
      <c r="SI5" s="68"/>
      <c r="SJ5" s="68"/>
      <c r="SK5" s="68"/>
      <c r="SL5" s="68"/>
      <c r="SM5" s="68"/>
      <c r="SN5" s="68"/>
      <c r="SO5" s="68"/>
      <c r="SP5" s="68"/>
      <c r="SQ5" s="68"/>
      <c r="SR5" s="68"/>
      <c r="SS5" s="68"/>
      <c r="ST5" s="68"/>
      <c r="SU5" s="68"/>
      <c r="SV5" s="68"/>
      <c r="SW5" s="68"/>
      <c r="SX5" s="68"/>
      <c r="SY5" s="68"/>
      <c r="SZ5" s="68"/>
      <c r="TA5" s="68"/>
      <c r="TB5" s="68"/>
      <c r="TC5" s="68"/>
      <c r="TD5" s="68"/>
      <c r="TE5" s="68"/>
      <c r="TF5" s="68"/>
      <c r="TG5" s="68"/>
      <c r="TH5" s="68"/>
      <c r="TI5" s="68"/>
      <c r="TJ5" s="68"/>
      <c r="TK5" s="68"/>
      <c r="TL5" s="68"/>
      <c r="TM5" s="68"/>
      <c r="TN5" s="68"/>
      <c r="TO5" s="68"/>
      <c r="TP5" s="68"/>
      <c r="TQ5" s="68"/>
      <c r="TR5" s="68"/>
      <c r="TS5" s="68"/>
      <c r="TU5" s="68"/>
      <c r="TX5" s="68"/>
      <c r="TY5" s="68"/>
      <c r="TZ5" s="68"/>
      <c r="UA5" s="68"/>
      <c r="UC5" s="68"/>
      <c r="UD5" s="68"/>
      <c r="UE5" s="68"/>
      <c r="UF5" s="68"/>
      <c r="UG5" s="68"/>
      <c r="UH5" s="68"/>
      <c r="UI5" s="68"/>
      <c r="UJ5" s="68"/>
      <c r="UK5" s="68"/>
      <c r="UL5" s="68"/>
      <c r="UM5" s="68"/>
      <c r="UN5" s="68"/>
      <c r="UO5" s="68"/>
      <c r="UQ5" s="68"/>
      <c r="US5" s="68"/>
      <c r="UT5" s="68"/>
      <c r="UU5" s="68"/>
      <c r="UV5" s="68"/>
      <c r="UW5" s="68"/>
      <c r="UX5" s="68"/>
      <c r="UY5" s="68"/>
      <c r="UZ5" s="68"/>
      <c r="VB5" s="68"/>
      <c r="VC5" s="68"/>
      <c r="VD5" s="68"/>
      <c r="VE5" s="68"/>
      <c r="VG5" s="68"/>
      <c r="VI5" s="68"/>
      <c r="VJ5" s="68"/>
      <c r="VK5" s="68"/>
      <c r="VL5" s="68"/>
      <c r="VM5" s="68"/>
      <c r="VN5" s="68"/>
      <c r="VP5" s="68"/>
      <c r="VQ5" s="68"/>
      <c r="VR5" s="68"/>
      <c r="VS5" s="68"/>
      <c r="VT5" s="68"/>
      <c r="VU5" s="68"/>
      <c r="VV5" s="68"/>
      <c r="VW5" s="68"/>
      <c r="VX5" s="68"/>
      <c r="VY5" s="68"/>
      <c r="VZ5" s="68"/>
      <c r="WA5" s="68"/>
      <c r="WB5" s="68"/>
      <c r="WD5" s="68"/>
      <c r="WE5" s="68"/>
      <c r="WG5" s="68"/>
      <c r="WH5" s="68"/>
      <c r="WI5" s="68"/>
      <c r="WJ5" s="68"/>
      <c r="WK5" s="68"/>
      <c r="WL5" s="68"/>
      <c r="WM5" s="68"/>
      <c r="WN5" s="68"/>
      <c r="WO5" s="68"/>
      <c r="WP5" s="68"/>
      <c r="WQ5" s="68"/>
      <c r="WR5" s="68"/>
      <c r="WS5" s="68"/>
      <c r="WV5" s="68"/>
      <c r="WW5" s="68"/>
      <c r="WX5" s="68"/>
      <c r="WY5" s="68"/>
      <c r="XA5" s="68"/>
      <c r="XC5" s="68"/>
      <c r="XD5" s="68"/>
      <c r="XE5" s="68"/>
      <c r="XQ5" s="68"/>
      <c r="XR5" s="68"/>
      <c r="YI5" s="68"/>
      <c r="YJ5" s="68"/>
      <c r="YK5" s="68"/>
      <c r="YL5" s="68"/>
      <c r="YN5" s="68"/>
      <c r="YO5" s="68"/>
      <c r="YP5" s="68"/>
      <c r="YQ5" s="68"/>
      <c r="YR5" s="68"/>
      <c r="YS5" s="68"/>
      <c r="YV5" s="68"/>
      <c r="YW5" s="68"/>
      <c r="YX5" s="68"/>
      <c r="YY5" s="68"/>
      <c r="YZ5" s="68"/>
      <c r="ZB5" s="68"/>
      <c r="ZC5" s="68"/>
      <c r="ZD5" s="68"/>
      <c r="ZE5" s="68"/>
      <c r="ZF5" s="68"/>
      <c r="ZG5" s="68"/>
      <c r="ZH5" s="68"/>
      <c r="ZK5" s="68"/>
      <c r="ZL5" s="68"/>
      <c r="ZM5" s="68"/>
      <c r="ZN5" s="68"/>
      <c r="ZO5" s="68"/>
      <c r="ZQ5" s="68"/>
      <c r="ZR5" s="68"/>
      <c r="ZS5" s="68"/>
      <c r="ZT5" s="68"/>
      <c r="ZU5" s="68"/>
      <c r="ZV5" s="68"/>
      <c r="AAB5" s="68"/>
      <c r="AAC5" s="68"/>
      <c r="AAD5" s="68"/>
      <c r="AAH5" s="68"/>
      <c r="AAQ5" s="68"/>
      <c r="AAR5" s="68"/>
      <c r="AAS5" s="68"/>
      <c r="AAW5" s="68"/>
      <c r="ADU5" s="68"/>
      <c r="ADV5" s="68"/>
      <c r="ADW5" s="68"/>
      <c r="ADX5" s="68"/>
      <c r="ADZ5" s="68"/>
      <c r="AEA5" s="68"/>
      <c r="AEB5" s="68"/>
      <c r="AEC5" s="68"/>
      <c r="AED5" s="68"/>
      <c r="AEE5" s="68"/>
      <c r="AEF5" s="68"/>
      <c r="AEG5" s="68"/>
      <c r="AEH5" s="68"/>
      <c r="AEI5" s="68"/>
      <c r="AEJ5" s="68"/>
      <c r="AEK5" s="68"/>
      <c r="AEL5" s="68"/>
      <c r="AEM5" s="68"/>
      <c r="AEO5" s="68"/>
      <c r="AEP5" s="68"/>
      <c r="AEQ5" s="68"/>
      <c r="AER5" s="68"/>
      <c r="AES5" s="68"/>
      <c r="AET5" s="68"/>
      <c r="AEU5" s="68"/>
      <c r="AEV5" s="68"/>
      <c r="AEW5" s="68"/>
      <c r="AEX5" s="68"/>
      <c r="AEY5" s="68"/>
      <c r="AEZ5" s="68"/>
      <c r="AFD5" s="68"/>
      <c r="AFE5" s="68"/>
      <c r="AFF5" s="68"/>
      <c r="AFG5" s="68"/>
      <c r="AFH5" s="68"/>
      <c r="AFI5" s="68"/>
      <c r="AFJ5" s="68"/>
      <c r="AFK5" s="68"/>
      <c r="AFL5" s="68"/>
      <c r="AFM5" s="68"/>
      <c r="AFN5" s="68"/>
      <c r="AFO5" s="68"/>
      <c r="AFP5" s="68"/>
      <c r="AFQ5" s="68"/>
      <c r="AFR5" s="68"/>
      <c r="AFS5" s="68"/>
      <c r="AFT5" s="68"/>
      <c r="AFU5" s="68"/>
      <c r="AFV5" s="68"/>
      <c r="AFX5" s="68"/>
      <c r="AFY5" s="68"/>
      <c r="AFZ5" s="68"/>
      <c r="AGA5" s="68"/>
      <c r="AGB5" s="68"/>
      <c r="AGC5" s="68"/>
      <c r="AGD5" s="68"/>
      <c r="AGE5" s="68"/>
      <c r="AGF5" s="68"/>
      <c r="AGH5" s="68"/>
      <c r="AGK5" s="68"/>
      <c r="AGL5" s="68"/>
      <c r="AGM5" s="68"/>
      <c r="AGN5" s="68"/>
      <c r="AGP5" s="68"/>
      <c r="AGR5" s="68"/>
      <c r="AGS5" s="68"/>
      <c r="AGT5" s="68"/>
      <c r="AGV5" s="68"/>
      <c r="AGW5" s="68"/>
      <c r="AGZ5" s="68"/>
      <c r="AHA5" s="68"/>
      <c r="AHB5" s="68"/>
      <c r="AHC5" s="68"/>
      <c r="AHE5" s="68"/>
      <c r="AHG5" s="68"/>
      <c r="AHH5" s="68"/>
      <c r="AHI5" s="68"/>
      <c r="AHK5" s="68"/>
      <c r="AHL5" s="68"/>
      <c r="AHO5" s="68"/>
      <c r="AHP5" s="68"/>
      <c r="AHQ5" s="68"/>
      <c r="AHR5" s="68"/>
      <c r="AHS5" s="68"/>
      <c r="AHT5" s="68"/>
      <c r="AHU5" s="68"/>
      <c r="AHV5" s="68"/>
      <c r="AHW5" s="68"/>
      <c r="AHX5" s="68"/>
      <c r="AHY5" s="68"/>
      <c r="AHZ5" s="68"/>
      <c r="AIA5" s="68"/>
      <c r="AIB5" s="68"/>
      <c r="AIC5" s="68"/>
      <c r="AID5" s="68"/>
      <c r="AIE5" s="68"/>
      <c r="AIF5" s="68"/>
      <c r="AII5" s="68"/>
      <c r="AIJ5" s="68"/>
      <c r="AIK5" s="68"/>
      <c r="AIN5" s="68"/>
      <c r="AIO5" s="68"/>
      <c r="AIP5" s="68"/>
      <c r="AIQ5" s="68"/>
      <c r="AJG5" s="68"/>
      <c r="AJH5" s="68"/>
      <c r="AJI5" s="68"/>
      <c r="AJJ5" s="68"/>
      <c r="AJK5" s="68"/>
      <c r="AJM5" s="68"/>
      <c r="AJP5" s="68"/>
      <c r="AJQ5" s="68"/>
      <c r="AJR5" s="68"/>
      <c r="AJS5" s="68"/>
      <c r="AJU5" s="68"/>
      <c r="AJW5" s="68"/>
      <c r="AJX5" s="68"/>
      <c r="AJY5" s="68"/>
      <c r="AKA5" s="68"/>
      <c r="AKB5" s="68"/>
      <c r="AKE5" s="68"/>
      <c r="AKF5" s="68"/>
      <c r="AKG5" s="68"/>
      <c r="AKH5" s="68"/>
      <c r="AKJ5" s="68"/>
      <c r="AKL5" s="68"/>
      <c r="AKM5" s="68"/>
      <c r="AKN5" s="68"/>
      <c r="AKP5" s="68"/>
      <c r="AKQ5" s="68"/>
      <c r="AKT5" s="68"/>
      <c r="AKU5" s="68"/>
      <c r="AKV5" s="68"/>
      <c r="AKW5" s="68"/>
      <c r="AKY5" s="68"/>
      <c r="ALA5" s="68"/>
      <c r="ALB5" s="68"/>
      <c r="ALC5" s="68"/>
      <c r="ALE5" s="68"/>
      <c r="ALF5" s="68"/>
      <c r="AMI5" s="68"/>
      <c r="AMJ5" s="68"/>
      <c r="AMK5" s="68"/>
      <c r="AML5" s="68"/>
      <c r="AMN5" s="68"/>
      <c r="AMO5" s="68"/>
      <c r="AMP5" s="68"/>
      <c r="AMQ5" s="68"/>
      <c r="AMR5" s="68"/>
      <c r="AMS5" s="68"/>
      <c r="AMT5" s="68"/>
      <c r="ANB5" s="68"/>
      <c r="ANC5" s="68"/>
      <c r="AND5" s="68"/>
      <c r="ANE5" s="68"/>
      <c r="ANF5" s="68"/>
      <c r="ANG5" s="68"/>
      <c r="ANH5" s="68"/>
      <c r="ANI5" s="68"/>
      <c r="ANJ5" s="68"/>
      <c r="ANL5" s="68"/>
      <c r="APN5" s="68"/>
      <c r="APO5" s="68"/>
      <c r="APP5" s="68"/>
      <c r="APQ5" s="68"/>
      <c r="APS5" s="68"/>
      <c r="APT5" s="68"/>
      <c r="APU5" s="68"/>
      <c r="AQE5" s="68"/>
      <c r="AQF5" s="68"/>
      <c r="AQG5" s="68"/>
      <c r="AQH5" s="68"/>
      <c r="AQP5" s="68"/>
      <c r="AQQ5" s="68"/>
      <c r="AQR5" s="68"/>
      <c r="AQT5" s="68"/>
      <c r="AQU5" s="68"/>
      <c r="AQV5" s="68"/>
      <c r="ARB5" s="68"/>
      <c r="ARC5" s="68"/>
      <c r="ARD5" s="68"/>
      <c r="ARF5" s="68"/>
      <c r="ATG5" s="68"/>
      <c r="ATH5" s="68"/>
      <c r="ATI5" s="68"/>
      <c r="ATJ5" s="68"/>
      <c r="ATL5" s="68"/>
      <c r="ATM5" s="68"/>
      <c r="ATN5" s="68"/>
      <c r="ATO5" s="68"/>
      <c r="ATP5" s="68"/>
      <c r="ATQ5" s="68"/>
      <c r="ATR5" s="68"/>
      <c r="ATS5" s="68"/>
      <c r="ATT5" s="68"/>
      <c r="ATU5" s="68"/>
      <c r="ATV5" s="68"/>
      <c r="AUG5" s="68"/>
      <c r="AUH5" s="68"/>
      <c r="AUI5" s="68"/>
      <c r="AUJ5" s="68"/>
      <c r="AUK5" s="68"/>
      <c r="AUL5" s="68"/>
      <c r="AUM5" s="68"/>
      <c r="AUN5" s="68"/>
      <c r="AUO5" s="68"/>
      <c r="AUP5" s="68"/>
      <c r="AUQ5" s="68"/>
      <c r="AUR5" s="68"/>
      <c r="AUT5" s="68"/>
      <c r="AUW5" s="68"/>
      <c r="AUX5" s="68"/>
      <c r="AUY5" s="68"/>
      <c r="AUZ5" s="68"/>
      <c r="AVB5" s="68"/>
      <c r="AVD5" s="68"/>
      <c r="AVE5" s="68"/>
      <c r="AVF5" s="68"/>
      <c r="AVH5" s="68"/>
      <c r="AVI5" s="68"/>
      <c r="AVL5" s="68"/>
      <c r="AVM5" s="68"/>
      <c r="AVN5" s="68"/>
      <c r="AVO5" s="68"/>
      <c r="AVQ5" s="68"/>
      <c r="AVS5" s="68"/>
      <c r="AVT5" s="68"/>
      <c r="AVU5" s="68"/>
      <c r="AVW5" s="68"/>
      <c r="AVX5" s="68"/>
      <c r="AWC5" s="68"/>
      <c r="AWD5" s="68"/>
      <c r="AWE5" s="68"/>
      <c r="AWF5" s="68"/>
      <c r="AWH5" s="68"/>
      <c r="AWJ5" s="68"/>
      <c r="AWK5" s="68"/>
      <c r="AWL5" s="68"/>
      <c r="AWN5" s="68"/>
      <c r="AWO5" s="68"/>
      <c r="AWR5" s="68"/>
      <c r="AWS5" s="68"/>
      <c r="AWT5" s="68"/>
      <c r="AWU5" s="68"/>
      <c r="AWW5" s="68"/>
      <c r="AWY5" s="68"/>
      <c r="AWZ5" s="68"/>
      <c r="AXA5" s="68"/>
      <c r="AXB5" s="68"/>
      <c r="AXC5" s="68"/>
      <c r="AXD5" s="68"/>
      <c r="AXF5" s="68"/>
      <c r="AXG5" s="68"/>
      <c r="AXH5" s="68"/>
      <c r="AXI5" s="68"/>
      <c r="AXJ5" s="68"/>
      <c r="AXK5" s="68"/>
      <c r="AXL5" s="68"/>
      <c r="AXM5" s="68"/>
      <c r="AXN5" s="68"/>
      <c r="AXO5" s="68"/>
      <c r="AXP5" s="68"/>
      <c r="AXQ5" s="68"/>
      <c r="AXR5" s="68"/>
      <c r="AXS5" s="68"/>
      <c r="AYB5" s="68"/>
      <c r="AYC5" s="68"/>
      <c r="AYD5" s="68"/>
      <c r="AYF5" s="68"/>
      <c r="AYG5" s="68"/>
      <c r="AYH5" s="68"/>
      <c r="AYI5" s="68"/>
      <c r="AYJ5" s="68"/>
      <c r="AYK5" s="68"/>
      <c r="AYL5" s="68"/>
      <c r="AYM5" s="68"/>
      <c r="AYN5" s="68"/>
      <c r="AYP5" s="68"/>
      <c r="AYS5" s="68"/>
      <c r="AYT5" s="68"/>
      <c r="AYU5" s="68"/>
      <c r="AYV5" s="68"/>
      <c r="AYX5" s="68"/>
      <c r="AYZ5" s="68"/>
      <c r="AZA5" s="68"/>
      <c r="AZB5" s="68"/>
      <c r="AZD5" s="68"/>
      <c r="AZE5" s="68"/>
      <c r="AZH5" s="68"/>
      <c r="AZI5" s="68"/>
      <c r="AZJ5" s="68"/>
      <c r="AZK5" s="68"/>
      <c r="AZM5" s="68"/>
      <c r="AZN5" s="68"/>
      <c r="AZO5" s="68"/>
      <c r="AZP5" s="68"/>
      <c r="AZQ5" s="68"/>
      <c r="AZR5" s="68"/>
      <c r="AZS5" s="68"/>
      <c r="AZT5" s="68"/>
      <c r="AZU5" s="68"/>
      <c r="AZV5" s="68"/>
      <c r="AZW5" s="68"/>
      <c r="AZX5" s="68"/>
      <c r="AZY5" s="68"/>
      <c r="AZZ5" s="68"/>
      <c r="BAA5" s="68"/>
      <c r="BAB5" s="68"/>
      <c r="BAD5" s="68"/>
      <c r="BAE5" s="68"/>
      <c r="BAF5" s="68"/>
      <c r="BAG5" s="68"/>
      <c r="BAH5" s="68"/>
      <c r="BAI5" s="68"/>
      <c r="BAJ5" s="68"/>
      <c r="BAK5" s="68"/>
      <c r="BAL5" s="68"/>
      <c r="BAM5" s="68"/>
      <c r="BAN5" s="68"/>
      <c r="BAO5" s="68"/>
      <c r="BAP5" s="68"/>
      <c r="BAQ5" s="68"/>
      <c r="BAR5" s="68"/>
      <c r="BAS5" s="68"/>
      <c r="BAU5" s="68"/>
      <c r="BAV5" s="68"/>
      <c r="BAW5" s="68"/>
      <c r="BAY5" s="68"/>
      <c r="BAZ5" s="68"/>
      <c r="BBC5" s="68"/>
      <c r="BBD5" s="68"/>
      <c r="BBE5" s="68"/>
      <c r="BBF5" s="68"/>
      <c r="BBH5" s="68"/>
      <c r="BBJ5" s="68"/>
      <c r="BBK5" s="68"/>
      <c r="BBL5" s="68"/>
      <c r="BBN5" s="68"/>
      <c r="BBO5" s="68"/>
      <c r="BDI5" s="68"/>
      <c r="BDJ5" s="68"/>
      <c r="BDK5" s="68"/>
      <c r="BDL5" s="68"/>
      <c r="BDM5" s="68"/>
      <c r="BDN5" s="68"/>
      <c r="BDO5" s="68"/>
      <c r="BDP5" s="68"/>
      <c r="BDQ5" s="68"/>
      <c r="BDR5" s="68"/>
      <c r="BDS5" s="68"/>
      <c r="BDT5" s="68"/>
      <c r="BDU5" s="68"/>
      <c r="BDV5" s="68"/>
      <c r="BDW5" s="68"/>
      <c r="BDX5" s="68"/>
      <c r="BDY5" s="68"/>
      <c r="BDZ5" s="68"/>
      <c r="BEA5" s="68"/>
      <c r="BEB5" s="68"/>
      <c r="BEC5" s="68"/>
      <c r="BED5" s="68"/>
      <c r="BEE5" s="68"/>
      <c r="BEF5" s="68"/>
      <c r="BEG5" s="68"/>
      <c r="BEH5" s="68"/>
      <c r="BEI5" s="68"/>
      <c r="BEJ5" s="68"/>
      <c r="BEK5" s="68"/>
      <c r="BEL5" s="68"/>
      <c r="BEM5" s="68"/>
      <c r="BEN5" s="68"/>
      <c r="BEP5" s="68"/>
      <c r="BEV5" s="68"/>
      <c r="BEW5" s="68"/>
      <c r="BEX5" s="68"/>
      <c r="BEY5" s="68"/>
      <c r="BEZ5" s="68"/>
      <c r="BFA5" s="68"/>
      <c r="BFB5" s="68"/>
      <c r="BFC5" s="68"/>
      <c r="BLL5" s="68"/>
      <c r="BLM5" s="68"/>
      <c r="BLN5" s="68"/>
      <c r="BLO5" s="68"/>
      <c r="BLQ5" s="68"/>
      <c r="BLR5" s="68"/>
      <c r="BLS5" s="68"/>
      <c r="BLT5" s="68"/>
      <c r="BLU5" s="68"/>
      <c r="BLV5" s="68"/>
      <c r="BLW5" s="68"/>
      <c r="BLX5" s="68"/>
      <c r="BLY5" s="68"/>
      <c r="BLZ5" s="68"/>
      <c r="BMA5" s="68"/>
      <c r="BMJ5" s="68"/>
      <c r="BMK5" s="68"/>
      <c r="BML5" s="68"/>
      <c r="BMM5" s="68"/>
      <c r="BMN5" s="68"/>
      <c r="BMO5" s="68"/>
      <c r="BMP5" s="68"/>
      <c r="BMQ5" s="68"/>
      <c r="BMV5" s="68"/>
      <c r="BMW5" s="68"/>
      <c r="BMX5" s="68"/>
      <c r="BMY5" s="68"/>
      <c r="BNA5" s="68"/>
      <c r="BNB5" s="68"/>
      <c r="BNC5" s="68"/>
      <c r="BND5" s="68"/>
      <c r="BNN5" s="68"/>
      <c r="BNO5" s="68"/>
      <c r="BNP5" s="68"/>
      <c r="BNQ5" s="68"/>
      <c r="BNR5" s="68"/>
      <c r="BNS5" s="68"/>
      <c r="BOA5" s="68"/>
      <c r="BOB5" s="68"/>
      <c r="BOC5" s="68"/>
      <c r="BOD5" s="68"/>
      <c r="BOE5" s="68"/>
      <c r="BOG5" s="68"/>
      <c r="BQB5" s="68"/>
      <c r="BQC5" s="68"/>
      <c r="BQD5" s="68"/>
      <c r="BQF5" s="68"/>
      <c r="BQI5" s="68"/>
      <c r="BQJ5" s="68"/>
      <c r="BQK5" s="68"/>
      <c r="BQL5" s="68"/>
      <c r="BQN5" s="68"/>
      <c r="BQP5" s="68"/>
      <c r="BQQ5" s="68"/>
      <c r="BQR5" s="68"/>
      <c r="BQT5" s="68"/>
      <c r="BQU5" s="68"/>
      <c r="BQX5" s="68"/>
      <c r="BQY5" s="68"/>
      <c r="BQZ5" s="68"/>
      <c r="BRA5" s="68"/>
      <c r="BRC5" s="68"/>
      <c r="BRE5" s="68"/>
      <c r="BRF5" s="68"/>
      <c r="BRG5" s="68"/>
      <c r="BRI5" s="68"/>
      <c r="BRJ5" s="68"/>
      <c r="BRM5" s="68"/>
      <c r="BRN5" s="68"/>
      <c r="BRO5" s="68"/>
      <c r="BRP5" s="68"/>
      <c r="BRR5" s="68"/>
      <c r="BRT5" s="68"/>
      <c r="BRU5" s="68"/>
      <c r="BRV5" s="68"/>
      <c r="BRX5" s="68"/>
      <c r="BRY5" s="68"/>
      <c r="BSB5" s="68"/>
      <c r="BSC5" s="68"/>
      <c r="BSD5" s="68"/>
      <c r="BSE5" s="68"/>
      <c r="BSG5" s="68"/>
      <c r="BSI5" s="68"/>
      <c r="BSJ5" s="68"/>
      <c r="BSK5" s="68"/>
      <c r="BSM5" s="68"/>
      <c r="BSN5" s="68"/>
      <c r="BSO5" s="68"/>
      <c r="BSP5" s="68"/>
      <c r="BSQ5" s="68"/>
      <c r="BSR5" s="68"/>
      <c r="BST5" s="68"/>
      <c r="BSU5" s="68"/>
      <c r="BSV5" s="68"/>
      <c r="BSW5" s="68"/>
      <c r="BSX5" s="68"/>
      <c r="BSY5" s="68"/>
      <c r="BSZ5" s="68"/>
      <c r="BTA5" s="68"/>
      <c r="BTB5" s="68"/>
      <c r="BTD5" s="68"/>
      <c r="BTE5" s="68"/>
      <c r="BTG5" s="68"/>
      <c r="BTH5" s="68"/>
      <c r="BTI5" s="68"/>
      <c r="BTJ5" s="68"/>
      <c r="BTM5" s="68"/>
      <c r="BTN5" s="68"/>
      <c r="BTO5" s="68"/>
      <c r="BTP5" s="68"/>
      <c r="BTQ5" s="68"/>
      <c r="BTR5" s="68"/>
      <c r="BTS5" s="68"/>
      <c r="BTT5" s="68"/>
      <c r="BTU5" s="68"/>
      <c r="BTV5" s="68"/>
      <c r="BTW5" s="68"/>
      <c r="BTX5" s="68"/>
      <c r="BTY5" s="68"/>
      <c r="BTZ5" s="68"/>
      <c r="BUA5" s="68"/>
      <c r="BUB5" s="68"/>
      <c r="BUC5" s="68"/>
      <c r="BUD5" s="68"/>
      <c r="BUE5" s="68"/>
      <c r="BUF5" s="68"/>
      <c r="BUG5" s="68"/>
      <c r="BUH5" s="68"/>
      <c r="BUI5" s="68"/>
      <c r="BUJ5" s="68"/>
      <c r="BUK5" s="68"/>
      <c r="BUL5" s="68"/>
      <c r="BUM5" s="68"/>
      <c r="BUN5" s="68"/>
      <c r="BUO5" s="68"/>
      <c r="BUP5" s="68"/>
      <c r="BUQ5" s="68"/>
      <c r="BUR5" s="68"/>
      <c r="BUS5" s="68"/>
      <c r="BUT5" s="68"/>
      <c r="BUU5" s="68"/>
      <c r="BUV5" s="68"/>
      <c r="BUW5" s="68"/>
      <c r="BUX5" s="68"/>
      <c r="BUY5" s="68"/>
      <c r="BUZ5" s="68"/>
      <c r="BVA5" s="68"/>
      <c r="BVB5" s="68"/>
      <c r="BVC5" s="68"/>
      <c r="BVD5" s="68"/>
      <c r="BVE5" s="68"/>
      <c r="BVF5" s="68"/>
      <c r="BVG5" s="68"/>
      <c r="BVH5" s="68"/>
      <c r="BVI5" s="68"/>
      <c r="BVJ5" s="68"/>
      <c r="BVK5" s="68"/>
      <c r="BVL5" s="68"/>
      <c r="BVM5" s="68"/>
      <c r="BVN5" s="68"/>
      <c r="BVO5" s="68"/>
      <c r="BVP5" s="68"/>
      <c r="BVQ5" s="68"/>
      <c r="BVR5" s="68"/>
      <c r="BVS5" s="68"/>
      <c r="BVT5" s="68"/>
      <c r="BVU5" s="68"/>
      <c r="BVV5" s="68"/>
      <c r="BVW5" s="68"/>
      <c r="BVX5" s="68"/>
      <c r="BVY5" s="68"/>
      <c r="BVZ5" s="68"/>
      <c r="BWA5" s="68"/>
      <c r="BWB5" s="68"/>
      <c r="BWC5" s="68"/>
      <c r="BWD5" s="68"/>
      <c r="BWE5" s="68"/>
      <c r="BWF5" s="68"/>
      <c r="BWG5" s="68"/>
      <c r="BWH5" s="68"/>
      <c r="BWI5" s="68"/>
      <c r="BWJ5" s="68"/>
      <c r="BWK5" s="68"/>
      <c r="BWL5" s="68"/>
      <c r="BWM5" s="68"/>
      <c r="BWN5" s="68"/>
      <c r="BWO5" s="68"/>
      <c r="BWP5" s="68"/>
      <c r="BWQ5" s="68"/>
      <c r="BWR5" s="68"/>
      <c r="BWS5" s="68"/>
      <c r="BWT5" s="68"/>
      <c r="BWU5" s="68"/>
      <c r="BWV5" s="68"/>
      <c r="BWW5" s="68"/>
      <c r="BWX5" s="68"/>
      <c r="BWY5" s="68"/>
      <c r="BWZ5" s="68"/>
      <c r="BXA5" s="68"/>
      <c r="BXB5" s="68"/>
      <c r="BXC5" s="68"/>
      <c r="BXD5" s="68"/>
      <c r="BXE5" s="68"/>
      <c r="BXF5" s="68"/>
      <c r="BXG5" s="68"/>
      <c r="BXH5" s="68"/>
      <c r="BXI5" s="68"/>
      <c r="BXJ5" s="68"/>
      <c r="BXK5" s="68"/>
      <c r="BXL5" s="68"/>
      <c r="BXM5" s="68"/>
      <c r="BXN5" s="68"/>
      <c r="BXO5" s="68"/>
      <c r="BXP5" s="68"/>
      <c r="BXQ5" s="68"/>
      <c r="BXR5" s="68"/>
      <c r="BXS5" s="68"/>
      <c r="BXT5" s="68"/>
      <c r="BXU5" s="68"/>
      <c r="BXV5" s="68"/>
      <c r="BXW5" s="68"/>
      <c r="BXX5" s="68"/>
      <c r="BXY5" s="68"/>
      <c r="BXZ5" s="68"/>
      <c r="BYA5" s="68"/>
      <c r="BYB5" s="68"/>
      <c r="BYC5" s="68"/>
      <c r="BYD5" s="68"/>
      <c r="BYE5" s="68"/>
      <c r="BYF5" s="68"/>
      <c r="BYG5" s="68"/>
      <c r="BYH5" s="68"/>
      <c r="BYI5" s="68"/>
      <c r="BYJ5" s="68"/>
      <c r="BYK5" s="68"/>
      <c r="BYL5" s="68"/>
      <c r="BYM5" s="68"/>
      <c r="BYN5" s="68"/>
      <c r="BYO5" s="68"/>
      <c r="BYP5" s="68"/>
      <c r="BYQ5" s="68"/>
      <c r="BYR5" s="68"/>
      <c r="BYS5" s="68"/>
      <c r="BYT5" s="68"/>
      <c r="BYU5" s="68"/>
      <c r="BYV5" s="68"/>
      <c r="BYW5" s="68"/>
      <c r="BYX5" s="68"/>
      <c r="BYY5" s="68"/>
      <c r="BYZ5" s="68"/>
      <c r="BZA5" s="68"/>
      <c r="BZB5" s="68"/>
      <c r="BZC5" s="68"/>
      <c r="BZD5" s="68"/>
      <c r="BZE5" s="68"/>
      <c r="BZF5" s="68"/>
      <c r="BZG5" s="68"/>
      <c r="BZH5" s="68"/>
      <c r="BZI5" s="68"/>
      <c r="BZJ5" s="68"/>
      <c r="BZK5" s="68"/>
      <c r="BZL5" s="68"/>
      <c r="BZM5" s="68"/>
      <c r="BZN5" s="68"/>
      <c r="BZO5" s="68"/>
      <c r="BZP5" s="68"/>
      <c r="BZQ5" s="68"/>
      <c r="BZR5" s="68"/>
      <c r="BZS5" s="68"/>
      <c r="BZT5" s="68"/>
      <c r="BZU5" s="68"/>
      <c r="BZV5" s="68"/>
      <c r="BZW5" s="68"/>
      <c r="BZX5" s="68"/>
      <c r="BZY5" s="68"/>
      <c r="BZZ5" s="68"/>
      <c r="CAA5" s="68"/>
      <c r="CAB5" s="68"/>
      <c r="CAC5" s="68"/>
      <c r="CAD5" s="68"/>
      <c r="CAE5" s="68"/>
      <c r="CAF5" s="68"/>
      <c r="CAG5" s="68"/>
      <c r="CAH5" s="68"/>
      <c r="CAI5" s="68"/>
      <c r="CAJ5" s="68"/>
      <c r="CAK5" s="68"/>
      <c r="CAL5" s="68"/>
      <c r="CAM5" s="68"/>
      <c r="CAN5" s="68"/>
      <c r="CAO5" s="68"/>
      <c r="CAP5" s="68"/>
      <c r="CAR5" s="68"/>
      <c r="CAT5" s="68"/>
      <c r="CAU5" s="68"/>
      <c r="CAV5" s="68"/>
      <c r="CAX5" s="68"/>
      <c r="CAY5" s="68"/>
      <c r="CBB5" s="68"/>
      <c r="CBC5" s="68"/>
      <c r="CBD5" s="68"/>
      <c r="CBE5" s="68"/>
      <c r="CBG5" s="68"/>
      <c r="CBI5" s="68"/>
      <c r="CBJ5" s="68"/>
      <c r="CBK5" s="68"/>
      <c r="CBM5" s="68"/>
      <c r="CBN5" s="68"/>
      <c r="CBQ5" s="68"/>
      <c r="CBR5" s="68"/>
      <c r="CBS5" s="68"/>
      <c r="CBT5" s="68"/>
      <c r="CBV5" s="68"/>
      <c r="CBX5" s="68"/>
      <c r="CBY5" s="68"/>
      <c r="CBZ5" s="68"/>
      <c r="CCA5" s="68"/>
      <c r="CCB5" s="68"/>
      <c r="CCC5" s="68"/>
      <c r="CCD5" s="68"/>
      <c r="CCE5" s="68"/>
      <c r="CCF5" s="68"/>
      <c r="CCG5" s="68"/>
      <c r="CCI5" s="68"/>
      <c r="CCQ5" s="68"/>
      <c r="CCR5" s="68"/>
      <c r="CCS5" s="68"/>
      <c r="CCT5" s="68"/>
      <c r="CCU5" s="68"/>
      <c r="CCV5" s="68"/>
      <c r="CCW5" s="68"/>
      <c r="CCX5" s="68"/>
      <c r="CCZ5" s="68"/>
      <c r="CDA5" s="68"/>
      <c r="CDC5" s="68"/>
      <c r="CDD5" s="68"/>
      <c r="CDE5" s="68"/>
      <c r="CDF5" s="68"/>
      <c r="CDI5" s="68"/>
      <c r="CDJ5" s="68"/>
      <c r="CDK5" s="68"/>
      <c r="CDL5" s="68"/>
      <c r="CDM5" s="68"/>
      <c r="CDN5" s="68"/>
      <c r="CDO5" s="68"/>
      <c r="CDP5" s="68"/>
      <c r="CDQ5" s="68"/>
      <c r="CDR5" s="68"/>
      <c r="CDS5" s="68"/>
      <c r="CDT5" s="68"/>
      <c r="CDU5" s="68"/>
      <c r="CDV5" s="68"/>
      <c r="CDW5" s="68"/>
      <c r="CDX5" s="68"/>
      <c r="CDY5" s="68"/>
      <c r="CDZ5" s="68"/>
      <c r="CEA5" s="68"/>
      <c r="CEB5" s="68"/>
      <c r="CEC5" s="68"/>
      <c r="CED5" s="68"/>
      <c r="CEE5" s="68"/>
      <c r="CEF5" s="68"/>
      <c r="CEG5" s="68"/>
      <c r="CEH5" s="68"/>
      <c r="CEI5" s="68"/>
      <c r="CEJ5" s="68"/>
      <c r="CEK5" s="68"/>
      <c r="CEL5" s="68"/>
      <c r="CEM5" s="68"/>
      <c r="CEN5" s="68"/>
      <c r="CEO5" s="68"/>
      <c r="CEP5" s="68"/>
      <c r="CEQ5" s="68"/>
      <c r="CER5" s="68"/>
      <c r="CES5" s="68"/>
      <c r="CET5" s="68"/>
      <c r="CEU5" s="68"/>
      <c r="CEV5" s="68"/>
      <c r="CEW5" s="68"/>
      <c r="CEX5" s="68"/>
      <c r="CEY5" s="68"/>
      <c r="CEZ5" s="68"/>
      <c r="CFA5" s="68"/>
      <c r="CFB5" s="68"/>
      <c r="CFC5" s="68"/>
      <c r="CFD5" s="68"/>
      <c r="CFE5" s="68"/>
      <c r="CFF5" s="68"/>
      <c r="CFG5" s="68"/>
      <c r="CFH5" s="68"/>
      <c r="CFI5" s="68"/>
      <c r="CFJ5" s="68"/>
      <c r="CFK5" s="68"/>
      <c r="CFL5" s="68"/>
      <c r="CFM5" s="68"/>
      <c r="CFN5" s="68"/>
      <c r="CFO5" s="68"/>
      <c r="CFP5" s="68"/>
      <c r="CFQ5" s="68"/>
      <c r="CFR5" s="68"/>
      <c r="CFS5" s="68"/>
      <c r="CFT5" s="68"/>
      <c r="CFU5" s="68"/>
      <c r="CFV5" s="68"/>
      <c r="CFW5" s="68"/>
      <c r="CFX5" s="68"/>
      <c r="CFY5" s="68"/>
      <c r="CFZ5" s="68"/>
      <c r="CGA5" s="68"/>
      <c r="CGB5" s="68"/>
      <c r="CGC5" s="68"/>
      <c r="CGD5" s="68"/>
      <c r="CGE5" s="68"/>
      <c r="CGF5" s="68"/>
      <c r="CGG5" s="68"/>
      <c r="CGH5" s="68"/>
      <c r="CGI5" s="68"/>
      <c r="CGJ5" s="68"/>
      <c r="CGK5" s="68"/>
      <c r="CGL5" s="68"/>
      <c r="CGM5" s="68"/>
      <c r="CGN5" s="68"/>
      <c r="CGO5" s="68"/>
      <c r="CGP5" s="68"/>
      <c r="CGQ5" s="68"/>
      <c r="CGR5" s="68"/>
      <c r="CGS5" s="68"/>
      <c r="CGT5" s="68"/>
      <c r="CGU5" s="68"/>
      <c r="CGV5" s="68"/>
      <c r="CGW5" s="68"/>
      <c r="CGX5" s="68"/>
      <c r="CGY5" s="68"/>
      <c r="CGZ5" s="68"/>
      <c r="CHA5" s="68"/>
      <c r="CHB5" s="68"/>
      <c r="CHC5" s="68"/>
      <c r="CHD5" s="68"/>
      <c r="CHE5" s="68"/>
      <c r="CHF5" s="68"/>
      <c r="CHG5" s="68"/>
      <c r="CHH5" s="68"/>
      <c r="CHI5" s="68"/>
      <c r="CHJ5" s="68"/>
      <c r="CHK5" s="68"/>
      <c r="CHL5" s="68"/>
      <c r="CHM5" s="68"/>
      <c r="CHN5" s="68"/>
      <c r="CHO5" s="68"/>
      <c r="CHP5" s="68"/>
      <c r="CHQ5" s="68"/>
      <c r="CHR5" s="68"/>
      <c r="CHS5" s="68"/>
      <c r="CHT5" s="68"/>
      <c r="CHU5" s="68"/>
      <c r="CHV5" s="68"/>
      <c r="CHW5" s="68"/>
      <c r="CHX5" s="68"/>
      <c r="CHY5" s="68"/>
      <c r="CHZ5" s="68"/>
      <c r="CIA5" s="68"/>
      <c r="CIB5" s="68"/>
      <c r="CIC5" s="68"/>
      <c r="CID5" s="68"/>
      <c r="CIE5" s="68"/>
      <c r="CIF5" s="68"/>
      <c r="CIG5" s="68"/>
      <c r="CIH5" s="68"/>
      <c r="CII5" s="68"/>
      <c r="CIJ5" s="68"/>
      <c r="CIK5" s="68"/>
      <c r="CIL5" s="68"/>
      <c r="CIM5" s="68"/>
      <c r="CIN5" s="68"/>
      <c r="CIO5" s="68"/>
      <c r="CIP5" s="68"/>
      <c r="CIQ5" s="68"/>
      <c r="CIR5" s="68"/>
      <c r="CIS5" s="68"/>
      <c r="CIT5" s="68"/>
      <c r="CIU5" s="68"/>
      <c r="CIV5" s="68"/>
      <c r="CIW5" s="68"/>
      <c r="CIX5" s="68"/>
      <c r="CIY5" s="68"/>
      <c r="CIZ5" s="68"/>
      <c r="CJA5" s="68"/>
      <c r="CJB5" s="68"/>
      <c r="CJC5" s="68"/>
      <c r="CJD5" s="68"/>
      <c r="CJE5" s="68"/>
      <c r="CJF5" s="68"/>
      <c r="CJG5" s="68"/>
      <c r="CJH5" s="68"/>
      <c r="CJI5" s="68"/>
      <c r="CJJ5" s="68"/>
      <c r="CJK5" s="68"/>
      <c r="CJL5" s="68"/>
      <c r="CJM5" s="68"/>
      <c r="CJN5" s="68"/>
      <c r="CJO5" s="68"/>
      <c r="CJP5" s="68"/>
      <c r="CJQ5" s="68"/>
      <c r="CJR5" s="68"/>
      <c r="CJS5" s="68"/>
      <c r="CJT5" s="68"/>
      <c r="CJU5" s="68"/>
      <c r="CJV5" s="68"/>
      <c r="CJW5" s="68"/>
      <c r="CJX5" s="68"/>
      <c r="CJY5" s="68"/>
      <c r="CJZ5" s="68"/>
      <c r="CKA5" s="68"/>
      <c r="CKB5" s="68"/>
      <c r="CKC5" s="68"/>
      <c r="CKD5" s="68"/>
      <c r="CKE5" s="68"/>
      <c r="CKF5" s="68"/>
      <c r="CKG5" s="68"/>
      <c r="CKH5" s="68"/>
      <c r="CKI5" s="68"/>
      <c r="CKJ5" s="68"/>
      <c r="CLU5" s="68"/>
      <c r="CLV5" s="68"/>
      <c r="CLW5" s="68"/>
    </row>
    <row r="6">
      <c r="A6" s="429" t="s">
        <v>1138</v>
      </c>
      <c r="B6" s="68" t="s">
        <v>1147</v>
      </c>
      <c r="C6" s="68" t="s">
        <v>2577</v>
      </c>
      <c r="D6" s="429" t="s">
        <v>2578</v>
      </c>
      <c r="E6" s="429" t="s">
        <v>2579</v>
      </c>
      <c r="F6" s="68">
        <v>8068395.0</v>
      </c>
      <c r="G6" s="68">
        <v>168.0</v>
      </c>
      <c r="H6" s="68">
        <v>21.0</v>
      </c>
      <c r="I6" s="68">
        <v>123.0</v>
      </c>
      <c r="J6" s="68">
        <v>1701.0</v>
      </c>
      <c r="K6" s="429" t="s">
        <v>2580</v>
      </c>
      <c r="L6" s="68"/>
      <c r="M6" s="68"/>
      <c r="N6" s="68"/>
      <c r="O6" s="68"/>
      <c r="P6" s="68"/>
      <c r="Q6" s="68"/>
      <c r="R6" s="68"/>
      <c r="S6" s="68"/>
      <c r="T6" s="68"/>
      <c r="U6" s="68"/>
      <c r="V6" s="68"/>
      <c r="X6" s="68"/>
      <c r="Y6" s="438"/>
      <c r="Z6" s="68"/>
      <c r="AA6" s="68"/>
      <c r="AB6" s="68"/>
      <c r="AC6" s="68"/>
      <c r="AD6" s="68"/>
      <c r="AE6" s="68"/>
      <c r="AF6" s="68"/>
      <c r="AG6" s="68"/>
      <c r="AH6" s="68"/>
      <c r="AJ6" s="68"/>
      <c r="AK6" s="438"/>
      <c r="AL6" s="68"/>
      <c r="AM6" s="68"/>
      <c r="AN6" s="68"/>
      <c r="AO6" s="68"/>
      <c r="AP6" s="68"/>
      <c r="AQ6" s="68"/>
      <c r="AR6" s="68"/>
      <c r="AS6" s="68"/>
      <c r="AT6" s="68"/>
      <c r="AV6" s="68"/>
      <c r="AW6" s="438"/>
      <c r="AX6" s="68"/>
      <c r="AY6" s="68"/>
      <c r="AZ6" s="68"/>
      <c r="BA6" s="68"/>
      <c r="BB6" s="68"/>
      <c r="BC6" s="68"/>
      <c r="BD6" s="68"/>
      <c r="BE6" s="68"/>
      <c r="BF6" s="68"/>
      <c r="BH6" s="68"/>
      <c r="BI6" s="438"/>
      <c r="BJ6" s="68"/>
      <c r="BK6" s="68"/>
      <c r="BL6" s="68"/>
      <c r="BM6" s="68"/>
      <c r="BN6" s="68"/>
      <c r="BO6" s="68"/>
      <c r="BP6" s="68"/>
      <c r="BQ6" s="68"/>
      <c r="BR6" s="68"/>
      <c r="BT6" s="68"/>
      <c r="BU6" s="438"/>
      <c r="BV6" s="68"/>
      <c r="BW6" s="68"/>
      <c r="BX6" s="68"/>
      <c r="BY6" s="68"/>
      <c r="BZ6" s="68"/>
      <c r="CA6" s="68"/>
      <c r="CB6" s="68"/>
      <c r="CC6" s="68"/>
      <c r="CD6" s="68"/>
      <c r="CF6" s="68"/>
      <c r="CG6" s="438"/>
      <c r="CH6" s="68"/>
      <c r="CI6" s="68"/>
      <c r="CJ6" s="68"/>
      <c r="CK6" s="68"/>
      <c r="CL6" s="68"/>
      <c r="CM6" s="68"/>
      <c r="CN6" s="68"/>
      <c r="CO6" s="68"/>
      <c r="CP6" s="68"/>
      <c r="CR6" s="68"/>
      <c r="CS6" s="438"/>
      <c r="CT6" s="68"/>
      <c r="CU6" s="68"/>
      <c r="CV6" s="68"/>
      <c r="CW6" s="68"/>
      <c r="CX6" s="68"/>
      <c r="CY6" s="68"/>
      <c r="CZ6" s="68"/>
      <c r="DA6" s="68"/>
      <c r="DB6" s="68"/>
      <c r="DD6" s="68"/>
      <c r="DE6" s="438"/>
      <c r="DF6" s="68"/>
      <c r="DG6" s="68"/>
      <c r="DH6" s="68"/>
      <c r="DI6" s="68"/>
      <c r="DJ6" s="68"/>
      <c r="DK6" s="68"/>
      <c r="DL6" s="68"/>
      <c r="DM6" s="68"/>
      <c r="DN6" s="68"/>
      <c r="DP6" s="68"/>
      <c r="DQ6" s="438"/>
      <c r="DR6" s="68"/>
      <c r="DS6" s="68"/>
      <c r="DT6" s="68"/>
      <c r="DU6" s="68"/>
      <c r="DV6" s="68"/>
      <c r="DW6" s="68"/>
      <c r="DX6" s="68"/>
      <c r="DY6" s="68"/>
      <c r="DZ6" s="68"/>
      <c r="EB6" s="68"/>
      <c r="EC6" s="438"/>
      <c r="ED6" s="68"/>
      <c r="EE6" s="68"/>
      <c r="EF6" s="68"/>
      <c r="EG6" s="68"/>
      <c r="EH6" s="68"/>
      <c r="EI6" s="68"/>
      <c r="EJ6" s="68"/>
      <c r="EK6" s="68"/>
      <c r="EL6" s="68"/>
      <c r="EN6" s="68"/>
      <c r="EO6" s="68"/>
      <c r="EP6" s="68"/>
      <c r="EQ6" s="68"/>
      <c r="ER6" s="68"/>
      <c r="ES6" s="68"/>
      <c r="ET6" s="68"/>
      <c r="EU6" s="68"/>
      <c r="EV6" s="68"/>
      <c r="EW6" s="68"/>
      <c r="EX6" s="68"/>
      <c r="EZ6" s="68"/>
      <c r="FA6" s="438"/>
      <c r="FB6" s="68"/>
      <c r="FD6" s="68"/>
      <c r="FG6" s="68"/>
      <c r="FH6" s="68"/>
      <c r="FI6" s="68"/>
      <c r="FJ6" s="68"/>
      <c r="FL6" s="68"/>
      <c r="FN6" s="68"/>
      <c r="FO6" s="68"/>
      <c r="FP6" s="68"/>
      <c r="FR6" s="68"/>
      <c r="FS6" s="68"/>
      <c r="FV6" s="68"/>
      <c r="FW6" s="68"/>
      <c r="FX6" s="68"/>
      <c r="FY6" s="68"/>
      <c r="GA6" s="68"/>
      <c r="GC6" s="68"/>
      <c r="GD6" s="68"/>
      <c r="GE6" s="68"/>
      <c r="GG6" s="68"/>
      <c r="GH6" s="68"/>
      <c r="GK6" s="68"/>
      <c r="GL6" s="68"/>
      <c r="GM6" s="68"/>
      <c r="GN6" s="68"/>
      <c r="GP6" s="68"/>
      <c r="GR6" s="68"/>
      <c r="GS6" s="68"/>
      <c r="GT6" s="68"/>
      <c r="GV6" s="68"/>
      <c r="GW6" s="68"/>
      <c r="GZ6" s="68"/>
      <c r="HA6" s="68"/>
      <c r="HB6" s="68"/>
      <c r="HC6" s="68"/>
      <c r="HE6" s="68"/>
      <c r="HG6" s="68"/>
      <c r="HH6" s="68"/>
      <c r="HI6" s="68"/>
      <c r="HK6" s="68"/>
      <c r="HL6" s="68"/>
      <c r="HO6" s="68"/>
      <c r="HP6" s="68"/>
      <c r="HQ6" s="68"/>
      <c r="HR6" s="68"/>
      <c r="HT6" s="68"/>
      <c r="HV6" s="68"/>
      <c r="HW6" s="68"/>
      <c r="HX6" s="68"/>
      <c r="HZ6" s="68"/>
      <c r="IA6" s="68"/>
      <c r="ID6" s="68"/>
      <c r="IE6" s="68"/>
      <c r="IF6" s="68"/>
      <c r="IG6" s="68"/>
      <c r="II6" s="68"/>
      <c r="IK6" s="68"/>
      <c r="IL6" s="68"/>
      <c r="IM6" s="68"/>
      <c r="IO6" s="68"/>
      <c r="IP6" s="68"/>
      <c r="IQ6" s="68"/>
      <c r="IR6" s="68"/>
      <c r="IS6" s="68"/>
      <c r="IT6" s="68"/>
      <c r="IV6" s="68"/>
      <c r="IW6" s="68"/>
      <c r="IX6" s="68"/>
      <c r="IY6" s="68"/>
      <c r="JF6" s="68"/>
      <c r="JG6" s="68"/>
      <c r="JH6" s="68"/>
      <c r="JI6" s="68"/>
      <c r="JJ6" s="68"/>
      <c r="JK6" s="68"/>
      <c r="JL6" s="68"/>
      <c r="JM6" s="68"/>
      <c r="JO6" s="68"/>
      <c r="JP6" s="68"/>
      <c r="JQ6" s="68"/>
      <c r="JR6" s="68"/>
      <c r="JX6" s="68"/>
      <c r="JY6" s="68"/>
      <c r="JZ6" s="68"/>
      <c r="KD6" s="68"/>
      <c r="LK6" s="68"/>
      <c r="LL6" s="68"/>
      <c r="LM6" s="68"/>
      <c r="LN6" s="68"/>
      <c r="LP6" s="68"/>
      <c r="LQ6" s="68"/>
      <c r="LR6" s="68"/>
      <c r="LS6" s="68"/>
      <c r="LT6" s="68"/>
      <c r="LX6" s="68"/>
      <c r="LY6" s="68"/>
      <c r="LZ6" s="68"/>
      <c r="MA6" s="68"/>
      <c r="MD6" s="68"/>
      <c r="MG6" s="68"/>
      <c r="MH6" s="68"/>
      <c r="MJ6" s="68"/>
      <c r="MK6" s="68"/>
      <c r="ML6" s="68"/>
      <c r="MM6" s="68"/>
      <c r="MN6" s="68"/>
      <c r="MQ6" s="68"/>
      <c r="MR6" s="68"/>
      <c r="MS6" s="68"/>
      <c r="MT6" s="68"/>
      <c r="MU6" s="68"/>
      <c r="MV6" s="68"/>
      <c r="MW6" s="68"/>
      <c r="MX6" s="68"/>
      <c r="MY6" s="68"/>
      <c r="MZ6" s="68"/>
      <c r="NA6" s="68"/>
      <c r="NB6" s="68"/>
      <c r="NC6" s="68"/>
      <c r="NE6" s="68"/>
      <c r="NH6" s="68"/>
      <c r="NI6" s="68"/>
      <c r="NJ6" s="68"/>
      <c r="NK6" s="68"/>
      <c r="NM6" s="68"/>
      <c r="NO6" s="68"/>
      <c r="NP6" s="68"/>
      <c r="NQ6" s="68"/>
      <c r="NR6" s="68"/>
      <c r="NS6" s="68"/>
      <c r="NT6" s="68"/>
      <c r="NU6" s="68"/>
      <c r="NV6" s="68"/>
      <c r="NX6" s="68"/>
      <c r="NY6" s="68"/>
      <c r="OB6" s="68"/>
      <c r="OC6" s="68"/>
      <c r="OD6" s="68"/>
      <c r="OE6" s="68"/>
      <c r="OG6" s="68"/>
      <c r="OI6" s="68"/>
      <c r="OJ6" s="68"/>
      <c r="OK6" s="68"/>
      <c r="OL6" s="68"/>
      <c r="OM6" s="68"/>
      <c r="ON6" s="68"/>
      <c r="OO6" s="68"/>
      <c r="OP6" s="68"/>
      <c r="OR6" s="68"/>
      <c r="OS6" s="68"/>
      <c r="OV6" s="68"/>
      <c r="OW6" s="68"/>
      <c r="OX6" s="68"/>
      <c r="OY6" s="68"/>
      <c r="PA6" s="68"/>
      <c r="PC6" s="68"/>
      <c r="PD6" s="68"/>
      <c r="PE6" s="68"/>
      <c r="PG6" s="68"/>
      <c r="PH6" s="68"/>
      <c r="PM6" s="68"/>
      <c r="PN6" s="68"/>
      <c r="PO6" s="68"/>
      <c r="PP6" s="68"/>
      <c r="PR6" s="68"/>
      <c r="PT6" s="68"/>
      <c r="PU6" s="68"/>
      <c r="PV6" s="68"/>
      <c r="PW6" s="68"/>
      <c r="PX6" s="68"/>
      <c r="PY6" s="68"/>
      <c r="PZ6" s="68"/>
      <c r="QA6" s="68"/>
      <c r="QC6" s="68"/>
      <c r="QD6" s="68"/>
      <c r="QG6" s="68"/>
      <c r="QH6" s="68"/>
      <c r="QI6" s="68"/>
      <c r="QJ6" s="68"/>
      <c r="QL6" s="68"/>
      <c r="QN6" s="68"/>
      <c r="QO6" s="68"/>
      <c r="QP6" s="68"/>
      <c r="QR6" s="68"/>
      <c r="QS6" s="68"/>
      <c r="QV6" s="68"/>
      <c r="QW6" s="68"/>
      <c r="QX6" s="68"/>
      <c r="QY6" s="68"/>
      <c r="RA6" s="68"/>
      <c r="RC6" s="68"/>
      <c r="RD6" s="68"/>
      <c r="RE6" s="68"/>
      <c r="RF6" s="68"/>
      <c r="RG6" s="68"/>
      <c r="RH6" s="68"/>
      <c r="RI6" s="68"/>
      <c r="RJ6" s="68"/>
      <c r="RL6" s="68"/>
      <c r="RM6" s="68"/>
      <c r="RO6" s="68"/>
      <c r="RP6" s="68"/>
      <c r="RQ6" s="68"/>
      <c r="RR6" s="68"/>
      <c r="RS6" s="68"/>
      <c r="RT6" s="68"/>
      <c r="RU6" s="68"/>
      <c r="RW6" s="68"/>
      <c r="RX6" s="68"/>
      <c r="RY6" s="68"/>
      <c r="SA6" s="68"/>
      <c r="SB6" s="68"/>
      <c r="SC6" s="68"/>
      <c r="SD6" s="68"/>
      <c r="SE6" s="68"/>
      <c r="SF6" s="68"/>
      <c r="SM6" s="68"/>
      <c r="SQ6" s="68"/>
      <c r="SR6" s="68"/>
      <c r="SS6" s="68"/>
      <c r="ST6" s="68"/>
      <c r="SU6" s="68"/>
      <c r="SV6" s="68"/>
      <c r="SW6" s="68"/>
      <c r="SX6" s="68"/>
      <c r="SY6" s="68"/>
      <c r="SZ6" s="68"/>
      <c r="TA6" s="68"/>
      <c r="TE6" s="68"/>
      <c r="TF6" s="68"/>
      <c r="TH6" s="68"/>
      <c r="TI6" s="68"/>
      <c r="TJ6" s="68"/>
      <c r="TK6" s="68"/>
      <c r="TL6" s="68"/>
      <c r="TM6" s="68"/>
      <c r="TN6" s="68"/>
      <c r="TO6" s="68"/>
      <c r="TP6" s="68"/>
      <c r="TQ6" s="68"/>
      <c r="TR6" s="68"/>
      <c r="TS6" s="68"/>
      <c r="TT6" s="68"/>
      <c r="TU6" s="68"/>
      <c r="TV6" s="68"/>
      <c r="TW6" s="68"/>
      <c r="TX6" s="68"/>
      <c r="TY6" s="68"/>
      <c r="TZ6" s="68"/>
      <c r="UA6" s="68"/>
      <c r="UB6" s="68"/>
      <c r="UC6" s="68"/>
      <c r="UD6" s="68"/>
      <c r="UE6" s="68"/>
      <c r="UI6" s="68"/>
      <c r="UL6" s="68"/>
      <c r="UM6" s="68"/>
      <c r="UN6" s="68"/>
      <c r="UO6" s="68"/>
      <c r="UQ6" s="68"/>
      <c r="US6" s="68"/>
      <c r="UT6" s="68"/>
      <c r="UU6" s="68"/>
      <c r="UV6" s="68"/>
      <c r="UW6" s="68"/>
      <c r="UX6" s="68"/>
      <c r="UY6" s="68"/>
      <c r="UZ6" s="68"/>
      <c r="VA6" s="68"/>
      <c r="VB6" s="68"/>
      <c r="VC6" s="68"/>
      <c r="VD6" s="68"/>
      <c r="VE6" s="68"/>
      <c r="VF6" s="68"/>
      <c r="VG6" s="68"/>
      <c r="VH6" s="68"/>
      <c r="VI6" s="68"/>
      <c r="VJ6" s="68"/>
      <c r="VL6" s="68"/>
      <c r="VM6" s="68"/>
      <c r="VP6" s="68"/>
      <c r="VQ6" s="68"/>
      <c r="VR6" s="68"/>
      <c r="VS6" s="68"/>
      <c r="VU6" s="68"/>
      <c r="VW6" s="68"/>
      <c r="VX6" s="68"/>
      <c r="VY6" s="68"/>
      <c r="WA6" s="68"/>
      <c r="WB6" s="68"/>
      <c r="WC6" s="68"/>
      <c r="WD6" s="68"/>
      <c r="WG6" s="68"/>
      <c r="WH6" s="68"/>
      <c r="WI6" s="68"/>
      <c r="WJ6" s="68"/>
      <c r="WL6" s="68"/>
      <c r="WN6" s="68"/>
      <c r="WO6" s="68"/>
      <c r="WP6" s="68"/>
      <c r="WR6" s="68"/>
      <c r="WS6" s="68"/>
      <c r="WV6" s="68"/>
      <c r="WW6" s="68"/>
      <c r="WX6" s="68"/>
      <c r="WY6" s="68"/>
      <c r="XA6" s="68"/>
      <c r="XC6" s="68"/>
      <c r="XD6" s="68"/>
      <c r="XE6" s="68"/>
      <c r="XF6" s="68"/>
      <c r="XG6" s="68"/>
      <c r="XH6" s="68"/>
      <c r="XI6" s="68"/>
      <c r="XJ6" s="68"/>
      <c r="XK6" s="68"/>
      <c r="XL6" s="68"/>
      <c r="XM6" s="68"/>
      <c r="XN6" s="68"/>
      <c r="XO6" s="68"/>
      <c r="XQ6" s="68"/>
      <c r="XR6" s="68"/>
      <c r="XU6" s="68"/>
      <c r="XV6" s="68"/>
      <c r="XW6" s="68"/>
      <c r="XX6" s="68"/>
      <c r="XZ6" s="68"/>
      <c r="YB6" s="68"/>
      <c r="YC6" s="68"/>
      <c r="YD6" s="68"/>
      <c r="YF6" s="68"/>
      <c r="YG6" s="68"/>
      <c r="YI6" s="68"/>
      <c r="YJ6" s="68"/>
      <c r="YK6" s="68"/>
      <c r="YL6" s="68"/>
      <c r="YM6" s="68"/>
      <c r="YO6" s="68"/>
      <c r="YQ6" s="68"/>
      <c r="YR6" s="68"/>
      <c r="YS6" s="68"/>
      <c r="YU6" s="68"/>
      <c r="YV6" s="68"/>
      <c r="YW6" s="68"/>
      <c r="YX6" s="68"/>
      <c r="YY6" s="68"/>
      <c r="YZ6" s="68"/>
      <c r="ZB6" s="68"/>
      <c r="ZC6" s="68"/>
      <c r="ZD6" s="68"/>
      <c r="ZE6" s="68"/>
      <c r="ZF6" s="68"/>
      <c r="ZG6" s="68"/>
      <c r="ZH6" s="68"/>
      <c r="ZI6" s="68"/>
      <c r="ZJ6" s="68"/>
      <c r="ZK6" s="68"/>
      <c r="ZN6" s="68"/>
      <c r="ZO6" s="68"/>
      <c r="ZQ6" s="68"/>
      <c r="ZR6" s="68"/>
      <c r="ZS6" s="68"/>
      <c r="ZT6" s="68"/>
      <c r="ZU6" s="68"/>
      <c r="ZV6" s="68"/>
      <c r="ZW6" s="68"/>
      <c r="ZX6" s="68"/>
      <c r="ZY6" s="68"/>
      <c r="ZZ6" s="68"/>
      <c r="AAA6" s="68"/>
      <c r="AAB6" s="68"/>
      <c r="AAC6" s="68"/>
      <c r="AAD6" s="68"/>
      <c r="AAE6" s="68"/>
      <c r="AAF6" s="68"/>
      <c r="AAG6" s="68"/>
      <c r="AAH6" s="68"/>
      <c r="AAI6" s="68"/>
      <c r="AAJ6" s="68"/>
      <c r="AAK6" s="68"/>
      <c r="AAL6" s="68"/>
      <c r="AAM6" s="68"/>
      <c r="AAN6" s="68"/>
      <c r="AAO6" s="68"/>
      <c r="AAP6" s="68"/>
      <c r="AAQ6" s="68"/>
      <c r="AAR6" s="68"/>
      <c r="AAS6" s="68"/>
      <c r="AAW6" s="68"/>
      <c r="AAZ6" s="68"/>
      <c r="ABA6" s="68"/>
      <c r="ABB6" s="68"/>
      <c r="ABC6" s="68"/>
      <c r="ABE6" s="68"/>
      <c r="ABG6" s="68"/>
      <c r="ABH6" s="68"/>
      <c r="ABI6" s="68"/>
      <c r="ABK6" s="68"/>
      <c r="ABL6" s="68"/>
      <c r="ABO6" s="68"/>
      <c r="ABP6" s="68"/>
      <c r="ABQ6" s="68"/>
      <c r="ABR6" s="68"/>
      <c r="ABT6" s="68"/>
      <c r="ABV6" s="68"/>
      <c r="ABW6" s="68"/>
      <c r="ABX6" s="68"/>
      <c r="ABZ6" s="68"/>
      <c r="ACA6" s="68"/>
      <c r="ACD6" s="68"/>
      <c r="ACE6" s="68"/>
      <c r="ACF6" s="68"/>
      <c r="ACG6" s="68"/>
      <c r="ACI6" s="68"/>
      <c r="ACK6" s="68"/>
      <c r="ACL6" s="68"/>
      <c r="ACM6" s="68"/>
      <c r="ACO6" s="68"/>
      <c r="ACP6" s="68"/>
      <c r="ACS6" s="68"/>
      <c r="ACT6" s="68"/>
      <c r="ACU6" s="68"/>
      <c r="ACV6" s="68"/>
      <c r="ACX6" s="68"/>
      <c r="ACZ6" s="68"/>
      <c r="ADA6" s="68"/>
      <c r="ADB6" s="68"/>
      <c r="ADD6" s="68"/>
      <c r="ADE6" s="68"/>
      <c r="ADH6" s="68"/>
      <c r="ADI6" s="68"/>
      <c r="ADJ6" s="68"/>
      <c r="ADK6" s="68"/>
      <c r="ADM6" s="68"/>
      <c r="ADO6" s="68"/>
      <c r="ADP6" s="68"/>
      <c r="ADQ6" s="68"/>
      <c r="ADS6" s="68"/>
      <c r="ADT6" s="68"/>
      <c r="ADU6" s="68"/>
      <c r="ADV6" s="68"/>
      <c r="ADW6" s="68"/>
      <c r="ADX6" s="68"/>
      <c r="ADY6" s="68"/>
      <c r="ADZ6" s="68"/>
      <c r="AEB6" s="68"/>
      <c r="AED6" s="68"/>
      <c r="AEE6" s="68"/>
      <c r="AEF6" s="68"/>
      <c r="AEH6" s="68"/>
      <c r="AEI6" s="68"/>
      <c r="AEJ6" s="68"/>
      <c r="AEK6" s="68"/>
      <c r="AEL6" s="68"/>
      <c r="AEM6" s="68"/>
      <c r="AEQ6" s="68"/>
      <c r="AET6" s="68"/>
      <c r="AEU6" s="68"/>
      <c r="AEW6" s="68"/>
      <c r="AEX6" s="68"/>
      <c r="AEY6" s="68"/>
      <c r="AEZ6" s="68"/>
      <c r="AFA6" s="68"/>
      <c r="AFB6" s="68"/>
      <c r="AFC6" s="68"/>
      <c r="AFD6" s="68"/>
      <c r="AFE6" s="68"/>
      <c r="AFF6" s="68"/>
      <c r="AFG6" s="68"/>
      <c r="AFH6" s="68"/>
      <c r="AFI6" s="68"/>
      <c r="AFJ6" s="68"/>
      <c r="AFK6" s="68"/>
      <c r="AFL6" s="68"/>
      <c r="AFM6" s="68"/>
      <c r="AFN6" s="68"/>
      <c r="AFO6" s="68"/>
      <c r="AFS6" s="68"/>
      <c r="AFT6" s="68"/>
      <c r="AFW6" s="68"/>
      <c r="AFX6" s="68"/>
      <c r="AFY6" s="68"/>
      <c r="AGA6" s="68"/>
      <c r="AGB6" s="68"/>
      <c r="AGC6" s="68"/>
      <c r="AGD6" s="68"/>
      <c r="AGH6" s="68"/>
      <c r="AHR6" s="68"/>
      <c r="AHS6" s="68"/>
      <c r="AHT6" s="68"/>
      <c r="AHU6" s="68"/>
      <c r="AIF6" s="68"/>
      <c r="AII6" s="68"/>
      <c r="AIN6" s="68"/>
      <c r="AIO6" s="68"/>
      <c r="AIP6" s="68"/>
      <c r="AIQ6" s="68"/>
      <c r="AJG6" s="68"/>
      <c r="AJH6" s="68"/>
      <c r="AJI6" s="68"/>
      <c r="AJJ6" s="68"/>
      <c r="AJK6" s="68"/>
      <c r="AJM6" s="68"/>
      <c r="AJP6" s="68"/>
      <c r="AJQ6" s="68"/>
      <c r="AJR6" s="68"/>
      <c r="AJS6" s="68"/>
      <c r="AJU6" s="68"/>
      <c r="AJW6" s="68"/>
      <c r="AJX6" s="68"/>
      <c r="AJY6" s="68"/>
      <c r="AKA6" s="68"/>
      <c r="AKB6" s="68"/>
      <c r="AKE6" s="68"/>
      <c r="AKF6" s="68"/>
      <c r="AKG6" s="68"/>
      <c r="AKH6" s="68"/>
      <c r="AKJ6" s="68"/>
      <c r="AKL6" s="68"/>
      <c r="AKM6" s="68"/>
      <c r="AKN6" s="68"/>
      <c r="AKP6" s="68"/>
      <c r="AKQ6" s="68"/>
      <c r="AKT6" s="68"/>
      <c r="AKU6" s="68"/>
      <c r="AKV6" s="68"/>
      <c r="AKW6" s="68"/>
      <c r="AKY6" s="68"/>
      <c r="ALA6" s="68"/>
      <c r="ALB6" s="68"/>
      <c r="ALC6" s="68"/>
      <c r="ALE6" s="68"/>
      <c r="ALF6" s="68"/>
      <c r="ALG6" s="68"/>
      <c r="ALH6" s="68"/>
      <c r="ALK6" s="68"/>
      <c r="ALL6" s="68"/>
      <c r="ALM6" s="68"/>
      <c r="ALN6" s="68"/>
      <c r="ALP6" s="68"/>
      <c r="ALR6" s="68"/>
      <c r="ALS6" s="68"/>
      <c r="ALT6" s="68"/>
      <c r="ALV6" s="68"/>
      <c r="ALW6" s="68"/>
      <c r="ALX6" s="68"/>
      <c r="ALY6" s="68"/>
      <c r="AMB6" s="68"/>
      <c r="AMC6" s="68"/>
      <c r="AMD6" s="68"/>
      <c r="AME6" s="68"/>
      <c r="AMG6" s="68"/>
      <c r="AMI6" s="68"/>
      <c r="AMJ6" s="68"/>
      <c r="AMK6" s="68"/>
      <c r="AML6" s="68"/>
      <c r="AMM6" s="68"/>
      <c r="AMN6" s="68"/>
      <c r="AMQ6" s="68"/>
      <c r="AMR6" s="68"/>
      <c r="AMS6" s="68"/>
      <c r="AMT6" s="68"/>
      <c r="AMV6" s="68"/>
      <c r="AMX6" s="68"/>
      <c r="AMY6" s="68"/>
      <c r="AMZ6" s="68"/>
      <c r="ANB6" s="68"/>
      <c r="ANC6" s="68"/>
      <c r="AND6" s="68"/>
      <c r="ANE6" s="68"/>
      <c r="ANF6" s="68"/>
      <c r="ANG6" s="68"/>
      <c r="ANH6" s="68"/>
      <c r="ANI6" s="68"/>
      <c r="ANJ6" s="68"/>
      <c r="ANK6" s="68"/>
      <c r="ANL6" s="68"/>
      <c r="ANM6" s="68"/>
      <c r="ANO6" s="68"/>
      <c r="ANP6" s="68"/>
      <c r="ANQ6" s="68"/>
      <c r="ANS6" s="68"/>
      <c r="ANT6" s="68"/>
      <c r="ANW6" s="68"/>
      <c r="ANX6" s="68"/>
      <c r="ANY6" s="68"/>
      <c r="ANZ6" s="68"/>
      <c r="AOB6" s="68"/>
      <c r="AOD6" s="68"/>
      <c r="AOE6" s="68"/>
      <c r="AOF6" s="68"/>
      <c r="AOH6" s="68"/>
      <c r="AOI6" s="68"/>
      <c r="AOL6" s="68"/>
      <c r="AOM6" s="68"/>
      <c r="AON6" s="68"/>
      <c r="AOO6" s="68"/>
      <c r="AOQ6" s="68"/>
      <c r="AOS6" s="68"/>
      <c r="AOT6" s="68"/>
      <c r="AOU6" s="68"/>
      <c r="AOW6" s="68"/>
      <c r="AOX6" s="68"/>
      <c r="APA6" s="68"/>
      <c r="APB6" s="68"/>
      <c r="APC6" s="68"/>
      <c r="APD6" s="68"/>
      <c r="APF6" s="68"/>
      <c r="APH6" s="68"/>
      <c r="API6" s="68"/>
      <c r="APJ6" s="68"/>
      <c r="APL6" s="68"/>
      <c r="APM6" s="68"/>
      <c r="APN6" s="68"/>
      <c r="APO6" s="68"/>
      <c r="APP6" s="68"/>
      <c r="APQ6" s="68"/>
      <c r="AQE6" s="68"/>
      <c r="AQF6" s="68"/>
      <c r="AQG6" s="68"/>
      <c r="AQH6" s="68"/>
      <c r="AQI6" s="68"/>
      <c r="AQJ6" s="68"/>
      <c r="AQK6" s="68"/>
      <c r="AQL6" s="68"/>
      <c r="AQM6" s="68"/>
      <c r="AQN6" s="68"/>
      <c r="AQO6" s="68"/>
      <c r="AQP6" s="68"/>
      <c r="AQT6" s="68"/>
      <c r="AQU6" s="68"/>
      <c r="AQV6" s="68"/>
      <c r="ARB6" s="68"/>
      <c r="ARC6" s="68"/>
      <c r="ARD6" s="68"/>
      <c r="ARF6" s="68"/>
      <c r="ARI6" s="68"/>
      <c r="ARJ6" s="68"/>
      <c r="ARK6" s="68"/>
      <c r="ARL6" s="68"/>
      <c r="ARN6" s="68"/>
      <c r="ARP6" s="68"/>
      <c r="ARQ6" s="68"/>
      <c r="ARR6" s="68"/>
      <c r="ART6" s="68"/>
      <c r="ARU6" s="68"/>
      <c r="ARX6" s="68"/>
      <c r="ARY6" s="68"/>
      <c r="ARZ6" s="68"/>
      <c r="ASA6" s="68"/>
      <c r="ASC6" s="68"/>
      <c r="ASE6" s="68"/>
      <c r="ASF6" s="68"/>
      <c r="ASG6" s="68"/>
      <c r="ASI6" s="68"/>
      <c r="ASJ6" s="68"/>
      <c r="ASM6" s="68"/>
      <c r="ASN6" s="68"/>
      <c r="ASO6" s="68"/>
      <c r="ASP6" s="68"/>
      <c r="ASR6" s="68"/>
      <c r="AST6" s="68"/>
      <c r="ASU6" s="68"/>
      <c r="ASV6" s="68"/>
      <c r="ASX6" s="68"/>
      <c r="ASY6" s="68"/>
      <c r="ATB6" s="68"/>
      <c r="ATC6" s="68"/>
      <c r="ATD6" s="68"/>
      <c r="ATE6" s="68"/>
      <c r="ATG6" s="68"/>
      <c r="ATH6" s="68"/>
      <c r="ATI6" s="68"/>
      <c r="ATJ6" s="68"/>
      <c r="ATK6" s="68"/>
      <c r="ATL6" s="68"/>
      <c r="ATM6" s="68"/>
      <c r="ATN6" s="68"/>
      <c r="ATQ6" s="68"/>
      <c r="ATR6" s="68"/>
      <c r="ATS6" s="68"/>
      <c r="ATT6" s="68"/>
      <c r="ATV6" s="68"/>
      <c r="ATX6" s="68"/>
      <c r="ATY6" s="68"/>
      <c r="ATZ6" s="68"/>
      <c r="AUB6" s="68"/>
      <c r="AUC6" s="68"/>
      <c r="AUF6" s="68"/>
      <c r="AUG6" s="68"/>
      <c r="AUH6" s="68"/>
      <c r="AUI6" s="68"/>
      <c r="AUJ6" s="68"/>
      <c r="AUK6" s="68"/>
      <c r="AUM6" s="68"/>
      <c r="AUN6" s="68"/>
      <c r="AUO6" s="68"/>
      <c r="AUP6" s="68"/>
      <c r="AUQ6" s="68"/>
      <c r="AUR6" s="68"/>
      <c r="AUT6" s="68"/>
      <c r="AUU6" s="68"/>
      <c r="AUV6" s="68"/>
      <c r="AUW6" s="68"/>
      <c r="AUX6" s="68"/>
      <c r="AUZ6" s="68"/>
      <c r="AVB6" s="68"/>
      <c r="AVC6" s="68"/>
      <c r="AVD6" s="68"/>
      <c r="AVF6" s="68"/>
      <c r="AVG6" s="68"/>
      <c r="AVJ6" s="68"/>
      <c r="AVK6" s="68"/>
      <c r="AVL6" s="68"/>
      <c r="AVM6" s="68"/>
      <c r="AVO6" s="68"/>
      <c r="AVQ6" s="68"/>
      <c r="AVR6" s="68"/>
      <c r="AVS6" s="68"/>
      <c r="AVU6" s="68"/>
      <c r="AVV6" s="68"/>
      <c r="AVY6" s="68"/>
      <c r="AVZ6" s="68"/>
      <c r="AWA6" s="68"/>
      <c r="AWB6" s="68"/>
      <c r="AWD6" s="68"/>
      <c r="AWF6" s="68"/>
      <c r="AWG6" s="68"/>
      <c r="AWH6" s="68"/>
      <c r="AWJ6" s="68"/>
      <c r="AWK6" s="68"/>
      <c r="AWN6" s="68"/>
      <c r="AWO6" s="68"/>
      <c r="AWP6" s="68"/>
      <c r="AWQ6" s="68"/>
      <c r="AWS6" s="68"/>
      <c r="AWU6" s="68"/>
      <c r="AWV6" s="68"/>
      <c r="AWW6" s="68"/>
      <c r="AWY6" s="68"/>
      <c r="AWZ6" s="68"/>
      <c r="AXA6" s="68"/>
      <c r="AXB6" s="68"/>
      <c r="AXC6" s="68"/>
      <c r="AXD6" s="68"/>
      <c r="AXQ6" s="68"/>
      <c r="AXR6" s="68"/>
      <c r="AXS6" s="68"/>
      <c r="AXT6" s="68"/>
      <c r="AXU6" s="68"/>
      <c r="AXV6" s="68"/>
      <c r="AXW6" s="68"/>
      <c r="AXX6" s="68"/>
      <c r="AXY6" s="68"/>
      <c r="AXZ6" s="68"/>
      <c r="AYA6" s="68"/>
      <c r="AYB6" s="68"/>
      <c r="AYF6" s="68"/>
      <c r="AYG6" s="68"/>
      <c r="AYI6" s="68"/>
      <c r="AYJ6" s="68"/>
      <c r="AYK6" s="68"/>
      <c r="AYL6" s="68"/>
      <c r="AYP6" s="68"/>
      <c r="AYS6" s="68"/>
      <c r="AYT6" s="68"/>
      <c r="AYU6" s="68"/>
      <c r="AYV6" s="68"/>
      <c r="AYX6" s="68"/>
      <c r="AYZ6" s="68"/>
      <c r="AZA6" s="68"/>
      <c r="AZB6" s="68"/>
      <c r="AZD6" s="68"/>
      <c r="AZE6" s="68"/>
      <c r="AZH6" s="68"/>
      <c r="AZI6" s="68"/>
      <c r="AZJ6" s="68"/>
      <c r="AZK6" s="68"/>
      <c r="AZM6" s="68"/>
      <c r="AZN6" s="68"/>
      <c r="AZO6" s="68"/>
      <c r="AZP6" s="68"/>
      <c r="AZQ6" s="68"/>
      <c r="AZS6" s="68"/>
      <c r="AZT6" s="68"/>
      <c r="AZU6" s="68"/>
      <c r="AZV6" s="68"/>
      <c r="AZY6" s="68"/>
      <c r="AZZ6" s="68"/>
      <c r="BAA6" s="68"/>
      <c r="BAB6" s="68"/>
      <c r="BAD6" s="68"/>
      <c r="BAF6" s="68"/>
      <c r="BAG6" s="68"/>
      <c r="BAH6" s="68"/>
      <c r="BAI6" s="68"/>
      <c r="BAJ6" s="68"/>
      <c r="BAK6" s="68"/>
      <c r="BAL6" s="68"/>
      <c r="BAM6" s="68"/>
      <c r="BAN6" s="68"/>
      <c r="BAO6" s="68"/>
      <c r="BAP6" s="68"/>
      <c r="BAQ6" s="68"/>
      <c r="BAR6" s="68"/>
      <c r="BAS6" s="68"/>
      <c r="BAU6" s="68"/>
      <c r="BAV6" s="68"/>
      <c r="BAW6" s="68"/>
      <c r="BAY6" s="68"/>
      <c r="BAZ6" s="68"/>
      <c r="BBC6" s="68"/>
      <c r="BBD6" s="68"/>
      <c r="BBE6" s="68"/>
      <c r="BBF6" s="68"/>
      <c r="BBH6" s="68"/>
      <c r="BBJ6" s="68"/>
      <c r="BBK6" s="68"/>
      <c r="BBL6" s="68"/>
      <c r="BBN6" s="68"/>
      <c r="BBO6" s="68"/>
      <c r="BBR6" s="68"/>
      <c r="BBS6" s="68"/>
      <c r="BBT6" s="68"/>
      <c r="BBU6" s="68"/>
      <c r="BBW6" s="68"/>
      <c r="BBY6" s="68"/>
      <c r="BBZ6" s="68"/>
      <c r="BCA6" s="68"/>
      <c r="BCC6" s="68"/>
      <c r="BCD6" s="68"/>
      <c r="BCG6" s="68"/>
      <c r="BCH6" s="68"/>
      <c r="BCI6" s="68"/>
      <c r="BCJ6" s="68"/>
      <c r="BCL6" s="68"/>
      <c r="BCN6" s="68"/>
      <c r="BCO6" s="68"/>
      <c r="BCP6" s="68"/>
      <c r="BCR6" s="68"/>
      <c r="BCS6" s="68"/>
      <c r="BCV6" s="68"/>
      <c r="BCW6" s="68"/>
      <c r="BCX6" s="68"/>
      <c r="BCY6" s="68"/>
      <c r="BDA6" s="68"/>
      <c r="BDC6" s="68"/>
      <c r="BDD6" s="68"/>
      <c r="BDE6" s="68"/>
      <c r="BDG6" s="68"/>
      <c r="BDH6" s="68"/>
      <c r="BDI6" s="68"/>
      <c r="BDJ6" s="68"/>
      <c r="BDK6" s="68"/>
      <c r="BDL6" s="68"/>
      <c r="BDM6" s="68"/>
      <c r="BDN6" s="68"/>
      <c r="BDZ6" s="68"/>
      <c r="BEA6" s="68"/>
      <c r="BEB6" s="68"/>
      <c r="BEC6" s="68"/>
      <c r="BED6" s="68"/>
      <c r="BEE6" s="68"/>
      <c r="BEF6" s="68"/>
      <c r="BEG6" s="68"/>
      <c r="BEH6" s="68"/>
      <c r="BEI6" s="68"/>
      <c r="BEJ6" s="68"/>
      <c r="BEK6" s="68"/>
      <c r="BEL6" s="68"/>
      <c r="BEM6" s="68"/>
      <c r="BEN6" s="68"/>
      <c r="BEO6" s="68"/>
      <c r="BEP6" s="68"/>
      <c r="BEQ6" s="68"/>
      <c r="BEV6" s="68"/>
      <c r="BEW6" s="68"/>
      <c r="BEX6" s="68"/>
      <c r="BEY6" s="68"/>
      <c r="BEZ6" s="68"/>
      <c r="BFA6" s="68"/>
      <c r="BFB6" s="68"/>
      <c r="BFC6" s="68"/>
      <c r="BFE6" s="68"/>
      <c r="BFF6" s="68"/>
      <c r="BFG6" s="68"/>
      <c r="BFH6" s="68"/>
      <c r="BFJ6" s="68"/>
      <c r="BFL6" s="68"/>
      <c r="BFM6" s="68"/>
      <c r="BFN6" s="68"/>
      <c r="BFO6" s="68"/>
      <c r="BFP6" s="68"/>
      <c r="BFQ6" s="68"/>
      <c r="BFR6" s="68"/>
      <c r="BFS6" s="68"/>
      <c r="BFT6" s="68"/>
      <c r="BFU6" s="68"/>
      <c r="BFV6" s="68"/>
      <c r="BFW6" s="68"/>
      <c r="BFX6" s="68"/>
      <c r="BFZ6" s="68"/>
      <c r="BGA6" s="68"/>
      <c r="BGD6" s="68"/>
      <c r="BGE6" s="68"/>
      <c r="BGF6" s="68"/>
      <c r="BGG6" s="68"/>
      <c r="BGI6" s="68"/>
      <c r="BGK6" s="68"/>
      <c r="BGL6" s="68"/>
      <c r="BGM6" s="68"/>
      <c r="BGT6" s="68"/>
      <c r="BGU6" s="68"/>
      <c r="BLL6" s="68"/>
      <c r="BLM6" s="68"/>
      <c r="BLN6" s="68"/>
      <c r="BLO6" s="68"/>
      <c r="BMA6" s="68"/>
      <c r="BMB6" s="68"/>
      <c r="BMC6" s="68"/>
      <c r="BMJ6" s="68"/>
      <c r="BMK6" s="68"/>
      <c r="BML6" s="68"/>
      <c r="BMN6" s="68"/>
      <c r="BMO6" s="68"/>
      <c r="BMQ6" s="68"/>
      <c r="BMR6" s="68"/>
      <c r="BMS6" s="68"/>
      <c r="BMT6" s="68"/>
      <c r="BMU6" s="68"/>
      <c r="BMV6" s="68"/>
      <c r="BMW6" s="68"/>
      <c r="BMX6" s="68"/>
      <c r="BMY6" s="68"/>
      <c r="BMZ6" s="68"/>
      <c r="BNA6" s="68"/>
      <c r="BND6" s="68"/>
      <c r="BNN6" s="68"/>
      <c r="BNQ6" s="68"/>
      <c r="BNR6" s="68"/>
      <c r="BNS6" s="68"/>
      <c r="BNT6" s="68"/>
      <c r="BNU6" s="68"/>
      <c r="BNV6" s="68"/>
      <c r="BNW6" s="68"/>
      <c r="BNX6" s="68"/>
      <c r="BOA6" s="68"/>
      <c r="BOB6" s="68"/>
      <c r="BOC6" s="68"/>
      <c r="BOG6" s="68"/>
      <c r="BOJ6" s="68"/>
      <c r="BOK6" s="68"/>
      <c r="BOL6" s="68"/>
      <c r="BOM6" s="68"/>
      <c r="BOO6" s="68"/>
      <c r="BOQ6" s="68"/>
      <c r="BOR6" s="68"/>
      <c r="BOS6" s="68"/>
      <c r="BOT6" s="68"/>
      <c r="BOU6" s="68"/>
      <c r="BOV6" s="68"/>
      <c r="BOW6" s="68"/>
      <c r="BOX6" s="68"/>
      <c r="BOY6" s="68"/>
      <c r="BOZ6" s="68"/>
      <c r="BPA6" s="68"/>
      <c r="BPB6" s="68"/>
      <c r="BPC6" s="68"/>
      <c r="BPE6" s="68"/>
      <c r="BPF6" s="68"/>
      <c r="BPI6" s="68"/>
      <c r="BPJ6" s="68"/>
      <c r="BPK6" s="68"/>
      <c r="BPL6" s="68"/>
      <c r="BPN6" s="68"/>
      <c r="BPP6" s="68"/>
      <c r="BPQ6" s="68"/>
      <c r="BPR6" s="68"/>
      <c r="BPS6" s="68"/>
      <c r="BPT6" s="68"/>
      <c r="BPU6" s="68"/>
      <c r="BPV6" s="68"/>
      <c r="BPW6" s="68"/>
      <c r="BPX6" s="68"/>
      <c r="BPY6" s="68"/>
      <c r="BPZ6" s="68"/>
      <c r="BQA6" s="68"/>
      <c r="BQB6" s="68"/>
      <c r="BQC6" s="68"/>
      <c r="BQD6" s="68"/>
      <c r="BQE6" s="68"/>
      <c r="BQF6" s="68"/>
      <c r="BQH6" s="68"/>
      <c r="BQI6" s="68"/>
      <c r="BQJ6" s="68"/>
      <c r="BQK6" s="68"/>
      <c r="BQM6" s="68"/>
      <c r="BQO6" s="68"/>
      <c r="BQP6" s="68"/>
      <c r="BQQ6" s="68"/>
      <c r="BQR6" s="68"/>
      <c r="BQS6" s="68"/>
      <c r="BQT6" s="68"/>
      <c r="BQU6" s="68"/>
      <c r="BQV6" s="68"/>
      <c r="BQW6" s="68"/>
      <c r="BQX6" s="68"/>
      <c r="BQY6" s="68"/>
      <c r="BQZ6" s="68"/>
      <c r="BRA6" s="68"/>
      <c r="BRB6" s="68"/>
      <c r="BRC6" s="68"/>
      <c r="BRD6" s="68"/>
      <c r="BRE6" s="68"/>
      <c r="BRF6" s="68"/>
      <c r="BRH6" s="68"/>
      <c r="BRI6" s="68"/>
      <c r="BRL6" s="68"/>
      <c r="BRM6" s="68"/>
      <c r="BRN6" s="68"/>
      <c r="BRO6" s="68"/>
      <c r="BRQ6" s="68"/>
      <c r="BRS6" s="68"/>
      <c r="BRT6" s="68"/>
      <c r="BRU6" s="68"/>
      <c r="BRV6" s="68"/>
      <c r="BRW6" s="68"/>
      <c r="BRX6" s="68"/>
      <c r="BRY6" s="68"/>
      <c r="BRZ6" s="68"/>
      <c r="BSA6" s="68"/>
      <c r="BSB6" s="68"/>
      <c r="BSC6" s="68"/>
      <c r="BSD6" s="68"/>
      <c r="BSE6" s="68"/>
      <c r="BSF6" s="68"/>
      <c r="BSG6" s="68"/>
      <c r="BSH6" s="68"/>
      <c r="BSI6" s="68"/>
      <c r="BSJ6" s="68"/>
      <c r="BSL6" s="68"/>
      <c r="BSM6" s="68"/>
      <c r="BSO6" s="68"/>
      <c r="BSP6" s="68"/>
      <c r="BSQ6" s="68"/>
      <c r="BSR6" s="68"/>
      <c r="BSS6" s="68"/>
      <c r="BST6" s="68"/>
      <c r="BSU6" s="68"/>
      <c r="BSW6" s="68"/>
      <c r="BSX6" s="68"/>
      <c r="BSY6" s="68"/>
      <c r="BSZ6" s="68"/>
      <c r="BTA6" s="68"/>
      <c r="BTB6" s="68"/>
      <c r="BTC6" s="68"/>
      <c r="BTD6" s="68"/>
      <c r="BTE6" s="68"/>
      <c r="BTF6" s="68"/>
      <c r="BTG6" s="68"/>
      <c r="BTH6" s="68"/>
      <c r="BTI6" s="68"/>
      <c r="BTJ6" s="68"/>
      <c r="BTK6" s="68"/>
      <c r="BTL6" s="68"/>
      <c r="BTM6" s="68"/>
      <c r="BTN6" s="68"/>
      <c r="BTO6" s="68"/>
      <c r="BTP6" s="68"/>
      <c r="BTQ6" s="68"/>
      <c r="BTR6" s="68"/>
      <c r="BTS6" s="68"/>
      <c r="BTT6" s="68"/>
      <c r="BTU6" s="68"/>
      <c r="BTV6" s="68"/>
      <c r="BTW6" s="68"/>
      <c r="BTX6" s="68"/>
      <c r="BTY6" s="68"/>
      <c r="BTZ6" s="68"/>
      <c r="BUA6" s="68"/>
      <c r="BUB6" s="68"/>
      <c r="BUC6" s="68"/>
      <c r="BUD6" s="68"/>
      <c r="BUE6" s="68"/>
      <c r="BUF6" s="68"/>
      <c r="BUG6" s="68"/>
      <c r="BUH6" s="68"/>
      <c r="BUI6" s="68"/>
      <c r="BUJ6" s="68"/>
      <c r="BUK6" s="68"/>
      <c r="BUL6" s="68"/>
      <c r="BUM6" s="68"/>
      <c r="BUN6" s="68"/>
      <c r="BUO6" s="68"/>
      <c r="BUP6" s="68"/>
      <c r="BUQ6" s="68"/>
      <c r="BUR6" s="68"/>
      <c r="BUS6" s="68"/>
      <c r="BUT6" s="68"/>
      <c r="BUU6" s="68"/>
      <c r="BUV6" s="68"/>
      <c r="BUW6" s="68"/>
      <c r="BUX6" s="68"/>
      <c r="BUY6" s="68"/>
      <c r="BUZ6" s="68"/>
      <c r="BVA6" s="68"/>
      <c r="BVB6" s="68"/>
      <c r="BVC6" s="68"/>
      <c r="BVD6" s="68"/>
      <c r="BVE6" s="68"/>
      <c r="BVF6" s="68"/>
      <c r="BVG6" s="68"/>
      <c r="BVH6" s="68"/>
      <c r="BVI6" s="68"/>
      <c r="BVJ6" s="68"/>
      <c r="BVK6" s="68"/>
      <c r="BVL6" s="68"/>
      <c r="BVM6" s="68"/>
      <c r="BVN6" s="68"/>
      <c r="BVO6" s="68"/>
      <c r="BVP6" s="68"/>
      <c r="BVQ6" s="68"/>
      <c r="BVR6" s="68"/>
      <c r="BVS6" s="68"/>
      <c r="BVT6" s="68"/>
      <c r="BVU6" s="68"/>
      <c r="BVV6" s="68"/>
      <c r="BVW6" s="68"/>
      <c r="BVX6" s="68"/>
      <c r="BVY6" s="68"/>
      <c r="BVZ6" s="68"/>
      <c r="BWA6" s="68"/>
      <c r="BWB6" s="68"/>
      <c r="BWC6" s="68"/>
      <c r="BWD6" s="68"/>
      <c r="BWE6" s="68"/>
      <c r="BWF6" s="68"/>
      <c r="BWG6" s="68"/>
      <c r="BWH6" s="68"/>
      <c r="BWI6" s="68"/>
      <c r="BWJ6" s="68"/>
      <c r="BWK6" s="68"/>
      <c r="BWL6" s="68"/>
      <c r="BWM6" s="68"/>
      <c r="BWN6" s="68"/>
      <c r="BWO6" s="68"/>
      <c r="BWP6" s="68"/>
      <c r="BWQ6" s="68"/>
      <c r="BWR6" s="68"/>
      <c r="BWS6" s="68"/>
      <c r="BWT6" s="68"/>
      <c r="BWU6" s="68"/>
      <c r="BWV6" s="68"/>
      <c r="BWW6" s="68"/>
      <c r="BWX6" s="68"/>
      <c r="BWY6" s="68"/>
      <c r="BWZ6" s="68"/>
      <c r="BXA6" s="68"/>
      <c r="BXB6" s="68"/>
      <c r="BXC6" s="68"/>
      <c r="BXD6" s="68"/>
      <c r="BXE6" s="68"/>
      <c r="BXF6" s="68"/>
      <c r="BXG6" s="68"/>
      <c r="BXH6" s="68"/>
      <c r="BXI6" s="68"/>
      <c r="BXJ6" s="68"/>
      <c r="BXK6" s="68"/>
      <c r="BXL6" s="68"/>
      <c r="BXM6" s="68"/>
      <c r="BXN6" s="68"/>
      <c r="BXO6" s="68"/>
      <c r="BXP6" s="68"/>
      <c r="BXQ6" s="68"/>
      <c r="BXR6" s="68"/>
      <c r="BXS6" s="68"/>
      <c r="BXT6" s="68"/>
      <c r="BXU6" s="68"/>
      <c r="BXV6" s="68"/>
      <c r="BXW6" s="68"/>
      <c r="BXX6" s="68"/>
      <c r="BXY6" s="68"/>
      <c r="BXZ6" s="68"/>
      <c r="BYA6" s="68"/>
      <c r="BYB6" s="68"/>
      <c r="BYC6" s="68"/>
      <c r="BYD6" s="68"/>
      <c r="BYE6" s="68"/>
      <c r="BYF6" s="68"/>
      <c r="BYG6" s="68"/>
      <c r="BYH6" s="68"/>
      <c r="BYI6" s="68"/>
      <c r="BYJ6" s="68"/>
      <c r="BYK6" s="68"/>
      <c r="BYL6" s="68"/>
      <c r="BYM6" s="68"/>
      <c r="BYN6" s="68"/>
      <c r="BYO6" s="68"/>
      <c r="BYP6" s="68"/>
      <c r="BYQ6" s="68"/>
      <c r="BYR6" s="68"/>
      <c r="BYS6" s="68"/>
      <c r="BYT6" s="68"/>
      <c r="BYU6" s="68"/>
      <c r="BYV6" s="68"/>
      <c r="BYW6" s="68"/>
      <c r="BYX6" s="68"/>
      <c r="BYY6" s="68"/>
      <c r="BYZ6" s="68"/>
      <c r="BZA6" s="68"/>
      <c r="BZB6" s="68"/>
      <c r="BZC6" s="68"/>
      <c r="BZD6" s="68"/>
      <c r="BZE6" s="68"/>
      <c r="BZF6" s="68"/>
      <c r="BZG6" s="68"/>
      <c r="BZH6" s="68"/>
      <c r="BZI6" s="68"/>
      <c r="BZJ6" s="68"/>
      <c r="BZK6" s="68"/>
      <c r="BZL6" s="68"/>
      <c r="BZM6" s="68"/>
      <c r="BZN6" s="68"/>
      <c r="BZO6" s="68"/>
      <c r="BZP6" s="68"/>
      <c r="BZQ6" s="68"/>
      <c r="BZR6" s="68"/>
      <c r="BZS6" s="68"/>
      <c r="BZT6" s="68"/>
      <c r="BZU6" s="68"/>
      <c r="BZV6" s="68"/>
      <c r="CBY6" s="68"/>
      <c r="CBZ6" s="68"/>
      <c r="CCA6" s="68"/>
      <c r="CCD6" s="68"/>
      <c r="CCE6" s="68"/>
      <c r="CCF6" s="68"/>
      <c r="CCG6" s="68"/>
      <c r="CCQ6" s="68"/>
      <c r="CCV6" s="68"/>
      <c r="CCW6" s="68"/>
      <c r="CCX6" s="68"/>
      <c r="CCZ6" s="68"/>
      <c r="CDA6" s="68"/>
      <c r="CDC6" s="68"/>
      <c r="CDD6" s="68"/>
      <c r="CDE6" s="68"/>
      <c r="CDF6" s="68"/>
      <c r="CDI6" s="68"/>
      <c r="CDJ6" s="68"/>
      <c r="CDK6" s="68"/>
      <c r="CDL6" s="68"/>
      <c r="CDM6" s="68"/>
      <c r="CDN6" s="68"/>
      <c r="CDO6" s="68"/>
      <c r="CDP6" s="68"/>
      <c r="CDQ6" s="68"/>
      <c r="CDR6" s="68"/>
      <c r="CDS6" s="68"/>
      <c r="CDT6" s="68"/>
      <c r="CDU6" s="68"/>
      <c r="CDV6" s="68"/>
      <c r="CDW6" s="68"/>
      <c r="CDX6" s="68"/>
      <c r="CDY6" s="68"/>
      <c r="CDZ6" s="68"/>
      <c r="CEA6" s="68"/>
      <c r="CEB6" s="68"/>
      <c r="CEC6" s="68"/>
      <c r="CED6" s="68"/>
      <c r="CEE6" s="68"/>
      <c r="CEF6" s="68"/>
      <c r="CEG6" s="68"/>
      <c r="CEH6" s="68"/>
      <c r="CEI6" s="68"/>
      <c r="CEJ6" s="68"/>
      <c r="CEK6" s="68"/>
      <c r="CEL6" s="68"/>
      <c r="CEM6" s="68"/>
      <c r="CEN6" s="68"/>
      <c r="CEO6" s="68"/>
      <c r="CEP6" s="68"/>
      <c r="CEQ6" s="68"/>
      <c r="CER6" s="68"/>
      <c r="CES6" s="68"/>
      <c r="CET6" s="68"/>
      <c r="CEU6" s="68"/>
      <c r="CEV6" s="68"/>
      <c r="CEW6" s="68"/>
      <c r="CEX6" s="68"/>
      <c r="CEY6" s="68"/>
      <c r="CEZ6" s="68"/>
      <c r="CFA6" s="68"/>
      <c r="CFB6" s="68"/>
      <c r="CFC6" s="68"/>
      <c r="CFD6" s="68"/>
      <c r="CFE6" s="68"/>
      <c r="CFF6" s="68"/>
      <c r="CFG6" s="68"/>
      <c r="CFH6" s="68"/>
      <c r="CFI6" s="68"/>
      <c r="CFJ6" s="68"/>
      <c r="CFK6" s="68"/>
      <c r="CFL6" s="68"/>
      <c r="CFM6" s="68"/>
      <c r="CFN6" s="68"/>
      <c r="CFO6" s="68"/>
      <c r="CFP6" s="68"/>
      <c r="CFQ6" s="68"/>
      <c r="CFR6" s="68"/>
      <c r="CFS6" s="68"/>
      <c r="CFT6" s="68"/>
      <c r="CFU6" s="68"/>
      <c r="CFV6" s="68"/>
      <c r="CFW6" s="68"/>
      <c r="CFX6" s="68"/>
      <c r="CFY6" s="68"/>
      <c r="CFZ6" s="68"/>
      <c r="CGA6" s="68"/>
      <c r="CGB6" s="68"/>
      <c r="CGC6" s="68"/>
      <c r="CGD6" s="68"/>
      <c r="CGE6" s="68"/>
      <c r="CGF6" s="68"/>
      <c r="CGG6" s="68"/>
      <c r="CGH6" s="68"/>
      <c r="CGI6" s="68"/>
      <c r="CGJ6" s="68"/>
      <c r="CGK6" s="68"/>
      <c r="CGL6" s="68"/>
      <c r="CGM6" s="68"/>
      <c r="CGN6" s="68"/>
      <c r="CGO6" s="68"/>
      <c r="CGP6" s="68"/>
      <c r="CGQ6" s="68"/>
      <c r="CGR6" s="68"/>
      <c r="CGS6" s="68"/>
      <c r="CGT6" s="68"/>
      <c r="CGU6" s="68"/>
      <c r="CGV6" s="68"/>
      <c r="CGW6" s="68"/>
      <c r="CGX6" s="68"/>
      <c r="CGY6" s="68"/>
      <c r="CGZ6" s="68"/>
      <c r="CHA6" s="68"/>
      <c r="CHB6" s="68"/>
      <c r="CHC6" s="68"/>
      <c r="CHD6" s="68"/>
      <c r="CHE6" s="68"/>
      <c r="CHF6" s="68"/>
      <c r="CHG6" s="68"/>
      <c r="CHH6" s="68"/>
      <c r="CHI6" s="68"/>
      <c r="CHJ6" s="68"/>
      <c r="CHK6" s="68"/>
      <c r="CHL6" s="68"/>
      <c r="CHM6" s="68"/>
      <c r="CHN6" s="68"/>
      <c r="CHO6" s="68"/>
      <c r="CHP6" s="68"/>
      <c r="CHQ6" s="68"/>
      <c r="CHR6" s="68"/>
      <c r="CHS6" s="68"/>
      <c r="CHT6" s="68"/>
      <c r="CHU6" s="68"/>
      <c r="CHV6" s="68"/>
      <c r="CHW6" s="68"/>
      <c r="CHX6" s="68"/>
      <c r="CHY6" s="68"/>
      <c r="CHZ6" s="68"/>
      <c r="CIA6" s="68"/>
      <c r="CIB6" s="68"/>
      <c r="CIC6" s="68"/>
      <c r="CID6" s="68"/>
      <c r="CIE6" s="68"/>
      <c r="CIF6" s="68"/>
      <c r="CIG6" s="68"/>
      <c r="CIH6" s="68"/>
      <c r="CII6" s="68"/>
      <c r="CIJ6" s="68"/>
      <c r="CIK6" s="68"/>
      <c r="CIL6" s="68"/>
      <c r="CIM6" s="68"/>
      <c r="CIN6" s="68"/>
      <c r="CIO6" s="68"/>
      <c r="CIP6" s="68"/>
      <c r="CIQ6" s="68"/>
      <c r="CIR6" s="68"/>
      <c r="CIS6" s="68"/>
      <c r="CIT6" s="68"/>
      <c r="CIU6" s="68"/>
      <c r="CIV6" s="68"/>
      <c r="CIW6" s="68"/>
      <c r="CIX6" s="68"/>
      <c r="CIY6" s="68"/>
      <c r="CIZ6" s="68"/>
      <c r="CJA6" s="68"/>
      <c r="CJB6" s="68"/>
      <c r="CJC6" s="68"/>
      <c r="CJD6" s="68"/>
      <c r="CJE6" s="68"/>
      <c r="CJF6" s="68"/>
      <c r="CJG6" s="68"/>
      <c r="CJH6" s="68"/>
      <c r="CJI6" s="68"/>
      <c r="CJJ6" s="68"/>
      <c r="CJK6" s="68"/>
      <c r="CJL6" s="68"/>
      <c r="CJM6" s="68"/>
      <c r="CJN6" s="68"/>
      <c r="CJO6" s="68"/>
      <c r="CJP6" s="68"/>
      <c r="CJQ6" s="68"/>
      <c r="CJR6" s="68"/>
      <c r="CJS6" s="68"/>
      <c r="CJT6" s="68"/>
      <c r="CJU6" s="68"/>
      <c r="CJV6" s="68"/>
      <c r="CJW6" s="68"/>
      <c r="CJX6" s="68"/>
      <c r="CLU6" s="68"/>
      <c r="CLV6" s="68"/>
      <c r="CLW6" s="68"/>
    </row>
    <row r="7">
      <c r="A7" s="429" t="s">
        <v>1158</v>
      </c>
      <c r="B7" s="68" t="s">
        <v>1166</v>
      </c>
      <c r="C7" s="68" t="s">
        <v>2581</v>
      </c>
      <c r="D7" s="429" t="s">
        <v>2582</v>
      </c>
      <c r="E7" s="429" t="s">
        <v>2583</v>
      </c>
      <c r="F7" s="68">
        <v>1.3703326E7</v>
      </c>
      <c r="G7" s="68">
        <v>26.0</v>
      </c>
      <c r="H7" s="68">
        <v>10.0</v>
      </c>
      <c r="I7" s="68">
        <v>99.0</v>
      </c>
      <c r="J7" s="68">
        <v>5511.0</v>
      </c>
      <c r="K7" s="429" t="s">
        <v>2584</v>
      </c>
      <c r="L7" s="68"/>
      <c r="M7" s="68"/>
      <c r="N7" s="68"/>
      <c r="O7" s="68"/>
      <c r="P7" s="68"/>
      <c r="Q7" s="68"/>
      <c r="R7" s="68"/>
      <c r="S7" s="68"/>
      <c r="T7" s="68"/>
      <c r="U7" s="68"/>
      <c r="V7" s="68"/>
      <c r="X7" s="68"/>
      <c r="Y7" s="438"/>
      <c r="Z7" s="68"/>
      <c r="AA7" s="68"/>
      <c r="AB7" s="68"/>
      <c r="AC7" s="68"/>
      <c r="AD7" s="68"/>
      <c r="AE7" s="68"/>
      <c r="AF7" s="68"/>
      <c r="AG7" s="68"/>
      <c r="AH7" s="68"/>
      <c r="AJ7" s="68"/>
      <c r="AK7" s="438"/>
      <c r="AL7" s="68"/>
      <c r="AM7" s="68"/>
      <c r="AN7" s="68"/>
      <c r="AO7" s="68"/>
      <c r="AP7" s="68"/>
      <c r="AQ7" s="68"/>
      <c r="AR7" s="68"/>
      <c r="AS7" s="68"/>
      <c r="AT7" s="68"/>
      <c r="AV7" s="68"/>
      <c r="AW7" s="438"/>
      <c r="AX7" s="68"/>
      <c r="AY7" s="68"/>
      <c r="AZ7" s="68"/>
      <c r="BA7" s="68"/>
      <c r="BB7" s="68"/>
      <c r="BC7" s="68"/>
      <c r="BD7" s="68"/>
      <c r="BE7" s="68"/>
      <c r="BF7" s="68"/>
      <c r="BG7" s="68"/>
      <c r="BH7" s="68"/>
      <c r="BI7" s="438"/>
      <c r="BJ7" s="68"/>
      <c r="BK7" s="68"/>
      <c r="BL7" s="68"/>
      <c r="BM7" s="68"/>
      <c r="BN7" s="68"/>
      <c r="BO7" s="68"/>
      <c r="BP7" s="68"/>
      <c r="BQ7" s="68"/>
      <c r="BR7" s="68"/>
      <c r="BS7" s="68"/>
      <c r="BT7" s="68"/>
      <c r="BU7" s="438"/>
      <c r="BV7" s="68"/>
      <c r="BW7" s="68"/>
      <c r="BX7" s="68"/>
      <c r="BY7" s="68"/>
      <c r="BZ7" s="68"/>
      <c r="CA7" s="68"/>
      <c r="CB7" s="68"/>
      <c r="CC7" s="68"/>
      <c r="CD7" s="68"/>
      <c r="CE7" s="68"/>
      <c r="CF7" s="68"/>
      <c r="CG7" s="438"/>
      <c r="CH7" s="68"/>
      <c r="CI7" s="68"/>
      <c r="CJ7" s="68"/>
      <c r="CK7" s="68"/>
      <c r="CL7" s="68"/>
      <c r="CM7" s="68"/>
      <c r="CN7" s="68"/>
      <c r="CO7" s="68"/>
      <c r="CP7" s="68"/>
      <c r="CQ7" s="68"/>
      <c r="CR7" s="68"/>
      <c r="CS7" s="438"/>
      <c r="CT7" s="68"/>
      <c r="CU7" s="68"/>
      <c r="CV7" s="68"/>
      <c r="CW7" s="68"/>
      <c r="CX7" s="68"/>
      <c r="CY7" s="68"/>
      <c r="CZ7" s="68"/>
      <c r="DA7" s="68"/>
      <c r="DB7" s="68"/>
      <c r="DC7" s="68"/>
      <c r="DD7" s="68"/>
      <c r="DE7" s="438"/>
      <c r="DF7" s="68"/>
      <c r="DG7" s="68"/>
      <c r="DH7" s="68"/>
      <c r="DI7" s="68"/>
      <c r="DJ7" s="68"/>
      <c r="DK7" s="68"/>
      <c r="DL7" s="68"/>
      <c r="DM7" s="68"/>
      <c r="DN7" s="68"/>
      <c r="DO7" s="68"/>
      <c r="DP7" s="68"/>
      <c r="DQ7" s="438"/>
      <c r="DR7" s="68"/>
      <c r="DS7" s="68"/>
      <c r="DT7" s="68"/>
      <c r="DU7" s="68"/>
      <c r="DV7" s="68"/>
      <c r="DW7" s="68"/>
      <c r="DX7" s="68"/>
      <c r="DY7" s="68"/>
      <c r="DZ7" s="68"/>
      <c r="EA7" s="68"/>
      <c r="EB7" s="68"/>
      <c r="EC7" s="438"/>
      <c r="ED7" s="68"/>
      <c r="EE7" s="68"/>
      <c r="EF7" s="68"/>
      <c r="EG7" s="68"/>
      <c r="EH7" s="68"/>
      <c r="EI7" s="68"/>
      <c r="EJ7" s="68"/>
      <c r="EK7" s="68"/>
      <c r="EL7" s="68"/>
      <c r="EM7" s="68"/>
      <c r="EN7" s="68"/>
      <c r="EO7" s="438"/>
      <c r="EP7" s="68"/>
      <c r="EQ7" s="68"/>
      <c r="ER7" s="68"/>
      <c r="ES7" s="68"/>
      <c r="ET7" s="68"/>
      <c r="EU7" s="68"/>
      <c r="EV7" s="68"/>
      <c r="EW7" s="68"/>
      <c r="EX7" s="68"/>
      <c r="EY7" s="68"/>
      <c r="EZ7" s="68"/>
      <c r="FA7" s="438"/>
      <c r="FB7" s="68"/>
      <c r="FD7" s="68"/>
      <c r="IQ7" s="68"/>
      <c r="IR7" s="68"/>
      <c r="IS7" s="68"/>
      <c r="IT7" s="68"/>
      <c r="IV7" s="68"/>
      <c r="IW7" s="68"/>
      <c r="IX7" s="68"/>
      <c r="IY7" s="68"/>
      <c r="IZ7" s="68"/>
      <c r="JA7" s="68"/>
      <c r="JF7" s="68"/>
      <c r="JG7" s="68"/>
      <c r="JH7" s="68"/>
      <c r="JJ7" s="68"/>
      <c r="JK7" s="68"/>
      <c r="JL7" s="68"/>
      <c r="JM7" s="68"/>
      <c r="JO7" s="68"/>
      <c r="JP7" s="68"/>
      <c r="JQ7" s="68"/>
      <c r="JR7" s="68"/>
      <c r="JS7" s="68"/>
      <c r="JT7" s="68"/>
      <c r="JU7" s="68"/>
      <c r="JV7" s="68"/>
      <c r="JW7" s="68"/>
      <c r="JX7" s="68"/>
      <c r="JY7" s="68"/>
      <c r="JZ7" s="68"/>
      <c r="KD7" s="68"/>
      <c r="LK7" s="68"/>
      <c r="LL7" s="68"/>
      <c r="LM7" s="68"/>
      <c r="LN7" s="68"/>
      <c r="LP7" s="68"/>
      <c r="LQ7" s="68"/>
      <c r="LR7" s="68"/>
      <c r="LS7" s="68"/>
      <c r="LT7" s="68"/>
      <c r="LU7" s="68"/>
      <c r="LV7" s="68"/>
      <c r="LW7" s="68"/>
      <c r="LX7" s="68"/>
      <c r="LY7" s="68"/>
      <c r="LZ7" s="68"/>
      <c r="MA7" s="68"/>
      <c r="MC7" s="68"/>
      <c r="MD7" s="68"/>
      <c r="ME7" s="68"/>
      <c r="MF7" s="68"/>
      <c r="MG7" s="68"/>
      <c r="MH7" s="68"/>
      <c r="MJ7" s="68"/>
      <c r="MK7" s="68"/>
      <c r="ML7" s="68"/>
      <c r="MM7" s="68"/>
      <c r="MN7" s="68"/>
      <c r="MQ7" s="68"/>
      <c r="MR7" s="68"/>
      <c r="MU7" s="68"/>
      <c r="MV7" s="68"/>
      <c r="MX7" s="68"/>
      <c r="MY7" s="68"/>
      <c r="MZ7" s="68"/>
      <c r="NA7" s="68"/>
      <c r="NE7" s="68"/>
      <c r="RO7" s="68"/>
      <c r="RP7" s="68"/>
      <c r="RQ7" s="68"/>
      <c r="RR7" s="68"/>
      <c r="SC7" s="68"/>
      <c r="SD7" s="68"/>
      <c r="SE7" s="68"/>
      <c r="SF7" s="68"/>
      <c r="SH7" s="68"/>
      <c r="SI7" s="68"/>
      <c r="SM7" s="68"/>
      <c r="SP7" s="68"/>
      <c r="SQ7" s="68"/>
      <c r="SR7" s="68"/>
      <c r="SS7" s="68"/>
      <c r="ST7" s="68"/>
      <c r="SU7" s="68"/>
      <c r="SV7" s="68"/>
      <c r="SW7" s="68"/>
      <c r="SX7" s="68"/>
      <c r="SY7" s="68"/>
      <c r="TA7" s="68"/>
      <c r="TE7" s="68"/>
      <c r="TF7" s="68"/>
      <c r="TH7" s="68"/>
      <c r="TI7" s="68"/>
      <c r="TJ7" s="68"/>
      <c r="TK7" s="68"/>
      <c r="TL7" s="68"/>
      <c r="TM7" s="68"/>
      <c r="TO7" s="68"/>
      <c r="TP7" s="68"/>
      <c r="TQ7" s="68"/>
      <c r="TU7" s="68"/>
      <c r="UC7" s="68"/>
      <c r="UD7" s="68"/>
      <c r="UE7" s="68"/>
      <c r="UI7" s="68"/>
      <c r="YI7" s="68"/>
      <c r="YJ7" s="68"/>
      <c r="YK7" s="68"/>
      <c r="YL7" s="68"/>
      <c r="YN7" s="68"/>
      <c r="YO7" s="68"/>
      <c r="YV7" s="68"/>
      <c r="YW7" s="68"/>
      <c r="YX7" s="68"/>
      <c r="YY7" s="68"/>
      <c r="YZ7" s="68"/>
      <c r="ZA7" s="68"/>
      <c r="ZB7" s="68"/>
      <c r="ZC7" s="68"/>
      <c r="ZD7" s="68"/>
      <c r="ZE7" s="68"/>
      <c r="ZF7" s="68"/>
      <c r="ZG7" s="68"/>
      <c r="ZK7" s="68"/>
      <c r="ZN7" s="68"/>
      <c r="ZO7" s="68"/>
      <c r="ZQ7" s="68"/>
      <c r="ZR7" s="68"/>
      <c r="ZS7" s="68"/>
      <c r="ZT7" s="68"/>
      <c r="ZU7" s="68"/>
      <c r="ZV7" s="68"/>
      <c r="AAB7" s="68"/>
      <c r="AAC7" s="68"/>
      <c r="AAD7" s="68"/>
      <c r="AAE7" s="68"/>
      <c r="AAF7" s="68"/>
      <c r="AAH7" s="68"/>
      <c r="AAK7" s="68"/>
      <c r="AAL7" s="68"/>
      <c r="AAM7" s="68"/>
      <c r="AAN7" s="68"/>
      <c r="AAP7" s="68"/>
      <c r="AAQ7" s="68"/>
      <c r="AAR7" s="68"/>
      <c r="AAS7" s="68"/>
      <c r="AAT7" s="68"/>
      <c r="AAV7" s="68"/>
      <c r="AAW7" s="68"/>
      <c r="AAZ7" s="68"/>
      <c r="ABA7" s="68"/>
      <c r="ABB7" s="68"/>
      <c r="ABC7" s="68"/>
      <c r="ABE7" s="68"/>
      <c r="ABG7" s="68"/>
      <c r="ABH7" s="68"/>
      <c r="ABI7" s="68"/>
      <c r="ABK7" s="68"/>
      <c r="ABL7" s="68"/>
      <c r="ABO7" s="68"/>
      <c r="ABP7" s="68"/>
      <c r="ABQ7" s="68"/>
      <c r="ABR7" s="68"/>
      <c r="ABT7" s="68"/>
      <c r="ABV7" s="68"/>
      <c r="ABW7" s="68"/>
      <c r="ABX7" s="68"/>
      <c r="ABZ7" s="68"/>
      <c r="ACA7" s="68"/>
      <c r="ADU7" s="68"/>
      <c r="ADV7" s="68"/>
      <c r="ADW7" s="68"/>
      <c r="ADX7" s="68"/>
      <c r="ADZ7" s="68"/>
      <c r="AEA7" s="68"/>
      <c r="AEB7" s="68"/>
      <c r="AEC7" s="68"/>
      <c r="AED7" s="68"/>
      <c r="AEE7" s="68"/>
      <c r="AEF7" s="68"/>
      <c r="AEJ7" s="68"/>
      <c r="AEK7" s="68"/>
      <c r="AEL7" s="68"/>
      <c r="AEM7" s="68"/>
      <c r="AEQ7" s="68"/>
      <c r="AET7" s="68"/>
      <c r="AEU7" s="68"/>
      <c r="AEW7" s="68"/>
      <c r="AEX7" s="68"/>
      <c r="AEY7" s="68"/>
      <c r="AEZ7" s="68"/>
      <c r="AFD7" s="68"/>
      <c r="AFE7" s="68"/>
      <c r="AFF7" s="68"/>
      <c r="AFG7" s="68"/>
      <c r="AFH7" s="68"/>
      <c r="AFI7" s="68"/>
      <c r="AFJ7" s="68"/>
      <c r="AFK7" s="68"/>
      <c r="AFL7" s="68"/>
      <c r="AFM7" s="68"/>
      <c r="AFN7" s="68"/>
      <c r="AFO7" s="68"/>
      <c r="AFS7" s="68"/>
      <c r="AFT7" s="68"/>
      <c r="AFW7" s="68"/>
      <c r="AFX7" s="68"/>
      <c r="AFY7" s="68"/>
      <c r="AGA7" s="68"/>
      <c r="AGB7" s="68"/>
      <c r="AGC7" s="68"/>
      <c r="AGD7" s="68"/>
      <c r="AGH7" s="68"/>
      <c r="AHR7" s="68"/>
      <c r="AHS7" s="68"/>
      <c r="AHT7" s="68"/>
      <c r="AHU7" s="68"/>
      <c r="AHW7" s="68"/>
      <c r="AHX7" s="68"/>
      <c r="AIF7" s="68"/>
      <c r="AII7" s="68"/>
      <c r="AIL7" s="68"/>
      <c r="AIN7" s="68"/>
      <c r="AIO7" s="68"/>
      <c r="AIQ7" s="68"/>
      <c r="AIR7" s="68"/>
      <c r="AIS7" s="68"/>
      <c r="AIT7" s="68"/>
      <c r="AIU7" s="68"/>
      <c r="AIV7" s="68"/>
      <c r="AIW7" s="68"/>
      <c r="AIX7" s="68"/>
      <c r="AIY7" s="68"/>
      <c r="AIZ7" s="68"/>
      <c r="AJA7" s="68"/>
      <c r="AJG7" s="68"/>
      <c r="AJH7" s="68"/>
      <c r="AJI7" s="68"/>
      <c r="AJM7" s="68"/>
      <c r="AMI7" s="68"/>
      <c r="AMJ7" s="68"/>
      <c r="AMK7" s="68"/>
      <c r="AML7" s="68"/>
      <c r="AMN7" s="68"/>
      <c r="AMO7" s="68"/>
      <c r="AMP7" s="68"/>
      <c r="AMQ7" s="68"/>
      <c r="ANB7" s="68"/>
      <c r="ANE7" s="68"/>
      <c r="ANF7" s="68"/>
      <c r="ANG7" s="68"/>
      <c r="ANH7" s="68"/>
      <c r="ANI7" s="68"/>
      <c r="ANJ7" s="68"/>
      <c r="ANL7" s="68"/>
      <c r="APN7" s="68"/>
      <c r="APO7" s="68"/>
      <c r="APP7" s="68"/>
      <c r="APQ7" s="68"/>
      <c r="AQE7" s="68"/>
      <c r="AQP7" s="68"/>
      <c r="AQT7" s="68"/>
      <c r="AQU7" s="68"/>
      <c r="AQV7" s="68"/>
      <c r="AQW7" s="68"/>
      <c r="AQX7" s="68"/>
      <c r="AQY7" s="68"/>
      <c r="AQZ7" s="68"/>
      <c r="ARA7" s="68"/>
      <c r="ARB7" s="68"/>
      <c r="ARC7" s="68"/>
      <c r="ARD7" s="68"/>
      <c r="ARF7" s="68"/>
      <c r="ATG7" s="68"/>
      <c r="ATH7" s="68"/>
      <c r="ATI7" s="68"/>
      <c r="ATJ7" s="68"/>
      <c r="ATL7" s="68"/>
      <c r="ATM7" s="68"/>
      <c r="ATN7" s="68"/>
      <c r="ATO7" s="68"/>
      <c r="ATP7" s="68"/>
      <c r="ATQ7" s="68"/>
      <c r="ATR7" s="68"/>
      <c r="ATS7" s="68"/>
      <c r="ATT7" s="68"/>
      <c r="ATU7" s="68"/>
      <c r="ATV7" s="68"/>
      <c r="AUG7" s="68"/>
      <c r="AUJ7" s="68"/>
      <c r="AUK7" s="68"/>
      <c r="AUM7" s="68"/>
      <c r="AUN7" s="68"/>
      <c r="AUO7" s="68"/>
      <c r="AUP7" s="68"/>
      <c r="AUT7" s="68"/>
      <c r="AXA7" s="68"/>
      <c r="AXB7" s="68"/>
      <c r="AXC7" s="68"/>
      <c r="AXD7" s="68"/>
      <c r="AXF7" s="68"/>
      <c r="AXQ7" s="68"/>
      <c r="AYB7" s="68"/>
      <c r="AYE7" s="68"/>
      <c r="AYF7" s="68"/>
      <c r="AYG7" s="68"/>
      <c r="AYI7" s="68"/>
      <c r="AYJ7" s="68"/>
      <c r="AYK7" s="68"/>
      <c r="AYL7" s="68"/>
      <c r="AYP7" s="68"/>
      <c r="AZM7" s="68"/>
      <c r="AZN7" s="68"/>
      <c r="AZO7" s="68"/>
      <c r="AZP7" s="68"/>
      <c r="AZR7" s="68"/>
      <c r="AZS7" s="68"/>
      <c r="AZT7" s="68"/>
      <c r="AZU7" s="68"/>
      <c r="BAD7" s="68"/>
      <c r="BAG7" s="68"/>
      <c r="BAH7" s="68"/>
      <c r="BAI7" s="68"/>
      <c r="BAK7" s="68"/>
      <c r="BAL7" s="68"/>
      <c r="BAM7" s="68"/>
      <c r="BAN7" s="68"/>
      <c r="BAR7" s="68"/>
      <c r="BAU7" s="68"/>
      <c r="BAV7" s="68"/>
      <c r="BAW7" s="68"/>
      <c r="BAX7" s="68"/>
      <c r="BAZ7" s="68"/>
      <c r="BBB7" s="68"/>
      <c r="BBC7" s="68"/>
      <c r="BBD7" s="68"/>
      <c r="BBE7" s="68"/>
      <c r="BBF7" s="68"/>
      <c r="BBG7" s="68"/>
      <c r="BBH7" s="68"/>
      <c r="BBI7" s="68"/>
      <c r="BBP7" s="68"/>
      <c r="BBQ7" s="68"/>
      <c r="BBT7" s="68"/>
      <c r="BBU7" s="68"/>
      <c r="BBV7" s="68"/>
      <c r="BBW7" s="68"/>
      <c r="BBY7" s="68"/>
      <c r="BCA7" s="68"/>
      <c r="BCB7" s="68"/>
      <c r="BCC7" s="68"/>
      <c r="BCE7" s="68"/>
      <c r="BCF7" s="68"/>
      <c r="BCI7" s="68"/>
      <c r="BCJ7" s="68"/>
      <c r="BCK7" s="68"/>
      <c r="BCL7" s="68"/>
      <c r="BCN7" s="68"/>
      <c r="BCP7" s="68"/>
      <c r="BCQ7" s="68"/>
      <c r="BCR7" s="68"/>
      <c r="BCT7" s="68"/>
      <c r="BCU7" s="68"/>
      <c r="BCX7" s="68"/>
      <c r="BCY7" s="68"/>
      <c r="BCZ7" s="68"/>
      <c r="BDA7" s="68"/>
      <c r="BDC7" s="68"/>
      <c r="BDE7" s="68"/>
      <c r="BDF7" s="68"/>
      <c r="BDG7" s="68"/>
      <c r="BDI7" s="68"/>
      <c r="BDJ7" s="68"/>
      <c r="BDK7" s="68"/>
      <c r="BDL7" s="68"/>
      <c r="BDM7" s="68"/>
      <c r="BDN7" s="68"/>
      <c r="BDP7" s="68"/>
      <c r="BDQ7" s="68"/>
      <c r="BDR7" s="68"/>
      <c r="BDS7" s="68"/>
      <c r="BDT7" s="68"/>
      <c r="BDU7" s="68"/>
      <c r="BDV7" s="68"/>
      <c r="BDZ7" s="68"/>
      <c r="BEA7" s="68"/>
      <c r="BEB7" s="68"/>
      <c r="BEC7" s="68"/>
      <c r="BED7" s="68"/>
      <c r="BEE7" s="68"/>
      <c r="BEI7" s="68"/>
      <c r="BEJ7" s="68"/>
      <c r="BEL7" s="68"/>
      <c r="BEM7" s="68"/>
      <c r="BEN7" s="68"/>
      <c r="BEO7" s="68"/>
      <c r="BEP7" s="68"/>
      <c r="BEQ7" s="68"/>
      <c r="BER7" s="68"/>
      <c r="BES7" s="68"/>
      <c r="BET7" s="68"/>
      <c r="BEU7" s="68"/>
      <c r="BEV7" s="68"/>
      <c r="BEW7" s="68"/>
      <c r="BEX7" s="68"/>
      <c r="BEY7" s="68"/>
      <c r="BFB7" s="68"/>
      <c r="BFC7" s="68"/>
      <c r="BFF7" s="68"/>
      <c r="BFG7" s="68"/>
      <c r="BFH7" s="68"/>
      <c r="BFI7" s="68"/>
      <c r="BFK7" s="68"/>
      <c r="BFM7" s="68"/>
      <c r="BFN7" s="68"/>
      <c r="BFO7" s="68"/>
      <c r="BGA7" s="68"/>
      <c r="BGB7" s="68"/>
      <c r="BGE7" s="68"/>
      <c r="BGF7" s="68"/>
      <c r="BGG7" s="68"/>
      <c r="BGH7" s="68"/>
      <c r="BGJ7" s="68"/>
      <c r="BGL7" s="68"/>
      <c r="BGM7" s="68"/>
      <c r="BGN7" s="68"/>
      <c r="BGZ7" s="68"/>
      <c r="BHA7" s="68"/>
      <c r="BLL7" s="68"/>
      <c r="BLM7" s="68"/>
      <c r="BLN7" s="68"/>
      <c r="BLO7" s="68"/>
      <c r="BMA7" s="68"/>
      <c r="BMJ7" s="68"/>
      <c r="BMN7" s="68"/>
      <c r="BMO7" s="68"/>
      <c r="BMP7" s="68"/>
      <c r="BMQ7" s="68"/>
      <c r="BMR7" s="68"/>
      <c r="BMS7" s="68"/>
      <c r="BMT7" s="68"/>
      <c r="BMU7" s="68"/>
      <c r="BMV7" s="68"/>
      <c r="BMW7" s="68"/>
      <c r="BMX7" s="68"/>
      <c r="BMY7" s="68"/>
      <c r="BNA7" s="68"/>
      <c r="BNB7" s="68"/>
      <c r="BNC7" s="68"/>
      <c r="BND7" s="68"/>
      <c r="BNE7" s="68"/>
      <c r="BNF7" s="68"/>
      <c r="BNN7" s="68"/>
      <c r="BNQ7" s="68"/>
      <c r="BNR7" s="68"/>
      <c r="BNS7" s="68"/>
      <c r="BOA7" s="68"/>
      <c r="BOB7" s="68"/>
      <c r="BOC7" s="68"/>
      <c r="BOD7" s="68"/>
      <c r="BOE7" s="68"/>
      <c r="BOG7" s="68"/>
      <c r="BQB7" s="68"/>
      <c r="BQC7" s="68"/>
      <c r="BQD7" s="68"/>
      <c r="BQF7" s="68"/>
      <c r="BSO7" s="68"/>
      <c r="BSP7" s="68"/>
      <c r="BSQ7" s="68"/>
      <c r="BSR7" s="68"/>
      <c r="BST7" s="68"/>
      <c r="BSU7" s="68"/>
      <c r="BSZ7" s="68"/>
      <c r="BTD7" s="68"/>
      <c r="BTE7" s="68"/>
      <c r="BTG7" s="68"/>
      <c r="BTH7" s="68"/>
      <c r="BTI7" s="68"/>
      <c r="BTJ7" s="68"/>
      <c r="BTM7" s="68"/>
      <c r="BTN7" s="68"/>
      <c r="BTO7" s="68"/>
      <c r="BTP7" s="68"/>
      <c r="BTQ7" s="68"/>
      <c r="BTR7" s="68"/>
      <c r="BTS7" s="68"/>
      <c r="BTT7" s="68"/>
      <c r="BTU7" s="68"/>
      <c r="BTV7" s="68"/>
      <c r="BTW7" s="68"/>
      <c r="BTX7" s="68"/>
      <c r="BTY7" s="68"/>
      <c r="BTZ7" s="68"/>
      <c r="BUA7" s="68"/>
      <c r="BUB7" s="68"/>
      <c r="BUC7" s="68"/>
      <c r="BUD7" s="68"/>
      <c r="BUE7" s="68"/>
      <c r="BUF7" s="68"/>
      <c r="BUG7" s="68"/>
      <c r="BUH7" s="68"/>
      <c r="BUI7" s="68"/>
      <c r="BUJ7" s="68"/>
      <c r="BUK7" s="68"/>
      <c r="BUL7" s="68"/>
      <c r="BUM7" s="68"/>
      <c r="BUN7" s="68"/>
      <c r="BUO7" s="68"/>
      <c r="BUP7" s="68"/>
      <c r="BUQ7" s="68"/>
      <c r="BUR7" s="68"/>
      <c r="BUS7" s="68"/>
      <c r="BUT7" s="68"/>
      <c r="BUU7" s="68"/>
      <c r="BUV7" s="68"/>
      <c r="BUW7" s="68"/>
      <c r="BUX7" s="68"/>
      <c r="BUY7" s="68"/>
      <c r="BUZ7" s="68"/>
      <c r="BVA7" s="68"/>
      <c r="BVB7" s="68"/>
      <c r="BVC7" s="68"/>
      <c r="BVD7" s="68"/>
      <c r="BVE7" s="68"/>
      <c r="BVF7" s="68"/>
      <c r="BVG7" s="68"/>
      <c r="BVH7" s="68"/>
      <c r="BVI7" s="68"/>
      <c r="BVJ7" s="68"/>
      <c r="BVK7" s="68"/>
      <c r="BVL7" s="68"/>
      <c r="BVM7" s="68"/>
      <c r="BVN7" s="68"/>
      <c r="BVO7" s="68"/>
      <c r="BVP7" s="68"/>
      <c r="BVQ7" s="68"/>
      <c r="BVR7" s="68"/>
      <c r="BVS7" s="68"/>
      <c r="BVT7" s="68"/>
      <c r="BVU7" s="68"/>
      <c r="BVV7" s="68"/>
      <c r="BVW7" s="68"/>
      <c r="BVX7" s="68"/>
      <c r="BVY7" s="68"/>
      <c r="BVZ7" s="68"/>
      <c r="BWA7" s="68"/>
      <c r="BWB7" s="68"/>
      <c r="BWC7" s="68"/>
      <c r="BWD7" s="68"/>
      <c r="BWE7" s="68"/>
      <c r="BWF7" s="68"/>
      <c r="BWG7" s="68"/>
      <c r="BWH7" s="68"/>
      <c r="BWI7" s="68"/>
      <c r="BWJ7" s="68"/>
      <c r="BWK7" s="68"/>
      <c r="BWL7" s="68"/>
      <c r="BWM7" s="68"/>
      <c r="BWN7" s="68"/>
      <c r="BWO7" s="68"/>
      <c r="BWP7" s="68"/>
      <c r="BWQ7" s="68"/>
      <c r="BWR7" s="68"/>
      <c r="BWS7" s="68"/>
      <c r="BWT7" s="68"/>
      <c r="BWU7" s="68"/>
      <c r="BWV7" s="68"/>
      <c r="BWW7" s="68"/>
      <c r="BWX7" s="68"/>
      <c r="BWY7" s="68"/>
      <c r="BWZ7" s="68"/>
      <c r="BXA7" s="68"/>
      <c r="BXB7" s="68"/>
      <c r="BXC7" s="68"/>
      <c r="BXD7" s="68"/>
      <c r="BXE7" s="68"/>
      <c r="BXF7" s="68"/>
      <c r="BXG7" s="68"/>
      <c r="BXH7" s="68"/>
      <c r="BXI7" s="68"/>
      <c r="BXJ7" s="68"/>
      <c r="BXK7" s="68"/>
      <c r="BXL7" s="68"/>
      <c r="BXM7" s="68"/>
      <c r="BXN7" s="68"/>
      <c r="BXO7" s="68"/>
      <c r="BXP7" s="68"/>
      <c r="BXQ7" s="68"/>
      <c r="BXR7" s="68"/>
      <c r="BXS7" s="68"/>
      <c r="BXT7" s="68"/>
      <c r="BXU7" s="68"/>
      <c r="BXV7" s="68"/>
      <c r="BXW7" s="68"/>
      <c r="BXX7" s="68"/>
      <c r="BXY7" s="68"/>
      <c r="BXZ7" s="68"/>
      <c r="BYA7" s="68"/>
      <c r="BYB7" s="68"/>
      <c r="BYC7" s="68"/>
      <c r="BYD7" s="68"/>
      <c r="BYE7" s="68"/>
      <c r="BYF7" s="68"/>
      <c r="BYG7" s="68"/>
      <c r="BYH7" s="68"/>
      <c r="BYI7" s="68"/>
      <c r="BYJ7" s="68"/>
      <c r="BYK7" s="68"/>
      <c r="BYL7" s="68"/>
      <c r="BYM7" s="68"/>
      <c r="BYN7" s="68"/>
      <c r="BYO7" s="68"/>
      <c r="BYP7" s="68"/>
      <c r="BYQ7" s="68"/>
      <c r="BYR7" s="68"/>
      <c r="BYS7" s="68"/>
      <c r="BYT7" s="68"/>
      <c r="BYU7" s="68"/>
      <c r="BYV7" s="68"/>
      <c r="BYW7" s="68"/>
      <c r="BYX7" s="68"/>
      <c r="BYY7" s="68"/>
      <c r="BYZ7" s="68"/>
      <c r="BZA7" s="68"/>
      <c r="BZB7" s="68"/>
      <c r="BZC7" s="68"/>
      <c r="BZD7" s="68"/>
      <c r="BZE7" s="68"/>
      <c r="BZF7" s="68"/>
      <c r="BZG7" s="68"/>
      <c r="BZH7" s="68"/>
      <c r="BZI7" s="68"/>
      <c r="BZJ7" s="68"/>
      <c r="BZK7" s="68"/>
      <c r="BZL7" s="68"/>
      <c r="BZM7" s="68"/>
      <c r="BZN7" s="68"/>
      <c r="BZO7" s="68"/>
      <c r="BZP7" s="68"/>
      <c r="BZQ7" s="68"/>
      <c r="BZR7" s="68"/>
      <c r="BZS7" s="68"/>
      <c r="BZT7" s="68"/>
      <c r="BZU7" s="68"/>
      <c r="BZV7" s="68"/>
      <c r="BZW7" s="68"/>
      <c r="BZX7" s="68"/>
      <c r="BZY7" s="68"/>
      <c r="BZZ7" s="68"/>
      <c r="CAA7" s="68"/>
      <c r="CAB7" s="68"/>
      <c r="CAC7" s="68"/>
      <c r="CAD7" s="68"/>
      <c r="CAE7" s="68"/>
      <c r="CAF7" s="68"/>
      <c r="CAG7" s="68"/>
      <c r="CAH7" s="68"/>
      <c r="CAI7" s="68"/>
      <c r="CAJ7" s="68"/>
      <c r="CAK7" s="68"/>
      <c r="CAL7" s="68"/>
      <c r="CAM7" s="68"/>
      <c r="CAN7" s="68"/>
      <c r="CAO7" s="68"/>
      <c r="CAP7" s="68"/>
      <c r="CAQ7" s="68"/>
      <c r="CAR7" s="68"/>
      <c r="CAS7" s="68"/>
      <c r="CAT7" s="68"/>
      <c r="CAU7" s="68"/>
      <c r="CAV7" s="68"/>
      <c r="CAW7" s="68"/>
      <c r="CAX7" s="68"/>
      <c r="CAY7" s="68"/>
      <c r="CAZ7" s="68"/>
      <c r="CBA7" s="68"/>
      <c r="CBB7" s="68"/>
      <c r="CBC7" s="68"/>
      <c r="CBD7" s="68"/>
      <c r="CBE7" s="68"/>
      <c r="CBF7" s="68"/>
      <c r="CBG7" s="68"/>
      <c r="CBH7" s="68"/>
      <c r="CBI7" s="68"/>
      <c r="CBJ7" s="68"/>
      <c r="CBK7" s="68"/>
      <c r="CBL7" s="68"/>
      <c r="CBY7" s="68"/>
      <c r="CBZ7" s="68"/>
      <c r="CCA7" s="68"/>
      <c r="CCD7" s="68"/>
      <c r="CCE7" s="68"/>
      <c r="CCF7" s="68"/>
      <c r="CCG7" s="68"/>
      <c r="CCI7" s="68"/>
      <c r="CCJ7" s="68"/>
      <c r="CCQ7" s="68"/>
      <c r="CCV7" s="68"/>
      <c r="CCY7" s="68"/>
      <c r="CCZ7" s="68"/>
      <c r="CDA7" s="68"/>
      <c r="CDC7" s="68"/>
      <c r="CDD7" s="68"/>
      <c r="CDE7" s="68"/>
      <c r="CDF7" s="68"/>
      <c r="CDI7" s="68"/>
      <c r="CDJ7" s="68"/>
      <c r="CDK7" s="68"/>
      <c r="CDL7" s="68"/>
      <c r="CDM7" s="68"/>
      <c r="CDN7" s="68"/>
      <c r="CDO7" s="68"/>
      <c r="CDP7" s="68"/>
      <c r="CDQ7" s="68"/>
      <c r="CDR7" s="68"/>
      <c r="CDS7" s="68"/>
      <c r="CDT7" s="68"/>
      <c r="CDU7" s="68"/>
      <c r="CDV7" s="68"/>
      <c r="CDW7" s="68"/>
      <c r="CDX7" s="68"/>
      <c r="CDY7" s="68"/>
      <c r="CDZ7" s="68"/>
      <c r="CEA7" s="68"/>
      <c r="CEB7" s="68"/>
      <c r="CEC7" s="68"/>
      <c r="CED7" s="68"/>
      <c r="CEE7" s="68"/>
      <c r="CEF7" s="68"/>
      <c r="CEG7" s="68"/>
      <c r="CEH7" s="68"/>
      <c r="CEI7" s="68"/>
      <c r="CEJ7" s="68"/>
      <c r="CEK7" s="68"/>
      <c r="CEL7" s="68"/>
      <c r="CEM7" s="68"/>
      <c r="CEN7" s="68"/>
      <c r="CEO7" s="68"/>
      <c r="CEP7" s="68"/>
      <c r="CEQ7" s="68"/>
      <c r="CER7" s="68"/>
      <c r="CES7" s="68"/>
      <c r="CET7" s="68"/>
      <c r="CEU7" s="68"/>
      <c r="CEV7" s="68"/>
      <c r="CEW7" s="68"/>
      <c r="CEX7" s="68"/>
      <c r="CEY7" s="68"/>
      <c r="CEZ7" s="68"/>
      <c r="CFA7" s="68"/>
      <c r="CFB7" s="68"/>
      <c r="CFC7" s="68"/>
      <c r="CFD7" s="68"/>
      <c r="CFE7" s="68"/>
      <c r="CFF7" s="68"/>
      <c r="CFG7" s="68"/>
      <c r="CFH7" s="68"/>
      <c r="CFI7" s="68"/>
      <c r="CFJ7" s="68"/>
      <c r="CFK7" s="68"/>
      <c r="CFL7" s="68"/>
      <c r="CFM7" s="68"/>
      <c r="CFN7" s="68"/>
      <c r="CFO7" s="68"/>
      <c r="CFP7" s="68"/>
      <c r="CFQ7" s="68"/>
      <c r="CFR7" s="68"/>
      <c r="CFS7" s="68"/>
      <c r="CFT7" s="68"/>
      <c r="CFU7" s="68"/>
      <c r="CFV7" s="68"/>
      <c r="CFW7" s="68"/>
      <c r="CFX7" s="68"/>
      <c r="CFY7" s="68"/>
      <c r="CFZ7" s="68"/>
      <c r="CGA7" s="68"/>
      <c r="CGB7" s="68"/>
      <c r="CGC7" s="68"/>
      <c r="CGD7" s="68"/>
      <c r="CGE7" s="68"/>
      <c r="CGF7" s="68"/>
      <c r="CGG7" s="68"/>
      <c r="CGH7" s="68"/>
      <c r="CGI7" s="68"/>
      <c r="CGJ7" s="68"/>
      <c r="CGK7" s="68"/>
      <c r="CGL7" s="68"/>
      <c r="CGM7" s="68"/>
      <c r="CGN7" s="68"/>
      <c r="CGO7" s="68"/>
      <c r="CGP7" s="68"/>
      <c r="CGQ7" s="68"/>
      <c r="CGR7" s="68"/>
      <c r="CGS7" s="68"/>
      <c r="CGT7" s="68"/>
      <c r="CGU7" s="68"/>
      <c r="CGV7" s="68"/>
      <c r="CGW7" s="68"/>
      <c r="CGX7" s="68"/>
      <c r="CGY7" s="68"/>
      <c r="CGZ7" s="68"/>
      <c r="CHA7" s="68"/>
      <c r="CHB7" s="68"/>
      <c r="CHC7" s="68"/>
      <c r="CHD7" s="68"/>
      <c r="CHE7" s="68"/>
      <c r="CHF7" s="68"/>
      <c r="CHG7" s="68"/>
      <c r="CHH7" s="68"/>
      <c r="CHI7" s="68"/>
      <c r="CHJ7" s="68"/>
      <c r="CHK7" s="68"/>
      <c r="CHL7" s="68"/>
      <c r="CHM7" s="68"/>
      <c r="CHN7" s="68"/>
      <c r="CHO7" s="68"/>
      <c r="CHP7" s="68"/>
      <c r="CHQ7" s="68"/>
      <c r="CHR7" s="68"/>
      <c r="CHS7" s="68"/>
      <c r="CHT7" s="68"/>
      <c r="CHU7" s="68"/>
      <c r="CHV7" s="68"/>
      <c r="CHW7" s="68"/>
      <c r="CHX7" s="68"/>
      <c r="CHY7" s="68"/>
      <c r="CHZ7" s="68"/>
      <c r="CIA7" s="68"/>
      <c r="CIB7" s="68"/>
      <c r="CIC7" s="68"/>
      <c r="CID7" s="68"/>
      <c r="CIE7" s="68"/>
      <c r="CIF7" s="68"/>
      <c r="CIG7" s="68"/>
      <c r="CIH7" s="68"/>
      <c r="CII7" s="68"/>
      <c r="CIJ7" s="68"/>
      <c r="CIK7" s="68"/>
      <c r="CIL7" s="68"/>
      <c r="CIM7" s="68"/>
      <c r="CIN7" s="68"/>
      <c r="CIO7" s="68"/>
      <c r="CIP7" s="68"/>
      <c r="CIQ7" s="68"/>
      <c r="CIR7" s="68"/>
      <c r="CIS7" s="68"/>
      <c r="CIT7" s="68"/>
      <c r="CIU7" s="68"/>
      <c r="CIV7" s="68"/>
      <c r="CIW7" s="68"/>
      <c r="CIX7" s="68"/>
      <c r="CIY7" s="68"/>
      <c r="CIZ7" s="68"/>
      <c r="CJA7" s="68"/>
      <c r="CJB7" s="68"/>
      <c r="CJC7" s="68"/>
      <c r="CJD7" s="68"/>
      <c r="CJE7" s="68"/>
      <c r="CJF7" s="68"/>
      <c r="CJG7" s="68"/>
      <c r="CJH7" s="68"/>
      <c r="CJI7" s="68"/>
      <c r="CJJ7" s="68"/>
      <c r="CJK7" s="68"/>
      <c r="CJL7" s="68"/>
      <c r="CJM7" s="68"/>
      <c r="CJN7" s="68"/>
      <c r="CJO7" s="68"/>
      <c r="CJP7" s="68"/>
      <c r="CJQ7" s="68"/>
      <c r="CJR7" s="68"/>
      <c r="CLU7" s="68"/>
      <c r="CLV7" s="68"/>
      <c r="CLW7" s="68"/>
    </row>
    <row r="8">
      <c r="A8" s="429" t="s">
        <v>1307</v>
      </c>
      <c r="B8" s="68" t="s">
        <v>1315</v>
      </c>
      <c r="C8" s="68" t="s">
        <v>2585</v>
      </c>
      <c r="D8" s="429" t="s">
        <v>2586</v>
      </c>
      <c r="E8" s="429" t="s">
        <v>2587</v>
      </c>
      <c r="F8" s="68">
        <v>113667.0</v>
      </c>
      <c r="G8" s="68">
        <v>44.0</v>
      </c>
      <c r="H8" s="68">
        <v>3.0</v>
      </c>
      <c r="I8" s="68">
        <v>2.0</v>
      </c>
      <c r="J8" s="68">
        <v>129.0</v>
      </c>
      <c r="K8" s="429" t="s">
        <v>2588</v>
      </c>
    </row>
    <row r="9">
      <c r="A9" s="429" t="s">
        <v>1350</v>
      </c>
      <c r="B9" s="68" t="s">
        <v>1358</v>
      </c>
      <c r="C9" s="68" t="s">
        <v>2589</v>
      </c>
      <c r="D9" s="429" t="s">
        <v>2590</v>
      </c>
      <c r="E9" s="429" t="s">
        <v>2591</v>
      </c>
      <c r="F9" s="68">
        <v>75789.0</v>
      </c>
      <c r="G9" s="68">
        <v>486.0</v>
      </c>
      <c r="H9" s="68">
        <v>10.0</v>
      </c>
      <c r="I9" s="68">
        <v>29.0</v>
      </c>
      <c r="J9" s="68">
        <v>3373.0</v>
      </c>
      <c r="K9" s="429" t="s">
        <v>2592</v>
      </c>
    </row>
    <row r="10">
      <c r="A10" s="429" t="s">
        <v>1264</v>
      </c>
      <c r="B10" s="68" t="s">
        <v>1273</v>
      </c>
      <c r="C10" s="68" t="s">
        <v>2547</v>
      </c>
      <c r="D10" s="429" t="s">
        <v>2593</v>
      </c>
      <c r="E10" s="429" t="s">
        <v>2594</v>
      </c>
      <c r="F10" s="68">
        <v>1561038.0</v>
      </c>
      <c r="G10" s="68">
        <v>36.0</v>
      </c>
      <c r="H10" s="68">
        <v>17.0</v>
      </c>
      <c r="I10" s="68">
        <v>19.0</v>
      </c>
      <c r="J10" s="68">
        <v>3891.0</v>
      </c>
      <c r="K10" s="429" t="s">
        <v>2595</v>
      </c>
    </row>
    <row r="11">
      <c r="A11" s="429" t="s">
        <v>1094</v>
      </c>
      <c r="B11" s="68" t="s">
        <v>1103</v>
      </c>
      <c r="C11" s="68" t="s">
        <v>1091</v>
      </c>
      <c r="D11" s="437" t="s">
        <v>2596</v>
      </c>
      <c r="E11" s="429" t="s">
        <v>2597</v>
      </c>
      <c r="F11" s="68">
        <v>9833028.0</v>
      </c>
      <c r="G11" s="68">
        <v>45.0</v>
      </c>
      <c r="H11" s="68">
        <v>12.0</v>
      </c>
      <c r="I11" s="68">
        <v>169.0</v>
      </c>
      <c r="J11" s="68">
        <v>3727.0</v>
      </c>
      <c r="K11" s="429" t="s">
        <v>2598</v>
      </c>
    </row>
    <row r="12">
      <c r="A12" s="429" t="s">
        <v>1327</v>
      </c>
      <c r="B12" s="68" t="s">
        <v>1336</v>
      </c>
      <c r="C12" s="68" t="s">
        <v>1340</v>
      </c>
      <c r="D12" s="429" t="s">
        <v>2599</v>
      </c>
      <c r="E12" s="429" t="s">
        <v>2600</v>
      </c>
      <c r="F12" s="68">
        <v>351502.0</v>
      </c>
      <c r="G12" s="68">
        <v>174.0</v>
      </c>
      <c r="H12" s="68">
        <v>14.0</v>
      </c>
      <c r="I12" s="68">
        <v>30.0</v>
      </c>
      <c r="J12" s="68">
        <v>3759.0</v>
      </c>
      <c r="K12" s="429" t="s">
        <v>2601</v>
      </c>
    </row>
    <row r="13">
      <c r="A13" s="429" t="s">
        <v>1244</v>
      </c>
      <c r="B13" s="68" t="s">
        <v>1251</v>
      </c>
      <c r="C13" s="68" t="s">
        <v>2552</v>
      </c>
      <c r="D13" s="429" t="s">
        <v>2602</v>
      </c>
      <c r="E13" s="429" t="s">
        <v>2603</v>
      </c>
      <c r="F13" s="68">
        <v>18876.0</v>
      </c>
      <c r="G13" s="68">
        <v>226.0</v>
      </c>
      <c r="H13" s="68">
        <v>9.0</v>
      </c>
      <c r="I13" s="68">
        <v>0.0</v>
      </c>
      <c r="J13" s="68">
        <v>791.0</v>
      </c>
      <c r="K13" s="429" t="s">
        <v>2604</v>
      </c>
    </row>
    <row r="14">
      <c r="A14" s="429" t="s">
        <v>1409</v>
      </c>
      <c r="B14" s="68" t="s">
        <v>1417</v>
      </c>
      <c r="C14" s="68" t="s">
        <v>1407</v>
      </c>
      <c r="D14" s="429" t="s">
        <v>2605</v>
      </c>
      <c r="E14" s="429" t="s">
        <v>2606</v>
      </c>
      <c r="F14" s="68">
        <v>18173.0</v>
      </c>
      <c r="G14" s="68">
        <v>955.0</v>
      </c>
      <c r="H14" s="68">
        <v>16.0</v>
      </c>
      <c r="I14" s="68">
        <v>3.0</v>
      </c>
      <c r="J14" s="68">
        <v>1973.0</v>
      </c>
      <c r="K14" s="429" t="s">
        <v>2607</v>
      </c>
    </row>
    <row r="15">
      <c r="A15" s="429" t="s">
        <v>1179</v>
      </c>
      <c r="B15" s="68" t="s">
        <v>1187</v>
      </c>
      <c r="C15" s="68" t="s">
        <v>2549</v>
      </c>
      <c r="D15" s="429" t="s">
        <v>2608</v>
      </c>
      <c r="E15" s="429" t="s">
        <v>2609</v>
      </c>
      <c r="F15" s="68">
        <v>329130.0</v>
      </c>
      <c r="G15" s="68">
        <v>2016.0</v>
      </c>
      <c r="H15" s="68">
        <v>12.0</v>
      </c>
      <c r="I15" s="68">
        <v>348.0</v>
      </c>
      <c r="J15" s="68">
        <v>4327.0</v>
      </c>
      <c r="K15" s="429" t="s">
        <v>2610</v>
      </c>
    </row>
    <row r="16">
      <c r="A16" s="429" t="s">
        <v>1388</v>
      </c>
      <c r="B16" s="68" t="s">
        <v>1397</v>
      </c>
      <c r="C16" s="68" t="s">
        <v>2338</v>
      </c>
      <c r="D16" s="429" t="s">
        <v>2611</v>
      </c>
      <c r="E16" s="429" t="s">
        <v>2612</v>
      </c>
      <c r="F16" s="68">
        <v>349109.0</v>
      </c>
      <c r="G16" s="68">
        <v>75.0</v>
      </c>
      <c r="H16" s="68">
        <v>41.0</v>
      </c>
      <c r="I16" s="68">
        <v>19.0</v>
      </c>
      <c r="J16" s="68">
        <v>3191.0</v>
      </c>
      <c r="K16" s="429" t="s">
        <v>2613</v>
      </c>
    </row>
    <row r="17">
      <c r="A17" s="429" t="s">
        <v>1370</v>
      </c>
      <c r="B17" s="68" t="s">
        <v>1378</v>
      </c>
      <c r="C17" s="68" t="s">
        <v>1368</v>
      </c>
      <c r="D17" s="429" t="s">
        <v>2614</v>
      </c>
      <c r="E17" s="429" t="s">
        <v>2615</v>
      </c>
      <c r="F17" s="68">
        <v>1084503.0</v>
      </c>
      <c r="G17" s="68">
        <v>123.0</v>
      </c>
      <c r="H17" s="68">
        <v>9.0</v>
      </c>
      <c r="I17" s="68">
        <v>34.0</v>
      </c>
      <c r="J17" s="68">
        <v>4583.0</v>
      </c>
      <c r="K17" s="429" t="s">
        <v>2616</v>
      </c>
    </row>
  </sheetData>
  <hyperlinks>
    <hyperlink r:id="rId1" ref="A2"/>
    <hyperlink r:id="rId2" ref="D2"/>
    <hyperlink r:id="rId3" ref="E2"/>
    <hyperlink r:id="rId4" ref="K2"/>
    <hyperlink r:id="rId5" ref="A3"/>
    <hyperlink r:id="rId6" ref="D3"/>
    <hyperlink r:id="rId7" ref="E3"/>
    <hyperlink r:id="rId8" ref="K3"/>
    <hyperlink r:id="rId9" ref="A4"/>
    <hyperlink r:id="rId10" ref="D4"/>
    <hyperlink r:id="rId11" ref="E4"/>
    <hyperlink r:id="rId12" ref="K4"/>
    <hyperlink r:id="rId13" ref="A5"/>
    <hyperlink r:id="rId14" ref="D5"/>
    <hyperlink r:id="rId15" ref="E5"/>
    <hyperlink r:id="rId16" ref="K5"/>
    <hyperlink r:id="rId17" ref="A6"/>
    <hyperlink r:id="rId18" ref="D6"/>
    <hyperlink r:id="rId19" ref="E6"/>
    <hyperlink r:id="rId20" ref="K6"/>
    <hyperlink r:id="rId21" ref="A7"/>
    <hyperlink r:id="rId22" ref="D7"/>
    <hyperlink r:id="rId23" ref="E7"/>
    <hyperlink r:id="rId24" ref="K7"/>
    <hyperlink r:id="rId25" ref="A8"/>
    <hyperlink r:id="rId26" ref="D8"/>
    <hyperlink r:id="rId27" ref="E8"/>
    <hyperlink r:id="rId28" ref="K8"/>
    <hyperlink r:id="rId29" ref="A9"/>
    <hyperlink r:id="rId30" ref="D9"/>
    <hyperlink r:id="rId31" ref="E9"/>
    <hyperlink r:id="rId32" ref="K9"/>
    <hyperlink r:id="rId33" ref="A10"/>
    <hyperlink r:id="rId34" ref="D10"/>
    <hyperlink r:id="rId35" ref="E10"/>
    <hyperlink r:id="rId36" ref="K10"/>
    <hyperlink r:id="rId37" ref="A11"/>
    <hyperlink r:id="rId38" ref="D11"/>
    <hyperlink r:id="rId39" ref="E11"/>
    <hyperlink r:id="rId40" ref="K11"/>
    <hyperlink r:id="rId41" ref="A12"/>
    <hyperlink r:id="rId42" ref="D12"/>
    <hyperlink r:id="rId43" ref="E12"/>
    <hyperlink r:id="rId44" ref="K12"/>
    <hyperlink r:id="rId45" ref="A13"/>
    <hyperlink r:id="rId46" ref="D13"/>
    <hyperlink r:id="rId47" ref="E13"/>
    <hyperlink r:id="rId48" ref="K13"/>
    <hyperlink r:id="rId49" ref="A14"/>
    <hyperlink r:id="rId50" ref="D14"/>
    <hyperlink r:id="rId51" ref="E14"/>
    <hyperlink r:id="rId52" ref="K14"/>
    <hyperlink r:id="rId53" ref="A15"/>
    <hyperlink r:id="rId54" ref="D15"/>
    <hyperlink r:id="rId55" ref="E15"/>
    <hyperlink r:id="rId56" ref="K15"/>
    <hyperlink r:id="rId57" ref="A16"/>
    <hyperlink r:id="rId58" ref="D16"/>
    <hyperlink r:id="rId59" ref="E16"/>
    <hyperlink r:id="rId60" ref="K16"/>
    <hyperlink r:id="rId61" ref="A17"/>
    <hyperlink r:id="rId62" ref="D17"/>
    <hyperlink r:id="rId63" ref="E17"/>
    <hyperlink r:id="rId64" ref="K17"/>
  </hyperlinks>
  <drawing r:id="rId65"/>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2" max="2" width="14.88"/>
    <col customWidth="1" min="5" max="5" width="20.25"/>
    <col customWidth="1" min="6" max="6" width="16.13"/>
  </cols>
  <sheetData>
    <row r="1">
      <c r="A1" s="80"/>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0"/>
      <c r="BB1" s="80"/>
      <c r="BC1" s="80"/>
      <c r="BD1" s="80"/>
      <c r="BE1" s="80"/>
      <c r="BF1" s="80"/>
      <c r="BG1" s="80"/>
      <c r="BH1" s="80"/>
      <c r="BI1" s="80"/>
      <c r="BJ1" s="80"/>
      <c r="BK1" s="80"/>
      <c r="BL1" s="80"/>
      <c r="BM1" s="80"/>
      <c r="BN1" s="80"/>
      <c r="BO1" s="80"/>
      <c r="BP1" s="80"/>
      <c r="BQ1" s="80"/>
      <c r="BR1" s="80"/>
      <c r="BS1" s="80"/>
      <c r="BT1" s="80"/>
      <c r="BU1" s="80"/>
      <c r="BV1" s="80"/>
      <c r="BW1" s="80"/>
      <c r="BX1" s="80"/>
      <c r="BY1" s="80"/>
      <c r="BZ1" s="80"/>
      <c r="CA1" s="80"/>
      <c r="CB1" s="80"/>
      <c r="CC1" s="80"/>
      <c r="CD1" s="80"/>
      <c r="CE1" s="80"/>
      <c r="CF1" s="80"/>
      <c r="CG1" s="80"/>
      <c r="CH1" s="80"/>
      <c r="CI1" s="80"/>
      <c r="CJ1" s="80"/>
      <c r="CK1" s="80"/>
      <c r="CL1" s="80"/>
      <c r="CM1" s="80"/>
      <c r="CN1" s="80"/>
      <c r="CO1" s="80"/>
      <c r="CP1" s="80"/>
      <c r="CQ1" s="80"/>
      <c r="CR1" s="80"/>
      <c r="CS1" s="80"/>
      <c r="CT1" s="80"/>
      <c r="CU1" s="80"/>
      <c r="CV1" s="80"/>
      <c r="CW1" s="80"/>
      <c r="CX1" s="80"/>
      <c r="CY1" s="80"/>
      <c r="CZ1" s="80"/>
      <c r="DA1" s="80"/>
      <c r="DB1" s="80"/>
      <c r="DC1" s="80"/>
      <c r="DD1" s="80"/>
      <c r="DE1" s="80"/>
      <c r="DF1" s="80"/>
      <c r="DG1" s="80"/>
      <c r="DH1" s="80"/>
      <c r="DI1" s="80"/>
      <c r="DJ1" s="80"/>
      <c r="DK1" s="80"/>
      <c r="DL1" s="80"/>
      <c r="DM1" s="80"/>
      <c r="DN1" s="80"/>
      <c r="DO1" s="80"/>
      <c r="DP1" s="80"/>
      <c r="DQ1" s="80"/>
      <c r="DR1" s="80"/>
      <c r="DS1" s="80"/>
      <c r="DT1" s="80"/>
      <c r="DU1" s="80"/>
      <c r="DV1" s="80"/>
      <c r="DW1" s="80"/>
      <c r="DX1" s="80"/>
      <c r="DY1" s="80"/>
      <c r="DZ1" s="80"/>
      <c r="EA1" s="80"/>
      <c r="EB1" s="80"/>
      <c r="EC1" s="80"/>
      <c r="ED1" s="80"/>
      <c r="EE1" s="80"/>
      <c r="EF1" s="80"/>
      <c r="EG1" s="80"/>
      <c r="EH1" s="80"/>
      <c r="EI1" s="80"/>
      <c r="EJ1" s="80"/>
      <c r="EK1" s="80"/>
      <c r="EL1" s="80"/>
      <c r="EM1" s="80"/>
      <c r="EN1" s="80"/>
      <c r="EO1" s="80"/>
      <c r="EP1" s="80"/>
      <c r="EQ1" s="80"/>
      <c r="ER1" s="80"/>
      <c r="ES1" s="80"/>
      <c r="ET1" s="80"/>
      <c r="EU1" s="80"/>
      <c r="EV1" s="80"/>
      <c r="EW1" s="80"/>
      <c r="EX1" s="80"/>
      <c r="EY1" s="80"/>
      <c r="EZ1" s="80"/>
      <c r="FA1" s="80"/>
      <c r="FB1" s="80"/>
      <c r="FC1" s="80"/>
      <c r="FD1" s="80"/>
      <c r="FE1" s="80"/>
      <c r="FF1" s="80"/>
      <c r="FG1" s="80"/>
      <c r="FH1" s="80"/>
      <c r="FI1" s="80"/>
      <c r="FJ1" s="80"/>
      <c r="FK1" s="80"/>
      <c r="FL1" s="80"/>
      <c r="FM1" s="80"/>
      <c r="FN1" s="80"/>
      <c r="FO1" s="80"/>
      <c r="FP1" s="80"/>
      <c r="FQ1" s="80"/>
      <c r="FR1" s="80"/>
      <c r="FS1" s="80"/>
      <c r="FT1" s="80"/>
      <c r="FU1" s="80"/>
      <c r="FV1" s="80"/>
      <c r="FW1" s="80"/>
      <c r="FX1" s="80"/>
      <c r="FY1" s="80"/>
      <c r="FZ1" s="80"/>
      <c r="GA1" s="80"/>
      <c r="GB1" s="80"/>
      <c r="GC1" s="80"/>
      <c r="GD1" s="80"/>
      <c r="GE1" s="80"/>
      <c r="GF1" s="80"/>
      <c r="GG1" s="80"/>
      <c r="GH1" s="80"/>
      <c r="GI1" s="80"/>
      <c r="GJ1" s="80"/>
      <c r="GK1" s="80"/>
      <c r="GL1" s="80"/>
      <c r="GM1" s="80"/>
      <c r="GN1" s="80"/>
      <c r="GO1" s="80"/>
      <c r="GP1" s="80"/>
      <c r="GQ1" s="80"/>
      <c r="GR1" s="80"/>
      <c r="GS1" s="80"/>
      <c r="GT1" s="80"/>
      <c r="GU1" s="80"/>
      <c r="GV1" s="80"/>
      <c r="GW1" s="80"/>
      <c r="GX1" s="80"/>
      <c r="GY1" s="80"/>
      <c r="GZ1" s="80"/>
      <c r="HA1" s="80"/>
      <c r="HB1" s="80"/>
      <c r="HC1" s="80"/>
      <c r="HD1" s="80"/>
      <c r="HE1" s="80"/>
      <c r="HF1" s="80"/>
      <c r="HG1" s="80"/>
      <c r="HH1" s="80"/>
      <c r="HI1" s="80"/>
      <c r="HJ1" s="80"/>
      <c r="HK1" s="80"/>
      <c r="HL1" s="80"/>
      <c r="HM1" s="80"/>
      <c r="HN1" s="80"/>
      <c r="HO1" s="80"/>
      <c r="HP1" s="80"/>
      <c r="HQ1" s="80"/>
      <c r="HR1" s="80"/>
      <c r="HS1" s="80"/>
      <c r="HT1" s="80"/>
      <c r="HU1" s="80"/>
      <c r="HV1" s="80"/>
      <c r="HW1" s="80"/>
      <c r="HX1" s="80"/>
      <c r="HY1" s="80"/>
      <c r="HZ1" s="80"/>
      <c r="IA1" s="80"/>
      <c r="IB1" s="80"/>
      <c r="IC1" s="80"/>
      <c r="ID1" s="80"/>
      <c r="IE1" s="80"/>
      <c r="IF1" s="80"/>
      <c r="IG1" s="80"/>
      <c r="IH1" s="80"/>
      <c r="II1" s="80"/>
      <c r="IJ1" s="80"/>
      <c r="IK1" s="80"/>
      <c r="IL1" s="80"/>
      <c r="IM1" s="80"/>
      <c r="IN1" s="80"/>
      <c r="IO1" s="80"/>
      <c r="IP1" s="80"/>
      <c r="IQ1" s="80"/>
      <c r="IR1" s="80"/>
      <c r="IS1" s="80"/>
      <c r="IT1" s="80"/>
      <c r="IU1" s="80"/>
      <c r="IV1" s="80"/>
      <c r="IW1" s="80"/>
      <c r="IX1" s="80"/>
      <c r="IY1" s="80"/>
      <c r="IZ1" s="80"/>
      <c r="JA1" s="80"/>
      <c r="JB1" s="80"/>
      <c r="JC1" s="80"/>
      <c r="JD1" s="80"/>
      <c r="JE1" s="80"/>
      <c r="JF1" s="80"/>
      <c r="JG1" s="80"/>
      <c r="JH1" s="80"/>
      <c r="JI1" s="80"/>
      <c r="JJ1" s="80"/>
      <c r="JK1" s="80"/>
      <c r="JL1" s="80"/>
      <c r="JM1" s="80"/>
      <c r="JN1" s="80"/>
      <c r="JO1" s="80"/>
      <c r="JP1" s="80"/>
      <c r="JQ1" s="80"/>
      <c r="JR1" s="80"/>
      <c r="JS1" s="80"/>
      <c r="JT1" s="80"/>
      <c r="JU1" s="80"/>
      <c r="JV1" s="80"/>
      <c r="JW1" s="80"/>
      <c r="JX1" s="80"/>
      <c r="JY1" s="80"/>
      <c r="JZ1" s="80"/>
      <c r="KA1" s="80"/>
      <c r="KB1" s="80"/>
      <c r="KC1" s="80"/>
      <c r="KD1" s="80"/>
      <c r="KE1" s="80"/>
      <c r="KF1" s="80"/>
      <c r="KG1" s="80"/>
      <c r="KH1" s="80"/>
      <c r="KI1" s="80"/>
      <c r="KJ1" s="80"/>
      <c r="KK1" s="80"/>
      <c r="KL1" s="80"/>
      <c r="KM1" s="80"/>
      <c r="KN1" s="80"/>
      <c r="KO1" s="80"/>
      <c r="KP1" s="80"/>
      <c r="KQ1" s="80"/>
      <c r="KR1" s="80"/>
      <c r="KS1" s="80"/>
      <c r="KT1" s="80"/>
      <c r="KU1" s="80"/>
      <c r="KV1" s="80"/>
      <c r="KW1" s="80"/>
      <c r="KX1" s="80"/>
      <c r="KY1" s="80"/>
      <c r="KZ1" s="80"/>
      <c r="LA1" s="80"/>
      <c r="LB1" s="80"/>
      <c r="LC1" s="80"/>
      <c r="LD1" s="80"/>
      <c r="LE1" s="80"/>
      <c r="LF1" s="80"/>
      <c r="LG1" s="80"/>
      <c r="LH1" s="80"/>
      <c r="LI1" s="80"/>
      <c r="LJ1" s="80"/>
      <c r="LK1" s="80"/>
      <c r="LL1" s="80"/>
      <c r="LM1" s="80"/>
      <c r="LN1" s="80"/>
      <c r="LO1" s="80"/>
      <c r="LP1" s="80"/>
      <c r="LQ1" s="80"/>
      <c r="LR1" s="80"/>
      <c r="LS1" s="80"/>
      <c r="LT1" s="80"/>
      <c r="LU1" s="80"/>
      <c r="LV1" s="80"/>
      <c r="LW1" s="80"/>
      <c r="LX1" s="80"/>
      <c r="LY1" s="80"/>
      <c r="LZ1" s="80"/>
      <c r="MA1" s="80"/>
      <c r="MB1" s="80"/>
      <c r="MC1" s="80"/>
      <c r="MD1" s="80"/>
      <c r="ME1" s="80"/>
      <c r="MF1" s="80"/>
      <c r="MG1" s="80"/>
      <c r="MH1" s="80"/>
      <c r="MI1" s="80"/>
      <c r="MJ1" s="80"/>
      <c r="MK1" s="80"/>
      <c r="ML1" s="80"/>
      <c r="MM1" s="80"/>
      <c r="MN1" s="80"/>
      <c r="MO1" s="80"/>
      <c r="MP1" s="80"/>
      <c r="MQ1" s="80"/>
      <c r="MR1" s="80"/>
      <c r="MS1" s="80"/>
      <c r="MT1" s="80"/>
      <c r="MU1" s="80"/>
      <c r="MV1" s="80"/>
      <c r="MW1" s="80"/>
      <c r="MX1" s="80"/>
      <c r="MY1" s="80"/>
      <c r="MZ1" s="80"/>
      <c r="NA1" s="80"/>
      <c r="NB1" s="80"/>
      <c r="NC1" s="80"/>
      <c r="ND1" s="80"/>
      <c r="NE1" s="80"/>
      <c r="NF1" s="80"/>
      <c r="NG1" s="80"/>
      <c r="NH1" s="80"/>
      <c r="NI1" s="80"/>
      <c r="NJ1" s="80"/>
      <c r="NK1" s="80"/>
      <c r="NL1" s="80"/>
      <c r="NM1" s="80"/>
      <c r="NN1" s="80"/>
      <c r="NO1" s="80"/>
      <c r="NP1" s="80"/>
      <c r="NQ1" s="80"/>
      <c r="NR1" s="80"/>
      <c r="NS1" s="80"/>
      <c r="NT1" s="80"/>
      <c r="NU1" s="80"/>
      <c r="NV1" s="80"/>
      <c r="NW1" s="80"/>
      <c r="NX1" s="80"/>
      <c r="NY1" s="80"/>
      <c r="NZ1" s="80"/>
      <c r="OA1" s="80"/>
      <c r="OB1" s="80"/>
      <c r="OC1" s="80"/>
      <c r="OD1" s="80"/>
      <c r="OE1" s="80"/>
      <c r="OF1" s="80"/>
      <c r="OG1" s="80"/>
      <c r="OH1" s="80"/>
      <c r="OI1" s="80"/>
      <c r="OJ1" s="80"/>
      <c r="OK1" s="80"/>
      <c r="OL1" s="80"/>
      <c r="OM1" s="80"/>
      <c r="ON1" s="80"/>
      <c r="OO1" s="80"/>
      <c r="OP1" s="80"/>
      <c r="OQ1" s="80"/>
      <c r="OR1" s="80"/>
      <c r="OS1" s="80"/>
      <c r="OT1" s="80"/>
      <c r="OU1" s="80"/>
      <c r="OV1" s="80"/>
      <c r="OW1" s="80"/>
      <c r="OX1" s="80"/>
      <c r="OY1" s="80"/>
      <c r="OZ1" s="80"/>
      <c r="PA1" s="80"/>
      <c r="PB1" s="80"/>
      <c r="PC1" s="80"/>
      <c r="PD1" s="80"/>
      <c r="PE1" s="80"/>
      <c r="PF1" s="80"/>
      <c r="PG1" s="80"/>
      <c r="PH1" s="80"/>
      <c r="PI1" s="80"/>
      <c r="PJ1" s="80"/>
      <c r="PK1" s="80"/>
      <c r="PL1" s="80"/>
      <c r="PM1" s="80"/>
      <c r="PN1" s="80"/>
      <c r="PO1" s="80"/>
      <c r="PP1" s="80"/>
      <c r="PQ1" s="80"/>
      <c r="PR1" s="80"/>
      <c r="PS1" s="80"/>
      <c r="PT1" s="80"/>
      <c r="PU1" s="80"/>
      <c r="PV1" s="80"/>
      <c r="PW1" s="80"/>
      <c r="PX1" s="80"/>
      <c r="PY1" s="80"/>
      <c r="PZ1" s="80"/>
      <c r="QA1" s="80"/>
      <c r="QB1" s="80"/>
      <c r="QC1" s="80"/>
      <c r="QD1" s="80"/>
      <c r="QE1" s="80"/>
      <c r="QF1" s="80"/>
      <c r="QG1" s="80"/>
      <c r="QH1" s="80"/>
      <c r="QI1" s="80"/>
      <c r="QJ1" s="80"/>
      <c r="QK1" s="80"/>
      <c r="QL1" s="80"/>
      <c r="QM1" s="80"/>
      <c r="QN1" s="80"/>
      <c r="QO1" s="80"/>
      <c r="QP1" s="80"/>
      <c r="QQ1" s="80"/>
      <c r="QR1" s="80"/>
      <c r="QS1" s="80"/>
      <c r="QT1" s="80"/>
      <c r="QU1" s="80"/>
      <c r="QV1" s="80"/>
      <c r="QW1" s="80"/>
      <c r="QX1" s="80"/>
      <c r="QY1" s="80"/>
      <c r="QZ1" s="80"/>
      <c r="RA1" s="80"/>
      <c r="RB1" s="80"/>
      <c r="RC1" s="80"/>
      <c r="RD1" s="80"/>
      <c r="RE1" s="80"/>
      <c r="RF1" s="80"/>
      <c r="RG1" s="80"/>
      <c r="RH1" s="80"/>
      <c r="RI1" s="80"/>
      <c r="RJ1" s="80"/>
      <c r="RK1" s="80"/>
      <c r="RL1" s="80"/>
      <c r="RM1" s="80"/>
      <c r="RN1" s="80"/>
      <c r="RO1" s="80"/>
      <c r="RP1" s="80"/>
      <c r="RQ1" s="80"/>
      <c r="RR1" s="80"/>
      <c r="RS1" s="80"/>
      <c r="RT1" s="80"/>
      <c r="RU1" s="80"/>
      <c r="RV1" s="80"/>
      <c r="RW1" s="80"/>
      <c r="RX1" s="80"/>
      <c r="RY1" s="80"/>
      <c r="RZ1" s="80"/>
      <c r="SA1" s="80"/>
      <c r="SB1" s="80"/>
      <c r="SC1" s="80"/>
      <c r="SD1" s="80"/>
      <c r="SE1" s="80"/>
      <c r="SF1" s="80"/>
      <c r="SG1" s="80"/>
      <c r="SH1" s="80"/>
      <c r="SI1" s="80"/>
      <c r="SJ1" s="80"/>
      <c r="SK1" s="80"/>
      <c r="SL1" s="80"/>
      <c r="SM1" s="80"/>
      <c r="SN1" s="80"/>
      <c r="SO1" s="80"/>
      <c r="SP1" s="80"/>
      <c r="SQ1" s="80"/>
      <c r="SR1" s="80"/>
      <c r="SS1" s="80"/>
      <c r="ST1" s="80"/>
      <c r="SU1" s="80"/>
      <c r="SV1" s="80"/>
      <c r="SW1" s="80"/>
      <c r="SX1" s="80"/>
      <c r="SY1" s="80"/>
      <c r="SZ1" s="80"/>
      <c r="TA1" s="80"/>
      <c r="TB1" s="80"/>
      <c r="TC1" s="80"/>
      <c r="TD1" s="80"/>
      <c r="TE1" s="80"/>
      <c r="TF1" s="80"/>
      <c r="TG1" s="80"/>
      <c r="TH1" s="80"/>
      <c r="TI1" s="80"/>
      <c r="TJ1" s="80"/>
      <c r="TK1" s="80"/>
      <c r="TL1" s="80"/>
      <c r="TM1" s="80"/>
      <c r="TN1" s="80"/>
      <c r="TO1" s="80"/>
      <c r="TP1" s="80"/>
      <c r="TQ1" s="80"/>
      <c r="TR1" s="80"/>
      <c r="TS1" s="80"/>
      <c r="TT1" s="80"/>
      <c r="TU1" s="80"/>
      <c r="TV1" s="80"/>
      <c r="TW1" s="80"/>
      <c r="TX1" s="80"/>
      <c r="TY1" s="80"/>
      <c r="TZ1" s="80"/>
      <c r="UA1" s="80"/>
      <c r="UB1" s="80"/>
      <c r="UC1" s="80"/>
      <c r="UD1" s="80"/>
      <c r="UE1" s="80"/>
      <c r="UF1" s="80"/>
      <c r="UG1" s="80"/>
      <c r="UH1" s="80"/>
      <c r="UI1" s="80"/>
      <c r="UJ1" s="80"/>
      <c r="UK1" s="80"/>
      <c r="UL1" s="80"/>
      <c r="UM1" s="80"/>
      <c r="UN1" s="80"/>
      <c r="UO1" s="80"/>
      <c r="UP1" s="80"/>
      <c r="UQ1" s="80"/>
      <c r="UR1" s="80"/>
      <c r="US1" s="80"/>
      <c r="UT1" s="80"/>
      <c r="UU1" s="80"/>
      <c r="UV1" s="80"/>
      <c r="UW1" s="80"/>
      <c r="UX1" s="80"/>
      <c r="UY1" s="80"/>
      <c r="UZ1" s="80"/>
      <c r="VA1" s="80"/>
      <c r="VB1" s="80"/>
      <c r="VC1" s="80"/>
      <c r="VD1" s="80"/>
      <c r="VE1" s="80"/>
      <c r="VF1" s="80"/>
      <c r="VG1" s="80"/>
      <c r="VH1" s="80"/>
      <c r="VI1" s="80"/>
      <c r="VJ1" s="80"/>
      <c r="VK1" s="80"/>
      <c r="VL1" s="80"/>
      <c r="VM1" s="80"/>
      <c r="VN1" s="80"/>
      <c r="VO1" s="80"/>
      <c r="VP1" s="80"/>
      <c r="VQ1" s="80"/>
      <c r="VR1" s="80"/>
      <c r="VS1" s="80"/>
      <c r="VT1" s="80"/>
      <c r="VU1" s="80"/>
      <c r="VV1" s="80"/>
      <c r="VW1" s="80"/>
      <c r="VX1" s="80"/>
      <c r="VY1" s="80"/>
      <c r="VZ1" s="80"/>
      <c r="WA1" s="80"/>
      <c r="WB1" s="80"/>
      <c r="WC1" s="80"/>
      <c r="WD1" s="80"/>
      <c r="WE1" s="80"/>
      <c r="WF1" s="80"/>
      <c r="WG1" s="80"/>
      <c r="WH1" s="80"/>
      <c r="WI1" s="80"/>
      <c r="WJ1" s="80"/>
      <c r="WK1" s="80"/>
      <c r="WL1" s="80"/>
      <c r="WM1" s="80"/>
      <c r="WN1" s="80"/>
      <c r="WO1" s="80"/>
      <c r="WP1" s="80"/>
      <c r="WQ1" s="80"/>
      <c r="WR1" s="80"/>
      <c r="WS1" s="80"/>
      <c r="WT1" s="80"/>
      <c r="WU1" s="80"/>
      <c r="WV1" s="80"/>
      <c r="WW1" s="80"/>
      <c r="WX1" s="80"/>
      <c r="WY1" s="80"/>
      <c r="WZ1" s="80"/>
      <c r="XA1" s="80"/>
      <c r="XB1" s="80"/>
      <c r="XC1" s="80"/>
      <c r="XD1" s="80"/>
      <c r="XE1" s="80"/>
      <c r="XF1" s="80"/>
      <c r="XG1" s="80"/>
      <c r="XH1" s="80"/>
      <c r="XI1" s="80"/>
      <c r="XJ1" s="80"/>
      <c r="XK1" s="80"/>
      <c r="XL1" s="80"/>
      <c r="XM1" s="80"/>
      <c r="XN1" s="80"/>
      <c r="XO1" s="80"/>
      <c r="XP1" s="80"/>
      <c r="XQ1" s="80"/>
      <c r="XR1" s="80"/>
      <c r="XS1" s="80"/>
      <c r="XT1" s="80"/>
      <c r="XU1" s="80"/>
      <c r="XV1" s="80"/>
      <c r="XW1" s="80"/>
      <c r="XX1" s="80"/>
      <c r="XY1" s="80"/>
      <c r="XZ1" s="80"/>
      <c r="YA1" s="80"/>
      <c r="YB1" s="80"/>
      <c r="YC1" s="80"/>
      <c r="YD1" s="80"/>
      <c r="YE1" s="80"/>
      <c r="YF1" s="80"/>
      <c r="YG1" s="80"/>
      <c r="YH1" s="80"/>
      <c r="YI1" s="80"/>
      <c r="YJ1" s="80"/>
      <c r="YK1" s="80"/>
      <c r="YL1" s="80"/>
      <c r="YM1" s="80"/>
      <c r="YN1" s="80"/>
      <c r="YO1" s="80"/>
      <c r="YP1" s="80"/>
      <c r="YQ1" s="80"/>
      <c r="YR1" s="80"/>
      <c r="YS1" s="80"/>
      <c r="YT1" s="80"/>
      <c r="YU1" s="80"/>
      <c r="YV1" s="80"/>
      <c r="YW1" s="80"/>
      <c r="YX1" s="80"/>
      <c r="YY1" s="80"/>
      <c r="YZ1" s="80"/>
      <c r="ZA1" s="80"/>
      <c r="ZB1" s="80"/>
      <c r="ZC1" s="80"/>
      <c r="ZD1" s="80"/>
      <c r="ZE1" s="80"/>
      <c r="ZF1" s="80"/>
      <c r="ZG1" s="80"/>
      <c r="ZH1" s="80"/>
      <c r="ZI1" s="80"/>
      <c r="ZJ1" s="80"/>
      <c r="ZK1" s="80"/>
      <c r="ZL1" s="80"/>
      <c r="ZM1" s="80"/>
      <c r="ZN1" s="80"/>
      <c r="ZO1" s="80"/>
      <c r="ZP1" s="80"/>
      <c r="ZQ1" s="80"/>
      <c r="ZR1" s="80"/>
      <c r="ZS1" s="80"/>
      <c r="ZT1" s="80"/>
      <c r="ZU1" s="80"/>
      <c r="ZV1" s="80"/>
      <c r="ZW1" s="80"/>
      <c r="ZX1" s="80"/>
      <c r="ZY1" s="80"/>
      <c r="ZZ1" s="80"/>
      <c r="AAA1" s="80"/>
      <c r="AAB1" s="80"/>
      <c r="AAC1" s="80"/>
      <c r="AAD1" s="80"/>
      <c r="AAE1" s="80"/>
      <c r="AAF1" s="80"/>
      <c r="AAG1" s="80"/>
      <c r="AAH1" s="80"/>
      <c r="AAI1" s="80"/>
      <c r="AAJ1" s="80"/>
      <c r="AAK1" s="80"/>
      <c r="AAL1" s="80"/>
      <c r="AAM1" s="80"/>
      <c r="AAN1" s="80"/>
      <c r="AAO1" s="80"/>
      <c r="AAP1" s="80"/>
      <c r="AAQ1" s="80"/>
      <c r="AAR1" s="80"/>
      <c r="AAS1" s="80"/>
      <c r="AAT1" s="80"/>
      <c r="AAU1" s="80"/>
      <c r="AAV1" s="80"/>
      <c r="AAW1" s="80"/>
      <c r="AAX1" s="80"/>
      <c r="AAY1" s="80"/>
      <c r="AAZ1" s="80"/>
      <c r="ABA1" s="80"/>
      <c r="ABB1" s="80"/>
      <c r="ABC1" s="80"/>
      <c r="ABD1" s="80"/>
      <c r="ABE1" s="80"/>
      <c r="ABF1" s="80"/>
      <c r="ABG1" s="80"/>
      <c r="ABH1" s="80"/>
      <c r="ABI1" s="80"/>
      <c r="ABJ1" s="80"/>
      <c r="ABK1" s="80"/>
      <c r="ABL1" s="80"/>
      <c r="ABM1" s="80"/>
      <c r="ABN1" s="80"/>
      <c r="ABO1" s="80"/>
      <c r="ABP1" s="80"/>
      <c r="ABQ1" s="80"/>
      <c r="ABR1" s="80"/>
      <c r="ABS1" s="80"/>
      <c r="ABT1" s="80"/>
      <c r="ABU1" s="80"/>
      <c r="ABV1" s="80"/>
      <c r="ABW1" s="80"/>
      <c r="ABX1" s="80"/>
      <c r="ABY1" s="80"/>
      <c r="ABZ1" s="80"/>
      <c r="ACA1" s="80"/>
      <c r="ACB1" s="80"/>
      <c r="ACC1" s="80"/>
      <c r="ACD1" s="80"/>
      <c r="ACE1" s="80"/>
      <c r="ACF1" s="80"/>
      <c r="ACG1" s="80"/>
      <c r="ACH1" s="80"/>
      <c r="ACI1" s="80"/>
      <c r="ACJ1" s="80"/>
      <c r="ACK1" s="80"/>
      <c r="ACL1" s="80"/>
      <c r="ACM1" s="80"/>
      <c r="ACN1" s="80"/>
      <c r="ACO1" s="80"/>
      <c r="ACP1" s="80"/>
      <c r="ACQ1" s="80"/>
      <c r="ACR1" s="80"/>
      <c r="ACS1" s="80"/>
      <c r="ACT1" s="80"/>
      <c r="ACU1" s="80"/>
      <c r="ACV1" s="80"/>
      <c r="ACW1" s="80"/>
      <c r="ACX1" s="80"/>
      <c r="ACY1" s="80"/>
      <c r="ACZ1" s="80"/>
      <c r="ADA1" s="80"/>
      <c r="ADB1" s="80"/>
      <c r="ADC1" s="80"/>
      <c r="ADD1" s="80"/>
      <c r="ADE1" s="80"/>
      <c r="ADF1" s="80"/>
      <c r="ADG1" s="80"/>
      <c r="ADH1" s="80"/>
      <c r="ADI1" s="80"/>
      <c r="ADJ1" s="80"/>
      <c r="ADK1" s="80"/>
      <c r="ADL1" s="80"/>
      <c r="ADM1" s="80"/>
      <c r="ADN1" s="80"/>
      <c r="ADO1" s="80"/>
      <c r="ADP1" s="80"/>
      <c r="ADQ1" s="80"/>
      <c r="ADR1" s="80"/>
      <c r="ADS1" s="80"/>
      <c r="ADT1" s="80"/>
      <c r="ADU1" s="80"/>
      <c r="ADV1" s="80"/>
      <c r="ADW1" s="80"/>
      <c r="ADX1" s="80"/>
      <c r="ADY1" s="80"/>
      <c r="ADZ1" s="80"/>
      <c r="AEA1" s="80"/>
      <c r="AEB1" s="80"/>
      <c r="AEC1" s="80"/>
      <c r="AED1" s="80"/>
      <c r="AEE1" s="80"/>
      <c r="AEF1" s="80"/>
      <c r="AEG1" s="80"/>
      <c r="AEH1" s="80"/>
      <c r="AEI1" s="80"/>
      <c r="AEJ1" s="80"/>
      <c r="AEK1" s="80"/>
      <c r="AEL1" s="80"/>
      <c r="AEM1" s="80"/>
      <c r="AEN1" s="80"/>
      <c r="AEO1" s="80"/>
      <c r="AEP1" s="80"/>
      <c r="AEQ1" s="80"/>
      <c r="AER1" s="80"/>
      <c r="AES1" s="80"/>
      <c r="AET1" s="80"/>
      <c r="AEU1" s="80"/>
      <c r="AEV1" s="80"/>
      <c r="AEW1" s="80"/>
      <c r="AEX1" s="80"/>
      <c r="AEY1" s="80"/>
      <c r="AEZ1" s="80"/>
      <c r="AFA1" s="80"/>
      <c r="AFB1" s="80"/>
      <c r="AFC1" s="80"/>
      <c r="AFD1" s="80"/>
      <c r="AFE1" s="80"/>
      <c r="AFF1" s="80"/>
      <c r="AFG1" s="80"/>
      <c r="AFH1" s="80"/>
      <c r="AFI1" s="80"/>
      <c r="AFJ1" s="80"/>
      <c r="AFK1" s="80"/>
      <c r="AFL1" s="80"/>
      <c r="AFM1" s="80"/>
      <c r="AFN1" s="80"/>
      <c r="AFO1" s="80"/>
      <c r="AFP1" s="80"/>
      <c r="AFQ1" s="80"/>
      <c r="AFR1" s="80"/>
      <c r="AFS1" s="80"/>
      <c r="AFT1" s="80"/>
      <c r="AFU1" s="80"/>
      <c r="AFV1" s="80"/>
      <c r="AFW1" s="80"/>
      <c r="AFX1" s="80"/>
      <c r="AFY1" s="80"/>
      <c r="AFZ1" s="80"/>
      <c r="AGA1" s="80"/>
      <c r="AGB1" s="80"/>
      <c r="AGC1" s="80"/>
      <c r="AGD1" s="80"/>
      <c r="AGE1" s="80"/>
      <c r="AGF1" s="80"/>
      <c r="AGG1" s="80"/>
      <c r="AGH1" s="80"/>
      <c r="AGI1" s="80"/>
      <c r="AGJ1" s="80"/>
      <c r="AGK1" s="80"/>
      <c r="AGL1" s="80"/>
      <c r="AGM1" s="80"/>
      <c r="AGN1" s="80"/>
      <c r="AGO1" s="80"/>
      <c r="AGP1" s="80"/>
      <c r="AGQ1" s="80"/>
      <c r="AGR1" s="80"/>
      <c r="AGS1" s="80"/>
      <c r="AGT1" s="80"/>
      <c r="AGU1" s="80"/>
      <c r="AGV1" s="80"/>
      <c r="AGW1" s="80"/>
      <c r="AGX1" s="80"/>
      <c r="AGY1" s="80"/>
      <c r="AGZ1" s="80"/>
      <c r="AHA1" s="80"/>
      <c r="AHB1" s="80"/>
      <c r="AHC1" s="80"/>
      <c r="AHD1" s="80"/>
      <c r="AHE1" s="80"/>
      <c r="AHF1" s="80"/>
      <c r="AHG1" s="80"/>
      <c r="AHH1" s="80"/>
      <c r="AHI1" s="80"/>
      <c r="AHJ1" s="80"/>
      <c r="AHK1" s="80"/>
      <c r="AHL1" s="80"/>
      <c r="AHM1" s="80"/>
      <c r="AHN1" s="80"/>
      <c r="AHO1" s="80"/>
      <c r="AHP1" s="80"/>
      <c r="AHQ1" s="80"/>
      <c r="AHR1" s="80"/>
      <c r="AHS1" s="80"/>
      <c r="AHT1" s="80"/>
      <c r="AHU1" s="80"/>
      <c r="AHV1" s="80"/>
      <c r="AHW1" s="80"/>
      <c r="AHX1" s="80"/>
      <c r="AHY1" s="80"/>
      <c r="AHZ1" s="80"/>
      <c r="AIA1" s="80"/>
      <c r="AIB1" s="80"/>
      <c r="AIC1" s="80"/>
      <c r="AID1" s="80"/>
      <c r="AIE1" s="80"/>
      <c r="AIF1" s="80"/>
      <c r="AIG1" s="80"/>
      <c r="AIH1" s="80"/>
      <c r="AII1" s="80"/>
      <c r="AIJ1" s="80"/>
      <c r="AIK1" s="80"/>
      <c r="AIL1" s="80"/>
      <c r="AIM1" s="80"/>
      <c r="AIN1" s="80"/>
      <c r="AIO1" s="80"/>
      <c r="AIP1" s="80"/>
      <c r="AIQ1" s="80"/>
      <c r="AIR1" s="80"/>
      <c r="AIS1" s="80"/>
      <c r="AIT1" s="80"/>
      <c r="AIU1" s="80"/>
      <c r="AIV1" s="80"/>
      <c r="AIW1" s="80"/>
      <c r="AIX1" s="80"/>
      <c r="AIY1" s="80"/>
      <c r="AIZ1" s="80"/>
      <c r="AJA1" s="80"/>
      <c r="AJB1" s="80"/>
      <c r="AJC1" s="80"/>
      <c r="AJD1" s="80"/>
      <c r="AJE1" s="80"/>
      <c r="AJF1" s="80"/>
      <c r="AJG1" s="80"/>
      <c r="AJH1" s="80"/>
      <c r="AJI1" s="80"/>
      <c r="AJJ1" s="80"/>
      <c r="AJK1" s="80"/>
      <c r="AJL1" s="80"/>
      <c r="AJM1" s="80"/>
      <c r="AJN1" s="80"/>
      <c r="AJO1" s="80"/>
      <c r="AJP1" s="80"/>
      <c r="AJQ1" s="80"/>
      <c r="AJR1" s="80"/>
      <c r="AJS1" s="80"/>
      <c r="AJT1" s="80"/>
      <c r="AJU1" s="80"/>
      <c r="AJV1" s="80"/>
      <c r="AJW1" s="80"/>
      <c r="AJX1" s="80"/>
      <c r="AJY1" s="80"/>
      <c r="AJZ1" s="80"/>
      <c r="AKA1" s="80"/>
      <c r="AKB1" s="80"/>
      <c r="AKC1" s="80"/>
      <c r="AKD1" s="80"/>
      <c r="AKE1" s="80"/>
      <c r="AKF1" s="80"/>
      <c r="AKG1" s="80"/>
      <c r="AKH1" s="80"/>
      <c r="AKI1" s="80"/>
      <c r="AKJ1" s="80"/>
      <c r="AKK1" s="80"/>
      <c r="AKL1" s="80"/>
      <c r="AKM1" s="80"/>
      <c r="AKN1" s="80"/>
      <c r="AKO1" s="80"/>
      <c r="AKP1" s="80"/>
      <c r="AKQ1" s="80"/>
      <c r="AKR1" s="80"/>
      <c r="AKS1" s="80"/>
      <c r="AKT1" s="80"/>
      <c r="AKU1" s="80"/>
      <c r="AKV1" s="80"/>
      <c r="AKW1" s="80"/>
      <c r="AKX1" s="80"/>
      <c r="AKY1" s="80"/>
      <c r="AKZ1" s="80"/>
      <c r="ALA1" s="80"/>
      <c r="ALB1" s="80"/>
      <c r="ALC1" s="80"/>
      <c r="ALD1" s="80"/>
      <c r="ALE1" s="80"/>
      <c r="ALF1" s="80"/>
      <c r="ALG1" s="80"/>
      <c r="ALH1" s="80"/>
      <c r="ALI1" s="80"/>
      <c r="ALJ1" s="80"/>
      <c r="ALK1" s="80"/>
      <c r="ALL1" s="80"/>
      <c r="ALM1" s="80"/>
      <c r="ALN1" s="80"/>
      <c r="ALO1" s="80"/>
      <c r="ALP1" s="80"/>
      <c r="ALQ1" s="80"/>
      <c r="ALR1" s="80"/>
      <c r="ALS1" s="80"/>
      <c r="ALT1" s="80"/>
      <c r="ALU1" s="80"/>
      <c r="ALV1" s="80"/>
      <c r="ALW1" s="80"/>
      <c r="ALX1" s="80"/>
      <c r="ALY1" s="80"/>
      <c r="ALZ1" s="80"/>
      <c r="AMA1" s="80"/>
      <c r="AMB1" s="80"/>
      <c r="AMC1" s="80"/>
      <c r="AMD1" s="80"/>
      <c r="AME1" s="80"/>
      <c r="AMF1" s="80"/>
      <c r="AMG1" s="80"/>
      <c r="AMH1" s="80"/>
      <c r="AMI1" s="80"/>
      <c r="AMJ1" s="80"/>
      <c r="AMK1" s="80"/>
      <c r="AML1" s="80"/>
      <c r="AMM1" s="80"/>
      <c r="AMN1" s="80"/>
      <c r="AMO1" s="80"/>
      <c r="AMP1" s="80"/>
      <c r="AMQ1" s="80"/>
      <c r="AMR1" s="80"/>
      <c r="AMS1" s="80"/>
      <c r="AMT1" s="80"/>
      <c r="AMU1" s="80"/>
      <c r="AMV1" s="80"/>
      <c r="AMW1" s="80"/>
      <c r="AMX1" s="80"/>
      <c r="AMY1" s="80"/>
      <c r="AMZ1" s="80"/>
      <c r="ANA1" s="80"/>
      <c r="ANB1" s="80"/>
      <c r="ANC1" s="80"/>
      <c r="AND1" s="80"/>
      <c r="ANE1" s="80"/>
      <c r="ANF1" s="80"/>
      <c r="ANG1" s="80"/>
      <c r="ANH1" s="80"/>
      <c r="ANI1" s="80"/>
      <c r="ANJ1" s="80"/>
      <c r="ANK1" s="80"/>
      <c r="ANL1" s="80"/>
      <c r="ANM1" s="80"/>
      <c r="ANN1" s="80"/>
      <c r="ANO1" s="80"/>
      <c r="ANP1" s="80"/>
      <c r="ANQ1" s="80"/>
      <c r="ANR1" s="80"/>
      <c r="ANS1" s="80"/>
      <c r="ANT1" s="80"/>
      <c r="ANU1" s="80"/>
      <c r="ANV1" s="80"/>
      <c r="ANW1" s="80"/>
      <c r="ANX1" s="80"/>
      <c r="ANY1" s="80"/>
      <c r="ANZ1" s="80"/>
      <c r="AOA1" s="80"/>
      <c r="AOB1" s="80"/>
      <c r="AOC1" s="80"/>
      <c r="AOD1" s="80"/>
      <c r="AOE1" s="80"/>
      <c r="AOF1" s="80"/>
      <c r="AOG1" s="80"/>
      <c r="AOH1" s="80"/>
      <c r="AOI1" s="80"/>
      <c r="AOJ1" s="80"/>
      <c r="AOK1" s="80"/>
      <c r="AOL1" s="80"/>
      <c r="AOM1" s="80"/>
      <c r="AON1" s="80"/>
      <c r="AOO1" s="80"/>
      <c r="AOP1" s="80"/>
      <c r="AOQ1" s="80"/>
      <c r="AOR1" s="80"/>
      <c r="AOS1" s="80"/>
      <c r="AOT1" s="80"/>
      <c r="AOU1" s="80"/>
      <c r="AOV1" s="80"/>
      <c r="AOW1" s="80"/>
      <c r="AOX1" s="80"/>
      <c r="AOY1" s="80"/>
      <c r="AOZ1" s="80"/>
      <c r="APA1" s="80"/>
      <c r="APB1" s="80"/>
      <c r="APC1" s="80"/>
      <c r="APD1" s="80"/>
      <c r="APE1" s="80"/>
      <c r="APF1" s="80"/>
      <c r="APG1" s="80"/>
      <c r="APH1" s="80"/>
      <c r="API1" s="80"/>
      <c r="APJ1" s="80"/>
      <c r="APK1" s="80"/>
      <c r="APL1" s="80"/>
      <c r="APM1" s="80"/>
      <c r="APN1" s="80"/>
      <c r="APO1" s="80"/>
      <c r="APP1" s="80"/>
      <c r="APQ1" s="80"/>
      <c r="APR1" s="80"/>
      <c r="APS1" s="80"/>
      <c r="APT1" s="80"/>
      <c r="APU1" s="80"/>
      <c r="APV1" s="80"/>
      <c r="APW1" s="80"/>
      <c r="APX1" s="80"/>
      <c r="APY1" s="80"/>
      <c r="APZ1" s="80"/>
      <c r="AQA1" s="80"/>
      <c r="AQB1" s="80"/>
      <c r="AQC1" s="80"/>
      <c r="AQD1" s="80"/>
      <c r="AQE1" s="80"/>
      <c r="AQF1" s="80"/>
      <c r="AQG1" s="80"/>
      <c r="AQH1" s="80"/>
      <c r="AQI1" s="80"/>
      <c r="AQJ1" s="80"/>
      <c r="AQK1" s="80"/>
      <c r="AQL1" s="80"/>
      <c r="AQM1" s="80"/>
      <c r="AQN1" s="80"/>
      <c r="AQO1" s="80"/>
      <c r="AQP1" s="80"/>
      <c r="AQQ1" s="80"/>
      <c r="AQR1" s="80"/>
      <c r="AQS1" s="80"/>
      <c r="AQT1" s="80"/>
      <c r="AQU1" s="80"/>
      <c r="AQV1" s="80"/>
      <c r="AQW1" s="80"/>
      <c r="AQX1" s="80"/>
      <c r="AQY1" s="80"/>
      <c r="AQZ1" s="80"/>
      <c r="ARA1" s="80"/>
      <c r="ARB1" s="80"/>
      <c r="ARC1" s="80"/>
      <c r="ARD1" s="80"/>
      <c r="ARE1" s="80"/>
      <c r="ARF1" s="80"/>
      <c r="ARG1" s="80"/>
      <c r="ARH1" s="80"/>
      <c r="ARI1" s="80"/>
      <c r="ARJ1" s="80"/>
      <c r="ARK1" s="80"/>
      <c r="ARL1" s="80"/>
      <c r="ARM1" s="80"/>
      <c r="ARN1" s="80"/>
      <c r="ARO1" s="80"/>
      <c r="ARP1" s="80"/>
      <c r="ARQ1" s="80"/>
      <c r="ARR1" s="80"/>
      <c r="ARS1" s="80"/>
      <c r="ART1" s="80"/>
      <c r="ARU1" s="80"/>
      <c r="ARV1" s="80"/>
      <c r="ARW1" s="80"/>
      <c r="ARX1" s="80"/>
      <c r="ARY1" s="80"/>
      <c r="ARZ1" s="80"/>
      <c r="ASA1" s="80"/>
      <c r="ASB1" s="80"/>
      <c r="ASC1" s="80"/>
      <c r="ASD1" s="80"/>
      <c r="ASE1" s="80"/>
      <c r="ASF1" s="80"/>
      <c r="ASG1" s="80"/>
      <c r="ASH1" s="80"/>
      <c r="ASI1" s="80"/>
      <c r="ASJ1" s="80"/>
      <c r="ASK1" s="80"/>
      <c r="ASL1" s="80"/>
      <c r="ASM1" s="80"/>
      <c r="ASN1" s="80"/>
      <c r="ASO1" s="80"/>
      <c r="ASP1" s="80"/>
      <c r="ASQ1" s="80"/>
      <c r="ASR1" s="80"/>
      <c r="ASS1" s="80"/>
      <c r="AST1" s="80"/>
      <c r="ASU1" s="80"/>
      <c r="ASV1" s="80"/>
      <c r="ASW1" s="80"/>
      <c r="ASX1" s="80"/>
      <c r="ASY1" s="80"/>
      <c r="ASZ1" s="80"/>
      <c r="ATA1" s="80"/>
      <c r="ATB1" s="80"/>
      <c r="ATC1" s="80"/>
      <c r="ATD1" s="80"/>
      <c r="ATE1" s="80"/>
      <c r="ATF1" s="80"/>
      <c r="ATG1" s="80"/>
      <c r="ATH1" s="80"/>
      <c r="ATI1" s="80"/>
      <c r="ATJ1" s="80"/>
      <c r="ATK1" s="80"/>
      <c r="ATL1" s="80"/>
      <c r="ATM1" s="80"/>
      <c r="ATN1" s="80"/>
      <c r="ATO1" s="80"/>
      <c r="ATP1" s="80"/>
      <c r="ATQ1" s="80"/>
      <c r="ATR1" s="80"/>
      <c r="ATS1" s="80"/>
      <c r="ATT1" s="80"/>
      <c r="ATU1" s="80"/>
      <c r="ATV1" s="80"/>
      <c r="ATW1" s="80"/>
      <c r="ATX1" s="80"/>
      <c r="ATY1" s="80"/>
      <c r="ATZ1" s="80"/>
      <c r="AUA1" s="80"/>
      <c r="AUB1" s="80"/>
      <c r="AUC1" s="80"/>
      <c r="AUD1" s="80"/>
      <c r="AUE1" s="80"/>
      <c r="AUF1" s="80"/>
      <c r="AUG1" s="80"/>
      <c r="AUH1" s="80"/>
      <c r="AUI1" s="80"/>
      <c r="AUJ1" s="80"/>
      <c r="AUK1" s="80"/>
      <c r="AUL1" s="80"/>
      <c r="AUM1" s="80"/>
      <c r="AUN1" s="80"/>
      <c r="AUO1" s="80"/>
      <c r="AUP1" s="80"/>
      <c r="AUQ1" s="80"/>
      <c r="AUR1" s="80"/>
      <c r="AUS1" s="80"/>
      <c r="AUT1" s="80"/>
      <c r="AUU1" s="80"/>
      <c r="AUV1" s="80"/>
      <c r="AUW1" s="80"/>
      <c r="AUX1" s="80"/>
      <c r="AUY1" s="80"/>
      <c r="AUZ1" s="80"/>
      <c r="AVA1" s="80"/>
      <c r="AVB1" s="80"/>
      <c r="AVC1" s="80"/>
      <c r="AVD1" s="80"/>
      <c r="AVE1" s="80"/>
      <c r="AVF1" s="80"/>
      <c r="AVG1" s="80"/>
      <c r="AVH1" s="80"/>
      <c r="AVI1" s="80"/>
      <c r="AVJ1" s="80"/>
      <c r="AVK1" s="80"/>
      <c r="AVL1" s="80"/>
      <c r="AVM1" s="80"/>
      <c r="AVN1" s="80"/>
      <c r="AVO1" s="80"/>
      <c r="AVP1" s="80"/>
      <c r="AVQ1" s="80"/>
      <c r="AVR1" s="80"/>
      <c r="AVS1" s="80"/>
      <c r="AVT1" s="80"/>
      <c r="AVU1" s="80"/>
      <c r="AVV1" s="80"/>
      <c r="AVW1" s="80"/>
      <c r="AVX1" s="80"/>
      <c r="AVY1" s="80"/>
      <c r="AVZ1" s="80"/>
      <c r="AWA1" s="80"/>
      <c r="AWB1" s="80"/>
      <c r="AWC1" s="80"/>
      <c r="AWD1" s="80"/>
      <c r="AWE1" s="80"/>
      <c r="AWF1" s="80"/>
      <c r="AWG1" s="80"/>
      <c r="AWH1" s="80"/>
      <c r="AWI1" s="80"/>
      <c r="AWJ1" s="80"/>
      <c r="AWK1" s="80"/>
      <c r="AWL1" s="80"/>
      <c r="AWM1" s="80"/>
      <c r="AWN1" s="80"/>
      <c r="AWO1" s="80"/>
      <c r="AWP1" s="80"/>
      <c r="AWQ1" s="80"/>
      <c r="AWR1" s="80"/>
      <c r="AWS1" s="80"/>
      <c r="AWT1" s="80"/>
      <c r="AWU1" s="80"/>
      <c r="AWV1" s="80"/>
      <c r="AWW1" s="80"/>
      <c r="AWX1" s="80"/>
      <c r="AWY1" s="80"/>
      <c r="AWZ1" s="80"/>
      <c r="AXA1" s="80"/>
      <c r="AXB1" s="80"/>
      <c r="AXC1" s="80"/>
      <c r="AXD1" s="80"/>
      <c r="AXE1" s="80"/>
      <c r="AXF1" s="80"/>
      <c r="AXG1" s="80"/>
      <c r="AXH1" s="80"/>
      <c r="AXI1" s="80"/>
      <c r="AXJ1" s="80"/>
      <c r="AXK1" s="80"/>
      <c r="AXL1" s="80"/>
      <c r="AXM1" s="80"/>
      <c r="AXN1" s="80"/>
      <c r="AXO1" s="80"/>
      <c r="AXP1" s="80"/>
      <c r="AXQ1" s="80"/>
      <c r="AXR1" s="80"/>
      <c r="AXS1" s="80"/>
      <c r="AXT1" s="80"/>
      <c r="AXU1" s="80"/>
      <c r="AXV1" s="80"/>
      <c r="AXW1" s="80"/>
      <c r="AXX1" s="80"/>
      <c r="AXY1" s="80"/>
      <c r="AXZ1" s="80"/>
      <c r="AYA1" s="80"/>
      <c r="AYB1" s="80"/>
      <c r="AYC1" s="80"/>
      <c r="AYD1" s="80"/>
      <c r="AYE1" s="80"/>
      <c r="AYF1" s="80"/>
      <c r="AYG1" s="80"/>
      <c r="AYH1" s="80"/>
      <c r="AYI1" s="80"/>
      <c r="AYJ1" s="80"/>
      <c r="AYK1" s="80"/>
      <c r="AYL1" s="80"/>
      <c r="AYM1" s="80"/>
      <c r="AYN1" s="80"/>
      <c r="AYO1" s="80"/>
      <c r="AYP1" s="80"/>
      <c r="AYQ1" s="80"/>
      <c r="AYR1" s="80"/>
      <c r="AYS1" s="80"/>
      <c r="AYT1" s="80"/>
      <c r="AYU1" s="80"/>
      <c r="AYV1" s="80"/>
      <c r="AYW1" s="80"/>
      <c r="AYX1" s="80"/>
      <c r="AYY1" s="80"/>
      <c r="AYZ1" s="80"/>
      <c r="AZA1" s="80"/>
      <c r="AZB1" s="80"/>
      <c r="AZC1" s="80"/>
      <c r="AZD1" s="80"/>
      <c r="AZE1" s="80"/>
      <c r="AZF1" s="80"/>
      <c r="AZG1" s="80"/>
      <c r="AZH1" s="80"/>
      <c r="AZI1" s="80"/>
      <c r="AZJ1" s="80"/>
      <c r="AZK1" s="80"/>
      <c r="AZL1" s="80"/>
      <c r="AZM1" s="80"/>
      <c r="AZN1" s="80"/>
      <c r="AZO1" s="80"/>
      <c r="AZP1" s="80"/>
      <c r="AZQ1" s="80"/>
      <c r="AZR1" s="80"/>
      <c r="AZS1" s="80"/>
      <c r="AZT1" s="80"/>
      <c r="AZU1" s="80"/>
      <c r="AZV1" s="80"/>
      <c r="AZW1" s="80"/>
      <c r="AZX1" s="80"/>
      <c r="AZY1" s="80"/>
      <c r="AZZ1" s="80"/>
      <c r="BAA1" s="80"/>
      <c r="BAB1" s="80"/>
      <c r="BAC1" s="80"/>
      <c r="BAD1" s="80"/>
      <c r="BAE1" s="80"/>
      <c r="BAF1" s="80"/>
      <c r="BAG1" s="80"/>
      <c r="BAH1" s="80"/>
      <c r="BAI1" s="80"/>
      <c r="BAJ1" s="80"/>
      <c r="BAK1" s="80"/>
      <c r="BAL1" s="80"/>
      <c r="BAM1" s="80"/>
      <c r="BAN1" s="80"/>
      <c r="BAO1" s="80"/>
      <c r="BAP1" s="80"/>
      <c r="BAQ1" s="80"/>
      <c r="BAR1" s="80"/>
      <c r="BAS1" s="80"/>
      <c r="BAT1" s="80"/>
      <c r="BAU1" s="80"/>
      <c r="BAV1" s="80"/>
      <c r="BAW1" s="80"/>
      <c r="BAX1" s="80"/>
      <c r="BAY1" s="80"/>
      <c r="BAZ1" s="80"/>
      <c r="BBA1" s="80"/>
      <c r="BBB1" s="80"/>
      <c r="BBC1" s="80"/>
      <c r="BBD1" s="80"/>
      <c r="BBE1" s="80"/>
      <c r="BBF1" s="80"/>
      <c r="BBG1" s="80"/>
      <c r="BBH1" s="80"/>
      <c r="BBI1" s="80"/>
      <c r="BBJ1" s="80"/>
      <c r="BBK1" s="80"/>
      <c r="BBL1" s="80"/>
      <c r="BBM1" s="80"/>
      <c r="BBN1" s="80"/>
      <c r="BBO1" s="80"/>
      <c r="BBP1" s="80"/>
      <c r="BBQ1" s="80"/>
      <c r="BBR1" s="80"/>
      <c r="BBS1" s="80"/>
      <c r="BBT1" s="80"/>
      <c r="BBU1" s="80"/>
      <c r="BBV1" s="80"/>
      <c r="BBW1" s="80"/>
      <c r="BBX1" s="80"/>
      <c r="BBY1" s="80"/>
      <c r="BBZ1" s="80"/>
      <c r="BCA1" s="80"/>
      <c r="BCB1" s="80"/>
      <c r="BCC1" s="80"/>
      <c r="BCD1" s="80"/>
      <c r="BCE1" s="80"/>
      <c r="BCF1" s="80"/>
      <c r="BCG1" s="80"/>
      <c r="BCH1" s="80"/>
      <c r="BCI1" s="80"/>
      <c r="BCJ1" s="80"/>
      <c r="BCK1" s="80"/>
      <c r="BCL1" s="80"/>
      <c r="BCM1" s="80"/>
      <c r="BCN1" s="80"/>
      <c r="BCO1" s="80"/>
      <c r="BCP1" s="80"/>
      <c r="BCQ1" s="80"/>
      <c r="BCR1" s="80"/>
      <c r="BCS1" s="80"/>
      <c r="BCT1" s="80"/>
      <c r="BCU1" s="80"/>
      <c r="BCV1" s="80"/>
      <c r="BCW1" s="80"/>
      <c r="BCX1" s="80"/>
      <c r="BCY1" s="80"/>
      <c r="BCZ1" s="80"/>
      <c r="BDA1" s="80"/>
      <c r="BDB1" s="80"/>
      <c r="BDC1" s="80"/>
      <c r="BDD1" s="80"/>
      <c r="BDE1" s="80"/>
      <c r="BDF1" s="80"/>
      <c r="BDG1" s="80"/>
      <c r="BDH1" s="80"/>
      <c r="BDI1" s="80"/>
      <c r="BDJ1" s="80"/>
      <c r="BDK1" s="80"/>
      <c r="BDL1" s="80"/>
      <c r="BDM1" s="80"/>
      <c r="BDN1" s="80"/>
      <c r="BDO1" s="80"/>
      <c r="BDP1" s="80"/>
      <c r="BDQ1" s="80"/>
      <c r="BDR1" s="80"/>
      <c r="BDS1" s="80"/>
      <c r="BDT1" s="80"/>
      <c r="BDU1" s="80"/>
      <c r="BDV1" s="80"/>
      <c r="BDW1" s="80"/>
      <c r="BDX1" s="80"/>
      <c r="BDY1" s="80"/>
      <c r="BDZ1" s="80"/>
      <c r="BEA1" s="80"/>
      <c r="BEB1" s="80"/>
      <c r="BEC1" s="80"/>
      <c r="BED1" s="80"/>
      <c r="BEE1" s="80"/>
      <c r="BEF1" s="80"/>
      <c r="BEG1" s="80"/>
      <c r="BEH1" s="80"/>
      <c r="BEI1" s="80"/>
      <c r="BEJ1" s="80"/>
      <c r="BEK1" s="80"/>
      <c r="BEL1" s="80"/>
      <c r="BEM1" s="80"/>
      <c r="BEN1" s="80"/>
      <c r="BEO1" s="80"/>
      <c r="BEP1" s="80"/>
      <c r="BEQ1" s="80"/>
      <c r="BER1" s="80"/>
      <c r="BES1" s="80"/>
      <c r="BET1" s="80"/>
      <c r="BEU1" s="80"/>
      <c r="BEV1" s="80"/>
      <c r="BEW1" s="80"/>
      <c r="BEX1" s="80"/>
      <c r="BEY1" s="80"/>
      <c r="BEZ1" s="80"/>
      <c r="BFA1" s="80"/>
      <c r="BFB1" s="80"/>
      <c r="BFC1" s="80"/>
      <c r="BFD1" s="80"/>
      <c r="BFE1" s="80"/>
      <c r="BFF1" s="80"/>
      <c r="BFG1" s="80"/>
      <c r="BFH1" s="80"/>
      <c r="BFI1" s="80"/>
      <c r="BFJ1" s="80"/>
      <c r="BFK1" s="80"/>
      <c r="BFL1" s="80"/>
      <c r="BFM1" s="80"/>
      <c r="BFN1" s="80"/>
      <c r="BFO1" s="80"/>
      <c r="BFP1" s="80"/>
      <c r="BFQ1" s="80"/>
      <c r="BFR1" s="80"/>
      <c r="BFS1" s="80"/>
      <c r="BFT1" s="80"/>
      <c r="BFU1" s="80"/>
      <c r="BFV1" s="80"/>
      <c r="BFW1" s="80"/>
      <c r="BFX1" s="80"/>
      <c r="BFY1" s="80"/>
      <c r="BFZ1" s="80"/>
      <c r="BGA1" s="80"/>
      <c r="BGB1" s="80"/>
      <c r="BGC1" s="80"/>
      <c r="BGD1" s="80"/>
      <c r="BGE1" s="80"/>
      <c r="BGF1" s="80"/>
      <c r="BGG1" s="80"/>
      <c r="BGH1" s="80"/>
      <c r="BGI1" s="80"/>
      <c r="BGJ1" s="80"/>
      <c r="BGK1" s="80"/>
      <c r="BGL1" s="80"/>
      <c r="BGM1" s="80"/>
      <c r="BGN1" s="80"/>
      <c r="BGO1" s="80"/>
      <c r="BGP1" s="80"/>
      <c r="BGQ1" s="80"/>
      <c r="BGR1" s="80"/>
      <c r="BGS1" s="80"/>
      <c r="BGT1" s="80"/>
      <c r="BGU1" s="80"/>
      <c r="BGV1" s="80"/>
      <c r="BGW1" s="80"/>
      <c r="BGX1" s="80"/>
      <c r="BGY1" s="80"/>
      <c r="BGZ1" s="80"/>
      <c r="BHA1" s="80"/>
      <c r="BHB1" s="80"/>
      <c r="BHC1" s="80"/>
      <c r="BHD1" s="80"/>
      <c r="BHE1" s="80"/>
      <c r="BHF1" s="80"/>
      <c r="BHG1" s="80"/>
      <c r="BHH1" s="80"/>
      <c r="BHI1" s="80"/>
      <c r="BHJ1" s="80"/>
      <c r="BHK1" s="80"/>
      <c r="BHL1" s="80"/>
      <c r="BHM1" s="80"/>
      <c r="BHN1" s="80"/>
      <c r="BHO1" s="80"/>
      <c r="BHP1" s="80"/>
      <c r="BHQ1" s="80"/>
      <c r="BHR1" s="80"/>
      <c r="BHS1" s="80"/>
      <c r="BHT1" s="80"/>
      <c r="BHU1" s="80"/>
      <c r="BHV1" s="80"/>
      <c r="BHW1" s="80"/>
      <c r="BHX1" s="80"/>
      <c r="BHY1" s="80"/>
      <c r="BHZ1" s="80"/>
      <c r="BIA1" s="80"/>
      <c r="BIB1" s="80"/>
      <c r="BIC1" s="80"/>
      <c r="BID1" s="80"/>
      <c r="BIE1" s="80"/>
      <c r="BIF1" s="80"/>
      <c r="BIG1" s="80"/>
      <c r="BIH1" s="80"/>
      <c r="BII1" s="80"/>
      <c r="BIJ1" s="80"/>
      <c r="BIK1" s="80"/>
      <c r="BIL1" s="80"/>
      <c r="BIM1" s="80"/>
      <c r="BIN1" s="80"/>
      <c r="BIO1" s="80"/>
      <c r="BIP1" s="80"/>
      <c r="BIQ1" s="80"/>
      <c r="BIR1" s="80"/>
      <c r="BIS1" s="80"/>
      <c r="BIT1" s="80"/>
      <c r="BIU1" s="80"/>
      <c r="BIV1" s="80"/>
      <c r="BIW1" s="80"/>
      <c r="BIX1" s="80"/>
      <c r="BIY1" s="80"/>
      <c r="BIZ1" s="80"/>
      <c r="BJA1" s="80"/>
      <c r="BJB1" s="80"/>
      <c r="BJC1" s="80"/>
      <c r="BJD1" s="80"/>
      <c r="BJE1" s="80"/>
      <c r="BJF1" s="80"/>
      <c r="BJG1" s="80"/>
      <c r="BJH1" s="80"/>
      <c r="BJI1" s="80"/>
      <c r="BJJ1" s="80"/>
      <c r="BJK1" s="80"/>
      <c r="BJL1" s="80"/>
      <c r="BJM1" s="80"/>
      <c r="BJN1" s="80"/>
      <c r="BJO1" s="80"/>
      <c r="BJP1" s="80"/>
      <c r="BJQ1" s="80"/>
      <c r="BJR1" s="80"/>
      <c r="BJS1" s="80"/>
      <c r="BJT1" s="80"/>
      <c r="BJU1" s="80"/>
      <c r="BJV1" s="80"/>
      <c r="BJW1" s="80"/>
      <c r="BJX1" s="80"/>
      <c r="BJY1" s="80"/>
      <c r="BJZ1" s="80"/>
      <c r="BKA1" s="80"/>
      <c r="BKB1" s="80"/>
      <c r="BKC1" s="80"/>
      <c r="BKD1" s="80"/>
      <c r="BKE1" s="80"/>
      <c r="BKF1" s="80"/>
      <c r="BKG1" s="80"/>
      <c r="BKH1" s="80"/>
      <c r="BKI1" s="80"/>
      <c r="BKJ1" s="80"/>
      <c r="BKK1" s="80"/>
      <c r="BKL1" s="80"/>
      <c r="BKM1" s="80"/>
      <c r="BKN1" s="80"/>
      <c r="BKO1" s="80"/>
      <c r="BKP1" s="80"/>
      <c r="BKQ1" s="80"/>
      <c r="BKR1" s="80"/>
      <c r="BKS1" s="80"/>
      <c r="BKT1" s="80"/>
      <c r="BKU1" s="80"/>
      <c r="BKV1" s="80"/>
      <c r="BKW1" s="80"/>
      <c r="BKX1" s="80"/>
      <c r="BKY1" s="80"/>
      <c r="BKZ1" s="80"/>
      <c r="BLA1" s="80"/>
      <c r="BLB1" s="80"/>
      <c r="BLC1" s="80"/>
      <c r="BLD1" s="80"/>
      <c r="BLE1" s="80"/>
      <c r="BLF1" s="80"/>
      <c r="BLG1" s="80"/>
      <c r="BLH1" s="80"/>
      <c r="BLI1" s="80"/>
      <c r="BLJ1" s="80"/>
      <c r="BLK1" s="80"/>
      <c r="BLL1" s="80"/>
      <c r="BLM1" s="80"/>
      <c r="BLN1" s="80"/>
      <c r="BLO1" s="80"/>
      <c r="BLP1" s="80"/>
      <c r="BLQ1" s="80"/>
      <c r="BLR1" s="80"/>
      <c r="BLS1" s="80"/>
      <c r="BLT1" s="80"/>
      <c r="BLU1" s="80"/>
      <c r="BLV1" s="80"/>
      <c r="BLW1" s="80"/>
      <c r="BLX1" s="80"/>
      <c r="BLY1" s="80"/>
      <c r="BLZ1" s="80"/>
      <c r="BMA1" s="80"/>
      <c r="BMB1" s="80"/>
      <c r="BMC1" s="80"/>
      <c r="BMD1" s="80"/>
      <c r="BME1" s="80"/>
      <c r="BMF1" s="80"/>
      <c r="BMG1" s="80"/>
      <c r="BMH1" s="80"/>
      <c r="BMI1" s="80"/>
      <c r="BMJ1" s="80"/>
      <c r="BMK1" s="80"/>
      <c r="BML1" s="80"/>
      <c r="BMM1" s="80"/>
      <c r="BMN1" s="80"/>
      <c r="BMO1" s="80"/>
      <c r="BMP1" s="80"/>
      <c r="BMQ1" s="80"/>
      <c r="BMR1" s="80"/>
      <c r="BMS1" s="80"/>
      <c r="BMT1" s="80"/>
      <c r="BMU1" s="80"/>
      <c r="BMV1" s="80"/>
      <c r="BMW1" s="80"/>
      <c r="BMX1" s="80"/>
      <c r="BMY1" s="80"/>
      <c r="BMZ1" s="80"/>
      <c r="BNA1" s="80"/>
      <c r="BNB1" s="80"/>
      <c r="BNC1" s="80"/>
      <c r="BND1" s="80"/>
      <c r="BNE1" s="80"/>
      <c r="BNF1" s="80"/>
      <c r="BNG1" s="80"/>
      <c r="BNH1" s="80"/>
      <c r="BNI1" s="80"/>
      <c r="BNJ1" s="80"/>
      <c r="BNK1" s="80"/>
      <c r="BNL1" s="80"/>
      <c r="BNM1" s="80"/>
      <c r="BNN1" s="80"/>
      <c r="BNO1" s="80"/>
      <c r="BNP1" s="80"/>
      <c r="BNQ1" s="80"/>
      <c r="BNR1" s="80"/>
      <c r="BNS1" s="80"/>
      <c r="BNT1" s="80"/>
      <c r="BNU1" s="80"/>
      <c r="BNV1" s="80"/>
      <c r="BNW1" s="80"/>
      <c r="BNX1" s="80"/>
      <c r="BNY1" s="80"/>
      <c r="BNZ1" s="80"/>
      <c r="BOA1" s="80"/>
      <c r="BOB1" s="80"/>
      <c r="BOC1" s="80"/>
      <c r="BOD1" s="80"/>
      <c r="BOE1" s="80"/>
      <c r="BOF1" s="80"/>
      <c r="BOG1" s="80"/>
      <c r="BOH1" s="80"/>
      <c r="BOI1" s="80"/>
      <c r="BOJ1" s="80"/>
      <c r="BOK1" s="80"/>
      <c r="BOL1" s="80"/>
      <c r="BOM1" s="80"/>
      <c r="BON1" s="80"/>
      <c r="BOO1" s="80"/>
      <c r="BOP1" s="80"/>
      <c r="BOQ1" s="80"/>
      <c r="BOR1" s="80"/>
      <c r="BOS1" s="80"/>
      <c r="BOT1" s="80"/>
      <c r="BOU1" s="80"/>
      <c r="BOV1" s="80"/>
      <c r="BOW1" s="80"/>
      <c r="BOX1" s="80"/>
      <c r="BOY1" s="80"/>
      <c r="BOZ1" s="80"/>
      <c r="BPA1" s="80"/>
      <c r="BPB1" s="80"/>
      <c r="BPC1" s="80"/>
      <c r="BPD1" s="80"/>
      <c r="BPE1" s="80"/>
      <c r="BPF1" s="80"/>
      <c r="BPG1" s="80"/>
      <c r="BPH1" s="80"/>
      <c r="BPI1" s="80"/>
      <c r="BPJ1" s="80"/>
      <c r="BPK1" s="80"/>
      <c r="BPL1" s="80"/>
      <c r="BPM1" s="80"/>
      <c r="BPN1" s="80"/>
      <c r="BPO1" s="80"/>
      <c r="BPP1" s="80"/>
      <c r="BPQ1" s="80"/>
      <c r="BPR1" s="80"/>
      <c r="BPS1" s="80"/>
      <c r="BPT1" s="80"/>
      <c r="BPU1" s="80"/>
      <c r="BPV1" s="80"/>
      <c r="BPW1" s="80"/>
      <c r="BPX1" s="80"/>
      <c r="BPY1" s="80"/>
      <c r="BPZ1" s="80"/>
      <c r="BQA1" s="80"/>
      <c r="BQB1" s="80"/>
      <c r="BQC1" s="80"/>
      <c r="BQD1" s="80"/>
      <c r="BQE1" s="80"/>
      <c r="BQF1" s="80"/>
      <c r="BQG1" s="80"/>
      <c r="BQH1" s="80"/>
      <c r="BQI1" s="80"/>
      <c r="BQJ1" s="80"/>
      <c r="BQK1" s="80"/>
      <c r="BQL1" s="80"/>
      <c r="BQM1" s="80"/>
      <c r="BQN1" s="80"/>
      <c r="BQO1" s="80"/>
      <c r="BQP1" s="80"/>
      <c r="BQQ1" s="80"/>
      <c r="BQR1" s="80"/>
      <c r="BQS1" s="80"/>
      <c r="BQT1" s="80"/>
      <c r="BQU1" s="80"/>
      <c r="BQV1" s="80"/>
      <c r="BQW1" s="80"/>
      <c r="BQX1" s="80"/>
      <c r="BQY1" s="80"/>
      <c r="BQZ1" s="80"/>
      <c r="BRA1" s="80"/>
      <c r="BRB1" s="80"/>
      <c r="BRC1" s="80"/>
      <c r="BRD1" s="80"/>
      <c r="BRE1" s="80"/>
      <c r="BRF1" s="80"/>
      <c r="BRG1" s="80"/>
      <c r="BRH1" s="80"/>
      <c r="BRI1" s="80"/>
      <c r="BRJ1" s="80"/>
      <c r="BRK1" s="80"/>
      <c r="BRL1" s="80"/>
      <c r="BRM1" s="80"/>
      <c r="BRN1" s="80"/>
      <c r="BRO1" s="80"/>
      <c r="BRP1" s="80"/>
      <c r="BRQ1" s="80"/>
      <c r="BRR1" s="80"/>
      <c r="BRS1" s="80"/>
      <c r="BRT1" s="80"/>
      <c r="BRU1" s="80"/>
      <c r="BRV1" s="80"/>
      <c r="BRW1" s="80"/>
      <c r="BRX1" s="80"/>
      <c r="BRY1" s="80"/>
      <c r="BRZ1" s="80"/>
      <c r="BSA1" s="80"/>
      <c r="BSB1" s="80"/>
      <c r="BSC1" s="80"/>
      <c r="BSD1" s="80"/>
      <c r="BSE1" s="80"/>
      <c r="BSF1" s="80"/>
      <c r="BSG1" s="80"/>
      <c r="BSH1" s="80"/>
      <c r="BSI1" s="80"/>
      <c r="BSJ1" s="80"/>
      <c r="BSK1" s="80"/>
      <c r="BSL1" s="80"/>
      <c r="BSM1" s="80"/>
      <c r="BSN1" s="80"/>
      <c r="BSO1" s="80"/>
      <c r="BSP1" s="80"/>
      <c r="BSQ1" s="80"/>
      <c r="BSR1" s="80"/>
      <c r="BSS1" s="80"/>
      <c r="BST1" s="80"/>
      <c r="BSU1" s="80"/>
      <c r="BSV1" s="80"/>
      <c r="BSW1" s="80"/>
      <c r="BSX1" s="80"/>
      <c r="BSY1" s="80"/>
      <c r="BSZ1" s="80"/>
      <c r="BTA1" s="80"/>
      <c r="BTB1" s="80"/>
      <c r="BTC1" s="80"/>
      <c r="BTD1" s="80"/>
      <c r="BTE1" s="80"/>
      <c r="BTF1" s="80"/>
      <c r="BTG1" s="80"/>
      <c r="BTH1" s="80"/>
      <c r="BTI1" s="80"/>
      <c r="BTJ1" s="80"/>
      <c r="BTK1" s="80"/>
      <c r="BTL1" s="80"/>
      <c r="BTM1" s="80"/>
      <c r="BTN1" s="80"/>
      <c r="BTO1" s="80"/>
      <c r="BTP1" s="80"/>
      <c r="BTQ1" s="80"/>
      <c r="BTR1" s="80"/>
      <c r="BTS1" s="80"/>
      <c r="BTT1" s="80"/>
      <c r="BTU1" s="80"/>
      <c r="BTV1" s="80"/>
      <c r="BTW1" s="80"/>
      <c r="BTX1" s="80"/>
      <c r="BTY1" s="80"/>
      <c r="BTZ1" s="80"/>
      <c r="BUA1" s="80"/>
      <c r="BUB1" s="80"/>
      <c r="BUC1" s="80"/>
      <c r="BUD1" s="80"/>
      <c r="BUE1" s="80"/>
      <c r="BUF1" s="80"/>
      <c r="BUG1" s="80"/>
      <c r="BUH1" s="80"/>
      <c r="BUI1" s="80"/>
      <c r="BUJ1" s="80"/>
      <c r="BUK1" s="80"/>
      <c r="BUL1" s="80"/>
      <c r="BUM1" s="80"/>
      <c r="BUN1" s="80"/>
      <c r="BUO1" s="80"/>
      <c r="BUP1" s="80"/>
      <c r="BUQ1" s="80"/>
      <c r="BUR1" s="80"/>
      <c r="BUS1" s="80"/>
      <c r="BUT1" s="80"/>
      <c r="BUU1" s="80"/>
      <c r="BUV1" s="80"/>
      <c r="BUW1" s="80"/>
      <c r="BUX1" s="80"/>
      <c r="BUY1" s="80"/>
      <c r="BUZ1" s="80"/>
      <c r="BVA1" s="80"/>
      <c r="BVB1" s="80"/>
      <c r="BVC1" s="80"/>
      <c r="BVD1" s="80"/>
      <c r="BVE1" s="80"/>
      <c r="BVF1" s="80"/>
      <c r="BVG1" s="80"/>
      <c r="BVH1" s="80"/>
      <c r="BVI1" s="80"/>
      <c r="BVJ1" s="80"/>
      <c r="BVK1" s="80"/>
      <c r="BVL1" s="80"/>
      <c r="BVM1" s="80"/>
      <c r="BVN1" s="80"/>
      <c r="BVO1" s="80"/>
      <c r="BVP1" s="80"/>
      <c r="BVQ1" s="80"/>
      <c r="BVR1" s="80"/>
      <c r="BVS1" s="80"/>
      <c r="BVT1" s="80"/>
      <c r="BVU1" s="80"/>
      <c r="BVV1" s="80"/>
      <c r="BVW1" s="80"/>
      <c r="BVX1" s="80"/>
      <c r="BVY1" s="80"/>
      <c r="BVZ1" s="80"/>
      <c r="BWA1" s="80"/>
      <c r="BWB1" s="80"/>
      <c r="BWC1" s="80"/>
      <c r="BWD1" s="80"/>
      <c r="BWE1" s="80"/>
      <c r="BWF1" s="80"/>
      <c r="BWG1" s="80"/>
      <c r="BWH1" s="80"/>
      <c r="BWI1" s="80"/>
      <c r="BWJ1" s="80"/>
      <c r="BWK1" s="80"/>
      <c r="BWL1" s="80"/>
      <c r="BWM1" s="80"/>
      <c r="BWN1" s="80"/>
      <c r="BWO1" s="80"/>
      <c r="BWP1" s="80"/>
      <c r="BWQ1" s="80"/>
      <c r="BWR1" s="80"/>
      <c r="BWS1" s="80"/>
      <c r="BWT1" s="80"/>
      <c r="BWU1" s="80"/>
      <c r="BWV1" s="80"/>
      <c r="BWW1" s="80"/>
      <c r="BWX1" s="80"/>
      <c r="BWY1" s="80"/>
      <c r="BWZ1" s="80"/>
      <c r="BXA1" s="80"/>
      <c r="BXB1" s="80"/>
      <c r="BXC1" s="80"/>
      <c r="BXD1" s="80"/>
      <c r="BXE1" s="80"/>
      <c r="BXF1" s="80"/>
      <c r="BXG1" s="80"/>
      <c r="BXH1" s="80"/>
      <c r="BXI1" s="80"/>
      <c r="BXJ1" s="80"/>
      <c r="BXK1" s="80"/>
      <c r="BXL1" s="80"/>
      <c r="BXM1" s="80"/>
      <c r="BXN1" s="80"/>
      <c r="BXO1" s="80"/>
      <c r="BXP1" s="80"/>
      <c r="BXQ1" s="80"/>
      <c r="BXR1" s="80"/>
      <c r="BXS1" s="80"/>
      <c r="BXT1" s="80"/>
      <c r="BXU1" s="80"/>
      <c r="BXV1" s="80"/>
      <c r="BXW1" s="80"/>
      <c r="BXX1" s="80"/>
      <c r="BXY1" s="80"/>
      <c r="BXZ1" s="80"/>
      <c r="BYA1" s="80"/>
      <c r="BYB1" s="80"/>
      <c r="BYC1" s="80"/>
      <c r="BYD1" s="80"/>
      <c r="BYE1" s="80"/>
      <c r="BYF1" s="80"/>
      <c r="BYG1" s="80"/>
      <c r="BYH1" s="80"/>
      <c r="BYI1" s="80"/>
      <c r="BYJ1" s="80"/>
      <c r="BYK1" s="80"/>
      <c r="BYL1" s="80"/>
      <c r="BYM1" s="80"/>
      <c r="BYN1" s="80"/>
      <c r="BYO1" s="80"/>
      <c r="BYP1" s="80"/>
      <c r="BYQ1" s="80"/>
      <c r="BYR1" s="80"/>
      <c r="BYS1" s="80"/>
      <c r="BYT1" s="80"/>
      <c r="BYU1" s="80"/>
      <c r="BYV1" s="80"/>
      <c r="BYW1" s="80"/>
      <c r="BYX1" s="80"/>
      <c r="BYY1" s="80"/>
      <c r="BYZ1" s="80"/>
      <c r="BZA1" s="80"/>
      <c r="BZB1" s="80"/>
      <c r="BZC1" s="80"/>
      <c r="BZD1" s="80"/>
      <c r="BZE1" s="80"/>
      <c r="BZF1" s="80"/>
      <c r="BZG1" s="80"/>
      <c r="BZH1" s="80"/>
      <c r="BZI1" s="80"/>
      <c r="BZJ1" s="80"/>
      <c r="BZK1" s="80"/>
      <c r="BZL1" s="80"/>
      <c r="BZM1" s="80"/>
      <c r="BZN1" s="80"/>
      <c r="BZO1" s="80"/>
      <c r="BZP1" s="80"/>
      <c r="BZQ1" s="80"/>
      <c r="BZR1" s="80"/>
      <c r="BZS1" s="80"/>
      <c r="BZT1" s="80"/>
      <c r="BZU1" s="80"/>
      <c r="BZV1" s="80"/>
      <c r="BZW1" s="80"/>
      <c r="BZX1" s="80"/>
      <c r="BZY1" s="80"/>
      <c r="BZZ1" s="80"/>
      <c r="CAA1" s="80"/>
      <c r="CAB1" s="80"/>
      <c r="CAC1" s="80"/>
      <c r="CAD1" s="80"/>
      <c r="CAE1" s="80"/>
      <c r="CAF1" s="80"/>
      <c r="CAG1" s="80"/>
      <c r="CAH1" s="80"/>
      <c r="CAI1" s="80"/>
      <c r="CAJ1" s="80"/>
      <c r="CAK1" s="80"/>
      <c r="CAL1" s="80"/>
      <c r="CAM1" s="80"/>
      <c r="CAN1" s="80"/>
      <c r="CAO1" s="80"/>
      <c r="CAP1" s="80"/>
      <c r="CAQ1" s="80"/>
      <c r="CAR1" s="80"/>
      <c r="CAS1" s="80"/>
      <c r="CAT1" s="80"/>
      <c r="CAU1" s="80"/>
      <c r="CAV1" s="80"/>
      <c r="CAW1" s="80"/>
      <c r="CAX1" s="80"/>
      <c r="CAY1" s="80"/>
      <c r="CAZ1" s="80"/>
      <c r="CBA1" s="80"/>
      <c r="CBB1" s="80"/>
      <c r="CBC1" s="80"/>
      <c r="CBD1" s="80"/>
      <c r="CBE1" s="80"/>
      <c r="CBF1" s="80"/>
      <c r="CBG1" s="80"/>
      <c r="CBH1" s="80"/>
      <c r="CBI1" s="80"/>
      <c r="CBJ1" s="80"/>
      <c r="CBK1" s="80"/>
      <c r="CBL1" s="80"/>
      <c r="CBM1" s="80"/>
      <c r="CBN1" s="80"/>
      <c r="CBO1" s="80"/>
      <c r="CBP1" s="80"/>
      <c r="CBQ1" s="80"/>
      <c r="CBR1" s="80"/>
      <c r="CBS1" s="80"/>
      <c r="CBT1" s="80"/>
      <c r="CBU1" s="80"/>
      <c r="CBV1" s="80"/>
      <c r="CBW1" s="80"/>
      <c r="CBX1" s="80"/>
      <c r="CBY1" s="80"/>
      <c r="CBZ1" s="80"/>
      <c r="CCA1" s="80"/>
      <c r="CCB1" s="80"/>
      <c r="CCC1" s="80"/>
      <c r="CCD1" s="80"/>
      <c r="CCE1" s="80"/>
      <c r="CCF1" s="80"/>
      <c r="CCG1" s="80"/>
      <c r="CCH1" s="80"/>
      <c r="CCI1" s="80"/>
      <c r="CCJ1" s="80"/>
      <c r="CCK1" s="80"/>
      <c r="CCL1" s="80"/>
      <c r="CCM1" s="80"/>
      <c r="CCN1" s="80"/>
      <c r="CCO1" s="80"/>
      <c r="CCP1" s="80"/>
      <c r="CCQ1" s="80"/>
      <c r="CCR1" s="80"/>
      <c r="CCS1" s="80"/>
      <c r="CCT1" s="80"/>
      <c r="CCU1" s="80"/>
      <c r="CCV1" s="80"/>
      <c r="CCW1" s="80"/>
      <c r="CCX1" s="80"/>
      <c r="CCY1" s="80"/>
      <c r="CCZ1" s="80"/>
      <c r="CDA1" s="80"/>
      <c r="CDB1" s="80"/>
      <c r="CDC1" s="80"/>
      <c r="CDD1" s="80"/>
      <c r="CDE1" s="80"/>
      <c r="CDF1" s="80"/>
      <c r="CDG1" s="80"/>
      <c r="CDH1" s="80"/>
      <c r="CDI1" s="80"/>
      <c r="CDJ1" s="80"/>
      <c r="CDK1" s="80"/>
      <c r="CDL1" s="80"/>
      <c r="CDM1" s="80"/>
      <c r="CDN1" s="80"/>
      <c r="CDO1" s="80"/>
      <c r="CDP1" s="80"/>
      <c r="CDQ1" s="80"/>
      <c r="CDR1" s="80"/>
      <c r="CDS1" s="80"/>
      <c r="CDT1" s="80"/>
      <c r="CDU1" s="80"/>
      <c r="CDV1" s="80"/>
      <c r="CDW1" s="80"/>
      <c r="CDX1" s="80"/>
      <c r="CDY1" s="80"/>
      <c r="CDZ1" s="80"/>
      <c r="CEA1" s="80"/>
      <c r="CEB1" s="80"/>
      <c r="CEC1" s="80"/>
      <c r="CED1" s="80"/>
      <c r="CEE1" s="80"/>
      <c r="CEF1" s="80"/>
      <c r="CEG1" s="80"/>
      <c r="CEH1" s="80"/>
      <c r="CEI1" s="80"/>
      <c r="CEJ1" s="80"/>
      <c r="CEK1" s="80"/>
      <c r="CEL1" s="80"/>
      <c r="CEM1" s="80"/>
      <c r="CEN1" s="80"/>
      <c r="CEO1" s="80"/>
      <c r="CEP1" s="80"/>
      <c r="CEQ1" s="80"/>
      <c r="CER1" s="80"/>
      <c r="CES1" s="80"/>
      <c r="CET1" s="80"/>
      <c r="CEU1" s="80"/>
      <c r="CEV1" s="80"/>
      <c r="CEW1" s="80"/>
      <c r="CEX1" s="80"/>
      <c r="CEY1" s="80"/>
      <c r="CEZ1" s="80"/>
      <c r="CFA1" s="80"/>
      <c r="CFB1" s="80"/>
      <c r="CFC1" s="80"/>
      <c r="CFD1" s="80"/>
      <c r="CFE1" s="80"/>
      <c r="CFF1" s="80"/>
      <c r="CFG1" s="80"/>
      <c r="CFH1" s="80"/>
      <c r="CFI1" s="80"/>
      <c r="CFJ1" s="80"/>
      <c r="CFK1" s="80"/>
      <c r="CFL1" s="80"/>
      <c r="CFM1" s="80"/>
      <c r="CFN1" s="80"/>
      <c r="CFO1" s="80"/>
      <c r="CFP1" s="80"/>
      <c r="CFQ1" s="80"/>
      <c r="CFR1" s="80"/>
      <c r="CFS1" s="80"/>
      <c r="CFT1" s="80"/>
      <c r="CFU1" s="80"/>
      <c r="CFV1" s="80"/>
      <c r="CFW1" s="80"/>
      <c r="CFX1" s="80"/>
      <c r="CFY1" s="80"/>
      <c r="CFZ1" s="80"/>
      <c r="CGA1" s="80"/>
      <c r="CGB1" s="80"/>
      <c r="CGC1" s="80"/>
      <c r="CGD1" s="80"/>
      <c r="CGE1" s="80"/>
      <c r="CGF1" s="80"/>
      <c r="CGG1" s="80"/>
      <c r="CGH1" s="80"/>
      <c r="CGI1" s="80"/>
      <c r="CGJ1" s="80"/>
      <c r="CGK1" s="80"/>
      <c r="CGL1" s="80"/>
      <c r="CGM1" s="80"/>
      <c r="CGN1" s="80"/>
      <c r="CGO1" s="80"/>
      <c r="CGP1" s="80"/>
      <c r="CGQ1" s="80"/>
      <c r="CGR1" s="80"/>
      <c r="CGS1" s="80"/>
      <c r="CGT1" s="80"/>
      <c r="CGU1" s="80"/>
      <c r="CGV1" s="80"/>
      <c r="CGW1" s="80"/>
      <c r="CGX1" s="80"/>
      <c r="CGY1" s="80"/>
      <c r="CGZ1" s="80"/>
      <c r="CHA1" s="80"/>
      <c r="CHB1" s="80"/>
      <c r="CHC1" s="80"/>
      <c r="CHD1" s="80"/>
      <c r="CHE1" s="80"/>
      <c r="CHF1" s="80"/>
      <c r="CHG1" s="80"/>
      <c r="CHH1" s="80"/>
      <c r="CHI1" s="80"/>
      <c r="CHJ1" s="80"/>
      <c r="CHK1" s="80"/>
      <c r="CHL1" s="80"/>
      <c r="CHM1" s="80"/>
      <c r="CHN1" s="80"/>
      <c r="CHO1" s="80"/>
      <c r="CHP1" s="80"/>
      <c r="CHQ1" s="80"/>
      <c r="CHR1" s="80"/>
      <c r="CHS1" s="80"/>
      <c r="CHT1" s="80"/>
      <c r="CHU1" s="80"/>
      <c r="CHV1" s="80"/>
      <c r="CHW1" s="80"/>
      <c r="CHX1" s="80"/>
      <c r="CHY1" s="80"/>
      <c r="CHZ1" s="80"/>
      <c r="CIA1" s="80"/>
      <c r="CIB1" s="80"/>
      <c r="CIC1" s="80"/>
      <c r="CID1" s="80"/>
      <c r="CIE1" s="80"/>
      <c r="CIF1" s="80"/>
      <c r="CIG1" s="80"/>
      <c r="CIH1" s="80"/>
      <c r="CII1" s="80"/>
      <c r="CIJ1" s="80"/>
      <c r="CIK1" s="80"/>
      <c r="CIL1" s="80"/>
      <c r="CIM1" s="80"/>
      <c r="CIN1" s="80"/>
      <c r="CIO1" s="80"/>
      <c r="CIP1" s="80"/>
      <c r="CIQ1" s="80"/>
      <c r="CIR1" s="80"/>
      <c r="CIS1" s="80"/>
      <c r="CIT1" s="80"/>
      <c r="CIU1" s="80"/>
      <c r="CIV1" s="80"/>
      <c r="CIW1" s="80"/>
      <c r="CIX1" s="80"/>
      <c r="CIY1" s="80"/>
      <c r="CIZ1" s="80"/>
      <c r="CJA1" s="80"/>
      <c r="CJB1" s="80"/>
      <c r="CJC1" s="80"/>
      <c r="CJD1" s="80"/>
      <c r="CJE1" s="80"/>
      <c r="CJF1" s="80"/>
      <c r="CJG1" s="80"/>
      <c r="CJH1" s="80"/>
      <c r="CJI1" s="80"/>
      <c r="CJJ1" s="80"/>
      <c r="CJK1" s="80"/>
      <c r="CJL1" s="80"/>
      <c r="CJM1" s="80"/>
      <c r="CJN1" s="80"/>
      <c r="CJO1" s="80"/>
      <c r="CJP1" s="80"/>
      <c r="CJQ1" s="80"/>
      <c r="CJR1" s="80"/>
      <c r="CJS1" s="80"/>
      <c r="CJT1" s="80"/>
      <c r="CJU1" s="80"/>
      <c r="CJV1" s="80"/>
      <c r="CJW1" s="80"/>
      <c r="CJX1" s="80"/>
      <c r="CJY1" s="80"/>
      <c r="CJZ1" s="80"/>
      <c r="CKA1" s="80"/>
      <c r="CKB1" s="80"/>
      <c r="CKC1" s="80"/>
      <c r="CKD1" s="80"/>
      <c r="CKE1" s="80"/>
      <c r="CKF1" s="80"/>
      <c r="CKG1" s="80"/>
      <c r="CKH1" s="80"/>
      <c r="CKI1" s="80"/>
      <c r="CKJ1" s="80"/>
      <c r="CKK1" s="80"/>
      <c r="CKL1" s="80"/>
      <c r="CKM1" s="80"/>
      <c r="CKN1" s="80"/>
      <c r="CKO1" s="80"/>
      <c r="CKP1" s="80"/>
      <c r="CKQ1" s="80"/>
      <c r="CKR1" s="80"/>
      <c r="CKS1" s="80"/>
      <c r="CKT1" s="80"/>
      <c r="CKU1" s="80"/>
      <c r="CKV1" s="80"/>
      <c r="CKW1" s="80"/>
      <c r="CKX1" s="80"/>
      <c r="CKY1" s="80"/>
      <c r="CKZ1" s="80"/>
      <c r="CLA1" s="80"/>
      <c r="CLB1" s="80"/>
      <c r="CLC1" s="80"/>
      <c r="CLD1" s="80"/>
      <c r="CLE1" s="80"/>
      <c r="CLF1" s="80"/>
      <c r="CLG1" s="80"/>
      <c r="CLH1" s="80"/>
      <c r="CLI1" s="80"/>
      <c r="CLJ1" s="80"/>
      <c r="CLK1" s="80"/>
      <c r="CLL1" s="80"/>
      <c r="CLM1" s="80"/>
      <c r="CLN1" s="80"/>
      <c r="CLO1" s="80"/>
      <c r="CLP1" s="80"/>
      <c r="CLQ1" s="80"/>
      <c r="CLR1" s="80"/>
      <c r="CLS1" s="80"/>
      <c r="CLT1" s="80"/>
      <c r="CLU1" s="80"/>
      <c r="CLV1" s="80"/>
      <c r="CLW1" s="80"/>
    </row>
    <row r="2">
      <c r="A2" s="68"/>
      <c r="B2" s="68"/>
      <c r="C2" s="68"/>
      <c r="D2" s="68"/>
      <c r="E2" s="130"/>
      <c r="F2" s="68"/>
      <c r="G2" s="68"/>
      <c r="H2" s="68"/>
      <c r="I2" s="68"/>
      <c r="J2" s="68"/>
      <c r="K2" s="68"/>
      <c r="L2" s="68"/>
      <c r="M2" s="68"/>
      <c r="N2" s="68"/>
      <c r="O2" s="68"/>
      <c r="P2" s="68"/>
      <c r="Q2" s="68"/>
      <c r="R2" s="68"/>
      <c r="S2" s="68"/>
      <c r="T2" s="68"/>
      <c r="U2" s="68"/>
      <c r="V2" s="68"/>
      <c r="W2" s="68"/>
      <c r="X2" s="68"/>
      <c r="Y2" s="438"/>
      <c r="Z2" s="68"/>
      <c r="AA2" s="68"/>
      <c r="AB2" s="68"/>
      <c r="AC2" s="68"/>
      <c r="AD2" s="68"/>
      <c r="AE2" s="68"/>
      <c r="AF2" s="68"/>
      <c r="AG2" s="68"/>
      <c r="AH2" s="68"/>
      <c r="AI2" s="68"/>
      <c r="AJ2" s="68"/>
      <c r="AK2" s="438"/>
      <c r="AL2" s="68"/>
      <c r="AM2" s="68"/>
      <c r="AN2" s="68"/>
      <c r="AO2" s="68"/>
      <c r="AP2" s="68"/>
      <c r="AQ2" s="68"/>
      <c r="AR2" s="68"/>
      <c r="AS2" s="68"/>
      <c r="AT2" s="68"/>
      <c r="AV2" s="68"/>
      <c r="AW2" s="438"/>
      <c r="AX2" s="68"/>
      <c r="AY2" s="68"/>
      <c r="AZ2" s="68"/>
      <c r="BA2" s="68"/>
      <c r="BB2" s="68"/>
      <c r="BC2" s="68"/>
      <c r="BD2" s="68"/>
      <c r="BE2" s="68"/>
      <c r="BF2" s="68"/>
      <c r="BH2" s="68"/>
      <c r="BI2" s="438"/>
      <c r="BJ2" s="68"/>
      <c r="BK2" s="68"/>
      <c r="BL2" s="68"/>
      <c r="BM2" s="68"/>
      <c r="BN2" s="68"/>
      <c r="BO2" s="68"/>
      <c r="BP2" s="68"/>
      <c r="BQ2" s="68"/>
      <c r="BR2" s="68"/>
      <c r="BT2" s="68"/>
      <c r="BU2" s="438"/>
      <c r="BV2" s="68"/>
      <c r="BW2" s="68"/>
      <c r="BX2" s="68"/>
      <c r="BY2" s="68"/>
      <c r="BZ2" s="68"/>
      <c r="CA2" s="68"/>
      <c r="CB2" s="68"/>
      <c r="CC2" s="68"/>
      <c r="CD2" s="68"/>
      <c r="CF2" s="68"/>
      <c r="CG2" s="438"/>
      <c r="CH2" s="68"/>
      <c r="CI2" s="68"/>
      <c r="CJ2" s="68"/>
      <c r="CK2" s="68"/>
      <c r="CL2" s="68"/>
      <c r="CM2" s="68"/>
      <c r="CN2" s="68"/>
      <c r="CO2" s="68"/>
      <c r="CP2" s="68"/>
      <c r="CR2" s="68"/>
      <c r="CS2" s="438"/>
      <c r="CT2" s="68"/>
      <c r="CU2" s="68"/>
      <c r="CV2" s="68"/>
      <c r="CW2" s="68"/>
      <c r="CX2" s="68"/>
      <c r="CY2" s="68"/>
      <c r="CZ2" s="68"/>
      <c r="DA2" s="68"/>
      <c r="DB2" s="68"/>
      <c r="DC2" s="68"/>
      <c r="DD2" s="68"/>
      <c r="DE2" s="438"/>
      <c r="DF2" s="68"/>
      <c r="DG2" s="68"/>
      <c r="DH2" s="68"/>
      <c r="DI2" s="68"/>
      <c r="DJ2" s="68"/>
      <c r="DK2" s="68"/>
      <c r="DL2" s="68"/>
      <c r="DM2" s="68"/>
      <c r="DN2" s="68"/>
      <c r="DO2" s="68"/>
      <c r="DP2" s="68"/>
      <c r="DQ2" s="438"/>
      <c r="DR2" s="68"/>
      <c r="DS2" s="68"/>
      <c r="DT2" s="68"/>
      <c r="DU2" s="68"/>
      <c r="DV2" s="68"/>
      <c r="DW2" s="68"/>
      <c r="DX2" s="68"/>
      <c r="DY2" s="68"/>
      <c r="DZ2" s="68"/>
      <c r="EA2" s="68"/>
      <c r="EB2" s="68"/>
      <c r="EC2" s="438"/>
      <c r="ED2" s="68"/>
      <c r="EE2" s="68"/>
      <c r="EF2" s="68"/>
      <c r="EG2" s="68"/>
      <c r="EH2" s="68"/>
      <c r="EI2" s="68"/>
      <c r="EJ2" s="68"/>
      <c r="EK2" s="68"/>
      <c r="EL2" s="68"/>
      <c r="EN2" s="68"/>
      <c r="EO2" s="438"/>
      <c r="EP2" s="68"/>
      <c r="EQ2" s="68"/>
      <c r="ER2" s="68"/>
      <c r="ES2" s="68"/>
      <c r="ET2" s="68"/>
      <c r="EU2" s="68"/>
      <c r="EV2" s="68"/>
      <c r="EW2" s="68"/>
      <c r="EX2" s="68"/>
      <c r="EY2" s="68"/>
      <c r="EZ2" s="68"/>
      <c r="FA2" s="438"/>
      <c r="FB2" s="68"/>
      <c r="FD2" s="68"/>
      <c r="FE2" s="68"/>
      <c r="FF2" s="68"/>
      <c r="FG2" s="68"/>
      <c r="FH2" s="68"/>
      <c r="FI2" s="68"/>
      <c r="FJ2" s="68"/>
      <c r="FK2" s="68"/>
      <c r="FL2" s="68"/>
      <c r="FM2" s="68"/>
      <c r="FN2" s="68"/>
      <c r="FO2" s="68"/>
      <c r="FP2" s="68"/>
      <c r="FQ2" s="68"/>
      <c r="FR2" s="68"/>
      <c r="FS2" s="68"/>
      <c r="FT2" s="68"/>
      <c r="FU2" s="68"/>
      <c r="FV2" s="68"/>
      <c r="FW2" s="68"/>
      <c r="FX2" s="68"/>
      <c r="FY2" s="68"/>
      <c r="FZ2" s="68"/>
      <c r="GA2" s="68"/>
      <c r="GB2" s="68"/>
      <c r="GC2" s="68"/>
      <c r="GD2" s="68"/>
      <c r="GE2" s="68"/>
      <c r="GF2" s="68"/>
      <c r="GG2" s="68"/>
      <c r="GH2" s="68"/>
      <c r="GI2" s="68"/>
      <c r="GJ2" s="68"/>
      <c r="GK2" s="68"/>
      <c r="GM2" s="68"/>
      <c r="GN2" s="68"/>
      <c r="GO2" s="68"/>
      <c r="GP2" s="68"/>
      <c r="GQ2" s="68"/>
      <c r="GS2" s="68"/>
      <c r="GT2" s="68"/>
      <c r="GU2" s="68"/>
      <c r="GV2" s="68"/>
      <c r="GW2" s="68"/>
      <c r="GY2" s="68"/>
      <c r="GZ2" s="68"/>
      <c r="HA2" s="68"/>
      <c r="HB2" s="68"/>
      <c r="HC2" s="68"/>
      <c r="HD2" s="68"/>
      <c r="HE2" s="68"/>
      <c r="HF2" s="68"/>
      <c r="HG2" s="68"/>
      <c r="HH2" s="68"/>
      <c r="HI2" s="68"/>
      <c r="HJ2" s="68"/>
      <c r="HK2" s="68"/>
      <c r="HL2" s="68"/>
      <c r="HM2" s="68"/>
      <c r="HN2" s="68"/>
      <c r="HO2" s="68"/>
      <c r="HQ2" s="68"/>
      <c r="HR2" s="68"/>
      <c r="HS2" s="68"/>
      <c r="HT2" s="68"/>
      <c r="HU2" s="68"/>
      <c r="HW2" s="68"/>
      <c r="HX2" s="68"/>
      <c r="IA2" s="68"/>
      <c r="IB2" s="68"/>
      <c r="IC2" s="68"/>
      <c r="ID2" s="68"/>
      <c r="IF2" s="68"/>
      <c r="IH2" s="68"/>
      <c r="II2" s="68"/>
      <c r="IJ2" s="68"/>
      <c r="IL2" s="68"/>
      <c r="IM2" s="68"/>
      <c r="IN2" s="68"/>
      <c r="IO2" s="68"/>
      <c r="IP2" s="68"/>
      <c r="IQ2" s="68"/>
      <c r="IR2" s="68"/>
      <c r="IS2" s="68"/>
      <c r="IT2" s="68"/>
      <c r="IU2" s="68"/>
      <c r="IV2" s="68"/>
      <c r="IW2" s="68"/>
      <c r="IX2" s="68"/>
      <c r="IY2" s="68"/>
      <c r="IZ2" s="68"/>
      <c r="JA2" s="68"/>
      <c r="JB2" s="68"/>
      <c r="JC2" s="68"/>
      <c r="JD2" s="68"/>
      <c r="JE2" s="68"/>
      <c r="JF2" s="68"/>
      <c r="JG2" s="68"/>
      <c r="JH2" s="68"/>
      <c r="JI2" s="68"/>
      <c r="JJ2" s="68"/>
      <c r="JK2" s="68"/>
      <c r="JL2" s="68"/>
      <c r="JM2" s="68"/>
      <c r="JN2" s="68"/>
      <c r="JO2" s="68"/>
      <c r="JP2" s="68"/>
      <c r="JQ2" s="68"/>
      <c r="JR2" s="68"/>
      <c r="JS2" s="68"/>
      <c r="JT2" s="68"/>
      <c r="JU2" s="68"/>
      <c r="JV2" s="68"/>
      <c r="JW2" s="68"/>
      <c r="JX2" s="68"/>
      <c r="JY2" s="68"/>
      <c r="JZ2" s="68"/>
      <c r="KA2" s="68"/>
      <c r="KB2" s="68"/>
      <c r="KC2" s="68"/>
      <c r="KD2" s="68"/>
      <c r="KE2" s="68"/>
      <c r="KF2" s="68"/>
      <c r="KG2" s="68"/>
      <c r="KH2" s="68"/>
      <c r="KI2" s="68"/>
      <c r="KJ2" s="68"/>
      <c r="KK2" s="68"/>
      <c r="KL2" s="68"/>
      <c r="KM2" s="68"/>
      <c r="KN2" s="68"/>
      <c r="KO2" s="68"/>
      <c r="KP2" s="68"/>
      <c r="KQ2" s="68"/>
      <c r="KR2" s="68"/>
      <c r="KS2" s="68"/>
      <c r="KT2" s="68"/>
      <c r="KU2" s="68"/>
      <c r="KV2" s="68"/>
      <c r="KW2" s="68"/>
      <c r="KX2" s="68"/>
      <c r="KY2" s="68"/>
      <c r="KZ2" s="68"/>
      <c r="LA2" s="68"/>
      <c r="LB2" s="68"/>
      <c r="LC2" s="68"/>
      <c r="LD2" s="68"/>
      <c r="LE2" s="68"/>
      <c r="LF2" s="68"/>
      <c r="LG2" s="68"/>
      <c r="LH2" s="68"/>
      <c r="LI2" s="68"/>
      <c r="LJ2" s="68"/>
      <c r="LK2" s="68"/>
      <c r="LL2" s="68"/>
      <c r="LM2" s="68"/>
      <c r="LN2" s="68"/>
      <c r="LO2" s="68"/>
      <c r="LP2" s="68"/>
      <c r="LQ2" s="68"/>
      <c r="LR2" s="68"/>
      <c r="LS2" s="68"/>
      <c r="LT2" s="68"/>
      <c r="LU2" s="68"/>
      <c r="LV2" s="68"/>
      <c r="LW2" s="68"/>
      <c r="LX2" s="68"/>
      <c r="LY2" s="68"/>
      <c r="LZ2" s="68"/>
      <c r="MA2" s="68"/>
      <c r="MB2" s="68"/>
      <c r="MC2" s="68"/>
      <c r="MD2" s="68"/>
      <c r="ME2" s="68"/>
      <c r="MF2" s="68"/>
      <c r="MG2" s="68"/>
      <c r="MH2" s="68"/>
      <c r="MI2" s="68"/>
      <c r="MJ2" s="68"/>
      <c r="MK2" s="68"/>
      <c r="ML2" s="68"/>
      <c r="MM2" s="68"/>
      <c r="MN2" s="68"/>
      <c r="MO2" s="68"/>
      <c r="MP2" s="68"/>
      <c r="MQ2" s="68"/>
      <c r="MR2" s="68"/>
      <c r="MS2" s="68"/>
      <c r="MT2" s="68"/>
      <c r="MU2" s="68"/>
      <c r="MV2" s="68"/>
      <c r="MW2" s="68"/>
      <c r="MX2" s="68"/>
      <c r="MY2" s="68"/>
      <c r="MZ2" s="68"/>
      <c r="NA2" s="68"/>
      <c r="NB2" s="68"/>
      <c r="NC2" s="68"/>
      <c r="ND2" s="68"/>
      <c r="NE2" s="68"/>
      <c r="NF2" s="68"/>
      <c r="NG2" s="68"/>
      <c r="NH2" s="68"/>
      <c r="NI2" s="68"/>
      <c r="NJ2" s="68"/>
      <c r="NK2" s="68"/>
      <c r="NL2" s="68"/>
      <c r="NM2" s="68"/>
      <c r="NN2" s="68"/>
      <c r="NO2" s="68"/>
      <c r="NP2" s="68"/>
      <c r="NQ2" s="68"/>
      <c r="NR2" s="68"/>
      <c r="NS2" s="68"/>
      <c r="NT2" s="68"/>
      <c r="NU2" s="68"/>
      <c r="NV2" s="68"/>
      <c r="NW2" s="68"/>
      <c r="NX2" s="68"/>
      <c r="NY2" s="68"/>
      <c r="NZ2" s="68"/>
      <c r="OA2" s="68"/>
      <c r="OB2" s="68"/>
      <c r="OC2" s="68"/>
      <c r="OD2" s="68"/>
      <c r="OE2" s="68"/>
      <c r="OF2" s="68"/>
      <c r="OG2" s="68"/>
      <c r="OH2" s="68"/>
      <c r="OI2" s="68"/>
      <c r="OJ2" s="68"/>
      <c r="OK2" s="68"/>
      <c r="OL2" s="68"/>
      <c r="OM2" s="68"/>
      <c r="ON2" s="68"/>
      <c r="OO2" s="68"/>
      <c r="OP2" s="68"/>
      <c r="OQ2" s="68"/>
      <c r="OR2" s="68"/>
      <c r="OS2" s="68"/>
      <c r="OT2" s="68"/>
      <c r="OU2" s="68"/>
      <c r="OV2" s="68"/>
      <c r="OW2" s="68"/>
      <c r="OX2" s="68"/>
      <c r="OY2" s="68"/>
      <c r="OZ2" s="68"/>
      <c r="PA2" s="68"/>
      <c r="PB2" s="68"/>
      <c r="PC2" s="68"/>
      <c r="PD2" s="68"/>
      <c r="PE2" s="68"/>
      <c r="PF2" s="68"/>
      <c r="PG2" s="68"/>
      <c r="PH2" s="68"/>
      <c r="PI2" s="68"/>
      <c r="PJ2" s="68"/>
      <c r="PK2" s="68"/>
      <c r="PL2" s="68"/>
      <c r="PM2" s="68"/>
      <c r="PN2" s="68"/>
      <c r="PO2" s="68"/>
      <c r="PP2" s="68"/>
      <c r="PQ2" s="68"/>
      <c r="PR2" s="68"/>
      <c r="PS2" s="68"/>
      <c r="PT2" s="68"/>
      <c r="PU2" s="68"/>
      <c r="PV2" s="68"/>
      <c r="PW2" s="68"/>
      <c r="PY2" s="68"/>
      <c r="PZ2" s="68"/>
      <c r="QA2" s="68"/>
      <c r="QB2" s="68"/>
      <c r="QC2" s="68"/>
      <c r="QD2" s="68"/>
      <c r="QF2" s="68"/>
      <c r="QG2" s="68"/>
      <c r="QH2" s="68"/>
      <c r="QI2" s="68"/>
      <c r="QK2" s="68"/>
      <c r="QL2" s="68"/>
      <c r="QM2" s="68"/>
      <c r="QN2" s="68"/>
      <c r="QO2" s="68"/>
      <c r="QP2" s="68"/>
      <c r="QQ2" s="68"/>
      <c r="QR2" s="68"/>
      <c r="QS2" s="68"/>
      <c r="QT2" s="68"/>
      <c r="QU2" s="68"/>
      <c r="QV2" s="68"/>
      <c r="QW2" s="68"/>
      <c r="QX2" s="68"/>
      <c r="QY2" s="68"/>
      <c r="QZ2" s="68"/>
      <c r="RA2" s="68"/>
      <c r="RB2" s="68"/>
      <c r="RC2" s="68"/>
      <c r="RD2" s="68"/>
      <c r="RE2" s="68"/>
      <c r="RG2" s="68"/>
      <c r="RH2" s="68"/>
      <c r="RI2" s="68"/>
      <c r="RK2" s="68"/>
      <c r="RL2" s="68"/>
      <c r="RM2" s="68"/>
      <c r="RN2" s="68"/>
      <c r="RO2" s="68"/>
      <c r="RP2" s="68"/>
      <c r="RQ2" s="68"/>
      <c r="RR2" s="68"/>
      <c r="RS2" s="68"/>
      <c r="RT2" s="68"/>
      <c r="RV2" s="68"/>
      <c r="RW2" s="68"/>
      <c r="RX2" s="68"/>
      <c r="RZ2" s="68"/>
      <c r="SA2" s="68"/>
      <c r="SB2" s="68"/>
      <c r="SC2" s="68"/>
      <c r="SD2" s="68"/>
      <c r="SE2" s="68"/>
      <c r="SF2" s="68"/>
      <c r="SG2" s="68"/>
      <c r="SH2" s="68"/>
      <c r="SI2" s="68"/>
      <c r="SJ2" s="68"/>
      <c r="SK2" s="68"/>
      <c r="SL2" s="68"/>
      <c r="SM2" s="68"/>
      <c r="SN2" s="68"/>
      <c r="SO2" s="68"/>
      <c r="SP2" s="68"/>
      <c r="SQ2" s="68"/>
      <c r="SR2" s="68"/>
      <c r="SS2" s="68"/>
      <c r="ST2" s="68"/>
      <c r="SU2" s="68"/>
      <c r="SV2" s="68"/>
      <c r="SW2" s="68"/>
      <c r="SX2" s="68"/>
      <c r="SY2" s="68"/>
      <c r="SZ2" s="68"/>
      <c r="TA2" s="68"/>
      <c r="TB2" s="68"/>
      <c r="TC2" s="68"/>
      <c r="TD2" s="68"/>
      <c r="TE2" s="68"/>
      <c r="TF2" s="68"/>
      <c r="TG2" s="68"/>
      <c r="TH2" s="68"/>
      <c r="TK2" s="68"/>
      <c r="TN2" s="68"/>
      <c r="TO2" s="68"/>
      <c r="TP2" s="68"/>
      <c r="TQ2" s="68"/>
      <c r="TS2" s="68"/>
      <c r="TU2" s="68"/>
      <c r="TV2" s="68"/>
      <c r="TW2" s="68"/>
      <c r="TY2" s="68"/>
      <c r="TZ2" s="68"/>
      <c r="UA2" s="68"/>
      <c r="UB2" s="68"/>
      <c r="UC2" s="68"/>
      <c r="UD2" s="68"/>
      <c r="UE2" s="68"/>
      <c r="UF2" s="68"/>
      <c r="UG2" s="68"/>
      <c r="UH2" s="68"/>
      <c r="UI2" s="68"/>
      <c r="UJ2" s="68"/>
      <c r="UK2" s="68"/>
      <c r="UL2" s="68"/>
      <c r="UM2" s="68"/>
      <c r="UN2" s="68"/>
      <c r="UO2" s="68"/>
      <c r="UP2" s="68"/>
      <c r="UQ2" s="68"/>
      <c r="UR2" s="68"/>
      <c r="US2" s="68"/>
      <c r="UT2" s="68"/>
      <c r="UU2" s="68"/>
      <c r="UV2" s="68"/>
      <c r="UW2" s="68"/>
      <c r="UX2" s="68"/>
      <c r="UY2" s="68"/>
      <c r="VA2" s="68"/>
      <c r="VB2" s="68"/>
      <c r="VC2" s="68"/>
      <c r="VD2" s="68"/>
      <c r="VE2" s="68"/>
      <c r="VF2" s="68"/>
      <c r="VG2" s="68"/>
      <c r="VH2" s="68"/>
      <c r="VJ2" s="68"/>
      <c r="VK2" s="68"/>
      <c r="VL2" s="68"/>
      <c r="VM2" s="68"/>
      <c r="VN2" s="68"/>
      <c r="VO2" s="68"/>
      <c r="VP2" s="68"/>
      <c r="VQ2" s="68"/>
      <c r="VR2" s="68"/>
      <c r="VS2" s="68"/>
      <c r="VT2" s="68"/>
      <c r="VU2" s="68"/>
      <c r="VV2" s="68"/>
      <c r="VW2" s="68"/>
      <c r="VX2" s="68"/>
      <c r="VY2" s="68"/>
      <c r="VZ2" s="68"/>
      <c r="WA2" s="68"/>
      <c r="WB2" s="68"/>
      <c r="WC2" s="68"/>
      <c r="WD2" s="68"/>
      <c r="WE2" s="68"/>
      <c r="WF2" s="68"/>
      <c r="WG2" s="68"/>
      <c r="WH2" s="68"/>
      <c r="WI2" s="68"/>
      <c r="WJ2" s="68"/>
      <c r="WK2" s="68"/>
      <c r="WL2" s="68"/>
      <c r="WM2" s="68"/>
      <c r="WN2" s="68"/>
      <c r="WO2" s="68"/>
      <c r="WP2" s="68"/>
      <c r="WQ2" s="68"/>
      <c r="WR2" s="68"/>
      <c r="WS2" s="68"/>
      <c r="WT2" s="68"/>
      <c r="WU2" s="68"/>
      <c r="WV2" s="68"/>
      <c r="WW2" s="68"/>
      <c r="WX2" s="68"/>
      <c r="WY2" s="68"/>
      <c r="WZ2" s="68"/>
      <c r="XB2" s="68"/>
      <c r="XC2" s="68"/>
      <c r="XD2" s="68"/>
      <c r="XE2" s="68"/>
      <c r="XF2" s="68"/>
      <c r="XG2" s="68"/>
      <c r="XH2" s="68"/>
      <c r="XI2" s="68"/>
      <c r="XL2" s="68"/>
      <c r="XM2" s="68"/>
      <c r="XN2" s="68"/>
      <c r="XO2" s="68"/>
      <c r="XQ2" s="68"/>
      <c r="XS2" s="68"/>
      <c r="XT2" s="68"/>
      <c r="XU2" s="68"/>
      <c r="XW2" s="68"/>
      <c r="XX2" s="68"/>
      <c r="YA2" s="68"/>
      <c r="YB2" s="68"/>
      <c r="YC2" s="68"/>
      <c r="YD2" s="68"/>
      <c r="YF2" s="68"/>
      <c r="YG2" s="68"/>
      <c r="YH2" s="68"/>
      <c r="YI2" s="68"/>
      <c r="YJ2" s="68"/>
      <c r="YK2" s="68"/>
      <c r="YL2" s="68"/>
      <c r="YM2" s="68"/>
      <c r="YN2" s="68"/>
      <c r="YO2" s="68"/>
      <c r="YP2" s="68"/>
      <c r="YQ2" s="68"/>
      <c r="YR2" s="68"/>
      <c r="YS2" s="68"/>
      <c r="YT2" s="68"/>
      <c r="YU2" s="68"/>
      <c r="YV2" s="68"/>
      <c r="YW2" s="68"/>
      <c r="YX2" s="68"/>
      <c r="YY2" s="68"/>
      <c r="YZ2" s="68"/>
      <c r="ZA2" s="68"/>
      <c r="ZB2" s="68"/>
      <c r="ZC2" s="68"/>
      <c r="ZD2" s="68"/>
      <c r="ZE2" s="68"/>
      <c r="ZF2" s="68"/>
      <c r="ZG2" s="68"/>
      <c r="ZH2" s="68"/>
      <c r="ZI2" s="68"/>
      <c r="ZJ2" s="68"/>
      <c r="ZK2" s="68"/>
      <c r="ZL2" s="68"/>
      <c r="ZM2" s="68"/>
      <c r="ZN2" s="68"/>
      <c r="ZO2" s="68"/>
      <c r="ZP2" s="68"/>
      <c r="ZQ2" s="68"/>
      <c r="ZR2" s="68"/>
      <c r="ZS2" s="68"/>
      <c r="ZT2" s="68"/>
      <c r="ZU2" s="68"/>
      <c r="ZV2" s="68"/>
      <c r="ZW2" s="68"/>
      <c r="ZX2" s="68"/>
      <c r="ZY2" s="68"/>
      <c r="ZZ2" s="68"/>
      <c r="AAA2" s="68"/>
      <c r="AAB2" s="68"/>
      <c r="AAC2" s="68"/>
      <c r="AAD2" s="68"/>
      <c r="AAE2" s="68"/>
      <c r="AAF2" s="68"/>
      <c r="AAG2" s="68"/>
      <c r="AAH2" s="68"/>
      <c r="AAI2" s="68"/>
      <c r="AAJ2" s="68"/>
      <c r="AAK2" s="68"/>
      <c r="AAL2" s="68"/>
      <c r="AAM2" s="68"/>
      <c r="AAN2" s="68"/>
      <c r="AAO2" s="68"/>
      <c r="AAP2" s="68"/>
      <c r="AAQ2" s="68"/>
      <c r="AAR2" s="68"/>
      <c r="AAS2" s="68"/>
      <c r="AAT2" s="68"/>
      <c r="AAV2" s="68"/>
      <c r="AAW2" s="68"/>
      <c r="AAX2" s="68"/>
      <c r="AAY2" s="68"/>
      <c r="AAZ2" s="68"/>
      <c r="ABA2" s="68"/>
      <c r="ABB2" s="68"/>
      <c r="ABC2" s="68"/>
      <c r="ABD2" s="68"/>
      <c r="ABE2" s="68"/>
      <c r="ABF2" s="68"/>
      <c r="ABG2" s="68"/>
      <c r="ABH2" s="68"/>
      <c r="ABI2" s="68"/>
      <c r="ABJ2" s="68"/>
      <c r="ABK2" s="68"/>
      <c r="ABL2" s="68"/>
      <c r="ABM2" s="68"/>
      <c r="ABN2" s="68"/>
      <c r="ABO2" s="68"/>
      <c r="ABP2" s="68"/>
      <c r="ABQ2" s="68"/>
      <c r="ABR2" s="68"/>
      <c r="ABS2" s="68"/>
      <c r="ABT2" s="68"/>
      <c r="ABU2" s="68"/>
      <c r="ABV2" s="68"/>
      <c r="ABW2" s="68"/>
      <c r="ABX2" s="68"/>
      <c r="ABY2" s="68"/>
      <c r="ABZ2" s="68"/>
      <c r="ACA2" s="68"/>
      <c r="ACB2" s="68"/>
      <c r="ACC2" s="68"/>
      <c r="ACD2" s="68"/>
      <c r="ACE2" s="68"/>
      <c r="ACF2" s="68"/>
      <c r="ACG2" s="68"/>
      <c r="ACH2" s="68"/>
      <c r="ACI2" s="68"/>
      <c r="ACJ2" s="68"/>
      <c r="ACK2" s="68"/>
      <c r="ACL2" s="68"/>
      <c r="ACM2" s="68"/>
      <c r="ACN2" s="68"/>
      <c r="ACO2" s="68"/>
      <c r="ACP2" s="68"/>
      <c r="ACQ2" s="68"/>
      <c r="ACR2" s="68"/>
      <c r="ACS2" s="68"/>
      <c r="ACT2" s="68"/>
      <c r="ACU2" s="68"/>
      <c r="ACV2" s="68"/>
      <c r="ACW2" s="68"/>
      <c r="ACX2" s="68"/>
      <c r="ACY2" s="68"/>
      <c r="ADA2" s="68"/>
      <c r="ADC2" s="68"/>
      <c r="ADD2" s="68"/>
      <c r="ADE2" s="68"/>
      <c r="ADG2" s="68"/>
      <c r="ADH2" s="68"/>
      <c r="ADK2" s="68"/>
      <c r="ADL2" s="68"/>
      <c r="ADM2" s="68"/>
      <c r="ADN2" s="68"/>
      <c r="ADP2" s="68"/>
      <c r="ADR2" s="68"/>
      <c r="ADS2" s="68"/>
      <c r="ADT2" s="68"/>
      <c r="ADU2" s="68"/>
      <c r="ADV2" s="68"/>
      <c r="ADW2" s="68"/>
      <c r="ADX2" s="68"/>
      <c r="ADZ2" s="68"/>
      <c r="AEA2" s="68"/>
      <c r="AEB2" s="68"/>
      <c r="AEC2" s="68"/>
      <c r="AED2" s="68"/>
      <c r="AEE2" s="68"/>
      <c r="AEF2" s="68"/>
      <c r="AEG2" s="68"/>
      <c r="AEH2" s="68"/>
      <c r="AEI2" s="68"/>
      <c r="AEJ2" s="68"/>
      <c r="AEK2" s="68"/>
      <c r="AEL2" s="68"/>
      <c r="AEM2" s="68"/>
      <c r="AEN2" s="68"/>
      <c r="AEO2" s="68"/>
      <c r="AEP2" s="68"/>
      <c r="AEQ2" s="68"/>
      <c r="AER2" s="68"/>
      <c r="AES2" s="68"/>
      <c r="AET2" s="68"/>
      <c r="AEU2" s="68"/>
      <c r="AEV2" s="68"/>
      <c r="AEW2" s="68"/>
      <c r="AEX2" s="68"/>
      <c r="AEY2" s="68"/>
      <c r="AEZ2" s="68"/>
      <c r="AFA2" s="68"/>
      <c r="AFB2" s="68"/>
      <c r="AFC2" s="68"/>
      <c r="AFD2" s="68"/>
      <c r="AFE2" s="68"/>
      <c r="AFF2" s="68"/>
      <c r="AFG2" s="68"/>
      <c r="AFH2" s="68"/>
      <c r="AFI2" s="68"/>
      <c r="AFJ2" s="68"/>
      <c r="AFK2" s="68"/>
      <c r="AFL2" s="68"/>
      <c r="AFM2" s="68"/>
      <c r="AFN2" s="68"/>
      <c r="AFO2" s="68"/>
      <c r="AFR2" s="68"/>
      <c r="AFS2" s="68"/>
      <c r="AFT2" s="68"/>
      <c r="AFU2" s="68"/>
      <c r="AFV2" s="68"/>
      <c r="AFW2" s="68"/>
      <c r="AFX2" s="68"/>
      <c r="AFY2" s="68"/>
      <c r="AFZ2" s="68"/>
      <c r="AGA2" s="68"/>
      <c r="AGB2" s="68"/>
      <c r="AGC2" s="68"/>
      <c r="AGD2" s="68"/>
      <c r="AGE2" s="68"/>
      <c r="AGF2" s="68"/>
      <c r="AGG2" s="68"/>
      <c r="AGH2" s="68"/>
      <c r="AGI2" s="68"/>
      <c r="AGJ2" s="68"/>
      <c r="AGK2" s="68"/>
      <c r="AGL2" s="68"/>
      <c r="AGM2" s="68"/>
      <c r="AGN2" s="68"/>
      <c r="AGO2" s="68"/>
      <c r="AGP2" s="68"/>
      <c r="AGQ2" s="68"/>
      <c r="AGR2" s="68"/>
      <c r="AGS2" s="68"/>
      <c r="AGT2" s="68"/>
      <c r="AGU2" s="68"/>
      <c r="AGV2" s="68"/>
      <c r="AGW2" s="68"/>
      <c r="AGX2" s="68"/>
      <c r="AGY2" s="68"/>
      <c r="AGZ2" s="68"/>
      <c r="AHA2" s="68"/>
      <c r="AHB2" s="68"/>
      <c r="AHC2" s="68"/>
      <c r="AHD2" s="68"/>
      <c r="AHE2" s="68"/>
      <c r="AHF2" s="68"/>
      <c r="AHG2" s="68"/>
      <c r="AHH2" s="68"/>
      <c r="AHI2" s="68"/>
      <c r="AHJ2" s="68"/>
      <c r="AHK2" s="68"/>
      <c r="AHL2" s="68"/>
      <c r="AHM2" s="68"/>
      <c r="AHN2" s="68"/>
      <c r="AHO2" s="68"/>
      <c r="AHP2" s="68"/>
      <c r="AHQ2" s="68"/>
      <c r="AHR2" s="68"/>
      <c r="AHS2" s="68"/>
      <c r="AHT2" s="68"/>
      <c r="AHU2" s="68"/>
      <c r="AHV2" s="68"/>
      <c r="AHW2" s="68"/>
      <c r="AHX2" s="68"/>
      <c r="AHY2" s="68"/>
      <c r="AHZ2" s="68"/>
      <c r="AIA2" s="68"/>
      <c r="AIB2" s="68"/>
      <c r="AIC2" s="68"/>
      <c r="AID2" s="68"/>
      <c r="AIE2" s="68"/>
      <c r="AIF2" s="68"/>
      <c r="AIG2" s="68"/>
      <c r="AIH2" s="68"/>
      <c r="AII2" s="68"/>
      <c r="AIJ2" s="68"/>
      <c r="AIK2" s="68"/>
      <c r="AIL2" s="68"/>
      <c r="AIM2" s="68"/>
      <c r="AIN2" s="68"/>
      <c r="AIO2" s="68"/>
      <c r="AIP2" s="68"/>
      <c r="AIQ2" s="68"/>
      <c r="AIR2" s="68"/>
      <c r="AIS2" s="68"/>
      <c r="AIT2" s="68"/>
      <c r="AIU2" s="68"/>
      <c r="AIV2" s="68"/>
      <c r="AIW2" s="68"/>
      <c r="AIX2" s="68"/>
      <c r="AIY2" s="68"/>
      <c r="AIZ2" s="68"/>
      <c r="AJA2" s="68"/>
      <c r="AJB2" s="68"/>
      <c r="AJC2" s="68"/>
      <c r="AJD2" s="68"/>
      <c r="AJE2" s="68"/>
      <c r="AJF2" s="68"/>
      <c r="AJG2" s="68"/>
      <c r="AJH2" s="68"/>
      <c r="AJI2" s="68"/>
      <c r="AJJ2" s="68"/>
      <c r="AJK2" s="68"/>
      <c r="AJL2" s="68"/>
      <c r="AJM2" s="68"/>
      <c r="AJN2" s="68"/>
      <c r="AJO2" s="68"/>
      <c r="AJP2" s="68"/>
      <c r="AJQ2" s="68"/>
      <c r="AJR2" s="68"/>
      <c r="AJS2" s="68"/>
      <c r="AJT2" s="68"/>
      <c r="AJU2" s="68"/>
      <c r="AJV2" s="68"/>
      <c r="AJW2" s="68"/>
      <c r="AJX2" s="68"/>
      <c r="AJY2" s="68"/>
      <c r="AJZ2" s="68"/>
      <c r="AKA2" s="68"/>
      <c r="AKB2" s="68"/>
      <c r="AKC2" s="68"/>
      <c r="AKD2" s="68"/>
      <c r="AKE2" s="68"/>
      <c r="AKF2" s="68"/>
      <c r="AKG2" s="68"/>
      <c r="AKH2" s="68"/>
      <c r="AKI2" s="68"/>
      <c r="AKJ2" s="68"/>
      <c r="AKK2" s="68"/>
      <c r="AKL2" s="68"/>
      <c r="AKM2" s="68"/>
      <c r="AKN2" s="68"/>
      <c r="AKO2" s="68"/>
      <c r="AKP2" s="68"/>
      <c r="AKQ2" s="68"/>
      <c r="AKR2" s="68"/>
      <c r="AKS2" s="68"/>
      <c r="AKT2" s="68"/>
      <c r="AKU2" s="68"/>
      <c r="AKV2" s="68"/>
      <c r="AKW2" s="68"/>
      <c r="AKX2" s="68"/>
      <c r="AKY2" s="68"/>
      <c r="AKZ2" s="68"/>
      <c r="ALA2" s="68"/>
      <c r="ALB2" s="68"/>
      <c r="ALC2" s="68"/>
      <c r="ALD2" s="68"/>
      <c r="ALE2" s="68"/>
      <c r="ALF2" s="68"/>
      <c r="ALG2" s="68"/>
      <c r="ALH2" s="68"/>
      <c r="ALI2" s="68"/>
      <c r="ALJ2" s="68"/>
      <c r="ALK2" s="68"/>
      <c r="ALL2" s="68"/>
      <c r="ALM2" s="68"/>
      <c r="ALN2" s="68"/>
      <c r="ALO2" s="68"/>
      <c r="ALP2" s="68"/>
      <c r="ALQ2" s="68"/>
      <c r="ALR2" s="68"/>
      <c r="ALS2" s="68"/>
      <c r="ALT2" s="68"/>
      <c r="ALU2" s="68"/>
      <c r="ALV2" s="68"/>
      <c r="ALW2" s="68"/>
      <c r="ALX2" s="68"/>
      <c r="ALY2" s="68"/>
      <c r="ALZ2" s="68"/>
      <c r="AMA2" s="68"/>
      <c r="AMB2" s="68"/>
      <c r="AMC2" s="68"/>
      <c r="AMD2" s="68"/>
      <c r="AME2" s="68"/>
      <c r="AMF2" s="68"/>
      <c r="AMG2" s="68"/>
      <c r="AMH2" s="68"/>
      <c r="AMI2" s="68"/>
      <c r="AMJ2" s="68"/>
      <c r="AMK2" s="68"/>
      <c r="AML2" s="68"/>
      <c r="AMM2" s="68"/>
      <c r="AMN2" s="68"/>
      <c r="AMO2" s="68"/>
      <c r="AMP2" s="68"/>
      <c r="AMQ2" s="68"/>
      <c r="AMR2" s="68"/>
      <c r="AMS2" s="68"/>
      <c r="AMT2" s="68"/>
      <c r="AMU2" s="68"/>
      <c r="AMV2" s="68"/>
      <c r="AMW2" s="68"/>
      <c r="AMX2" s="68"/>
      <c r="AMY2" s="68"/>
      <c r="AMZ2" s="68"/>
      <c r="ANA2" s="68"/>
      <c r="ANB2" s="68"/>
      <c r="ANC2" s="68"/>
      <c r="AND2" s="68"/>
      <c r="ANE2" s="68"/>
      <c r="ANF2" s="68"/>
      <c r="ANG2" s="68"/>
      <c r="ANH2" s="68"/>
      <c r="ANI2" s="68"/>
      <c r="ANJ2" s="68"/>
      <c r="ANK2" s="68"/>
      <c r="ANL2" s="68"/>
      <c r="ANM2" s="68"/>
      <c r="ANN2" s="68"/>
      <c r="ANO2" s="68"/>
      <c r="ANP2" s="68"/>
      <c r="ANQ2" s="68"/>
      <c r="ANR2" s="68"/>
      <c r="ANS2" s="68"/>
      <c r="ANT2" s="68"/>
      <c r="ANU2" s="68"/>
      <c r="ANV2" s="68"/>
      <c r="ANW2" s="68"/>
      <c r="ANX2" s="68"/>
      <c r="ANY2" s="68"/>
      <c r="ANZ2" s="68"/>
      <c r="AOA2" s="68"/>
      <c r="AOB2" s="68"/>
      <c r="AOC2" s="68"/>
      <c r="AOD2" s="68"/>
      <c r="AOE2" s="68"/>
      <c r="AOF2" s="68"/>
      <c r="AOG2" s="68"/>
      <c r="AOH2" s="68"/>
      <c r="AOI2" s="68"/>
      <c r="AOJ2" s="68"/>
      <c r="AOK2" s="68"/>
      <c r="AOL2" s="68"/>
      <c r="AOM2" s="68"/>
      <c r="AON2" s="68"/>
      <c r="AOO2" s="68"/>
      <c r="AOP2" s="68"/>
      <c r="AOQ2" s="68"/>
      <c r="AOR2" s="68"/>
      <c r="AOS2" s="68"/>
      <c r="AOT2" s="68"/>
      <c r="AOU2" s="68"/>
      <c r="AOV2" s="68"/>
      <c r="AOW2" s="68"/>
      <c r="AOX2" s="68"/>
      <c r="AOY2" s="68"/>
      <c r="AOZ2" s="68"/>
      <c r="APA2" s="68"/>
      <c r="APB2" s="68"/>
      <c r="APC2" s="68"/>
      <c r="APD2" s="68"/>
      <c r="APE2" s="68"/>
      <c r="APF2" s="68"/>
      <c r="APG2" s="68"/>
      <c r="APH2" s="68"/>
      <c r="API2" s="68"/>
      <c r="APJ2" s="68"/>
      <c r="APK2" s="68"/>
      <c r="APL2" s="68"/>
      <c r="APM2" s="68"/>
      <c r="APN2" s="68"/>
      <c r="APO2" s="68"/>
      <c r="APP2" s="68"/>
      <c r="APQ2" s="68"/>
      <c r="APR2" s="68"/>
      <c r="APS2" s="68"/>
      <c r="APT2" s="68"/>
      <c r="APU2" s="68"/>
      <c r="APV2" s="68"/>
      <c r="APW2" s="68"/>
      <c r="APX2" s="68"/>
      <c r="APY2" s="68"/>
      <c r="APZ2" s="68"/>
      <c r="AQA2" s="68"/>
      <c r="AQB2" s="68"/>
      <c r="AQC2" s="68"/>
      <c r="AQD2" s="68"/>
      <c r="AQE2" s="68"/>
      <c r="AQF2" s="68"/>
      <c r="AQG2" s="68"/>
      <c r="AQH2" s="68"/>
      <c r="AQI2" s="68"/>
      <c r="AQJ2" s="68"/>
      <c r="AQK2" s="68"/>
      <c r="AQL2" s="68"/>
      <c r="AQM2" s="68"/>
      <c r="AQN2" s="68"/>
      <c r="AQO2" s="68"/>
      <c r="AQP2" s="68"/>
      <c r="AQQ2" s="68"/>
      <c r="AQR2" s="68"/>
      <c r="AQS2" s="68"/>
      <c r="AQT2" s="68"/>
      <c r="AQU2" s="68"/>
      <c r="AQV2" s="68"/>
      <c r="AQW2" s="68"/>
      <c r="AQX2" s="68"/>
      <c r="AQY2" s="68"/>
      <c r="AQZ2" s="68"/>
      <c r="ARA2" s="68"/>
      <c r="ARB2" s="68"/>
      <c r="ARC2" s="68"/>
      <c r="ARD2" s="68"/>
      <c r="ARE2" s="68"/>
      <c r="ARF2" s="68"/>
      <c r="ARG2" s="68"/>
      <c r="ARH2" s="68"/>
      <c r="ARI2" s="68"/>
      <c r="ARJ2" s="68"/>
      <c r="ARK2" s="68"/>
      <c r="ARL2" s="68"/>
      <c r="ARM2" s="68"/>
      <c r="ARN2" s="68"/>
      <c r="ARO2" s="68"/>
      <c r="ARP2" s="68"/>
      <c r="ARQ2" s="68"/>
      <c r="ARR2" s="68"/>
      <c r="ARS2" s="68"/>
      <c r="ART2" s="68"/>
      <c r="ARU2" s="68"/>
      <c r="ARV2" s="68"/>
      <c r="ARW2" s="68"/>
      <c r="ARX2" s="68"/>
      <c r="ARY2" s="68"/>
      <c r="ARZ2" s="68"/>
      <c r="ASA2" s="68"/>
      <c r="ASB2" s="68"/>
      <c r="ASC2" s="68"/>
      <c r="ASD2" s="68"/>
      <c r="ASE2" s="68"/>
      <c r="ASF2" s="68"/>
      <c r="ASG2" s="68"/>
      <c r="ASH2" s="68"/>
      <c r="ASI2" s="68"/>
      <c r="ASJ2" s="68"/>
      <c r="ASK2" s="68"/>
      <c r="ASL2" s="68"/>
      <c r="ASM2" s="68"/>
      <c r="ASN2" s="68"/>
      <c r="ASO2" s="68"/>
      <c r="ASP2" s="68"/>
      <c r="ASQ2" s="68"/>
      <c r="ASR2" s="68"/>
      <c r="ASS2" s="68"/>
      <c r="AST2" s="68"/>
      <c r="ASU2" s="68"/>
      <c r="ASV2" s="68"/>
      <c r="ASW2" s="68"/>
      <c r="ASX2" s="68"/>
      <c r="ASY2" s="68"/>
      <c r="ASZ2" s="68"/>
      <c r="ATA2" s="68"/>
      <c r="ATB2" s="68"/>
      <c r="ATC2" s="68"/>
      <c r="ATD2" s="68"/>
      <c r="ATE2" s="68"/>
      <c r="ATF2" s="68"/>
      <c r="ATG2" s="68"/>
      <c r="ATH2" s="68"/>
      <c r="ATI2" s="68"/>
      <c r="ATJ2" s="68"/>
      <c r="ATK2" s="68"/>
      <c r="ATL2" s="68"/>
      <c r="ATM2" s="68"/>
      <c r="ATN2" s="68"/>
      <c r="ATO2" s="68"/>
      <c r="ATP2" s="68"/>
      <c r="ATQ2" s="68"/>
      <c r="ATR2" s="68"/>
      <c r="ATS2" s="68"/>
      <c r="ATT2" s="68"/>
      <c r="ATU2" s="68"/>
      <c r="ATV2" s="68"/>
      <c r="ATW2" s="68"/>
      <c r="ATX2" s="68"/>
      <c r="ATY2" s="68"/>
      <c r="ATZ2" s="68"/>
      <c r="AUA2" s="68"/>
      <c r="AUB2" s="68"/>
      <c r="AUC2" s="68"/>
      <c r="AUD2" s="68"/>
      <c r="AUE2" s="68"/>
      <c r="AUF2" s="68"/>
      <c r="AUG2" s="68"/>
      <c r="AUH2" s="68"/>
      <c r="AUI2" s="68"/>
      <c r="AUJ2" s="68"/>
      <c r="AUK2" s="68"/>
      <c r="AUL2" s="68"/>
      <c r="AUM2" s="68"/>
      <c r="AUN2" s="68"/>
      <c r="AUO2" s="68"/>
      <c r="AUP2" s="68"/>
      <c r="AUQ2" s="68"/>
      <c r="AUR2" s="68"/>
      <c r="AUS2" s="68"/>
      <c r="AUT2" s="68"/>
      <c r="AUU2" s="68"/>
      <c r="AUV2" s="68"/>
      <c r="AUW2" s="68"/>
      <c r="AUX2" s="68"/>
      <c r="AUY2" s="68"/>
      <c r="AUZ2" s="68"/>
      <c r="AVA2" s="68"/>
      <c r="AVB2" s="68"/>
      <c r="AVC2" s="68"/>
      <c r="AVD2" s="68"/>
      <c r="AVE2" s="68"/>
      <c r="AVF2" s="68"/>
      <c r="AVG2" s="68"/>
      <c r="AVH2" s="68"/>
      <c r="AVI2" s="68"/>
      <c r="AVJ2" s="68"/>
      <c r="AVK2" s="68"/>
      <c r="AVL2" s="68"/>
      <c r="AVM2" s="68"/>
      <c r="AVN2" s="68"/>
      <c r="AVO2" s="68"/>
      <c r="AVP2" s="68"/>
      <c r="AVQ2" s="68"/>
      <c r="AVR2" s="68"/>
      <c r="AVS2" s="68"/>
      <c r="AVT2" s="68"/>
      <c r="AVU2" s="68"/>
      <c r="AVV2" s="68"/>
      <c r="AVW2" s="68"/>
      <c r="AVX2" s="68"/>
      <c r="AVY2" s="68"/>
      <c r="AVZ2" s="68"/>
      <c r="AWA2" s="68"/>
      <c r="AWB2" s="68"/>
      <c r="AWC2" s="68"/>
      <c r="AWD2" s="68"/>
      <c r="AWE2" s="68"/>
      <c r="AWF2" s="68"/>
      <c r="AWG2" s="68"/>
      <c r="AWH2" s="68"/>
      <c r="AWI2" s="68"/>
      <c r="AWJ2" s="68"/>
      <c r="AWK2" s="68"/>
      <c r="AWL2" s="68"/>
      <c r="AWM2" s="68"/>
      <c r="AWN2" s="68"/>
      <c r="AWO2" s="68"/>
      <c r="AWP2" s="68"/>
      <c r="AWQ2" s="68"/>
      <c r="AWR2" s="68"/>
      <c r="AWS2" s="68"/>
      <c r="AWT2" s="68"/>
      <c r="AWU2" s="68"/>
      <c r="AWV2" s="68"/>
      <c r="AWW2" s="68"/>
      <c r="AWX2" s="68"/>
      <c r="AWY2" s="68"/>
      <c r="AWZ2" s="68"/>
      <c r="AXA2" s="68"/>
      <c r="AXB2" s="68"/>
      <c r="AXC2" s="68"/>
      <c r="AXD2" s="68"/>
      <c r="AXE2" s="68"/>
      <c r="AXF2" s="68"/>
      <c r="AXG2" s="68"/>
      <c r="AXH2" s="68"/>
      <c r="AXI2" s="68"/>
      <c r="AXJ2" s="68"/>
      <c r="AXK2" s="68"/>
      <c r="AXL2" s="68"/>
      <c r="AXM2" s="68"/>
      <c r="AXN2" s="68"/>
      <c r="AXO2" s="68"/>
      <c r="AXP2" s="68"/>
      <c r="AXQ2" s="68"/>
      <c r="AXR2" s="68"/>
      <c r="AXS2" s="68"/>
      <c r="AXT2" s="68"/>
      <c r="AXU2" s="68"/>
      <c r="AXV2" s="68"/>
      <c r="AXW2" s="68"/>
      <c r="AXX2" s="68"/>
      <c r="AXY2" s="68"/>
      <c r="AXZ2" s="68"/>
      <c r="AYA2" s="68"/>
      <c r="AYB2" s="68"/>
      <c r="AYC2" s="68"/>
      <c r="AYD2" s="68"/>
      <c r="AYE2" s="68"/>
      <c r="AYF2" s="68"/>
      <c r="AYG2" s="68"/>
      <c r="AYH2" s="68"/>
      <c r="AYI2" s="68"/>
      <c r="AYJ2" s="68"/>
      <c r="AYK2" s="68"/>
      <c r="AYL2" s="68"/>
      <c r="AYM2" s="68"/>
      <c r="AYN2" s="68"/>
      <c r="AYO2" s="68"/>
      <c r="AYP2" s="68"/>
      <c r="AYQ2" s="68"/>
      <c r="AYR2" s="68"/>
      <c r="AYS2" s="68"/>
      <c r="AYT2" s="68"/>
      <c r="AYU2" s="68"/>
      <c r="AYV2" s="68"/>
      <c r="AYW2" s="68"/>
      <c r="AYX2" s="68"/>
      <c r="AYY2" s="68"/>
      <c r="AYZ2" s="68"/>
      <c r="AZA2" s="68"/>
      <c r="AZB2" s="68"/>
      <c r="AZC2" s="68"/>
      <c r="AZD2" s="68"/>
      <c r="AZE2" s="68"/>
      <c r="AZF2" s="68"/>
      <c r="AZG2" s="68"/>
      <c r="AZH2" s="68"/>
      <c r="AZI2" s="68"/>
      <c r="AZJ2" s="68"/>
      <c r="AZK2" s="68"/>
      <c r="AZL2" s="68"/>
      <c r="AZM2" s="68"/>
      <c r="AZN2" s="68"/>
      <c r="AZO2" s="68"/>
      <c r="AZP2" s="68"/>
      <c r="AZQ2" s="68"/>
      <c r="AZR2" s="68"/>
      <c r="AZS2" s="68"/>
      <c r="AZT2" s="68"/>
      <c r="AZU2" s="68"/>
      <c r="AZV2" s="68"/>
      <c r="AZW2" s="68"/>
      <c r="AZX2" s="68"/>
      <c r="AZY2" s="68"/>
      <c r="AZZ2" s="68"/>
      <c r="BAA2" s="68"/>
      <c r="BAB2" s="68"/>
      <c r="BAC2" s="68"/>
      <c r="BAD2" s="68"/>
      <c r="BAE2" s="68"/>
      <c r="BAF2" s="68"/>
      <c r="BAG2" s="68"/>
      <c r="BAH2" s="68"/>
      <c r="BAI2" s="68"/>
      <c r="BAJ2" s="68"/>
      <c r="BAK2" s="68"/>
      <c r="BAL2" s="68"/>
      <c r="BAM2" s="68"/>
      <c r="BAN2" s="68"/>
      <c r="BAO2" s="68"/>
      <c r="BAP2" s="68"/>
      <c r="BAQ2" s="68"/>
      <c r="BAR2" s="68"/>
      <c r="BAS2" s="68"/>
      <c r="BAT2" s="68"/>
      <c r="BAU2" s="68"/>
      <c r="BAV2" s="68"/>
      <c r="BAW2" s="68"/>
      <c r="BAX2" s="68"/>
      <c r="BAY2" s="68"/>
      <c r="BAZ2" s="68"/>
      <c r="BBA2" s="68"/>
      <c r="BBB2" s="68"/>
      <c r="BBC2" s="68"/>
      <c r="BBD2" s="68"/>
      <c r="BBE2" s="68"/>
      <c r="BBF2" s="68"/>
      <c r="BBG2" s="68"/>
      <c r="BBH2" s="68"/>
      <c r="BBI2" s="68"/>
      <c r="BBJ2" s="68"/>
      <c r="BBK2" s="68"/>
      <c r="BBL2" s="68"/>
      <c r="BBM2" s="68"/>
      <c r="BBN2" s="68"/>
      <c r="BBO2" s="68"/>
      <c r="BBP2" s="68"/>
      <c r="BBQ2" s="68"/>
      <c r="BBR2" s="68"/>
      <c r="BBS2" s="68"/>
      <c r="BBT2" s="68"/>
      <c r="BBU2" s="68"/>
      <c r="BBV2" s="68"/>
      <c r="BBW2" s="68"/>
      <c r="BBX2" s="68"/>
      <c r="BBY2" s="68"/>
      <c r="BBZ2" s="68"/>
      <c r="BCA2" s="68"/>
      <c r="BCB2" s="68"/>
      <c r="BCC2" s="68"/>
      <c r="BCD2" s="68"/>
      <c r="BCE2" s="68"/>
      <c r="BCF2" s="68"/>
      <c r="BCG2" s="68"/>
      <c r="BCH2" s="68"/>
      <c r="BCI2" s="68"/>
      <c r="BCJ2" s="68"/>
      <c r="BCK2" s="68"/>
      <c r="BCL2" s="68"/>
      <c r="BCM2" s="68"/>
      <c r="BCN2" s="68"/>
      <c r="BCO2" s="68"/>
      <c r="BCP2" s="68"/>
      <c r="BCQ2" s="68"/>
      <c r="BCR2" s="68"/>
      <c r="BCS2" s="68"/>
      <c r="BCT2" s="68"/>
      <c r="BCU2" s="68"/>
      <c r="BCV2" s="68"/>
      <c r="BCW2" s="68"/>
      <c r="BCX2" s="68"/>
      <c r="BCY2" s="68"/>
      <c r="BCZ2" s="68"/>
      <c r="BDA2" s="68"/>
      <c r="BDB2" s="68"/>
      <c r="BDC2" s="68"/>
      <c r="BDD2" s="68"/>
      <c r="BDE2" s="68"/>
      <c r="BDF2" s="68"/>
      <c r="BDG2" s="68"/>
      <c r="BDH2" s="68"/>
      <c r="BDI2" s="68"/>
      <c r="BDJ2" s="68"/>
      <c r="BDK2" s="68"/>
      <c r="BDL2" s="68"/>
      <c r="BDM2" s="68"/>
      <c r="BDN2" s="68"/>
      <c r="BDO2" s="68"/>
      <c r="BDP2" s="68"/>
      <c r="BDQ2" s="68"/>
      <c r="BDR2" s="68"/>
      <c r="BDS2" s="68"/>
      <c r="BDT2" s="68"/>
      <c r="BDU2" s="68"/>
      <c r="BDV2" s="68"/>
      <c r="BDW2" s="68"/>
      <c r="BDX2" s="68"/>
      <c r="BDY2" s="68"/>
      <c r="BDZ2" s="68"/>
      <c r="BEA2" s="68"/>
      <c r="BEB2" s="68"/>
      <c r="BEC2" s="68"/>
      <c r="BED2" s="68"/>
      <c r="BEE2" s="68"/>
      <c r="BEF2" s="68"/>
      <c r="BEG2" s="68"/>
      <c r="BEH2" s="68"/>
      <c r="BEI2" s="68"/>
      <c r="BEJ2" s="68"/>
      <c r="BEK2" s="68"/>
      <c r="BEL2" s="68"/>
      <c r="BEM2" s="68"/>
      <c r="BEN2" s="68"/>
      <c r="BEO2" s="68"/>
      <c r="BEP2" s="68"/>
      <c r="BEQ2" s="68"/>
      <c r="BER2" s="68"/>
      <c r="BES2" s="68"/>
      <c r="BET2" s="68"/>
      <c r="BEU2" s="68"/>
      <c r="BEV2" s="68"/>
      <c r="BEW2" s="68"/>
      <c r="BEX2" s="68"/>
      <c r="BEY2" s="68"/>
      <c r="BEZ2" s="68"/>
      <c r="BFA2" s="68"/>
      <c r="BFB2" s="68"/>
      <c r="BFC2" s="68"/>
      <c r="BFD2" s="68"/>
      <c r="BFE2" s="68"/>
      <c r="BFF2" s="68"/>
      <c r="BFG2" s="68"/>
      <c r="BFH2" s="68"/>
      <c r="BFI2" s="68"/>
      <c r="BFJ2" s="68"/>
      <c r="BFK2" s="68"/>
      <c r="BFL2" s="68"/>
      <c r="BFM2" s="68"/>
      <c r="BFN2" s="68"/>
      <c r="BFO2" s="68"/>
      <c r="BFP2" s="68"/>
      <c r="BFQ2" s="68"/>
      <c r="BFR2" s="68"/>
      <c r="BFS2" s="68"/>
      <c r="BFT2" s="68"/>
      <c r="BFU2" s="68"/>
      <c r="BFV2" s="68"/>
      <c r="BFW2" s="68"/>
      <c r="BFX2" s="68"/>
      <c r="BFY2" s="68"/>
      <c r="BFZ2" s="68"/>
      <c r="BGA2" s="68"/>
      <c r="BGB2" s="68"/>
      <c r="BGC2" s="68"/>
      <c r="BGD2" s="68"/>
      <c r="BGE2" s="68"/>
      <c r="BGF2" s="68"/>
      <c r="BGG2" s="68"/>
      <c r="BGH2" s="68"/>
      <c r="BGI2" s="68"/>
      <c r="BGJ2" s="68"/>
      <c r="BGK2" s="68"/>
      <c r="BGL2" s="68"/>
      <c r="BGM2" s="68"/>
      <c r="BGN2" s="68"/>
      <c r="BGO2" s="68"/>
      <c r="BGP2" s="68"/>
      <c r="BGQ2" s="68"/>
      <c r="BGR2" s="68"/>
      <c r="BGS2" s="68"/>
      <c r="BGT2" s="68"/>
      <c r="BGU2" s="68"/>
      <c r="BGV2" s="68"/>
      <c r="BGW2" s="68"/>
      <c r="BGX2" s="68"/>
      <c r="BGY2" s="68"/>
      <c r="BGZ2" s="68"/>
      <c r="BHA2" s="68"/>
      <c r="BHB2" s="68"/>
      <c r="BHC2" s="68"/>
      <c r="BHD2" s="68"/>
      <c r="BHE2" s="68"/>
      <c r="BHF2" s="68"/>
      <c r="BHG2" s="68"/>
      <c r="BHH2" s="68"/>
      <c r="BHI2" s="68"/>
      <c r="BHJ2" s="68"/>
      <c r="BHK2" s="68"/>
      <c r="BHL2" s="68"/>
      <c r="BHM2" s="68"/>
      <c r="BHN2" s="68"/>
      <c r="BHO2" s="68"/>
      <c r="BHP2" s="68"/>
      <c r="BHQ2" s="68"/>
      <c r="BHR2" s="68"/>
      <c r="BHS2" s="68"/>
      <c r="BHT2" s="68"/>
      <c r="BHU2" s="68"/>
      <c r="BHV2" s="68"/>
      <c r="BHW2" s="68"/>
      <c r="BHX2" s="68"/>
      <c r="BHY2" s="68"/>
      <c r="BHZ2" s="68"/>
      <c r="BIA2" s="68"/>
      <c r="BIB2" s="68"/>
      <c r="BIC2" s="68"/>
      <c r="BID2" s="68"/>
      <c r="BIE2" s="68"/>
      <c r="BIF2" s="68"/>
      <c r="BIG2" s="68"/>
      <c r="BIH2" s="68"/>
      <c r="BII2" s="68"/>
      <c r="BIJ2" s="68"/>
      <c r="BIK2" s="68"/>
      <c r="BIL2" s="68"/>
      <c r="BIM2" s="68"/>
      <c r="BIN2" s="68"/>
      <c r="BIO2" s="68"/>
      <c r="BIP2" s="68"/>
      <c r="BIQ2" s="68"/>
      <c r="BIR2" s="68"/>
      <c r="BIS2" s="68"/>
      <c r="BIT2" s="68"/>
      <c r="BIU2" s="68"/>
      <c r="BIV2" s="68"/>
      <c r="BIW2" s="68"/>
      <c r="BIX2" s="68"/>
      <c r="BIY2" s="68"/>
      <c r="BIZ2" s="68"/>
      <c r="BJA2" s="68"/>
      <c r="BJB2" s="68"/>
      <c r="BJC2" s="68"/>
      <c r="BJD2" s="68"/>
      <c r="BJE2" s="68"/>
      <c r="BJF2" s="68"/>
      <c r="BJG2" s="68"/>
      <c r="BJH2" s="68"/>
      <c r="BJI2" s="68"/>
      <c r="BJJ2" s="68"/>
      <c r="BJK2" s="68"/>
      <c r="BJL2" s="68"/>
      <c r="BJM2" s="68"/>
      <c r="BJN2" s="68"/>
      <c r="BJO2" s="68"/>
      <c r="BJP2" s="68"/>
      <c r="BJQ2" s="68"/>
      <c r="BJR2" s="68"/>
      <c r="BJS2" s="68"/>
      <c r="BJT2" s="68"/>
      <c r="BJU2" s="68"/>
      <c r="BJV2" s="68"/>
      <c r="BJW2" s="68"/>
      <c r="BJX2" s="68"/>
      <c r="BJY2" s="68"/>
      <c r="BJZ2" s="68"/>
      <c r="BKA2" s="68"/>
      <c r="BKB2" s="68"/>
      <c r="BKC2" s="68"/>
      <c r="BKD2" s="68"/>
      <c r="BKE2" s="68"/>
      <c r="BKF2" s="68"/>
      <c r="BKG2" s="68"/>
      <c r="BKH2" s="68"/>
      <c r="BKI2" s="68"/>
      <c r="BKJ2" s="68"/>
      <c r="BKK2" s="68"/>
      <c r="BKL2" s="68"/>
      <c r="BKM2" s="68"/>
      <c r="BKN2" s="68"/>
      <c r="BKO2" s="68"/>
      <c r="BKP2" s="68"/>
      <c r="BKQ2" s="68"/>
      <c r="BKR2" s="68"/>
      <c r="BKS2" s="68"/>
      <c r="BKT2" s="68"/>
      <c r="BKU2" s="68"/>
      <c r="BKV2" s="68"/>
      <c r="BKW2" s="68"/>
      <c r="BKX2" s="68"/>
      <c r="BKY2" s="68"/>
      <c r="BKZ2" s="68"/>
      <c r="BLA2" s="68"/>
      <c r="BLB2" s="68"/>
      <c r="BLC2" s="68"/>
      <c r="BLD2" s="68"/>
      <c r="BLE2" s="68"/>
      <c r="BLF2" s="68"/>
      <c r="BLG2" s="68"/>
      <c r="BLH2" s="68"/>
      <c r="BLI2" s="68"/>
      <c r="BLJ2" s="68"/>
      <c r="BLK2" s="68"/>
      <c r="BLL2" s="68"/>
      <c r="BLM2" s="68"/>
      <c r="BLN2" s="68"/>
      <c r="BLO2" s="68"/>
      <c r="BLP2" s="68"/>
      <c r="BLQ2" s="68"/>
      <c r="BLR2" s="68"/>
      <c r="BLS2" s="68"/>
      <c r="BLT2" s="68"/>
      <c r="BLU2" s="68"/>
      <c r="BLV2" s="68"/>
      <c r="BLW2" s="68"/>
      <c r="BLX2" s="68"/>
      <c r="BLY2" s="68"/>
      <c r="BLZ2" s="68"/>
      <c r="BMA2" s="68"/>
      <c r="BMB2" s="68"/>
      <c r="BMC2" s="68"/>
      <c r="BMD2" s="68"/>
      <c r="BME2" s="68"/>
      <c r="BMF2" s="68"/>
      <c r="BMG2" s="68"/>
      <c r="BMH2" s="68"/>
      <c r="BMI2" s="68"/>
      <c r="BMJ2" s="68"/>
      <c r="BMK2" s="68"/>
      <c r="BML2" s="68"/>
      <c r="BMM2" s="68"/>
      <c r="BMN2" s="68"/>
      <c r="BMO2" s="68"/>
      <c r="BMP2" s="68"/>
      <c r="BMQ2" s="68"/>
      <c r="BMR2" s="68"/>
      <c r="BMS2" s="68"/>
      <c r="BMT2" s="68"/>
      <c r="BMU2" s="68"/>
      <c r="BMV2" s="68"/>
      <c r="BMW2" s="68"/>
      <c r="BMX2" s="68"/>
      <c r="BMY2" s="68"/>
      <c r="BMZ2" s="68"/>
      <c r="BNA2" s="68"/>
      <c r="BNB2" s="68"/>
      <c r="BNC2" s="68"/>
      <c r="BND2" s="68"/>
      <c r="BNE2" s="68"/>
      <c r="BNF2" s="68"/>
      <c r="BNG2" s="68"/>
      <c r="BNH2" s="68"/>
      <c r="BNI2" s="68"/>
      <c r="BNJ2" s="68"/>
      <c r="BNK2" s="68"/>
      <c r="BNL2" s="68"/>
      <c r="BNM2" s="68"/>
      <c r="BNN2" s="68"/>
      <c r="BNO2" s="68"/>
      <c r="BNP2" s="68"/>
      <c r="BNQ2" s="68"/>
      <c r="BNR2" s="68"/>
      <c r="BNS2" s="68"/>
      <c r="BNT2" s="68"/>
      <c r="BNU2" s="68"/>
      <c r="BNV2" s="68"/>
      <c r="BNW2" s="68"/>
      <c r="BNX2" s="68"/>
      <c r="BNY2" s="68"/>
      <c r="BNZ2" s="68"/>
      <c r="BOA2" s="68"/>
      <c r="BOB2" s="68"/>
      <c r="BOC2" s="68"/>
      <c r="BOD2" s="68"/>
      <c r="BOE2" s="68"/>
      <c r="BOF2" s="68"/>
      <c r="BOG2" s="68"/>
      <c r="BOH2" s="68"/>
      <c r="BOI2" s="68"/>
      <c r="BOJ2" s="68"/>
      <c r="BOK2" s="68"/>
      <c r="BOL2" s="68"/>
      <c r="BOM2" s="68"/>
      <c r="BON2" s="68"/>
      <c r="BOO2" s="68"/>
      <c r="BOP2" s="68"/>
      <c r="BOQ2" s="68"/>
      <c r="BOR2" s="68"/>
      <c r="BOS2" s="68"/>
      <c r="BOT2" s="68"/>
      <c r="BOU2" s="68"/>
      <c r="BOV2" s="68"/>
      <c r="BOW2" s="68"/>
      <c r="BOX2" s="68"/>
      <c r="BOY2" s="68"/>
      <c r="BOZ2" s="68"/>
      <c r="BPA2" s="68"/>
      <c r="BPB2" s="68"/>
      <c r="BPC2" s="68"/>
      <c r="BPD2" s="68"/>
      <c r="BPE2" s="68"/>
      <c r="BPF2" s="68"/>
      <c r="BPG2" s="68"/>
      <c r="BPH2" s="68"/>
      <c r="BPI2" s="68"/>
      <c r="BPJ2" s="68"/>
      <c r="BPK2" s="68"/>
      <c r="BPL2" s="68"/>
      <c r="BPM2" s="68"/>
      <c r="BPN2" s="68"/>
      <c r="BPO2" s="68"/>
      <c r="BPP2" s="68"/>
      <c r="BPQ2" s="68"/>
      <c r="BPR2" s="68"/>
      <c r="BPS2" s="68"/>
      <c r="BPT2" s="68"/>
      <c r="BPU2" s="68"/>
      <c r="BPV2" s="68"/>
      <c r="BPW2" s="68"/>
      <c r="BPX2" s="68"/>
      <c r="BPY2" s="68"/>
      <c r="BPZ2" s="68"/>
      <c r="BQA2" s="68"/>
      <c r="BQB2" s="68"/>
      <c r="BQC2" s="68"/>
      <c r="BQD2" s="68"/>
      <c r="BQE2" s="68"/>
      <c r="BQF2" s="68"/>
      <c r="BQG2" s="68"/>
      <c r="BQH2" s="68"/>
      <c r="BQI2" s="68"/>
      <c r="BQJ2" s="68"/>
      <c r="BQK2" s="68"/>
      <c r="BQL2" s="68"/>
      <c r="BQM2" s="68"/>
      <c r="BQN2" s="68"/>
      <c r="BQO2" s="68"/>
      <c r="BQP2" s="68"/>
      <c r="BQQ2" s="68"/>
      <c r="BQR2" s="68"/>
      <c r="BQS2" s="68"/>
      <c r="BQT2" s="68"/>
      <c r="BQU2" s="68"/>
      <c r="BQV2" s="68"/>
      <c r="BQW2" s="68"/>
      <c r="BQX2" s="68"/>
      <c r="BQY2" s="68"/>
      <c r="BQZ2" s="68"/>
      <c r="BRA2" s="68"/>
      <c r="BRB2" s="68"/>
      <c r="BRC2" s="68"/>
      <c r="BRD2" s="68"/>
      <c r="BRE2" s="68"/>
      <c r="BRF2" s="68"/>
      <c r="BRG2" s="68"/>
      <c r="BRH2" s="68"/>
      <c r="BRI2" s="68"/>
      <c r="BRJ2" s="68"/>
      <c r="BRK2" s="68"/>
      <c r="BRL2" s="68"/>
      <c r="BRM2" s="68"/>
      <c r="BRN2" s="68"/>
      <c r="BRO2" s="68"/>
      <c r="BRP2" s="68"/>
      <c r="BRQ2" s="68"/>
      <c r="BRR2" s="68"/>
      <c r="BRS2" s="68"/>
      <c r="BRT2" s="68"/>
      <c r="BRU2" s="68"/>
      <c r="BRV2" s="68"/>
      <c r="BRW2" s="68"/>
      <c r="BRX2" s="68"/>
      <c r="BRY2" s="68"/>
      <c r="BRZ2" s="68"/>
      <c r="BSA2" s="68"/>
      <c r="BSB2" s="68"/>
      <c r="BSC2" s="68"/>
      <c r="BSD2" s="68"/>
      <c r="BSE2" s="68"/>
      <c r="BSF2" s="68"/>
      <c r="BSG2" s="68"/>
      <c r="BSH2" s="68"/>
      <c r="BSI2" s="68"/>
      <c r="BSJ2" s="68"/>
      <c r="BSK2" s="68"/>
      <c r="BSL2" s="68"/>
      <c r="BSM2" s="68"/>
      <c r="BSN2" s="68"/>
      <c r="BSO2" s="68"/>
      <c r="BSP2" s="68"/>
      <c r="BSQ2" s="68"/>
      <c r="BSR2" s="68"/>
      <c r="BSS2" s="68"/>
      <c r="BST2" s="68"/>
      <c r="BSU2" s="68"/>
      <c r="BSV2" s="68"/>
      <c r="BSW2" s="68"/>
      <c r="BSX2" s="68"/>
      <c r="BSY2" s="68"/>
      <c r="BSZ2" s="68"/>
      <c r="BTA2" s="68"/>
      <c r="BTB2" s="68"/>
      <c r="BTC2" s="68"/>
      <c r="BTD2" s="68"/>
      <c r="BTE2" s="68"/>
      <c r="BTF2" s="68"/>
      <c r="BTG2" s="68"/>
      <c r="BTH2" s="68"/>
      <c r="BTI2" s="68"/>
      <c r="BTJ2" s="68"/>
      <c r="BTK2" s="68"/>
      <c r="BTL2" s="68"/>
      <c r="BTM2" s="68"/>
      <c r="BTN2" s="68"/>
      <c r="BTO2" s="68"/>
      <c r="BTP2" s="68"/>
      <c r="BTQ2" s="68"/>
      <c r="BTR2" s="68"/>
      <c r="BTS2" s="68"/>
      <c r="BTT2" s="68"/>
      <c r="BTU2" s="68"/>
      <c r="BTV2" s="68"/>
      <c r="BTW2" s="68"/>
      <c r="BTX2" s="68"/>
      <c r="BTY2" s="68"/>
      <c r="BTZ2" s="68"/>
      <c r="BUA2" s="68"/>
      <c r="BUB2" s="68"/>
      <c r="BUC2" s="68"/>
      <c r="BUD2" s="68"/>
      <c r="BUE2" s="68"/>
      <c r="BUF2" s="68"/>
      <c r="BUG2" s="68"/>
      <c r="BUH2" s="68"/>
      <c r="BUI2" s="68"/>
      <c r="BUJ2" s="68"/>
      <c r="BUK2" s="68"/>
      <c r="BUL2" s="68"/>
      <c r="BUM2" s="68"/>
      <c r="BUN2" s="68"/>
      <c r="BUO2" s="68"/>
      <c r="BUP2" s="68"/>
      <c r="BUQ2" s="68"/>
      <c r="BUR2" s="68"/>
      <c r="BUS2" s="68"/>
      <c r="BUT2" s="68"/>
      <c r="BUU2" s="68"/>
      <c r="BUV2" s="68"/>
      <c r="BUW2" s="68"/>
      <c r="BUX2" s="68"/>
      <c r="BUY2" s="68"/>
      <c r="BUZ2" s="68"/>
      <c r="BVA2" s="68"/>
      <c r="BVB2" s="68"/>
      <c r="BVC2" s="68"/>
      <c r="BVD2" s="68"/>
      <c r="BVE2" s="68"/>
      <c r="BVF2" s="68"/>
      <c r="BVG2" s="68"/>
      <c r="BVH2" s="68"/>
      <c r="BVI2" s="68"/>
      <c r="BVJ2" s="68"/>
      <c r="BVK2" s="68"/>
      <c r="BVL2" s="68"/>
      <c r="BVM2" s="68"/>
      <c r="BVN2" s="68"/>
      <c r="BVO2" s="68"/>
      <c r="BVP2" s="68"/>
      <c r="BVQ2" s="68"/>
      <c r="BVR2" s="68"/>
      <c r="BVS2" s="68"/>
      <c r="BVT2" s="68"/>
      <c r="BVU2" s="68"/>
      <c r="BVV2" s="68"/>
      <c r="BVW2" s="68"/>
      <c r="BVX2" s="68"/>
      <c r="BVY2" s="68"/>
      <c r="BVZ2" s="68"/>
      <c r="BWA2" s="68"/>
      <c r="BWB2" s="68"/>
      <c r="BWC2" s="68"/>
      <c r="BWD2" s="68"/>
      <c r="BWE2" s="68"/>
      <c r="BWF2" s="68"/>
      <c r="BWG2" s="68"/>
      <c r="BWH2" s="68"/>
      <c r="BWI2" s="68"/>
      <c r="BWJ2" s="68"/>
      <c r="BWK2" s="68"/>
      <c r="BWL2" s="68"/>
      <c r="BWM2" s="68"/>
      <c r="BWN2" s="68"/>
      <c r="BWO2" s="68"/>
      <c r="BWP2" s="68"/>
      <c r="BWQ2" s="68"/>
      <c r="BWR2" s="68"/>
      <c r="BWS2" s="68"/>
      <c r="BWT2" s="68"/>
      <c r="BWU2" s="68"/>
      <c r="BWV2" s="68"/>
      <c r="BWW2" s="68"/>
      <c r="BWX2" s="68"/>
      <c r="BWY2" s="68"/>
      <c r="BWZ2" s="68"/>
      <c r="BXA2" s="68"/>
      <c r="BXB2" s="68"/>
      <c r="BXC2" s="68"/>
      <c r="BXD2" s="68"/>
      <c r="BXE2" s="68"/>
      <c r="BXF2" s="68"/>
      <c r="BXG2" s="68"/>
      <c r="BXH2" s="68"/>
      <c r="BXI2" s="68"/>
      <c r="BXJ2" s="68"/>
      <c r="BXK2" s="68"/>
      <c r="BXL2" s="68"/>
      <c r="BXM2" s="68"/>
      <c r="BXN2" s="68"/>
      <c r="BXO2" s="68"/>
      <c r="BXP2" s="68"/>
      <c r="BXQ2" s="68"/>
      <c r="BXR2" s="68"/>
      <c r="BXS2" s="68"/>
      <c r="BXT2" s="68"/>
      <c r="BXU2" s="68"/>
      <c r="BXV2" s="68"/>
      <c r="BXW2" s="68"/>
      <c r="BXX2" s="68"/>
      <c r="BXY2" s="68"/>
      <c r="BXZ2" s="68"/>
      <c r="BYA2" s="68"/>
      <c r="BYB2" s="68"/>
      <c r="BYC2" s="68"/>
      <c r="BYD2" s="68"/>
      <c r="BYE2" s="68"/>
      <c r="BYF2" s="68"/>
      <c r="BYG2" s="68"/>
      <c r="BYH2" s="68"/>
      <c r="BYI2" s="68"/>
      <c r="BYJ2" s="68"/>
      <c r="BYK2" s="68"/>
      <c r="BYL2" s="68"/>
      <c r="BYM2" s="68"/>
      <c r="BYN2" s="68"/>
      <c r="BYO2" s="68"/>
      <c r="BYP2" s="68"/>
      <c r="BYQ2" s="68"/>
      <c r="BYR2" s="68"/>
      <c r="BYS2" s="68"/>
      <c r="BYT2" s="68"/>
      <c r="BYU2" s="68"/>
      <c r="BYV2" s="68"/>
      <c r="BYW2" s="68"/>
      <c r="BYX2" s="68"/>
      <c r="BYY2" s="68"/>
      <c r="BYZ2" s="68"/>
      <c r="BZA2" s="68"/>
      <c r="BZB2" s="68"/>
      <c r="BZC2" s="68"/>
      <c r="BZD2" s="68"/>
      <c r="BZE2" s="68"/>
      <c r="BZF2" s="68"/>
      <c r="BZG2" s="68"/>
      <c r="BZH2" s="68"/>
      <c r="BZI2" s="68"/>
      <c r="BZJ2" s="68"/>
      <c r="BZK2" s="68"/>
      <c r="BZL2" s="68"/>
      <c r="BZM2" s="68"/>
      <c r="BZN2" s="68"/>
      <c r="BZO2" s="68"/>
      <c r="BZP2" s="68"/>
      <c r="BZQ2" s="68"/>
      <c r="BZR2" s="68"/>
      <c r="BZS2" s="68"/>
      <c r="BZT2" s="68"/>
      <c r="BZU2" s="68"/>
      <c r="BZV2" s="68"/>
      <c r="BZW2" s="68"/>
      <c r="BZX2" s="68"/>
      <c r="BZY2" s="68"/>
      <c r="BZZ2" s="68"/>
      <c r="CAA2" s="68"/>
      <c r="CAB2" s="68"/>
      <c r="CAC2" s="68"/>
      <c r="CAD2" s="68"/>
      <c r="CAE2" s="68"/>
      <c r="CAF2" s="68"/>
      <c r="CAG2" s="68"/>
      <c r="CAH2" s="68"/>
      <c r="CAI2" s="68"/>
      <c r="CAJ2" s="68"/>
      <c r="CAK2" s="68"/>
      <c r="CAL2" s="68"/>
      <c r="CAM2" s="68"/>
      <c r="CAN2" s="68"/>
      <c r="CAO2" s="68"/>
      <c r="CAP2" s="68"/>
      <c r="CAQ2" s="68"/>
      <c r="CAR2" s="68"/>
      <c r="CAS2" s="68"/>
      <c r="CAT2" s="68"/>
      <c r="CAU2" s="68"/>
      <c r="CAV2" s="68"/>
      <c r="CAW2" s="68"/>
      <c r="CAX2" s="68"/>
      <c r="CAY2" s="68"/>
      <c r="CAZ2" s="68"/>
      <c r="CBA2" s="68"/>
      <c r="CBB2" s="68"/>
      <c r="CBC2" s="68"/>
      <c r="CBD2" s="68"/>
      <c r="CBE2" s="68"/>
      <c r="CBF2" s="68"/>
      <c r="CBG2" s="68"/>
      <c r="CBH2" s="68"/>
      <c r="CBI2" s="68"/>
      <c r="CBJ2" s="68"/>
      <c r="CBK2" s="68"/>
      <c r="CBL2" s="68"/>
      <c r="CBM2" s="68"/>
      <c r="CBN2" s="68"/>
      <c r="CBO2" s="68"/>
      <c r="CBP2" s="68"/>
      <c r="CBQ2" s="68"/>
      <c r="CBR2" s="68"/>
      <c r="CBS2" s="68"/>
      <c r="CBT2" s="68"/>
      <c r="CBU2" s="68"/>
      <c r="CBV2" s="68"/>
      <c r="CBW2" s="68"/>
      <c r="CBX2" s="68"/>
      <c r="CBY2" s="68"/>
      <c r="CBZ2" s="68"/>
      <c r="CCA2" s="68"/>
      <c r="CCB2" s="68"/>
      <c r="CCC2" s="68"/>
      <c r="CCD2" s="68"/>
      <c r="CCE2" s="68"/>
      <c r="CCF2" s="68"/>
      <c r="CCG2" s="68"/>
      <c r="CCH2" s="68"/>
      <c r="CCI2" s="68"/>
      <c r="CCJ2" s="68"/>
      <c r="CCK2" s="68"/>
      <c r="CCL2" s="68"/>
      <c r="CCM2" s="68"/>
      <c r="CCN2" s="68"/>
      <c r="CCO2" s="68"/>
      <c r="CCP2" s="68"/>
      <c r="CCQ2" s="68"/>
      <c r="CCR2" s="68"/>
      <c r="CCS2" s="68"/>
      <c r="CCT2" s="68"/>
      <c r="CCU2" s="68"/>
      <c r="CCV2" s="68"/>
      <c r="CCW2" s="68"/>
      <c r="CCX2" s="68"/>
      <c r="CCY2" s="68"/>
      <c r="CCZ2" s="68"/>
      <c r="CDA2" s="68"/>
      <c r="CDB2" s="68"/>
      <c r="CDC2" s="68"/>
      <c r="CDD2" s="68"/>
      <c r="CDE2" s="68"/>
      <c r="CDF2" s="68"/>
      <c r="CDG2" s="68"/>
      <c r="CDH2" s="68"/>
      <c r="CDI2" s="68"/>
      <c r="CDJ2" s="68"/>
      <c r="CDK2" s="68"/>
      <c r="CDL2" s="68"/>
      <c r="CDM2" s="68"/>
      <c r="CDN2" s="68"/>
      <c r="CDO2" s="68"/>
      <c r="CDP2" s="68"/>
      <c r="CDQ2" s="68"/>
      <c r="CDR2" s="68"/>
      <c r="CDS2" s="68"/>
      <c r="CDT2" s="68"/>
      <c r="CDU2" s="68"/>
      <c r="CDV2" s="68"/>
      <c r="CDW2" s="68"/>
      <c r="CDX2" s="68"/>
      <c r="CDY2" s="68"/>
      <c r="CDZ2" s="68"/>
      <c r="CEA2" s="68"/>
      <c r="CEB2" s="68"/>
      <c r="CEC2" s="68"/>
      <c r="CED2" s="68"/>
      <c r="CEE2" s="68"/>
      <c r="CEF2" s="68"/>
      <c r="CEG2" s="68"/>
      <c r="CEH2" s="68"/>
      <c r="CEI2" s="68"/>
      <c r="CEJ2" s="68"/>
      <c r="CEK2" s="68"/>
      <c r="CEL2" s="68"/>
      <c r="CEM2" s="68"/>
      <c r="CEN2" s="68"/>
      <c r="CEO2" s="68"/>
      <c r="CEP2" s="68"/>
      <c r="CEQ2" s="68"/>
      <c r="CER2" s="68"/>
      <c r="CES2" s="68"/>
      <c r="CET2" s="68"/>
      <c r="CEU2" s="68"/>
      <c r="CEV2" s="68"/>
      <c r="CEW2" s="68"/>
      <c r="CEX2" s="68"/>
      <c r="CEY2" s="68"/>
      <c r="CEZ2" s="68"/>
      <c r="CFA2" s="68"/>
      <c r="CFB2" s="68"/>
      <c r="CFC2" s="68"/>
      <c r="CFD2" s="68"/>
      <c r="CFE2" s="68"/>
      <c r="CFF2" s="68"/>
      <c r="CFG2" s="68"/>
      <c r="CFH2" s="68"/>
      <c r="CFI2" s="68"/>
      <c r="CFJ2" s="68"/>
      <c r="CFK2" s="68"/>
      <c r="CFL2" s="68"/>
      <c r="CFM2" s="68"/>
      <c r="CFN2" s="68"/>
      <c r="CFO2" s="68"/>
      <c r="CFP2" s="68"/>
      <c r="CFQ2" s="68"/>
      <c r="CFR2" s="68"/>
      <c r="CFS2" s="68"/>
      <c r="CFT2" s="68"/>
      <c r="CFU2" s="68"/>
      <c r="CFV2" s="68"/>
      <c r="CFW2" s="68"/>
      <c r="CFX2" s="68"/>
      <c r="CFY2" s="68"/>
      <c r="CFZ2" s="68"/>
      <c r="CGA2" s="68"/>
      <c r="CGB2" s="68"/>
      <c r="CGC2" s="68"/>
      <c r="CGD2" s="68"/>
      <c r="CGE2" s="68"/>
      <c r="CGF2" s="68"/>
      <c r="CGG2" s="68"/>
      <c r="CGH2" s="68"/>
      <c r="CGI2" s="68"/>
      <c r="CGJ2" s="68"/>
      <c r="CGK2" s="68"/>
      <c r="CGL2" s="68"/>
      <c r="CGM2" s="68"/>
      <c r="CGN2" s="68"/>
      <c r="CGO2" s="68"/>
      <c r="CGP2" s="68"/>
      <c r="CGQ2" s="68"/>
      <c r="CGR2" s="68"/>
      <c r="CGS2" s="68"/>
      <c r="CGT2" s="68"/>
      <c r="CGU2" s="68"/>
      <c r="CGV2" s="68"/>
      <c r="CGW2" s="68"/>
      <c r="CGX2" s="68"/>
      <c r="CGY2" s="68"/>
      <c r="CGZ2" s="68"/>
      <c r="CHA2" s="68"/>
      <c r="CHB2" s="68"/>
      <c r="CHC2" s="68"/>
      <c r="CHD2" s="68"/>
      <c r="CHE2" s="68"/>
      <c r="CHF2" s="68"/>
      <c r="CHG2" s="68"/>
      <c r="CHH2" s="68"/>
      <c r="CHI2" s="68"/>
      <c r="CHJ2" s="68"/>
      <c r="CHK2" s="68"/>
      <c r="CHL2" s="68"/>
      <c r="CHM2" s="68"/>
      <c r="CHN2" s="68"/>
      <c r="CHO2" s="68"/>
      <c r="CHP2" s="68"/>
      <c r="CHQ2" s="68"/>
      <c r="CHR2" s="68"/>
      <c r="CHS2" s="68"/>
      <c r="CHT2" s="68"/>
      <c r="CHU2" s="68"/>
      <c r="CHV2" s="68"/>
      <c r="CHW2" s="68"/>
      <c r="CHX2" s="68"/>
      <c r="CHY2" s="68"/>
      <c r="CHZ2" s="68"/>
      <c r="CIA2" s="68"/>
      <c r="CIB2" s="68"/>
      <c r="CIC2" s="68"/>
      <c r="CID2" s="68"/>
      <c r="CIE2" s="68"/>
      <c r="CIF2" s="68"/>
      <c r="CIG2" s="68"/>
      <c r="CIH2" s="68"/>
      <c r="CII2" s="68"/>
      <c r="CIJ2" s="68"/>
      <c r="CIK2" s="68"/>
      <c r="CIL2" s="68"/>
      <c r="CIM2" s="68"/>
      <c r="CIN2" s="68"/>
      <c r="CIO2" s="68"/>
      <c r="CIP2" s="68"/>
      <c r="CIQ2" s="68"/>
      <c r="CIR2" s="68"/>
      <c r="CIS2" s="68"/>
      <c r="CIT2" s="68"/>
      <c r="CIU2" s="68"/>
      <c r="CIV2" s="68"/>
      <c r="CIW2" s="68"/>
      <c r="CIX2" s="68"/>
      <c r="CIY2" s="68"/>
      <c r="CIZ2" s="68"/>
      <c r="CJA2" s="68"/>
      <c r="CJB2" s="68"/>
      <c r="CJC2" s="68"/>
      <c r="CJD2" s="68"/>
      <c r="CJE2" s="68"/>
      <c r="CJF2" s="68"/>
      <c r="CJG2" s="68"/>
      <c r="CJH2" s="68"/>
      <c r="CJI2" s="68"/>
      <c r="CJJ2" s="68"/>
      <c r="CJK2" s="68"/>
      <c r="CJL2" s="68"/>
      <c r="CJM2" s="68"/>
      <c r="CJN2" s="68"/>
      <c r="CJO2" s="68"/>
      <c r="CJP2" s="68"/>
      <c r="CJQ2" s="68"/>
      <c r="CJR2" s="68"/>
      <c r="CJS2" s="68"/>
      <c r="CJT2" s="68"/>
      <c r="CJU2" s="68"/>
      <c r="CJV2" s="68"/>
      <c r="CJW2" s="68"/>
      <c r="CJX2" s="68"/>
      <c r="CJY2" s="68"/>
      <c r="CJZ2" s="68"/>
      <c r="CKA2" s="68"/>
      <c r="CKB2" s="68"/>
      <c r="CKC2" s="68"/>
      <c r="CKD2" s="68"/>
      <c r="CKE2" s="68"/>
      <c r="CKF2" s="68"/>
      <c r="CKG2" s="68"/>
      <c r="CKH2" s="68"/>
      <c r="CKI2" s="68"/>
      <c r="CKJ2" s="68"/>
      <c r="CKK2" s="68"/>
      <c r="CKL2" s="68"/>
      <c r="CKM2" s="68"/>
      <c r="CKN2" s="68"/>
      <c r="CKO2" s="68"/>
      <c r="CKP2" s="68"/>
      <c r="CKQ2" s="68"/>
      <c r="CKR2" s="68"/>
      <c r="CKS2" s="68"/>
      <c r="CKT2" s="68"/>
      <c r="CKU2" s="68"/>
      <c r="CKV2" s="68"/>
      <c r="CKW2" s="68"/>
      <c r="CKX2" s="68"/>
      <c r="CKY2" s="68"/>
      <c r="CKZ2" s="68"/>
      <c r="CLA2" s="68"/>
      <c r="CLB2" s="68"/>
      <c r="CLC2" s="68"/>
      <c r="CLD2" s="68"/>
      <c r="CLE2" s="68"/>
      <c r="CLF2" s="68"/>
      <c r="CLG2" s="68"/>
      <c r="CLH2" s="68"/>
      <c r="CLI2" s="68"/>
      <c r="CLJ2" s="68"/>
      <c r="CLK2" s="68"/>
      <c r="CLL2" s="68"/>
      <c r="CLM2" s="68"/>
      <c r="CLN2" s="68"/>
      <c r="CLO2" s="68"/>
      <c r="CLP2" s="68"/>
      <c r="CLQ2" s="68"/>
      <c r="CLR2" s="68"/>
      <c r="CLS2" s="68"/>
      <c r="CLT2" s="68"/>
      <c r="CLU2" s="68"/>
      <c r="CLV2" s="68"/>
      <c r="CLW2" s="68"/>
    </row>
    <row r="3">
      <c r="A3" s="68"/>
      <c r="B3" s="68"/>
      <c r="C3" s="68"/>
      <c r="D3" s="68"/>
      <c r="E3" s="68"/>
      <c r="F3" s="68"/>
      <c r="G3" s="68"/>
      <c r="H3" s="68"/>
      <c r="I3" s="68"/>
      <c r="J3" s="68"/>
      <c r="K3" s="68"/>
      <c r="L3" s="68"/>
      <c r="M3" s="68"/>
      <c r="N3" s="68"/>
      <c r="O3" s="68"/>
      <c r="P3" s="68"/>
      <c r="Q3" s="68"/>
      <c r="R3" s="68"/>
      <c r="S3" s="68"/>
      <c r="T3" s="68"/>
      <c r="U3" s="68"/>
      <c r="V3" s="68"/>
      <c r="W3" s="68"/>
      <c r="X3" s="68"/>
      <c r="Y3" s="438"/>
      <c r="Z3" s="438"/>
      <c r="AA3" s="68"/>
      <c r="AB3" s="68"/>
      <c r="AC3" s="68"/>
      <c r="AD3" s="68"/>
      <c r="AE3" s="68"/>
      <c r="AF3" s="68"/>
      <c r="AG3" s="68"/>
      <c r="AH3" s="68"/>
      <c r="AI3" s="68"/>
      <c r="AJ3" s="68"/>
      <c r="AK3" s="438"/>
      <c r="AL3" s="68"/>
      <c r="AM3" s="68"/>
      <c r="AN3" s="68"/>
      <c r="AO3" s="68"/>
      <c r="AP3" s="68"/>
      <c r="AQ3" s="68"/>
      <c r="AR3" s="68"/>
      <c r="AS3" s="68"/>
      <c r="AT3" s="68"/>
      <c r="AU3" s="68"/>
      <c r="AV3" s="68"/>
      <c r="AW3" s="68"/>
      <c r="AX3" s="68"/>
      <c r="AY3" s="68"/>
      <c r="AZ3" s="68"/>
      <c r="BA3" s="68"/>
      <c r="BB3" s="68"/>
      <c r="BC3" s="68"/>
      <c r="BD3" s="68"/>
      <c r="BE3" s="68"/>
      <c r="BF3" s="68"/>
      <c r="BG3" s="68"/>
      <c r="BH3" s="68"/>
      <c r="BI3" s="438"/>
      <c r="BJ3" s="68"/>
      <c r="BK3" s="68"/>
      <c r="BL3" s="68"/>
      <c r="BM3" s="68"/>
      <c r="BN3" s="68"/>
      <c r="BO3" s="68"/>
      <c r="BP3" s="68"/>
      <c r="BQ3" s="68"/>
      <c r="BR3" s="68"/>
      <c r="BS3" s="68"/>
      <c r="BT3" s="68"/>
      <c r="BU3" s="438"/>
      <c r="BV3" s="68"/>
      <c r="BW3" s="68"/>
      <c r="BX3" s="68"/>
      <c r="BY3" s="68"/>
      <c r="BZ3" s="68"/>
      <c r="CA3" s="68"/>
      <c r="CB3" s="68"/>
      <c r="CC3" s="68"/>
      <c r="CD3" s="68"/>
      <c r="CE3" s="68"/>
      <c r="CF3" s="68"/>
      <c r="CG3" s="438"/>
      <c r="CH3" s="68"/>
      <c r="CI3" s="68"/>
      <c r="CJ3" s="68"/>
      <c r="CK3" s="68"/>
      <c r="CL3" s="68"/>
      <c r="CM3" s="68"/>
      <c r="CN3" s="68"/>
      <c r="CO3" s="68"/>
      <c r="CP3" s="68"/>
      <c r="CQ3" s="68"/>
      <c r="CR3" s="68"/>
      <c r="CS3" s="438"/>
      <c r="CT3" s="438"/>
      <c r="CU3" s="68"/>
      <c r="CV3" s="68"/>
      <c r="CW3" s="68"/>
      <c r="CX3" s="68"/>
      <c r="CY3" s="68"/>
      <c r="CZ3" s="68"/>
      <c r="DA3" s="68"/>
      <c r="DB3" s="68"/>
      <c r="DC3" s="68"/>
      <c r="DD3" s="68"/>
      <c r="DE3" s="438"/>
      <c r="DF3" s="438"/>
      <c r="DG3" s="68"/>
      <c r="DH3" s="68"/>
      <c r="DI3" s="68"/>
      <c r="DJ3" s="68"/>
      <c r="DK3" s="68"/>
      <c r="DL3" s="68"/>
      <c r="DM3" s="68"/>
      <c r="DN3" s="68"/>
      <c r="DO3" s="68"/>
      <c r="DP3" s="68"/>
      <c r="DQ3" s="438"/>
      <c r="DR3" s="68"/>
      <c r="DS3" s="68"/>
      <c r="DT3" s="68"/>
      <c r="DU3" s="68"/>
      <c r="DV3" s="68"/>
      <c r="DW3" s="68"/>
      <c r="DX3" s="68"/>
      <c r="DY3" s="68"/>
      <c r="DZ3" s="68"/>
      <c r="EA3" s="68"/>
      <c r="EB3" s="68"/>
      <c r="EC3" s="438"/>
      <c r="ED3" s="68"/>
      <c r="EE3" s="68"/>
      <c r="EF3" s="68"/>
      <c r="EG3" s="68"/>
      <c r="EH3" s="68"/>
      <c r="EI3" s="68"/>
      <c r="EJ3" s="68"/>
      <c r="EK3" s="68"/>
      <c r="EL3" s="68"/>
      <c r="EM3" s="68"/>
      <c r="EN3" s="68"/>
      <c r="EO3" s="438"/>
      <c r="EP3" s="68"/>
      <c r="EQ3" s="68"/>
      <c r="ER3" s="68"/>
      <c r="ES3" s="68"/>
      <c r="ET3" s="68"/>
      <c r="EU3" s="68"/>
      <c r="EV3" s="68"/>
      <c r="EW3" s="68"/>
      <c r="EX3" s="68"/>
      <c r="EY3" s="68"/>
      <c r="EZ3" s="68"/>
      <c r="FA3" s="438"/>
      <c r="FB3" s="68"/>
      <c r="FD3" s="68"/>
      <c r="FE3" s="68"/>
      <c r="FF3" s="68"/>
      <c r="FG3" s="68"/>
      <c r="FH3" s="68"/>
      <c r="FI3" s="68"/>
      <c r="FJ3" s="68"/>
      <c r="FK3" s="68"/>
      <c r="FL3" s="68"/>
      <c r="FM3" s="68"/>
      <c r="FN3" s="68"/>
      <c r="FO3" s="68"/>
      <c r="FP3" s="68"/>
      <c r="FQ3" s="68"/>
      <c r="FR3" s="68"/>
      <c r="FS3" s="68"/>
      <c r="FT3" s="68"/>
      <c r="FU3" s="68"/>
      <c r="FV3" s="68"/>
      <c r="FW3" s="68"/>
      <c r="FX3" s="68"/>
      <c r="FY3" s="68"/>
      <c r="FZ3" s="68"/>
      <c r="GA3" s="68"/>
      <c r="GB3" s="68"/>
      <c r="GC3" s="68"/>
      <c r="GD3" s="68"/>
      <c r="GE3" s="68"/>
      <c r="GF3" s="68"/>
      <c r="GG3" s="68"/>
      <c r="GH3" s="68"/>
      <c r="GI3" s="68"/>
      <c r="GJ3" s="68"/>
      <c r="GK3" s="68"/>
      <c r="GL3" s="68"/>
      <c r="GM3" s="68"/>
      <c r="GN3" s="68"/>
      <c r="GO3" s="68"/>
      <c r="GP3" s="68"/>
      <c r="GQ3" s="68"/>
      <c r="GR3" s="68"/>
      <c r="GS3" s="68"/>
      <c r="GT3" s="68"/>
      <c r="GU3" s="68"/>
      <c r="GV3" s="68"/>
      <c r="GW3" s="68"/>
      <c r="GX3" s="68"/>
      <c r="GY3" s="68"/>
      <c r="GZ3" s="68"/>
      <c r="HA3" s="68"/>
      <c r="HB3" s="68"/>
      <c r="HC3" s="68"/>
      <c r="HD3" s="68"/>
      <c r="HE3" s="68"/>
      <c r="HF3" s="68"/>
      <c r="HG3" s="68"/>
      <c r="HH3" s="68"/>
      <c r="HI3" s="68"/>
      <c r="HJ3" s="68"/>
      <c r="HK3" s="68"/>
      <c r="HL3" s="68"/>
      <c r="HM3" s="68"/>
      <c r="HN3" s="68"/>
      <c r="HO3" s="68"/>
      <c r="HP3" s="68"/>
      <c r="HQ3" s="68"/>
      <c r="HR3" s="68"/>
      <c r="HS3" s="68"/>
      <c r="HT3" s="68"/>
      <c r="HU3" s="68"/>
      <c r="HV3" s="68"/>
      <c r="HW3" s="68"/>
      <c r="HX3" s="68"/>
      <c r="HY3" s="68"/>
      <c r="HZ3" s="68"/>
      <c r="IA3" s="68"/>
      <c r="IB3" s="68"/>
      <c r="IC3" s="68"/>
      <c r="ID3" s="68"/>
      <c r="IE3" s="68"/>
      <c r="IF3" s="68"/>
      <c r="IG3" s="68"/>
      <c r="IH3" s="68"/>
      <c r="II3" s="68"/>
      <c r="IJ3" s="68"/>
      <c r="IK3" s="68"/>
      <c r="IL3" s="68"/>
      <c r="IM3" s="68"/>
      <c r="IN3" s="68"/>
      <c r="IO3" s="68"/>
      <c r="IP3" s="68"/>
      <c r="IQ3" s="68"/>
      <c r="IR3" s="68"/>
      <c r="IS3" s="68"/>
      <c r="IT3" s="68"/>
      <c r="IU3" s="68"/>
      <c r="IV3" s="68"/>
      <c r="IW3" s="68"/>
      <c r="IX3" s="68"/>
      <c r="IY3" s="68"/>
      <c r="IZ3" s="68"/>
      <c r="JA3" s="68"/>
      <c r="JB3" s="68"/>
      <c r="JC3" s="68"/>
      <c r="JD3" s="68"/>
      <c r="JE3" s="68"/>
      <c r="JF3" s="68"/>
      <c r="JG3" s="68"/>
      <c r="JH3" s="68"/>
      <c r="JI3" s="68"/>
      <c r="JJ3" s="68"/>
      <c r="JK3" s="68"/>
      <c r="JL3" s="68"/>
      <c r="JM3" s="68"/>
      <c r="JN3" s="68"/>
      <c r="JO3" s="68"/>
      <c r="JP3" s="68"/>
      <c r="JQ3" s="68"/>
      <c r="JR3" s="68"/>
      <c r="JS3" s="68"/>
      <c r="JT3" s="68"/>
      <c r="JU3" s="68"/>
      <c r="JV3" s="68"/>
      <c r="JW3" s="68"/>
      <c r="JX3" s="68"/>
      <c r="JY3" s="68"/>
      <c r="JZ3" s="68"/>
      <c r="KA3" s="68"/>
      <c r="KB3" s="68"/>
      <c r="KC3" s="68"/>
      <c r="KD3" s="68"/>
      <c r="KE3" s="68"/>
      <c r="KF3" s="68"/>
      <c r="KG3" s="68"/>
      <c r="KH3" s="68"/>
      <c r="KI3" s="68"/>
      <c r="KJ3" s="68"/>
      <c r="KK3" s="68"/>
      <c r="KL3" s="68"/>
      <c r="KM3" s="68"/>
      <c r="KO3" s="68"/>
      <c r="KP3" s="68"/>
      <c r="KS3" s="68"/>
      <c r="KT3" s="68"/>
      <c r="KU3" s="68"/>
      <c r="KV3" s="68"/>
      <c r="KX3" s="68"/>
      <c r="KY3" s="68"/>
      <c r="KZ3" s="68"/>
      <c r="LA3" s="68"/>
      <c r="LB3" s="68"/>
      <c r="LD3" s="68"/>
      <c r="LE3" s="68"/>
      <c r="LF3" s="68"/>
      <c r="LG3" s="68"/>
      <c r="LH3" s="68"/>
      <c r="LI3" s="68"/>
      <c r="LK3" s="68"/>
      <c r="LL3" s="68"/>
      <c r="LM3" s="68"/>
      <c r="LN3" s="68"/>
      <c r="LO3" s="68"/>
      <c r="LP3" s="68"/>
      <c r="LQ3" s="68"/>
      <c r="LR3" s="68"/>
      <c r="LS3" s="68"/>
      <c r="LT3" s="68"/>
      <c r="LU3" s="68"/>
      <c r="LV3" s="68"/>
      <c r="LX3" s="68"/>
      <c r="LY3" s="68"/>
      <c r="LZ3" s="68"/>
      <c r="MA3" s="68"/>
      <c r="MC3" s="68"/>
      <c r="MD3" s="68"/>
      <c r="ME3" s="68"/>
      <c r="MF3" s="68"/>
      <c r="MG3" s="68"/>
      <c r="MH3" s="68"/>
      <c r="MI3" s="68"/>
      <c r="MJ3" s="68"/>
      <c r="MK3" s="68"/>
      <c r="ML3" s="68"/>
      <c r="MM3" s="68"/>
      <c r="MN3" s="68"/>
      <c r="MO3" s="68"/>
      <c r="MP3" s="68"/>
      <c r="MQ3" s="68"/>
      <c r="MR3" s="68"/>
      <c r="MT3" s="68"/>
      <c r="MU3" s="68"/>
      <c r="MV3" s="68"/>
      <c r="MW3" s="68"/>
      <c r="MX3" s="68"/>
      <c r="MY3" s="68"/>
      <c r="MZ3" s="68"/>
      <c r="NA3" s="68"/>
      <c r="NB3" s="68"/>
      <c r="NC3" s="68"/>
      <c r="ND3" s="68"/>
      <c r="NE3" s="68"/>
      <c r="NF3" s="68"/>
      <c r="NG3" s="68"/>
      <c r="NH3" s="68"/>
      <c r="NI3" s="68"/>
      <c r="NJ3" s="68"/>
      <c r="NK3" s="68"/>
      <c r="NL3" s="68"/>
      <c r="NM3" s="68"/>
      <c r="NN3" s="68"/>
      <c r="NO3" s="68"/>
      <c r="NP3" s="68"/>
      <c r="NQ3" s="68"/>
      <c r="NR3" s="68"/>
      <c r="NS3" s="68"/>
      <c r="NT3" s="68"/>
      <c r="NU3" s="68"/>
      <c r="NV3" s="68"/>
      <c r="NW3" s="68"/>
      <c r="NX3" s="68"/>
      <c r="NY3" s="68"/>
      <c r="NZ3" s="68"/>
      <c r="OA3" s="68"/>
      <c r="OB3" s="68"/>
      <c r="OC3" s="68"/>
      <c r="OD3" s="68"/>
      <c r="OE3" s="68"/>
      <c r="OF3" s="68"/>
      <c r="OG3" s="68"/>
      <c r="OH3" s="68"/>
      <c r="OI3" s="68"/>
      <c r="OJ3" s="68"/>
      <c r="OK3" s="68"/>
      <c r="OL3" s="68"/>
      <c r="OM3" s="68"/>
      <c r="ON3" s="68"/>
      <c r="OO3" s="68"/>
      <c r="OP3" s="68"/>
      <c r="OQ3" s="68"/>
      <c r="OR3" s="68"/>
      <c r="OS3" s="68"/>
      <c r="OT3" s="68"/>
      <c r="OU3" s="68"/>
      <c r="OV3" s="68"/>
      <c r="OW3" s="68"/>
      <c r="OX3" s="68"/>
      <c r="OY3" s="68"/>
      <c r="OZ3" s="68"/>
      <c r="PA3" s="68"/>
      <c r="PB3" s="68"/>
      <c r="PC3" s="68"/>
      <c r="PD3" s="68"/>
      <c r="PE3" s="68"/>
      <c r="PF3" s="68"/>
      <c r="PG3" s="68"/>
      <c r="PH3" s="68"/>
      <c r="PI3" s="68"/>
      <c r="PJ3" s="68"/>
      <c r="PK3" s="68"/>
      <c r="PL3" s="68"/>
      <c r="PM3" s="68"/>
      <c r="PN3" s="68"/>
      <c r="PO3" s="68"/>
      <c r="PP3" s="68"/>
      <c r="PQ3" s="68"/>
      <c r="PR3" s="68"/>
      <c r="PS3" s="68"/>
      <c r="PT3" s="68"/>
      <c r="PU3" s="68"/>
      <c r="PV3" s="68"/>
      <c r="PW3" s="68"/>
      <c r="PX3" s="68"/>
      <c r="PY3" s="68"/>
      <c r="PZ3" s="68"/>
      <c r="QA3" s="68"/>
      <c r="QB3" s="68"/>
      <c r="QC3" s="68"/>
      <c r="QD3" s="68"/>
      <c r="QE3" s="68"/>
      <c r="QF3" s="68"/>
      <c r="QG3" s="68"/>
      <c r="QH3" s="68"/>
      <c r="QI3" s="68"/>
      <c r="QJ3" s="68"/>
      <c r="QK3" s="68"/>
      <c r="QL3" s="68"/>
      <c r="QM3" s="68"/>
      <c r="QN3" s="68"/>
      <c r="QO3" s="68"/>
      <c r="QP3" s="68"/>
      <c r="QQ3" s="68"/>
      <c r="QR3" s="68"/>
      <c r="QS3" s="68"/>
      <c r="QT3" s="68"/>
      <c r="QU3" s="68"/>
      <c r="QV3" s="68"/>
      <c r="QW3" s="68"/>
      <c r="QX3" s="68"/>
      <c r="QY3" s="68"/>
      <c r="QZ3" s="68"/>
      <c r="RA3" s="68"/>
      <c r="RB3" s="68"/>
      <c r="RC3" s="68"/>
      <c r="RD3" s="68"/>
      <c r="RE3" s="68"/>
      <c r="RG3" s="68"/>
      <c r="RH3" s="68"/>
      <c r="RI3" s="68"/>
      <c r="RJ3" s="68"/>
      <c r="RK3" s="68"/>
      <c r="RL3" s="68"/>
      <c r="RM3" s="68"/>
      <c r="RN3" s="68"/>
      <c r="RO3" s="68"/>
      <c r="RP3" s="68"/>
      <c r="RQ3" s="68"/>
      <c r="RR3" s="68"/>
      <c r="RT3" s="68"/>
      <c r="RV3" s="68"/>
      <c r="RW3" s="68"/>
      <c r="RX3" s="68"/>
      <c r="RZ3" s="68"/>
      <c r="SA3" s="68"/>
      <c r="SC3" s="68"/>
      <c r="SD3" s="68"/>
      <c r="SE3" s="68"/>
      <c r="SF3" s="68"/>
      <c r="SG3" s="68"/>
      <c r="SH3" s="68"/>
      <c r="SI3" s="68"/>
      <c r="SJ3" s="68"/>
      <c r="SK3" s="68"/>
      <c r="SL3" s="68"/>
      <c r="SM3" s="68"/>
      <c r="SN3" s="68"/>
      <c r="SO3" s="68"/>
      <c r="SP3" s="68"/>
      <c r="SQ3" s="68"/>
      <c r="SR3" s="68"/>
      <c r="SS3" s="68"/>
      <c r="ST3" s="68"/>
      <c r="SU3" s="68"/>
      <c r="SV3" s="68"/>
      <c r="SW3" s="68"/>
      <c r="SX3" s="68"/>
      <c r="SY3" s="68"/>
      <c r="SZ3" s="68"/>
      <c r="TA3" s="68"/>
      <c r="TB3" s="68"/>
      <c r="TC3" s="68"/>
      <c r="TD3" s="68"/>
      <c r="TE3" s="68"/>
      <c r="TF3" s="68"/>
      <c r="TG3" s="68"/>
      <c r="TH3" s="68"/>
      <c r="TI3" s="68"/>
      <c r="TJ3" s="68"/>
      <c r="TK3" s="68"/>
      <c r="TL3" s="68"/>
      <c r="TM3" s="68"/>
      <c r="TN3" s="68"/>
      <c r="TO3" s="68"/>
      <c r="TP3" s="68"/>
      <c r="TQ3" s="68"/>
      <c r="TR3" s="68"/>
      <c r="TS3" s="68"/>
      <c r="TT3" s="68"/>
      <c r="TU3" s="68"/>
      <c r="TV3" s="68"/>
      <c r="TW3" s="68"/>
      <c r="TX3" s="68"/>
      <c r="TY3" s="68"/>
      <c r="TZ3" s="68"/>
      <c r="UA3" s="68"/>
      <c r="UB3" s="68"/>
      <c r="UC3" s="68"/>
      <c r="UD3" s="68"/>
      <c r="UE3" s="68"/>
      <c r="UF3" s="68"/>
      <c r="UG3" s="68"/>
      <c r="UH3" s="68"/>
      <c r="UI3" s="68"/>
      <c r="UJ3" s="68"/>
      <c r="UK3" s="68"/>
      <c r="UL3" s="68"/>
      <c r="UM3" s="68"/>
      <c r="UN3" s="68"/>
      <c r="UO3" s="68"/>
      <c r="UP3" s="68"/>
      <c r="UQ3" s="68"/>
      <c r="UR3" s="68"/>
      <c r="US3" s="68"/>
      <c r="UT3" s="68"/>
      <c r="UU3" s="68"/>
      <c r="UV3" s="68"/>
      <c r="UW3" s="68"/>
      <c r="UX3" s="68"/>
      <c r="UY3" s="68"/>
      <c r="UZ3" s="68"/>
      <c r="VA3" s="68"/>
      <c r="VB3" s="68"/>
      <c r="VC3" s="68"/>
      <c r="VD3" s="68"/>
      <c r="VE3" s="68"/>
      <c r="VF3" s="68"/>
      <c r="VG3" s="68"/>
      <c r="VH3" s="68"/>
      <c r="VI3" s="68"/>
      <c r="VJ3" s="68"/>
      <c r="VK3" s="68"/>
      <c r="VL3" s="68"/>
      <c r="VM3" s="68"/>
      <c r="VN3" s="68"/>
      <c r="VO3" s="68"/>
      <c r="VP3" s="68"/>
      <c r="VR3" s="68"/>
      <c r="VS3" s="68"/>
      <c r="VT3" s="68"/>
      <c r="VU3" s="68"/>
      <c r="VV3" s="68"/>
      <c r="VW3" s="68"/>
      <c r="VX3" s="68"/>
      <c r="VY3" s="68"/>
      <c r="VZ3" s="68"/>
      <c r="WA3" s="68"/>
      <c r="WB3" s="68"/>
      <c r="WC3" s="68"/>
      <c r="WD3" s="68"/>
      <c r="WE3" s="68"/>
      <c r="WF3" s="68"/>
      <c r="WG3" s="68"/>
      <c r="WH3" s="68"/>
      <c r="WI3" s="68"/>
      <c r="WJ3" s="68"/>
      <c r="WK3" s="68"/>
      <c r="WL3" s="68"/>
      <c r="WM3" s="68"/>
      <c r="WO3" s="68"/>
      <c r="WP3" s="68"/>
      <c r="WQ3" s="68"/>
      <c r="WR3" s="68"/>
      <c r="WS3" s="68"/>
      <c r="WT3" s="68"/>
      <c r="WU3" s="68"/>
      <c r="WV3" s="68"/>
      <c r="WW3" s="68"/>
      <c r="WX3" s="68"/>
      <c r="WY3" s="68"/>
      <c r="WZ3" s="68"/>
      <c r="XA3" s="68"/>
      <c r="XB3" s="68"/>
      <c r="XC3" s="68"/>
      <c r="XD3" s="68"/>
      <c r="XF3" s="68"/>
      <c r="XG3" s="68"/>
      <c r="XH3" s="68"/>
      <c r="XI3" s="68"/>
      <c r="XJ3" s="68"/>
      <c r="XK3" s="68"/>
      <c r="XL3" s="68"/>
      <c r="XN3" s="68"/>
      <c r="XO3" s="68"/>
      <c r="XP3" s="68"/>
      <c r="XQ3" s="68"/>
      <c r="XR3" s="68"/>
      <c r="XS3" s="68"/>
      <c r="XU3" s="68"/>
      <c r="XV3" s="68"/>
      <c r="XW3" s="68"/>
      <c r="XX3" s="68"/>
      <c r="XY3" s="68"/>
      <c r="XZ3" s="68"/>
      <c r="YA3" s="68"/>
      <c r="YB3" s="68"/>
      <c r="YC3" s="68"/>
      <c r="YD3" s="68"/>
      <c r="YE3" s="68"/>
      <c r="YF3" s="68"/>
      <c r="YG3" s="68"/>
      <c r="YH3" s="68"/>
      <c r="YI3" s="68"/>
      <c r="YJ3" s="68"/>
      <c r="YK3" s="68"/>
      <c r="YL3" s="68"/>
      <c r="YM3" s="68"/>
      <c r="YN3" s="68"/>
      <c r="YO3" s="68"/>
      <c r="YP3" s="68"/>
      <c r="YQ3" s="68"/>
      <c r="YR3" s="68"/>
      <c r="YS3" s="68"/>
      <c r="YT3" s="68"/>
      <c r="YU3" s="68"/>
      <c r="YV3" s="68"/>
      <c r="YW3" s="68"/>
      <c r="YX3" s="68"/>
      <c r="YY3" s="68"/>
      <c r="YZ3" s="68"/>
      <c r="ZA3" s="68"/>
      <c r="ZB3" s="68"/>
      <c r="ZC3" s="68"/>
      <c r="ZD3" s="68"/>
      <c r="ZE3" s="68"/>
      <c r="ZF3" s="68"/>
      <c r="ZG3" s="68"/>
      <c r="ZH3" s="68"/>
      <c r="ZI3" s="68"/>
      <c r="ZJ3" s="68"/>
      <c r="ZK3" s="68"/>
      <c r="ZL3" s="68"/>
      <c r="ZM3" s="68"/>
      <c r="ZN3" s="68"/>
      <c r="ZO3" s="68"/>
      <c r="ZP3" s="68"/>
      <c r="ZQ3" s="68"/>
      <c r="ZR3" s="68"/>
      <c r="ZS3" s="68"/>
      <c r="ZT3" s="68"/>
      <c r="ZU3" s="68"/>
      <c r="ZV3" s="68"/>
      <c r="ZW3" s="68"/>
      <c r="ZX3" s="68"/>
      <c r="ZY3" s="68"/>
      <c r="ZZ3" s="68"/>
      <c r="AAA3" s="68"/>
      <c r="AAB3" s="68"/>
      <c r="AAC3" s="68"/>
      <c r="AAD3" s="68"/>
      <c r="AAF3" s="68"/>
      <c r="AAG3" s="68"/>
      <c r="AAH3" s="68"/>
      <c r="AAI3" s="68"/>
      <c r="AAJ3" s="68"/>
      <c r="AAK3" s="68"/>
      <c r="AAL3" s="68"/>
      <c r="AAM3" s="68"/>
      <c r="AAN3" s="68"/>
      <c r="AAO3" s="68"/>
      <c r="AAP3" s="68"/>
      <c r="AAQ3" s="68"/>
      <c r="AAR3" s="68"/>
      <c r="AAS3" s="68"/>
      <c r="AAT3" s="68"/>
      <c r="AAU3" s="68"/>
      <c r="AAV3" s="68"/>
      <c r="AAW3" s="68"/>
      <c r="AAX3" s="68"/>
      <c r="AAY3" s="68"/>
      <c r="AAZ3" s="68"/>
      <c r="ABA3" s="68"/>
      <c r="ABB3" s="68"/>
      <c r="ABC3" s="68"/>
      <c r="ABD3" s="68"/>
      <c r="ABE3" s="68"/>
      <c r="ABF3" s="68"/>
      <c r="ABG3" s="68"/>
      <c r="ABH3" s="68"/>
      <c r="ABI3" s="68"/>
      <c r="ABJ3" s="68"/>
      <c r="ABK3" s="68"/>
      <c r="ABL3" s="68"/>
      <c r="ABM3" s="68"/>
      <c r="ABN3" s="68"/>
      <c r="ABO3" s="68"/>
      <c r="ABP3" s="68"/>
      <c r="ABQ3" s="68"/>
      <c r="ABR3" s="68"/>
      <c r="ABS3" s="68"/>
      <c r="ABT3" s="68"/>
      <c r="ABU3" s="68"/>
      <c r="ABV3" s="68"/>
      <c r="ABW3" s="68"/>
      <c r="ABX3" s="68"/>
      <c r="ABY3" s="68"/>
      <c r="ABZ3" s="68"/>
      <c r="ACA3" s="68"/>
      <c r="ACB3" s="68"/>
      <c r="ACC3" s="68"/>
      <c r="ACD3" s="68"/>
      <c r="ACE3" s="68"/>
      <c r="ACF3" s="68"/>
      <c r="ACG3" s="68"/>
      <c r="ACH3" s="68"/>
      <c r="ACI3" s="68"/>
      <c r="ACJ3" s="68"/>
      <c r="ACK3" s="68"/>
      <c r="ACL3" s="68"/>
      <c r="ACM3" s="68"/>
      <c r="ACN3" s="68"/>
      <c r="ACO3" s="68"/>
      <c r="ACP3" s="68"/>
      <c r="ACQ3" s="68"/>
      <c r="ACR3" s="68"/>
      <c r="ACS3" s="68"/>
      <c r="ACT3" s="68"/>
      <c r="ACU3" s="68"/>
      <c r="ACV3" s="68"/>
      <c r="ACX3" s="68"/>
      <c r="ACY3" s="68"/>
      <c r="ACZ3" s="68"/>
      <c r="ADA3" s="68"/>
      <c r="ADB3" s="68"/>
      <c r="ADC3" s="68"/>
      <c r="ADD3" s="68"/>
      <c r="ADE3" s="68"/>
      <c r="ADG3" s="68"/>
      <c r="ADH3" s="68"/>
      <c r="ADI3" s="68"/>
      <c r="ADJ3" s="68"/>
      <c r="ADK3" s="68"/>
      <c r="ADM3" s="68"/>
      <c r="ADN3" s="68"/>
      <c r="ADO3" s="68"/>
      <c r="ADP3" s="68"/>
      <c r="ADQ3" s="68"/>
      <c r="ADR3" s="68"/>
      <c r="ADS3" s="68"/>
      <c r="ADT3" s="68"/>
      <c r="ADU3" s="68"/>
      <c r="ADV3" s="68"/>
      <c r="ADW3" s="68"/>
      <c r="ADX3" s="68"/>
      <c r="ADY3" s="68"/>
      <c r="ADZ3" s="68"/>
      <c r="AEB3" s="68"/>
      <c r="AEC3" s="68"/>
      <c r="AED3" s="68"/>
      <c r="AEE3" s="68"/>
      <c r="AEF3" s="68"/>
      <c r="AEG3" s="68"/>
      <c r="AEI3" s="68"/>
      <c r="AEJ3" s="68"/>
      <c r="AEK3" s="68"/>
      <c r="AEL3" s="68"/>
      <c r="AEM3" s="68"/>
      <c r="AEN3" s="68"/>
      <c r="AEO3" s="68"/>
      <c r="AEP3" s="68"/>
      <c r="AEQ3" s="68"/>
      <c r="AER3" s="68"/>
      <c r="AES3" s="68"/>
      <c r="AET3" s="68"/>
      <c r="AEU3" s="68"/>
      <c r="AEV3" s="68"/>
      <c r="AEW3" s="68"/>
      <c r="AEX3" s="68"/>
      <c r="AEY3" s="68"/>
      <c r="AEZ3" s="68"/>
      <c r="AFA3" s="68"/>
      <c r="AFB3" s="68"/>
      <c r="AFC3" s="68"/>
      <c r="AFD3" s="68"/>
      <c r="AFE3" s="68"/>
      <c r="AFF3" s="68"/>
      <c r="AFG3" s="68"/>
      <c r="AFH3" s="68"/>
      <c r="AFI3" s="68"/>
      <c r="AFJ3" s="68"/>
      <c r="AFK3" s="68"/>
      <c r="AFL3" s="68"/>
      <c r="AFM3" s="68"/>
      <c r="AFN3" s="68"/>
      <c r="AFO3" s="68"/>
      <c r="AFP3" s="68"/>
      <c r="AFQ3" s="68"/>
      <c r="AFR3" s="68"/>
      <c r="AFS3" s="68"/>
      <c r="AFT3" s="68"/>
      <c r="AFU3" s="68"/>
      <c r="AFV3" s="68"/>
      <c r="AFW3" s="68"/>
      <c r="AFX3" s="68"/>
      <c r="AFY3" s="68"/>
      <c r="AFZ3" s="68"/>
      <c r="AGA3" s="68"/>
      <c r="AGB3" s="68"/>
      <c r="AGC3" s="68"/>
      <c r="AGD3" s="68"/>
      <c r="AGE3" s="68"/>
      <c r="AGF3" s="68"/>
      <c r="AGG3" s="68"/>
      <c r="AGH3" s="68"/>
      <c r="AGI3" s="68"/>
      <c r="AGJ3" s="68"/>
      <c r="AGK3" s="68"/>
      <c r="AGL3" s="68"/>
      <c r="AGM3" s="68"/>
      <c r="AGN3" s="68"/>
      <c r="AGO3" s="68"/>
      <c r="AGP3" s="68"/>
      <c r="AGQ3" s="68"/>
      <c r="AGR3" s="68"/>
      <c r="AGS3" s="68"/>
      <c r="AGT3" s="68"/>
      <c r="AGU3" s="68"/>
      <c r="AGV3" s="68"/>
      <c r="AGW3" s="68"/>
      <c r="AGX3" s="68"/>
      <c r="AGY3" s="68"/>
      <c r="AGZ3" s="68"/>
      <c r="AHA3" s="68"/>
      <c r="AHB3" s="68"/>
      <c r="AHC3" s="68"/>
      <c r="AHD3" s="68"/>
      <c r="AHE3" s="68"/>
      <c r="AHF3" s="68"/>
      <c r="AHG3" s="68"/>
      <c r="AHH3" s="68"/>
      <c r="AHI3" s="68"/>
      <c r="AHJ3" s="68"/>
      <c r="AHK3" s="68"/>
      <c r="AHL3" s="68"/>
      <c r="AHM3" s="68"/>
      <c r="AHN3" s="68"/>
      <c r="AHO3" s="68"/>
      <c r="AHP3" s="68"/>
      <c r="AHQ3" s="68"/>
      <c r="AHR3" s="68"/>
      <c r="AHS3" s="68"/>
      <c r="AHT3" s="68"/>
      <c r="AHU3" s="68"/>
      <c r="AHV3" s="68"/>
      <c r="AHW3" s="68"/>
      <c r="AHX3" s="68"/>
      <c r="AHY3" s="68"/>
      <c r="AHZ3" s="68"/>
      <c r="AIA3" s="68"/>
      <c r="AIB3" s="68"/>
      <c r="AIC3" s="68"/>
      <c r="AID3" s="68"/>
      <c r="AIE3" s="68"/>
      <c r="AIF3" s="68"/>
      <c r="AIG3" s="68"/>
      <c r="AIH3" s="68"/>
      <c r="AII3" s="68"/>
      <c r="AIJ3" s="68"/>
      <c r="AIK3" s="68"/>
      <c r="AIL3" s="68"/>
      <c r="AIM3" s="68"/>
      <c r="AIN3" s="68"/>
      <c r="AIO3" s="68"/>
      <c r="AIP3" s="68"/>
      <c r="AIQ3" s="68"/>
      <c r="AIR3" s="68"/>
      <c r="AIS3" s="68"/>
      <c r="AIT3" s="68"/>
      <c r="AIU3" s="68"/>
      <c r="AIV3" s="68"/>
      <c r="AIW3" s="68"/>
      <c r="AIX3" s="68"/>
      <c r="AIY3" s="68"/>
      <c r="AIZ3" s="68"/>
      <c r="AJA3" s="68"/>
      <c r="AJB3" s="68"/>
      <c r="AJC3" s="68"/>
      <c r="AJD3" s="68"/>
      <c r="AJE3" s="68"/>
      <c r="AJF3" s="68"/>
      <c r="AJG3" s="68"/>
      <c r="AJH3" s="68"/>
      <c r="AJI3" s="68"/>
      <c r="AJJ3" s="68"/>
      <c r="AJK3" s="68"/>
      <c r="AJL3" s="68"/>
      <c r="AJM3" s="68"/>
      <c r="AJN3" s="68"/>
      <c r="AJO3" s="68"/>
      <c r="AJP3" s="68"/>
      <c r="AJQ3" s="68"/>
      <c r="AJR3" s="68"/>
      <c r="AJS3" s="68"/>
      <c r="AJT3" s="68"/>
      <c r="AJU3" s="68"/>
      <c r="AJV3" s="68"/>
      <c r="AJW3" s="68"/>
      <c r="AJX3" s="68"/>
      <c r="AJY3" s="68"/>
      <c r="AJZ3" s="68"/>
      <c r="AKA3" s="68"/>
      <c r="AKB3" s="68"/>
      <c r="AKC3" s="68"/>
      <c r="AKD3" s="68"/>
      <c r="AKE3" s="68"/>
      <c r="AKF3" s="68"/>
      <c r="AKG3" s="68"/>
      <c r="AKH3" s="68"/>
      <c r="AKI3" s="68"/>
      <c r="AKJ3" s="68"/>
      <c r="AKK3" s="68"/>
      <c r="AKL3" s="68"/>
      <c r="AKM3" s="68"/>
      <c r="AKN3" s="68"/>
      <c r="AKO3" s="68"/>
      <c r="AKP3" s="68"/>
      <c r="AKQ3" s="68"/>
      <c r="AKR3" s="68"/>
      <c r="AKS3" s="68"/>
      <c r="AKT3" s="68"/>
      <c r="AKU3" s="68"/>
      <c r="AKV3" s="68"/>
      <c r="AKW3" s="68"/>
      <c r="AKX3" s="68"/>
      <c r="AKY3" s="68"/>
      <c r="AKZ3" s="68"/>
      <c r="ALA3" s="68"/>
      <c r="ALB3" s="68"/>
      <c r="ALC3" s="68"/>
      <c r="ALD3" s="68"/>
      <c r="ALE3" s="68"/>
      <c r="ALF3" s="68"/>
      <c r="ALG3" s="68"/>
      <c r="ALH3" s="68"/>
      <c r="ALI3" s="68"/>
      <c r="ALJ3" s="68"/>
      <c r="ALK3" s="68"/>
      <c r="ALL3" s="68"/>
      <c r="ALM3" s="68"/>
      <c r="ALN3" s="68"/>
      <c r="ALO3" s="68"/>
      <c r="ALP3" s="68"/>
      <c r="ALQ3" s="68"/>
      <c r="ALR3" s="68"/>
      <c r="ALS3" s="68"/>
      <c r="ALT3" s="68"/>
      <c r="ALU3" s="68"/>
      <c r="ALV3" s="68"/>
      <c r="ALW3" s="68"/>
      <c r="ALX3" s="68"/>
      <c r="ALY3" s="68"/>
      <c r="ALZ3" s="68"/>
      <c r="AMA3" s="68"/>
      <c r="AMB3" s="68"/>
      <c r="AMC3" s="68"/>
      <c r="AMD3" s="68"/>
      <c r="AME3" s="68"/>
      <c r="AMF3" s="68"/>
      <c r="AMG3" s="68"/>
      <c r="AMH3" s="68"/>
      <c r="AMI3" s="68"/>
      <c r="AMJ3" s="68"/>
      <c r="AMK3" s="68"/>
      <c r="AML3" s="68"/>
      <c r="AMM3" s="68"/>
      <c r="AMN3" s="68"/>
      <c r="AMO3" s="68"/>
      <c r="AMP3" s="68"/>
      <c r="AMQ3" s="68"/>
      <c r="AMR3" s="68"/>
      <c r="AMS3" s="68"/>
      <c r="AMT3" s="68"/>
      <c r="AMU3" s="68"/>
      <c r="AMV3" s="68"/>
      <c r="AMW3" s="68"/>
      <c r="AMX3" s="68"/>
      <c r="AMY3" s="68"/>
      <c r="AMZ3" s="68"/>
      <c r="ANA3" s="68"/>
      <c r="ANB3" s="68"/>
      <c r="ANC3" s="68"/>
      <c r="AND3" s="68"/>
      <c r="ANE3" s="68"/>
      <c r="ANF3" s="68"/>
      <c r="ANG3" s="68"/>
      <c r="ANH3" s="68"/>
      <c r="ANI3" s="68"/>
      <c r="ANJ3" s="68"/>
      <c r="ANK3" s="68"/>
      <c r="ANL3" s="68"/>
      <c r="ANM3" s="68"/>
      <c r="ANN3" s="68"/>
      <c r="ANO3" s="68"/>
      <c r="ANP3" s="68"/>
      <c r="ANQ3" s="68"/>
      <c r="ANR3" s="68"/>
      <c r="ANS3" s="68"/>
      <c r="ANT3" s="68"/>
      <c r="ANU3" s="68"/>
      <c r="ANV3" s="68"/>
      <c r="ANW3" s="68"/>
      <c r="ANX3" s="68"/>
      <c r="ANY3" s="68"/>
      <c r="ANZ3" s="68"/>
      <c r="AOA3" s="68"/>
      <c r="AOB3" s="68"/>
      <c r="AOC3" s="68"/>
      <c r="AOD3" s="68"/>
      <c r="AOE3" s="68"/>
      <c r="AOF3" s="68"/>
      <c r="AOG3" s="68"/>
      <c r="AOH3" s="68"/>
      <c r="AOI3" s="68"/>
      <c r="AOJ3" s="68"/>
      <c r="AOK3" s="68"/>
      <c r="AOL3" s="68"/>
      <c r="AOM3" s="68"/>
      <c r="AON3" s="68"/>
      <c r="AOO3" s="68"/>
      <c r="AOP3" s="68"/>
      <c r="AOQ3" s="68"/>
      <c r="AOR3" s="68"/>
      <c r="AOS3" s="68"/>
      <c r="AOT3" s="68"/>
      <c r="AOU3" s="68"/>
      <c r="AOV3" s="68"/>
      <c r="AOW3" s="68"/>
      <c r="AOX3" s="68"/>
      <c r="AOY3" s="68"/>
      <c r="AOZ3" s="68"/>
      <c r="APA3" s="68"/>
      <c r="APB3" s="68"/>
      <c r="APC3" s="68"/>
      <c r="APD3" s="68"/>
      <c r="APE3" s="68"/>
      <c r="APF3" s="68"/>
      <c r="APG3" s="68"/>
      <c r="APH3" s="68"/>
      <c r="API3" s="68"/>
      <c r="APJ3" s="68"/>
      <c r="APK3" s="68"/>
      <c r="APL3" s="68"/>
      <c r="APM3" s="68"/>
      <c r="APN3" s="68"/>
      <c r="APO3" s="68"/>
      <c r="APP3" s="68"/>
      <c r="APQ3" s="68"/>
      <c r="APR3" s="68"/>
      <c r="APS3" s="68"/>
      <c r="APT3" s="68"/>
      <c r="APU3" s="68"/>
      <c r="APV3" s="68"/>
      <c r="APW3" s="68"/>
      <c r="APX3" s="68"/>
      <c r="APY3" s="68"/>
      <c r="APZ3" s="68"/>
      <c r="AQA3" s="68"/>
      <c r="AQB3" s="68"/>
      <c r="AQC3" s="68"/>
      <c r="AQD3" s="68"/>
      <c r="AQE3" s="68"/>
      <c r="AQF3" s="68"/>
      <c r="AQG3" s="68"/>
      <c r="AQH3" s="68"/>
      <c r="AQI3" s="68"/>
      <c r="AQJ3" s="68"/>
      <c r="AQK3" s="68"/>
      <c r="AQL3" s="68"/>
      <c r="AQM3" s="68"/>
      <c r="AQN3" s="68"/>
      <c r="AQO3" s="68"/>
      <c r="AQP3" s="68"/>
      <c r="AQQ3" s="68"/>
      <c r="AQR3" s="68"/>
      <c r="AQS3" s="68"/>
      <c r="AQT3" s="68"/>
      <c r="AQU3" s="68"/>
      <c r="AQV3" s="68"/>
      <c r="AQW3" s="68"/>
      <c r="AQX3" s="68"/>
      <c r="AQY3" s="68"/>
      <c r="AQZ3" s="68"/>
      <c r="ARA3" s="68"/>
      <c r="ARB3" s="68"/>
      <c r="ARC3" s="68"/>
      <c r="ARD3" s="68"/>
      <c r="ARE3" s="68"/>
      <c r="ARF3" s="68"/>
      <c r="ARG3" s="68"/>
      <c r="ARH3" s="68"/>
      <c r="ARI3" s="68"/>
      <c r="ARJ3" s="68"/>
      <c r="ARK3" s="68"/>
      <c r="ARL3" s="68"/>
      <c r="ARM3" s="68"/>
      <c r="ARN3" s="68"/>
      <c r="ARO3" s="68"/>
      <c r="ARP3" s="68"/>
      <c r="ARQ3" s="68"/>
      <c r="ARR3" s="68"/>
      <c r="ARS3" s="68"/>
      <c r="ART3" s="68"/>
      <c r="ARU3" s="68"/>
      <c r="ARV3" s="68"/>
      <c r="ARW3" s="68"/>
      <c r="ARX3" s="68"/>
      <c r="ARY3" s="68"/>
      <c r="ARZ3" s="68"/>
      <c r="ASA3" s="68"/>
      <c r="ASB3" s="68"/>
      <c r="ASC3" s="68"/>
      <c r="ASD3" s="68"/>
      <c r="ASE3" s="68"/>
      <c r="ASF3" s="68"/>
      <c r="ASG3" s="68"/>
      <c r="ASH3" s="68"/>
      <c r="ASI3" s="68"/>
      <c r="ASJ3" s="68"/>
      <c r="ASK3" s="68"/>
      <c r="ASL3" s="68"/>
      <c r="ASM3" s="68"/>
      <c r="ASN3" s="68"/>
      <c r="ASO3" s="68"/>
      <c r="ASP3" s="68"/>
      <c r="ASQ3" s="68"/>
      <c r="ASR3" s="68"/>
      <c r="ASS3" s="68"/>
      <c r="AST3" s="68"/>
      <c r="ASU3" s="68"/>
      <c r="ASV3" s="68"/>
      <c r="ASW3" s="68"/>
      <c r="ASX3" s="68"/>
      <c r="ASY3" s="68"/>
      <c r="ASZ3" s="68"/>
      <c r="ATA3" s="68"/>
      <c r="ATB3" s="68"/>
      <c r="ATC3" s="68"/>
      <c r="ATD3" s="68"/>
      <c r="ATE3" s="68"/>
      <c r="ATF3" s="68"/>
      <c r="ATG3" s="68"/>
      <c r="ATH3" s="68"/>
      <c r="ATI3" s="68"/>
      <c r="ATJ3" s="68"/>
      <c r="ATK3" s="68"/>
      <c r="ATL3" s="68"/>
      <c r="ATM3" s="68"/>
      <c r="ATN3" s="68"/>
      <c r="ATO3" s="68"/>
      <c r="ATP3" s="68"/>
      <c r="ATQ3" s="68"/>
      <c r="ATR3" s="68"/>
      <c r="ATS3" s="68"/>
      <c r="ATT3" s="68"/>
      <c r="ATU3" s="68"/>
      <c r="ATV3" s="68"/>
      <c r="ATW3" s="68"/>
      <c r="ATX3" s="68"/>
      <c r="ATY3" s="68"/>
      <c r="ATZ3" s="68"/>
      <c r="AUA3" s="68"/>
      <c r="AUB3" s="68"/>
      <c r="AUC3" s="68"/>
      <c r="AUD3" s="68"/>
      <c r="AUE3" s="68"/>
      <c r="AUF3" s="68"/>
      <c r="AUG3" s="68"/>
      <c r="AUH3" s="68"/>
      <c r="AUI3" s="68"/>
      <c r="AUJ3" s="68"/>
      <c r="AUK3" s="68"/>
      <c r="AUL3" s="68"/>
      <c r="AUM3" s="68"/>
      <c r="AUN3" s="68"/>
      <c r="AUO3" s="68"/>
      <c r="AUP3" s="68"/>
      <c r="AUQ3" s="68"/>
      <c r="AUR3" s="68"/>
      <c r="AUS3" s="68"/>
      <c r="AUT3" s="68"/>
      <c r="AUU3" s="68"/>
      <c r="AUV3" s="68"/>
      <c r="AUW3" s="68"/>
      <c r="AUX3" s="68"/>
      <c r="AUY3" s="68"/>
      <c r="AUZ3" s="68"/>
      <c r="AVA3" s="68"/>
      <c r="AVB3" s="68"/>
      <c r="AVC3" s="68"/>
      <c r="AVD3" s="68"/>
      <c r="AVE3" s="68"/>
      <c r="AVF3" s="68"/>
      <c r="AVG3" s="68"/>
      <c r="AVH3" s="68"/>
      <c r="AVI3" s="68"/>
      <c r="AVJ3" s="68"/>
      <c r="AVK3" s="68"/>
      <c r="AVL3" s="68"/>
      <c r="AVM3" s="68"/>
      <c r="AVN3" s="68"/>
      <c r="AVO3" s="68"/>
      <c r="AVP3" s="68"/>
      <c r="AVQ3" s="68"/>
      <c r="AVR3" s="68"/>
      <c r="AVS3" s="68"/>
      <c r="AVT3" s="68"/>
      <c r="AVU3" s="68"/>
      <c r="AVV3" s="68"/>
      <c r="AVW3" s="68"/>
      <c r="AVX3" s="68"/>
      <c r="AVY3" s="68"/>
      <c r="AVZ3" s="68"/>
      <c r="AWA3" s="68"/>
      <c r="AWB3" s="68"/>
      <c r="AWC3" s="68"/>
      <c r="AWD3" s="68"/>
      <c r="AWE3" s="68"/>
      <c r="AWF3" s="68"/>
      <c r="AWG3" s="68"/>
      <c r="AWH3" s="68"/>
      <c r="AWI3" s="68"/>
      <c r="AWJ3" s="68"/>
      <c r="AWK3" s="68"/>
      <c r="AWL3" s="68"/>
      <c r="AWM3" s="68"/>
      <c r="AWN3" s="68"/>
      <c r="AWO3" s="68"/>
      <c r="AWP3" s="68"/>
      <c r="AWQ3" s="68"/>
      <c r="AWR3" s="68"/>
      <c r="AWS3" s="68"/>
      <c r="AWT3" s="68"/>
      <c r="AWU3" s="68"/>
      <c r="AWV3" s="68"/>
      <c r="AWW3" s="68"/>
      <c r="AWX3" s="68"/>
      <c r="AWY3" s="68"/>
      <c r="AWZ3" s="68"/>
      <c r="AXA3" s="68"/>
      <c r="AXB3" s="68"/>
      <c r="AXC3" s="68"/>
      <c r="AXD3" s="68"/>
      <c r="AXE3" s="68"/>
      <c r="AXF3" s="68"/>
      <c r="AXG3" s="68"/>
      <c r="AXH3" s="68"/>
      <c r="AXI3" s="68"/>
      <c r="AXJ3" s="68"/>
      <c r="AXK3" s="68"/>
      <c r="AXL3" s="68"/>
      <c r="AXM3" s="68"/>
      <c r="AXN3" s="68"/>
      <c r="AXO3" s="68"/>
      <c r="AXP3" s="68"/>
      <c r="AXQ3" s="68"/>
      <c r="AXR3" s="68"/>
      <c r="AXS3" s="68"/>
      <c r="AXT3" s="68"/>
      <c r="AXU3" s="68"/>
      <c r="AXV3" s="68"/>
      <c r="AXW3" s="68"/>
      <c r="AXX3" s="68"/>
      <c r="AXY3" s="68"/>
      <c r="AXZ3" s="68"/>
      <c r="AYA3" s="68"/>
      <c r="AYB3" s="68"/>
      <c r="AYC3" s="68"/>
      <c r="AYD3" s="68"/>
      <c r="AYE3" s="68"/>
      <c r="AYF3" s="68"/>
      <c r="AYG3" s="68"/>
      <c r="AYH3" s="68"/>
      <c r="AYI3" s="68"/>
      <c r="AYJ3" s="68"/>
      <c r="AYK3" s="68"/>
      <c r="AYL3" s="68"/>
      <c r="AYM3" s="68"/>
      <c r="AYN3" s="68"/>
      <c r="AYO3" s="68"/>
      <c r="AYP3" s="68"/>
      <c r="AYQ3" s="68"/>
      <c r="AYR3" s="68"/>
      <c r="AYS3" s="68"/>
      <c r="AYT3" s="68"/>
      <c r="AYU3" s="68"/>
      <c r="AYV3" s="68"/>
      <c r="AYW3" s="68"/>
      <c r="AYX3" s="68"/>
      <c r="AYY3" s="68"/>
      <c r="AYZ3" s="68"/>
      <c r="AZA3" s="68"/>
      <c r="AZB3" s="68"/>
      <c r="AZC3" s="68"/>
      <c r="AZD3" s="68"/>
      <c r="AZE3" s="68"/>
      <c r="AZF3" s="68"/>
      <c r="AZG3" s="68"/>
      <c r="AZH3" s="68"/>
      <c r="AZI3" s="68"/>
      <c r="AZJ3" s="68"/>
      <c r="AZK3" s="68"/>
      <c r="AZL3" s="68"/>
      <c r="AZM3" s="68"/>
      <c r="AZN3" s="68"/>
      <c r="AZO3" s="68"/>
      <c r="AZP3" s="68"/>
      <c r="AZQ3" s="68"/>
      <c r="AZR3" s="68"/>
      <c r="AZS3" s="68"/>
      <c r="AZT3" s="68"/>
      <c r="AZU3" s="68"/>
      <c r="AZV3" s="68"/>
      <c r="AZW3" s="68"/>
      <c r="AZX3" s="68"/>
      <c r="AZY3" s="68"/>
      <c r="AZZ3" s="68"/>
      <c r="BAA3" s="68"/>
      <c r="BAB3" s="68"/>
      <c r="BAC3" s="68"/>
      <c r="BAD3" s="68"/>
      <c r="BAE3" s="68"/>
      <c r="BAF3" s="68"/>
      <c r="BAG3" s="68"/>
      <c r="BAH3" s="68"/>
      <c r="BAI3" s="68"/>
      <c r="BAJ3" s="68"/>
      <c r="BAK3" s="68"/>
      <c r="BAL3" s="68"/>
      <c r="BAM3" s="68"/>
      <c r="BAN3" s="68"/>
      <c r="BAO3" s="68"/>
      <c r="BAP3" s="68"/>
      <c r="BAQ3" s="68"/>
      <c r="BAR3" s="68"/>
      <c r="BAS3" s="68"/>
      <c r="BAT3" s="68"/>
      <c r="BAU3" s="68"/>
      <c r="BAV3" s="68"/>
      <c r="BAW3" s="68"/>
      <c r="BAX3" s="68"/>
      <c r="BAY3" s="68"/>
      <c r="BAZ3" s="68"/>
      <c r="BBA3" s="68"/>
      <c r="BBB3" s="68"/>
      <c r="BBC3" s="68"/>
      <c r="BBD3" s="68"/>
      <c r="BBE3" s="68"/>
      <c r="BBF3" s="68"/>
      <c r="BBG3" s="68"/>
      <c r="BBH3" s="68"/>
      <c r="BBI3" s="68"/>
      <c r="BBJ3" s="68"/>
      <c r="BBK3" s="68"/>
      <c r="BBL3" s="68"/>
      <c r="BBM3" s="68"/>
      <c r="BBN3" s="68"/>
      <c r="BBO3" s="68"/>
      <c r="BBP3" s="68"/>
      <c r="BBQ3" s="68"/>
      <c r="BBR3" s="68"/>
      <c r="BBS3" s="68"/>
      <c r="BBT3" s="68"/>
      <c r="BBU3" s="68"/>
      <c r="BBV3" s="68"/>
      <c r="BBW3" s="68"/>
      <c r="BBX3" s="68"/>
      <c r="BBY3" s="68"/>
      <c r="BBZ3" s="68"/>
      <c r="BCA3" s="68"/>
      <c r="BCB3" s="68"/>
      <c r="BCC3" s="68"/>
      <c r="BCD3" s="68"/>
      <c r="BCE3" s="68"/>
      <c r="BCF3" s="68"/>
      <c r="BCG3" s="68"/>
      <c r="BCH3" s="68"/>
      <c r="BCI3" s="68"/>
      <c r="BCJ3" s="68"/>
      <c r="BCK3" s="68"/>
      <c r="BCL3" s="68"/>
      <c r="BCM3" s="68"/>
      <c r="BCN3" s="68"/>
      <c r="BCO3" s="68"/>
      <c r="BCP3" s="68"/>
      <c r="BCQ3" s="68"/>
      <c r="BCR3" s="68"/>
      <c r="BCS3" s="68"/>
      <c r="BCT3" s="68"/>
      <c r="BCU3" s="68"/>
      <c r="BCV3" s="68"/>
      <c r="BCW3" s="68"/>
      <c r="BCX3" s="68"/>
      <c r="BCY3" s="68"/>
      <c r="BCZ3" s="68"/>
      <c r="BDA3" s="68"/>
      <c r="BDB3" s="68"/>
      <c r="BDC3" s="68"/>
      <c r="BDD3" s="68"/>
      <c r="BDE3" s="68"/>
      <c r="BDF3" s="68"/>
      <c r="BDG3" s="68"/>
      <c r="BDH3" s="68"/>
      <c r="BDI3" s="68"/>
      <c r="BDJ3" s="68"/>
      <c r="BDK3" s="68"/>
      <c r="BDL3" s="68"/>
      <c r="BDM3" s="68"/>
      <c r="BDN3" s="68"/>
      <c r="BDO3" s="68"/>
      <c r="BDP3" s="68"/>
      <c r="BDQ3" s="68"/>
      <c r="BDR3" s="68"/>
      <c r="BDS3" s="68"/>
      <c r="BDT3" s="68"/>
      <c r="BDU3" s="68"/>
      <c r="BDV3" s="68"/>
      <c r="BDW3" s="68"/>
      <c r="BDX3" s="68"/>
      <c r="BDY3" s="68"/>
      <c r="BDZ3" s="68"/>
      <c r="BEA3" s="68"/>
      <c r="BEB3" s="68"/>
      <c r="BEC3" s="68"/>
      <c r="BED3" s="68"/>
      <c r="BEE3" s="68"/>
      <c r="BEF3" s="68"/>
      <c r="BEG3" s="68"/>
      <c r="BEH3" s="68"/>
      <c r="BEI3" s="68"/>
      <c r="BEJ3" s="68"/>
      <c r="BEK3" s="68"/>
      <c r="BEL3" s="68"/>
      <c r="BEM3" s="68"/>
      <c r="BEN3" s="68"/>
      <c r="BEO3" s="68"/>
      <c r="BEP3" s="68"/>
      <c r="BEQ3" s="68"/>
      <c r="BER3" s="68"/>
      <c r="BES3" s="68"/>
      <c r="BET3" s="68"/>
      <c r="BEU3" s="68"/>
      <c r="BEV3" s="68"/>
      <c r="BEW3" s="68"/>
      <c r="BEX3" s="68"/>
      <c r="BEY3" s="68"/>
      <c r="BEZ3" s="68"/>
      <c r="BFA3" s="68"/>
      <c r="BFB3" s="68"/>
      <c r="BFC3" s="68"/>
      <c r="BFD3" s="68"/>
      <c r="BFE3" s="68"/>
      <c r="BFF3" s="68"/>
      <c r="BFG3" s="68"/>
      <c r="BFH3" s="68"/>
      <c r="BFI3" s="68"/>
      <c r="BFJ3" s="68"/>
      <c r="BFK3" s="68"/>
      <c r="BFL3" s="68"/>
      <c r="BFM3" s="68"/>
      <c r="BFN3" s="68"/>
      <c r="BFO3" s="68"/>
      <c r="BFP3" s="68"/>
      <c r="BFQ3" s="68"/>
      <c r="BFR3" s="68"/>
      <c r="BFS3" s="68"/>
      <c r="BFT3" s="68"/>
      <c r="BFU3" s="68"/>
      <c r="BFV3" s="68"/>
      <c r="BFW3" s="68"/>
      <c r="BFX3" s="68"/>
      <c r="BFY3" s="68"/>
      <c r="BFZ3" s="68"/>
      <c r="BGA3" s="68"/>
      <c r="BGB3" s="68"/>
      <c r="BGC3" s="68"/>
      <c r="BGD3" s="68"/>
      <c r="BGE3" s="68"/>
      <c r="BGF3" s="68"/>
      <c r="BGG3" s="68"/>
      <c r="BGH3" s="68"/>
      <c r="BGI3" s="68"/>
      <c r="BGJ3" s="68"/>
      <c r="BGK3" s="68"/>
      <c r="BGL3" s="68"/>
      <c r="BGM3" s="68"/>
      <c r="BGN3" s="68"/>
      <c r="BGO3" s="68"/>
      <c r="BGP3" s="68"/>
      <c r="BGQ3" s="68"/>
      <c r="BGR3" s="68"/>
      <c r="BGS3" s="68"/>
      <c r="BGT3" s="68"/>
      <c r="BGU3" s="68"/>
      <c r="BGV3" s="68"/>
      <c r="BGW3" s="68"/>
      <c r="BGX3" s="68"/>
      <c r="BGY3" s="68"/>
      <c r="BGZ3" s="68"/>
      <c r="BHA3" s="68"/>
      <c r="BHB3" s="68"/>
      <c r="BHC3" s="68"/>
      <c r="BHD3" s="68"/>
      <c r="BHE3" s="68"/>
      <c r="BHF3" s="68"/>
      <c r="BHG3" s="68"/>
      <c r="BHH3" s="68"/>
      <c r="BHI3" s="68"/>
      <c r="BHJ3" s="68"/>
      <c r="BHK3" s="68"/>
      <c r="BHL3" s="68"/>
      <c r="BHM3" s="68"/>
      <c r="BHN3" s="68"/>
      <c r="BHO3" s="68"/>
      <c r="BHP3" s="68"/>
      <c r="BHQ3" s="68"/>
      <c r="BHR3" s="68"/>
      <c r="BHS3" s="68"/>
      <c r="BHT3" s="68"/>
      <c r="BHU3" s="68"/>
      <c r="BHV3" s="68"/>
      <c r="BHW3" s="68"/>
      <c r="BHX3" s="68"/>
      <c r="BHY3" s="68"/>
      <c r="BHZ3" s="68"/>
      <c r="BIA3" s="68"/>
      <c r="BIB3" s="68"/>
      <c r="BIC3" s="68"/>
      <c r="BID3" s="68"/>
      <c r="BIE3" s="68"/>
      <c r="BIF3" s="68"/>
      <c r="BIG3" s="68"/>
      <c r="BIH3" s="68"/>
      <c r="BII3" s="68"/>
      <c r="BIJ3" s="68"/>
      <c r="BIK3" s="68"/>
      <c r="BIL3" s="68"/>
      <c r="BIM3" s="68"/>
      <c r="BIN3" s="68"/>
      <c r="BIO3" s="68"/>
      <c r="BIP3" s="68"/>
      <c r="BIQ3" s="68"/>
      <c r="BIR3" s="68"/>
      <c r="BIS3" s="68"/>
      <c r="BIT3" s="68"/>
      <c r="BIU3" s="68"/>
      <c r="BIV3" s="68"/>
      <c r="BIW3" s="68"/>
      <c r="BIX3" s="68"/>
      <c r="BIY3" s="68"/>
      <c r="BIZ3" s="68"/>
      <c r="BJA3" s="68"/>
      <c r="BJB3" s="68"/>
      <c r="BJC3" s="68"/>
      <c r="BJD3" s="68"/>
      <c r="BJE3" s="68"/>
      <c r="BJF3" s="68"/>
      <c r="BJG3" s="68"/>
      <c r="BJH3" s="68"/>
      <c r="BJI3" s="68"/>
      <c r="BJJ3" s="68"/>
      <c r="BJK3" s="68"/>
      <c r="BJL3" s="68"/>
      <c r="BJM3" s="68"/>
      <c r="BJN3" s="68"/>
      <c r="BJO3" s="68"/>
      <c r="BJP3" s="68"/>
      <c r="BJQ3" s="68"/>
      <c r="BJR3" s="68"/>
      <c r="BJS3" s="68"/>
      <c r="BJT3" s="68"/>
      <c r="BJU3" s="68"/>
      <c r="BJV3" s="68"/>
      <c r="BJW3" s="68"/>
      <c r="BJX3" s="68"/>
      <c r="BJY3" s="68"/>
      <c r="BJZ3" s="68"/>
      <c r="BKA3" s="68"/>
      <c r="BKB3" s="68"/>
      <c r="BKC3" s="68"/>
      <c r="BKD3" s="68"/>
      <c r="BKE3" s="68"/>
      <c r="BKF3" s="68"/>
      <c r="BKG3" s="68"/>
      <c r="BKH3" s="68"/>
      <c r="BKI3" s="68"/>
      <c r="BKJ3" s="68"/>
      <c r="BKK3" s="68"/>
      <c r="BKL3" s="68"/>
      <c r="BKM3" s="68"/>
      <c r="BKN3" s="68"/>
      <c r="BKO3" s="68"/>
      <c r="BKP3" s="68"/>
      <c r="BKQ3" s="68"/>
      <c r="BKR3" s="68"/>
      <c r="BKS3" s="68"/>
      <c r="BKT3" s="68"/>
      <c r="BKU3" s="68"/>
      <c r="BKV3" s="68"/>
      <c r="BKW3" s="68"/>
      <c r="BKX3" s="68"/>
      <c r="BKY3" s="68"/>
      <c r="BKZ3" s="68"/>
      <c r="BLA3" s="68"/>
      <c r="BLB3" s="68"/>
      <c r="BLC3" s="68"/>
      <c r="BLD3" s="68"/>
      <c r="BLE3" s="68"/>
      <c r="BLF3" s="68"/>
      <c r="BLG3" s="68"/>
      <c r="BLH3" s="68"/>
      <c r="BLI3" s="68"/>
      <c r="BLJ3" s="68"/>
      <c r="BLK3" s="68"/>
      <c r="BLL3" s="68"/>
      <c r="BLM3" s="68"/>
      <c r="BLN3" s="68"/>
      <c r="BLO3" s="68"/>
      <c r="BLP3" s="68"/>
      <c r="BLQ3" s="68"/>
      <c r="BLR3" s="68"/>
      <c r="BLS3" s="68"/>
      <c r="BLT3" s="68"/>
      <c r="BLU3" s="68"/>
      <c r="BLV3" s="68"/>
      <c r="BLW3" s="68"/>
      <c r="BLX3" s="68"/>
      <c r="BLY3" s="68"/>
      <c r="BLZ3" s="68"/>
      <c r="BMA3" s="68"/>
      <c r="BMB3" s="68"/>
      <c r="BMC3" s="68"/>
      <c r="BMD3" s="68"/>
      <c r="BME3" s="68"/>
      <c r="BMF3" s="68"/>
      <c r="BMG3" s="68"/>
      <c r="BMH3" s="68"/>
      <c r="BMI3" s="68"/>
      <c r="BMJ3" s="68"/>
      <c r="BMK3" s="68"/>
      <c r="BML3" s="68"/>
      <c r="BMM3" s="68"/>
      <c r="BMN3" s="68"/>
      <c r="BMO3" s="68"/>
      <c r="BMP3" s="68"/>
      <c r="BMQ3" s="68"/>
      <c r="BMR3" s="68"/>
      <c r="BMS3" s="68"/>
      <c r="BMT3" s="68"/>
      <c r="BMU3" s="68"/>
      <c r="BMV3" s="68"/>
      <c r="BMW3" s="68"/>
      <c r="BMX3" s="68"/>
      <c r="BMY3" s="68"/>
      <c r="BMZ3" s="68"/>
      <c r="BNA3" s="68"/>
      <c r="BNB3" s="68"/>
      <c r="BNC3" s="68"/>
      <c r="BND3" s="68"/>
      <c r="BNE3" s="68"/>
      <c r="BNF3" s="68"/>
      <c r="BNG3" s="68"/>
      <c r="BNH3" s="68"/>
      <c r="BNI3" s="68"/>
      <c r="BNJ3" s="68"/>
      <c r="BNK3" s="68"/>
      <c r="BNL3" s="68"/>
      <c r="BNM3" s="68"/>
      <c r="BNN3" s="68"/>
      <c r="BNO3" s="68"/>
      <c r="BNP3" s="68"/>
      <c r="BNQ3" s="68"/>
      <c r="BNR3" s="68"/>
      <c r="BNS3" s="68"/>
      <c r="BNT3" s="68"/>
      <c r="BNU3" s="68"/>
      <c r="BNV3" s="68"/>
      <c r="BNW3" s="68"/>
      <c r="BNX3" s="68"/>
      <c r="BNY3" s="68"/>
      <c r="BNZ3" s="68"/>
      <c r="BOA3" s="68"/>
      <c r="BOB3" s="68"/>
      <c r="BOC3" s="68"/>
      <c r="BOD3" s="68"/>
      <c r="BOE3" s="68"/>
      <c r="BOF3" s="68"/>
      <c r="BOG3" s="68"/>
      <c r="BOH3" s="68"/>
      <c r="BOI3" s="68"/>
      <c r="BOJ3" s="68"/>
      <c r="BOK3" s="68"/>
      <c r="BOL3" s="68"/>
      <c r="BOM3" s="68"/>
      <c r="BON3" s="68"/>
      <c r="BOO3" s="68"/>
      <c r="BOP3" s="68"/>
      <c r="BOQ3" s="68"/>
      <c r="BOR3" s="68"/>
      <c r="BOS3" s="68"/>
      <c r="BOT3" s="68"/>
      <c r="BOU3" s="68"/>
      <c r="BOV3" s="68"/>
      <c r="BOW3" s="68"/>
      <c r="BOX3" s="68"/>
      <c r="BOY3" s="68"/>
      <c r="BOZ3" s="68"/>
      <c r="BPA3" s="68"/>
      <c r="BPB3" s="68"/>
      <c r="BPC3" s="68"/>
      <c r="BPD3" s="68"/>
      <c r="BPE3" s="68"/>
      <c r="BPF3" s="68"/>
      <c r="BPG3" s="68"/>
      <c r="BPH3" s="68"/>
      <c r="BPI3" s="68"/>
      <c r="BPJ3" s="68"/>
      <c r="BPK3" s="68"/>
      <c r="BPL3" s="68"/>
      <c r="BPM3" s="68"/>
      <c r="BPN3" s="68"/>
      <c r="BPO3" s="68"/>
      <c r="BPP3" s="68"/>
      <c r="BPQ3" s="68"/>
      <c r="BPR3" s="68"/>
      <c r="BPS3" s="68"/>
      <c r="BPT3" s="68"/>
      <c r="BPU3" s="68"/>
      <c r="BPV3" s="68"/>
      <c r="BPW3" s="68"/>
      <c r="BPX3" s="68"/>
      <c r="BPY3" s="68"/>
      <c r="BPZ3" s="68"/>
      <c r="BQA3" s="68"/>
      <c r="BQB3" s="68"/>
      <c r="BQC3" s="68"/>
      <c r="BQD3" s="68"/>
      <c r="BQE3" s="68"/>
      <c r="BQF3" s="68"/>
      <c r="BQG3" s="68"/>
      <c r="BQH3" s="68"/>
      <c r="BQI3" s="68"/>
      <c r="BQJ3" s="68"/>
      <c r="BQK3" s="68"/>
      <c r="BQL3" s="68"/>
      <c r="BQM3" s="68"/>
      <c r="BQN3" s="68"/>
      <c r="BQO3" s="68"/>
      <c r="BQP3" s="68"/>
      <c r="BQQ3" s="68"/>
      <c r="BQR3" s="68"/>
      <c r="BQS3" s="68"/>
      <c r="BQT3" s="68"/>
      <c r="BQU3" s="68"/>
      <c r="BQV3" s="68"/>
      <c r="BQW3" s="68"/>
      <c r="BQX3" s="68"/>
      <c r="BQY3" s="68"/>
      <c r="BQZ3" s="68"/>
      <c r="BRA3" s="68"/>
      <c r="BRB3" s="68"/>
      <c r="BRC3" s="68"/>
      <c r="BRD3" s="68"/>
      <c r="BRE3" s="68"/>
      <c r="BRF3" s="68"/>
      <c r="BRG3" s="68"/>
      <c r="BRH3" s="68"/>
      <c r="BRI3" s="68"/>
      <c r="BRJ3" s="68"/>
      <c r="BRK3" s="68"/>
      <c r="BRL3" s="68"/>
      <c r="BRM3" s="68"/>
      <c r="BRN3" s="68"/>
      <c r="BRO3" s="68"/>
      <c r="BRP3" s="68"/>
      <c r="BRQ3" s="68"/>
      <c r="BRR3" s="68"/>
      <c r="BRS3" s="68"/>
      <c r="BRT3" s="68"/>
      <c r="BRU3" s="68"/>
      <c r="BRV3" s="68"/>
      <c r="BRW3" s="68"/>
      <c r="BRX3" s="68"/>
      <c r="BRY3" s="68"/>
      <c r="BRZ3" s="68"/>
      <c r="BSA3" s="68"/>
      <c r="BSB3" s="68"/>
      <c r="BSC3" s="68"/>
      <c r="BSD3" s="68"/>
      <c r="BSE3" s="68"/>
      <c r="BSF3" s="68"/>
      <c r="BSG3" s="68"/>
      <c r="BSH3" s="68"/>
      <c r="BSI3" s="68"/>
      <c r="BSJ3" s="68"/>
      <c r="BSK3" s="68"/>
      <c r="BSL3" s="68"/>
      <c r="BSM3" s="68"/>
      <c r="BSN3" s="68"/>
      <c r="BSO3" s="68"/>
      <c r="BSP3" s="68"/>
      <c r="BSQ3" s="68"/>
      <c r="BSR3" s="68"/>
      <c r="BSS3" s="68"/>
      <c r="BST3" s="68"/>
      <c r="BSU3" s="68"/>
      <c r="BSV3" s="68"/>
      <c r="BSW3" s="68"/>
      <c r="BSX3" s="68"/>
      <c r="BSY3" s="68"/>
      <c r="BSZ3" s="68"/>
      <c r="BTA3" s="68"/>
      <c r="BTB3" s="68"/>
      <c r="BTC3" s="68"/>
      <c r="BTD3" s="68"/>
      <c r="BTE3" s="68"/>
      <c r="BTF3" s="68"/>
      <c r="BTG3" s="68"/>
      <c r="BTH3" s="68"/>
      <c r="BTI3" s="68"/>
      <c r="BTJ3" s="68"/>
      <c r="BTK3" s="68"/>
      <c r="BTL3" s="68"/>
      <c r="BTM3" s="68"/>
      <c r="BTN3" s="68"/>
      <c r="BTO3" s="68"/>
      <c r="BTP3" s="68"/>
      <c r="BTQ3" s="68"/>
      <c r="BTR3" s="68"/>
      <c r="BTS3" s="68"/>
      <c r="BTT3" s="68"/>
      <c r="BTU3" s="68"/>
      <c r="BTV3" s="68"/>
      <c r="BTW3" s="68"/>
      <c r="BTX3" s="68"/>
      <c r="BTY3" s="68"/>
      <c r="BTZ3" s="68"/>
      <c r="BUA3" s="68"/>
      <c r="BUB3" s="68"/>
      <c r="BUC3" s="68"/>
      <c r="BUD3" s="68"/>
      <c r="BUE3" s="68"/>
      <c r="BUF3" s="68"/>
      <c r="BUG3" s="68"/>
      <c r="BUH3" s="68"/>
      <c r="BUI3" s="68"/>
      <c r="BUJ3" s="68"/>
      <c r="BUK3" s="68"/>
      <c r="BUL3" s="68"/>
      <c r="BUM3" s="68"/>
      <c r="BUN3" s="68"/>
      <c r="BUO3" s="68"/>
      <c r="BUP3" s="68"/>
      <c r="BUQ3" s="68"/>
      <c r="BUR3" s="68"/>
      <c r="BUS3" s="68"/>
      <c r="BUT3" s="68"/>
      <c r="BUU3" s="68"/>
      <c r="BUV3" s="68"/>
      <c r="BUW3" s="68"/>
      <c r="BUX3" s="68"/>
      <c r="BUY3" s="68"/>
      <c r="BUZ3" s="68"/>
      <c r="BVA3" s="68"/>
      <c r="BVB3" s="68"/>
      <c r="BVC3" s="68"/>
      <c r="BVD3" s="68"/>
      <c r="BVE3" s="68"/>
      <c r="BVF3" s="68"/>
      <c r="BVG3" s="68"/>
      <c r="BVH3" s="68"/>
      <c r="BVI3" s="68"/>
      <c r="BVJ3" s="68"/>
      <c r="BVK3" s="68"/>
      <c r="BVL3" s="68"/>
      <c r="BVM3" s="68"/>
      <c r="BVN3" s="68"/>
      <c r="BVO3" s="68"/>
      <c r="BVP3" s="68"/>
      <c r="BVQ3" s="68"/>
      <c r="BVR3" s="68"/>
      <c r="BVS3" s="68"/>
      <c r="BVT3" s="68"/>
      <c r="BVU3" s="68"/>
      <c r="BVV3" s="68"/>
      <c r="BVW3" s="68"/>
      <c r="BVX3" s="68"/>
      <c r="BVY3" s="68"/>
      <c r="BVZ3" s="68"/>
      <c r="BWA3" s="68"/>
      <c r="BWB3" s="68"/>
      <c r="BWC3" s="68"/>
      <c r="BWD3" s="68"/>
      <c r="BWE3" s="68"/>
      <c r="BWF3" s="68"/>
      <c r="BWG3" s="68"/>
      <c r="BWH3" s="68"/>
      <c r="BWI3" s="68"/>
      <c r="BWJ3" s="68"/>
      <c r="BWK3" s="68"/>
      <c r="BWL3" s="68"/>
      <c r="BWM3" s="68"/>
      <c r="BWN3" s="68"/>
      <c r="BWO3" s="68"/>
      <c r="BWP3" s="68"/>
      <c r="BWQ3" s="68"/>
      <c r="BWR3" s="68"/>
      <c r="BWS3" s="68"/>
      <c r="BWT3" s="68"/>
      <c r="BWU3" s="68"/>
      <c r="BWV3" s="68"/>
      <c r="BWW3" s="68"/>
      <c r="BWX3" s="68"/>
      <c r="BWY3" s="68"/>
      <c r="BWZ3" s="68"/>
      <c r="BXA3" s="68"/>
      <c r="BXB3" s="68"/>
      <c r="BXC3" s="68"/>
      <c r="BXD3" s="68"/>
      <c r="BXE3" s="68"/>
      <c r="BXF3" s="68"/>
      <c r="BXG3" s="68"/>
      <c r="BXH3" s="68"/>
      <c r="BXI3" s="68"/>
      <c r="BXJ3" s="68"/>
      <c r="BXK3" s="68"/>
      <c r="BXL3" s="68"/>
      <c r="BXM3" s="68"/>
      <c r="BXN3" s="68"/>
      <c r="BXO3" s="68"/>
      <c r="BXP3" s="68"/>
      <c r="BXQ3" s="68"/>
      <c r="BXR3" s="68"/>
      <c r="BXS3" s="68"/>
      <c r="BXT3" s="68"/>
      <c r="BXU3" s="68"/>
      <c r="BXV3" s="68"/>
      <c r="BXW3" s="68"/>
      <c r="BXX3" s="68"/>
      <c r="BXY3" s="68"/>
      <c r="BXZ3" s="68"/>
      <c r="BYA3" s="68"/>
      <c r="BYB3" s="68"/>
      <c r="BYC3" s="68"/>
      <c r="BYD3" s="68"/>
      <c r="BYE3" s="68"/>
      <c r="BYF3" s="68"/>
      <c r="BYG3" s="68"/>
      <c r="BYH3" s="68"/>
      <c r="BYI3" s="68"/>
      <c r="BYJ3" s="68"/>
      <c r="BYK3" s="68"/>
      <c r="BYL3" s="68"/>
      <c r="BYM3" s="68"/>
      <c r="BYN3" s="68"/>
      <c r="BYO3" s="68"/>
      <c r="BYP3" s="68"/>
      <c r="BYQ3" s="68"/>
      <c r="BYR3" s="68"/>
      <c r="BYS3" s="68"/>
      <c r="BYT3" s="68"/>
      <c r="BYU3" s="68"/>
      <c r="BYV3" s="68"/>
      <c r="BYW3" s="68"/>
      <c r="BYX3" s="68"/>
      <c r="BYY3" s="68"/>
      <c r="BYZ3" s="68"/>
      <c r="BZA3" s="68"/>
      <c r="BZB3" s="68"/>
      <c r="BZC3" s="68"/>
      <c r="BZD3" s="68"/>
      <c r="BZE3" s="68"/>
      <c r="BZF3" s="68"/>
      <c r="BZG3" s="68"/>
      <c r="BZH3" s="68"/>
      <c r="BZI3" s="68"/>
      <c r="BZJ3" s="68"/>
      <c r="BZK3" s="68"/>
      <c r="BZL3" s="68"/>
      <c r="BZM3" s="68"/>
      <c r="BZN3" s="68"/>
      <c r="BZO3" s="68"/>
      <c r="BZP3" s="68"/>
      <c r="BZQ3" s="68"/>
      <c r="BZR3" s="68"/>
      <c r="BZS3" s="68"/>
      <c r="BZT3" s="68"/>
      <c r="BZU3" s="68"/>
      <c r="BZV3" s="68"/>
      <c r="BZW3" s="68"/>
      <c r="BZX3" s="68"/>
      <c r="BZY3" s="68"/>
      <c r="BZZ3" s="68"/>
      <c r="CAA3" s="68"/>
      <c r="CAB3" s="68"/>
      <c r="CAC3" s="68"/>
      <c r="CAD3" s="68"/>
      <c r="CAE3" s="68"/>
      <c r="CAF3" s="68"/>
      <c r="CAG3" s="68"/>
      <c r="CAH3" s="68"/>
      <c r="CAI3" s="68"/>
      <c r="CAJ3" s="68"/>
      <c r="CAK3" s="68"/>
      <c r="CAL3" s="68"/>
      <c r="CAM3" s="68"/>
      <c r="CAN3" s="68"/>
      <c r="CAO3" s="68"/>
      <c r="CAP3" s="68"/>
      <c r="CAQ3" s="68"/>
      <c r="CAR3" s="68"/>
      <c r="CAS3" s="68"/>
      <c r="CAT3" s="68"/>
      <c r="CAU3" s="68"/>
      <c r="CAV3" s="68"/>
      <c r="CAW3" s="68"/>
      <c r="CAX3" s="68"/>
      <c r="CAY3" s="68"/>
      <c r="CAZ3" s="68"/>
      <c r="CBA3" s="68"/>
      <c r="CBB3" s="68"/>
      <c r="CBC3" s="68"/>
      <c r="CBD3" s="68"/>
      <c r="CBE3" s="68"/>
      <c r="CBF3" s="68"/>
      <c r="CBG3" s="68"/>
      <c r="CBH3" s="68"/>
      <c r="CBI3" s="68"/>
      <c r="CBJ3" s="68"/>
      <c r="CBK3" s="68"/>
      <c r="CBL3" s="68"/>
      <c r="CBM3" s="68"/>
      <c r="CBN3" s="68"/>
      <c r="CBO3" s="68"/>
      <c r="CBP3" s="68"/>
      <c r="CBQ3" s="68"/>
      <c r="CBR3" s="68"/>
      <c r="CBS3" s="68"/>
      <c r="CBT3" s="68"/>
      <c r="CBU3" s="68"/>
      <c r="CBV3" s="68"/>
      <c r="CBW3" s="68"/>
      <c r="CBX3" s="68"/>
      <c r="CBY3" s="68"/>
      <c r="CBZ3" s="68"/>
      <c r="CCA3" s="68"/>
      <c r="CCB3" s="68"/>
      <c r="CCC3" s="68"/>
      <c r="CCD3" s="68"/>
      <c r="CCE3" s="68"/>
      <c r="CCF3" s="68"/>
      <c r="CCG3" s="68"/>
      <c r="CCH3" s="68"/>
      <c r="CCI3" s="68"/>
      <c r="CCJ3" s="68"/>
      <c r="CCK3" s="68"/>
      <c r="CCL3" s="68"/>
      <c r="CCM3" s="68"/>
      <c r="CCN3" s="68"/>
      <c r="CCO3" s="68"/>
      <c r="CCP3" s="68"/>
      <c r="CCQ3" s="68"/>
      <c r="CCR3" s="68"/>
      <c r="CCS3" s="68"/>
      <c r="CCT3" s="68"/>
      <c r="CCU3" s="68"/>
      <c r="CCV3" s="68"/>
      <c r="CCW3" s="68"/>
      <c r="CCX3" s="68"/>
      <c r="CCY3" s="68"/>
      <c r="CCZ3" s="68"/>
      <c r="CDA3" s="68"/>
      <c r="CDB3" s="68"/>
      <c r="CDC3" s="68"/>
      <c r="CDD3" s="68"/>
      <c r="CDE3" s="68"/>
      <c r="CDF3" s="68"/>
      <c r="CDG3" s="68"/>
      <c r="CDH3" s="68"/>
      <c r="CDI3" s="68"/>
      <c r="CDJ3" s="68"/>
      <c r="CDK3" s="68"/>
      <c r="CDL3" s="68"/>
      <c r="CDM3" s="68"/>
      <c r="CDN3" s="68"/>
      <c r="CDO3" s="68"/>
      <c r="CDP3" s="68"/>
      <c r="CDQ3" s="68"/>
      <c r="CDR3" s="68"/>
      <c r="CDS3" s="68"/>
      <c r="CDT3" s="68"/>
      <c r="CDU3" s="68"/>
      <c r="CDV3" s="68"/>
      <c r="CDW3" s="68"/>
      <c r="CDX3" s="68"/>
      <c r="CDY3" s="68"/>
      <c r="CDZ3" s="68"/>
      <c r="CEA3" s="68"/>
      <c r="CEB3" s="68"/>
      <c r="CEC3" s="68"/>
      <c r="CED3" s="68"/>
      <c r="CEE3" s="68"/>
      <c r="CEF3" s="68"/>
      <c r="CEG3" s="68"/>
      <c r="CEH3" s="68"/>
      <c r="CEI3" s="68"/>
      <c r="CEJ3" s="68"/>
      <c r="CEK3" s="68"/>
      <c r="CEL3" s="68"/>
      <c r="CEM3" s="68"/>
      <c r="CEN3" s="68"/>
      <c r="CEO3" s="68"/>
      <c r="CEP3" s="68"/>
      <c r="CEQ3" s="68"/>
      <c r="CER3" s="68"/>
      <c r="CES3" s="68"/>
      <c r="CET3" s="68"/>
      <c r="CEU3" s="68"/>
      <c r="CEV3" s="68"/>
      <c r="CEW3" s="68"/>
      <c r="CEX3" s="68"/>
      <c r="CEY3" s="68"/>
      <c r="CEZ3" s="68"/>
      <c r="CFA3" s="68"/>
      <c r="CFB3" s="68"/>
      <c r="CFC3" s="68"/>
      <c r="CFD3" s="68"/>
      <c r="CFE3" s="68"/>
      <c r="CFF3" s="68"/>
      <c r="CFG3" s="68"/>
      <c r="CFH3" s="68"/>
      <c r="CFI3" s="68"/>
      <c r="CFJ3" s="68"/>
      <c r="CFK3" s="68"/>
      <c r="CFL3" s="68"/>
      <c r="CFM3" s="68"/>
      <c r="CFN3" s="68"/>
      <c r="CFO3" s="68"/>
      <c r="CFP3" s="68"/>
      <c r="CFQ3" s="68"/>
      <c r="CFR3" s="68"/>
      <c r="CFS3" s="68"/>
      <c r="CFT3" s="68"/>
      <c r="CFU3" s="68"/>
      <c r="CFV3" s="68"/>
      <c r="CFW3" s="68"/>
      <c r="CFX3" s="68"/>
      <c r="CFY3" s="68"/>
      <c r="CFZ3" s="68"/>
      <c r="CGA3" s="68"/>
      <c r="CGB3" s="68"/>
      <c r="CGC3" s="68"/>
      <c r="CGD3" s="68"/>
      <c r="CGE3" s="68"/>
      <c r="CGF3" s="68"/>
      <c r="CGG3" s="68"/>
      <c r="CGH3" s="68"/>
      <c r="CGI3" s="68"/>
      <c r="CGJ3" s="68"/>
      <c r="CGK3" s="68"/>
      <c r="CGL3" s="68"/>
      <c r="CGM3" s="68"/>
      <c r="CGN3" s="68"/>
      <c r="CGO3" s="68"/>
      <c r="CGP3" s="68"/>
      <c r="CGQ3" s="68"/>
      <c r="CGR3" s="68"/>
      <c r="CGS3" s="68"/>
      <c r="CGT3" s="68"/>
      <c r="CGU3" s="68"/>
      <c r="CGV3" s="68"/>
      <c r="CGW3" s="68"/>
      <c r="CGX3" s="68"/>
      <c r="CGY3" s="68"/>
      <c r="CGZ3" s="68"/>
      <c r="CHA3" s="68"/>
      <c r="CHB3" s="68"/>
      <c r="CHC3" s="68"/>
      <c r="CHD3" s="68"/>
      <c r="CHE3" s="68"/>
      <c r="CHF3" s="68"/>
      <c r="CHG3" s="68"/>
      <c r="CHH3" s="68"/>
      <c r="CHI3" s="68"/>
      <c r="CHJ3" s="68"/>
      <c r="CHK3" s="68"/>
      <c r="CHL3" s="68"/>
      <c r="CHM3" s="68"/>
      <c r="CHN3" s="68"/>
      <c r="CHO3" s="68"/>
      <c r="CHP3" s="68"/>
      <c r="CHQ3" s="68"/>
      <c r="CHR3" s="68"/>
      <c r="CHS3" s="68"/>
      <c r="CHT3" s="68"/>
      <c r="CHU3" s="68"/>
      <c r="CHV3" s="68"/>
      <c r="CHW3" s="68"/>
      <c r="CHX3" s="68"/>
      <c r="CHY3" s="68"/>
      <c r="CHZ3" s="68"/>
      <c r="CIA3" s="68"/>
      <c r="CIB3" s="68"/>
      <c r="CIC3" s="68"/>
      <c r="CID3" s="68"/>
      <c r="CIE3" s="68"/>
      <c r="CIF3" s="68"/>
      <c r="CIG3" s="68"/>
      <c r="CIH3" s="68"/>
      <c r="CII3" s="68"/>
      <c r="CIJ3" s="68"/>
      <c r="CIK3" s="68"/>
      <c r="CIL3" s="68"/>
      <c r="CIM3" s="68"/>
      <c r="CIN3" s="68"/>
      <c r="CIO3" s="68"/>
      <c r="CIP3" s="68"/>
      <c r="CIQ3" s="68"/>
      <c r="CIR3" s="68"/>
      <c r="CIS3" s="68"/>
      <c r="CIT3" s="68"/>
      <c r="CIU3" s="68"/>
      <c r="CIV3" s="68"/>
      <c r="CIW3" s="68"/>
      <c r="CIX3" s="68"/>
      <c r="CIY3" s="68"/>
      <c r="CIZ3" s="68"/>
      <c r="CJA3" s="68"/>
      <c r="CJB3" s="68"/>
      <c r="CJC3" s="68"/>
      <c r="CJD3" s="68"/>
      <c r="CJE3" s="68"/>
      <c r="CJF3" s="68"/>
      <c r="CJG3" s="68"/>
      <c r="CJH3" s="68"/>
      <c r="CJI3" s="68"/>
      <c r="CJJ3" s="68"/>
      <c r="CJK3" s="68"/>
      <c r="CJL3" s="68"/>
      <c r="CJM3" s="68"/>
      <c r="CJN3" s="68"/>
      <c r="CJO3" s="68"/>
      <c r="CJP3" s="68"/>
      <c r="CJQ3" s="68"/>
      <c r="CJR3" s="68"/>
      <c r="CJS3" s="68"/>
      <c r="CJT3" s="68"/>
      <c r="CJU3" s="68"/>
      <c r="CJV3" s="68"/>
      <c r="CJW3" s="68"/>
      <c r="CJX3" s="68"/>
      <c r="CJY3" s="68"/>
      <c r="CJZ3" s="68"/>
      <c r="CKA3" s="68"/>
      <c r="CKB3" s="68"/>
      <c r="CKC3" s="68"/>
      <c r="CKD3" s="68"/>
      <c r="CKE3" s="68"/>
      <c r="CKF3" s="68"/>
      <c r="CKG3" s="68"/>
      <c r="CKH3" s="68"/>
      <c r="CKI3" s="68"/>
      <c r="CKJ3" s="68"/>
      <c r="CKK3" s="68"/>
      <c r="CKL3" s="68"/>
      <c r="CKM3" s="68"/>
      <c r="CKN3" s="68"/>
      <c r="CKO3" s="68"/>
      <c r="CKP3" s="68"/>
      <c r="CKQ3" s="68"/>
      <c r="CKR3" s="68"/>
      <c r="CKS3" s="68"/>
      <c r="CKT3" s="68"/>
      <c r="CKU3" s="68"/>
      <c r="CKV3" s="68"/>
      <c r="CKW3" s="68"/>
      <c r="CKX3" s="68"/>
      <c r="CKY3" s="68"/>
      <c r="CKZ3" s="68"/>
      <c r="CLA3" s="68"/>
      <c r="CLB3" s="68"/>
      <c r="CLC3" s="68"/>
      <c r="CLD3" s="68"/>
      <c r="CLE3" s="68"/>
      <c r="CLF3" s="68"/>
      <c r="CLG3" s="68"/>
      <c r="CLH3" s="68"/>
      <c r="CLI3" s="68"/>
      <c r="CLJ3" s="68"/>
      <c r="CLK3" s="68"/>
      <c r="CLL3" s="68"/>
      <c r="CLM3" s="68"/>
      <c r="CLN3" s="68"/>
      <c r="CLO3" s="68"/>
      <c r="CLP3" s="68"/>
      <c r="CLQ3" s="68"/>
      <c r="CLR3" s="68"/>
      <c r="CLS3" s="68"/>
      <c r="CLT3" s="68"/>
      <c r="CLU3" s="68"/>
      <c r="CLV3" s="68"/>
      <c r="CLW3" s="68"/>
    </row>
    <row r="4">
      <c r="A4" s="68"/>
      <c r="B4" s="68"/>
      <c r="C4" s="68"/>
      <c r="D4" s="68"/>
      <c r="E4" s="68"/>
      <c r="F4" s="68"/>
      <c r="G4" s="68"/>
      <c r="H4" s="68"/>
      <c r="I4" s="68"/>
      <c r="J4" s="68"/>
      <c r="K4" s="68"/>
      <c r="L4" s="68"/>
      <c r="M4" s="68"/>
      <c r="N4" s="68"/>
      <c r="O4" s="68"/>
      <c r="P4" s="68"/>
      <c r="Q4" s="68"/>
      <c r="R4" s="68"/>
      <c r="S4" s="68"/>
      <c r="T4" s="68"/>
      <c r="U4" s="68"/>
      <c r="V4" s="68"/>
      <c r="W4" s="68"/>
      <c r="X4" s="68"/>
      <c r="Y4" s="438"/>
      <c r="Z4" s="438"/>
      <c r="AA4" s="68"/>
      <c r="AB4" s="68"/>
      <c r="AC4" s="68"/>
      <c r="AD4" s="68"/>
      <c r="AE4" s="68"/>
      <c r="AF4" s="68"/>
      <c r="AG4" s="68"/>
      <c r="AH4" s="68"/>
      <c r="AI4" s="68"/>
      <c r="AJ4" s="68"/>
      <c r="AK4" s="438"/>
      <c r="AL4" s="68"/>
      <c r="AM4" s="68"/>
      <c r="AN4" s="68"/>
      <c r="AO4" s="68"/>
      <c r="AP4" s="68"/>
      <c r="AQ4" s="68"/>
      <c r="AR4" s="68"/>
      <c r="AS4" s="68"/>
      <c r="AT4" s="68"/>
      <c r="AU4" s="68"/>
      <c r="AV4" s="68"/>
      <c r="AW4" s="438"/>
      <c r="AX4" s="68"/>
      <c r="AY4" s="68"/>
      <c r="AZ4" s="68"/>
      <c r="BA4" s="68"/>
      <c r="BB4" s="68"/>
      <c r="BC4" s="68"/>
      <c r="BD4" s="68"/>
      <c r="BE4" s="68"/>
      <c r="BF4" s="68"/>
      <c r="BG4" s="68"/>
      <c r="BH4" s="68"/>
      <c r="BI4" s="68"/>
      <c r="BJ4" s="438"/>
      <c r="BK4" s="68"/>
      <c r="BL4" s="68"/>
      <c r="BM4" s="68"/>
      <c r="BN4" s="68"/>
      <c r="BO4" s="68"/>
      <c r="BP4" s="68"/>
      <c r="BQ4" s="68"/>
      <c r="BR4" s="68"/>
      <c r="BS4" s="68"/>
      <c r="BT4" s="68"/>
      <c r="BU4" s="438"/>
      <c r="BV4" s="438"/>
      <c r="BW4" s="68"/>
      <c r="BX4" s="68"/>
      <c r="BY4" s="68"/>
      <c r="BZ4" s="68"/>
      <c r="CA4" s="68"/>
      <c r="CB4" s="68"/>
      <c r="CC4" s="68"/>
      <c r="CD4" s="68"/>
      <c r="CE4" s="68"/>
      <c r="CF4" s="68"/>
      <c r="CG4" s="68"/>
      <c r="CH4" s="438"/>
      <c r="CI4" s="68"/>
      <c r="CJ4" s="68"/>
      <c r="CK4" s="68"/>
      <c r="CL4" s="68"/>
      <c r="CM4" s="68"/>
      <c r="CN4" s="68"/>
      <c r="CO4" s="68"/>
      <c r="CP4" s="68"/>
      <c r="CQ4" s="68"/>
      <c r="CR4" s="68"/>
      <c r="CS4" s="438"/>
      <c r="CT4" s="438"/>
      <c r="CU4" s="68"/>
      <c r="CV4" s="68"/>
      <c r="CW4" s="68"/>
      <c r="CX4" s="68"/>
      <c r="CY4" s="68"/>
      <c r="CZ4" s="68"/>
      <c r="DA4" s="68"/>
      <c r="DB4" s="68"/>
      <c r="DC4" s="68"/>
      <c r="DD4" s="68"/>
      <c r="DE4" s="438"/>
      <c r="DF4" s="438"/>
      <c r="DG4" s="68"/>
      <c r="DH4" s="68"/>
      <c r="DI4" s="68"/>
      <c r="DJ4" s="68"/>
      <c r="DK4" s="68"/>
      <c r="DL4" s="68"/>
      <c r="DM4" s="68"/>
      <c r="DN4" s="68"/>
      <c r="DO4" s="68"/>
      <c r="DP4" s="68"/>
      <c r="DQ4" s="438"/>
      <c r="DR4" s="68"/>
      <c r="DS4" s="68"/>
      <c r="DT4" s="68"/>
      <c r="DU4" s="68"/>
      <c r="DV4" s="68"/>
      <c r="DW4" s="68"/>
      <c r="DX4" s="68"/>
      <c r="DY4" s="68"/>
      <c r="DZ4" s="68"/>
      <c r="EA4" s="68"/>
      <c r="EB4" s="68"/>
      <c r="EC4" s="438"/>
      <c r="ED4" s="438"/>
      <c r="EE4" s="68"/>
      <c r="EF4" s="68"/>
      <c r="EG4" s="68"/>
      <c r="EH4" s="68"/>
      <c r="EI4" s="68"/>
      <c r="EJ4" s="68"/>
      <c r="EK4" s="68"/>
      <c r="EL4" s="68"/>
      <c r="EM4" s="68"/>
      <c r="EN4" s="68"/>
      <c r="EO4" s="68"/>
      <c r="EP4" s="438"/>
      <c r="EQ4" s="68"/>
      <c r="ER4" s="68"/>
      <c r="ES4" s="68"/>
      <c r="ET4" s="68"/>
      <c r="EU4" s="68"/>
      <c r="EV4" s="68"/>
      <c r="EW4" s="68"/>
      <c r="EX4" s="68"/>
      <c r="EY4" s="68"/>
      <c r="EZ4" s="68"/>
      <c r="FA4" s="438"/>
      <c r="FB4" s="438"/>
      <c r="FC4" s="68"/>
      <c r="FD4" s="68"/>
      <c r="FE4" s="68"/>
      <c r="FF4" s="68"/>
      <c r="FG4" s="68"/>
      <c r="FH4" s="68"/>
      <c r="FI4" s="68"/>
      <c r="FJ4" s="68"/>
      <c r="FK4" s="68"/>
      <c r="FL4" s="68"/>
      <c r="FM4" s="68"/>
      <c r="FN4" s="68"/>
      <c r="FO4" s="68"/>
      <c r="FP4" s="68"/>
      <c r="FQ4" s="68"/>
      <c r="FR4" s="68"/>
      <c r="FS4" s="68"/>
      <c r="FT4" s="68"/>
      <c r="FU4" s="68"/>
      <c r="FV4" s="68"/>
      <c r="FW4" s="68"/>
      <c r="FX4" s="68"/>
      <c r="FY4" s="68"/>
      <c r="FZ4" s="68"/>
      <c r="GA4" s="68"/>
      <c r="GB4" s="68"/>
      <c r="GC4" s="68"/>
      <c r="GD4" s="68"/>
      <c r="GE4" s="68"/>
      <c r="GF4" s="68"/>
      <c r="GG4" s="68"/>
      <c r="GH4" s="68"/>
      <c r="GI4" s="68"/>
      <c r="GJ4" s="68"/>
      <c r="GK4" s="68"/>
      <c r="GM4" s="68"/>
      <c r="GN4" s="68"/>
      <c r="GO4" s="68"/>
      <c r="GP4" s="68"/>
      <c r="GQ4" s="68"/>
      <c r="GS4" s="68"/>
      <c r="GT4" s="68"/>
      <c r="GU4" s="68"/>
      <c r="GV4" s="68"/>
      <c r="GW4" s="68"/>
      <c r="GX4" s="68"/>
      <c r="GY4" s="68"/>
      <c r="GZ4" s="68"/>
      <c r="HB4" s="68"/>
      <c r="HC4" s="68"/>
      <c r="HD4" s="68"/>
      <c r="HE4" s="68"/>
      <c r="HF4" s="68"/>
      <c r="HG4" s="68"/>
      <c r="HH4" s="68"/>
      <c r="HI4" s="68"/>
      <c r="HL4" s="68"/>
      <c r="HM4" s="68"/>
      <c r="HN4" s="68"/>
      <c r="HO4" s="68"/>
      <c r="HQ4" s="68"/>
      <c r="HS4" s="68"/>
      <c r="HT4" s="68"/>
      <c r="HU4" s="68"/>
      <c r="HW4" s="68"/>
      <c r="HX4" s="68"/>
      <c r="IA4" s="68"/>
      <c r="IB4" s="68"/>
      <c r="IC4" s="68"/>
      <c r="ID4" s="68"/>
      <c r="IF4" s="68"/>
      <c r="IH4" s="68"/>
      <c r="II4" s="68"/>
      <c r="IJ4" s="68"/>
      <c r="IL4" s="68"/>
      <c r="IM4" s="68"/>
      <c r="IN4" s="68"/>
      <c r="IO4" s="68"/>
      <c r="IP4" s="68"/>
      <c r="IQ4" s="68"/>
      <c r="IR4" s="68"/>
      <c r="IS4" s="68"/>
      <c r="IT4" s="68"/>
      <c r="IU4" s="68"/>
      <c r="IV4" s="68"/>
      <c r="IX4" s="68"/>
      <c r="IY4" s="68"/>
      <c r="IZ4" s="68"/>
      <c r="JA4" s="68"/>
      <c r="JB4" s="68"/>
      <c r="JC4" s="68"/>
      <c r="JD4" s="68"/>
      <c r="JE4" s="68"/>
      <c r="JF4" s="68"/>
      <c r="JG4" s="68"/>
      <c r="JH4" s="68"/>
      <c r="JI4" s="68"/>
      <c r="JJ4" s="68"/>
      <c r="JK4" s="68"/>
      <c r="JL4" s="68"/>
      <c r="JM4" s="68"/>
      <c r="JN4" s="68"/>
      <c r="JO4" s="68"/>
      <c r="JP4" s="68"/>
      <c r="JQ4" s="68"/>
      <c r="JR4" s="68"/>
      <c r="JS4" s="68"/>
      <c r="JT4" s="68"/>
      <c r="JU4" s="68"/>
      <c r="JV4" s="68"/>
      <c r="JW4" s="68"/>
      <c r="JX4" s="68"/>
      <c r="JY4" s="68"/>
      <c r="JZ4" s="68"/>
      <c r="KA4" s="68"/>
      <c r="KB4" s="68"/>
      <c r="KC4" s="68"/>
      <c r="KD4" s="68"/>
      <c r="KE4" s="68"/>
      <c r="KF4" s="68"/>
      <c r="KG4" s="68"/>
      <c r="KH4" s="68"/>
      <c r="KI4" s="68"/>
      <c r="KJ4" s="68"/>
      <c r="KK4" s="68"/>
      <c r="KL4" s="68"/>
      <c r="KN4" s="68"/>
      <c r="KO4" s="68"/>
      <c r="KP4" s="68"/>
      <c r="KQ4" s="68"/>
      <c r="KR4" s="68"/>
      <c r="KS4" s="68"/>
      <c r="KT4" s="68"/>
      <c r="KU4" s="68"/>
      <c r="KV4" s="68"/>
      <c r="KW4" s="68"/>
      <c r="KX4" s="68"/>
      <c r="KY4" s="68"/>
      <c r="KZ4" s="68"/>
      <c r="LA4" s="68"/>
      <c r="LC4" s="68"/>
      <c r="LD4" s="68"/>
      <c r="LE4" s="68"/>
      <c r="LF4" s="68"/>
      <c r="LG4" s="68"/>
      <c r="LH4" s="68"/>
      <c r="LI4" s="68"/>
      <c r="LJ4" s="68"/>
      <c r="LK4" s="68"/>
      <c r="LL4" s="68"/>
      <c r="LM4" s="68"/>
      <c r="LN4" s="68"/>
      <c r="LO4" s="68"/>
      <c r="LP4" s="68"/>
      <c r="LQ4" s="68"/>
      <c r="LR4" s="68"/>
      <c r="LS4" s="68"/>
      <c r="LT4" s="68"/>
      <c r="LU4" s="68"/>
      <c r="LV4" s="68"/>
      <c r="LW4" s="68"/>
      <c r="LX4" s="68"/>
      <c r="LY4" s="68"/>
      <c r="LZ4" s="68"/>
      <c r="MA4" s="68"/>
      <c r="MB4" s="68"/>
      <c r="MD4" s="68"/>
      <c r="ME4" s="68"/>
      <c r="MF4" s="68"/>
      <c r="MG4" s="68"/>
      <c r="MH4" s="68"/>
      <c r="MI4" s="68"/>
      <c r="MJ4" s="68"/>
      <c r="MK4" s="68"/>
      <c r="ML4" s="68"/>
      <c r="MM4" s="68"/>
      <c r="MN4" s="68"/>
      <c r="MO4" s="68"/>
      <c r="MP4" s="68"/>
      <c r="MQ4" s="68"/>
      <c r="MR4" s="68"/>
      <c r="MS4" s="68"/>
      <c r="MT4" s="68"/>
      <c r="MU4" s="68"/>
      <c r="MV4" s="68"/>
      <c r="MW4" s="68"/>
      <c r="MX4" s="68"/>
      <c r="MY4" s="68"/>
      <c r="MZ4" s="68"/>
      <c r="NA4" s="68"/>
      <c r="NB4" s="68"/>
      <c r="NC4" s="68"/>
      <c r="ND4" s="68"/>
      <c r="NE4" s="68"/>
      <c r="NF4" s="68"/>
      <c r="NH4" s="68"/>
      <c r="NI4" s="68"/>
      <c r="NJ4" s="68"/>
      <c r="NK4" s="68"/>
      <c r="NL4" s="68"/>
      <c r="NM4" s="68"/>
      <c r="NN4" s="68"/>
      <c r="NO4" s="68"/>
      <c r="NP4" s="68"/>
      <c r="NQ4" s="68"/>
      <c r="NR4" s="68"/>
      <c r="NS4" s="68"/>
      <c r="NU4" s="68"/>
      <c r="NV4" s="68"/>
      <c r="NW4" s="68"/>
      <c r="NX4" s="68"/>
      <c r="NY4" s="68"/>
      <c r="OA4" s="68"/>
      <c r="OB4" s="68"/>
      <c r="OC4" s="68"/>
      <c r="OD4" s="68"/>
      <c r="OE4" s="68"/>
      <c r="OF4" s="68"/>
      <c r="OG4" s="68"/>
      <c r="OH4" s="68"/>
      <c r="OI4" s="68"/>
      <c r="OJ4" s="68"/>
      <c r="OK4" s="68"/>
      <c r="OL4" s="68"/>
      <c r="OM4" s="68"/>
      <c r="ON4" s="68"/>
      <c r="OO4" s="68"/>
      <c r="OP4" s="68"/>
      <c r="OQ4" s="68"/>
      <c r="OR4" s="68"/>
      <c r="OS4" s="68"/>
      <c r="OT4" s="68"/>
      <c r="OU4" s="68"/>
      <c r="OV4" s="68"/>
      <c r="OW4" s="68"/>
      <c r="OX4" s="68"/>
      <c r="OY4" s="68"/>
      <c r="OZ4" s="68"/>
      <c r="PA4" s="68"/>
      <c r="PB4" s="68"/>
      <c r="PC4" s="68"/>
      <c r="PD4" s="68"/>
      <c r="PE4" s="68"/>
      <c r="PF4" s="68"/>
      <c r="PG4" s="68"/>
      <c r="PH4" s="68"/>
      <c r="PI4" s="68"/>
      <c r="PJ4" s="68"/>
      <c r="PK4" s="68"/>
      <c r="PL4" s="68"/>
      <c r="PN4" s="68"/>
      <c r="PO4" s="68"/>
      <c r="PP4" s="68"/>
      <c r="PQ4" s="68"/>
      <c r="PR4" s="68"/>
      <c r="PS4" s="68"/>
      <c r="PT4" s="68"/>
      <c r="PU4" s="68"/>
      <c r="PV4" s="68"/>
      <c r="PW4" s="68"/>
      <c r="PX4" s="68"/>
      <c r="PZ4" s="68"/>
      <c r="QA4" s="68"/>
      <c r="QB4" s="68"/>
      <c r="QC4" s="68"/>
      <c r="QD4" s="68"/>
      <c r="QE4" s="68"/>
      <c r="QF4" s="68"/>
      <c r="QH4" s="68"/>
      <c r="QJ4" s="68"/>
      <c r="QK4" s="68"/>
      <c r="QL4" s="68"/>
      <c r="QM4" s="68"/>
      <c r="QN4" s="68"/>
      <c r="QO4" s="68"/>
      <c r="QP4" s="68"/>
      <c r="QQ4" s="68"/>
      <c r="QR4" s="68"/>
      <c r="QS4" s="68"/>
      <c r="QT4" s="68"/>
      <c r="QU4" s="68"/>
      <c r="QW4" s="68"/>
      <c r="QY4" s="68"/>
      <c r="QZ4" s="68"/>
      <c r="RA4" s="68"/>
      <c r="RC4" s="68"/>
      <c r="RD4" s="68"/>
      <c r="RG4" s="68"/>
      <c r="RH4" s="68"/>
      <c r="RI4" s="68"/>
      <c r="RJ4" s="68"/>
      <c r="RL4" s="68"/>
      <c r="RN4" s="68"/>
      <c r="RO4" s="68"/>
      <c r="RP4" s="68"/>
      <c r="RQ4" s="68"/>
      <c r="RR4" s="68"/>
      <c r="RS4" s="68"/>
      <c r="RV4" s="68"/>
      <c r="RW4" s="68"/>
      <c r="RX4" s="68"/>
      <c r="RY4" s="68"/>
      <c r="SA4" s="68"/>
      <c r="SC4" s="68"/>
      <c r="SD4" s="68"/>
      <c r="SE4" s="68"/>
      <c r="SF4" s="68"/>
      <c r="SG4" s="68"/>
      <c r="SH4" s="68"/>
      <c r="SI4" s="68"/>
      <c r="SJ4" s="68"/>
      <c r="SK4" s="68"/>
      <c r="SL4" s="68"/>
      <c r="SM4" s="68"/>
      <c r="SN4" s="68"/>
      <c r="SO4" s="68"/>
      <c r="SP4" s="68"/>
      <c r="SQ4" s="68"/>
      <c r="SR4" s="68"/>
      <c r="SS4" s="68"/>
      <c r="ST4" s="68"/>
      <c r="SU4" s="68"/>
      <c r="SV4" s="68"/>
      <c r="SW4" s="68"/>
      <c r="SX4" s="68"/>
      <c r="TA4" s="68"/>
      <c r="TB4" s="68"/>
      <c r="TD4" s="68"/>
      <c r="TE4" s="68"/>
      <c r="TF4" s="68"/>
      <c r="TG4" s="68"/>
      <c r="TH4" s="68"/>
      <c r="TK4" s="68"/>
      <c r="TN4" s="68"/>
      <c r="TO4" s="68"/>
      <c r="TP4" s="68"/>
      <c r="TQ4" s="68"/>
      <c r="TS4" s="68"/>
      <c r="TU4" s="68"/>
      <c r="TV4" s="68"/>
      <c r="TW4" s="68"/>
      <c r="TX4" s="68"/>
      <c r="TY4" s="68"/>
      <c r="TZ4" s="68"/>
      <c r="UA4" s="68"/>
      <c r="UC4" s="68"/>
      <c r="UD4" s="68"/>
      <c r="UE4" s="68"/>
      <c r="UF4" s="68"/>
      <c r="UG4" s="68"/>
      <c r="UH4" s="68"/>
      <c r="UI4" s="68"/>
      <c r="UJ4" s="68"/>
      <c r="UK4" s="68"/>
      <c r="UL4" s="68"/>
      <c r="UM4" s="68"/>
      <c r="UN4" s="68"/>
      <c r="UO4" s="68"/>
      <c r="UP4" s="68"/>
      <c r="UR4" s="68"/>
      <c r="US4" s="68"/>
      <c r="UT4" s="68"/>
      <c r="UU4" s="68"/>
      <c r="UW4" s="68"/>
      <c r="UX4" s="68"/>
      <c r="UY4" s="68"/>
      <c r="UZ4" s="68"/>
      <c r="VA4" s="68"/>
      <c r="VB4" s="68"/>
      <c r="VC4" s="68"/>
      <c r="VD4" s="68"/>
      <c r="VE4" s="68"/>
      <c r="VF4" s="68"/>
      <c r="VG4" s="68"/>
      <c r="VH4" s="68"/>
      <c r="VI4" s="68"/>
      <c r="VJ4" s="68"/>
      <c r="VK4" s="68"/>
      <c r="VL4" s="68"/>
      <c r="VM4" s="68"/>
      <c r="VN4" s="68"/>
      <c r="VO4" s="68"/>
      <c r="VP4" s="68"/>
      <c r="VQ4" s="68"/>
      <c r="VR4" s="68"/>
      <c r="VS4" s="68"/>
      <c r="VT4" s="68"/>
      <c r="VU4" s="68"/>
      <c r="VV4" s="68"/>
      <c r="VW4" s="68"/>
      <c r="VX4" s="68"/>
      <c r="VY4" s="68"/>
      <c r="VZ4" s="68"/>
      <c r="WA4" s="68"/>
      <c r="WB4" s="68"/>
      <c r="WC4" s="68"/>
      <c r="WD4" s="68"/>
      <c r="WE4" s="68"/>
      <c r="WF4" s="68"/>
      <c r="WG4" s="68"/>
      <c r="WH4" s="68"/>
      <c r="WI4" s="68"/>
      <c r="WK4" s="68"/>
      <c r="WM4" s="68"/>
      <c r="WN4" s="68"/>
      <c r="WO4" s="68"/>
      <c r="WQ4" s="68"/>
      <c r="WR4" s="68"/>
      <c r="WU4" s="68"/>
      <c r="WV4" s="68"/>
      <c r="WW4" s="68"/>
      <c r="WX4" s="68"/>
      <c r="WZ4" s="68"/>
      <c r="XB4" s="68"/>
      <c r="XC4" s="68"/>
      <c r="XD4" s="68"/>
      <c r="XF4" s="68"/>
      <c r="XG4" s="68"/>
      <c r="XJ4" s="68"/>
      <c r="XK4" s="68"/>
      <c r="XL4" s="68"/>
      <c r="XM4" s="68"/>
      <c r="XO4" s="68"/>
      <c r="XQ4" s="68"/>
      <c r="XR4" s="68"/>
      <c r="XS4" s="68"/>
      <c r="XU4" s="68"/>
      <c r="XV4" s="68"/>
      <c r="XY4" s="68"/>
      <c r="XZ4" s="68"/>
      <c r="YA4" s="68"/>
      <c r="YB4" s="68"/>
      <c r="YC4" s="68"/>
      <c r="YD4" s="68"/>
      <c r="YF4" s="68"/>
      <c r="YG4" s="68"/>
      <c r="YH4" s="68"/>
      <c r="YI4" s="68"/>
      <c r="YJ4" s="68"/>
      <c r="YK4" s="68"/>
      <c r="YL4" s="68"/>
      <c r="YM4" s="68"/>
      <c r="YN4" s="68"/>
      <c r="YO4" s="68"/>
      <c r="YP4" s="68"/>
      <c r="YQ4" s="68"/>
      <c r="YR4" s="68"/>
      <c r="YS4" s="68"/>
      <c r="YT4" s="68"/>
      <c r="YU4" s="68"/>
      <c r="YV4" s="68"/>
      <c r="YW4" s="68"/>
      <c r="YX4" s="68"/>
      <c r="YY4" s="68"/>
      <c r="YZ4" s="68"/>
      <c r="ZA4" s="68"/>
      <c r="ZB4" s="68"/>
      <c r="ZC4" s="68"/>
      <c r="ZD4" s="68"/>
      <c r="ZE4" s="68"/>
      <c r="ZF4" s="68"/>
      <c r="ZH4" s="68"/>
      <c r="ZK4" s="68"/>
      <c r="ZL4" s="68"/>
      <c r="ZM4" s="68"/>
      <c r="ZN4" s="68"/>
      <c r="ZO4" s="68"/>
      <c r="ZP4" s="68"/>
      <c r="ZQ4" s="68"/>
      <c r="ZR4" s="68"/>
      <c r="ZS4" s="68"/>
      <c r="ZT4" s="68"/>
      <c r="ZU4" s="68"/>
      <c r="ZV4" s="68"/>
      <c r="ZW4" s="68"/>
      <c r="ZX4" s="68"/>
      <c r="ZY4" s="68"/>
      <c r="ZZ4" s="68"/>
      <c r="AAA4" s="68"/>
      <c r="AAB4" s="68"/>
      <c r="AAC4" s="68"/>
      <c r="AAD4" s="68"/>
      <c r="AAE4" s="68"/>
      <c r="AAG4" s="68"/>
      <c r="AAH4" s="68"/>
      <c r="AAI4" s="68"/>
      <c r="AAK4" s="68"/>
      <c r="AAL4" s="68"/>
      <c r="AAM4" s="68"/>
      <c r="AAN4" s="68"/>
      <c r="AAO4" s="68"/>
      <c r="AAP4" s="68"/>
      <c r="AAQ4" s="68"/>
      <c r="AAR4" s="68"/>
      <c r="AAS4" s="68"/>
      <c r="AAT4" s="68"/>
      <c r="AAU4" s="68"/>
      <c r="AAV4" s="68"/>
      <c r="AAW4" s="68"/>
      <c r="AAX4" s="68"/>
      <c r="AAY4" s="68"/>
      <c r="AAZ4" s="68"/>
      <c r="ABA4" s="68"/>
      <c r="ABB4" s="68"/>
      <c r="ABC4" s="68"/>
      <c r="ABD4" s="68"/>
      <c r="ABE4" s="68"/>
      <c r="ABF4" s="68"/>
      <c r="ABG4" s="68"/>
      <c r="ABH4" s="68"/>
      <c r="ABI4" s="68"/>
      <c r="ABK4" s="68"/>
      <c r="ABL4" s="68"/>
      <c r="ABM4" s="68"/>
      <c r="ABN4" s="68"/>
      <c r="ABO4" s="68"/>
      <c r="ABP4" s="68"/>
      <c r="ABQ4" s="68"/>
      <c r="ABR4" s="68"/>
      <c r="ABS4" s="68"/>
      <c r="ABT4" s="68"/>
      <c r="ABU4" s="68"/>
      <c r="ABV4" s="68"/>
      <c r="ABW4" s="68"/>
      <c r="ABX4" s="68"/>
      <c r="ABY4" s="68"/>
      <c r="ACA4" s="68"/>
      <c r="ACB4" s="68"/>
      <c r="ACC4" s="68"/>
      <c r="ACD4" s="68"/>
      <c r="ACE4" s="68"/>
      <c r="ACF4" s="68"/>
      <c r="ACH4" s="68"/>
      <c r="ACI4" s="68"/>
      <c r="ACK4" s="68"/>
      <c r="ACQ4" s="68"/>
      <c r="ACR4" s="68"/>
      <c r="ACS4" s="68"/>
      <c r="ADU4" s="68"/>
      <c r="ADV4" s="68"/>
      <c r="ADW4" s="68"/>
      <c r="ADX4" s="68"/>
      <c r="AED4" s="68"/>
      <c r="AEE4" s="68"/>
      <c r="AEF4" s="68"/>
      <c r="AEG4" s="68"/>
      <c r="AEI4" s="68"/>
      <c r="AEJ4" s="68"/>
      <c r="AEK4" s="68"/>
      <c r="AEL4" s="68"/>
      <c r="AEM4" s="68"/>
      <c r="AEO4" s="68"/>
      <c r="AEQ4" s="68"/>
      <c r="AER4" s="68"/>
      <c r="AES4" s="68"/>
      <c r="AET4" s="68"/>
      <c r="AEU4" s="68"/>
      <c r="AEV4" s="68"/>
      <c r="AEW4" s="68"/>
      <c r="AEX4" s="68"/>
      <c r="AEY4" s="68"/>
      <c r="AEZ4" s="68"/>
      <c r="AFD4" s="68"/>
      <c r="AFE4" s="68"/>
      <c r="AFF4" s="68"/>
      <c r="AFG4" s="68"/>
      <c r="AFH4" s="68"/>
      <c r="AFI4" s="68"/>
      <c r="AFJ4" s="68"/>
      <c r="AFK4" s="68"/>
      <c r="AFL4" s="68"/>
      <c r="AFM4" s="68"/>
      <c r="AFN4" s="68"/>
      <c r="AFO4" s="68"/>
      <c r="AFP4" s="68"/>
      <c r="AFQ4" s="68"/>
      <c r="AFS4" s="68"/>
      <c r="AFT4" s="68"/>
      <c r="AFX4" s="68"/>
      <c r="AFY4" s="68"/>
      <c r="AFZ4" s="68"/>
      <c r="AGA4" s="68"/>
      <c r="AGB4" s="68"/>
      <c r="AGC4" s="68"/>
      <c r="AGD4" s="68"/>
      <c r="AGE4" s="68"/>
      <c r="AGF4" s="68"/>
      <c r="AGH4" s="68"/>
      <c r="AHI4" s="68"/>
      <c r="AHJ4" s="68"/>
      <c r="AHK4" s="68"/>
      <c r="AHL4" s="68"/>
      <c r="AHN4" s="68"/>
      <c r="AHR4" s="68"/>
      <c r="AHS4" s="68"/>
      <c r="AHT4" s="68"/>
      <c r="AHU4" s="68"/>
      <c r="AHW4" s="68"/>
      <c r="AHX4" s="68"/>
      <c r="AHY4" s="68"/>
      <c r="AHZ4" s="68"/>
      <c r="AIA4" s="68"/>
      <c r="AIB4" s="68"/>
      <c r="AIC4" s="68"/>
      <c r="AID4" s="68"/>
      <c r="AIE4" s="68"/>
      <c r="AIF4" s="68"/>
      <c r="AIG4" s="68"/>
      <c r="AIH4" s="68"/>
      <c r="AII4" s="68"/>
      <c r="AIJ4" s="68"/>
      <c r="AIK4" s="68"/>
      <c r="AIL4" s="68"/>
      <c r="AIM4" s="68"/>
      <c r="AIN4" s="68"/>
      <c r="AIO4" s="68"/>
      <c r="AIP4" s="68"/>
      <c r="AIQ4" s="68"/>
      <c r="AIR4" s="68"/>
      <c r="AIS4" s="68"/>
      <c r="AIT4" s="68"/>
      <c r="AIU4" s="68"/>
      <c r="AIV4" s="68"/>
      <c r="AIW4" s="68"/>
      <c r="AIX4" s="68"/>
      <c r="AIY4" s="68"/>
      <c r="AIZ4" s="68"/>
      <c r="AJA4" s="68"/>
      <c r="AJB4" s="68"/>
      <c r="AJC4" s="68"/>
      <c r="AJD4" s="68"/>
      <c r="AJE4" s="68"/>
      <c r="AJF4" s="68"/>
      <c r="AJG4" s="68"/>
      <c r="AJH4" s="68"/>
      <c r="AJI4" s="68"/>
      <c r="AJJ4" s="68"/>
      <c r="AJK4" s="68"/>
      <c r="AJL4" s="68"/>
      <c r="AJM4" s="68"/>
      <c r="AJN4" s="68"/>
      <c r="AJO4" s="68"/>
      <c r="AJP4" s="68"/>
      <c r="AJQ4" s="68"/>
      <c r="AJR4" s="68"/>
      <c r="AJS4" s="68"/>
      <c r="AJT4" s="68"/>
      <c r="AJU4" s="68"/>
      <c r="AJV4" s="68"/>
      <c r="AJW4" s="68"/>
      <c r="AJX4" s="68"/>
      <c r="AJY4" s="68"/>
      <c r="AJZ4" s="68"/>
      <c r="AKA4" s="68"/>
      <c r="AKB4" s="68"/>
      <c r="AKC4" s="68"/>
      <c r="AKD4" s="68"/>
      <c r="AKE4" s="68"/>
      <c r="AKF4" s="68"/>
      <c r="AKG4" s="68"/>
      <c r="AKH4" s="68"/>
      <c r="AKI4" s="68"/>
      <c r="AKJ4" s="68"/>
      <c r="AKK4" s="68"/>
      <c r="AKL4" s="68"/>
      <c r="AKM4" s="68"/>
      <c r="AKN4" s="68"/>
      <c r="AKO4" s="68"/>
      <c r="AKP4" s="68"/>
      <c r="AKQ4" s="68"/>
      <c r="AKR4" s="68"/>
      <c r="AKS4" s="68"/>
      <c r="AKT4" s="68"/>
      <c r="AKU4" s="68"/>
      <c r="AKV4" s="68"/>
      <c r="AKW4" s="68"/>
      <c r="AKX4" s="68"/>
      <c r="AKY4" s="68"/>
      <c r="AKZ4" s="68"/>
      <c r="ALA4" s="68"/>
      <c r="ALB4" s="68"/>
      <c r="ALC4" s="68"/>
      <c r="ALD4" s="68"/>
      <c r="ALE4" s="68"/>
      <c r="ALF4" s="68"/>
      <c r="ALG4" s="68"/>
      <c r="ALH4" s="68"/>
      <c r="ALI4" s="68"/>
      <c r="ALJ4" s="68"/>
      <c r="ALK4" s="68"/>
      <c r="ALL4" s="68"/>
      <c r="ALM4" s="68"/>
      <c r="ALN4" s="68"/>
      <c r="ALO4" s="68"/>
      <c r="ALP4" s="68"/>
      <c r="ALQ4" s="68"/>
      <c r="ALR4" s="68"/>
      <c r="ALS4" s="68"/>
      <c r="ALT4" s="68"/>
      <c r="ALU4" s="68"/>
      <c r="ALV4" s="68"/>
      <c r="ALW4" s="68"/>
      <c r="ALX4" s="68"/>
      <c r="ALY4" s="68"/>
      <c r="ALZ4" s="68"/>
      <c r="AMA4" s="68"/>
      <c r="AMB4" s="68"/>
      <c r="AMC4" s="68"/>
      <c r="AMD4" s="68"/>
      <c r="AME4" s="68"/>
      <c r="AMF4" s="68"/>
      <c r="AMG4" s="68"/>
      <c r="AMH4" s="68"/>
      <c r="AMI4" s="68"/>
      <c r="AMJ4" s="68"/>
      <c r="AMK4" s="68"/>
      <c r="AML4" s="68"/>
      <c r="AMM4" s="68"/>
      <c r="AMN4" s="68"/>
      <c r="AMO4" s="68"/>
      <c r="AMP4" s="68"/>
      <c r="AMQ4" s="68"/>
      <c r="AMR4" s="68"/>
      <c r="AMS4" s="68"/>
      <c r="AMT4" s="68"/>
      <c r="AMU4" s="68"/>
      <c r="AMV4" s="68"/>
      <c r="AMW4" s="68"/>
      <c r="AMX4" s="68"/>
      <c r="AMY4" s="68"/>
      <c r="AMZ4" s="68"/>
      <c r="ANA4" s="68"/>
      <c r="ANB4" s="68"/>
      <c r="ANC4" s="68"/>
      <c r="AND4" s="68"/>
      <c r="ANE4" s="68"/>
      <c r="ANF4" s="68"/>
      <c r="ANG4" s="68"/>
      <c r="ANH4" s="68"/>
      <c r="ANI4" s="68"/>
      <c r="ANJ4" s="68"/>
      <c r="ANK4" s="68"/>
      <c r="ANL4" s="68"/>
      <c r="ANM4" s="68"/>
      <c r="ANO4" s="68"/>
      <c r="ANP4" s="68"/>
      <c r="ANQ4" s="68"/>
      <c r="ANR4" s="68"/>
      <c r="ANT4" s="68"/>
      <c r="ANU4" s="68"/>
      <c r="ANV4" s="68"/>
      <c r="ANW4" s="68"/>
      <c r="ANX4" s="68"/>
      <c r="ANZ4" s="68"/>
      <c r="AOA4" s="68"/>
      <c r="AOD4" s="68"/>
      <c r="AOE4" s="68"/>
      <c r="AOF4" s="68"/>
      <c r="AOG4" s="68"/>
      <c r="AOI4" s="68"/>
      <c r="AOK4" s="68"/>
      <c r="AOL4" s="68"/>
      <c r="AOM4" s="68"/>
      <c r="AOO4" s="68"/>
      <c r="AOP4" s="68"/>
      <c r="AOS4" s="68"/>
      <c r="AOT4" s="68"/>
      <c r="AOU4" s="68"/>
      <c r="AOV4" s="68"/>
      <c r="AOX4" s="68"/>
      <c r="AOZ4" s="68"/>
      <c r="APA4" s="68"/>
      <c r="APB4" s="68"/>
      <c r="APD4" s="68"/>
      <c r="APE4" s="68"/>
      <c r="APH4" s="68"/>
      <c r="API4" s="68"/>
      <c r="APJ4" s="68"/>
      <c r="APK4" s="68"/>
      <c r="APM4" s="68"/>
      <c r="APN4" s="68"/>
      <c r="APO4" s="68"/>
      <c r="APP4" s="68"/>
      <c r="APQ4" s="68"/>
      <c r="APS4" s="68"/>
      <c r="APT4" s="68"/>
      <c r="AQE4" s="68"/>
      <c r="AQF4" s="68"/>
      <c r="AQG4" s="68"/>
      <c r="AQP4" s="68"/>
      <c r="AQT4" s="68"/>
      <c r="AQU4" s="68"/>
      <c r="AQV4" s="68"/>
      <c r="ARB4" s="68"/>
      <c r="ARC4" s="68"/>
      <c r="ARD4" s="68"/>
      <c r="ARF4" s="68"/>
      <c r="ATG4" s="68"/>
      <c r="ATH4" s="68"/>
      <c r="ATI4" s="68"/>
      <c r="ATJ4" s="68"/>
      <c r="ATV4" s="68"/>
      <c r="ATW4" s="68"/>
      <c r="ATX4" s="68"/>
      <c r="ATY4" s="68"/>
      <c r="ATZ4" s="68"/>
      <c r="AUG4" s="68"/>
      <c r="AUH4" s="68"/>
      <c r="AUI4" s="68"/>
      <c r="AUJ4" s="68"/>
      <c r="AUK4" s="68"/>
      <c r="AUM4" s="68"/>
      <c r="AUN4" s="68"/>
      <c r="AUO4" s="68"/>
      <c r="AUP4" s="68"/>
      <c r="AUT4" s="68"/>
      <c r="AXA4" s="68"/>
      <c r="AXB4" s="68"/>
      <c r="AXC4" s="68"/>
      <c r="AXD4" s="68"/>
      <c r="AXQ4" s="68"/>
      <c r="AYB4" s="68"/>
      <c r="AYF4" s="68"/>
      <c r="AYG4" s="68"/>
      <c r="AYI4" s="68"/>
      <c r="AYJ4" s="68"/>
      <c r="AYK4" s="68"/>
      <c r="AYL4" s="68"/>
      <c r="AYP4" s="68"/>
      <c r="AZM4" s="68"/>
      <c r="AZN4" s="68"/>
      <c r="AZO4" s="68"/>
      <c r="AZP4" s="68"/>
      <c r="AZU4" s="68"/>
      <c r="BAD4" s="68"/>
      <c r="BAE4" s="68"/>
      <c r="BAF4" s="68"/>
      <c r="BAH4" s="68"/>
      <c r="BAI4" s="68"/>
      <c r="BAJ4" s="68"/>
      <c r="BAK4" s="68"/>
      <c r="BAL4" s="68"/>
      <c r="BAM4" s="68"/>
      <c r="BAN4" s="68"/>
      <c r="BAO4" s="68"/>
      <c r="BAP4" s="68"/>
      <c r="BAR4" s="68"/>
      <c r="BDI4" s="68"/>
      <c r="BDJ4" s="68"/>
      <c r="BDK4" s="68"/>
      <c r="BDL4" s="68"/>
      <c r="BDM4" s="68"/>
      <c r="BDN4" s="68"/>
      <c r="BDZ4" s="68"/>
      <c r="BEE4" s="68"/>
      <c r="BEI4" s="68"/>
      <c r="BEJ4" s="68"/>
      <c r="BEL4" s="68"/>
      <c r="BEM4" s="68"/>
      <c r="BEN4" s="68"/>
      <c r="BEP4" s="68"/>
      <c r="BEV4" s="68"/>
      <c r="BEW4" s="68"/>
      <c r="BEX4" s="68"/>
      <c r="BEY4" s="68"/>
      <c r="BFB4" s="68"/>
      <c r="BFC4" s="68"/>
      <c r="BFE4" s="68"/>
      <c r="BFF4" s="68"/>
      <c r="BFG4" s="68"/>
      <c r="BFH4" s="68"/>
      <c r="BFJ4" s="68"/>
      <c r="BFL4" s="68"/>
      <c r="BFM4" s="68"/>
      <c r="BFN4" s="68"/>
      <c r="BFZ4" s="68"/>
      <c r="BGA4" s="68"/>
      <c r="BGD4" s="68"/>
      <c r="BGE4" s="68"/>
      <c r="BGF4" s="68"/>
      <c r="BGG4" s="68"/>
      <c r="BGI4" s="68"/>
      <c r="BGK4" s="68"/>
      <c r="BGL4" s="68"/>
      <c r="BGM4" s="68"/>
      <c r="BGT4" s="68"/>
      <c r="BGU4" s="68"/>
      <c r="BGX4" s="68"/>
      <c r="BGY4" s="68"/>
      <c r="BGZ4" s="68"/>
      <c r="BHA4" s="68"/>
      <c r="BHC4" s="68"/>
      <c r="BHE4" s="68"/>
      <c r="BHF4" s="68"/>
      <c r="BHG4" s="68"/>
      <c r="BHN4" s="68"/>
      <c r="BHO4" s="68"/>
      <c r="BHR4" s="68"/>
      <c r="BHS4" s="68"/>
      <c r="BHT4" s="68"/>
      <c r="BHU4" s="68"/>
      <c r="BHW4" s="68"/>
      <c r="BHY4" s="68"/>
      <c r="BHZ4" s="68"/>
      <c r="BIA4" s="68"/>
      <c r="BIH4" s="68"/>
      <c r="BII4" s="68"/>
      <c r="BLL4" s="68"/>
      <c r="BLM4" s="68"/>
      <c r="BLN4" s="68"/>
      <c r="BLO4" s="68"/>
      <c r="BMA4" s="68"/>
      <c r="BMB4" s="68"/>
      <c r="BMC4" s="68"/>
      <c r="BMD4" s="68"/>
      <c r="BME4" s="68"/>
      <c r="BMJ4" s="68"/>
      <c r="BMN4" s="68"/>
      <c r="BMO4" s="68"/>
      <c r="BMQ4" s="68"/>
      <c r="BMV4" s="68"/>
      <c r="BMW4" s="68"/>
      <c r="BMX4" s="68"/>
      <c r="BMY4" s="68"/>
      <c r="BND4" s="68"/>
      <c r="BNN4" s="68"/>
      <c r="BNQ4" s="68"/>
      <c r="BNR4" s="68"/>
      <c r="BNS4" s="68"/>
      <c r="BOA4" s="68"/>
      <c r="BOB4" s="68"/>
      <c r="BOC4" s="68"/>
      <c r="BOG4" s="68"/>
      <c r="BOJ4" s="68"/>
      <c r="BOK4" s="68"/>
      <c r="BOL4" s="68"/>
      <c r="BOM4" s="68"/>
      <c r="BOO4" s="68"/>
      <c r="BOQ4" s="68"/>
      <c r="BOR4" s="68"/>
      <c r="BOS4" s="68"/>
      <c r="BPE4" s="68"/>
      <c r="BPF4" s="68"/>
      <c r="BPI4" s="68"/>
      <c r="BPJ4" s="68"/>
      <c r="BPK4" s="68"/>
      <c r="BPL4" s="68"/>
      <c r="BPN4" s="68"/>
      <c r="BPP4" s="68"/>
      <c r="BPQ4" s="68"/>
      <c r="BPR4" s="68"/>
      <c r="BQB4" s="68"/>
      <c r="BQC4" s="68"/>
      <c r="BQD4" s="68"/>
      <c r="BQE4" s="68"/>
      <c r="BQF4" s="68"/>
      <c r="BQH4" s="68"/>
      <c r="BQI4" s="68"/>
      <c r="BQJ4" s="68"/>
      <c r="BQK4" s="68"/>
      <c r="BQM4" s="68"/>
      <c r="BQO4" s="68"/>
      <c r="BQP4" s="68"/>
      <c r="BQQ4" s="68"/>
      <c r="BRH4" s="68"/>
      <c r="BRI4" s="68"/>
      <c r="BSO4" s="68"/>
      <c r="BSP4" s="68"/>
      <c r="BSQ4" s="68"/>
      <c r="BSR4" s="68"/>
      <c r="BSU4" s="68"/>
      <c r="BSZ4" s="68"/>
      <c r="BTD4" s="68"/>
      <c r="BTE4" s="68"/>
      <c r="BTF4" s="68"/>
      <c r="BTG4" s="68"/>
      <c r="BTH4" s="68"/>
      <c r="BTI4" s="68"/>
      <c r="BTJ4" s="68"/>
      <c r="BTK4" s="68"/>
      <c r="BTL4" s="68"/>
      <c r="BTM4" s="68"/>
      <c r="BTN4" s="68"/>
      <c r="BTO4" s="68"/>
      <c r="BTP4" s="68"/>
      <c r="BTQ4" s="68"/>
      <c r="BTR4" s="68"/>
      <c r="BTS4" s="68"/>
      <c r="BTT4" s="68"/>
      <c r="BTU4" s="68"/>
      <c r="BTV4" s="68"/>
      <c r="BTW4" s="68"/>
      <c r="BTX4" s="68"/>
      <c r="BTY4" s="68"/>
      <c r="BTZ4" s="68"/>
      <c r="BUA4" s="68"/>
      <c r="BUB4" s="68"/>
      <c r="BUC4" s="68"/>
      <c r="BUD4" s="68"/>
      <c r="BUE4" s="68"/>
      <c r="BUF4" s="68"/>
      <c r="BUG4" s="68"/>
      <c r="BUH4" s="68"/>
      <c r="BUI4" s="68"/>
      <c r="BUJ4" s="68"/>
      <c r="BUK4" s="68"/>
      <c r="BUL4" s="68"/>
      <c r="BUM4" s="68"/>
      <c r="BUN4" s="68"/>
      <c r="BUO4" s="68"/>
      <c r="BUP4" s="68"/>
      <c r="BUQ4" s="68"/>
      <c r="BUR4" s="68"/>
      <c r="BUS4" s="68"/>
      <c r="BUT4" s="68"/>
      <c r="BUU4" s="68"/>
      <c r="BUV4" s="68"/>
      <c r="BUW4" s="68"/>
      <c r="BUX4" s="68"/>
      <c r="BUY4" s="68"/>
      <c r="BUZ4" s="68"/>
      <c r="BVA4" s="68"/>
      <c r="BVB4" s="68"/>
      <c r="BVC4" s="68"/>
      <c r="BVD4" s="68"/>
      <c r="BVE4" s="68"/>
      <c r="BVF4" s="68"/>
      <c r="BVG4" s="68"/>
      <c r="BVH4" s="68"/>
      <c r="BVI4" s="68"/>
      <c r="BVJ4" s="68"/>
      <c r="BVK4" s="68"/>
      <c r="BVL4" s="68"/>
      <c r="BVM4" s="68"/>
      <c r="BVN4" s="68"/>
      <c r="BVO4" s="68"/>
      <c r="BVP4" s="68"/>
      <c r="BVQ4" s="68"/>
      <c r="BVR4" s="68"/>
      <c r="BVS4" s="68"/>
      <c r="BVT4" s="68"/>
      <c r="BVU4" s="68"/>
      <c r="BVV4" s="68"/>
      <c r="BVW4" s="68"/>
      <c r="BVX4" s="68"/>
      <c r="BVY4" s="68"/>
      <c r="BVZ4" s="68"/>
      <c r="BWA4" s="68"/>
      <c r="BWB4" s="68"/>
      <c r="BWC4" s="68"/>
      <c r="BWD4" s="68"/>
      <c r="BWE4" s="68"/>
      <c r="BWF4" s="68"/>
      <c r="BWG4" s="68"/>
      <c r="BWH4" s="68"/>
      <c r="BWI4" s="68"/>
      <c r="BWJ4" s="68"/>
      <c r="BWK4" s="68"/>
      <c r="BWL4" s="68"/>
      <c r="BWM4" s="68"/>
      <c r="BWN4" s="68"/>
      <c r="BWO4" s="68"/>
      <c r="BWP4" s="68"/>
      <c r="BWQ4" s="68"/>
      <c r="BWR4" s="68"/>
      <c r="BWS4" s="68"/>
      <c r="BWT4" s="68"/>
      <c r="BWU4" s="68"/>
      <c r="BWV4" s="68"/>
      <c r="BWW4" s="68"/>
      <c r="BWX4" s="68"/>
      <c r="BWY4" s="68"/>
      <c r="BWZ4" s="68"/>
      <c r="BXA4" s="68"/>
      <c r="BXB4" s="68"/>
      <c r="BXC4" s="68"/>
      <c r="BXD4" s="68"/>
      <c r="BXE4" s="68"/>
      <c r="BXF4" s="68"/>
      <c r="BXG4" s="68"/>
      <c r="BXH4" s="68"/>
      <c r="BXI4" s="68"/>
      <c r="BXJ4" s="68"/>
      <c r="BXK4" s="68"/>
      <c r="BXL4" s="68"/>
      <c r="BXM4" s="68"/>
      <c r="BXN4" s="68"/>
      <c r="BXO4" s="68"/>
      <c r="BXP4" s="68"/>
      <c r="BXQ4" s="68"/>
      <c r="BXR4" s="68"/>
      <c r="BXS4" s="68"/>
      <c r="BXT4" s="68"/>
      <c r="BXU4" s="68"/>
      <c r="BXV4" s="68"/>
      <c r="BXW4" s="68"/>
      <c r="BXX4" s="68"/>
      <c r="BXY4" s="68"/>
      <c r="BXZ4" s="68"/>
      <c r="BYA4" s="68"/>
      <c r="BYB4" s="68"/>
      <c r="BYC4" s="68"/>
      <c r="BYD4" s="68"/>
      <c r="BYE4" s="68"/>
      <c r="BYF4" s="68"/>
      <c r="BYG4" s="68"/>
      <c r="BYH4" s="68"/>
      <c r="BYI4" s="68"/>
      <c r="BYJ4" s="68"/>
      <c r="BYK4" s="68"/>
      <c r="BYL4" s="68"/>
      <c r="BYM4" s="68"/>
      <c r="BYN4" s="68"/>
      <c r="BYO4" s="68"/>
      <c r="BYP4" s="68"/>
      <c r="BYQ4" s="68"/>
      <c r="BYR4" s="68"/>
      <c r="BYS4" s="68"/>
      <c r="BYT4" s="68"/>
      <c r="BYU4" s="68"/>
      <c r="BYV4" s="68"/>
      <c r="BYW4" s="68"/>
      <c r="BYX4" s="68"/>
      <c r="BYY4" s="68"/>
      <c r="BYZ4" s="68"/>
      <c r="BZA4" s="68"/>
      <c r="BZB4" s="68"/>
      <c r="BZC4" s="68"/>
      <c r="BZD4" s="68"/>
      <c r="BZE4" s="68"/>
      <c r="BZF4" s="68"/>
      <c r="BZG4" s="68"/>
      <c r="BZH4" s="68"/>
      <c r="BZI4" s="68"/>
      <c r="BZJ4" s="68"/>
      <c r="BZK4" s="68"/>
      <c r="BZL4" s="68"/>
      <c r="BZM4" s="68"/>
      <c r="BZN4" s="68"/>
      <c r="BZO4" s="68"/>
      <c r="BZP4" s="68"/>
      <c r="BZQ4" s="68"/>
      <c r="BZR4" s="68"/>
      <c r="BZS4" s="68"/>
      <c r="BZT4" s="68"/>
      <c r="BZU4" s="68"/>
      <c r="BZV4" s="68"/>
      <c r="BZW4" s="68"/>
      <c r="BZX4" s="68"/>
      <c r="BZY4" s="68"/>
      <c r="BZZ4" s="68"/>
      <c r="CAA4" s="68"/>
      <c r="CAB4" s="68"/>
      <c r="CAC4" s="68"/>
      <c r="CAD4" s="68"/>
      <c r="CAE4" s="68"/>
      <c r="CAF4" s="68"/>
      <c r="CAG4" s="68"/>
      <c r="CAH4" s="68"/>
      <c r="CAI4" s="68"/>
      <c r="CAJ4" s="68"/>
      <c r="CAK4" s="68"/>
      <c r="CAL4" s="68"/>
      <c r="CAM4" s="68"/>
      <c r="CAN4" s="68"/>
      <c r="CAO4" s="68"/>
      <c r="CAP4" s="68"/>
      <c r="CAQ4" s="68"/>
      <c r="CAR4" s="68"/>
      <c r="CAS4" s="68"/>
      <c r="CAT4" s="68"/>
      <c r="CAU4" s="68"/>
      <c r="CAV4" s="68"/>
      <c r="CAW4" s="68"/>
      <c r="CAX4" s="68"/>
      <c r="CAY4" s="68"/>
      <c r="CAZ4" s="68"/>
      <c r="CBY4" s="68"/>
      <c r="CBZ4" s="68"/>
      <c r="CCA4" s="68"/>
      <c r="CCD4" s="68"/>
      <c r="CCE4" s="68"/>
      <c r="CCF4" s="68"/>
      <c r="CCG4" s="68"/>
      <c r="CCQ4" s="68"/>
      <c r="CCV4" s="68"/>
      <c r="CCY4" s="68"/>
      <c r="CCZ4" s="68"/>
      <c r="CDA4" s="68"/>
      <c r="CDB4" s="68"/>
      <c r="CDC4" s="68"/>
      <c r="CDD4" s="68"/>
      <c r="CDE4" s="68"/>
      <c r="CDF4" s="68"/>
      <c r="CDG4" s="68"/>
      <c r="CDH4" s="68"/>
      <c r="CDI4" s="68"/>
      <c r="CDJ4" s="68"/>
      <c r="CDK4" s="68"/>
      <c r="CDL4" s="68"/>
      <c r="CDM4" s="68"/>
      <c r="CDN4" s="68"/>
      <c r="CDO4" s="68"/>
      <c r="CDP4" s="68"/>
      <c r="CDQ4" s="68"/>
      <c r="CDR4" s="68"/>
      <c r="CDS4" s="68"/>
      <c r="CDT4" s="68"/>
      <c r="CDU4" s="68"/>
      <c r="CDV4" s="68"/>
      <c r="CDW4" s="68"/>
      <c r="CDX4" s="68"/>
      <c r="CDY4" s="68"/>
      <c r="CDZ4" s="68"/>
      <c r="CEA4" s="68"/>
      <c r="CEB4" s="68"/>
      <c r="CEC4" s="68"/>
      <c r="CED4" s="68"/>
      <c r="CEE4" s="68"/>
      <c r="CEF4" s="68"/>
      <c r="CEG4" s="68"/>
      <c r="CEH4" s="68"/>
      <c r="CEI4" s="68"/>
      <c r="CEJ4" s="68"/>
      <c r="CEK4" s="68"/>
      <c r="CEL4" s="68"/>
      <c r="CEM4" s="68"/>
      <c r="CEN4" s="68"/>
      <c r="CEO4" s="68"/>
      <c r="CEP4" s="68"/>
      <c r="CEQ4" s="68"/>
      <c r="CER4" s="68"/>
      <c r="CES4" s="68"/>
      <c r="CET4" s="68"/>
      <c r="CEU4" s="68"/>
      <c r="CEV4" s="68"/>
      <c r="CEW4" s="68"/>
      <c r="CEX4" s="68"/>
      <c r="CEY4" s="68"/>
      <c r="CEZ4" s="68"/>
      <c r="CFA4" s="68"/>
      <c r="CFB4" s="68"/>
      <c r="CFC4" s="68"/>
      <c r="CFD4" s="68"/>
      <c r="CFE4" s="68"/>
      <c r="CFF4" s="68"/>
      <c r="CFG4" s="68"/>
      <c r="CFH4" s="68"/>
      <c r="CFI4" s="68"/>
      <c r="CFJ4" s="68"/>
      <c r="CFK4" s="68"/>
      <c r="CFL4" s="68"/>
      <c r="CFM4" s="68"/>
      <c r="CFN4" s="68"/>
      <c r="CFO4" s="68"/>
      <c r="CFP4" s="68"/>
      <c r="CFQ4" s="68"/>
      <c r="CFR4" s="68"/>
      <c r="CFS4" s="68"/>
      <c r="CFT4" s="68"/>
      <c r="CFU4" s="68"/>
      <c r="CFV4" s="68"/>
      <c r="CFW4" s="68"/>
      <c r="CFX4" s="68"/>
      <c r="CFY4" s="68"/>
      <c r="CFZ4" s="68"/>
      <c r="CGA4" s="68"/>
      <c r="CGB4" s="68"/>
      <c r="CGC4" s="68"/>
      <c r="CGD4" s="68"/>
      <c r="CGE4" s="68"/>
      <c r="CGF4" s="68"/>
      <c r="CGG4" s="68"/>
      <c r="CGH4" s="68"/>
      <c r="CGI4" s="68"/>
      <c r="CGJ4" s="68"/>
      <c r="CGK4" s="68"/>
      <c r="CGL4" s="68"/>
      <c r="CGM4" s="68"/>
      <c r="CGN4" s="68"/>
      <c r="CGO4" s="68"/>
      <c r="CGP4" s="68"/>
      <c r="CGQ4" s="68"/>
      <c r="CGR4" s="68"/>
      <c r="CGS4" s="68"/>
      <c r="CGT4" s="68"/>
      <c r="CGU4" s="68"/>
      <c r="CGV4" s="68"/>
      <c r="CGW4" s="68"/>
      <c r="CGX4" s="68"/>
      <c r="CGY4" s="68"/>
      <c r="CGZ4" s="68"/>
      <c r="CHA4" s="68"/>
      <c r="CHB4" s="68"/>
      <c r="CHC4" s="68"/>
      <c r="CHD4" s="68"/>
      <c r="CHE4" s="68"/>
      <c r="CHF4" s="68"/>
      <c r="CHG4" s="68"/>
      <c r="CHH4" s="68"/>
      <c r="CHI4" s="68"/>
      <c r="CHJ4" s="68"/>
      <c r="CHK4" s="68"/>
      <c r="CHL4" s="68"/>
      <c r="CHM4" s="68"/>
      <c r="CHN4" s="68"/>
      <c r="CHO4" s="68"/>
      <c r="CHP4" s="68"/>
      <c r="CHQ4" s="68"/>
      <c r="CHR4" s="68"/>
      <c r="CHS4" s="68"/>
      <c r="CHT4" s="68"/>
      <c r="CHU4" s="68"/>
      <c r="CHV4" s="68"/>
      <c r="CHW4" s="68"/>
      <c r="CHX4" s="68"/>
      <c r="CHY4" s="68"/>
      <c r="CHZ4" s="68"/>
      <c r="CIA4" s="68"/>
      <c r="CIB4" s="68"/>
      <c r="CIC4" s="68"/>
      <c r="CID4" s="68"/>
      <c r="CIE4" s="68"/>
      <c r="CIF4" s="68"/>
      <c r="CIG4" s="68"/>
      <c r="CIH4" s="68"/>
      <c r="CII4" s="68"/>
      <c r="CIJ4" s="68"/>
      <c r="CIK4" s="68"/>
      <c r="CIL4" s="68"/>
      <c r="CIM4" s="68"/>
      <c r="CIN4" s="68"/>
      <c r="CIO4" s="68"/>
      <c r="CIP4" s="68"/>
      <c r="CIQ4" s="68"/>
      <c r="CIR4" s="68"/>
      <c r="CIS4" s="68"/>
      <c r="CIT4" s="68"/>
      <c r="CIU4" s="68"/>
      <c r="CIV4" s="68"/>
      <c r="CIW4" s="68"/>
      <c r="CIX4" s="68"/>
      <c r="CIY4" s="68"/>
      <c r="CIZ4" s="68"/>
      <c r="CJA4" s="68"/>
      <c r="CJB4" s="68"/>
      <c r="CJC4" s="68"/>
      <c r="CJD4" s="68"/>
      <c r="CJE4" s="68"/>
      <c r="CJF4" s="68"/>
      <c r="CJG4" s="68"/>
      <c r="CJH4" s="68"/>
      <c r="CJI4" s="68"/>
      <c r="CJJ4" s="68"/>
      <c r="CJK4" s="68"/>
      <c r="CJL4" s="68"/>
      <c r="CJM4" s="68"/>
      <c r="CJN4" s="68"/>
      <c r="CJO4" s="68"/>
      <c r="CJP4" s="68"/>
      <c r="CJQ4" s="68"/>
      <c r="CJR4" s="68"/>
      <c r="CJS4" s="68"/>
      <c r="CJT4" s="68"/>
      <c r="CJU4" s="68"/>
      <c r="CJV4" s="68"/>
      <c r="CJW4" s="68"/>
      <c r="CJX4" s="68"/>
      <c r="CJY4" s="68"/>
      <c r="CJZ4" s="68"/>
      <c r="CKA4" s="68"/>
      <c r="CKB4" s="68"/>
      <c r="CKC4" s="68"/>
      <c r="CKD4" s="68"/>
      <c r="CKE4" s="68"/>
      <c r="CKF4" s="68"/>
      <c r="CKG4" s="68"/>
      <c r="CKH4" s="68"/>
      <c r="CKI4" s="68"/>
      <c r="CKJ4" s="68"/>
      <c r="CKK4" s="68"/>
      <c r="CKL4" s="68"/>
      <c r="CKM4" s="68"/>
      <c r="CKN4" s="68"/>
      <c r="CKO4" s="68"/>
      <c r="CKP4" s="68"/>
      <c r="CKQ4" s="68"/>
      <c r="CKR4" s="68"/>
      <c r="CKS4" s="68"/>
      <c r="CKT4" s="68"/>
      <c r="CKU4" s="68"/>
      <c r="CKV4" s="68"/>
      <c r="CKW4" s="68"/>
      <c r="CKX4" s="68"/>
      <c r="CKY4" s="68"/>
      <c r="CKZ4" s="68"/>
      <c r="CLA4" s="68"/>
      <c r="CLB4" s="68"/>
      <c r="CLC4" s="68"/>
      <c r="CLD4" s="68"/>
      <c r="CLE4" s="68"/>
      <c r="CLF4" s="68"/>
      <c r="CLG4" s="68"/>
      <c r="CLH4" s="68"/>
      <c r="CLI4" s="68"/>
      <c r="CLJ4" s="68"/>
      <c r="CLK4" s="68"/>
      <c r="CLL4" s="68"/>
      <c r="CLM4" s="68"/>
      <c r="CLN4" s="68"/>
      <c r="CLO4" s="68"/>
      <c r="CLP4" s="68"/>
      <c r="CLQ4" s="68"/>
      <c r="CLR4" s="68"/>
      <c r="CLS4" s="68"/>
      <c r="CLT4" s="68"/>
      <c r="CLU4" s="68"/>
      <c r="CLV4" s="68"/>
      <c r="CLW4" s="68"/>
    </row>
    <row r="5">
      <c r="A5" s="68"/>
      <c r="B5" s="68"/>
      <c r="C5" s="68"/>
      <c r="D5" s="68"/>
      <c r="E5" s="68"/>
      <c r="F5" s="68"/>
      <c r="G5" s="68"/>
      <c r="H5" s="68"/>
      <c r="I5" s="68"/>
      <c r="J5" s="68"/>
      <c r="K5" s="68"/>
      <c r="L5" s="68"/>
      <c r="M5" s="68"/>
      <c r="N5" s="68"/>
      <c r="O5" s="68"/>
      <c r="P5" s="68"/>
      <c r="Q5" s="68"/>
      <c r="R5" s="68"/>
      <c r="S5" s="68"/>
      <c r="T5" s="68"/>
      <c r="U5" s="68"/>
      <c r="V5" s="68"/>
      <c r="X5" s="68"/>
      <c r="Y5" s="438"/>
      <c r="Z5" s="68"/>
      <c r="AA5" s="68"/>
      <c r="AB5" s="68"/>
      <c r="AC5" s="68"/>
      <c r="AD5" s="68"/>
      <c r="AE5" s="68"/>
      <c r="AF5" s="68"/>
      <c r="AG5" s="68"/>
      <c r="AH5" s="68"/>
      <c r="AJ5" s="68"/>
      <c r="AK5" s="438"/>
      <c r="AL5" s="68"/>
      <c r="AM5" s="68"/>
      <c r="AN5" s="68"/>
      <c r="AO5" s="68"/>
      <c r="AP5" s="68"/>
      <c r="AQ5" s="68"/>
      <c r="AR5" s="68"/>
      <c r="AS5" s="68"/>
      <c r="AT5" s="68"/>
      <c r="AV5" s="68"/>
      <c r="AW5" s="438"/>
      <c r="AX5" s="68"/>
      <c r="AY5" s="68"/>
      <c r="AZ5" s="68"/>
      <c r="BA5" s="68"/>
      <c r="BB5" s="68"/>
      <c r="BC5" s="68"/>
      <c r="BD5" s="68"/>
      <c r="BE5" s="68"/>
      <c r="BF5" s="68"/>
      <c r="BH5" s="68"/>
      <c r="BI5" s="438"/>
      <c r="BJ5" s="68"/>
      <c r="BK5" s="68"/>
      <c r="BL5" s="68"/>
      <c r="BM5" s="68"/>
      <c r="BN5" s="68"/>
      <c r="BO5" s="68"/>
      <c r="BP5" s="68"/>
      <c r="BQ5" s="68"/>
      <c r="BR5" s="68"/>
      <c r="BT5" s="68"/>
      <c r="BU5" s="438"/>
      <c r="BV5" s="68"/>
      <c r="BW5" s="68"/>
      <c r="BX5" s="68"/>
      <c r="BY5" s="68"/>
      <c r="BZ5" s="68"/>
      <c r="CA5" s="68"/>
      <c r="CB5" s="68"/>
      <c r="CC5" s="68"/>
      <c r="CD5" s="68"/>
      <c r="CF5" s="68"/>
      <c r="CG5" s="68"/>
      <c r="CH5" s="68"/>
      <c r="CI5" s="68"/>
      <c r="CJ5" s="68"/>
      <c r="CK5" s="68"/>
      <c r="CL5" s="68"/>
      <c r="CM5" s="68"/>
      <c r="CN5" s="68"/>
      <c r="CO5" s="68"/>
      <c r="CP5" s="68"/>
      <c r="CR5" s="68"/>
      <c r="CS5" s="438"/>
      <c r="CT5" s="68"/>
      <c r="CU5" s="68"/>
      <c r="CV5" s="68"/>
      <c r="CW5" s="68"/>
      <c r="CX5" s="68"/>
      <c r="CY5" s="68"/>
      <c r="CZ5" s="68"/>
      <c r="DA5" s="68"/>
      <c r="DB5" s="68"/>
      <c r="DD5" s="68"/>
      <c r="DE5" s="68"/>
      <c r="DF5" s="68"/>
      <c r="DG5" s="68"/>
      <c r="DH5" s="68"/>
      <c r="DI5" s="68"/>
      <c r="DJ5" s="68"/>
      <c r="DK5" s="68"/>
      <c r="DL5" s="68"/>
      <c r="DM5" s="68"/>
      <c r="DN5" s="68"/>
      <c r="DO5" s="68"/>
      <c r="DP5" s="68"/>
      <c r="DQ5" s="68"/>
      <c r="DR5" s="68"/>
      <c r="DS5" s="68"/>
      <c r="DT5" s="68"/>
      <c r="DU5" s="68"/>
      <c r="DV5" s="68"/>
      <c r="DW5" s="68"/>
      <c r="DX5" s="68"/>
      <c r="DY5" s="68"/>
      <c r="DZ5" s="68"/>
      <c r="EA5" s="68"/>
      <c r="EB5" s="68"/>
      <c r="EC5" s="438"/>
      <c r="ED5" s="68"/>
      <c r="FD5" s="68"/>
      <c r="IQ5" s="68"/>
      <c r="IR5" s="68"/>
      <c r="IS5" s="68"/>
      <c r="IT5" s="68"/>
      <c r="IV5" s="68"/>
      <c r="IW5" s="68"/>
      <c r="IX5" s="68"/>
      <c r="IY5" s="68"/>
      <c r="JF5" s="68"/>
      <c r="JG5" s="68"/>
      <c r="JH5" s="68"/>
      <c r="JJ5" s="68"/>
      <c r="JK5" s="68"/>
      <c r="JL5" s="68"/>
      <c r="JM5" s="68"/>
      <c r="JO5" s="68"/>
      <c r="JP5" s="68"/>
      <c r="JQ5" s="68"/>
      <c r="JR5" s="68"/>
      <c r="JX5" s="68"/>
      <c r="JY5" s="68"/>
      <c r="JZ5" s="68"/>
      <c r="KD5" s="68"/>
      <c r="LK5" s="68"/>
      <c r="LL5" s="68"/>
      <c r="LM5" s="68"/>
      <c r="LN5" s="68"/>
      <c r="LP5" s="68"/>
      <c r="LQ5" s="68"/>
      <c r="LR5" s="68"/>
      <c r="LS5" s="68"/>
      <c r="LT5" s="68"/>
      <c r="LU5" s="68"/>
      <c r="LV5" s="68"/>
      <c r="LW5" s="68"/>
      <c r="LX5" s="68"/>
      <c r="LY5" s="68"/>
      <c r="LZ5" s="68"/>
      <c r="MA5" s="68"/>
      <c r="MC5" s="68"/>
      <c r="MD5" s="68"/>
      <c r="ME5" s="68"/>
      <c r="MF5" s="68"/>
      <c r="MG5" s="68"/>
      <c r="MH5" s="68"/>
      <c r="MI5" s="68"/>
      <c r="MJ5" s="68"/>
      <c r="MK5" s="68"/>
      <c r="ML5" s="68"/>
      <c r="MM5" s="68"/>
      <c r="MN5" s="68"/>
      <c r="MO5" s="68"/>
      <c r="MQ5" s="68"/>
      <c r="MR5" s="68"/>
      <c r="MS5" s="68"/>
      <c r="MT5" s="68"/>
      <c r="MU5" s="68"/>
      <c r="MV5" s="68"/>
      <c r="MW5" s="68"/>
      <c r="MX5" s="68"/>
      <c r="MY5" s="68"/>
      <c r="MZ5" s="68"/>
      <c r="NA5" s="68"/>
      <c r="NB5" s="68"/>
      <c r="NC5" s="68"/>
      <c r="NE5" s="68"/>
      <c r="RO5" s="68"/>
      <c r="RP5" s="68"/>
      <c r="RQ5" s="68"/>
      <c r="RR5" s="68"/>
      <c r="RT5" s="68"/>
      <c r="RU5" s="68"/>
      <c r="RV5" s="68"/>
      <c r="RW5" s="68"/>
      <c r="RX5" s="68"/>
      <c r="RY5" s="68"/>
      <c r="RZ5" s="68"/>
      <c r="SA5" s="68"/>
      <c r="SB5" s="68"/>
      <c r="SC5" s="68"/>
      <c r="SD5" s="68"/>
      <c r="SE5" s="68"/>
      <c r="SF5" s="68"/>
      <c r="SH5" s="68"/>
      <c r="SI5" s="68"/>
      <c r="SJ5" s="68"/>
      <c r="SK5" s="68"/>
      <c r="SL5" s="68"/>
      <c r="SM5" s="68"/>
      <c r="SN5" s="68"/>
      <c r="SO5" s="68"/>
      <c r="SP5" s="68"/>
      <c r="SQ5" s="68"/>
      <c r="SR5" s="68"/>
      <c r="SS5" s="68"/>
      <c r="ST5" s="68"/>
      <c r="SU5" s="68"/>
      <c r="SV5" s="68"/>
      <c r="SW5" s="68"/>
      <c r="SX5" s="68"/>
      <c r="SY5" s="68"/>
      <c r="SZ5" s="68"/>
      <c r="TA5" s="68"/>
      <c r="TB5" s="68"/>
      <c r="TC5" s="68"/>
      <c r="TD5" s="68"/>
      <c r="TE5" s="68"/>
      <c r="TF5" s="68"/>
      <c r="TG5" s="68"/>
      <c r="TH5" s="68"/>
      <c r="TI5" s="68"/>
      <c r="TJ5" s="68"/>
      <c r="TK5" s="68"/>
      <c r="TL5" s="68"/>
      <c r="TM5" s="68"/>
      <c r="TN5" s="68"/>
      <c r="TO5" s="68"/>
      <c r="TP5" s="68"/>
      <c r="TQ5" s="68"/>
      <c r="TR5" s="68"/>
      <c r="TS5" s="68"/>
      <c r="TU5" s="68"/>
      <c r="TX5" s="68"/>
      <c r="TY5" s="68"/>
      <c r="TZ5" s="68"/>
      <c r="UA5" s="68"/>
      <c r="UC5" s="68"/>
      <c r="UD5" s="68"/>
      <c r="UE5" s="68"/>
      <c r="UF5" s="68"/>
      <c r="UG5" s="68"/>
      <c r="UH5" s="68"/>
      <c r="UI5" s="68"/>
      <c r="UJ5" s="68"/>
      <c r="UK5" s="68"/>
      <c r="UL5" s="68"/>
      <c r="UM5" s="68"/>
      <c r="UN5" s="68"/>
      <c r="UO5" s="68"/>
      <c r="UQ5" s="68"/>
      <c r="US5" s="68"/>
      <c r="UT5" s="68"/>
      <c r="UU5" s="68"/>
      <c r="UV5" s="68"/>
      <c r="UW5" s="68"/>
      <c r="UX5" s="68"/>
      <c r="UY5" s="68"/>
      <c r="UZ5" s="68"/>
      <c r="VB5" s="68"/>
      <c r="VC5" s="68"/>
      <c r="VD5" s="68"/>
      <c r="VE5" s="68"/>
      <c r="VG5" s="68"/>
      <c r="VI5" s="68"/>
      <c r="VJ5" s="68"/>
      <c r="VK5" s="68"/>
      <c r="VL5" s="68"/>
      <c r="VM5" s="68"/>
      <c r="VN5" s="68"/>
      <c r="VP5" s="68"/>
      <c r="VQ5" s="68"/>
      <c r="VR5" s="68"/>
      <c r="VS5" s="68"/>
      <c r="VT5" s="68"/>
      <c r="VU5" s="68"/>
      <c r="VV5" s="68"/>
      <c r="VW5" s="68"/>
      <c r="VX5" s="68"/>
      <c r="VY5" s="68"/>
      <c r="VZ5" s="68"/>
      <c r="WA5" s="68"/>
      <c r="WB5" s="68"/>
      <c r="WD5" s="68"/>
      <c r="WE5" s="68"/>
      <c r="WG5" s="68"/>
      <c r="WH5" s="68"/>
      <c r="WI5" s="68"/>
      <c r="WJ5" s="68"/>
      <c r="WK5" s="68"/>
      <c r="WL5" s="68"/>
      <c r="WM5" s="68"/>
      <c r="WN5" s="68"/>
      <c r="WO5" s="68"/>
      <c r="WP5" s="68"/>
      <c r="WQ5" s="68"/>
      <c r="WR5" s="68"/>
      <c r="WS5" s="68"/>
      <c r="WV5" s="68"/>
      <c r="WW5" s="68"/>
      <c r="WX5" s="68"/>
      <c r="WY5" s="68"/>
      <c r="XA5" s="68"/>
      <c r="XC5" s="68"/>
      <c r="XD5" s="68"/>
      <c r="XE5" s="68"/>
      <c r="XQ5" s="68"/>
      <c r="XR5" s="68"/>
      <c r="YI5" s="68"/>
      <c r="YJ5" s="68"/>
      <c r="YK5" s="68"/>
      <c r="YL5" s="68"/>
      <c r="YN5" s="68"/>
      <c r="YO5" s="68"/>
      <c r="YP5" s="68"/>
      <c r="YQ5" s="68"/>
      <c r="YR5" s="68"/>
      <c r="YS5" s="68"/>
      <c r="YV5" s="68"/>
      <c r="YW5" s="68"/>
      <c r="YX5" s="68"/>
      <c r="YY5" s="68"/>
      <c r="YZ5" s="68"/>
      <c r="ZB5" s="68"/>
      <c r="ZC5" s="68"/>
      <c r="ZD5" s="68"/>
      <c r="ZE5" s="68"/>
      <c r="ZF5" s="68"/>
      <c r="ZG5" s="68"/>
      <c r="ZH5" s="68"/>
      <c r="ZK5" s="68"/>
      <c r="ZL5" s="68"/>
      <c r="ZM5" s="68"/>
      <c r="ZN5" s="68"/>
      <c r="ZO5" s="68"/>
      <c r="ZQ5" s="68"/>
      <c r="ZR5" s="68"/>
      <c r="ZS5" s="68"/>
      <c r="ZT5" s="68"/>
      <c r="ZU5" s="68"/>
      <c r="ZV5" s="68"/>
      <c r="AAB5" s="68"/>
      <c r="AAC5" s="68"/>
      <c r="AAD5" s="68"/>
      <c r="AAH5" s="68"/>
      <c r="AAQ5" s="68"/>
      <c r="AAR5" s="68"/>
      <c r="AAS5" s="68"/>
      <c r="AAW5" s="68"/>
      <c r="ADU5" s="68"/>
      <c r="ADV5" s="68"/>
      <c r="ADW5" s="68"/>
      <c r="ADX5" s="68"/>
      <c r="ADZ5" s="68"/>
      <c r="AEA5" s="68"/>
      <c r="AEB5" s="68"/>
      <c r="AEC5" s="68"/>
      <c r="AED5" s="68"/>
      <c r="AEE5" s="68"/>
      <c r="AEF5" s="68"/>
      <c r="AEG5" s="68"/>
      <c r="AEH5" s="68"/>
      <c r="AEI5" s="68"/>
      <c r="AEJ5" s="68"/>
      <c r="AEK5" s="68"/>
      <c r="AEL5" s="68"/>
      <c r="AEM5" s="68"/>
      <c r="AEO5" s="68"/>
      <c r="AEP5" s="68"/>
      <c r="AEQ5" s="68"/>
      <c r="AER5" s="68"/>
      <c r="AES5" s="68"/>
      <c r="AET5" s="68"/>
      <c r="AEU5" s="68"/>
      <c r="AEV5" s="68"/>
      <c r="AEW5" s="68"/>
      <c r="AEX5" s="68"/>
      <c r="AEY5" s="68"/>
      <c r="AEZ5" s="68"/>
      <c r="AFD5" s="68"/>
      <c r="AFE5" s="68"/>
      <c r="AFF5" s="68"/>
      <c r="AFG5" s="68"/>
      <c r="AFH5" s="68"/>
      <c r="AFI5" s="68"/>
      <c r="AFJ5" s="68"/>
      <c r="AFK5" s="68"/>
      <c r="AFL5" s="68"/>
      <c r="AFM5" s="68"/>
      <c r="AFN5" s="68"/>
      <c r="AFO5" s="68"/>
      <c r="AFP5" s="68"/>
      <c r="AFQ5" s="68"/>
      <c r="AFR5" s="68"/>
      <c r="AFS5" s="68"/>
      <c r="AFT5" s="68"/>
      <c r="AFU5" s="68"/>
      <c r="AFV5" s="68"/>
      <c r="AFX5" s="68"/>
      <c r="AFY5" s="68"/>
      <c r="AFZ5" s="68"/>
      <c r="AGA5" s="68"/>
      <c r="AGB5" s="68"/>
      <c r="AGC5" s="68"/>
      <c r="AGD5" s="68"/>
      <c r="AGE5" s="68"/>
      <c r="AGF5" s="68"/>
      <c r="AGH5" s="68"/>
      <c r="AGK5" s="68"/>
      <c r="AGL5" s="68"/>
      <c r="AGM5" s="68"/>
      <c r="AGN5" s="68"/>
      <c r="AGP5" s="68"/>
      <c r="AGR5" s="68"/>
      <c r="AGS5" s="68"/>
      <c r="AGT5" s="68"/>
      <c r="AGV5" s="68"/>
      <c r="AGW5" s="68"/>
      <c r="AGZ5" s="68"/>
      <c r="AHA5" s="68"/>
      <c r="AHB5" s="68"/>
      <c r="AHC5" s="68"/>
      <c r="AHE5" s="68"/>
      <c r="AHG5" s="68"/>
      <c r="AHH5" s="68"/>
      <c r="AHI5" s="68"/>
      <c r="AHK5" s="68"/>
      <c r="AHL5" s="68"/>
      <c r="AHO5" s="68"/>
      <c r="AHP5" s="68"/>
      <c r="AHQ5" s="68"/>
      <c r="AHR5" s="68"/>
      <c r="AHS5" s="68"/>
      <c r="AHT5" s="68"/>
      <c r="AHU5" s="68"/>
      <c r="AHV5" s="68"/>
      <c r="AHW5" s="68"/>
      <c r="AHX5" s="68"/>
      <c r="AHY5" s="68"/>
      <c r="AHZ5" s="68"/>
      <c r="AIA5" s="68"/>
      <c r="AIB5" s="68"/>
      <c r="AIC5" s="68"/>
      <c r="AID5" s="68"/>
      <c r="AIE5" s="68"/>
      <c r="AIF5" s="68"/>
      <c r="AII5" s="68"/>
      <c r="AIJ5" s="68"/>
      <c r="AIK5" s="68"/>
      <c r="AIN5" s="68"/>
      <c r="AIO5" s="68"/>
      <c r="AIP5" s="68"/>
      <c r="AIQ5" s="68"/>
      <c r="AJG5" s="68"/>
      <c r="AJH5" s="68"/>
      <c r="AJI5" s="68"/>
      <c r="AJJ5" s="68"/>
      <c r="AJK5" s="68"/>
      <c r="AJM5" s="68"/>
      <c r="AJP5" s="68"/>
      <c r="AJQ5" s="68"/>
      <c r="AJR5" s="68"/>
      <c r="AJS5" s="68"/>
      <c r="AJU5" s="68"/>
      <c r="AJW5" s="68"/>
      <c r="AJX5" s="68"/>
      <c r="AJY5" s="68"/>
      <c r="AKA5" s="68"/>
      <c r="AKB5" s="68"/>
      <c r="AKE5" s="68"/>
      <c r="AKF5" s="68"/>
      <c r="AKG5" s="68"/>
      <c r="AKH5" s="68"/>
      <c r="AKJ5" s="68"/>
      <c r="AKL5" s="68"/>
      <c r="AKM5" s="68"/>
      <c r="AKN5" s="68"/>
      <c r="AKP5" s="68"/>
      <c r="AKQ5" s="68"/>
      <c r="AKT5" s="68"/>
      <c r="AKU5" s="68"/>
      <c r="AKV5" s="68"/>
      <c r="AKW5" s="68"/>
      <c r="AKY5" s="68"/>
      <c r="ALA5" s="68"/>
      <c r="ALB5" s="68"/>
      <c r="ALC5" s="68"/>
      <c r="ALE5" s="68"/>
      <c r="ALF5" s="68"/>
      <c r="AMI5" s="68"/>
      <c r="AMJ5" s="68"/>
      <c r="AMK5" s="68"/>
      <c r="AML5" s="68"/>
      <c r="AMN5" s="68"/>
      <c r="AMO5" s="68"/>
      <c r="AMP5" s="68"/>
      <c r="AMQ5" s="68"/>
      <c r="AMR5" s="68"/>
      <c r="AMS5" s="68"/>
      <c r="AMT5" s="68"/>
      <c r="ANB5" s="68"/>
      <c r="ANC5" s="68"/>
      <c r="AND5" s="68"/>
      <c r="ANE5" s="68"/>
      <c r="ANF5" s="68"/>
      <c r="ANG5" s="68"/>
      <c r="ANH5" s="68"/>
      <c r="ANI5" s="68"/>
      <c r="ANJ5" s="68"/>
      <c r="ANL5" s="68"/>
      <c r="APN5" s="68"/>
      <c r="APO5" s="68"/>
      <c r="APP5" s="68"/>
      <c r="APQ5" s="68"/>
      <c r="APS5" s="68"/>
      <c r="APT5" s="68"/>
      <c r="APU5" s="68"/>
      <c r="AQE5" s="68"/>
      <c r="AQF5" s="68"/>
      <c r="AQG5" s="68"/>
      <c r="AQH5" s="68"/>
      <c r="AQP5" s="68"/>
      <c r="AQQ5" s="68"/>
      <c r="AQR5" s="68"/>
      <c r="AQT5" s="68"/>
      <c r="AQU5" s="68"/>
      <c r="AQV5" s="68"/>
      <c r="ARB5" s="68"/>
      <c r="ARC5" s="68"/>
      <c r="ARD5" s="68"/>
      <c r="ARF5" s="68"/>
      <c r="ATG5" s="68"/>
      <c r="ATH5" s="68"/>
      <c r="ATI5" s="68"/>
      <c r="ATJ5" s="68"/>
      <c r="ATL5" s="68"/>
      <c r="ATM5" s="68"/>
      <c r="ATN5" s="68"/>
      <c r="ATO5" s="68"/>
      <c r="ATP5" s="68"/>
      <c r="ATQ5" s="68"/>
      <c r="ATR5" s="68"/>
      <c r="ATS5" s="68"/>
      <c r="ATT5" s="68"/>
      <c r="ATU5" s="68"/>
      <c r="ATV5" s="68"/>
      <c r="AUG5" s="68"/>
      <c r="AUH5" s="68"/>
      <c r="AUI5" s="68"/>
      <c r="AUJ5" s="68"/>
      <c r="AUK5" s="68"/>
      <c r="AUL5" s="68"/>
      <c r="AUM5" s="68"/>
      <c r="AUN5" s="68"/>
      <c r="AUO5" s="68"/>
      <c r="AUP5" s="68"/>
      <c r="AUQ5" s="68"/>
      <c r="AUR5" s="68"/>
      <c r="AUT5" s="68"/>
      <c r="AUW5" s="68"/>
      <c r="AUX5" s="68"/>
      <c r="AUY5" s="68"/>
      <c r="AUZ5" s="68"/>
      <c r="AVB5" s="68"/>
      <c r="AVD5" s="68"/>
      <c r="AVE5" s="68"/>
      <c r="AVF5" s="68"/>
      <c r="AVH5" s="68"/>
      <c r="AVI5" s="68"/>
      <c r="AVL5" s="68"/>
      <c r="AVM5" s="68"/>
      <c r="AVN5" s="68"/>
      <c r="AVO5" s="68"/>
      <c r="AVQ5" s="68"/>
      <c r="AVS5" s="68"/>
      <c r="AVT5" s="68"/>
      <c r="AVU5" s="68"/>
      <c r="AVW5" s="68"/>
      <c r="AVX5" s="68"/>
      <c r="AWC5" s="68"/>
      <c r="AWD5" s="68"/>
      <c r="AWE5" s="68"/>
      <c r="AWF5" s="68"/>
      <c r="AWH5" s="68"/>
      <c r="AWJ5" s="68"/>
      <c r="AWK5" s="68"/>
      <c r="AWL5" s="68"/>
      <c r="AWN5" s="68"/>
      <c r="AWO5" s="68"/>
      <c r="AWR5" s="68"/>
      <c r="AWS5" s="68"/>
      <c r="AWT5" s="68"/>
      <c r="AWU5" s="68"/>
      <c r="AWW5" s="68"/>
      <c r="AWY5" s="68"/>
      <c r="AWZ5" s="68"/>
      <c r="AXA5" s="68"/>
      <c r="AXB5" s="68"/>
      <c r="AXC5" s="68"/>
      <c r="AXD5" s="68"/>
      <c r="AXF5" s="68"/>
      <c r="AXG5" s="68"/>
      <c r="AXH5" s="68"/>
      <c r="AXI5" s="68"/>
      <c r="AXJ5" s="68"/>
      <c r="AXK5" s="68"/>
      <c r="AXL5" s="68"/>
      <c r="AXM5" s="68"/>
      <c r="AXN5" s="68"/>
      <c r="AXO5" s="68"/>
      <c r="AXP5" s="68"/>
      <c r="AXQ5" s="68"/>
      <c r="AXR5" s="68"/>
      <c r="AXS5" s="68"/>
      <c r="AYB5" s="68"/>
      <c r="AYC5" s="68"/>
      <c r="AYD5" s="68"/>
      <c r="AYF5" s="68"/>
      <c r="AYG5" s="68"/>
      <c r="AYH5" s="68"/>
      <c r="AYI5" s="68"/>
      <c r="AYJ5" s="68"/>
      <c r="AYK5" s="68"/>
      <c r="AYL5" s="68"/>
      <c r="AYM5" s="68"/>
      <c r="AYN5" s="68"/>
      <c r="AYP5" s="68"/>
      <c r="AYS5" s="68"/>
      <c r="AYT5" s="68"/>
      <c r="AYU5" s="68"/>
      <c r="AYV5" s="68"/>
      <c r="AYX5" s="68"/>
      <c r="AYZ5" s="68"/>
      <c r="AZA5" s="68"/>
      <c r="AZB5" s="68"/>
      <c r="AZD5" s="68"/>
      <c r="AZE5" s="68"/>
      <c r="AZH5" s="68"/>
      <c r="AZI5" s="68"/>
      <c r="AZJ5" s="68"/>
      <c r="AZK5" s="68"/>
      <c r="AZM5" s="68"/>
      <c r="AZN5" s="68"/>
      <c r="AZO5" s="68"/>
      <c r="AZP5" s="68"/>
      <c r="AZQ5" s="68"/>
      <c r="AZR5" s="68"/>
      <c r="AZS5" s="68"/>
      <c r="AZT5" s="68"/>
      <c r="AZU5" s="68"/>
      <c r="AZV5" s="68"/>
      <c r="AZW5" s="68"/>
      <c r="AZX5" s="68"/>
      <c r="AZY5" s="68"/>
      <c r="AZZ5" s="68"/>
      <c r="BAA5" s="68"/>
      <c r="BAB5" s="68"/>
      <c r="BAD5" s="68"/>
      <c r="BAE5" s="68"/>
      <c r="BAF5" s="68"/>
      <c r="BAG5" s="68"/>
      <c r="BAH5" s="68"/>
      <c r="BAI5" s="68"/>
      <c r="BAJ5" s="68"/>
      <c r="BAK5" s="68"/>
      <c r="BAL5" s="68"/>
      <c r="BAM5" s="68"/>
      <c r="BAN5" s="68"/>
      <c r="BAO5" s="68"/>
      <c r="BAP5" s="68"/>
      <c r="BAQ5" s="68"/>
      <c r="BAR5" s="68"/>
      <c r="BAS5" s="68"/>
      <c r="BAU5" s="68"/>
      <c r="BAV5" s="68"/>
      <c r="BAW5" s="68"/>
      <c r="BAY5" s="68"/>
      <c r="BAZ5" s="68"/>
      <c r="BBC5" s="68"/>
      <c r="BBD5" s="68"/>
      <c r="BBE5" s="68"/>
      <c r="BBF5" s="68"/>
      <c r="BBH5" s="68"/>
      <c r="BBJ5" s="68"/>
      <c r="BBK5" s="68"/>
      <c r="BBL5" s="68"/>
      <c r="BBN5" s="68"/>
      <c r="BBO5" s="68"/>
      <c r="BDI5" s="68"/>
      <c r="BDJ5" s="68"/>
      <c r="BDK5" s="68"/>
      <c r="BDL5" s="68"/>
      <c r="BDM5" s="68"/>
      <c r="BDN5" s="68"/>
      <c r="BDO5" s="68"/>
      <c r="BDP5" s="68"/>
      <c r="BDQ5" s="68"/>
      <c r="BDR5" s="68"/>
      <c r="BDS5" s="68"/>
      <c r="BDT5" s="68"/>
      <c r="BDU5" s="68"/>
      <c r="BDV5" s="68"/>
      <c r="BDW5" s="68"/>
      <c r="BDX5" s="68"/>
      <c r="BDY5" s="68"/>
      <c r="BDZ5" s="68"/>
      <c r="BEA5" s="68"/>
      <c r="BEB5" s="68"/>
      <c r="BEC5" s="68"/>
      <c r="BED5" s="68"/>
      <c r="BEE5" s="68"/>
      <c r="BEF5" s="68"/>
      <c r="BEG5" s="68"/>
      <c r="BEH5" s="68"/>
      <c r="BEI5" s="68"/>
      <c r="BEJ5" s="68"/>
      <c r="BEK5" s="68"/>
      <c r="BEL5" s="68"/>
      <c r="BEM5" s="68"/>
      <c r="BEN5" s="68"/>
      <c r="BEP5" s="68"/>
      <c r="BEV5" s="68"/>
      <c r="BEW5" s="68"/>
      <c r="BEX5" s="68"/>
      <c r="BEY5" s="68"/>
      <c r="BEZ5" s="68"/>
      <c r="BFA5" s="68"/>
      <c r="BFB5" s="68"/>
      <c r="BFC5" s="68"/>
      <c r="BLL5" s="68"/>
      <c r="BLM5" s="68"/>
      <c r="BLN5" s="68"/>
      <c r="BLO5" s="68"/>
      <c r="BLQ5" s="68"/>
      <c r="BLR5" s="68"/>
      <c r="BLS5" s="68"/>
      <c r="BLT5" s="68"/>
      <c r="BLU5" s="68"/>
      <c r="BLV5" s="68"/>
      <c r="BLW5" s="68"/>
      <c r="BLX5" s="68"/>
      <c r="BLY5" s="68"/>
      <c r="BLZ5" s="68"/>
      <c r="BMA5" s="68"/>
      <c r="BMJ5" s="68"/>
      <c r="BMK5" s="68"/>
      <c r="BML5" s="68"/>
      <c r="BMM5" s="68"/>
      <c r="BMN5" s="68"/>
      <c r="BMO5" s="68"/>
      <c r="BMP5" s="68"/>
      <c r="BMQ5" s="68"/>
      <c r="BMV5" s="68"/>
      <c r="BMW5" s="68"/>
      <c r="BMX5" s="68"/>
      <c r="BMY5" s="68"/>
      <c r="BNA5" s="68"/>
      <c r="BNB5" s="68"/>
      <c r="BNC5" s="68"/>
      <c r="BND5" s="68"/>
      <c r="BNN5" s="68"/>
      <c r="BNO5" s="68"/>
      <c r="BNP5" s="68"/>
      <c r="BNQ5" s="68"/>
      <c r="BNR5" s="68"/>
      <c r="BNS5" s="68"/>
      <c r="BOA5" s="68"/>
      <c r="BOB5" s="68"/>
      <c r="BOC5" s="68"/>
      <c r="BOD5" s="68"/>
      <c r="BOE5" s="68"/>
      <c r="BOG5" s="68"/>
      <c r="BQB5" s="68"/>
      <c r="BQC5" s="68"/>
      <c r="BQD5" s="68"/>
      <c r="BQF5" s="68"/>
      <c r="BQI5" s="68"/>
      <c r="BQJ5" s="68"/>
      <c r="BQK5" s="68"/>
      <c r="BQL5" s="68"/>
      <c r="BQN5" s="68"/>
      <c r="BQP5" s="68"/>
      <c r="BQQ5" s="68"/>
      <c r="BQR5" s="68"/>
      <c r="BQT5" s="68"/>
      <c r="BQU5" s="68"/>
      <c r="BQX5" s="68"/>
      <c r="BQY5" s="68"/>
      <c r="BQZ5" s="68"/>
      <c r="BRA5" s="68"/>
      <c r="BRC5" s="68"/>
      <c r="BRE5" s="68"/>
      <c r="BRF5" s="68"/>
      <c r="BRG5" s="68"/>
      <c r="BRI5" s="68"/>
      <c r="BRJ5" s="68"/>
      <c r="BRM5" s="68"/>
      <c r="BRN5" s="68"/>
      <c r="BRO5" s="68"/>
      <c r="BRP5" s="68"/>
      <c r="BRR5" s="68"/>
      <c r="BRT5" s="68"/>
      <c r="BRU5" s="68"/>
      <c r="BRV5" s="68"/>
      <c r="BRX5" s="68"/>
      <c r="BRY5" s="68"/>
      <c r="BSB5" s="68"/>
      <c r="BSC5" s="68"/>
      <c r="BSD5" s="68"/>
      <c r="BSE5" s="68"/>
      <c r="BSG5" s="68"/>
      <c r="BSI5" s="68"/>
      <c r="BSJ5" s="68"/>
      <c r="BSK5" s="68"/>
      <c r="BSM5" s="68"/>
      <c r="BSN5" s="68"/>
      <c r="BSO5" s="68"/>
      <c r="BSP5" s="68"/>
      <c r="BSQ5" s="68"/>
      <c r="BSR5" s="68"/>
      <c r="BST5" s="68"/>
      <c r="BSU5" s="68"/>
      <c r="BSV5" s="68"/>
      <c r="BSW5" s="68"/>
      <c r="BSX5" s="68"/>
      <c r="BSY5" s="68"/>
      <c r="BSZ5" s="68"/>
      <c r="BTA5" s="68"/>
      <c r="BTB5" s="68"/>
      <c r="BTD5" s="68"/>
      <c r="BTE5" s="68"/>
      <c r="BTG5" s="68"/>
      <c r="BTH5" s="68"/>
      <c r="BTI5" s="68"/>
      <c r="BTJ5" s="68"/>
      <c r="BTM5" s="68"/>
      <c r="BTN5" s="68"/>
      <c r="BTO5" s="68"/>
      <c r="BTP5" s="68"/>
      <c r="BTQ5" s="68"/>
      <c r="BTR5" s="68"/>
      <c r="BTS5" s="68"/>
      <c r="BTT5" s="68"/>
      <c r="BTU5" s="68"/>
      <c r="BTV5" s="68"/>
      <c r="BTW5" s="68"/>
      <c r="BTX5" s="68"/>
      <c r="BTY5" s="68"/>
      <c r="BTZ5" s="68"/>
      <c r="BUA5" s="68"/>
      <c r="BUB5" s="68"/>
      <c r="BUC5" s="68"/>
      <c r="BUD5" s="68"/>
      <c r="BUE5" s="68"/>
      <c r="BUF5" s="68"/>
      <c r="BUG5" s="68"/>
      <c r="BUH5" s="68"/>
      <c r="BUI5" s="68"/>
      <c r="BUJ5" s="68"/>
      <c r="BUK5" s="68"/>
      <c r="BUL5" s="68"/>
      <c r="BUM5" s="68"/>
      <c r="BUN5" s="68"/>
      <c r="BUO5" s="68"/>
      <c r="BUP5" s="68"/>
      <c r="BUQ5" s="68"/>
      <c r="BUR5" s="68"/>
      <c r="BUS5" s="68"/>
      <c r="BUT5" s="68"/>
      <c r="BUU5" s="68"/>
      <c r="BUV5" s="68"/>
      <c r="BUW5" s="68"/>
      <c r="BUX5" s="68"/>
      <c r="BUY5" s="68"/>
      <c r="BUZ5" s="68"/>
      <c r="BVA5" s="68"/>
      <c r="BVB5" s="68"/>
      <c r="BVC5" s="68"/>
      <c r="BVD5" s="68"/>
      <c r="BVE5" s="68"/>
      <c r="BVF5" s="68"/>
      <c r="BVG5" s="68"/>
      <c r="BVH5" s="68"/>
      <c r="BVI5" s="68"/>
      <c r="BVJ5" s="68"/>
      <c r="BVK5" s="68"/>
      <c r="BVL5" s="68"/>
      <c r="BVM5" s="68"/>
      <c r="BVN5" s="68"/>
      <c r="BVO5" s="68"/>
      <c r="BVP5" s="68"/>
      <c r="BVQ5" s="68"/>
      <c r="BVR5" s="68"/>
      <c r="BVS5" s="68"/>
      <c r="BVT5" s="68"/>
      <c r="BVU5" s="68"/>
      <c r="BVV5" s="68"/>
      <c r="BVW5" s="68"/>
      <c r="BVX5" s="68"/>
      <c r="BVY5" s="68"/>
      <c r="BVZ5" s="68"/>
      <c r="BWA5" s="68"/>
      <c r="BWB5" s="68"/>
      <c r="BWC5" s="68"/>
      <c r="BWD5" s="68"/>
      <c r="BWE5" s="68"/>
      <c r="BWF5" s="68"/>
      <c r="BWG5" s="68"/>
      <c r="BWH5" s="68"/>
      <c r="BWI5" s="68"/>
      <c r="BWJ5" s="68"/>
      <c r="BWK5" s="68"/>
      <c r="BWL5" s="68"/>
      <c r="BWM5" s="68"/>
      <c r="BWN5" s="68"/>
      <c r="BWO5" s="68"/>
      <c r="BWP5" s="68"/>
      <c r="BWQ5" s="68"/>
      <c r="BWR5" s="68"/>
      <c r="BWS5" s="68"/>
      <c r="BWT5" s="68"/>
      <c r="BWU5" s="68"/>
      <c r="BWV5" s="68"/>
      <c r="BWW5" s="68"/>
      <c r="BWX5" s="68"/>
      <c r="BWY5" s="68"/>
      <c r="BWZ5" s="68"/>
      <c r="BXA5" s="68"/>
      <c r="BXB5" s="68"/>
      <c r="BXC5" s="68"/>
      <c r="BXD5" s="68"/>
      <c r="BXE5" s="68"/>
      <c r="BXF5" s="68"/>
      <c r="BXG5" s="68"/>
      <c r="BXH5" s="68"/>
      <c r="BXI5" s="68"/>
      <c r="BXJ5" s="68"/>
      <c r="BXK5" s="68"/>
      <c r="BXL5" s="68"/>
      <c r="BXM5" s="68"/>
      <c r="BXN5" s="68"/>
      <c r="BXO5" s="68"/>
      <c r="BXP5" s="68"/>
      <c r="BXQ5" s="68"/>
      <c r="BXR5" s="68"/>
      <c r="BXS5" s="68"/>
      <c r="BXT5" s="68"/>
      <c r="BXU5" s="68"/>
      <c r="BXV5" s="68"/>
      <c r="BXW5" s="68"/>
      <c r="BXX5" s="68"/>
      <c r="BXY5" s="68"/>
      <c r="BXZ5" s="68"/>
      <c r="BYA5" s="68"/>
      <c r="BYB5" s="68"/>
      <c r="BYC5" s="68"/>
      <c r="BYD5" s="68"/>
      <c r="BYE5" s="68"/>
      <c r="BYF5" s="68"/>
      <c r="BYG5" s="68"/>
      <c r="BYH5" s="68"/>
      <c r="BYI5" s="68"/>
      <c r="BYJ5" s="68"/>
      <c r="BYK5" s="68"/>
      <c r="BYL5" s="68"/>
      <c r="BYM5" s="68"/>
      <c r="BYN5" s="68"/>
      <c r="BYO5" s="68"/>
      <c r="BYP5" s="68"/>
      <c r="BYQ5" s="68"/>
      <c r="BYR5" s="68"/>
      <c r="BYS5" s="68"/>
      <c r="BYT5" s="68"/>
      <c r="BYU5" s="68"/>
      <c r="BYV5" s="68"/>
      <c r="BYW5" s="68"/>
      <c r="BYX5" s="68"/>
      <c r="BYY5" s="68"/>
      <c r="BYZ5" s="68"/>
      <c r="BZA5" s="68"/>
      <c r="BZB5" s="68"/>
      <c r="BZC5" s="68"/>
      <c r="BZD5" s="68"/>
      <c r="BZE5" s="68"/>
      <c r="BZF5" s="68"/>
      <c r="BZG5" s="68"/>
      <c r="BZH5" s="68"/>
      <c r="BZI5" s="68"/>
      <c r="BZJ5" s="68"/>
      <c r="BZK5" s="68"/>
      <c r="BZL5" s="68"/>
      <c r="BZM5" s="68"/>
      <c r="BZN5" s="68"/>
      <c r="BZO5" s="68"/>
      <c r="BZP5" s="68"/>
      <c r="BZQ5" s="68"/>
      <c r="BZR5" s="68"/>
      <c r="BZS5" s="68"/>
      <c r="BZT5" s="68"/>
      <c r="BZU5" s="68"/>
      <c r="BZV5" s="68"/>
      <c r="BZW5" s="68"/>
      <c r="BZX5" s="68"/>
      <c r="BZY5" s="68"/>
      <c r="BZZ5" s="68"/>
      <c r="CAA5" s="68"/>
      <c r="CAB5" s="68"/>
      <c r="CAC5" s="68"/>
      <c r="CAD5" s="68"/>
      <c r="CAE5" s="68"/>
      <c r="CAF5" s="68"/>
      <c r="CAG5" s="68"/>
      <c r="CAH5" s="68"/>
      <c r="CAI5" s="68"/>
      <c r="CAJ5" s="68"/>
      <c r="CAK5" s="68"/>
      <c r="CAL5" s="68"/>
      <c r="CAM5" s="68"/>
      <c r="CAN5" s="68"/>
      <c r="CAO5" s="68"/>
      <c r="CAP5" s="68"/>
      <c r="CAR5" s="68"/>
      <c r="CAT5" s="68"/>
      <c r="CAU5" s="68"/>
      <c r="CAV5" s="68"/>
      <c r="CAX5" s="68"/>
      <c r="CAY5" s="68"/>
      <c r="CBB5" s="68"/>
      <c r="CBC5" s="68"/>
      <c r="CBD5" s="68"/>
      <c r="CBE5" s="68"/>
      <c r="CBG5" s="68"/>
      <c r="CBI5" s="68"/>
      <c r="CBJ5" s="68"/>
      <c r="CBK5" s="68"/>
      <c r="CBM5" s="68"/>
      <c r="CBN5" s="68"/>
      <c r="CBQ5" s="68"/>
      <c r="CBR5" s="68"/>
      <c r="CBS5" s="68"/>
      <c r="CBT5" s="68"/>
      <c r="CBV5" s="68"/>
      <c r="CBX5" s="68"/>
      <c r="CBY5" s="68"/>
      <c r="CBZ5" s="68"/>
      <c r="CCA5" s="68"/>
      <c r="CCB5" s="68"/>
      <c r="CCC5" s="68"/>
      <c r="CCD5" s="68"/>
      <c r="CCE5" s="68"/>
      <c r="CCF5" s="68"/>
      <c r="CCG5" s="68"/>
      <c r="CCI5" s="68"/>
      <c r="CCQ5" s="68"/>
      <c r="CCR5" s="68"/>
      <c r="CCS5" s="68"/>
      <c r="CCT5" s="68"/>
      <c r="CCU5" s="68"/>
      <c r="CCV5" s="68"/>
      <c r="CCW5" s="68"/>
      <c r="CCX5" s="68"/>
      <c r="CCZ5" s="68"/>
      <c r="CDA5" s="68"/>
      <c r="CDC5" s="68"/>
      <c r="CDD5" s="68"/>
      <c r="CDE5" s="68"/>
      <c r="CDF5" s="68"/>
      <c r="CDI5" s="68"/>
      <c r="CDJ5" s="68"/>
      <c r="CDK5" s="68"/>
      <c r="CDL5" s="68"/>
      <c r="CDM5" s="68"/>
      <c r="CDN5" s="68"/>
      <c r="CDO5" s="68"/>
      <c r="CDP5" s="68"/>
      <c r="CDQ5" s="68"/>
      <c r="CDR5" s="68"/>
      <c r="CDS5" s="68"/>
      <c r="CDT5" s="68"/>
      <c r="CDU5" s="68"/>
      <c r="CDV5" s="68"/>
      <c r="CDW5" s="68"/>
      <c r="CDX5" s="68"/>
      <c r="CDY5" s="68"/>
      <c r="CDZ5" s="68"/>
      <c r="CEA5" s="68"/>
      <c r="CEB5" s="68"/>
      <c r="CEC5" s="68"/>
      <c r="CED5" s="68"/>
      <c r="CEE5" s="68"/>
      <c r="CEF5" s="68"/>
      <c r="CEG5" s="68"/>
      <c r="CEH5" s="68"/>
      <c r="CEI5" s="68"/>
      <c r="CEJ5" s="68"/>
      <c r="CEK5" s="68"/>
      <c r="CEL5" s="68"/>
      <c r="CEM5" s="68"/>
      <c r="CEN5" s="68"/>
      <c r="CEO5" s="68"/>
      <c r="CEP5" s="68"/>
      <c r="CEQ5" s="68"/>
      <c r="CER5" s="68"/>
      <c r="CES5" s="68"/>
      <c r="CET5" s="68"/>
      <c r="CEU5" s="68"/>
      <c r="CEV5" s="68"/>
      <c r="CEW5" s="68"/>
      <c r="CEX5" s="68"/>
      <c r="CEY5" s="68"/>
      <c r="CEZ5" s="68"/>
      <c r="CFA5" s="68"/>
      <c r="CFB5" s="68"/>
      <c r="CFC5" s="68"/>
      <c r="CFD5" s="68"/>
      <c r="CFE5" s="68"/>
      <c r="CFF5" s="68"/>
      <c r="CFG5" s="68"/>
      <c r="CFH5" s="68"/>
      <c r="CFI5" s="68"/>
      <c r="CFJ5" s="68"/>
      <c r="CFK5" s="68"/>
      <c r="CFL5" s="68"/>
      <c r="CFM5" s="68"/>
      <c r="CFN5" s="68"/>
      <c r="CFO5" s="68"/>
      <c r="CFP5" s="68"/>
      <c r="CFQ5" s="68"/>
      <c r="CFR5" s="68"/>
      <c r="CFS5" s="68"/>
      <c r="CFT5" s="68"/>
      <c r="CFU5" s="68"/>
      <c r="CFV5" s="68"/>
      <c r="CFW5" s="68"/>
      <c r="CFX5" s="68"/>
      <c r="CFY5" s="68"/>
      <c r="CFZ5" s="68"/>
      <c r="CGA5" s="68"/>
      <c r="CGB5" s="68"/>
      <c r="CGC5" s="68"/>
      <c r="CGD5" s="68"/>
      <c r="CGE5" s="68"/>
      <c r="CGF5" s="68"/>
      <c r="CGG5" s="68"/>
      <c r="CGH5" s="68"/>
      <c r="CGI5" s="68"/>
      <c r="CGJ5" s="68"/>
      <c r="CGK5" s="68"/>
      <c r="CGL5" s="68"/>
      <c r="CGM5" s="68"/>
      <c r="CGN5" s="68"/>
      <c r="CGO5" s="68"/>
      <c r="CGP5" s="68"/>
      <c r="CGQ5" s="68"/>
      <c r="CGR5" s="68"/>
      <c r="CGS5" s="68"/>
      <c r="CGT5" s="68"/>
      <c r="CGU5" s="68"/>
      <c r="CGV5" s="68"/>
      <c r="CGW5" s="68"/>
      <c r="CGX5" s="68"/>
      <c r="CGY5" s="68"/>
      <c r="CGZ5" s="68"/>
      <c r="CHA5" s="68"/>
      <c r="CHB5" s="68"/>
      <c r="CHC5" s="68"/>
      <c r="CHD5" s="68"/>
      <c r="CHE5" s="68"/>
      <c r="CHF5" s="68"/>
      <c r="CHG5" s="68"/>
      <c r="CHH5" s="68"/>
      <c r="CHI5" s="68"/>
      <c r="CHJ5" s="68"/>
      <c r="CHK5" s="68"/>
      <c r="CHL5" s="68"/>
      <c r="CHM5" s="68"/>
      <c r="CHN5" s="68"/>
      <c r="CHO5" s="68"/>
      <c r="CHP5" s="68"/>
      <c r="CHQ5" s="68"/>
      <c r="CHR5" s="68"/>
      <c r="CHS5" s="68"/>
      <c r="CHT5" s="68"/>
      <c r="CHU5" s="68"/>
      <c r="CHV5" s="68"/>
      <c r="CHW5" s="68"/>
      <c r="CHX5" s="68"/>
      <c r="CHY5" s="68"/>
      <c r="CHZ5" s="68"/>
      <c r="CIA5" s="68"/>
      <c r="CIB5" s="68"/>
      <c r="CIC5" s="68"/>
      <c r="CID5" s="68"/>
      <c r="CIE5" s="68"/>
      <c r="CIF5" s="68"/>
      <c r="CIG5" s="68"/>
      <c r="CIH5" s="68"/>
      <c r="CII5" s="68"/>
      <c r="CIJ5" s="68"/>
      <c r="CIK5" s="68"/>
      <c r="CIL5" s="68"/>
      <c r="CIM5" s="68"/>
      <c r="CIN5" s="68"/>
      <c r="CIO5" s="68"/>
      <c r="CIP5" s="68"/>
      <c r="CIQ5" s="68"/>
      <c r="CIR5" s="68"/>
      <c r="CIS5" s="68"/>
      <c r="CIT5" s="68"/>
      <c r="CIU5" s="68"/>
      <c r="CIV5" s="68"/>
      <c r="CIW5" s="68"/>
      <c r="CIX5" s="68"/>
      <c r="CIY5" s="68"/>
      <c r="CIZ5" s="68"/>
      <c r="CJA5" s="68"/>
      <c r="CJB5" s="68"/>
      <c r="CJC5" s="68"/>
      <c r="CJD5" s="68"/>
      <c r="CJE5" s="68"/>
      <c r="CJF5" s="68"/>
      <c r="CJG5" s="68"/>
      <c r="CJH5" s="68"/>
      <c r="CJI5" s="68"/>
      <c r="CJJ5" s="68"/>
      <c r="CJK5" s="68"/>
      <c r="CJL5" s="68"/>
      <c r="CJM5" s="68"/>
      <c r="CJN5" s="68"/>
      <c r="CJO5" s="68"/>
      <c r="CJP5" s="68"/>
      <c r="CJQ5" s="68"/>
      <c r="CJR5" s="68"/>
      <c r="CJS5" s="68"/>
      <c r="CJT5" s="68"/>
      <c r="CJU5" s="68"/>
      <c r="CJV5" s="68"/>
      <c r="CJW5" s="68"/>
      <c r="CJX5" s="68"/>
      <c r="CJY5" s="68"/>
      <c r="CJZ5" s="68"/>
      <c r="CKA5" s="68"/>
      <c r="CKB5" s="68"/>
      <c r="CKC5" s="68"/>
      <c r="CKD5" s="68"/>
      <c r="CKE5" s="68"/>
      <c r="CKF5" s="68"/>
      <c r="CKG5" s="68"/>
      <c r="CKH5" s="68"/>
      <c r="CKI5" s="68"/>
      <c r="CKJ5" s="68"/>
      <c r="CLU5" s="68"/>
      <c r="CLV5" s="68"/>
      <c r="CLW5" s="68"/>
    </row>
    <row r="6">
      <c r="A6" s="68"/>
      <c r="B6" s="68"/>
      <c r="C6" s="68"/>
      <c r="D6" s="68"/>
      <c r="E6" s="68"/>
      <c r="F6" s="68"/>
      <c r="G6" s="68"/>
      <c r="H6" s="68"/>
      <c r="I6" s="68"/>
      <c r="J6" s="68"/>
      <c r="K6" s="68"/>
      <c r="L6" s="68"/>
      <c r="M6" s="68"/>
      <c r="N6" s="68"/>
      <c r="O6" s="68"/>
      <c r="P6" s="68"/>
      <c r="Q6" s="68"/>
      <c r="R6" s="68"/>
      <c r="S6" s="68"/>
      <c r="T6" s="68"/>
      <c r="U6" s="68"/>
      <c r="V6" s="68"/>
      <c r="X6" s="68"/>
      <c r="Y6" s="438"/>
      <c r="Z6" s="68"/>
      <c r="AA6" s="68"/>
      <c r="AB6" s="68"/>
      <c r="AC6" s="68"/>
      <c r="AD6" s="68"/>
      <c r="AE6" s="68"/>
      <c r="AF6" s="68"/>
      <c r="AG6" s="68"/>
      <c r="AH6" s="68"/>
      <c r="AJ6" s="68"/>
      <c r="AK6" s="438"/>
      <c r="AL6" s="68"/>
      <c r="AM6" s="68"/>
      <c r="AN6" s="68"/>
      <c r="AO6" s="68"/>
      <c r="AP6" s="68"/>
      <c r="AQ6" s="68"/>
      <c r="AR6" s="68"/>
      <c r="AS6" s="68"/>
      <c r="AT6" s="68"/>
      <c r="AV6" s="68"/>
      <c r="AW6" s="438"/>
      <c r="AX6" s="68"/>
      <c r="AY6" s="68"/>
      <c r="AZ6" s="68"/>
      <c r="BA6" s="68"/>
      <c r="BB6" s="68"/>
      <c r="BC6" s="68"/>
      <c r="BD6" s="68"/>
      <c r="BE6" s="68"/>
      <c r="BF6" s="68"/>
      <c r="BH6" s="68"/>
      <c r="BI6" s="438"/>
      <c r="BJ6" s="68"/>
      <c r="BK6" s="68"/>
      <c r="BL6" s="68"/>
      <c r="BM6" s="68"/>
      <c r="BN6" s="68"/>
      <c r="BO6" s="68"/>
      <c r="BP6" s="68"/>
      <c r="BQ6" s="68"/>
      <c r="BR6" s="68"/>
      <c r="BT6" s="68"/>
      <c r="BU6" s="438"/>
      <c r="BV6" s="68"/>
      <c r="BW6" s="68"/>
      <c r="BX6" s="68"/>
      <c r="BY6" s="68"/>
      <c r="BZ6" s="68"/>
      <c r="CA6" s="68"/>
      <c r="CB6" s="68"/>
      <c r="CC6" s="68"/>
      <c r="CD6" s="68"/>
      <c r="CF6" s="68"/>
      <c r="CG6" s="438"/>
      <c r="CH6" s="68"/>
      <c r="CI6" s="68"/>
      <c r="CJ6" s="68"/>
      <c r="CK6" s="68"/>
      <c r="CL6" s="68"/>
      <c r="CM6" s="68"/>
      <c r="CN6" s="68"/>
      <c r="CO6" s="68"/>
      <c r="CP6" s="68"/>
      <c r="CR6" s="68"/>
      <c r="CS6" s="438"/>
      <c r="CT6" s="68"/>
      <c r="CU6" s="68"/>
      <c r="CV6" s="68"/>
      <c r="CW6" s="68"/>
      <c r="CX6" s="68"/>
      <c r="CY6" s="68"/>
      <c r="CZ6" s="68"/>
      <c r="DA6" s="68"/>
      <c r="DB6" s="68"/>
      <c r="DD6" s="68"/>
      <c r="DE6" s="438"/>
      <c r="DF6" s="68"/>
      <c r="DG6" s="68"/>
      <c r="DH6" s="68"/>
      <c r="DI6" s="68"/>
      <c r="DJ6" s="68"/>
      <c r="DK6" s="68"/>
      <c r="DL6" s="68"/>
      <c r="DM6" s="68"/>
      <c r="DN6" s="68"/>
      <c r="DP6" s="68"/>
      <c r="DQ6" s="438"/>
      <c r="DR6" s="68"/>
      <c r="DS6" s="68"/>
      <c r="DT6" s="68"/>
      <c r="DU6" s="68"/>
      <c r="DV6" s="68"/>
      <c r="DW6" s="68"/>
      <c r="DX6" s="68"/>
      <c r="DY6" s="68"/>
      <c r="DZ6" s="68"/>
      <c r="EB6" s="68"/>
      <c r="EC6" s="438"/>
      <c r="ED6" s="68"/>
      <c r="EE6" s="68"/>
      <c r="EF6" s="68"/>
      <c r="EG6" s="68"/>
      <c r="EH6" s="68"/>
      <c r="EI6" s="68"/>
      <c r="EJ6" s="68"/>
      <c r="EK6" s="68"/>
      <c r="EL6" s="68"/>
      <c r="EN6" s="68"/>
      <c r="EO6" s="68"/>
      <c r="EP6" s="68"/>
      <c r="EQ6" s="68"/>
      <c r="ER6" s="68"/>
      <c r="ES6" s="68"/>
      <c r="ET6" s="68"/>
      <c r="EU6" s="68"/>
      <c r="EV6" s="68"/>
      <c r="EW6" s="68"/>
      <c r="EX6" s="68"/>
      <c r="EZ6" s="68"/>
      <c r="FA6" s="438"/>
      <c r="FB6" s="68"/>
      <c r="FD6" s="68"/>
      <c r="FG6" s="68"/>
      <c r="FH6" s="68"/>
      <c r="FI6" s="68"/>
      <c r="FJ6" s="68"/>
      <c r="FL6" s="68"/>
      <c r="FN6" s="68"/>
      <c r="FO6" s="68"/>
      <c r="FP6" s="68"/>
      <c r="FR6" s="68"/>
      <c r="FS6" s="68"/>
      <c r="FV6" s="68"/>
      <c r="FW6" s="68"/>
      <c r="FX6" s="68"/>
      <c r="FY6" s="68"/>
      <c r="GA6" s="68"/>
      <c r="GC6" s="68"/>
      <c r="GD6" s="68"/>
      <c r="GE6" s="68"/>
      <c r="GG6" s="68"/>
      <c r="GH6" s="68"/>
      <c r="GK6" s="68"/>
      <c r="GL6" s="68"/>
      <c r="GM6" s="68"/>
      <c r="GN6" s="68"/>
      <c r="GP6" s="68"/>
      <c r="GR6" s="68"/>
      <c r="GS6" s="68"/>
      <c r="GT6" s="68"/>
      <c r="GV6" s="68"/>
      <c r="GW6" s="68"/>
      <c r="GZ6" s="68"/>
      <c r="HA6" s="68"/>
      <c r="HB6" s="68"/>
      <c r="HC6" s="68"/>
      <c r="HE6" s="68"/>
      <c r="HG6" s="68"/>
      <c r="HH6" s="68"/>
      <c r="HI6" s="68"/>
      <c r="HK6" s="68"/>
      <c r="HL6" s="68"/>
      <c r="HO6" s="68"/>
      <c r="HP6" s="68"/>
      <c r="HQ6" s="68"/>
      <c r="HR6" s="68"/>
      <c r="HT6" s="68"/>
      <c r="HV6" s="68"/>
      <c r="HW6" s="68"/>
      <c r="HX6" s="68"/>
      <c r="HZ6" s="68"/>
      <c r="IA6" s="68"/>
      <c r="ID6" s="68"/>
      <c r="IE6" s="68"/>
      <c r="IF6" s="68"/>
      <c r="IG6" s="68"/>
      <c r="II6" s="68"/>
      <c r="IK6" s="68"/>
      <c r="IL6" s="68"/>
      <c r="IM6" s="68"/>
      <c r="IO6" s="68"/>
      <c r="IP6" s="68"/>
      <c r="IQ6" s="68"/>
      <c r="IR6" s="68"/>
      <c r="IS6" s="68"/>
      <c r="IT6" s="68"/>
      <c r="IV6" s="68"/>
      <c r="IW6" s="68"/>
      <c r="IX6" s="68"/>
      <c r="IY6" s="68"/>
      <c r="JF6" s="68"/>
      <c r="JG6" s="68"/>
      <c r="JH6" s="68"/>
      <c r="JI6" s="68"/>
      <c r="JJ6" s="68"/>
      <c r="JK6" s="68"/>
      <c r="JL6" s="68"/>
      <c r="JM6" s="68"/>
      <c r="JO6" s="68"/>
      <c r="JP6" s="68"/>
      <c r="JQ6" s="68"/>
      <c r="JR6" s="68"/>
      <c r="JX6" s="68"/>
      <c r="JY6" s="68"/>
      <c r="JZ6" s="68"/>
      <c r="KD6" s="68"/>
      <c r="LK6" s="68"/>
      <c r="LL6" s="68"/>
      <c r="LM6" s="68"/>
      <c r="LN6" s="68"/>
      <c r="LP6" s="68"/>
      <c r="LQ6" s="68"/>
      <c r="LR6" s="68"/>
      <c r="LS6" s="68"/>
      <c r="LT6" s="68"/>
      <c r="LX6" s="68"/>
      <c r="LY6" s="68"/>
      <c r="LZ6" s="68"/>
      <c r="MA6" s="68"/>
      <c r="MD6" s="68"/>
      <c r="MG6" s="68"/>
      <c r="MH6" s="68"/>
      <c r="MJ6" s="68"/>
      <c r="MK6" s="68"/>
      <c r="ML6" s="68"/>
      <c r="MM6" s="68"/>
      <c r="MN6" s="68"/>
      <c r="MQ6" s="68"/>
      <c r="MR6" s="68"/>
      <c r="MS6" s="68"/>
      <c r="MT6" s="68"/>
      <c r="MU6" s="68"/>
      <c r="MV6" s="68"/>
      <c r="MW6" s="68"/>
      <c r="MX6" s="68"/>
      <c r="MY6" s="68"/>
      <c r="MZ6" s="68"/>
      <c r="NA6" s="68"/>
      <c r="NB6" s="68"/>
      <c r="NC6" s="68"/>
      <c r="NE6" s="68"/>
      <c r="NH6" s="68"/>
      <c r="NI6" s="68"/>
      <c r="NJ6" s="68"/>
      <c r="NK6" s="68"/>
      <c r="NM6" s="68"/>
      <c r="NO6" s="68"/>
      <c r="NP6" s="68"/>
      <c r="NQ6" s="68"/>
      <c r="NR6" s="68"/>
      <c r="NS6" s="68"/>
      <c r="NT6" s="68"/>
      <c r="NU6" s="68"/>
      <c r="NV6" s="68"/>
      <c r="NX6" s="68"/>
      <c r="NY6" s="68"/>
      <c r="OB6" s="68"/>
      <c r="OC6" s="68"/>
      <c r="OD6" s="68"/>
      <c r="OE6" s="68"/>
      <c r="OG6" s="68"/>
      <c r="OI6" s="68"/>
      <c r="OJ6" s="68"/>
      <c r="OK6" s="68"/>
      <c r="OL6" s="68"/>
      <c r="OM6" s="68"/>
      <c r="ON6" s="68"/>
      <c r="OO6" s="68"/>
      <c r="OP6" s="68"/>
      <c r="OR6" s="68"/>
      <c r="OS6" s="68"/>
      <c r="OV6" s="68"/>
      <c r="OW6" s="68"/>
      <c r="OX6" s="68"/>
      <c r="OY6" s="68"/>
      <c r="PA6" s="68"/>
      <c r="PC6" s="68"/>
      <c r="PD6" s="68"/>
      <c r="PE6" s="68"/>
      <c r="PG6" s="68"/>
      <c r="PH6" s="68"/>
      <c r="PM6" s="68"/>
      <c r="PN6" s="68"/>
      <c r="PO6" s="68"/>
      <c r="PP6" s="68"/>
      <c r="PR6" s="68"/>
      <c r="PT6" s="68"/>
      <c r="PU6" s="68"/>
      <c r="PV6" s="68"/>
      <c r="PW6" s="68"/>
      <c r="PX6" s="68"/>
      <c r="PY6" s="68"/>
      <c r="PZ6" s="68"/>
      <c r="QA6" s="68"/>
      <c r="QC6" s="68"/>
      <c r="QD6" s="68"/>
      <c r="QG6" s="68"/>
      <c r="QH6" s="68"/>
      <c r="QI6" s="68"/>
      <c r="QJ6" s="68"/>
      <c r="QL6" s="68"/>
      <c r="QN6" s="68"/>
      <c r="QO6" s="68"/>
      <c r="QP6" s="68"/>
      <c r="QR6" s="68"/>
      <c r="QS6" s="68"/>
      <c r="QV6" s="68"/>
      <c r="QW6" s="68"/>
      <c r="QX6" s="68"/>
      <c r="QY6" s="68"/>
      <c r="RA6" s="68"/>
      <c r="RC6" s="68"/>
      <c r="RD6" s="68"/>
      <c r="RE6" s="68"/>
      <c r="RF6" s="68"/>
      <c r="RG6" s="68"/>
      <c r="RH6" s="68"/>
      <c r="RI6" s="68"/>
      <c r="RJ6" s="68"/>
      <c r="RL6" s="68"/>
      <c r="RM6" s="68"/>
      <c r="RO6" s="68"/>
      <c r="RP6" s="68"/>
      <c r="RQ6" s="68"/>
      <c r="RR6" s="68"/>
      <c r="RS6" s="68"/>
      <c r="RT6" s="68"/>
      <c r="RU6" s="68"/>
      <c r="RW6" s="68"/>
      <c r="RX6" s="68"/>
      <c r="RY6" s="68"/>
      <c r="SA6" s="68"/>
      <c r="SB6" s="68"/>
      <c r="SC6" s="68"/>
      <c r="SD6" s="68"/>
      <c r="SE6" s="68"/>
      <c r="SF6" s="68"/>
      <c r="SM6" s="68"/>
      <c r="SQ6" s="68"/>
      <c r="SR6" s="68"/>
      <c r="SS6" s="68"/>
      <c r="ST6" s="68"/>
      <c r="SU6" s="68"/>
      <c r="SV6" s="68"/>
      <c r="SW6" s="68"/>
      <c r="SX6" s="68"/>
      <c r="SY6" s="68"/>
      <c r="SZ6" s="68"/>
      <c r="TA6" s="68"/>
      <c r="TE6" s="68"/>
      <c r="TF6" s="68"/>
      <c r="TH6" s="68"/>
      <c r="TI6" s="68"/>
      <c r="TJ6" s="68"/>
      <c r="TK6" s="68"/>
      <c r="TL6" s="68"/>
      <c r="TM6" s="68"/>
      <c r="TN6" s="68"/>
      <c r="TO6" s="68"/>
      <c r="TP6" s="68"/>
      <c r="TQ6" s="68"/>
      <c r="TR6" s="68"/>
      <c r="TS6" s="68"/>
      <c r="TT6" s="68"/>
      <c r="TU6" s="68"/>
      <c r="TV6" s="68"/>
      <c r="TW6" s="68"/>
      <c r="TX6" s="68"/>
      <c r="TY6" s="68"/>
      <c r="TZ6" s="68"/>
      <c r="UA6" s="68"/>
      <c r="UB6" s="68"/>
      <c r="UC6" s="68"/>
      <c r="UD6" s="68"/>
      <c r="UE6" s="68"/>
      <c r="UI6" s="68"/>
      <c r="UL6" s="68"/>
      <c r="UM6" s="68"/>
      <c r="UN6" s="68"/>
      <c r="UO6" s="68"/>
      <c r="UQ6" s="68"/>
      <c r="US6" s="68"/>
      <c r="UT6" s="68"/>
      <c r="UU6" s="68"/>
      <c r="UV6" s="68"/>
      <c r="UW6" s="68"/>
      <c r="UX6" s="68"/>
      <c r="UY6" s="68"/>
      <c r="UZ6" s="68"/>
      <c r="VA6" s="68"/>
      <c r="VB6" s="68"/>
      <c r="VC6" s="68"/>
      <c r="VD6" s="68"/>
      <c r="VE6" s="68"/>
      <c r="VF6" s="68"/>
      <c r="VG6" s="68"/>
      <c r="VH6" s="68"/>
      <c r="VI6" s="68"/>
      <c r="VJ6" s="68"/>
      <c r="VL6" s="68"/>
      <c r="VM6" s="68"/>
      <c r="VP6" s="68"/>
      <c r="VQ6" s="68"/>
      <c r="VR6" s="68"/>
      <c r="VS6" s="68"/>
      <c r="VU6" s="68"/>
      <c r="VW6" s="68"/>
      <c r="VX6" s="68"/>
      <c r="VY6" s="68"/>
      <c r="WA6" s="68"/>
      <c r="WB6" s="68"/>
      <c r="WC6" s="68"/>
      <c r="WD6" s="68"/>
      <c r="WG6" s="68"/>
      <c r="WH6" s="68"/>
      <c r="WI6" s="68"/>
      <c r="WJ6" s="68"/>
      <c r="WL6" s="68"/>
      <c r="WN6" s="68"/>
      <c r="WO6" s="68"/>
      <c r="WP6" s="68"/>
      <c r="WR6" s="68"/>
      <c r="WS6" s="68"/>
      <c r="WV6" s="68"/>
      <c r="WW6" s="68"/>
      <c r="WX6" s="68"/>
      <c r="WY6" s="68"/>
      <c r="XA6" s="68"/>
      <c r="XC6" s="68"/>
      <c r="XD6" s="68"/>
      <c r="XE6" s="68"/>
      <c r="XF6" s="68"/>
      <c r="XG6" s="68"/>
      <c r="XH6" s="68"/>
      <c r="XI6" s="68"/>
      <c r="XJ6" s="68"/>
      <c r="XK6" s="68"/>
      <c r="XL6" s="68"/>
      <c r="XM6" s="68"/>
      <c r="XN6" s="68"/>
      <c r="XO6" s="68"/>
      <c r="XQ6" s="68"/>
      <c r="XR6" s="68"/>
      <c r="XU6" s="68"/>
      <c r="XV6" s="68"/>
      <c r="XW6" s="68"/>
      <c r="XX6" s="68"/>
      <c r="XZ6" s="68"/>
      <c r="YB6" s="68"/>
      <c r="YC6" s="68"/>
      <c r="YD6" s="68"/>
      <c r="YF6" s="68"/>
      <c r="YG6" s="68"/>
      <c r="YI6" s="68"/>
      <c r="YJ6" s="68"/>
      <c r="YK6" s="68"/>
      <c r="YL6" s="68"/>
      <c r="YM6" s="68"/>
      <c r="YO6" s="68"/>
      <c r="YQ6" s="68"/>
      <c r="YR6" s="68"/>
      <c r="YS6" s="68"/>
      <c r="YU6" s="68"/>
      <c r="YV6" s="68"/>
      <c r="YW6" s="68"/>
      <c r="YX6" s="68"/>
      <c r="YY6" s="68"/>
      <c r="YZ6" s="68"/>
      <c r="ZB6" s="68"/>
      <c r="ZC6" s="68"/>
      <c r="ZD6" s="68"/>
      <c r="ZE6" s="68"/>
      <c r="ZF6" s="68"/>
      <c r="ZG6" s="68"/>
      <c r="ZH6" s="68"/>
      <c r="ZI6" s="68"/>
      <c r="ZJ6" s="68"/>
      <c r="ZK6" s="68"/>
      <c r="ZN6" s="68"/>
      <c r="ZO6" s="68"/>
      <c r="ZQ6" s="68"/>
      <c r="ZR6" s="68"/>
      <c r="ZS6" s="68"/>
      <c r="ZT6" s="68"/>
      <c r="ZU6" s="68"/>
      <c r="ZV6" s="68"/>
      <c r="ZW6" s="68"/>
      <c r="ZX6" s="68"/>
      <c r="ZY6" s="68"/>
      <c r="ZZ6" s="68"/>
      <c r="AAA6" s="68"/>
      <c r="AAB6" s="68"/>
      <c r="AAC6" s="68"/>
      <c r="AAD6" s="68"/>
      <c r="AAE6" s="68"/>
      <c r="AAF6" s="68"/>
      <c r="AAG6" s="68"/>
      <c r="AAH6" s="68"/>
      <c r="AAI6" s="68"/>
      <c r="AAJ6" s="68"/>
      <c r="AAK6" s="68"/>
      <c r="AAL6" s="68"/>
      <c r="AAM6" s="68"/>
      <c r="AAN6" s="68"/>
      <c r="AAO6" s="68"/>
      <c r="AAP6" s="68"/>
      <c r="AAQ6" s="68"/>
      <c r="AAR6" s="68"/>
      <c r="AAS6" s="68"/>
      <c r="AAW6" s="68"/>
      <c r="AAZ6" s="68"/>
      <c r="ABA6" s="68"/>
      <c r="ABB6" s="68"/>
      <c r="ABC6" s="68"/>
      <c r="ABE6" s="68"/>
      <c r="ABG6" s="68"/>
      <c r="ABH6" s="68"/>
      <c r="ABI6" s="68"/>
      <c r="ABK6" s="68"/>
      <c r="ABL6" s="68"/>
      <c r="ABO6" s="68"/>
      <c r="ABP6" s="68"/>
      <c r="ABQ6" s="68"/>
      <c r="ABR6" s="68"/>
      <c r="ABT6" s="68"/>
      <c r="ABV6" s="68"/>
      <c r="ABW6" s="68"/>
      <c r="ABX6" s="68"/>
      <c r="ABZ6" s="68"/>
      <c r="ACA6" s="68"/>
      <c r="ACD6" s="68"/>
      <c r="ACE6" s="68"/>
      <c r="ACF6" s="68"/>
      <c r="ACG6" s="68"/>
      <c r="ACI6" s="68"/>
      <c r="ACK6" s="68"/>
      <c r="ACL6" s="68"/>
      <c r="ACM6" s="68"/>
      <c r="ACO6" s="68"/>
      <c r="ACP6" s="68"/>
      <c r="ACS6" s="68"/>
      <c r="ACT6" s="68"/>
      <c r="ACU6" s="68"/>
      <c r="ACV6" s="68"/>
      <c r="ACX6" s="68"/>
      <c r="ACZ6" s="68"/>
      <c r="ADA6" s="68"/>
      <c r="ADB6" s="68"/>
      <c r="ADD6" s="68"/>
      <c r="ADE6" s="68"/>
      <c r="ADH6" s="68"/>
      <c r="ADI6" s="68"/>
      <c r="ADJ6" s="68"/>
      <c r="ADK6" s="68"/>
      <c r="ADM6" s="68"/>
      <c r="ADO6" s="68"/>
      <c r="ADP6" s="68"/>
      <c r="ADQ6" s="68"/>
      <c r="ADS6" s="68"/>
      <c r="ADT6" s="68"/>
      <c r="ADU6" s="68"/>
      <c r="ADV6" s="68"/>
      <c r="ADW6" s="68"/>
      <c r="ADX6" s="68"/>
      <c r="ADY6" s="68"/>
      <c r="ADZ6" s="68"/>
      <c r="AEB6" s="68"/>
      <c r="AED6" s="68"/>
      <c r="AEE6" s="68"/>
      <c r="AEF6" s="68"/>
      <c r="AEH6" s="68"/>
      <c r="AEI6" s="68"/>
      <c r="AEJ6" s="68"/>
      <c r="AEK6" s="68"/>
      <c r="AEL6" s="68"/>
      <c r="AEM6" s="68"/>
      <c r="AEQ6" s="68"/>
      <c r="AET6" s="68"/>
      <c r="AEU6" s="68"/>
      <c r="AEW6" s="68"/>
      <c r="AEX6" s="68"/>
      <c r="AEY6" s="68"/>
      <c r="AEZ6" s="68"/>
      <c r="AFA6" s="68"/>
      <c r="AFB6" s="68"/>
      <c r="AFC6" s="68"/>
      <c r="AFD6" s="68"/>
      <c r="AFE6" s="68"/>
      <c r="AFF6" s="68"/>
      <c r="AFG6" s="68"/>
      <c r="AFH6" s="68"/>
      <c r="AFI6" s="68"/>
      <c r="AFJ6" s="68"/>
      <c r="AFK6" s="68"/>
      <c r="AFL6" s="68"/>
      <c r="AFM6" s="68"/>
      <c r="AFN6" s="68"/>
      <c r="AFO6" s="68"/>
      <c r="AFS6" s="68"/>
      <c r="AFT6" s="68"/>
      <c r="AFW6" s="68"/>
      <c r="AFX6" s="68"/>
      <c r="AFY6" s="68"/>
      <c r="AGA6" s="68"/>
      <c r="AGB6" s="68"/>
      <c r="AGC6" s="68"/>
      <c r="AGD6" s="68"/>
      <c r="AGH6" s="68"/>
      <c r="AHR6" s="68"/>
      <c r="AHS6" s="68"/>
      <c r="AHT6" s="68"/>
      <c r="AHU6" s="68"/>
      <c r="AIF6" s="68"/>
      <c r="AII6" s="68"/>
      <c r="AIN6" s="68"/>
      <c r="AIO6" s="68"/>
      <c r="AIP6" s="68"/>
      <c r="AIQ6" s="68"/>
      <c r="AJG6" s="68"/>
      <c r="AJH6" s="68"/>
      <c r="AJI6" s="68"/>
      <c r="AJJ6" s="68"/>
      <c r="AJK6" s="68"/>
      <c r="AJM6" s="68"/>
      <c r="AJP6" s="68"/>
      <c r="AJQ6" s="68"/>
      <c r="AJR6" s="68"/>
      <c r="AJS6" s="68"/>
      <c r="AJU6" s="68"/>
      <c r="AJW6" s="68"/>
      <c r="AJX6" s="68"/>
      <c r="AJY6" s="68"/>
      <c r="AKA6" s="68"/>
      <c r="AKB6" s="68"/>
      <c r="AKE6" s="68"/>
      <c r="AKF6" s="68"/>
      <c r="AKG6" s="68"/>
      <c r="AKH6" s="68"/>
      <c r="AKJ6" s="68"/>
      <c r="AKL6" s="68"/>
      <c r="AKM6" s="68"/>
      <c r="AKN6" s="68"/>
      <c r="AKP6" s="68"/>
      <c r="AKQ6" s="68"/>
      <c r="AKT6" s="68"/>
      <c r="AKU6" s="68"/>
      <c r="AKV6" s="68"/>
      <c r="AKW6" s="68"/>
      <c r="AKY6" s="68"/>
      <c r="ALA6" s="68"/>
      <c r="ALB6" s="68"/>
      <c r="ALC6" s="68"/>
      <c r="ALE6" s="68"/>
      <c r="ALF6" s="68"/>
      <c r="ALG6" s="68"/>
      <c r="ALH6" s="68"/>
      <c r="ALK6" s="68"/>
      <c r="ALL6" s="68"/>
      <c r="ALM6" s="68"/>
      <c r="ALN6" s="68"/>
      <c r="ALP6" s="68"/>
      <c r="ALR6" s="68"/>
      <c r="ALS6" s="68"/>
      <c r="ALT6" s="68"/>
      <c r="ALV6" s="68"/>
      <c r="ALW6" s="68"/>
      <c r="ALX6" s="68"/>
      <c r="ALY6" s="68"/>
      <c r="AMB6" s="68"/>
      <c r="AMC6" s="68"/>
      <c r="AMD6" s="68"/>
      <c r="AME6" s="68"/>
      <c r="AMG6" s="68"/>
      <c r="AMI6" s="68"/>
      <c r="AMJ6" s="68"/>
      <c r="AMK6" s="68"/>
      <c r="AML6" s="68"/>
      <c r="AMM6" s="68"/>
      <c r="AMN6" s="68"/>
      <c r="AMQ6" s="68"/>
      <c r="AMR6" s="68"/>
      <c r="AMS6" s="68"/>
      <c r="AMT6" s="68"/>
      <c r="AMV6" s="68"/>
      <c r="AMX6" s="68"/>
      <c r="AMY6" s="68"/>
      <c r="AMZ6" s="68"/>
      <c r="ANB6" s="68"/>
      <c r="ANC6" s="68"/>
      <c r="AND6" s="68"/>
      <c r="ANE6" s="68"/>
      <c r="ANF6" s="68"/>
      <c r="ANG6" s="68"/>
      <c r="ANH6" s="68"/>
      <c r="ANI6" s="68"/>
      <c r="ANJ6" s="68"/>
      <c r="ANK6" s="68"/>
      <c r="ANL6" s="68"/>
      <c r="ANM6" s="68"/>
      <c r="ANO6" s="68"/>
      <c r="ANP6" s="68"/>
      <c r="ANQ6" s="68"/>
      <c r="ANS6" s="68"/>
      <c r="ANT6" s="68"/>
      <c r="ANW6" s="68"/>
      <c r="ANX6" s="68"/>
      <c r="ANY6" s="68"/>
      <c r="ANZ6" s="68"/>
      <c r="AOB6" s="68"/>
      <c r="AOD6" s="68"/>
      <c r="AOE6" s="68"/>
      <c r="AOF6" s="68"/>
      <c r="AOH6" s="68"/>
      <c r="AOI6" s="68"/>
      <c r="AOL6" s="68"/>
      <c r="AOM6" s="68"/>
      <c r="AON6" s="68"/>
      <c r="AOO6" s="68"/>
      <c r="AOQ6" s="68"/>
      <c r="AOS6" s="68"/>
      <c r="AOT6" s="68"/>
      <c r="AOU6" s="68"/>
      <c r="AOW6" s="68"/>
      <c r="AOX6" s="68"/>
      <c r="APA6" s="68"/>
      <c r="APB6" s="68"/>
      <c r="APC6" s="68"/>
      <c r="APD6" s="68"/>
      <c r="APF6" s="68"/>
      <c r="APH6" s="68"/>
      <c r="API6" s="68"/>
      <c r="APJ6" s="68"/>
      <c r="APL6" s="68"/>
      <c r="APM6" s="68"/>
      <c r="APN6" s="68"/>
      <c r="APO6" s="68"/>
      <c r="APP6" s="68"/>
      <c r="APQ6" s="68"/>
      <c r="AQE6" s="68"/>
      <c r="AQF6" s="68"/>
      <c r="AQG6" s="68"/>
      <c r="AQH6" s="68"/>
      <c r="AQI6" s="68"/>
      <c r="AQJ6" s="68"/>
      <c r="AQK6" s="68"/>
      <c r="AQL6" s="68"/>
      <c r="AQM6" s="68"/>
      <c r="AQN6" s="68"/>
      <c r="AQO6" s="68"/>
      <c r="AQP6" s="68"/>
      <c r="AQT6" s="68"/>
      <c r="AQU6" s="68"/>
      <c r="AQV6" s="68"/>
      <c r="ARB6" s="68"/>
      <c r="ARC6" s="68"/>
      <c r="ARD6" s="68"/>
      <c r="ARF6" s="68"/>
      <c r="ARI6" s="68"/>
      <c r="ARJ6" s="68"/>
      <c r="ARK6" s="68"/>
      <c r="ARL6" s="68"/>
      <c r="ARN6" s="68"/>
      <c r="ARP6" s="68"/>
      <c r="ARQ6" s="68"/>
      <c r="ARR6" s="68"/>
      <c r="ART6" s="68"/>
      <c r="ARU6" s="68"/>
      <c r="ARX6" s="68"/>
      <c r="ARY6" s="68"/>
      <c r="ARZ6" s="68"/>
      <c r="ASA6" s="68"/>
      <c r="ASC6" s="68"/>
      <c r="ASE6" s="68"/>
      <c r="ASF6" s="68"/>
      <c r="ASG6" s="68"/>
      <c r="ASI6" s="68"/>
      <c r="ASJ6" s="68"/>
      <c r="ASM6" s="68"/>
      <c r="ASN6" s="68"/>
      <c r="ASO6" s="68"/>
      <c r="ASP6" s="68"/>
      <c r="ASR6" s="68"/>
      <c r="AST6" s="68"/>
      <c r="ASU6" s="68"/>
      <c r="ASV6" s="68"/>
      <c r="ASX6" s="68"/>
      <c r="ASY6" s="68"/>
      <c r="ATB6" s="68"/>
      <c r="ATC6" s="68"/>
      <c r="ATD6" s="68"/>
      <c r="ATE6" s="68"/>
      <c r="ATG6" s="68"/>
      <c r="ATH6" s="68"/>
      <c r="ATI6" s="68"/>
      <c r="ATJ6" s="68"/>
      <c r="ATK6" s="68"/>
      <c r="ATL6" s="68"/>
      <c r="ATM6" s="68"/>
      <c r="ATN6" s="68"/>
      <c r="ATQ6" s="68"/>
      <c r="ATR6" s="68"/>
      <c r="ATS6" s="68"/>
      <c r="ATT6" s="68"/>
      <c r="ATV6" s="68"/>
      <c r="ATX6" s="68"/>
      <c r="ATY6" s="68"/>
      <c r="ATZ6" s="68"/>
      <c r="AUB6" s="68"/>
      <c r="AUC6" s="68"/>
      <c r="AUF6" s="68"/>
      <c r="AUG6" s="68"/>
      <c r="AUH6" s="68"/>
      <c r="AUI6" s="68"/>
      <c r="AUJ6" s="68"/>
      <c r="AUK6" s="68"/>
      <c r="AUM6" s="68"/>
      <c r="AUN6" s="68"/>
      <c r="AUO6" s="68"/>
      <c r="AUP6" s="68"/>
      <c r="AUQ6" s="68"/>
      <c r="AUR6" s="68"/>
      <c r="AUT6" s="68"/>
      <c r="AUU6" s="68"/>
      <c r="AUV6" s="68"/>
      <c r="AUW6" s="68"/>
      <c r="AUX6" s="68"/>
      <c r="AUZ6" s="68"/>
      <c r="AVB6" s="68"/>
      <c r="AVC6" s="68"/>
      <c r="AVD6" s="68"/>
      <c r="AVF6" s="68"/>
      <c r="AVG6" s="68"/>
      <c r="AVJ6" s="68"/>
      <c r="AVK6" s="68"/>
      <c r="AVL6" s="68"/>
      <c r="AVM6" s="68"/>
      <c r="AVO6" s="68"/>
      <c r="AVQ6" s="68"/>
      <c r="AVR6" s="68"/>
      <c r="AVS6" s="68"/>
      <c r="AVU6" s="68"/>
      <c r="AVV6" s="68"/>
      <c r="AVY6" s="68"/>
      <c r="AVZ6" s="68"/>
      <c r="AWA6" s="68"/>
      <c r="AWB6" s="68"/>
      <c r="AWD6" s="68"/>
      <c r="AWF6" s="68"/>
      <c r="AWG6" s="68"/>
      <c r="AWH6" s="68"/>
      <c r="AWJ6" s="68"/>
      <c r="AWK6" s="68"/>
      <c r="AWN6" s="68"/>
      <c r="AWO6" s="68"/>
      <c r="AWP6" s="68"/>
      <c r="AWQ6" s="68"/>
      <c r="AWS6" s="68"/>
      <c r="AWU6" s="68"/>
      <c r="AWV6" s="68"/>
      <c r="AWW6" s="68"/>
      <c r="AWY6" s="68"/>
      <c r="AWZ6" s="68"/>
      <c r="AXA6" s="68"/>
      <c r="AXB6" s="68"/>
      <c r="AXC6" s="68"/>
      <c r="AXD6" s="68"/>
      <c r="AXQ6" s="68"/>
      <c r="AXR6" s="68"/>
      <c r="AXS6" s="68"/>
      <c r="AXT6" s="68"/>
      <c r="AXU6" s="68"/>
      <c r="AXV6" s="68"/>
      <c r="AXW6" s="68"/>
      <c r="AXX6" s="68"/>
      <c r="AXY6" s="68"/>
      <c r="AXZ6" s="68"/>
      <c r="AYA6" s="68"/>
      <c r="AYB6" s="68"/>
      <c r="AYF6" s="68"/>
      <c r="AYG6" s="68"/>
      <c r="AYI6" s="68"/>
      <c r="AYJ6" s="68"/>
      <c r="AYK6" s="68"/>
      <c r="AYL6" s="68"/>
      <c r="AYP6" s="68"/>
      <c r="AYS6" s="68"/>
      <c r="AYT6" s="68"/>
      <c r="AYU6" s="68"/>
      <c r="AYV6" s="68"/>
      <c r="AYX6" s="68"/>
      <c r="AYZ6" s="68"/>
      <c r="AZA6" s="68"/>
      <c r="AZB6" s="68"/>
      <c r="AZD6" s="68"/>
      <c r="AZE6" s="68"/>
      <c r="AZH6" s="68"/>
      <c r="AZI6" s="68"/>
      <c r="AZJ6" s="68"/>
      <c r="AZK6" s="68"/>
      <c r="AZM6" s="68"/>
      <c r="AZN6" s="68"/>
      <c r="AZO6" s="68"/>
      <c r="AZP6" s="68"/>
      <c r="AZQ6" s="68"/>
      <c r="AZS6" s="68"/>
      <c r="AZT6" s="68"/>
      <c r="AZU6" s="68"/>
      <c r="AZV6" s="68"/>
      <c r="AZY6" s="68"/>
      <c r="AZZ6" s="68"/>
      <c r="BAA6" s="68"/>
      <c r="BAB6" s="68"/>
      <c r="BAD6" s="68"/>
      <c r="BAF6" s="68"/>
      <c r="BAG6" s="68"/>
      <c r="BAH6" s="68"/>
      <c r="BAI6" s="68"/>
      <c r="BAJ6" s="68"/>
      <c r="BAK6" s="68"/>
      <c r="BAL6" s="68"/>
      <c r="BAM6" s="68"/>
      <c r="BAN6" s="68"/>
      <c r="BAO6" s="68"/>
      <c r="BAP6" s="68"/>
      <c r="BAQ6" s="68"/>
      <c r="BAR6" s="68"/>
      <c r="BAS6" s="68"/>
      <c r="BAU6" s="68"/>
      <c r="BAV6" s="68"/>
      <c r="BAW6" s="68"/>
      <c r="BAY6" s="68"/>
      <c r="BAZ6" s="68"/>
      <c r="BBC6" s="68"/>
      <c r="BBD6" s="68"/>
      <c r="BBE6" s="68"/>
      <c r="BBF6" s="68"/>
      <c r="BBH6" s="68"/>
      <c r="BBJ6" s="68"/>
      <c r="BBK6" s="68"/>
      <c r="BBL6" s="68"/>
      <c r="BBN6" s="68"/>
      <c r="BBO6" s="68"/>
      <c r="BBR6" s="68"/>
      <c r="BBS6" s="68"/>
      <c r="BBT6" s="68"/>
      <c r="BBU6" s="68"/>
      <c r="BBW6" s="68"/>
      <c r="BBY6" s="68"/>
      <c r="BBZ6" s="68"/>
      <c r="BCA6" s="68"/>
      <c r="BCC6" s="68"/>
      <c r="BCD6" s="68"/>
      <c r="BCG6" s="68"/>
      <c r="BCH6" s="68"/>
      <c r="BCI6" s="68"/>
      <c r="BCJ6" s="68"/>
      <c r="BCL6" s="68"/>
      <c r="BCN6" s="68"/>
      <c r="BCO6" s="68"/>
      <c r="BCP6" s="68"/>
      <c r="BCR6" s="68"/>
      <c r="BCS6" s="68"/>
      <c r="BCV6" s="68"/>
      <c r="BCW6" s="68"/>
      <c r="BCX6" s="68"/>
      <c r="BCY6" s="68"/>
      <c r="BDA6" s="68"/>
      <c r="BDC6" s="68"/>
      <c r="BDD6" s="68"/>
      <c r="BDE6" s="68"/>
      <c r="BDG6" s="68"/>
      <c r="BDH6" s="68"/>
      <c r="BDI6" s="68"/>
      <c r="BDJ6" s="68"/>
      <c r="BDK6" s="68"/>
      <c r="BDL6" s="68"/>
      <c r="BDM6" s="68"/>
      <c r="BDN6" s="68"/>
      <c r="BDZ6" s="68"/>
      <c r="BEA6" s="68"/>
      <c r="BEB6" s="68"/>
      <c r="BEC6" s="68"/>
      <c r="BED6" s="68"/>
      <c r="BEE6" s="68"/>
      <c r="BEF6" s="68"/>
      <c r="BEG6" s="68"/>
      <c r="BEH6" s="68"/>
      <c r="BEI6" s="68"/>
      <c r="BEJ6" s="68"/>
      <c r="BEK6" s="68"/>
      <c r="BEL6" s="68"/>
      <c r="BEM6" s="68"/>
      <c r="BEN6" s="68"/>
      <c r="BEO6" s="68"/>
      <c r="BEP6" s="68"/>
      <c r="BEQ6" s="68"/>
      <c r="BEV6" s="68"/>
      <c r="BEW6" s="68"/>
      <c r="BEX6" s="68"/>
      <c r="BEY6" s="68"/>
      <c r="BEZ6" s="68"/>
      <c r="BFA6" s="68"/>
      <c r="BFB6" s="68"/>
      <c r="BFC6" s="68"/>
      <c r="BFE6" s="68"/>
      <c r="BFF6" s="68"/>
      <c r="BFG6" s="68"/>
      <c r="BFH6" s="68"/>
      <c r="BFJ6" s="68"/>
      <c r="BFL6" s="68"/>
      <c r="BFM6" s="68"/>
      <c r="BFN6" s="68"/>
      <c r="BFO6" s="68"/>
      <c r="BFP6" s="68"/>
      <c r="BFQ6" s="68"/>
      <c r="BFR6" s="68"/>
      <c r="BFS6" s="68"/>
      <c r="BFT6" s="68"/>
      <c r="BFU6" s="68"/>
      <c r="BFV6" s="68"/>
      <c r="BFW6" s="68"/>
      <c r="BFX6" s="68"/>
      <c r="BFZ6" s="68"/>
      <c r="BGA6" s="68"/>
      <c r="BGD6" s="68"/>
      <c r="BGE6" s="68"/>
      <c r="BGF6" s="68"/>
      <c r="BGG6" s="68"/>
      <c r="BGI6" s="68"/>
      <c r="BGK6" s="68"/>
      <c r="BGL6" s="68"/>
      <c r="BGM6" s="68"/>
      <c r="BGT6" s="68"/>
      <c r="BGU6" s="68"/>
      <c r="BLL6" s="68"/>
      <c r="BLM6" s="68"/>
      <c r="BLN6" s="68"/>
      <c r="BLO6" s="68"/>
      <c r="BMA6" s="68"/>
      <c r="BMB6" s="68"/>
      <c r="BMC6" s="68"/>
      <c r="BMJ6" s="68"/>
      <c r="BMK6" s="68"/>
      <c r="BML6" s="68"/>
      <c r="BMN6" s="68"/>
      <c r="BMO6" s="68"/>
      <c r="BMQ6" s="68"/>
      <c r="BMR6" s="68"/>
      <c r="BMS6" s="68"/>
      <c r="BMT6" s="68"/>
      <c r="BMU6" s="68"/>
      <c r="BMV6" s="68"/>
      <c r="BMW6" s="68"/>
      <c r="BMX6" s="68"/>
      <c r="BMY6" s="68"/>
      <c r="BMZ6" s="68"/>
      <c r="BNA6" s="68"/>
      <c r="BND6" s="68"/>
      <c r="BNN6" s="68"/>
      <c r="BNQ6" s="68"/>
      <c r="BNR6" s="68"/>
      <c r="BNS6" s="68"/>
      <c r="BNT6" s="68"/>
      <c r="BNU6" s="68"/>
      <c r="BNV6" s="68"/>
      <c r="BNW6" s="68"/>
      <c r="BNX6" s="68"/>
      <c r="BOA6" s="68"/>
      <c r="BOB6" s="68"/>
      <c r="BOC6" s="68"/>
      <c r="BOG6" s="68"/>
      <c r="BOJ6" s="68"/>
      <c r="BOK6" s="68"/>
      <c r="BOL6" s="68"/>
      <c r="BOM6" s="68"/>
      <c r="BOO6" s="68"/>
      <c r="BOQ6" s="68"/>
      <c r="BOR6" s="68"/>
      <c r="BOS6" s="68"/>
      <c r="BOT6" s="68"/>
      <c r="BOU6" s="68"/>
      <c r="BOV6" s="68"/>
      <c r="BOW6" s="68"/>
      <c r="BOX6" s="68"/>
      <c r="BOY6" s="68"/>
      <c r="BOZ6" s="68"/>
      <c r="BPA6" s="68"/>
      <c r="BPB6" s="68"/>
      <c r="BPC6" s="68"/>
      <c r="BPE6" s="68"/>
      <c r="BPF6" s="68"/>
      <c r="BPI6" s="68"/>
      <c r="BPJ6" s="68"/>
      <c r="BPK6" s="68"/>
      <c r="BPL6" s="68"/>
      <c r="BPN6" s="68"/>
      <c r="BPP6" s="68"/>
      <c r="BPQ6" s="68"/>
      <c r="BPR6" s="68"/>
      <c r="BPS6" s="68"/>
      <c r="BPT6" s="68"/>
      <c r="BPU6" s="68"/>
      <c r="BPV6" s="68"/>
      <c r="BPW6" s="68"/>
      <c r="BPX6" s="68"/>
      <c r="BPY6" s="68"/>
      <c r="BPZ6" s="68"/>
      <c r="BQA6" s="68"/>
      <c r="BQB6" s="68"/>
      <c r="BQC6" s="68"/>
      <c r="BQD6" s="68"/>
      <c r="BQE6" s="68"/>
      <c r="BQF6" s="68"/>
      <c r="BQH6" s="68"/>
      <c r="BQI6" s="68"/>
      <c r="BQJ6" s="68"/>
      <c r="BQK6" s="68"/>
      <c r="BQM6" s="68"/>
      <c r="BQO6" s="68"/>
      <c r="BQP6" s="68"/>
      <c r="BQQ6" s="68"/>
      <c r="BQR6" s="68"/>
      <c r="BQS6" s="68"/>
      <c r="BQT6" s="68"/>
      <c r="BQU6" s="68"/>
      <c r="BQV6" s="68"/>
      <c r="BQW6" s="68"/>
      <c r="BQX6" s="68"/>
      <c r="BQY6" s="68"/>
      <c r="BQZ6" s="68"/>
      <c r="BRA6" s="68"/>
      <c r="BRB6" s="68"/>
      <c r="BRC6" s="68"/>
      <c r="BRD6" s="68"/>
      <c r="BRE6" s="68"/>
      <c r="BRF6" s="68"/>
      <c r="BRH6" s="68"/>
      <c r="BRI6" s="68"/>
      <c r="BRL6" s="68"/>
      <c r="BRM6" s="68"/>
      <c r="BRN6" s="68"/>
      <c r="BRO6" s="68"/>
      <c r="BRQ6" s="68"/>
      <c r="BRS6" s="68"/>
      <c r="BRT6" s="68"/>
      <c r="BRU6" s="68"/>
      <c r="BRV6" s="68"/>
      <c r="BRW6" s="68"/>
      <c r="BRX6" s="68"/>
      <c r="BRY6" s="68"/>
      <c r="BRZ6" s="68"/>
      <c r="BSA6" s="68"/>
      <c r="BSB6" s="68"/>
      <c r="BSC6" s="68"/>
      <c r="BSD6" s="68"/>
      <c r="BSE6" s="68"/>
      <c r="BSF6" s="68"/>
      <c r="BSG6" s="68"/>
      <c r="BSH6" s="68"/>
      <c r="BSI6" s="68"/>
      <c r="BSJ6" s="68"/>
      <c r="BSL6" s="68"/>
      <c r="BSM6" s="68"/>
      <c r="BSO6" s="68"/>
      <c r="BSP6" s="68"/>
      <c r="BSQ6" s="68"/>
      <c r="BSR6" s="68"/>
      <c r="BSS6" s="68"/>
      <c r="BST6" s="68"/>
      <c r="BSU6" s="68"/>
      <c r="BSW6" s="68"/>
      <c r="BSX6" s="68"/>
      <c r="BSY6" s="68"/>
      <c r="BSZ6" s="68"/>
      <c r="BTA6" s="68"/>
      <c r="BTB6" s="68"/>
      <c r="BTC6" s="68"/>
      <c r="BTD6" s="68"/>
      <c r="BTE6" s="68"/>
      <c r="BTF6" s="68"/>
      <c r="BTG6" s="68"/>
      <c r="BTH6" s="68"/>
      <c r="BTI6" s="68"/>
      <c r="BTJ6" s="68"/>
      <c r="BTK6" s="68"/>
      <c r="BTL6" s="68"/>
      <c r="BTM6" s="68"/>
      <c r="BTN6" s="68"/>
      <c r="BTO6" s="68"/>
      <c r="BTP6" s="68"/>
      <c r="BTQ6" s="68"/>
      <c r="BTR6" s="68"/>
      <c r="BTS6" s="68"/>
      <c r="BTT6" s="68"/>
      <c r="BTU6" s="68"/>
      <c r="BTV6" s="68"/>
      <c r="BTW6" s="68"/>
      <c r="BTX6" s="68"/>
      <c r="BTY6" s="68"/>
      <c r="BTZ6" s="68"/>
      <c r="BUA6" s="68"/>
      <c r="BUB6" s="68"/>
      <c r="BUC6" s="68"/>
      <c r="BUD6" s="68"/>
      <c r="BUE6" s="68"/>
      <c r="BUF6" s="68"/>
      <c r="BUG6" s="68"/>
      <c r="BUH6" s="68"/>
      <c r="BUI6" s="68"/>
      <c r="BUJ6" s="68"/>
      <c r="BUK6" s="68"/>
      <c r="BUL6" s="68"/>
      <c r="BUM6" s="68"/>
      <c r="BUN6" s="68"/>
      <c r="BUO6" s="68"/>
      <c r="BUP6" s="68"/>
      <c r="BUQ6" s="68"/>
      <c r="BUR6" s="68"/>
      <c r="BUS6" s="68"/>
      <c r="BUT6" s="68"/>
      <c r="BUU6" s="68"/>
      <c r="BUV6" s="68"/>
      <c r="BUW6" s="68"/>
      <c r="BUX6" s="68"/>
      <c r="BUY6" s="68"/>
      <c r="BUZ6" s="68"/>
      <c r="BVA6" s="68"/>
      <c r="BVB6" s="68"/>
      <c r="BVC6" s="68"/>
      <c r="BVD6" s="68"/>
      <c r="BVE6" s="68"/>
      <c r="BVF6" s="68"/>
      <c r="BVG6" s="68"/>
      <c r="BVH6" s="68"/>
      <c r="BVI6" s="68"/>
      <c r="BVJ6" s="68"/>
      <c r="BVK6" s="68"/>
      <c r="BVL6" s="68"/>
      <c r="BVM6" s="68"/>
      <c r="BVN6" s="68"/>
      <c r="BVO6" s="68"/>
      <c r="BVP6" s="68"/>
      <c r="BVQ6" s="68"/>
      <c r="BVR6" s="68"/>
      <c r="BVS6" s="68"/>
      <c r="BVT6" s="68"/>
      <c r="BVU6" s="68"/>
      <c r="BVV6" s="68"/>
      <c r="BVW6" s="68"/>
      <c r="BVX6" s="68"/>
      <c r="BVY6" s="68"/>
      <c r="BVZ6" s="68"/>
      <c r="BWA6" s="68"/>
      <c r="BWB6" s="68"/>
      <c r="BWC6" s="68"/>
      <c r="BWD6" s="68"/>
      <c r="BWE6" s="68"/>
      <c r="BWF6" s="68"/>
      <c r="BWG6" s="68"/>
      <c r="BWH6" s="68"/>
      <c r="BWI6" s="68"/>
      <c r="BWJ6" s="68"/>
      <c r="BWK6" s="68"/>
      <c r="BWL6" s="68"/>
      <c r="BWM6" s="68"/>
      <c r="BWN6" s="68"/>
      <c r="BWO6" s="68"/>
      <c r="BWP6" s="68"/>
      <c r="BWQ6" s="68"/>
      <c r="BWR6" s="68"/>
      <c r="BWS6" s="68"/>
      <c r="BWT6" s="68"/>
      <c r="BWU6" s="68"/>
      <c r="BWV6" s="68"/>
      <c r="BWW6" s="68"/>
      <c r="BWX6" s="68"/>
      <c r="BWY6" s="68"/>
      <c r="BWZ6" s="68"/>
      <c r="BXA6" s="68"/>
      <c r="BXB6" s="68"/>
      <c r="BXC6" s="68"/>
      <c r="BXD6" s="68"/>
      <c r="BXE6" s="68"/>
      <c r="BXF6" s="68"/>
      <c r="BXG6" s="68"/>
      <c r="BXH6" s="68"/>
      <c r="BXI6" s="68"/>
      <c r="BXJ6" s="68"/>
      <c r="BXK6" s="68"/>
      <c r="BXL6" s="68"/>
      <c r="BXM6" s="68"/>
      <c r="BXN6" s="68"/>
      <c r="BXO6" s="68"/>
      <c r="BXP6" s="68"/>
      <c r="BXQ6" s="68"/>
      <c r="BXR6" s="68"/>
      <c r="BXS6" s="68"/>
      <c r="BXT6" s="68"/>
      <c r="BXU6" s="68"/>
      <c r="BXV6" s="68"/>
      <c r="BXW6" s="68"/>
      <c r="BXX6" s="68"/>
      <c r="BXY6" s="68"/>
      <c r="BXZ6" s="68"/>
      <c r="BYA6" s="68"/>
      <c r="BYB6" s="68"/>
      <c r="BYC6" s="68"/>
      <c r="BYD6" s="68"/>
      <c r="BYE6" s="68"/>
      <c r="BYF6" s="68"/>
      <c r="BYG6" s="68"/>
      <c r="BYH6" s="68"/>
      <c r="BYI6" s="68"/>
      <c r="BYJ6" s="68"/>
      <c r="BYK6" s="68"/>
      <c r="BYL6" s="68"/>
      <c r="BYM6" s="68"/>
      <c r="BYN6" s="68"/>
      <c r="BYO6" s="68"/>
      <c r="BYP6" s="68"/>
      <c r="BYQ6" s="68"/>
      <c r="BYR6" s="68"/>
      <c r="BYS6" s="68"/>
      <c r="BYT6" s="68"/>
      <c r="BYU6" s="68"/>
      <c r="BYV6" s="68"/>
      <c r="BYW6" s="68"/>
      <c r="BYX6" s="68"/>
      <c r="BYY6" s="68"/>
      <c r="BYZ6" s="68"/>
      <c r="BZA6" s="68"/>
      <c r="BZB6" s="68"/>
      <c r="BZC6" s="68"/>
      <c r="BZD6" s="68"/>
      <c r="BZE6" s="68"/>
      <c r="BZF6" s="68"/>
      <c r="BZG6" s="68"/>
      <c r="BZH6" s="68"/>
      <c r="BZI6" s="68"/>
      <c r="BZJ6" s="68"/>
      <c r="BZK6" s="68"/>
      <c r="BZL6" s="68"/>
      <c r="BZM6" s="68"/>
      <c r="BZN6" s="68"/>
      <c r="BZO6" s="68"/>
      <c r="BZP6" s="68"/>
      <c r="BZQ6" s="68"/>
      <c r="BZR6" s="68"/>
      <c r="BZS6" s="68"/>
      <c r="BZT6" s="68"/>
      <c r="BZU6" s="68"/>
      <c r="BZV6" s="68"/>
      <c r="CBY6" s="68"/>
      <c r="CBZ6" s="68"/>
      <c r="CCA6" s="68"/>
      <c r="CCD6" s="68"/>
      <c r="CCE6" s="68"/>
      <c r="CCF6" s="68"/>
      <c r="CCG6" s="68"/>
      <c r="CCQ6" s="68"/>
      <c r="CCV6" s="68"/>
      <c r="CCW6" s="68"/>
      <c r="CCX6" s="68"/>
      <c r="CCZ6" s="68"/>
      <c r="CDA6" s="68"/>
      <c r="CDC6" s="68"/>
      <c r="CDD6" s="68"/>
      <c r="CDE6" s="68"/>
      <c r="CDF6" s="68"/>
      <c r="CDI6" s="68"/>
      <c r="CDJ6" s="68"/>
      <c r="CDK6" s="68"/>
      <c r="CDL6" s="68"/>
      <c r="CDM6" s="68"/>
      <c r="CDN6" s="68"/>
      <c r="CDO6" s="68"/>
      <c r="CDP6" s="68"/>
      <c r="CDQ6" s="68"/>
      <c r="CDR6" s="68"/>
      <c r="CDS6" s="68"/>
      <c r="CDT6" s="68"/>
      <c r="CDU6" s="68"/>
      <c r="CDV6" s="68"/>
      <c r="CDW6" s="68"/>
      <c r="CDX6" s="68"/>
      <c r="CDY6" s="68"/>
      <c r="CDZ6" s="68"/>
      <c r="CEA6" s="68"/>
      <c r="CEB6" s="68"/>
      <c r="CEC6" s="68"/>
      <c r="CED6" s="68"/>
      <c r="CEE6" s="68"/>
      <c r="CEF6" s="68"/>
      <c r="CEG6" s="68"/>
      <c r="CEH6" s="68"/>
      <c r="CEI6" s="68"/>
      <c r="CEJ6" s="68"/>
      <c r="CEK6" s="68"/>
      <c r="CEL6" s="68"/>
      <c r="CEM6" s="68"/>
      <c r="CEN6" s="68"/>
      <c r="CEO6" s="68"/>
      <c r="CEP6" s="68"/>
      <c r="CEQ6" s="68"/>
      <c r="CER6" s="68"/>
      <c r="CES6" s="68"/>
      <c r="CET6" s="68"/>
      <c r="CEU6" s="68"/>
      <c r="CEV6" s="68"/>
      <c r="CEW6" s="68"/>
      <c r="CEX6" s="68"/>
      <c r="CEY6" s="68"/>
      <c r="CEZ6" s="68"/>
      <c r="CFA6" s="68"/>
      <c r="CFB6" s="68"/>
      <c r="CFC6" s="68"/>
      <c r="CFD6" s="68"/>
      <c r="CFE6" s="68"/>
      <c r="CFF6" s="68"/>
      <c r="CFG6" s="68"/>
      <c r="CFH6" s="68"/>
      <c r="CFI6" s="68"/>
      <c r="CFJ6" s="68"/>
      <c r="CFK6" s="68"/>
      <c r="CFL6" s="68"/>
      <c r="CFM6" s="68"/>
      <c r="CFN6" s="68"/>
      <c r="CFO6" s="68"/>
      <c r="CFP6" s="68"/>
      <c r="CFQ6" s="68"/>
      <c r="CFR6" s="68"/>
      <c r="CFS6" s="68"/>
      <c r="CFT6" s="68"/>
      <c r="CFU6" s="68"/>
      <c r="CFV6" s="68"/>
      <c r="CFW6" s="68"/>
      <c r="CFX6" s="68"/>
      <c r="CFY6" s="68"/>
      <c r="CFZ6" s="68"/>
      <c r="CGA6" s="68"/>
      <c r="CGB6" s="68"/>
      <c r="CGC6" s="68"/>
      <c r="CGD6" s="68"/>
      <c r="CGE6" s="68"/>
      <c r="CGF6" s="68"/>
      <c r="CGG6" s="68"/>
      <c r="CGH6" s="68"/>
      <c r="CGI6" s="68"/>
      <c r="CGJ6" s="68"/>
      <c r="CGK6" s="68"/>
      <c r="CGL6" s="68"/>
      <c r="CGM6" s="68"/>
      <c r="CGN6" s="68"/>
      <c r="CGO6" s="68"/>
      <c r="CGP6" s="68"/>
      <c r="CGQ6" s="68"/>
      <c r="CGR6" s="68"/>
      <c r="CGS6" s="68"/>
      <c r="CGT6" s="68"/>
      <c r="CGU6" s="68"/>
      <c r="CGV6" s="68"/>
      <c r="CGW6" s="68"/>
      <c r="CGX6" s="68"/>
      <c r="CGY6" s="68"/>
      <c r="CGZ6" s="68"/>
      <c r="CHA6" s="68"/>
      <c r="CHB6" s="68"/>
      <c r="CHC6" s="68"/>
      <c r="CHD6" s="68"/>
      <c r="CHE6" s="68"/>
      <c r="CHF6" s="68"/>
      <c r="CHG6" s="68"/>
      <c r="CHH6" s="68"/>
      <c r="CHI6" s="68"/>
      <c r="CHJ6" s="68"/>
      <c r="CHK6" s="68"/>
      <c r="CHL6" s="68"/>
      <c r="CHM6" s="68"/>
      <c r="CHN6" s="68"/>
      <c r="CHO6" s="68"/>
      <c r="CHP6" s="68"/>
      <c r="CHQ6" s="68"/>
      <c r="CHR6" s="68"/>
      <c r="CHS6" s="68"/>
      <c r="CHT6" s="68"/>
      <c r="CHU6" s="68"/>
      <c r="CHV6" s="68"/>
      <c r="CHW6" s="68"/>
      <c r="CHX6" s="68"/>
      <c r="CHY6" s="68"/>
      <c r="CHZ6" s="68"/>
      <c r="CIA6" s="68"/>
      <c r="CIB6" s="68"/>
      <c r="CIC6" s="68"/>
      <c r="CID6" s="68"/>
      <c r="CIE6" s="68"/>
      <c r="CIF6" s="68"/>
      <c r="CIG6" s="68"/>
      <c r="CIH6" s="68"/>
      <c r="CII6" s="68"/>
      <c r="CIJ6" s="68"/>
      <c r="CIK6" s="68"/>
      <c r="CIL6" s="68"/>
      <c r="CIM6" s="68"/>
      <c r="CIN6" s="68"/>
      <c r="CIO6" s="68"/>
      <c r="CIP6" s="68"/>
      <c r="CIQ6" s="68"/>
      <c r="CIR6" s="68"/>
      <c r="CIS6" s="68"/>
      <c r="CIT6" s="68"/>
      <c r="CIU6" s="68"/>
      <c r="CIV6" s="68"/>
      <c r="CIW6" s="68"/>
      <c r="CIX6" s="68"/>
      <c r="CIY6" s="68"/>
      <c r="CIZ6" s="68"/>
      <c r="CJA6" s="68"/>
      <c r="CJB6" s="68"/>
      <c r="CJC6" s="68"/>
      <c r="CJD6" s="68"/>
      <c r="CJE6" s="68"/>
      <c r="CJF6" s="68"/>
      <c r="CJG6" s="68"/>
      <c r="CJH6" s="68"/>
      <c r="CJI6" s="68"/>
      <c r="CJJ6" s="68"/>
      <c r="CJK6" s="68"/>
      <c r="CJL6" s="68"/>
      <c r="CJM6" s="68"/>
      <c r="CJN6" s="68"/>
      <c r="CJO6" s="68"/>
      <c r="CJP6" s="68"/>
      <c r="CJQ6" s="68"/>
      <c r="CJR6" s="68"/>
      <c r="CJS6" s="68"/>
      <c r="CJT6" s="68"/>
      <c r="CJU6" s="68"/>
      <c r="CJV6" s="68"/>
      <c r="CJW6" s="68"/>
      <c r="CJX6" s="68"/>
      <c r="CLU6" s="68"/>
      <c r="CLV6" s="68"/>
      <c r="CLW6" s="68"/>
    </row>
    <row r="7">
      <c r="A7" s="68"/>
      <c r="B7" s="68"/>
      <c r="C7" s="68"/>
      <c r="D7" s="68"/>
      <c r="E7" s="68"/>
      <c r="F7" s="68"/>
      <c r="G7" s="68"/>
      <c r="H7" s="68"/>
      <c r="I7" s="68"/>
      <c r="J7" s="68"/>
      <c r="K7" s="68"/>
      <c r="L7" s="68"/>
      <c r="M7" s="68"/>
      <c r="N7" s="68"/>
      <c r="O7" s="68"/>
      <c r="P7" s="68"/>
      <c r="Q7" s="68"/>
      <c r="R7" s="68"/>
      <c r="S7" s="68"/>
      <c r="T7" s="68"/>
      <c r="U7" s="68"/>
      <c r="V7" s="68"/>
      <c r="X7" s="68"/>
      <c r="Y7" s="438"/>
      <c r="Z7" s="68"/>
      <c r="AA7" s="68"/>
      <c r="AB7" s="68"/>
      <c r="AC7" s="68"/>
      <c r="AD7" s="68"/>
      <c r="AE7" s="68"/>
      <c r="AF7" s="68"/>
      <c r="AG7" s="68"/>
      <c r="AH7" s="68"/>
      <c r="AJ7" s="68"/>
      <c r="AK7" s="438"/>
      <c r="AL7" s="68"/>
      <c r="AM7" s="68"/>
      <c r="AN7" s="68"/>
      <c r="AO7" s="68"/>
      <c r="AP7" s="68"/>
      <c r="AQ7" s="68"/>
      <c r="AR7" s="68"/>
      <c r="AS7" s="68"/>
      <c r="AT7" s="68"/>
      <c r="AV7" s="68"/>
      <c r="AW7" s="438"/>
      <c r="AX7" s="68"/>
      <c r="AY7" s="68"/>
      <c r="AZ7" s="68"/>
      <c r="BA7" s="68"/>
      <c r="BB7" s="68"/>
      <c r="BC7" s="68"/>
      <c r="BD7" s="68"/>
      <c r="BE7" s="68"/>
      <c r="BF7" s="68"/>
      <c r="BG7" s="68"/>
      <c r="BH7" s="68"/>
      <c r="BI7" s="438"/>
      <c r="BJ7" s="68"/>
      <c r="BK7" s="68"/>
      <c r="BL7" s="68"/>
      <c r="BM7" s="68"/>
      <c r="BN7" s="68"/>
      <c r="BO7" s="68"/>
      <c r="BP7" s="68"/>
      <c r="BQ7" s="68"/>
      <c r="BR7" s="68"/>
      <c r="BS7" s="68"/>
      <c r="BT7" s="68"/>
      <c r="BU7" s="438"/>
      <c r="BV7" s="68"/>
      <c r="BW7" s="68"/>
      <c r="BX7" s="68"/>
      <c r="BY7" s="68"/>
      <c r="BZ7" s="68"/>
      <c r="CA7" s="68"/>
      <c r="CB7" s="68"/>
      <c r="CC7" s="68"/>
      <c r="CD7" s="68"/>
      <c r="CE7" s="68"/>
      <c r="CF7" s="68"/>
      <c r="CG7" s="438"/>
      <c r="CH7" s="68"/>
      <c r="CI7" s="68"/>
      <c r="CJ7" s="68"/>
      <c r="CK7" s="68"/>
      <c r="CL7" s="68"/>
      <c r="CM7" s="68"/>
      <c r="CN7" s="68"/>
      <c r="CO7" s="68"/>
      <c r="CP7" s="68"/>
      <c r="CQ7" s="68"/>
      <c r="CR7" s="68"/>
      <c r="CS7" s="438"/>
      <c r="CT7" s="68"/>
      <c r="CU7" s="68"/>
      <c r="CV7" s="68"/>
      <c r="CW7" s="68"/>
      <c r="CX7" s="68"/>
      <c r="CY7" s="68"/>
      <c r="CZ7" s="68"/>
      <c r="DA7" s="68"/>
      <c r="DB7" s="68"/>
      <c r="DC7" s="68"/>
      <c r="DD7" s="68"/>
      <c r="DE7" s="438"/>
      <c r="DF7" s="68"/>
      <c r="DG7" s="68"/>
      <c r="DH7" s="68"/>
      <c r="DI7" s="68"/>
      <c r="DJ7" s="68"/>
      <c r="DK7" s="68"/>
      <c r="DL7" s="68"/>
      <c r="DM7" s="68"/>
      <c r="DN7" s="68"/>
      <c r="DO7" s="68"/>
      <c r="DP7" s="68"/>
      <c r="DQ7" s="438"/>
      <c r="DR7" s="68"/>
      <c r="DS7" s="68"/>
      <c r="DT7" s="68"/>
      <c r="DU7" s="68"/>
      <c r="DV7" s="68"/>
      <c r="DW7" s="68"/>
      <c r="DX7" s="68"/>
      <c r="DY7" s="68"/>
      <c r="DZ7" s="68"/>
      <c r="EA7" s="68"/>
      <c r="EB7" s="68"/>
      <c r="EC7" s="438"/>
      <c r="ED7" s="68"/>
      <c r="EE7" s="68"/>
      <c r="EF7" s="68"/>
      <c r="EG7" s="68"/>
      <c r="EH7" s="68"/>
      <c r="EI7" s="68"/>
      <c r="EJ7" s="68"/>
      <c r="EK7" s="68"/>
      <c r="EL7" s="68"/>
      <c r="EM7" s="68"/>
      <c r="EN7" s="68"/>
      <c r="EO7" s="438"/>
      <c r="EP7" s="68"/>
      <c r="EQ7" s="68"/>
      <c r="ER7" s="68"/>
      <c r="ES7" s="68"/>
      <c r="ET7" s="68"/>
      <c r="EU7" s="68"/>
      <c r="EV7" s="68"/>
      <c r="EW7" s="68"/>
      <c r="EX7" s="68"/>
      <c r="EY7" s="68"/>
      <c r="EZ7" s="68"/>
      <c r="FA7" s="438"/>
      <c r="FB7" s="68"/>
      <c r="FD7" s="68"/>
      <c r="IQ7" s="68"/>
      <c r="IR7" s="68"/>
      <c r="IS7" s="68"/>
      <c r="IT7" s="68"/>
      <c r="IV7" s="68"/>
      <c r="IW7" s="68"/>
      <c r="IX7" s="68"/>
      <c r="IY7" s="68"/>
      <c r="IZ7" s="68"/>
      <c r="JA7" s="68"/>
      <c r="JF7" s="68"/>
      <c r="JG7" s="68"/>
      <c r="JH7" s="68"/>
      <c r="JJ7" s="68"/>
      <c r="JK7" s="68"/>
      <c r="JL7" s="68"/>
      <c r="JM7" s="68"/>
      <c r="JO7" s="68"/>
      <c r="JP7" s="68"/>
      <c r="JQ7" s="68"/>
      <c r="JR7" s="68"/>
      <c r="JS7" s="68"/>
      <c r="JT7" s="68"/>
      <c r="JU7" s="68"/>
      <c r="JV7" s="68"/>
      <c r="JW7" s="68"/>
      <c r="JX7" s="68"/>
      <c r="JY7" s="68"/>
      <c r="JZ7" s="68"/>
      <c r="KD7" s="68"/>
      <c r="LK7" s="68"/>
      <c r="LL7" s="68"/>
      <c r="LM7" s="68"/>
      <c r="LN7" s="68"/>
      <c r="LP7" s="68"/>
      <c r="LQ7" s="68"/>
      <c r="LR7" s="68"/>
      <c r="LS7" s="68"/>
      <c r="LT7" s="68"/>
      <c r="LU7" s="68"/>
      <c r="LV7" s="68"/>
      <c r="LW7" s="68"/>
      <c r="LX7" s="68"/>
      <c r="LY7" s="68"/>
      <c r="LZ7" s="68"/>
      <c r="MA7" s="68"/>
      <c r="MC7" s="68"/>
      <c r="MD7" s="68"/>
      <c r="ME7" s="68"/>
      <c r="MF7" s="68"/>
      <c r="MG7" s="68"/>
      <c r="MH7" s="68"/>
      <c r="MJ7" s="68"/>
      <c r="MK7" s="68"/>
      <c r="ML7" s="68"/>
      <c r="MM7" s="68"/>
      <c r="MN7" s="68"/>
      <c r="MQ7" s="68"/>
      <c r="MR7" s="68"/>
      <c r="MU7" s="68"/>
      <c r="MV7" s="68"/>
      <c r="MX7" s="68"/>
      <c r="MY7" s="68"/>
      <c r="MZ7" s="68"/>
      <c r="NA7" s="68"/>
      <c r="NE7" s="68"/>
      <c r="RO7" s="68"/>
      <c r="RP7" s="68"/>
      <c r="RQ7" s="68"/>
      <c r="RR7" s="68"/>
      <c r="SC7" s="68"/>
      <c r="SD7" s="68"/>
      <c r="SE7" s="68"/>
      <c r="SF7" s="68"/>
      <c r="SH7" s="68"/>
      <c r="SI7" s="68"/>
      <c r="SM7" s="68"/>
      <c r="SP7" s="68"/>
      <c r="SQ7" s="68"/>
      <c r="SR7" s="68"/>
      <c r="SS7" s="68"/>
      <c r="ST7" s="68"/>
      <c r="SU7" s="68"/>
      <c r="SV7" s="68"/>
      <c r="SW7" s="68"/>
      <c r="SX7" s="68"/>
      <c r="SY7" s="68"/>
      <c r="TA7" s="68"/>
      <c r="TE7" s="68"/>
      <c r="TF7" s="68"/>
      <c r="TH7" s="68"/>
      <c r="TI7" s="68"/>
      <c r="TJ7" s="68"/>
      <c r="TK7" s="68"/>
      <c r="TL7" s="68"/>
      <c r="TM7" s="68"/>
      <c r="TO7" s="68"/>
      <c r="TP7" s="68"/>
      <c r="TQ7" s="68"/>
      <c r="TU7" s="68"/>
      <c r="UC7" s="68"/>
      <c r="UD7" s="68"/>
      <c r="UE7" s="68"/>
      <c r="UI7" s="68"/>
      <c r="YI7" s="68"/>
      <c r="YJ7" s="68"/>
      <c r="YK7" s="68"/>
      <c r="YL7" s="68"/>
      <c r="YN7" s="68"/>
      <c r="YO7" s="68"/>
      <c r="YV7" s="68"/>
      <c r="YW7" s="68"/>
      <c r="YX7" s="68"/>
      <c r="YY7" s="68"/>
      <c r="YZ7" s="68"/>
      <c r="ZA7" s="68"/>
      <c r="ZB7" s="68"/>
      <c r="ZC7" s="68"/>
      <c r="ZD7" s="68"/>
      <c r="ZE7" s="68"/>
      <c r="ZF7" s="68"/>
      <c r="ZG7" s="68"/>
      <c r="ZK7" s="68"/>
      <c r="ZN7" s="68"/>
      <c r="ZO7" s="68"/>
      <c r="ZQ7" s="68"/>
      <c r="ZR7" s="68"/>
      <c r="ZS7" s="68"/>
      <c r="ZT7" s="68"/>
      <c r="ZU7" s="68"/>
      <c r="ZV7" s="68"/>
      <c r="AAB7" s="68"/>
      <c r="AAC7" s="68"/>
      <c r="AAD7" s="68"/>
      <c r="AAE7" s="68"/>
      <c r="AAF7" s="68"/>
      <c r="AAH7" s="68"/>
      <c r="AAK7" s="68"/>
      <c r="AAL7" s="68"/>
      <c r="AAM7" s="68"/>
      <c r="AAN7" s="68"/>
      <c r="AAP7" s="68"/>
      <c r="AAQ7" s="68"/>
      <c r="AAR7" s="68"/>
      <c r="AAS7" s="68"/>
      <c r="AAT7" s="68"/>
      <c r="AAV7" s="68"/>
      <c r="AAW7" s="68"/>
      <c r="AAZ7" s="68"/>
      <c r="ABA7" s="68"/>
      <c r="ABB7" s="68"/>
      <c r="ABC7" s="68"/>
      <c r="ABE7" s="68"/>
      <c r="ABG7" s="68"/>
      <c r="ABH7" s="68"/>
      <c r="ABI7" s="68"/>
      <c r="ABK7" s="68"/>
      <c r="ABL7" s="68"/>
      <c r="ABO7" s="68"/>
      <c r="ABP7" s="68"/>
      <c r="ABQ7" s="68"/>
      <c r="ABR7" s="68"/>
      <c r="ABT7" s="68"/>
      <c r="ABV7" s="68"/>
      <c r="ABW7" s="68"/>
      <c r="ABX7" s="68"/>
      <c r="ABZ7" s="68"/>
      <c r="ACA7" s="68"/>
      <c r="ADU7" s="68"/>
      <c r="ADV7" s="68"/>
      <c r="ADW7" s="68"/>
      <c r="ADX7" s="68"/>
      <c r="ADZ7" s="68"/>
      <c r="AEA7" s="68"/>
      <c r="AEB7" s="68"/>
      <c r="AEC7" s="68"/>
      <c r="AED7" s="68"/>
      <c r="AEE7" s="68"/>
      <c r="AEF7" s="68"/>
      <c r="AEJ7" s="68"/>
      <c r="AEK7" s="68"/>
      <c r="AEL7" s="68"/>
      <c r="AEM7" s="68"/>
      <c r="AEQ7" s="68"/>
      <c r="AET7" s="68"/>
      <c r="AEU7" s="68"/>
      <c r="AEW7" s="68"/>
      <c r="AEX7" s="68"/>
      <c r="AEY7" s="68"/>
      <c r="AEZ7" s="68"/>
      <c r="AFD7" s="68"/>
      <c r="AFE7" s="68"/>
      <c r="AFF7" s="68"/>
      <c r="AFG7" s="68"/>
      <c r="AFH7" s="68"/>
      <c r="AFI7" s="68"/>
      <c r="AFJ7" s="68"/>
      <c r="AFK7" s="68"/>
      <c r="AFL7" s="68"/>
      <c r="AFM7" s="68"/>
      <c r="AFN7" s="68"/>
      <c r="AFO7" s="68"/>
      <c r="AFS7" s="68"/>
      <c r="AFT7" s="68"/>
      <c r="AFW7" s="68"/>
      <c r="AFX7" s="68"/>
      <c r="AFY7" s="68"/>
      <c r="AGA7" s="68"/>
      <c r="AGB7" s="68"/>
      <c r="AGC7" s="68"/>
      <c r="AGD7" s="68"/>
      <c r="AGH7" s="68"/>
      <c r="AHR7" s="68"/>
      <c r="AHS7" s="68"/>
      <c r="AHT7" s="68"/>
      <c r="AHU7" s="68"/>
      <c r="AHW7" s="68"/>
      <c r="AHX7" s="68"/>
      <c r="AIF7" s="68"/>
      <c r="AII7" s="68"/>
      <c r="AIL7" s="68"/>
      <c r="AIN7" s="68"/>
      <c r="AIO7" s="68"/>
      <c r="AIQ7" s="68"/>
      <c r="AIR7" s="68"/>
      <c r="AIS7" s="68"/>
      <c r="AIT7" s="68"/>
      <c r="AIU7" s="68"/>
      <c r="AIV7" s="68"/>
      <c r="AIW7" s="68"/>
      <c r="AIX7" s="68"/>
      <c r="AIY7" s="68"/>
      <c r="AIZ7" s="68"/>
      <c r="AJA7" s="68"/>
      <c r="AJG7" s="68"/>
      <c r="AJH7" s="68"/>
      <c r="AJI7" s="68"/>
      <c r="AJM7" s="68"/>
      <c r="AMI7" s="68"/>
      <c r="AMJ7" s="68"/>
      <c r="AMK7" s="68"/>
      <c r="AML7" s="68"/>
      <c r="AMN7" s="68"/>
      <c r="AMO7" s="68"/>
      <c r="AMP7" s="68"/>
      <c r="AMQ7" s="68"/>
      <c r="ANB7" s="68"/>
      <c r="ANE7" s="68"/>
      <c r="ANF7" s="68"/>
      <c r="ANG7" s="68"/>
      <c r="ANH7" s="68"/>
      <c r="ANI7" s="68"/>
      <c r="ANJ7" s="68"/>
      <c r="ANL7" s="68"/>
      <c r="APN7" s="68"/>
      <c r="APO7" s="68"/>
      <c r="APP7" s="68"/>
      <c r="APQ7" s="68"/>
      <c r="AQE7" s="68"/>
      <c r="AQP7" s="68"/>
      <c r="AQT7" s="68"/>
      <c r="AQU7" s="68"/>
      <c r="AQV7" s="68"/>
      <c r="AQW7" s="68"/>
      <c r="AQX7" s="68"/>
      <c r="AQY7" s="68"/>
      <c r="AQZ7" s="68"/>
      <c r="ARA7" s="68"/>
      <c r="ARB7" s="68"/>
      <c r="ARC7" s="68"/>
      <c r="ARD7" s="68"/>
      <c r="ARF7" s="68"/>
      <c r="ATG7" s="68"/>
      <c r="ATH7" s="68"/>
      <c r="ATI7" s="68"/>
      <c r="ATJ7" s="68"/>
      <c r="ATL7" s="68"/>
      <c r="ATM7" s="68"/>
      <c r="ATN7" s="68"/>
      <c r="ATO7" s="68"/>
      <c r="ATP7" s="68"/>
      <c r="ATQ7" s="68"/>
      <c r="ATR7" s="68"/>
      <c r="ATS7" s="68"/>
      <c r="ATT7" s="68"/>
      <c r="ATU7" s="68"/>
      <c r="ATV7" s="68"/>
      <c r="AUG7" s="68"/>
      <c r="AUJ7" s="68"/>
      <c r="AUK7" s="68"/>
      <c r="AUM7" s="68"/>
      <c r="AUN7" s="68"/>
      <c r="AUO7" s="68"/>
      <c r="AUP7" s="68"/>
      <c r="AUT7" s="68"/>
      <c r="AXA7" s="68"/>
      <c r="AXB7" s="68"/>
      <c r="AXC7" s="68"/>
      <c r="AXD7" s="68"/>
      <c r="AXF7" s="68"/>
      <c r="AXQ7" s="68"/>
      <c r="AYB7" s="68"/>
      <c r="AYE7" s="68"/>
      <c r="AYF7" s="68"/>
      <c r="AYG7" s="68"/>
      <c r="AYI7" s="68"/>
      <c r="AYJ7" s="68"/>
      <c r="AYK7" s="68"/>
      <c r="AYL7" s="68"/>
      <c r="AYP7" s="68"/>
      <c r="AZM7" s="68"/>
      <c r="AZN7" s="68"/>
      <c r="AZO7" s="68"/>
      <c r="AZP7" s="68"/>
      <c r="AZR7" s="68"/>
      <c r="AZS7" s="68"/>
      <c r="AZT7" s="68"/>
      <c r="AZU7" s="68"/>
      <c r="BAD7" s="68"/>
      <c r="BAG7" s="68"/>
      <c r="BAH7" s="68"/>
      <c r="BAI7" s="68"/>
      <c r="BAK7" s="68"/>
      <c r="BAL7" s="68"/>
      <c r="BAM7" s="68"/>
      <c r="BAN7" s="68"/>
      <c r="BAR7" s="68"/>
      <c r="BAU7" s="68"/>
      <c r="BAV7" s="68"/>
      <c r="BAW7" s="68"/>
      <c r="BAX7" s="68"/>
      <c r="BAZ7" s="68"/>
      <c r="BBB7" s="68"/>
      <c r="BBC7" s="68"/>
      <c r="BBD7" s="68"/>
      <c r="BBE7" s="68"/>
      <c r="BBF7" s="68"/>
      <c r="BBG7" s="68"/>
      <c r="BBH7" s="68"/>
      <c r="BBI7" s="68"/>
      <c r="BBP7" s="68"/>
      <c r="BBQ7" s="68"/>
      <c r="BBT7" s="68"/>
      <c r="BBU7" s="68"/>
      <c r="BBV7" s="68"/>
      <c r="BBW7" s="68"/>
      <c r="BBY7" s="68"/>
      <c r="BCA7" s="68"/>
      <c r="BCB7" s="68"/>
      <c r="BCC7" s="68"/>
      <c r="BCE7" s="68"/>
      <c r="BCF7" s="68"/>
      <c r="BCI7" s="68"/>
      <c r="BCJ7" s="68"/>
      <c r="BCK7" s="68"/>
      <c r="BCL7" s="68"/>
      <c r="BCN7" s="68"/>
      <c r="BCP7" s="68"/>
      <c r="BCQ7" s="68"/>
      <c r="BCR7" s="68"/>
      <c r="BCT7" s="68"/>
      <c r="BCU7" s="68"/>
      <c r="BCX7" s="68"/>
      <c r="BCY7" s="68"/>
      <c r="BCZ7" s="68"/>
      <c r="BDA7" s="68"/>
      <c r="BDC7" s="68"/>
      <c r="BDE7" s="68"/>
      <c r="BDF7" s="68"/>
      <c r="BDG7" s="68"/>
      <c r="BDI7" s="68"/>
      <c r="BDJ7" s="68"/>
      <c r="BDK7" s="68"/>
      <c r="BDL7" s="68"/>
      <c r="BDM7" s="68"/>
      <c r="BDN7" s="68"/>
      <c r="BDP7" s="68"/>
      <c r="BDQ7" s="68"/>
      <c r="BDR7" s="68"/>
      <c r="BDS7" s="68"/>
      <c r="BDT7" s="68"/>
      <c r="BDU7" s="68"/>
      <c r="BDV7" s="68"/>
      <c r="BDZ7" s="68"/>
      <c r="BEA7" s="68"/>
      <c r="BEB7" s="68"/>
      <c r="BEC7" s="68"/>
      <c r="BED7" s="68"/>
      <c r="BEE7" s="68"/>
      <c r="BEI7" s="68"/>
      <c r="BEJ7" s="68"/>
      <c r="BEL7" s="68"/>
      <c r="BEM7" s="68"/>
      <c r="BEN7" s="68"/>
      <c r="BEO7" s="68"/>
      <c r="BEP7" s="68"/>
      <c r="BEQ7" s="68"/>
      <c r="BER7" s="68"/>
      <c r="BES7" s="68"/>
      <c r="BET7" s="68"/>
      <c r="BEU7" s="68"/>
      <c r="BEV7" s="68"/>
      <c r="BEW7" s="68"/>
      <c r="BEX7" s="68"/>
      <c r="BEY7" s="68"/>
      <c r="BFB7" s="68"/>
      <c r="BFC7" s="68"/>
      <c r="BFF7" s="68"/>
      <c r="BFG7" s="68"/>
      <c r="BFH7" s="68"/>
      <c r="BFI7" s="68"/>
      <c r="BFK7" s="68"/>
      <c r="BFM7" s="68"/>
      <c r="BFN7" s="68"/>
      <c r="BFO7" s="68"/>
      <c r="BGA7" s="68"/>
      <c r="BGB7" s="68"/>
      <c r="BGE7" s="68"/>
      <c r="BGF7" s="68"/>
      <c r="BGG7" s="68"/>
      <c r="BGH7" s="68"/>
      <c r="BGJ7" s="68"/>
      <c r="BGL7" s="68"/>
      <c r="BGM7" s="68"/>
      <c r="BGN7" s="68"/>
      <c r="BGZ7" s="68"/>
      <c r="BHA7" s="68"/>
      <c r="BLL7" s="68"/>
      <c r="BLM7" s="68"/>
      <c r="BLN7" s="68"/>
      <c r="BLO7" s="68"/>
      <c r="BMA7" s="68"/>
      <c r="BMJ7" s="68"/>
      <c r="BMN7" s="68"/>
      <c r="BMO7" s="68"/>
      <c r="BMP7" s="68"/>
      <c r="BMQ7" s="68"/>
      <c r="BMR7" s="68"/>
      <c r="BMS7" s="68"/>
      <c r="BMT7" s="68"/>
      <c r="BMU7" s="68"/>
      <c r="BMV7" s="68"/>
      <c r="BMW7" s="68"/>
      <c r="BMX7" s="68"/>
      <c r="BMY7" s="68"/>
      <c r="BNA7" s="68"/>
      <c r="BNB7" s="68"/>
      <c r="BNC7" s="68"/>
      <c r="BND7" s="68"/>
      <c r="BNE7" s="68"/>
      <c r="BNF7" s="68"/>
      <c r="BNN7" s="68"/>
      <c r="BNQ7" s="68"/>
      <c r="BNR7" s="68"/>
      <c r="BNS7" s="68"/>
      <c r="BOA7" s="68"/>
      <c r="BOB7" s="68"/>
      <c r="BOC7" s="68"/>
      <c r="BOD7" s="68"/>
      <c r="BOE7" s="68"/>
      <c r="BOG7" s="68"/>
      <c r="BQB7" s="68"/>
      <c r="BQC7" s="68"/>
      <c r="BQD7" s="68"/>
      <c r="BQF7" s="68"/>
      <c r="BSO7" s="68"/>
      <c r="BSP7" s="68"/>
      <c r="BSQ7" s="68"/>
      <c r="BSR7" s="68"/>
      <c r="BST7" s="68"/>
      <c r="BSU7" s="68"/>
      <c r="BSZ7" s="68"/>
      <c r="BTD7" s="68"/>
      <c r="BTE7" s="68"/>
      <c r="BTG7" s="68"/>
      <c r="BTH7" s="68"/>
      <c r="BTI7" s="68"/>
      <c r="BTJ7" s="68"/>
      <c r="BTM7" s="68"/>
      <c r="BTN7" s="68"/>
      <c r="BTO7" s="68"/>
      <c r="BTP7" s="68"/>
      <c r="BTQ7" s="68"/>
      <c r="BTR7" s="68"/>
      <c r="BTS7" s="68"/>
      <c r="BTT7" s="68"/>
      <c r="BTU7" s="68"/>
      <c r="BTV7" s="68"/>
      <c r="BTW7" s="68"/>
      <c r="BTX7" s="68"/>
      <c r="BTY7" s="68"/>
      <c r="BTZ7" s="68"/>
      <c r="BUA7" s="68"/>
      <c r="BUB7" s="68"/>
      <c r="BUC7" s="68"/>
      <c r="BUD7" s="68"/>
      <c r="BUE7" s="68"/>
      <c r="BUF7" s="68"/>
      <c r="BUG7" s="68"/>
      <c r="BUH7" s="68"/>
      <c r="BUI7" s="68"/>
      <c r="BUJ7" s="68"/>
      <c r="BUK7" s="68"/>
      <c r="BUL7" s="68"/>
      <c r="BUM7" s="68"/>
      <c r="BUN7" s="68"/>
      <c r="BUO7" s="68"/>
      <c r="BUP7" s="68"/>
      <c r="BUQ7" s="68"/>
      <c r="BUR7" s="68"/>
      <c r="BUS7" s="68"/>
      <c r="BUT7" s="68"/>
      <c r="BUU7" s="68"/>
      <c r="BUV7" s="68"/>
      <c r="BUW7" s="68"/>
      <c r="BUX7" s="68"/>
      <c r="BUY7" s="68"/>
      <c r="BUZ7" s="68"/>
      <c r="BVA7" s="68"/>
      <c r="BVB7" s="68"/>
      <c r="BVC7" s="68"/>
      <c r="BVD7" s="68"/>
      <c r="BVE7" s="68"/>
      <c r="BVF7" s="68"/>
      <c r="BVG7" s="68"/>
      <c r="BVH7" s="68"/>
      <c r="BVI7" s="68"/>
      <c r="BVJ7" s="68"/>
      <c r="BVK7" s="68"/>
      <c r="BVL7" s="68"/>
      <c r="BVM7" s="68"/>
      <c r="BVN7" s="68"/>
      <c r="BVO7" s="68"/>
      <c r="BVP7" s="68"/>
      <c r="BVQ7" s="68"/>
      <c r="BVR7" s="68"/>
      <c r="BVS7" s="68"/>
      <c r="BVT7" s="68"/>
      <c r="BVU7" s="68"/>
      <c r="BVV7" s="68"/>
      <c r="BVW7" s="68"/>
      <c r="BVX7" s="68"/>
      <c r="BVY7" s="68"/>
      <c r="BVZ7" s="68"/>
      <c r="BWA7" s="68"/>
      <c r="BWB7" s="68"/>
      <c r="BWC7" s="68"/>
      <c r="BWD7" s="68"/>
      <c r="BWE7" s="68"/>
      <c r="BWF7" s="68"/>
      <c r="BWG7" s="68"/>
      <c r="BWH7" s="68"/>
      <c r="BWI7" s="68"/>
      <c r="BWJ7" s="68"/>
      <c r="BWK7" s="68"/>
      <c r="BWL7" s="68"/>
      <c r="BWM7" s="68"/>
      <c r="BWN7" s="68"/>
      <c r="BWO7" s="68"/>
      <c r="BWP7" s="68"/>
      <c r="BWQ7" s="68"/>
      <c r="BWR7" s="68"/>
      <c r="BWS7" s="68"/>
      <c r="BWT7" s="68"/>
      <c r="BWU7" s="68"/>
      <c r="BWV7" s="68"/>
      <c r="BWW7" s="68"/>
      <c r="BWX7" s="68"/>
      <c r="BWY7" s="68"/>
      <c r="BWZ7" s="68"/>
      <c r="BXA7" s="68"/>
      <c r="BXB7" s="68"/>
      <c r="BXC7" s="68"/>
      <c r="BXD7" s="68"/>
      <c r="BXE7" s="68"/>
      <c r="BXF7" s="68"/>
      <c r="BXG7" s="68"/>
      <c r="BXH7" s="68"/>
      <c r="BXI7" s="68"/>
      <c r="BXJ7" s="68"/>
      <c r="BXK7" s="68"/>
      <c r="BXL7" s="68"/>
      <c r="BXM7" s="68"/>
      <c r="BXN7" s="68"/>
      <c r="BXO7" s="68"/>
      <c r="BXP7" s="68"/>
      <c r="BXQ7" s="68"/>
      <c r="BXR7" s="68"/>
      <c r="BXS7" s="68"/>
      <c r="BXT7" s="68"/>
      <c r="BXU7" s="68"/>
      <c r="BXV7" s="68"/>
      <c r="BXW7" s="68"/>
      <c r="BXX7" s="68"/>
      <c r="BXY7" s="68"/>
      <c r="BXZ7" s="68"/>
      <c r="BYA7" s="68"/>
      <c r="BYB7" s="68"/>
      <c r="BYC7" s="68"/>
      <c r="BYD7" s="68"/>
      <c r="BYE7" s="68"/>
      <c r="BYF7" s="68"/>
      <c r="BYG7" s="68"/>
      <c r="BYH7" s="68"/>
      <c r="BYI7" s="68"/>
      <c r="BYJ7" s="68"/>
      <c r="BYK7" s="68"/>
      <c r="BYL7" s="68"/>
      <c r="BYM7" s="68"/>
      <c r="BYN7" s="68"/>
      <c r="BYO7" s="68"/>
      <c r="BYP7" s="68"/>
      <c r="BYQ7" s="68"/>
      <c r="BYR7" s="68"/>
      <c r="BYS7" s="68"/>
      <c r="BYT7" s="68"/>
      <c r="BYU7" s="68"/>
      <c r="BYV7" s="68"/>
      <c r="BYW7" s="68"/>
      <c r="BYX7" s="68"/>
      <c r="BYY7" s="68"/>
      <c r="BYZ7" s="68"/>
      <c r="BZA7" s="68"/>
      <c r="BZB7" s="68"/>
      <c r="BZC7" s="68"/>
      <c r="BZD7" s="68"/>
      <c r="BZE7" s="68"/>
      <c r="BZF7" s="68"/>
      <c r="BZG7" s="68"/>
      <c r="BZH7" s="68"/>
      <c r="BZI7" s="68"/>
      <c r="BZJ7" s="68"/>
      <c r="BZK7" s="68"/>
      <c r="BZL7" s="68"/>
      <c r="BZM7" s="68"/>
      <c r="BZN7" s="68"/>
      <c r="BZO7" s="68"/>
      <c r="BZP7" s="68"/>
      <c r="BZQ7" s="68"/>
      <c r="BZR7" s="68"/>
      <c r="BZS7" s="68"/>
      <c r="BZT7" s="68"/>
      <c r="BZU7" s="68"/>
      <c r="BZV7" s="68"/>
      <c r="BZW7" s="68"/>
      <c r="BZX7" s="68"/>
      <c r="BZY7" s="68"/>
      <c r="BZZ7" s="68"/>
      <c r="CAA7" s="68"/>
      <c r="CAB7" s="68"/>
      <c r="CAC7" s="68"/>
      <c r="CAD7" s="68"/>
      <c r="CAE7" s="68"/>
      <c r="CAF7" s="68"/>
      <c r="CAG7" s="68"/>
      <c r="CAH7" s="68"/>
      <c r="CAI7" s="68"/>
      <c r="CAJ7" s="68"/>
      <c r="CAK7" s="68"/>
      <c r="CAL7" s="68"/>
      <c r="CAM7" s="68"/>
      <c r="CAN7" s="68"/>
      <c r="CAO7" s="68"/>
      <c r="CAP7" s="68"/>
      <c r="CAQ7" s="68"/>
      <c r="CAR7" s="68"/>
      <c r="CAS7" s="68"/>
      <c r="CAT7" s="68"/>
      <c r="CAU7" s="68"/>
      <c r="CAV7" s="68"/>
      <c r="CAW7" s="68"/>
      <c r="CAX7" s="68"/>
      <c r="CAY7" s="68"/>
      <c r="CAZ7" s="68"/>
      <c r="CBA7" s="68"/>
      <c r="CBB7" s="68"/>
      <c r="CBC7" s="68"/>
      <c r="CBD7" s="68"/>
      <c r="CBE7" s="68"/>
      <c r="CBF7" s="68"/>
      <c r="CBG7" s="68"/>
      <c r="CBH7" s="68"/>
      <c r="CBI7" s="68"/>
      <c r="CBJ7" s="68"/>
      <c r="CBK7" s="68"/>
      <c r="CBL7" s="68"/>
      <c r="CBY7" s="68"/>
      <c r="CBZ7" s="68"/>
      <c r="CCA7" s="68"/>
      <c r="CCD7" s="68"/>
      <c r="CCE7" s="68"/>
      <c r="CCF7" s="68"/>
      <c r="CCG7" s="68"/>
      <c r="CCI7" s="68"/>
      <c r="CCJ7" s="68"/>
      <c r="CCQ7" s="68"/>
      <c r="CCV7" s="68"/>
      <c r="CCY7" s="68"/>
      <c r="CCZ7" s="68"/>
      <c r="CDA7" s="68"/>
      <c r="CDC7" s="68"/>
      <c r="CDD7" s="68"/>
      <c r="CDE7" s="68"/>
      <c r="CDF7" s="68"/>
      <c r="CDI7" s="68"/>
      <c r="CDJ7" s="68"/>
      <c r="CDK7" s="68"/>
      <c r="CDL7" s="68"/>
      <c r="CDM7" s="68"/>
      <c r="CDN7" s="68"/>
      <c r="CDO7" s="68"/>
      <c r="CDP7" s="68"/>
      <c r="CDQ7" s="68"/>
      <c r="CDR7" s="68"/>
      <c r="CDS7" s="68"/>
      <c r="CDT7" s="68"/>
      <c r="CDU7" s="68"/>
      <c r="CDV7" s="68"/>
      <c r="CDW7" s="68"/>
      <c r="CDX7" s="68"/>
      <c r="CDY7" s="68"/>
      <c r="CDZ7" s="68"/>
      <c r="CEA7" s="68"/>
      <c r="CEB7" s="68"/>
      <c r="CEC7" s="68"/>
      <c r="CED7" s="68"/>
      <c r="CEE7" s="68"/>
      <c r="CEF7" s="68"/>
      <c r="CEG7" s="68"/>
      <c r="CEH7" s="68"/>
      <c r="CEI7" s="68"/>
      <c r="CEJ7" s="68"/>
      <c r="CEK7" s="68"/>
      <c r="CEL7" s="68"/>
      <c r="CEM7" s="68"/>
      <c r="CEN7" s="68"/>
      <c r="CEO7" s="68"/>
      <c r="CEP7" s="68"/>
      <c r="CEQ7" s="68"/>
      <c r="CER7" s="68"/>
      <c r="CES7" s="68"/>
      <c r="CET7" s="68"/>
      <c r="CEU7" s="68"/>
      <c r="CEV7" s="68"/>
      <c r="CEW7" s="68"/>
      <c r="CEX7" s="68"/>
      <c r="CEY7" s="68"/>
      <c r="CEZ7" s="68"/>
      <c r="CFA7" s="68"/>
      <c r="CFB7" s="68"/>
      <c r="CFC7" s="68"/>
      <c r="CFD7" s="68"/>
      <c r="CFE7" s="68"/>
      <c r="CFF7" s="68"/>
      <c r="CFG7" s="68"/>
      <c r="CFH7" s="68"/>
      <c r="CFI7" s="68"/>
      <c r="CFJ7" s="68"/>
      <c r="CFK7" s="68"/>
      <c r="CFL7" s="68"/>
      <c r="CFM7" s="68"/>
      <c r="CFN7" s="68"/>
      <c r="CFO7" s="68"/>
      <c r="CFP7" s="68"/>
      <c r="CFQ7" s="68"/>
      <c r="CFR7" s="68"/>
      <c r="CFS7" s="68"/>
      <c r="CFT7" s="68"/>
      <c r="CFU7" s="68"/>
      <c r="CFV7" s="68"/>
      <c r="CFW7" s="68"/>
      <c r="CFX7" s="68"/>
      <c r="CFY7" s="68"/>
      <c r="CFZ7" s="68"/>
      <c r="CGA7" s="68"/>
      <c r="CGB7" s="68"/>
      <c r="CGC7" s="68"/>
      <c r="CGD7" s="68"/>
      <c r="CGE7" s="68"/>
      <c r="CGF7" s="68"/>
      <c r="CGG7" s="68"/>
      <c r="CGH7" s="68"/>
      <c r="CGI7" s="68"/>
      <c r="CGJ7" s="68"/>
      <c r="CGK7" s="68"/>
      <c r="CGL7" s="68"/>
      <c r="CGM7" s="68"/>
      <c r="CGN7" s="68"/>
      <c r="CGO7" s="68"/>
      <c r="CGP7" s="68"/>
      <c r="CGQ7" s="68"/>
      <c r="CGR7" s="68"/>
      <c r="CGS7" s="68"/>
      <c r="CGT7" s="68"/>
      <c r="CGU7" s="68"/>
      <c r="CGV7" s="68"/>
      <c r="CGW7" s="68"/>
      <c r="CGX7" s="68"/>
      <c r="CGY7" s="68"/>
      <c r="CGZ7" s="68"/>
      <c r="CHA7" s="68"/>
      <c r="CHB7" s="68"/>
      <c r="CHC7" s="68"/>
      <c r="CHD7" s="68"/>
      <c r="CHE7" s="68"/>
      <c r="CHF7" s="68"/>
      <c r="CHG7" s="68"/>
      <c r="CHH7" s="68"/>
      <c r="CHI7" s="68"/>
      <c r="CHJ7" s="68"/>
      <c r="CHK7" s="68"/>
      <c r="CHL7" s="68"/>
      <c r="CHM7" s="68"/>
      <c r="CHN7" s="68"/>
      <c r="CHO7" s="68"/>
      <c r="CHP7" s="68"/>
      <c r="CHQ7" s="68"/>
      <c r="CHR7" s="68"/>
      <c r="CHS7" s="68"/>
      <c r="CHT7" s="68"/>
      <c r="CHU7" s="68"/>
      <c r="CHV7" s="68"/>
      <c r="CHW7" s="68"/>
      <c r="CHX7" s="68"/>
      <c r="CHY7" s="68"/>
      <c r="CHZ7" s="68"/>
      <c r="CIA7" s="68"/>
      <c r="CIB7" s="68"/>
      <c r="CIC7" s="68"/>
      <c r="CID7" s="68"/>
      <c r="CIE7" s="68"/>
      <c r="CIF7" s="68"/>
      <c r="CIG7" s="68"/>
      <c r="CIH7" s="68"/>
      <c r="CII7" s="68"/>
      <c r="CIJ7" s="68"/>
      <c r="CIK7" s="68"/>
      <c r="CIL7" s="68"/>
      <c r="CIM7" s="68"/>
      <c r="CIN7" s="68"/>
      <c r="CIO7" s="68"/>
      <c r="CIP7" s="68"/>
      <c r="CIQ7" s="68"/>
      <c r="CIR7" s="68"/>
      <c r="CIS7" s="68"/>
      <c r="CIT7" s="68"/>
      <c r="CIU7" s="68"/>
      <c r="CIV7" s="68"/>
      <c r="CIW7" s="68"/>
      <c r="CIX7" s="68"/>
      <c r="CIY7" s="68"/>
      <c r="CIZ7" s="68"/>
      <c r="CJA7" s="68"/>
      <c r="CJB7" s="68"/>
      <c r="CJC7" s="68"/>
      <c r="CJD7" s="68"/>
      <c r="CJE7" s="68"/>
      <c r="CJF7" s="68"/>
      <c r="CJG7" s="68"/>
      <c r="CJH7" s="68"/>
      <c r="CJI7" s="68"/>
      <c r="CJJ7" s="68"/>
      <c r="CJK7" s="68"/>
      <c r="CJL7" s="68"/>
      <c r="CJM7" s="68"/>
      <c r="CJN7" s="68"/>
      <c r="CJO7" s="68"/>
      <c r="CJP7" s="68"/>
      <c r="CJQ7" s="68"/>
      <c r="CJR7" s="68"/>
      <c r="CLU7" s="68"/>
      <c r="CLV7" s="68"/>
      <c r="CLW7" s="68"/>
    </row>
    <row r="8">
      <c r="A8" s="68"/>
      <c r="B8" s="68"/>
      <c r="C8" s="68"/>
      <c r="D8" s="68"/>
      <c r="E8" s="68"/>
      <c r="F8" s="68"/>
      <c r="G8" s="68"/>
      <c r="H8" s="68"/>
      <c r="I8" s="68"/>
      <c r="J8" s="68"/>
      <c r="K8" s="68"/>
    </row>
    <row r="9">
      <c r="A9" s="68"/>
      <c r="B9" s="68"/>
      <c r="C9" s="68"/>
      <c r="D9" s="68"/>
      <c r="E9" s="68"/>
      <c r="F9" s="68"/>
      <c r="G9" s="68"/>
      <c r="H9" s="68"/>
      <c r="I9" s="68"/>
      <c r="J9" s="68"/>
      <c r="K9" s="68"/>
    </row>
    <row r="10">
      <c r="A10" s="68"/>
      <c r="B10" s="68"/>
      <c r="C10" s="68"/>
      <c r="D10" s="68"/>
      <c r="E10" s="68"/>
      <c r="F10" s="68"/>
      <c r="G10" s="68"/>
      <c r="H10" s="68"/>
      <c r="I10" s="68"/>
      <c r="J10" s="68"/>
      <c r="K10" s="68"/>
    </row>
    <row r="11">
      <c r="A11" s="68"/>
      <c r="B11" s="68"/>
      <c r="C11" s="68"/>
      <c r="D11" s="68"/>
      <c r="E11" s="68"/>
      <c r="F11" s="68"/>
      <c r="G11" s="68"/>
      <c r="H11" s="68"/>
      <c r="I11" s="68"/>
      <c r="J11" s="68"/>
      <c r="K11" s="68"/>
    </row>
    <row r="12">
      <c r="A12" s="68"/>
      <c r="B12" s="68"/>
      <c r="C12" s="68"/>
      <c r="D12" s="68"/>
      <c r="E12" s="68"/>
      <c r="F12" s="68"/>
      <c r="G12" s="68"/>
      <c r="H12" s="68"/>
      <c r="I12" s="68"/>
      <c r="J12" s="68"/>
      <c r="K12" s="68"/>
    </row>
    <row r="13">
      <c r="A13" s="68"/>
      <c r="B13" s="68"/>
      <c r="C13" s="68"/>
      <c r="D13" s="68"/>
      <c r="E13" s="68"/>
      <c r="F13" s="68"/>
      <c r="G13" s="68"/>
      <c r="H13" s="68"/>
      <c r="I13" s="68"/>
      <c r="J13" s="68"/>
      <c r="K13" s="68"/>
    </row>
    <row r="14">
      <c r="A14" s="68"/>
      <c r="B14" s="68"/>
      <c r="C14" s="68"/>
      <c r="D14" s="68"/>
      <c r="E14" s="68"/>
      <c r="F14" s="68"/>
      <c r="G14" s="68"/>
      <c r="H14" s="68"/>
      <c r="I14" s="68"/>
      <c r="J14" s="68"/>
      <c r="K14" s="68"/>
    </row>
    <row r="15">
      <c r="A15" s="68"/>
      <c r="B15" s="68"/>
      <c r="C15" s="68"/>
      <c r="D15" s="68"/>
      <c r="E15" s="68"/>
      <c r="F15" s="68"/>
      <c r="G15" s="68"/>
      <c r="H15" s="68"/>
      <c r="I15" s="68"/>
      <c r="J15" s="68"/>
      <c r="K15" s="68"/>
    </row>
    <row r="16">
      <c r="A16" s="68"/>
      <c r="B16" s="68"/>
      <c r="C16" s="68"/>
      <c r="D16" s="68"/>
      <c r="E16" s="68"/>
      <c r="F16" s="68"/>
      <c r="G16" s="68"/>
      <c r="H16" s="68"/>
      <c r="I16" s="68"/>
      <c r="J16" s="68"/>
      <c r="K16" s="68"/>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17.38"/>
    <col customWidth="1" min="2" max="2" width="25.88"/>
  </cols>
  <sheetData>
    <row r="1">
      <c r="A1" s="440" t="s">
        <v>167</v>
      </c>
      <c r="B1" s="440" t="s">
        <v>2617</v>
      </c>
      <c r="C1" s="440" t="s">
        <v>2618</v>
      </c>
      <c r="D1" s="440" t="s">
        <v>2619</v>
      </c>
      <c r="E1" s="440" t="s">
        <v>2620</v>
      </c>
      <c r="F1" s="440" t="s">
        <v>2621</v>
      </c>
      <c r="G1" s="440" t="s">
        <v>2622</v>
      </c>
      <c r="H1" s="440" t="s">
        <v>2623</v>
      </c>
      <c r="I1" s="440" t="s">
        <v>2624</v>
      </c>
      <c r="J1" s="440" t="s">
        <v>2625</v>
      </c>
      <c r="K1" s="440" t="s">
        <v>2626</v>
      </c>
      <c r="L1" s="440" t="s">
        <v>2627</v>
      </c>
      <c r="M1" s="440" t="s">
        <v>2628</v>
      </c>
      <c r="N1" s="440" t="s">
        <v>2629</v>
      </c>
      <c r="O1" s="440" t="s">
        <v>2630</v>
      </c>
      <c r="P1" s="440" t="s">
        <v>2631</v>
      </c>
      <c r="Q1" s="440" t="s">
        <v>2632</v>
      </c>
      <c r="R1" s="440" t="s">
        <v>2633</v>
      </c>
      <c r="S1" s="440" t="s">
        <v>2634</v>
      </c>
      <c r="T1" s="440" t="s">
        <v>2635</v>
      </c>
      <c r="U1" s="440" t="s">
        <v>2636</v>
      </c>
      <c r="V1" s="440" t="s">
        <v>2637</v>
      </c>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row>
    <row r="2">
      <c r="A2" s="441" t="str">
        <f t="array" ref="A2">INDEX(Empresas!D:D,MATCH(N2,Empresas!O:O,0))</f>
        <v>joyeriasanchez.com</v>
      </c>
      <c r="B2" s="442" t="s">
        <v>2638</v>
      </c>
      <c r="C2" s="432"/>
      <c r="D2" s="432" t="s">
        <v>2639</v>
      </c>
      <c r="E2" s="432" t="b">
        <v>0</v>
      </c>
      <c r="F2" s="432" t="b">
        <v>1</v>
      </c>
      <c r="G2" s="432"/>
      <c r="H2" s="432"/>
      <c r="I2" s="432">
        <v>0.0</v>
      </c>
      <c r="J2" s="432">
        <v>11.0</v>
      </c>
      <c r="K2" s="432">
        <v>1.0</v>
      </c>
      <c r="L2" s="432">
        <v>11.0</v>
      </c>
      <c r="M2" s="432" t="s">
        <v>2640</v>
      </c>
      <c r="N2" s="432" t="s">
        <v>1230</v>
      </c>
      <c r="O2" s="432" t="s">
        <v>2550</v>
      </c>
      <c r="P2" s="432" t="b">
        <v>0</v>
      </c>
      <c r="Q2" s="432" t="s">
        <v>2641</v>
      </c>
      <c r="R2" s="432"/>
      <c r="S2" s="432" t="s">
        <v>2642</v>
      </c>
      <c r="T2" s="432" t="b">
        <v>0</v>
      </c>
      <c r="U2" s="432" t="b">
        <v>0</v>
      </c>
      <c r="V2" s="432">
        <v>5.0</v>
      </c>
      <c r="W2" s="432"/>
      <c r="X2" s="443"/>
      <c r="Y2" s="432"/>
      <c r="Z2" s="432"/>
      <c r="AA2" s="443"/>
      <c r="AB2" s="443"/>
      <c r="AC2" s="432"/>
      <c r="AD2" s="432"/>
      <c r="AE2" s="443"/>
      <c r="AF2" s="443"/>
      <c r="AG2" s="432"/>
      <c r="AH2" s="432"/>
      <c r="AI2" s="443"/>
      <c r="AJ2" s="443"/>
      <c r="AK2" s="443"/>
      <c r="AL2" s="443"/>
      <c r="AM2" s="443"/>
      <c r="AN2" s="443"/>
      <c r="AO2" s="443"/>
      <c r="AP2" s="443"/>
      <c r="AQ2" s="443"/>
      <c r="AR2" s="443"/>
      <c r="AS2" s="443"/>
      <c r="AT2" s="443"/>
      <c r="AU2" s="443"/>
      <c r="AV2" s="432"/>
      <c r="AW2" s="432"/>
      <c r="AX2" s="432"/>
      <c r="AY2" s="432"/>
      <c r="AZ2" s="432"/>
      <c r="BA2" s="443"/>
      <c r="BB2" s="432"/>
      <c r="BC2" s="443"/>
      <c r="BD2" s="432"/>
      <c r="BE2" s="432"/>
      <c r="BF2" s="432"/>
      <c r="BG2" s="432"/>
      <c r="BH2" s="432"/>
      <c r="BI2" s="432"/>
      <c r="BJ2" s="432"/>
      <c r="BK2" s="432"/>
      <c r="BL2" s="432"/>
      <c r="BM2" s="432"/>
      <c r="BN2" s="432"/>
      <c r="BO2" s="432"/>
      <c r="BP2" s="432"/>
      <c r="BQ2" s="432"/>
      <c r="BR2" s="432"/>
    </row>
    <row r="3" ht="20.25" customHeight="1">
      <c r="A3" s="441" t="str">
        <f t="array" ref="A3">INDEX(Empresas!D:D,MATCH(N3,Empresas!O:O,0))</f>
        <v>pdpaola.com</v>
      </c>
      <c r="B3" s="442" t="s">
        <v>2643</v>
      </c>
      <c r="C3" s="442" t="s">
        <v>2644</v>
      </c>
      <c r="D3" s="432" t="s">
        <v>2645</v>
      </c>
      <c r="E3" s="432" t="b">
        <v>0</v>
      </c>
      <c r="F3" s="432" t="b">
        <v>1</v>
      </c>
      <c r="G3" s="432"/>
      <c r="H3" s="432"/>
      <c r="I3" s="432">
        <v>0.0</v>
      </c>
      <c r="J3" s="432">
        <v>211600.0</v>
      </c>
      <c r="K3" s="432">
        <v>0.0</v>
      </c>
      <c r="L3" s="432">
        <v>1700000.0</v>
      </c>
      <c r="M3" s="432" t="s">
        <v>2646</v>
      </c>
      <c r="N3" s="432" t="s">
        <v>1273</v>
      </c>
      <c r="O3" s="432" t="s">
        <v>2547</v>
      </c>
      <c r="P3" s="432" t="b">
        <v>0</v>
      </c>
      <c r="Q3" s="432" t="s">
        <v>2641</v>
      </c>
      <c r="R3" s="432"/>
      <c r="S3" s="432" t="s">
        <v>2647</v>
      </c>
      <c r="T3" s="432" t="b">
        <v>0</v>
      </c>
      <c r="U3" s="432" t="b">
        <v>1</v>
      </c>
      <c r="V3" s="432">
        <v>522.0</v>
      </c>
      <c r="W3" s="432"/>
      <c r="X3" s="443"/>
      <c r="Y3" s="432"/>
      <c r="Z3" s="432"/>
      <c r="AA3" s="443"/>
      <c r="AB3" s="432"/>
      <c r="AC3" s="432"/>
      <c r="AD3" s="432"/>
      <c r="AE3" s="432"/>
      <c r="AF3" s="443"/>
      <c r="AG3" s="432"/>
      <c r="AH3" s="432"/>
      <c r="AI3" s="443"/>
      <c r="AJ3" s="432"/>
      <c r="AK3" s="432"/>
      <c r="AL3" s="432"/>
      <c r="AM3" s="432"/>
      <c r="AN3" s="443"/>
      <c r="AO3" s="432"/>
      <c r="AP3" s="432"/>
      <c r="AQ3" s="432"/>
      <c r="AR3" s="443"/>
      <c r="AS3" s="432"/>
      <c r="AT3" s="432"/>
      <c r="AU3" s="443"/>
      <c r="AV3" s="432"/>
      <c r="AW3" s="432"/>
      <c r="AX3" s="432"/>
      <c r="AY3" s="432"/>
      <c r="AZ3" s="432"/>
      <c r="BA3" s="432"/>
      <c r="BB3" s="432"/>
      <c r="BC3" s="443"/>
      <c r="BD3" s="432"/>
      <c r="BE3" s="432"/>
      <c r="BF3" s="432"/>
      <c r="BG3" s="432"/>
      <c r="BH3" s="432"/>
      <c r="BI3" s="432"/>
      <c r="BJ3" s="432"/>
      <c r="BK3" s="432"/>
      <c r="BL3" s="432"/>
      <c r="BM3" s="432"/>
      <c r="BN3" s="432"/>
      <c r="BO3" s="432"/>
      <c r="BP3" s="432"/>
      <c r="BQ3" s="432"/>
      <c r="BR3" s="432"/>
    </row>
    <row r="4">
      <c r="A4" s="441" t="str">
        <f t="array" ref="A4">INDEX(Empresas!D:D,MATCH(N4,Empresas!O:O,0))</f>
        <v>swarovski.com</v>
      </c>
      <c r="B4" s="429" t="s">
        <v>2648</v>
      </c>
      <c r="C4" s="429" t="s">
        <v>2649</v>
      </c>
      <c r="D4" s="68" t="s">
        <v>2650</v>
      </c>
      <c r="E4" s="68" t="b">
        <v>0</v>
      </c>
      <c r="F4" s="68" t="b">
        <v>1</v>
      </c>
      <c r="G4" s="68"/>
      <c r="H4" s="68"/>
      <c r="I4" s="68">
        <v>0.0</v>
      </c>
      <c r="J4" s="68">
        <v>55700.0</v>
      </c>
      <c r="K4" s="68">
        <v>0.0</v>
      </c>
      <c r="L4" s="68">
        <v>304100.0</v>
      </c>
      <c r="M4" s="68" t="s">
        <v>2651</v>
      </c>
      <c r="N4" s="68" t="s">
        <v>1147</v>
      </c>
      <c r="O4" s="68" t="s">
        <v>1136</v>
      </c>
      <c r="P4" s="68" t="b">
        <v>0</v>
      </c>
      <c r="Q4" s="68" t="s">
        <v>2652</v>
      </c>
      <c r="R4" s="68"/>
      <c r="S4" s="68" t="s">
        <v>2653</v>
      </c>
      <c r="T4" s="68" t="b">
        <v>0</v>
      </c>
      <c r="U4" s="68" t="b">
        <v>1</v>
      </c>
      <c r="V4" s="68">
        <v>179.0</v>
      </c>
      <c r="W4" s="68"/>
      <c r="Y4" s="68"/>
      <c r="Z4" s="68"/>
      <c r="AC4" s="68"/>
      <c r="AD4" s="68"/>
      <c r="AG4" s="68"/>
      <c r="AH4" s="68"/>
      <c r="AK4" s="68"/>
      <c r="AL4" s="68"/>
      <c r="AO4" s="68"/>
      <c r="AP4" s="68"/>
      <c r="AV4" s="68"/>
      <c r="AW4" s="68"/>
      <c r="AX4" s="68"/>
      <c r="AY4" s="68"/>
      <c r="AZ4" s="68"/>
      <c r="BB4" s="68"/>
      <c r="BD4" s="68"/>
      <c r="BE4" s="68"/>
      <c r="BF4" s="68"/>
      <c r="BG4" s="68"/>
      <c r="BH4" s="68"/>
      <c r="BI4" s="68"/>
      <c r="BJ4" s="68"/>
      <c r="BK4" s="68"/>
      <c r="BL4" s="68"/>
      <c r="BM4" s="68"/>
      <c r="BN4" s="68"/>
      <c r="BO4" s="68"/>
      <c r="BP4" s="68"/>
      <c r="BQ4" s="68"/>
      <c r="BR4" s="68"/>
    </row>
    <row r="5">
      <c r="A5" s="441" t="str">
        <f t="array" ref="A5">INDEX(Empresas!D:D,MATCH(N5,Empresas!O:O,0))</f>
        <v>singularu.com</v>
      </c>
      <c r="B5" s="429" t="s">
        <v>2654</v>
      </c>
      <c r="C5" s="429" t="s">
        <v>2655</v>
      </c>
      <c r="D5" s="68" t="s">
        <v>2650</v>
      </c>
      <c r="E5" s="68" t="b">
        <v>0</v>
      </c>
      <c r="F5" s="68" t="b">
        <v>1</v>
      </c>
      <c r="G5" s="68"/>
      <c r="H5" s="68"/>
      <c r="I5" s="68">
        <v>0.0</v>
      </c>
      <c r="J5" s="68">
        <v>49600.0</v>
      </c>
      <c r="K5" s="68">
        <v>130.0</v>
      </c>
      <c r="L5" s="68">
        <v>543600.0</v>
      </c>
      <c r="M5" s="68" t="s">
        <v>2656</v>
      </c>
      <c r="N5" s="68" t="s">
        <v>1187</v>
      </c>
      <c r="O5" s="68" t="s">
        <v>2318</v>
      </c>
      <c r="P5" s="68" t="b">
        <v>0</v>
      </c>
      <c r="Q5" s="68" t="s">
        <v>2641</v>
      </c>
      <c r="R5" s="68"/>
      <c r="S5" s="68" t="s">
        <v>2657</v>
      </c>
      <c r="T5" s="68" t="b">
        <v>0</v>
      </c>
      <c r="U5" s="68" t="b">
        <v>0</v>
      </c>
      <c r="V5" s="68">
        <v>1039.0</v>
      </c>
      <c r="W5" s="68"/>
      <c r="Y5" s="68"/>
      <c r="Z5" s="68"/>
      <c r="AV5" s="68"/>
      <c r="AW5" s="68"/>
      <c r="AX5" s="68"/>
      <c r="AY5" s="68"/>
      <c r="AZ5" s="68"/>
      <c r="BB5" s="68"/>
      <c r="BD5" s="68"/>
      <c r="BE5" s="68"/>
      <c r="BF5" s="68"/>
      <c r="BG5" s="68"/>
      <c r="BH5" s="68"/>
      <c r="BI5" s="68"/>
      <c r="BJ5" s="68"/>
      <c r="BK5" s="68"/>
      <c r="BL5" s="68"/>
      <c r="BM5" s="68"/>
      <c r="BN5" s="68"/>
      <c r="BO5" s="68"/>
      <c r="BP5" s="68"/>
      <c r="BQ5" s="68"/>
      <c r="BR5" s="68"/>
    </row>
    <row r="6">
      <c r="A6" s="441" t="str">
        <f t="array" ref="A6">INDEX(Empresas!D:D,MATCH(N6,Empresas!O:O,0))</f>
        <v>joseluisjoyerias.com</v>
      </c>
      <c r="B6" s="429" t="s">
        <v>2658</v>
      </c>
      <c r="C6" s="68"/>
      <c r="D6" s="68" t="s">
        <v>2650</v>
      </c>
      <c r="E6" s="68" t="b">
        <v>0</v>
      </c>
      <c r="F6" s="68" t="b">
        <v>1</v>
      </c>
      <c r="G6" s="68"/>
      <c r="H6" s="68"/>
      <c r="I6" s="68">
        <v>0.0</v>
      </c>
      <c r="J6" s="68">
        <v>16.0</v>
      </c>
      <c r="K6" s="68">
        <v>0.0</v>
      </c>
      <c r="L6" s="68">
        <v>15.0</v>
      </c>
      <c r="M6" s="68" t="s">
        <v>2659</v>
      </c>
      <c r="N6" s="68" t="s">
        <v>1251</v>
      </c>
      <c r="O6" s="68" t="s">
        <v>1251</v>
      </c>
      <c r="P6" s="68" t="b">
        <v>0</v>
      </c>
      <c r="Q6" s="68" t="s">
        <v>2641</v>
      </c>
      <c r="R6" s="68"/>
      <c r="S6" s="68" t="s">
        <v>2660</v>
      </c>
      <c r="T6" s="68" t="b">
        <v>0</v>
      </c>
      <c r="U6" s="68" t="b">
        <v>0</v>
      </c>
      <c r="V6" s="68">
        <v>3.0</v>
      </c>
      <c r="W6" s="68"/>
      <c r="Y6" s="68"/>
      <c r="Z6" s="68"/>
      <c r="AC6" s="68"/>
      <c r="AD6" s="68"/>
      <c r="AV6" s="68"/>
      <c r="AW6" s="68"/>
      <c r="AX6" s="68"/>
      <c r="AY6" s="68"/>
      <c r="AZ6" s="68"/>
      <c r="BB6" s="68"/>
      <c r="BD6" s="68"/>
      <c r="BE6" s="68"/>
      <c r="BF6" s="68"/>
      <c r="BG6" s="68"/>
      <c r="BH6" s="68"/>
      <c r="BI6" s="68"/>
      <c r="BJ6" s="68"/>
      <c r="BK6" s="68"/>
      <c r="BL6" s="68"/>
      <c r="BM6" s="68"/>
      <c r="BN6" s="68"/>
      <c r="BO6" s="68"/>
      <c r="BP6" s="68"/>
      <c r="BQ6" s="68"/>
      <c r="BR6" s="68"/>
    </row>
    <row r="7">
      <c r="A7" s="441" t="str">
        <f t="array" ref="A7">INDEX(Empresas!D:D,MATCH(N7,Empresas!O:O,0))</f>
        <v>sansarushop.com</v>
      </c>
      <c r="B7" s="429" t="s">
        <v>2661</v>
      </c>
      <c r="C7" s="429" t="s">
        <v>2662</v>
      </c>
      <c r="D7" s="68" t="s">
        <v>2650</v>
      </c>
      <c r="E7" s="68" t="b">
        <v>0</v>
      </c>
      <c r="F7" s="68" t="b">
        <v>1</v>
      </c>
      <c r="G7" s="68"/>
      <c r="H7" s="68"/>
      <c r="I7" s="68">
        <v>0.0</v>
      </c>
      <c r="J7" s="68">
        <v>185700.0</v>
      </c>
      <c r="K7" s="68">
        <v>359.0</v>
      </c>
      <c r="L7" s="68">
        <v>2300000.0</v>
      </c>
      <c r="M7" s="68" t="s">
        <v>2663</v>
      </c>
      <c r="N7" s="68" t="s">
        <v>1295</v>
      </c>
      <c r="O7" s="68" t="s">
        <v>2664</v>
      </c>
      <c r="P7" s="68" t="b">
        <v>0</v>
      </c>
      <c r="Q7" s="68" t="s">
        <v>2641</v>
      </c>
      <c r="R7" s="68"/>
      <c r="S7" s="68" t="s">
        <v>2665</v>
      </c>
      <c r="T7" s="68" t="b">
        <v>0</v>
      </c>
      <c r="U7" s="68" t="b">
        <v>1</v>
      </c>
      <c r="V7" s="68">
        <v>911.0</v>
      </c>
      <c r="W7" s="68"/>
      <c r="Y7" s="68"/>
      <c r="Z7" s="68"/>
      <c r="AB7" s="68"/>
      <c r="AC7" s="68"/>
      <c r="AD7" s="68"/>
      <c r="AE7" s="68"/>
      <c r="AG7" s="68"/>
      <c r="AH7" s="68"/>
      <c r="AJ7" s="68"/>
      <c r="AK7" s="68"/>
      <c r="AL7" s="68"/>
      <c r="AM7" s="68"/>
      <c r="AO7" s="68"/>
      <c r="AP7" s="68"/>
      <c r="AQ7" s="68"/>
      <c r="AS7" s="68"/>
      <c r="AT7" s="68"/>
      <c r="AV7" s="68"/>
      <c r="AW7" s="68"/>
      <c r="AX7" s="68"/>
      <c r="AY7" s="68"/>
      <c r="AZ7" s="68"/>
      <c r="BA7" s="68"/>
      <c r="BB7" s="68"/>
      <c r="BD7" s="68"/>
      <c r="BE7" s="68"/>
      <c r="BF7" s="68"/>
      <c r="BG7" s="68"/>
      <c r="BH7" s="68"/>
      <c r="BI7" s="68"/>
      <c r="BJ7" s="68"/>
      <c r="BK7" s="68"/>
      <c r="BL7" s="68"/>
      <c r="BM7" s="68"/>
      <c r="BN7" s="68"/>
      <c r="BO7" s="68"/>
      <c r="BP7" s="68"/>
      <c r="BQ7" s="68"/>
      <c r="BR7" s="68"/>
    </row>
    <row r="8">
      <c r="A8" s="441" t="str">
        <f t="array" ref="A8">INDEX(Empresas!D:D,MATCH(N8,Empresas!O:O,0))</f>
        <v>piaget.com</v>
      </c>
      <c r="B8" s="429" t="s">
        <v>2666</v>
      </c>
      <c r="C8" s="68"/>
      <c r="D8" s="68" t="s">
        <v>2645</v>
      </c>
      <c r="E8" s="68" t="b">
        <v>0</v>
      </c>
      <c r="F8" s="68" t="b">
        <v>1</v>
      </c>
      <c r="G8" s="68"/>
      <c r="H8" s="68"/>
      <c r="I8" s="68">
        <v>0.0</v>
      </c>
      <c r="J8" s="68">
        <v>2448.0</v>
      </c>
      <c r="K8" s="68">
        <v>4.0</v>
      </c>
      <c r="L8" s="68">
        <v>1373.0</v>
      </c>
      <c r="M8" s="68" t="s">
        <v>2667</v>
      </c>
      <c r="N8" s="68" t="s">
        <v>1378</v>
      </c>
      <c r="O8" s="68" t="s">
        <v>2668</v>
      </c>
      <c r="P8" s="68" t="b">
        <v>0</v>
      </c>
      <c r="Q8" s="68" t="s">
        <v>2669</v>
      </c>
      <c r="R8" s="68"/>
      <c r="S8" s="68" t="s">
        <v>2670</v>
      </c>
      <c r="T8" s="68" t="b">
        <v>0</v>
      </c>
      <c r="U8" s="68" t="b">
        <v>1</v>
      </c>
      <c r="V8" s="68">
        <v>19.0</v>
      </c>
      <c r="W8" s="68"/>
      <c r="Y8" s="68"/>
      <c r="Z8" s="68"/>
      <c r="AV8" s="68"/>
      <c r="AW8" s="68"/>
      <c r="AX8" s="68"/>
      <c r="AY8" s="68"/>
      <c r="AZ8" s="68"/>
      <c r="BB8" s="68"/>
      <c r="BD8" s="68"/>
      <c r="BE8" s="68"/>
      <c r="BF8" s="68"/>
      <c r="BG8" s="68"/>
      <c r="BH8" s="68"/>
      <c r="BI8" s="68"/>
      <c r="BJ8" s="68"/>
      <c r="BK8" s="68"/>
      <c r="BL8" s="68"/>
      <c r="BM8" s="68"/>
      <c r="BN8" s="68"/>
      <c r="BO8" s="68"/>
      <c r="BP8" s="68"/>
      <c r="BQ8" s="68"/>
      <c r="BR8" s="68"/>
    </row>
    <row r="9">
      <c r="A9" s="441" t="str">
        <f t="array" ref="A9">INDEX(Empresas!D:D,MATCH(N9,Empresas!O:O,0))</f>
        <v>tous.com</v>
      </c>
      <c r="B9" s="429" t="s">
        <v>2671</v>
      </c>
      <c r="C9" s="429" t="s">
        <v>2451</v>
      </c>
      <c r="D9" s="68" t="s">
        <v>2650</v>
      </c>
      <c r="E9" s="68" t="b">
        <v>0</v>
      </c>
      <c r="F9" s="68" t="b">
        <v>1</v>
      </c>
      <c r="G9" s="68"/>
      <c r="H9" s="68"/>
      <c r="I9" s="68">
        <v>0.0</v>
      </c>
      <c r="J9" s="68">
        <v>237600.0</v>
      </c>
      <c r="K9" s="68">
        <v>27.0</v>
      </c>
      <c r="L9" s="68">
        <v>1200000.0</v>
      </c>
      <c r="M9" s="68" t="s">
        <v>2672</v>
      </c>
      <c r="N9" s="68" t="s">
        <v>1125</v>
      </c>
      <c r="O9" s="68" t="s">
        <v>1115</v>
      </c>
      <c r="P9" s="68" t="b">
        <v>0</v>
      </c>
      <c r="Q9" s="68" t="s">
        <v>2641</v>
      </c>
      <c r="R9" s="68"/>
      <c r="S9" s="68" t="s">
        <v>2673</v>
      </c>
      <c r="T9" s="68" t="b">
        <v>0</v>
      </c>
      <c r="U9" s="68" t="b">
        <v>1</v>
      </c>
      <c r="V9" s="68">
        <v>148.0</v>
      </c>
      <c r="W9" s="68"/>
      <c r="AV9" s="68"/>
      <c r="AW9" s="68"/>
      <c r="AX9" s="68"/>
      <c r="AY9" s="68"/>
      <c r="AZ9" s="68"/>
      <c r="BB9" s="68"/>
      <c r="BD9" s="68"/>
      <c r="BE9" s="68"/>
      <c r="BF9" s="68"/>
      <c r="BG9" s="68"/>
      <c r="BH9" s="68"/>
      <c r="BI9" s="68"/>
      <c r="BJ9" s="68"/>
      <c r="BK9" s="68"/>
      <c r="BL9" s="68"/>
      <c r="BM9" s="68"/>
      <c r="BN9" s="68"/>
      <c r="BO9" s="68"/>
      <c r="BP9" s="68"/>
      <c r="BQ9" s="68"/>
      <c r="BR9" s="68"/>
    </row>
    <row r="10">
      <c r="A10" s="441" t="str">
        <f t="array" ref="A10">INDEX(Empresas!D:D,MATCH(N10,Empresas!O:O,0))</f>
        <v>bulgari.com</v>
      </c>
      <c r="B10" s="429" t="s">
        <v>2674</v>
      </c>
      <c r="C10" s="429" t="s">
        <v>2675</v>
      </c>
      <c r="D10" s="68" t="s">
        <v>2650</v>
      </c>
      <c r="E10" s="68" t="b">
        <v>0</v>
      </c>
      <c r="F10" s="68" t="b">
        <v>1</v>
      </c>
      <c r="G10" s="68"/>
      <c r="H10" s="68"/>
      <c r="I10" s="68">
        <v>0.0</v>
      </c>
      <c r="J10" s="68">
        <v>333100.0</v>
      </c>
      <c r="K10" s="68">
        <v>1.0</v>
      </c>
      <c r="L10" s="68">
        <v>6100000.0</v>
      </c>
      <c r="M10" s="68" t="s">
        <v>2676</v>
      </c>
      <c r="N10" s="68" t="s">
        <v>1166</v>
      </c>
      <c r="O10" s="68" t="s">
        <v>1156</v>
      </c>
      <c r="P10" s="68" t="b">
        <v>0</v>
      </c>
      <c r="Q10" s="68" t="s">
        <v>2677</v>
      </c>
      <c r="R10" s="68"/>
      <c r="S10" s="68" t="s">
        <v>2678</v>
      </c>
      <c r="T10" s="68" t="b">
        <v>0</v>
      </c>
      <c r="U10" s="68" t="b">
        <v>1</v>
      </c>
      <c r="V10" s="68">
        <v>205.0</v>
      </c>
      <c r="W10" s="68"/>
      <c r="Y10" s="68"/>
      <c r="Z10" s="68"/>
      <c r="AV10" s="68"/>
      <c r="AW10" s="68"/>
      <c r="AX10" s="68"/>
      <c r="AY10" s="68"/>
      <c r="AZ10" s="68"/>
      <c r="BB10" s="68"/>
      <c r="BD10" s="68"/>
      <c r="BE10" s="68"/>
      <c r="BF10" s="68"/>
      <c r="BG10" s="68"/>
      <c r="BH10" s="68"/>
      <c r="BI10" s="68"/>
      <c r="BJ10" s="68"/>
      <c r="BK10" s="68"/>
      <c r="BL10" s="68"/>
      <c r="BM10" s="68"/>
      <c r="BN10" s="68"/>
      <c r="BO10" s="68"/>
      <c r="BP10" s="68"/>
      <c r="BQ10" s="68"/>
      <c r="BR10" s="68"/>
    </row>
    <row r="11">
      <c r="A11" s="441" t="str">
        <f t="array" ref="A11">INDEX(Empresas!D:D,MATCH(N11,Empresas!O:O,0))</f>
        <v>roselin.es</v>
      </c>
      <c r="B11" s="429" t="s">
        <v>2679</v>
      </c>
      <c r="C11" s="429" t="s">
        <v>1409</v>
      </c>
      <c r="D11" s="68"/>
      <c r="E11" s="68"/>
      <c r="F11" s="68" t="b">
        <v>0</v>
      </c>
      <c r="G11" s="68"/>
      <c r="H11" s="68"/>
      <c r="I11" s="68">
        <v>0.0</v>
      </c>
      <c r="J11" s="68">
        <v>1319.0</v>
      </c>
      <c r="K11" s="68">
        <v>18.0</v>
      </c>
      <c r="L11" s="68">
        <v>5511.0</v>
      </c>
      <c r="M11" s="68" t="s">
        <v>2680</v>
      </c>
      <c r="N11" s="68" t="s">
        <v>1417</v>
      </c>
      <c r="O11" s="68" t="s">
        <v>1407</v>
      </c>
      <c r="P11" s="68" t="b">
        <v>0</v>
      </c>
      <c r="Q11" s="68" t="s">
        <v>2641</v>
      </c>
      <c r="R11" s="68"/>
      <c r="S11" s="68" t="s">
        <v>2681</v>
      </c>
      <c r="T11" s="68" t="b">
        <v>0</v>
      </c>
      <c r="U11" s="68" t="b">
        <v>0</v>
      </c>
      <c r="V11" s="68">
        <v>238.0</v>
      </c>
      <c r="W11" s="68"/>
      <c r="AV11" s="68"/>
      <c r="AW11" s="68"/>
      <c r="AX11" s="68"/>
      <c r="AY11" s="68"/>
      <c r="AZ11" s="68"/>
      <c r="BA11" s="68"/>
      <c r="BB11" s="68"/>
      <c r="BD11" s="68"/>
      <c r="BE11" s="68"/>
      <c r="BF11" s="68"/>
      <c r="BG11" s="68"/>
      <c r="BH11" s="68"/>
      <c r="BI11" s="68"/>
      <c r="BJ11" s="68"/>
      <c r="BK11" s="68"/>
      <c r="BL11" s="68"/>
      <c r="BM11" s="68"/>
      <c r="BN11" s="68"/>
      <c r="BO11" s="68"/>
      <c r="BP11" s="68"/>
      <c r="BQ11" s="68"/>
      <c r="BR11" s="68"/>
    </row>
    <row r="12">
      <c r="A12" s="441" t="str">
        <f t="array" ref="A12">INDEX(Empresas!D:D,MATCH(N12,Empresas!O:O,0))</f>
        <v>thomassabo.com</v>
      </c>
      <c r="B12" s="429" t="s">
        <v>2682</v>
      </c>
      <c r="C12" s="68"/>
      <c r="D12" s="68" t="s">
        <v>2650</v>
      </c>
      <c r="E12" s="68" t="b">
        <v>0</v>
      </c>
      <c r="F12" s="68" t="b">
        <v>1</v>
      </c>
      <c r="I12" s="68">
        <v>0.0</v>
      </c>
      <c r="J12" s="68">
        <v>1215.0</v>
      </c>
      <c r="K12" s="68">
        <v>79.0</v>
      </c>
      <c r="L12" s="68">
        <v>8050.0</v>
      </c>
      <c r="M12" s="68" t="s">
        <v>2683</v>
      </c>
      <c r="N12" s="68" t="s">
        <v>1398</v>
      </c>
      <c r="O12" s="68" t="s">
        <v>2338</v>
      </c>
      <c r="P12" s="68" t="b">
        <v>0</v>
      </c>
      <c r="Q12" s="68" t="s">
        <v>2684</v>
      </c>
      <c r="S12" s="68" t="s">
        <v>2685</v>
      </c>
      <c r="T12" s="68" t="b">
        <v>0</v>
      </c>
      <c r="U12" s="68" t="b">
        <v>0</v>
      </c>
      <c r="V12" s="68">
        <v>130.0</v>
      </c>
    </row>
    <row r="13">
      <c r="A13" s="444"/>
    </row>
    <row r="14">
      <c r="A14" s="444"/>
    </row>
    <row r="15">
      <c r="A15" s="444"/>
    </row>
  </sheetData>
  <hyperlinks>
    <hyperlink r:id="rId1" ref="B2"/>
    <hyperlink r:id="rId2" ref="B3"/>
    <hyperlink r:id="rId3" ref="C3"/>
    <hyperlink r:id="rId4" ref="B4"/>
    <hyperlink r:id="rId5" ref="C4"/>
    <hyperlink r:id="rId6" ref="B5"/>
    <hyperlink r:id="rId7" ref="C5"/>
    <hyperlink r:id="rId8" ref="B6"/>
    <hyperlink r:id="rId9" ref="B7"/>
    <hyperlink r:id="rId10" ref="C7"/>
    <hyperlink r:id="rId11" ref="B8"/>
    <hyperlink r:id="rId12" ref="B9"/>
    <hyperlink r:id="rId13" ref="C9"/>
    <hyperlink r:id="rId14" ref="B10"/>
    <hyperlink r:id="rId15" ref="C10"/>
    <hyperlink r:id="rId16" ref="B11"/>
    <hyperlink r:id="rId17" ref="C11"/>
    <hyperlink r:id="rId18" ref="B12"/>
  </hyperlinks>
  <drawing r:id="rId19"/>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sheetData>
    <row r="1">
      <c r="A1" s="440"/>
      <c r="B1" s="440"/>
      <c r="C1" s="440"/>
      <c r="D1" s="440"/>
      <c r="E1" s="440"/>
      <c r="F1" s="440"/>
      <c r="G1" s="440"/>
      <c r="H1" s="440"/>
      <c r="I1" s="440"/>
      <c r="J1" s="440"/>
      <c r="K1" s="440"/>
      <c r="L1" s="440"/>
      <c r="M1" s="440"/>
      <c r="N1" s="440"/>
      <c r="O1" s="440"/>
      <c r="P1" s="440"/>
      <c r="Q1" s="440"/>
      <c r="R1" s="440"/>
      <c r="S1" s="440"/>
      <c r="T1" s="440"/>
      <c r="U1" s="440"/>
      <c r="V1" s="440"/>
      <c r="W1" s="440"/>
      <c r="X1" s="68"/>
      <c r="Y1" s="68"/>
      <c r="Z1" s="68"/>
      <c r="AA1" s="68"/>
      <c r="AB1" s="68"/>
      <c r="AC1" s="68"/>
      <c r="AD1" s="68"/>
      <c r="AE1" s="68"/>
      <c r="AF1" s="68"/>
      <c r="AG1" s="68"/>
      <c r="AH1" s="68"/>
      <c r="AI1" s="68"/>
      <c r="AJ1" s="68"/>
      <c r="AK1" s="68"/>
      <c r="AL1" s="68"/>
      <c r="AM1" s="68"/>
      <c r="AN1" s="68"/>
      <c r="AO1" s="68"/>
    </row>
    <row r="2">
      <c r="A2" s="68"/>
      <c r="B2" s="68"/>
      <c r="C2" s="68"/>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row>
    <row r="3">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c r="AO3" s="68"/>
    </row>
    <row r="4">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O4" s="68"/>
    </row>
    <row r="5">
      <c r="A5" s="68"/>
      <c r="B5" s="68"/>
      <c r="C5" s="68"/>
      <c r="D5" s="68"/>
      <c r="E5" s="68"/>
      <c r="F5" s="68"/>
      <c r="G5" s="68"/>
      <c r="H5" s="68"/>
      <c r="I5" s="68"/>
      <c r="J5" s="68"/>
      <c r="K5" s="68"/>
      <c r="L5" s="68"/>
      <c r="M5" s="68"/>
      <c r="N5" s="68"/>
      <c r="O5" s="68"/>
      <c r="P5" s="68"/>
      <c r="Q5" s="68"/>
      <c r="R5" s="68"/>
      <c r="S5" s="68"/>
      <c r="T5" s="68"/>
      <c r="U5" s="68"/>
      <c r="V5" s="68"/>
      <c r="W5" s="68"/>
      <c r="X5" s="68"/>
      <c r="Y5" s="68"/>
    </row>
    <row r="6">
      <c r="A6" s="68"/>
      <c r="B6" s="68"/>
      <c r="C6" s="68"/>
      <c r="D6" s="68"/>
      <c r="E6" s="68"/>
      <c r="F6" s="68"/>
      <c r="G6" s="68"/>
      <c r="H6" s="68"/>
      <c r="I6" s="68"/>
      <c r="J6" s="68"/>
      <c r="K6" s="68"/>
      <c r="L6" s="68"/>
      <c r="M6" s="68"/>
      <c r="N6" s="68"/>
      <c r="O6" s="68"/>
      <c r="P6" s="68"/>
      <c r="Q6" s="68"/>
      <c r="R6" s="68"/>
      <c r="S6" s="68"/>
      <c r="T6" s="68"/>
      <c r="U6" s="68"/>
      <c r="V6" s="68"/>
      <c r="W6" s="68"/>
      <c r="X6" s="68"/>
      <c r="Y6" s="68"/>
    </row>
    <row r="7">
      <c r="A7" s="68"/>
      <c r="B7" s="68"/>
      <c r="C7" s="68"/>
      <c r="D7" s="68"/>
      <c r="E7" s="68"/>
      <c r="F7" s="68"/>
      <c r="G7" s="68"/>
      <c r="H7" s="68"/>
      <c r="I7" s="68"/>
      <c r="J7" s="68"/>
      <c r="K7" s="68"/>
      <c r="L7" s="68"/>
      <c r="M7" s="68"/>
      <c r="N7" s="68"/>
      <c r="O7" s="68"/>
      <c r="P7" s="68"/>
      <c r="Q7" s="68"/>
      <c r="R7" s="68"/>
      <c r="S7" s="68"/>
      <c r="T7" s="68"/>
      <c r="U7" s="68"/>
      <c r="V7" s="68"/>
      <c r="W7" s="68"/>
      <c r="X7" s="68"/>
    </row>
    <row r="8">
      <c r="A8" s="68"/>
      <c r="B8" s="68"/>
      <c r="C8" s="68"/>
      <c r="D8" s="68"/>
      <c r="E8" s="68"/>
      <c r="F8" s="68"/>
      <c r="G8" s="68"/>
      <c r="H8" s="68"/>
      <c r="I8" s="68"/>
      <c r="J8" s="68"/>
      <c r="K8" s="68"/>
      <c r="L8" s="68"/>
      <c r="M8" s="68"/>
      <c r="N8" s="68"/>
      <c r="O8" s="68"/>
      <c r="P8" s="68"/>
      <c r="Q8" s="68"/>
      <c r="R8" s="68"/>
      <c r="S8" s="68"/>
      <c r="T8" s="68"/>
      <c r="U8" s="68"/>
      <c r="V8" s="68"/>
      <c r="W8" s="68"/>
      <c r="X8" s="68"/>
    </row>
    <row r="9">
      <c r="A9" s="68"/>
      <c r="B9" s="68"/>
      <c r="C9" s="68"/>
      <c r="D9" s="68"/>
      <c r="E9" s="68"/>
      <c r="F9" s="68"/>
      <c r="G9" s="68"/>
      <c r="H9" s="68"/>
      <c r="I9" s="68"/>
      <c r="J9" s="68"/>
      <c r="K9" s="68"/>
      <c r="L9" s="68"/>
      <c r="M9" s="68"/>
      <c r="N9" s="68"/>
      <c r="O9" s="68"/>
      <c r="P9" s="68"/>
      <c r="Q9" s="68"/>
      <c r="R9" s="68"/>
      <c r="S9" s="68"/>
      <c r="T9" s="68"/>
      <c r="U9" s="68"/>
      <c r="V9" s="68"/>
      <c r="W9" s="68"/>
      <c r="X9" s="68"/>
    </row>
    <row r="10">
      <c r="A10" s="68"/>
      <c r="B10" s="68"/>
      <c r="C10" s="68"/>
      <c r="D10" s="68"/>
      <c r="E10" s="68"/>
      <c r="F10" s="68"/>
      <c r="G10" s="68"/>
      <c r="H10" s="68"/>
      <c r="I10" s="68"/>
      <c r="J10" s="68"/>
      <c r="K10" s="68"/>
      <c r="L10" s="68"/>
      <c r="M10" s="68"/>
      <c r="N10" s="68"/>
      <c r="O10" s="68"/>
      <c r="P10" s="68"/>
      <c r="Q10" s="68"/>
      <c r="R10" s="68"/>
      <c r="S10" s="68"/>
      <c r="T10" s="68"/>
      <c r="U10" s="68"/>
      <c r="V10" s="68"/>
      <c r="W10" s="68"/>
      <c r="X10" s="68"/>
    </row>
    <row r="11">
      <c r="A11" s="68"/>
      <c r="B11" s="68"/>
      <c r="C11" s="68"/>
      <c r="D11" s="68"/>
      <c r="E11" s="68"/>
      <c r="F11" s="68"/>
      <c r="G11" s="68"/>
      <c r="H11" s="68"/>
      <c r="I11" s="68"/>
      <c r="J11" s="68"/>
      <c r="K11" s="68"/>
      <c r="L11" s="68"/>
      <c r="M11" s="68"/>
      <c r="N11" s="68"/>
      <c r="O11" s="68"/>
      <c r="P11" s="68"/>
      <c r="Q11" s="68"/>
      <c r="R11" s="68"/>
      <c r="S11" s="68"/>
      <c r="T11" s="68"/>
      <c r="U11" s="68"/>
      <c r="V11" s="68"/>
      <c r="W11" s="68"/>
      <c r="X11" s="68"/>
    </row>
    <row r="12">
      <c r="A12" s="68"/>
      <c r="B12" s="68"/>
      <c r="C12" s="68"/>
      <c r="D12" s="68"/>
      <c r="E12" s="68"/>
      <c r="F12" s="68"/>
      <c r="G12" s="68"/>
      <c r="H12" s="68"/>
      <c r="I12" s="68"/>
      <c r="J12" s="68"/>
      <c r="K12" s="68"/>
      <c r="L12" s="68"/>
      <c r="M12" s="68"/>
      <c r="N12" s="68"/>
      <c r="O12" s="68"/>
      <c r="P12" s="68"/>
      <c r="Q12" s="68"/>
      <c r="R12" s="68"/>
      <c r="S12" s="68"/>
      <c r="T12" s="68"/>
      <c r="U12" s="68"/>
      <c r="V12" s="68"/>
      <c r="W12" s="68"/>
      <c r="X12" s="68"/>
    </row>
    <row r="13">
      <c r="A13" s="68"/>
      <c r="B13" s="68"/>
      <c r="C13" s="68"/>
      <c r="D13" s="68"/>
      <c r="E13" s="68"/>
      <c r="F13" s="68"/>
      <c r="G13" s="68"/>
      <c r="H13" s="68"/>
      <c r="I13" s="68"/>
      <c r="J13" s="68"/>
      <c r="K13" s="68"/>
      <c r="L13" s="68"/>
      <c r="M13" s="68"/>
      <c r="N13" s="68"/>
      <c r="O13" s="68"/>
      <c r="P13" s="68"/>
      <c r="Q13" s="68"/>
      <c r="R13" s="68"/>
      <c r="S13" s="68"/>
      <c r="T13" s="68"/>
      <c r="U13" s="68"/>
      <c r="V13" s="68"/>
      <c r="W13" s="68"/>
      <c r="X13" s="68"/>
    </row>
    <row r="14">
      <c r="A14" s="68"/>
      <c r="B14" s="68"/>
      <c r="C14" s="68"/>
      <c r="D14" s="68"/>
      <c r="E14" s="68"/>
      <c r="F14" s="68"/>
      <c r="G14" s="68"/>
      <c r="H14" s="68"/>
      <c r="I14" s="68"/>
      <c r="J14" s="68"/>
      <c r="K14" s="68"/>
      <c r="L14" s="68"/>
      <c r="M14" s="68"/>
      <c r="N14" s="68"/>
      <c r="O14" s="68"/>
      <c r="P14" s="68"/>
      <c r="Q14" s="68"/>
      <c r="R14" s="68"/>
      <c r="S14" s="68"/>
      <c r="T14" s="68"/>
      <c r="U14" s="68"/>
      <c r="V14" s="68"/>
      <c r="W14" s="68"/>
      <c r="X14" s="68"/>
    </row>
    <row r="15">
      <c r="A15" s="68"/>
      <c r="B15" s="68"/>
      <c r="C15" s="68"/>
      <c r="D15" s="68"/>
      <c r="E15" s="68"/>
      <c r="F15" s="68"/>
      <c r="G15" s="68"/>
      <c r="H15" s="68"/>
      <c r="I15" s="68"/>
      <c r="J15" s="68"/>
      <c r="K15" s="68"/>
      <c r="L15" s="68"/>
      <c r="M15" s="68"/>
      <c r="N15" s="68"/>
      <c r="O15" s="68"/>
      <c r="P15" s="68"/>
      <c r="Q15" s="68"/>
      <c r="R15" s="68"/>
      <c r="S15" s="68"/>
      <c r="T15" s="68"/>
      <c r="U15" s="68"/>
      <c r="V15" s="68"/>
      <c r="W15" s="68"/>
      <c r="X15" s="68"/>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sheetData>
    <row r="1">
      <c r="A1" s="80"/>
      <c r="B1" s="80"/>
      <c r="C1" s="80"/>
      <c r="D1" s="80"/>
      <c r="E1" s="80"/>
      <c r="F1" s="80"/>
      <c r="G1" s="80"/>
      <c r="H1" s="80"/>
      <c r="I1" s="80"/>
      <c r="J1" s="80"/>
      <c r="K1" s="80"/>
      <c r="L1" s="80"/>
      <c r="M1" s="80"/>
      <c r="N1" s="80"/>
      <c r="O1" s="80"/>
      <c r="P1" s="80"/>
      <c r="Q1" s="80"/>
      <c r="R1" s="80"/>
      <c r="S1" s="80"/>
      <c r="T1" s="80"/>
      <c r="U1" s="80"/>
      <c r="V1" s="80"/>
      <c r="W1" s="80"/>
      <c r="X1" s="80"/>
      <c r="Y1" s="80"/>
      <c r="Z1" s="80"/>
      <c r="AA1" s="80"/>
      <c r="AB1" s="80"/>
      <c r="AC1" s="80"/>
    </row>
    <row r="2">
      <c r="A2" s="68"/>
      <c r="B2" s="68"/>
      <c r="C2" s="68"/>
      <c r="D2" s="68"/>
      <c r="E2" s="68"/>
      <c r="F2" s="68"/>
      <c r="G2" s="68"/>
      <c r="H2" s="68"/>
      <c r="I2" s="68"/>
      <c r="J2" s="68"/>
      <c r="K2" s="68"/>
      <c r="L2" s="68"/>
      <c r="M2" s="68"/>
      <c r="N2" s="68"/>
      <c r="O2" s="68"/>
      <c r="P2" s="68"/>
      <c r="Q2" s="68"/>
      <c r="R2" s="68"/>
      <c r="S2" s="68"/>
      <c r="T2" s="68"/>
      <c r="U2" s="68"/>
      <c r="V2" s="68"/>
      <c r="W2" s="68"/>
      <c r="X2" s="68"/>
      <c r="Y2" s="68"/>
      <c r="Z2" s="68"/>
      <c r="AA2" s="68"/>
    </row>
    <row r="3">
      <c r="A3" s="68"/>
      <c r="B3" s="68"/>
      <c r="C3" s="68"/>
      <c r="D3" s="68"/>
      <c r="E3" s="68"/>
      <c r="F3" s="68"/>
      <c r="G3" s="68"/>
      <c r="H3" s="68"/>
      <c r="I3" s="68"/>
      <c r="J3" s="68"/>
      <c r="K3" s="68"/>
      <c r="L3" s="68"/>
      <c r="M3" s="68"/>
      <c r="N3" s="68"/>
      <c r="O3" s="68"/>
      <c r="P3" s="68"/>
      <c r="Q3" s="68"/>
      <c r="R3" s="68"/>
      <c r="S3" s="68"/>
      <c r="T3" s="68"/>
      <c r="U3" s="68"/>
      <c r="V3" s="68"/>
      <c r="W3" s="68"/>
      <c r="X3" s="68"/>
      <c r="Y3" s="68"/>
      <c r="Z3" s="68"/>
      <c r="AA3" s="68"/>
      <c r="AB3" s="68"/>
      <c r="AC3" s="68"/>
    </row>
    <row r="4">
      <c r="A4" s="68"/>
      <c r="B4" s="68"/>
      <c r="C4" s="68"/>
      <c r="D4" s="68"/>
      <c r="E4" s="68"/>
      <c r="F4" s="68"/>
      <c r="G4" s="68"/>
      <c r="H4" s="68"/>
      <c r="I4" s="68"/>
      <c r="J4" s="68"/>
      <c r="K4" s="68"/>
      <c r="L4" s="68"/>
      <c r="M4" s="68"/>
      <c r="N4" s="68"/>
      <c r="O4" s="68"/>
      <c r="P4" s="68"/>
      <c r="Q4" s="68"/>
      <c r="R4" s="68"/>
      <c r="S4" s="68"/>
      <c r="T4" s="68"/>
      <c r="U4" s="68"/>
      <c r="V4" s="68"/>
      <c r="W4" s="68"/>
      <c r="X4" s="68"/>
      <c r="Y4" s="68"/>
      <c r="Z4" s="68"/>
      <c r="AA4" s="68"/>
      <c r="AB4" s="68"/>
    </row>
    <row r="5">
      <c r="A5" s="68"/>
      <c r="B5" s="68"/>
      <c r="C5" s="68"/>
      <c r="D5" s="68"/>
      <c r="E5" s="68"/>
      <c r="F5" s="68"/>
      <c r="G5" s="68"/>
      <c r="H5" s="68"/>
      <c r="I5" s="68"/>
      <c r="J5" s="68"/>
      <c r="K5" s="68"/>
      <c r="L5" s="68"/>
      <c r="M5" s="68"/>
      <c r="N5" s="68"/>
      <c r="O5" s="68"/>
      <c r="P5" s="68"/>
      <c r="Q5" s="68"/>
      <c r="R5" s="68"/>
      <c r="S5" s="68"/>
      <c r="T5" s="68"/>
      <c r="U5" s="68"/>
      <c r="V5" s="68"/>
      <c r="W5" s="68"/>
      <c r="X5" s="68"/>
      <c r="Y5" s="68"/>
      <c r="Z5" s="68"/>
      <c r="AA5" s="68"/>
    </row>
    <row r="6">
      <c r="A6" s="68"/>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row>
    <row r="7">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row>
    <row r="8">
      <c r="A8" s="68"/>
      <c r="B8" s="68"/>
      <c r="C8" s="68"/>
      <c r="D8" s="68"/>
      <c r="E8" s="68"/>
      <c r="F8" s="68"/>
      <c r="G8" s="68"/>
      <c r="H8" s="68"/>
      <c r="I8" s="68"/>
      <c r="J8" s="68"/>
      <c r="K8" s="68"/>
      <c r="L8" s="68"/>
      <c r="M8" s="68"/>
      <c r="N8" s="68"/>
      <c r="O8" s="68"/>
      <c r="P8" s="68"/>
      <c r="Q8" s="68"/>
      <c r="R8" s="68"/>
      <c r="S8" s="68"/>
      <c r="T8" s="68"/>
      <c r="U8" s="68"/>
      <c r="V8" s="68"/>
      <c r="W8" s="68"/>
      <c r="X8" s="68"/>
      <c r="Y8" s="68"/>
      <c r="Z8" s="68"/>
      <c r="AA8" s="68"/>
      <c r="AB8" s="68"/>
    </row>
    <row r="9">
      <c r="A9" s="68"/>
      <c r="B9" s="68"/>
      <c r="C9" s="68"/>
      <c r="D9" s="68"/>
      <c r="E9" s="68"/>
      <c r="F9" s="68"/>
      <c r="G9" s="68"/>
      <c r="H9" s="68"/>
      <c r="I9" s="68"/>
      <c r="J9" s="68"/>
      <c r="K9" s="68"/>
      <c r="L9" s="68"/>
      <c r="M9" s="68"/>
      <c r="N9" s="68"/>
      <c r="O9" s="68"/>
      <c r="P9" s="68"/>
      <c r="Q9" s="68"/>
      <c r="R9" s="68"/>
      <c r="S9" s="68"/>
      <c r="T9" s="68"/>
      <c r="U9" s="68"/>
      <c r="V9" s="68"/>
      <c r="W9" s="68"/>
      <c r="X9" s="68"/>
      <c r="Y9" s="68"/>
      <c r="Z9" s="68"/>
      <c r="AA9" s="68"/>
      <c r="AC9" s="68"/>
    </row>
    <row r="10">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row>
    <row r="1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c r="AA11" s="68"/>
      <c r="AB11" s="68"/>
    </row>
    <row r="12">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c r="AA12" s="68"/>
      <c r="AB12" s="68"/>
      <c r="AC12" s="68"/>
    </row>
    <row r="13">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c r="AA13" s="68"/>
      <c r="AB13" s="68"/>
    </row>
    <row r="14">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c r="AA14" s="68"/>
      <c r="AB14" s="68"/>
      <c r="AC14" s="68"/>
    </row>
    <row r="15">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row>
    <row r="16">
      <c r="A16" s="68"/>
      <c r="B16" s="68"/>
      <c r="C16" s="68"/>
      <c r="D16" s="68"/>
      <c r="E16" s="68"/>
      <c r="G16" s="68"/>
      <c r="H16" s="68"/>
      <c r="I16" s="68"/>
      <c r="J16" s="68"/>
      <c r="K16" s="68"/>
      <c r="L16" s="68"/>
      <c r="M16" s="68"/>
      <c r="N16" s="68"/>
      <c r="O16" s="68"/>
      <c r="P16" s="68"/>
      <c r="Q16" s="68"/>
      <c r="R16" s="68"/>
      <c r="S16" s="68"/>
      <c r="T16" s="68"/>
      <c r="U16" s="68"/>
      <c r="V16" s="68"/>
      <c r="W16" s="68"/>
      <c r="X16" s="68"/>
      <c r="Y16" s="68"/>
      <c r="Z16" s="68"/>
      <c r="AA16" s="68"/>
      <c r="AC16" s="68"/>
    </row>
    <row r="17">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sheetData>
    <row r="1">
      <c r="A1" s="416" t="s">
        <v>159</v>
      </c>
      <c r="B1" s="416" t="s">
        <v>182</v>
      </c>
      <c r="C1" s="416" t="s">
        <v>167</v>
      </c>
      <c r="D1" s="416" t="s">
        <v>736</v>
      </c>
      <c r="E1" s="416" t="s">
        <v>599</v>
      </c>
      <c r="F1" s="416" t="s">
        <v>675</v>
      </c>
      <c r="G1" s="416" t="s">
        <v>585</v>
      </c>
      <c r="H1" s="416" t="s">
        <v>75</v>
      </c>
      <c r="I1" s="416" t="s">
        <v>97</v>
      </c>
      <c r="J1" s="416" t="s">
        <v>65</v>
      </c>
      <c r="K1" s="416" t="s">
        <v>749</v>
      </c>
      <c r="L1" s="416" t="s">
        <v>759</v>
      </c>
      <c r="M1" s="416"/>
      <c r="N1" s="416"/>
      <c r="O1" s="416"/>
      <c r="P1" s="416"/>
      <c r="Q1" s="416"/>
      <c r="R1" s="416"/>
      <c r="S1" s="416"/>
      <c r="T1" s="416"/>
      <c r="U1" s="416"/>
      <c r="V1" s="416"/>
      <c r="W1" s="416"/>
      <c r="X1" s="416"/>
      <c r="Y1" s="416"/>
      <c r="Z1" s="416"/>
      <c r="AA1" s="416"/>
      <c r="AB1" s="416"/>
      <c r="AC1" s="416"/>
      <c r="AD1" s="416"/>
      <c r="AE1" s="416"/>
      <c r="AF1" s="416"/>
      <c r="AG1" s="416"/>
      <c r="AH1" s="416"/>
      <c r="AI1" s="416"/>
      <c r="AJ1" s="416"/>
      <c r="AK1" s="416"/>
      <c r="AL1" s="416"/>
      <c r="AM1" s="416"/>
      <c r="AN1" s="416"/>
    </row>
    <row r="2">
      <c r="A2" s="68" t="s">
        <v>72</v>
      </c>
      <c r="B2" s="68">
        <v>2.0240211E7</v>
      </c>
      <c r="C2" s="429" t="s">
        <v>1094</v>
      </c>
      <c r="D2" s="68">
        <v>448.0</v>
      </c>
      <c r="E2" s="68">
        <v>309080.0</v>
      </c>
      <c r="F2" s="68">
        <v>6751636.0</v>
      </c>
      <c r="G2" s="68">
        <v>6166530.0</v>
      </c>
      <c r="H2" s="68">
        <v>599.0</v>
      </c>
      <c r="I2" s="68">
        <v>71832.0</v>
      </c>
      <c r="J2" s="68">
        <v>109415.0</v>
      </c>
      <c r="K2" s="68">
        <v>5663.0</v>
      </c>
      <c r="L2" s="68">
        <v>2632.0</v>
      </c>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row>
    <row r="3">
      <c r="A3" s="68" t="s">
        <v>719</v>
      </c>
      <c r="B3" s="68">
        <v>2.0240211E7</v>
      </c>
      <c r="C3" s="429" t="s">
        <v>1094</v>
      </c>
      <c r="D3" s="68">
        <v>422.0</v>
      </c>
      <c r="E3" s="68">
        <v>18075.0</v>
      </c>
      <c r="F3" s="68">
        <v>6087345.0</v>
      </c>
      <c r="G3" s="68">
        <v>5502152.0</v>
      </c>
      <c r="H3" s="68">
        <v>123.0</v>
      </c>
      <c r="I3" s="68">
        <v>2705.0</v>
      </c>
      <c r="J3" s="68">
        <v>4719.0</v>
      </c>
      <c r="K3" s="68">
        <v>4172.0</v>
      </c>
      <c r="L3" s="68">
        <v>1662.0</v>
      </c>
      <c r="M3" s="68"/>
      <c r="N3" s="68"/>
      <c r="O3" s="68"/>
      <c r="P3" s="68"/>
      <c r="Q3" s="68"/>
      <c r="R3" s="68"/>
      <c r="S3" s="68"/>
      <c r="T3" s="68"/>
      <c r="U3" s="68"/>
      <c r="V3" s="68"/>
      <c r="W3" s="68"/>
      <c r="X3" s="68"/>
      <c r="Y3" s="68"/>
      <c r="Z3" s="68"/>
      <c r="AA3" s="68"/>
      <c r="AB3" s="68"/>
      <c r="AC3" s="68"/>
      <c r="AD3" s="68"/>
      <c r="AE3" s="68"/>
      <c r="AF3" s="68"/>
      <c r="AG3" s="68"/>
      <c r="AH3" s="68"/>
      <c r="AI3" s="68"/>
      <c r="AJ3" s="68"/>
      <c r="AK3" s="68"/>
      <c r="AL3" s="68"/>
      <c r="AM3" s="68"/>
      <c r="AN3" s="68"/>
    </row>
    <row r="4">
      <c r="A4" s="68" t="s">
        <v>84</v>
      </c>
      <c r="B4" s="68">
        <v>2.0240211E7</v>
      </c>
      <c r="C4" s="429" t="s">
        <v>1094</v>
      </c>
      <c r="D4" s="68">
        <v>196.0</v>
      </c>
      <c r="E4" s="68">
        <v>202528.0</v>
      </c>
      <c r="F4" s="68">
        <v>3783298.0</v>
      </c>
      <c r="G4" s="68">
        <v>1143353.0</v>
      </c>
      <c r="H4" s="68">
        <v>89.0</v>
      </c>
      <c r="I4" s="68">
        <v>4099.0</v>
      </c>
      <c r="J4" s="68">
        <v>5728.0</v>
      </c>
      <c r="K4" s="68">
        <v>1267.0</v>
      </c>
      <c r="L4" s="68">
        <v>783.0</v>
      </c>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row>
    <row r="5">
      <c r="A5" s="68" t="s">
        <v>725</v>
      </c>
      <c r="B5" s="68">
        <v>2.0240211E7</v>
      </c>
      <c r="C5" s="429" t="s">
        <v>1094</v>
      </c>
      <c r="D5" s="68">
        <v>200.0</v>
      </c>
      <c r="E5" s="68">
        <v>9214.0</v>
      </c>
      <c r="F5" s="68">
        <v>3116018.0</v>
      </c>
      <c r="G5" s="68">
        <v>894209.0</v>
      </c>
      <c r="H5" s="68">
        <v>59.0</v>
      </c>
      <c r="I5" s="68">
        <v>7304.0</v>
      </c>
      <c r="J5" s="68">
        <v>6290.0</v>
      </c>
      <c r="K5" s="68">
        <v>1372.0</v>
      </c>
      <c r="L5" s="68">
        <v>848.0</v>
      </c>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row>
    <row r="6">
      <c r="A6" s="68" t="s">
        <v>122</v>
      </c>
      <c r="B6" s="68">
        <v>2.0240211E7</v>
      </c>
      <c r="C6" s="429" t="s">
        <v>1094</v>
      </c>
      <c r="D6" s="68">
        <v>252.0</v>
      </c>
      <c r="E6" s="68">
        <v>186440.0</v>
      </c>
      <c r="F6" s="68">
        <v>2354533.0</v>
      </c>
      <c r="G6" s="68">
        <v>526452.0</v>
      </c>
      <c r="H6" s="68">
        <v>330.0</v>
      </c>
      <c r="I6" s="68">
        <v>74849.0</v>
      </c>
      <c r="J6" s="68">
        <v>12154.0</v>
      </c>
      <c r="K6" s="68">
        <v>1143.0</v>
      </c>
      <c r="L6" s="68">
        <v>776.0</v>
      </c>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row>
    <row r="7">
      <c r="A7" s="68" t="s">
        <v>54</v>
      </c>
      <c r="B7" s="68">
        <v>2.0240211E7</v>
      </c>
      <c r="C7" s="429" t="s">
        <v>1117</v>
      </c>
      <c r="D7" s="68">
        <v>420.0</v>
      </c>
      <c r="E7" s="68">
        <v>195558.0</v>
      </c>
      <c r="F7" s="68">
        <v>1075215.0</v>
      </c>
      <c r="G7" s="68">
        <v>1044127.0</v>
      </c>
      <c r="H7" s="68">
        <v>194.0</v>
      </c>
      <c r="I7" s="68">
        <v>31693.0</v>
      </c>
      <c r="J7" s="68">
        <v>53771.0</v>
      </c>
      <c r="K7" s="68">
        <v>3647.0</v>
      </c>
      <c r="L7" s="68">
        <v>2233.0</v>
      </c>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row>
    <row r="8">
      <c r="A8" s="68" t="s">
        <v>62</v>
      </c>
      <c r="B8" s="68">
        <v>2.0240211E7</v>
      </c>
      <c r="C8" s="429" t="s">
        <v>1117</v>
      </c>
      <c r="D8" s="68">
        <v>415.0</v>
      </c>
      <c r="E8" s="68">
        <v>7408.0</v>
      </c>
      <c r="F8" s="68">
        <v>868579.0</v>
      </c>
      <c r="G8" s="68">
        <v>973303.0</v>
      </c>
      <c r="H8" s="68">
        <v>41.0</v>
      </c>
      <c r="I8" s="68">
        <v>24265.0</v>
      </c>
      <c r="J8" s="68">
        <v>47672.0</v>
      </c>
      <c r="K8" s="68">
        <v>1662.0</v>
      </c>
      <c r="L8" s="68">
        <v>998.0</v>
      </c>
      <c r="M8" s="68"/>
      <c r="P8" s="68"/>
      <c r="Q8" s="68"/>
      <c r="R8" s="68"/>
      <c r="S8" s="68"/>
      <c r="T8" s="68"/>
      <c r="U8" s="68"/>
      <c r="V8" s="68"/>
      <c r="W8" s="68"/>
      <c r="X8" s="68"/>
      <c r="Y8" s="68"/>
      <c r="Z8" s="68"/>
      <c r="AA8" s="68"/>
      <c r="AB8" s="68"/>
      <c r="AC8" s="68"/>
      <c r="AD8" s="68"/>
      <c r="AE8" s="68"/>
      <c r="AF8" s="68"/>
      <c r="AG8" s="68"/>
      <c r="AH8" s="68"/>
      <c r="AI8" s="68"/>
      <c r="AJ8" s="68"/>
      <c r="AK8" s="68"/>
      <c r="AL8" s="68"/>
      <c r="AM8" s="68"/>
      <c r="AN8" s="68"/>
    </row>
    <row r="9">
      <c r="A9" s="68" t="s">
        <v>202</v>
      </c>
      <c r="B9" s="68">
        <v>2.0240211E7</v>
      </c>
      <c r="C9" s="429" t="s">
        <v>1117</v>
      </c>
      <c r="D9" s="68">
        <v>1157.0</v>
      </c>
      <c r="E9" s="68">
        <v>45820.0</v>
      </c>
      <c r="F9" s="68">
        <v>392139.0</v>
      </c>
      <c r="G9" s="68">
        <v>508147.0</v>
      </c>
      <c r="H9" s="68">
        <v>63.0</v>
      </c>
      <c r="I9" s="68">
        <v>18090.0</v>
      </c>
      <c r="J9" s="68">
        <v>28151.0</v>
      </c>
      <c r="K9" s="68">
        <v>571.0</v>
      </c>
      <c r="L9" s="68">
        <v>431.0</v>
      </c>
      <c r="M9" s="68"/>
      <c r="P9" s="68"/>
      <c r="Q9" s="68"/>
      <c r="R9" s="68"/>
      <c r="S9" s="68"/>
      <c r="T9" s="68"/>
      <c r="U9" s="68"/>
      <c r="V9" s="68"/>
      <c r="W9" s="68"/>
      <c r="X9" s="68"/>
      <c r="Y9" s="68"/>
      <c r="Z9" s="68"/>
      <c r="AA9" s="68"/>
      <c r="AB9" s="68"/>
      <c r="AC9" s="68"/>
      <c r="AD9" s="68"/>
      <c r="AE9" s="68"/>
      <c r="AF9" s="68"/>
      <c r="AG9" s="68"/>
      <c r="AH9" s="68"/>
      <c r="AI9" s="68"/>
      <c r="AJ9" s="68"/>
      <c r="AK9" s="68"/>
      <c r="AL9" s="68"/>
      <c r="AM9" s="68"/>
      <c r="AN9" s="68"/>
    </row>
    <row r="10">
      <c r="A10" s="68" t="s">
        <v>762</v>
      </c>
      <c r="B10" s="68">
        <v>2.0240211E7</v>
      </c>
      <c r="C10" s="429" t="s">
        <v>1117</v>
      </c>
      <c r="D10" s="68">
        <v>1044.0</v>
      </c>
      <c r="E10" s="68">
        <v>2174.0</v>
      </c>
      <c r="F10" s="68">
        <v>338320.0</v>
      </c>
      <c r="G10" s="68">
        <v>499231.0</v>
      </c>
      <c r="H10" s="68">
        <v>29.0</v>
      </c>
      <c r="I10" s="68">
        <v>8972.0</v>
      </c>
      <c r="J10" s="68">
        <v>4424.0</v>
      </c>
      <c r="K10" s="68">
        <v>124.0</v>
      </c>
      <c r="L10" s="68">
        <v>95.0</v>
      </c>
      <c r="M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row>
    <row r="11">
      <c r="A11" s="68" t="s">
        <v>222</v>
      </c>
      <c r="B11" s="68">
        <v>2.0240211E7</v>
      </c>
      <c r="C11" s="429" t="s">
        <v>1117</v>
      </c>
      <c r="D11" s="68">
        <v>1237.0</v>
      </c>
      <c r="E11" s="68">
        <v>29574.0</v>
      </c>
      <c r="F11" s="68">
        <v>303964.0</v>
      </c>
      <c r="G11" s="68">
        <v>113798.0</v>
      </c>
      <c r="H11" s="68">
        <v>55.0</v>
      </c>
      <c r="I11" s="68">
        <v>17809.0</v>
      </c>
      <c r="J11" s="68">
        <v>5840.0</v>
      </c>
      <c r="K11" s="68">
        <v>560.0</v>
      </c>
      <c r="L11" s="68">
        <v>498.0</v>
      </c>
      <c r="M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row>
    <row r="12">
      <c r="A12" s="68" t="s">
        <v>72</v>
      </c>
      <c r="B12" s="68">
        <v>2.0240211E7</v>
      </c>
      <c r="C12" s="429" t="s">
        <v>1138</v>
      </c>
      <c r="D12" s="68">
        <v>3036.0</v>
      </c>
      <c r="E12" s="68">
        <v>131203.0</v>
      </c>
      <c r="F12" s="68">
        <v>878142.0</v>
      </c>
      <c r="G12" s="68">
        <v>370681.0</v>
      </c>
      <c r="H12" s="68">
        <v>69.0</v>
      </c>
      <c r="I12" s="68">
        <v>22929.0</v>
      </c>
      <c r="J12" s="68">
        <v>10953.0</v>
      </c>
      <c r="K12" s="68">
        <v>2871.0</v>
      </c>
      <c r="L12" s="68">
        <v>1264.0</v>
      </c>
      <c r="M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row>
    <row r="13">
      <c r="A13" s="68" t="s">
        <v>719</v>
      </c>
      <c r="B13" s="68">
        <v>2.0240211E7</v>
      </c>
      <c r="C13" s="429" t="s">
        <v>1138</v>
      </c>
      <c r="D13" s="68">
        <v>2985.0</v>
      </c>
      <c r="E13" s="68">
        <v>8706.0</v>
      </c>
      <c r="F13" s="68">
        <v>752478.0</v>
      </c>
      <c r="G13" s="68">
        <v>295367.0</v>
      </c>
      <c r="H13" s="68">
        <v>16.0</v>
      </c>
      <c r="I13" s="68">
        <v>297.0</v>
      </c>
      <c r="J13" s="68">
        <v>201.0</v>
      </c>
      <c r="K13" s="68">
        <v>2186.0</v>
      </c>
      <c r="L13" s="68">
        <v>846.0</v>
      </c>
      <c r="M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row>
    <row r="14">
      <c r="A14" s="68" t="s">
        <v>84</v>
      </c>
      <c r="B14" s="68">
        <v>2.0240211E7</v>
      </c>
      <c r="C14" s="429" t="s">
        <v>1138</v>
      </c>
      <c r="D14" s="68">
        <v>1150.0</v>
      </c>
      <c r="E14" s="68">
        <v>34547.0</v>
      </c>
      <c r="F14" s="68">
        <v>603359.0</v>
      </c>
      <c r="G14" s="68">
        <v>326758.0</v>
      </c>
      <c r="H14" s="68">
        <v>47.0</v>
      </c>
      <c r="I14" s="68">
        <v>18313.0</v>
      </c>
      <c r="J14" s="68">
        <v>9816.0</v>
      </c>
      <c r="K14" s="68">
        <v>1029.0</v>
      </c>
      <c r="L14" s="68">
        <v>484.0</v>
      </c>
      <c r="M14" s="68"/>
      <c r="P14" s="68"/>
      <c r="Q14" s="68"/>
      <c r="R14" s="68"/>
      <c r="S14" s="68"/>
      <c r="T14" s="68"/>
      <c r="U14" s="68"/>
      <c r="V14" s="68"/>
      <c r="W14" s="68"/>
      <c r="X14" s="68"/>
      <c r="Y14" s="68"/>
      <c r="Z14" s="68"/>
      <c r="AA14" s="68"/>
      <c r="AB14" s="68"/>
      <c r="AC14" s="68"/>
      <c r="AD14" s="68"/>
      <c r="AE14" s="68"/>
      <c r="AF14" s="68"/>
      <c r="AG14" s="68"/>
      <c r="AH14" s="68"/>
      <c r="AI14" s="68"/>
      <c r="AJ14" s="68"/>
      <c r="AK14" s="68"/>
      <c r="AL14" s="68"/>
      <c r="AM14" s="68"/>
      <c r="AN14" s="68"/>
    </row>
    <row r="15">
      <c r="A15" s="68" t="s">
        <v>111</v>
      </c>
      <c r="B15" s="68">
        <v>2.0240211E7</v>
      </c>
      <c r="C15" s="429" t="s">
        <v>1138</v>
      </c>
      <c r="D15" s="68">
        <v>1229.0</v>
      </c>
      <c r="E15" s="68">
        <v>40489.0</v>
      </c>
      <c r="F15" s="68">
        <v>526551.0</v>
      </c>
      <c r="G15" s="68">
        <v>165642.0</v>
      </c>
      <c r="H15" s="68">
        <v>72.0</v>
      </c>
      <c r="I15" s="68">
        <v>33559.0</v>
      </c>
      <c r="J15" s="68">
        <v>8299.0</v>
      </c>
      <c r="K15" s="68">
        <v>1071.0</v>
      </c>
      <c r="L15" s="68">
        <v>759.0</v>
      </c>
      <c r="M15" s="68"/>
      <c r="P15" s="68"/>
      <c r="Q15" s="68"/>
      <c r="R15" s="68"/>
      <c r="S15" s="68"/>
      <c r="T15" s="68"/>
      <c r="U15" s="68"/>
      <c r="V15" s="68"/>
      <c r="W15" s="68"/>
      <c r="X15" s="68"/>
      <c r="Y15" s="68"/>
      <c r="Z15" s="68"/>
      <c r="AA15" s="68"/>
      <c r="AB15" s="68"/>
      <c r="AC15" s="68"/>
      <c r="AD15" s="68"/>
      <c r="AE15" s="68"/>
      <c r="AF15" s="68"/>
      <c r="AG15" s="68"/>
      <c r="AH15" s="68"/>
      <c r="AI15" s="68"/>
      <c r="AJ15" s="68"/>
      <c r="AK15" s="68"/>
      <c r="AL15" s="68"/>
      <c r="AM15" s="68"/>
      <c r="AN15" s="68"/>
    </row>
    <row r="16">
      <c r="A16" s="68" t="s">
        <v>122</v>
      </c>
      <c r="B16" s="68">
        <v>2.0240211E7</v>
      </c>
      <c r="C16" s="429" t="s">
        <v>1138</v>
      </c>
      <c r="D16" s="68">
        <v>926.0</v>
      </c>
      <c r="E16" s="68">
        <v>43419.0</v>
      </c>
      <c r="F16" s="68">
        <v>522924.0</v>
      </c>
      <c r="G16" s="68">
        <v>49915.0</v>
      </c>
      <c r="H16" s="68">
        <v>84.0</v>
      </c>
      <c r="I16" s="68">
        <v>14872.0</v>
      </c>
      <c r="J16" s="68">
        <v>1361.0</v>
      </c>
      <c r="K16" s="68">
        <v>494.0</v>
      </c>
      <c r="L16" s="68">
        <v>379.0</v>
      </c>
      <c r="M16" s="68"/>
      <c r="P16" s="68"/>
      <c r="Q16" s="68"/>
      <c r="R16" s="68"/>
      <c r="S16" s="68"/>
      <c r="T16" s="68"/>
      <c r="U16" s="68"/>
      <c r="V16" s="68"/>
      <c r="W16" s="68"/>
      <c r="X16" s="68"/>
      <c r="Y16" s="68"/>
      <c r="Z16" s="68"/>
      <c r="AA16" s="68"/>
      <c r="AB16" s="68"/>
      <c r="AC16" s="68"/>
      <c r="AD16" s="68"/>
      <c r="AE16" s="68"/>
      <c r="AF16" s="68"/>
      <c r="AG16" s="68"/>
      <c r="AH16" s="68"/>
      <c r="AI16" s="68"/>
      <c r="AJ16" s="68"/>
      <c r="AK16" s="68"/>
      <c r="AL16" s="68"/>
      <c r="AM16" s="68"/>
      <c r="AN16" s="68"/>
    </row>
    <row r="17">
      <c r="A17" s="68" t="s">
        <v>246</v>
      </c>
      <c r="B17" s="68">
        <v>2.0240211E7</v>
      </c>
      <c r="C17" s="429" t="s">
        <v>1158</v>
      </c>
      <c r="D17" s="68">
        <v>2425.0</v>
      </c>
      <c r="E17" s="68">
        <v>18252.0</v>
      </c>
      <c r="F17" s="68">
        <v>598580.0</v>
      </c>
      <c r="G17" s="68">
        <v>902386.0</v>
      </c>
      <c r="H17" s="68">
        <v>222.0</v>
      </c>
      <c r="I17" s="68">
        <v>25010.0</v>
      </c>
      <c r="J17" s="68">
        <v>41393.0</v>
      </c>
      <c r="K17" s="68">
        <v>261.0</v>
      </c>
      <c r="L17" s="68">
        <v>201.0</v>
      </c>
      <c r="M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row>
    <row r="18">
      <c r="A18" s="68" t="s">
        <v>72</v>
      </c>
      <c r="B18" s="68">
        <v>2.0240211E7</v>
      </c>
      <c r="C18" s="429" t="s">
        <v>1158</v>
      </c>
      <c r="D18" s="68">
        <v>6485.0</v>
      </c>
      <c r="E18" s="68">
        <v>49150.0</v>
      </c>
      <c r="F18" s="68">
        <v>383456.0</v>
      </c>
      <c r="G18" s="68">
        <v>1432044.0</v>
      </c>
      <c r="H18" s="68">
        <v>137.0</v>
      </c>
      <c r="I18" s="68">
        <v>27863.0</v>
      </c>
      <c r="J18" s="68">
        <v>100534.0</v>
      </c>
      <c r="K18" s="68">
        <v>3760.0</v>
      </c>
      <c r="L18" s="68">
        <v>807.0</v>
      </c>
      <c r="M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row>
    <row r="19">
      <c r="A19" s="68" t="s">
        <v>719</v>
      </c>
      <c r="B19" s="68">
        <v>2.0240211E7</v>
      </c>
      <c r="C19" s="429" t="s">
        <v>1158</v>
      </c>
      <c r="D19" s="68">
        <v>6362.0</v>
      </c>
      <c r="E19" s="68">
        <v>4599.0</v>
      </c>
      <c r="F19" s="68">
        <v>327046.0</v>
      </c>
      <c r="G19" s="68">
        <v>1162206.0</v>
      </c>
      <c r="H19" s="68">
        <v>6.0</v>
      </c>
      <c r="I19" s="68">
        <v>52.0</v>
      </c>
      <c r="J19" s="68">
        <v>399.0</v>
      </c>
      <c r="K19" s="68">
        <v>2068.0</v>
      </c>
      <c r="L19" s="68">
        <v>434.0</v>
      </c>
      <c r="M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row>
    <row r="20">
      <c r="A20" s="68" t="s">
        <v>131</v>
      </c>
      <c r="B20" s="68">
        <v>2.0240211E7</v>
      </c>
      <c r="C20" s="429" t="s">
        <v>1158</v>
      </c>
      <c r="D20" s="68">
        <v>3072.0</v>
      </c>
      <c r="E20" s="68">
        <v>10527.0</v>
      </c>
      <c r="F20" s="68">
        <v>228424.0</v>
      </c>
      <c r="G20" s="68">
        <v>60019.0</v>
      </c>
      <c r="H20" s="68">
        <v>18.0</v>
      </c>
      <c r="I20" s="68">
        <v>2174.0</v>
      </c>
      <c r="J20" s="68">
        <v>665.0</v>
      </c>
      <c r="K20" s="68">
        <v>0.0</v>
      </c>
      <c r="L20" s="68">
        <v>0.0</v>
      </c>
      <c r="M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row>
    <row r="21">
      <c r="A21" s="68" t="s">
        <v>746</v>
      </c>
      <c r="B21" s="68">
        <v>2.0240211E7</v>
      </c>
      <c r="C21" s="429" t="s">
        <v>1158</v>
      </c>
      <c r="D21" s="68">
        <v>2619.0</v>
      </c>
      <c r="E21" s="68">
        <v>697.0</v>
      </c>
      <c r="F21" s="68">
        <v>200803.0</v>
      </c>
      <c r="G21" s="68">
        <v>27625.0</v>
      </c>
      <c r="H21" s="68">
        <v>2.0</v>
      </c>
      <c r="I21" s="68">
        <v>728.0</v>
      </c>
      <c r="J21" s="68">
        <v>252.0</v>
      </c>
      <c r="K21" s="68">
        <v>27.0</v>
      </c>
      <c r="L21" s="68">
        <v>20.0</v>
      </c>
      <c r="M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row>
    <row r="22">
      <c r="A22" s="68" t="s">
        <v>54</v>
      </c>
      <c r="B22" s="68">
        <v>2.0240211E7</v>
      </c>
      <c r="C22" s="429" t="s">
        <v>1179</v>
      </c>
      <c r="D22" s="68">
        <v>1709.0</v>
      </c>
      <c r="E22" s="68">
        <v>29919.0</v>
      </c>
      <c r="F22" s="68">
        <v>206698.0</v>
      </c>
      <c r="G22" s="68">
        <v>53964.0</v>
      </c>
      <c r="H22" s="68">
        <v>29.0</v>
      </c>
      <c r="I22" s="68">
        <v>7090.0</v>
      </c>
      <c r="J22" s="68">
        <v>1553.0</v>
      </c>
      <c r="K22" s="68">
        <v>103.0</v>
      </c>
      <c r="L22" s="68">
        <v>95.0</v>
      </c>
      <c r="M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row>
    <row r="23">
      <c r="A23" s="68" t="s">
        <v>62</v>
      </c>
      <c r="B23" s="68">
        <v>2.0240211E7</v>
      </c>
      <c r="C23" s="429" t="s">
        <v>1179</v>
      </c>
      <c r="D23" s="68">
        <v>1493.0</v>
      </c>
      <c r="E23" s="68">
        <v>1012.0</v>
      </c>
      <c r="F23" s="68">
        <v>184144.0</v>
      </c>
      <c r="G23" s="68">
        <v>50215.0</v>
      </c>
      <c r="H23" s="68">
        <v>3.0</v>
      </c>
      <c r="I23" s="68">
        <v>322.0</v>
      </c>
      <c r="J23" s="68">
        <v>231.0</v>
      </c>
      <c r="K23" s="68">
        <v>76.0</v>
      </c>
      <c r="L23" s="68">
        <v>62.0</v>
      </c>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row>
    <row r="24">
      <c r="A24" s="68" t="s">
        <v>72</v>
      </c>
      <c r="B24" s="68">
        <v>2.0240211E7</v>
      </c>
      <c r="C24" s="429" t="s">
        <v>1179</v>
      </c>
      <c r="D24" s="68">
        <v>1300573.0</v>
      </c>
      <c r="E24" s="68">
        <v>2726.0</v>
      </c>
      <c r="F24" s="68">
        <v>570.0</v>
      </c>
      <c r="G24" s="68">
        <v>289.0</v>
      </c>
      <c r="H24" s="68">
        <v>0.0</v>
      </c>
      <c r="I24" s="68">
        <v>0.0</v>
      </c>
      <c r="J24" s="68">
        <v>0.0</v>
      </c>
      <c r="K24" s="68">
        <v>0.0</v>
      </c>
      <c r="L24" s="68">
        <v>0.0</v>
      </c>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row>
    <row r="25">
      <c r="A25" s="68" t="s">
        <v>719</v>
      </c>
      <c r="B25" s="68">
        <v>2.0240211E7</v>
      </c>
      <c r="C25" s="429" t="s">
        <v>1179</v>
      </c>
      <c r="D25" s="68">
        <v>1101305.0</v>
      </c>
      <c r="E25" s="68">
        <v>26.0</v>
      </c>
      <c r="F25" s="68">
        <v>474.0</v>
      </c>
      <c r="G25" s="68">
        <v>318.0</v>
      </c>
      <c r="H25" s="68">
        <v>0.0</v>
      </c>
      <c r="I25" s="68">
        <v>0.0</v>
      </c>
      <c r="J25" s="68">
        <v>0.0</v>
      </c>
      <c r="K25" s="68">
        <v>0.0</v>
      </c>
      <c r="L25" s="68">
        <v>0.0</v>
      </c>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row>
    <row r="26">
      <c r="A26" s="68" t="s">
        <v>602</v>
      </c>
      <c r="B26" s="68">
        <v>2.0240211E7</v>
      </c>
      <c r="C26" s="429" t="s">
        <v>1179</v>
      </c>
      <c r="D26" s="68">
        <v>87216.0</v>
      </c>
      <c r="E26" s="68">
        <v>47.0</v>
      </c>
      <c r="F26" s="68">
        <v>263.0</v>
      </c>
      <c r="G26" s="68">
        <v>259.0</v>
      </c>
      <c r="H26" s="68">
        <v>0.0</v>
      </c>
      <c r="I26" s="68">
        <v>0.0</v>
      </c>
      <c r="J26" s="68">
        <v>0.0</v>
      </c>
      <c r="K26" s="68">
        <v>0.0</v>
      </c>
      <c r="L26" s="68">
        <v>0.0</v>
      </c>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row>
    <row r="27">
      <c r="A27" s="68" t="s">
        <v>54</v>
      </c>
      <c r="B27" s="68">
        <v>2.0240211E7</v>
      </c>
      <c r="C27" s="429" t="s">
        <v>1200</v>
      </c>
      <c r="D27" s="68">
        <v>2119.0</v>
      </c>
      <c r="E27" s="68">
        <v>32313.0</v>
      </c>
      <c r="F27" s="68">
        <v>159528.0</v>
      </c>
      <c r="G27" s="68">
        <v>57429.0</v>
      </c>
      <c r="H27" s="68">
        <v>46.0</v>
      </c>
      <c r="I27" s="68">
        <v>8028.0</v>
      </c>
      <c r="J27" s="68">
        <v>3229.0</v>
      </c>
      <c r="K27" s="68">
        <v>59.0</v>
      </c>
      <c r="L27" s="68">
        <v>57.0</v>
      </c>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row>
    <row r="28">
      <c r="A28" s="68" t="s">
        <v>62</v>
      </c>
      <c r="B28" s="68">
        <v>2.0240211E7</v>
      </c>
      <c r="C28" s="429" t="s">
        <v>1200</v>
      </c>
      <c r="D28" s="68">
        <v>2022.0</v>
      </c>
      <c r="E28" s="68">
        <v>1135.0</v>
      </c>
      <c r="F28" s="68">
        <v>127712.0</v>
      </c>
      <c r="G28" s="68">
        <v>49872.0</v>
      </c>
      <c r="H28" s="68">
        <v>5.0</v>
      </c>
      <c r="I28" s="68">
        <v>7039.0</v>
      </c>
      <c r="J28" s="68">
        <v>5700.0</v>
      </c>
      <c r="K28" s="68">
        <v>0.0</v>
      </c>
      <c r="L28" s="68">
        <v>0.0</v>
      </c>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row>
    <row r="29">
      <c r="A29" s="68" t="s">
        <v>115</v>
      </c>
      <c r="B29" s="68">
        <v>2.0240211E7</v>
      </c>
      <c r="C29" s="429" t="s">
        <v>1200</v>
      </c>
      <c r="D29" s="68">
        <v>93786.0</v>
      </c>
      <c r="E29" s="68">
        <v>3493.0</v>
      </c>
      <c r="F29" s="68">
        <v>3039.0</v>
      </c>
      <c r="G29" s="68">
        <v>1759.0</v>
      </c>
      <c r="H29" s="68">
        <v>1.0</v>
      </c>
      <c r="I29" s="68">
        <v>1.0</v>
      </c>
      <c r="J29" s="68">
        <v>9.0</v>
      </c>
      <c r="K29" s="68">
        <v>0.0</v>
      </c>
      <c r="L29" s="68">
        <v>0.0</v>
      </c>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row>
    <row r="30">
      <c r="A30" s="68" t="s">
        <v>738</v>
      </c>
      <c r="B30" s="68">
        <v>2.0240211E7</v>
      </c>
      <c r="C30" s="429" t="s">
        <v>1200</v>
      </c>
      <c r="D30" s="68">
        <v>95029.0</v>
      </c>
      <c r="E30" s="68">
        <v>65.0</v>
      </c>
      <c r="F30" s="68">
        <v>1717.0</v>
      </c>
      <c r="G30" s="68">
        <v>1003.0</v>
      </c>
      <c r="H30" s="68">
        <v>0.0</v>
      </c>
      <c r="I30" s="68">
        <v>0.0</v>
      </c>
      <c r="J30" s="68">
        <v>0.0</v>
      </c>
      <c r="K30" s="68">
        <v>0.0</v>
      </c>
      <c r="L30" s="68">
        <v>0.0</v>
      </c>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row>
    <row r="31">
      <c r="A31" s="68" t="s">
        <v>202</v>
      </c>
      <c r="B31" s="68">
        <v>2.0240211E7</v>
      </c>
      <c r="C31" s="429" t="s">
        <v>1200</v>
      </c>
      <c r="D31" s="68">
        <v>77883.0</v>
      </c>
      <c r="E31" s="68">
        <v>3729.0</v>
      </c>
      <c r="F31" s="68">
        <v>1650.0</v>
      </c>
      <c r="G31" s="68">
        <v>456.0</v>
      </c>
      <c r="H31" s="68">
        <v>0.0</v>
      </c>
      <c r="I31" s="68">
        <v>0.0</v>
      </c>
      <c r="J31" s="68">
        <v>0.0</v>
      </c>
      <c r="K31" s="68">
        <v>0.0</v>
      </c>
      <c r="L31" s="68">
        <v>0.0</v>
      </c>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row>
    <row r="32">
      <c r="A32" s="68" t="s">
        <v>54</v>
      </c>
      <c r="B32" s="68">
        <v>2.0240211E7</v>
      </c>
      <c r="C32" s="429" t="s">
        <v>1221</v>
      </c>
      <c r="D32" s="68">
        <v>2473.0</v>
      </c>
      <c r="E32" s="68">
        <v>40218.0</v>
      </c>
      <c r="F32" s="68">
        <v>133891.0</v>
      </c>
      <c r="G32" s="68">
        <v>90541.0</v>
      </c>
      <c r="H32" s="68">
        <v>23.0</v>
      </c>
      <c r="I32" s="68">
        <v>2369.0</v>
      </c>
      <c r="J32" s="68">
        <v>3631.0</v>
      </c>
      <c r="K32" s="68">
        <v>176.0</v>
      </c>
      <c r="L32" s="68">
        <v>158.0</v>
      </c>
    </row>
    <row r="33">
      <c r="A33" s="68" t="s">
        <v>62</v>
      </c>
      <c r="B33" s="68">
        <v>2.0240211E7</v>
      </c>
      <c r="C33" s="429" t="s">
        <v>1221</v>
      </c>
      <c r="D33" s="68">
        <v>2486.0</v>
      </c>
      <c r="E33" s="68">
        <v>1567.0</v>
      </c>
      <c r="F33" s="68">
        <v>100201.0</v>
      </c>
      <c r="G33" s="68">
        <v>80351.0</v>
      </c>
      <c r="H33" s="68">
        <v>3.0</v>
      </c>
      <c r="I33" s="68">
        <v>990.0</v>
      </c>
      <c r="J33" s="68">
        <v>2360.0</v>
      </c>
      <c r="K33" s="68">
        <v>178.0</v>
      </c>
      <c r="L33" s="68">
        <v>121.0</v>
      </c>
    </row>
    <row r="34">
      <c r="A34" s="68" t="s">
        <v>72</v>
      </c>
      <c r="B34" s="68">
        <v>2.0240211E7</v>
      </c>
      <c r="C34" s="429" t="s">
        <v>1221</v>
      </c>
      <c r="D34" s="68">
        <v>270383.0</v>
      </c>
      <c r="E34" s="68">
        <v>5415.0</v>
      </c>
      <c r="F34" s="68">
        <v>5164.0</v>
      </c>
      <c r="G34" s="68">
        <v>2781.0</v>
      </c>
      <c r="H34" s="68">
        <v>0.0</v>
      </c>
      <c r="I34" s="68">
        <v>0.0</v>
      </c>
      <c r="J34" s="68">
        <v>0.0</v>
      </c>
      <c r="K34" s="68">
        <v>0.0</v>
      </c>
      <c r="L34" s="68">
        <v>0.0</v>
      </c>
    </row>
    <row r="35">
      <c r="A35" s="68" t="s">
        <v>719</v>
      </c>
      <c r="B35" s="68">
        <v>2.0240211E7</v>
      </c>
      <c r="C35" s="429" t="s">
        <v>1221</v>
      </c>
      <c r="D35" s="68">
        <v>244062.0</v>
      </c>
      <c r="E35" s="68">
        <v>274.0</v>
      </c>
      <c r="F35" s="68">
        <v>4328.0</v>
      </c>
      <c r="G35" s="68">
        <v>2483.0</v>
      </c>
      <c r="H35" s="68">
        <v>0.0</v>
      </c>
      <c r="I35" s="68">
        <v>0.0</v>
      </c>
      <c r="J35" s="68">
        <v>0.0</v>
      </c>
      <c r="K35" s="68">
        <v>0.0</v>
      </c>
      <c r="L35" s="68">
        <v>0.0</v>
      </c>
    </row>
    <row r="36">
      <c r="A36" s="68" t="s">
        <v>202</v>
      </c>
      <c r="B36" s="68">
        <v>2.0240211E7</v>
      </c>
      <c r="C36" s="429" t="s">
        <v>1221</v>
      </c>
      <c r="D36" s="68">
        <v>48771.0</v>
      </c>
      <c r="E36" s="68">
        <v>6557.0</v>
      </c>
      <c r="F36" s="68">
        <v>3300.0</v>
      </c>
      <c r="G36" s="68">
        <v>172.0</v>
      </c>
      <c r="H36" s="68">
        <v>0.0</v>
      </c>
      <c r="I36" s="68">
        <v>0.0</v>
      </c>
      <c r="J36" s="68">
        <v>0.0</v>
      </c>
      <c r="K36" s="68">
        <v>0.0</v>
      </c>
      <c r="L36" s="68">
        <v>0.0</v>
      </c>
    </row>
    <row r="37">
      <c r="A37" s="68" t="s">
        <v>54</v>
      </c>
      <c r="B37" s="68">
        <v>2.0240211E7</v>
      </c>
      <c r="C37" s="429" t="s">
        <v>1244</v>
      </c>
      <c r="D37" s="68">
        <v>2379.0</v>
      </c>
      <c r="E37" s="68">
        <v>34251.0</v>
      </c>
      <c r="F37" s="68">
        <v>140292.0</v>
      </c>
      <c r="G37" s="68">
        <v>24438.0</v>
      </c>
      <c r="H37" s="68">
        <v>30.0</v>
      </c>
      <c r="I37" s="68">
        <v>4915.0</v>
      </c>
      <c r="J37" s="68">
        <v>1233.0</v>
      </c>
      <c r="K37" s="68">
        <v>32.0</v>
      </c>
      <c r="L37" s="68">
        <v>29.0</v>
      </c>
    </row>
    <row r="38">
      <c r="A38" s="68" t="s">
        <v>62</v>
      </c>
      <c r="B38" s="68">
        <v>2.0240211E7</v>
      </c>
      <c r="C38" s="429" t="s">
        <v>1244</v>
      </c>
      <c r="D38" s="68">
        <v>2363.0</v>
      </c>
      <c r="E38" s="68">
        <v>1810.0</v>
      </c>
      <c r="F38" s="68">
        <v>106785.0</v>
      </c>
      <c r="G38" s="68">
        <v>20947.0</v>
      </c>
      <c r="H38" s="68">
        <v>6.0</v>
      </c>
      <c r="I38" s="68">
        <v>1933.0</v>
      </c>
      <c r="J38" s="68">
        <v>310.0</v>
      </c>
      <c r="K38" s="68">
        <v>101.0</v>
      </c>
      <c r="L38" s="68">
        <v>34.0</v>
      </c>
    </row>
    <row r="39">
      <c r="A39" s="68" t="s">
        <v>202</v>
      </c>
      <c r="B39" s="68">
        <v>2.0240211E7</v>
      </c>
      <c r="C39" s="429" t="s">
        <v>1244</v>
      </c>
      <c r="D39" s="68">
        <v>13060.0</v>
      </c>
      <c r="E39" s="68">
        <v>6278.0</v>
      </c>
      <c r="F39" s="68">
        <v>19992.0</v>
      </c>
      <c r="G39" s="68">
        <v>3004.0</v>
      </c>
      <c r="H39" s="68">
        <v>0.0</v>
      </c>
      <c r="I39" s="68">
        <v>0.0</v>
      </c>
      <c r="J39" s="68">
        <v>0.0</v>
      </c>
      <c r="K39" s="68">
        <v>0.0</v>
      </c>
      <c r="L39" s="68">
        <v>0.0</v>
      </c>
    </row>
    <row r="40">
      <c r="A40" s="68" t="s">
        <v>762</v>
      </c>
      <c r="B40" s="68">
        <v>2.0240211E7</v>
      </c>
      <c r="C40" s="429" t="s">
        <v>1244</v>
      </c>
      <c r="D40" s="68">
        <v>12696.0</v>
      </c>
      <c r="E40" s="68">
        <v>224.0</v>
      </c>
      <c r="F40" s="68">
        <v>13612.0</v>
      </c>
      <c r="G40" s="68">
        <v>2669.0</v>
      </c>
      <c r="H40" s="68">
        <v>0.0</v>
      </c>
      <c r="I40" s="68">
        <v>0.0</v>
      </c>
      <c r="J40" s="68">
        <v>0.0</v>
      </c>
      <c r="K40" s="68">
        <v>0.0</v>
      </c>
      <c r="L40" s="68">
        <v>0.0</v>
      </c>
    </row>
    <row r="41">
      <c r="A41" s="68" t="s">
        <v>149</v>
      </c>
      <c r="B41" s="68">
        <v>2.0240211E7</v>
      </c>
      <c r="C41" s="429" t="s">
        <v>1244</v>
      </c>
      <c r="D41" s="68">
        <v>14655.0</v>
      </c>
      <c r="E41" s="68">
        <v>2715.0</v>
      </c>
      <c r="F41" s="68">
        <v>8009.0</v>
      </c>
      <c r="G41" s="68">
        <v>227.0</v>
      </c>
      <c r="H41" s="68">
        <v>0.0</v>
      </c>
      <c r="I41" s="68">
        <v>0.0</v>
      </c>
      <c r="J41" s="68">
        <v>0.0</v>
      </c>
      <c r="K41" s="68">
        <v>0.0</v>
      </c>
      <c r="L41" s="68">
        <v>0.0</v>
      </c>
    </row>
    <row r="42">
      <c r="A42" s="68" t="s">
        <v>54</v>
      </c>
      <c r="B42" s="68">
        <v>2.0240211E7</v>
      </c>
      <c r="C42" s="429" t="s">
        <v>1264</v>
      </c>
      <c r="D42" s="68">
        <v>4550.0</v>
      </c>
      <c r="E42" s="68">
        <v>9077.0</v>
      </c>
      <c r="F42" s="68">
        <v>64711.0</v>
      </c>
      <c r="G42" s="68">
        <v>50905.0</v>
      </c>
      <c r="H42" s="68">
        <v>55.0</v>
      </c>
      <c r="I42" s="68">
        <v>3660.0</v>
      </c>
      <c r="J42" s="68">
        <v>3457.0</v>
      </c>
      <c r="K42" s="68">
        <v>525.0</v>
      </c>
      <c r="L42" s="68">
        <v>266.0</v>
      </c>
    </row>
    <row r="43">
      <c r="A43" s="68" t="s">
        <v>62</v>
      </c>
      <c r="B43" s="68">
        <v>2.0240211E7</v>
      </c>
      <c r="C43" s="429" t="s">
        <v>1264</v>
      </c>
      <c r="D43" s="68">
        <v>4040.0</v>
      </c>
      <c r="E43" s="68">
        <v>268.0</v>
      </c>
      <c r="F43" s="68">
        <v>54737.0</v>
      </c>
      <c r="G43" s="68">
        <v>45420.0</v>
      </c>
      <c r="H43" s="68">
        <v>2.0</v>
      </c>
      <c r="I43" s="68">
        <v>247.0</v>
      </c>
      <c r="J43" s="68">
        <v>243.0</v>
      </c>
      <c r="K43" s="68">
        <v>404.0</v>
      </c>
      <c r="L43" s="68">
        <v>190.0</v>
      </c>
    </row>
    <row r="44">
      <c r="A44" s="68" t="s">
        <v>122</v>
      </c>
      <c r="B44" s="68">
        <v>2.0240211E7</v>
      </c>
      <c r="C44" s="429" t="s">
        <v>1264</v>
      </c>
      <c r="D44" s="68">
        <v>6808.0</v>
      </c>
      <c r="E44" s="68">
        <v>7741.0</v>
      </c>
      <c r="F44" s="68">
        <v>50588.0</v>
      </c>
      <c r="G44" s="68">
        <v>192284.0</v>
      </c>
      <c r="H44" s="68">
        <v>44.0</v>
      </c>
      <c r="I44" s="68">
        <v>2322.0</v>
      </c>
      <c r="J44" s="68">
        <v>11325.0</v>
      </c>
      <c r="K44" s="68">
        <v>66.0</v>
      </c>
      <c r="L44" s="68">
        <v>52.0</v>
      </c>
    </row>
    <row r="45">
      <c r="A45" s="68" t="s">
        <v>742</v>
      </c>
      <c r="B45" s="68">
        <v>2.0240211E7</v>
      </c>
      <c r="C45" s="429" t="s">
        <v>1264</v>
      </c>
      <c r="D45" s="68">
        <v>5767.0</v>
      </c>
      <c r="E45" s="68">
        <v>307.0</v>
      </c>
      <c r="F45" s="68">
        <v>43645.0</v>
      </c>
      <c r="G45" s="68">
        <v>181724.0</v>
      </c>
      <c r="H45" s="68">
        <v>6.0</v>
      </c>
      <c r="I45" s="68">
        <v>3676.0</v>
      </c>
      <c r="J45" s="68">
        <v>15879.0</v>
      </c>
      <c r="K45" s="68">
        <v>224.0</v>
      </c>
      <c r="L45" s="68">
        <v>126.0</v>
      </c>
    </row>
    <row r="46">
      <c r="A46" s="68" t="s">
        <v>115</v>
      </c>
      <c r="B46" s="68">
        <v>2.0240211E7</v>
      </c>
      <c r="C46" s="429" t="s">
        <v>1264</v>
      </c>
      <c r="D46" s="68">
        <v>18455.0</v>
      </c>
      <c r="E46" s="68">
        <v>4439.0</v>
      </c>
      <c r="F46" s="68">
        <v>23900.0</v>
      </c>
      <c r="G46" s="68">
        <v>14433.0</v>
      </c>
      <c r="H46" s="68">
        <v>20.0</v>
      </c>
      <c r="I46" s="68">
        <v>606.0</v>
      </c>
      <c r="J46" s="68">
        <v>441.0</v>
      </c>
      <c r="K46" s="68">
        <v>412.0</v>
      </c>
      <c r="L46" s="68">
        <v>178.0</v>
      </c>
    </row>
    <row r="47">
      <c r="A47" s="68" t="s">
        <v>54</v>
      </c>
      <c r="B47" s="68">
        <v>2.0240211E7</v>
      </c>
      <c r="C47" s="429" t="s">
        <v>1287</v>
      </c>
      <c r="D47" s="68">
        <v>3635.0</v>
      </c>
      <c r="E47" s="68">
        <v>15448.0</v>
      </c>
      <c r="F47" s="68">
        <v>84406.0</v>
      </c>
      <c r="G47" s="68">
        <v>12035.0</v>
      </c>
      <c r="H47" s="68">
        <v>10.0</v>
      </c>
      <c r="I47" s="68">
        <v>3321.0</v>
      </c>
      <c r="J47" s="68">
        <v>349.0</v>
      </c>
      <c r="K47" s="68">
        <v>1.0</v>
      </c>
      <c r="L47" s="68">
        <v>1.0</v>
      </c>
    </row>
    <row r="48">
      <c r="A48" s="68" t="s">
        <v>62</v>
      </c>
      <c r="B48" s="68">
        <v>2.0240211E7</v>
      </c>
      <c r="C48" s="429" t="s">
        <v>1287</v>
      </c>
      <c r="D48" s="68">
        <v>3161.0</v>
      </c>
      <c r="E48" s="68">
        <v>847.0</v>
      </c>
      <c r="F48" s="68">
        <v>74819.0</v>
      </c>
      <c r="G48" s="68">
        <v>10510.0</v>
      </c>
      <c r="H48" s="68">
        <v>5.0</v>
      </c>
      <c r="I48" s="68">
        <v>2300.0</v>
      </c>
      <c r="J48" s="68">
        <v>143.0</v>
      </c>
      <c r="K48" s="68">
        <v>0.0</v>
      </c>
      <c r="L48" s="68">
        <v>0.0</v>
      </c>
    </row>
    <row r="49">
      <c r="A49" s="68" t="s">
        <v>122</v>
      </c>
      <c r="B49" s="68">
        <v>2.0240211E7</v>
      </c>
      <c r="C49" s="429" t="s">
        <v>1287</v>
      </c>
      <c r="D49" s="68">
        <v>20318.0</v>
      </c>
      <c r="E49" s="68">
        <v>4761.0</v>
      </c>
      <c r="F49" s="68">
        <v>13965.0</v>
      </c>
      <c r="G49" s="68">
        <v>2157.0</v>
      </c>
      <c r="H49" s="68">
        <v>2.0</v>
      </c>
      <c r="I49" s="68">
        <v>201.0</v>
      </c>
      <c r="J49" s="68">
        <v>45.0</v>
      </c>
      <c r="K49" s="68">
        <v>0.0</v>
      </c>
      <c r="L49" s="68">
        <v>0.0</v>
      </c>
    </row>
    <row r="50">
      <c r="A50" s="68" t="s">
        <v>202</v>
      </c>
      <c r="B50" s="68">
        <v>2.0240211E7</v>
      </c>
      <c r="C50" s="429" t="s">
        <v>1287</v>
      </c>
      <c r="D50" s="68">
        <v>17371.0</v>
      </c>
      <c r="E50" s="68">
        <v>3298.0</v>
      </c>
      <c r="F50" s="68">
        <v>13788.0</v>
      </c>
      <c r="G50" s="68">
        <v>2168.0</v>
      </c>
      <c r="H50" s="68">
        <v>0.0</v>
      </c>
      <c r="I50" s="68">
        <v>0.0</v>
      </c>
      <c r="J50" s="68">
        <v>0.0</v>
      </c>
      <c r="K50" s="68">
        <v>0.0</v>
      </c>
      <c r="L50" s="68">
        <v>0.0</v>
      </c>
    </row>
    <row r="51">
      <c r="A51" s="68" t="s">
        <v>742</v>
      </c>
      <c r="B51" s="68">
        <v>2.0240211E7</v>
      </c>
      <c r="C51" s="429" t="s">
        <v>1287</v>
      </c>
      <c r="D51" s="68">
        <v>18406.0</v>
      </c>
      <c r="E51" s="68">
        <v>325.0</v>
      </c>
      <c r="F51" s="68">
        <v>10448.0</v>
      </c>
      <c r="G51" s="68">
        <v>2675.0</v>
      </c>
      <c r="H51" s="68">
        <v>2.0</v>
      </c>
      <c r="I51" s="68">
        <v>134.0</v>
      </c>
      <c r="J51" s="68">
        <v>14.0</v>
      </c>
      <c r="K51" s="68">
        <v>0.0</v>
      </c>
      <c r="L51" s="68">
        <v>0.0</v>
      </c>
    </row>
    <row r="52">
      <c r="A52" s="68" t="s">
        <v>54</v>
      </c>
      <c r="B52" s="68">
        <v>2.0240211E7</v>
      </c>
      <c r="C52" s="429" t="s">
        <v>1307</v>
      </c>
      <c r="D52" s="68">
        <v>3380.0</v>
      </c>
      <c r="E52" s="68">
        <v>19886.0</v>
      </c>
      <c r="F52" s="68">
        <v>91336.0</v>
      </c>
      <c r="G52" s="68">
        <v>45124.0</v>
      </c>
      <c r="H52" s="68">
        <v>25.0</v>
      </c>
      <c r="I52" s="68">
        <v>2317.0</v>
      </c>
      <c r="J52" s="68">
        <v>1389.0</v>
      </c>
      <c r="K52" s="68">
        <v>41.0</v>
      </c>
      <c r="L52" s="68">
        <v>40.0</v>
      </c>
    </row>
    <row r="53">
      <c r="A53" s="68" t="s">
        <v>62</v>
      </c>
      <c r="B53" s="68">
        <v>2.0240211E7</v>
      </c>
      <c r="C53" s="429" t="s">
        <v>1307</v>
      </c>
      <c r="D53" s="68">
        <v>3253.0</v>
      </c>
      <c r="E53" s="68">
        <v>782.0</v>
      </c>
      <c r="F53" s="68">
        <v>72307.0</v>
      </c>
      <c r="G53" s="68">
        <v>37600.0</v>
      </c>
      <c r="H53" s="68">
        <v>5.0</v>
      </c>
      <c r="I53" s="68">
        <v>1937.0</v>
      </c>
      <c r="J53" s="68">
        <v>677.0</v>
      </c>
      <c r="K53" s="68">
        <v>0.0</v>
      </c>
      <c r="L53" s="68">
        <v>0.0</v>
      </c>
    </row>
    <row r="54">
      <c r="A54" s="68" t="s">
        <v>72</v>
      </c>
      <c r="B54" s="68">
        <v>2.0240211E7</v>
      </c>
      <c r="C54" s="429" t="s">
        <v>1307</v>
      </c>
      <c r="D54" s="68">
        <v>760754.0</v>
      </c>
      <c r="E54" s="68">
        <v>2442.0</v>
      </c>
      <c r="F54" s="68">
        <v>1305.0</v>
      </c>
      <c r="G54" s="68">
        <v>1674.0</v>
      </c>
      <c r="H54" s="68">
        <v>0.0</v>
      </c>
      <c r="I54" s="68">
        <v>0.0</v>
      </c>
      <c r="J54" s="68">
        <v>0.0</v>
      </c>
      <c r="K54" s="68">
        <v>0.0</v>
      </c>
      <c r="L54" s="68">
        <v>0.0</v>
      </c>
    </row>
    <row r="55">
      <c r="A55" s="68" t="s">
        <v>719</v>
      </c>
      <c r="B55" s="68">
        <v>2.0240211E7</v>
      </c>
      <c r="C55" s="429" t="s">
        <v>1307</v>
      </c>
      <c r="D55" s="68">
        <v>783824.0</v>
      </c>
      <c r="E55" s="68">
        <v>65.0</v>
      </c>
      <c r="F55" s="68">
        <v>831.0</v>
      </c>
      <c r="G55" s="68">
        <v>959.0</v>
      </c>
      <c r="H55" s="68">
        <v>0.0</v>
      </c>
      <c r="I55" s="68">
        <v>0.0</v>
      </c>
      <c r="J55" s="68">
        <v>0.0</v>
      </c>
      <c r="K55" s="68">
        <v>0.0</v>
      </c>
      <c r="L55" s="68">
        <v>0.0</v>
      </c>
    </row>
    <row r="56">
      <c r="A56" s="68" t="s">
        <v>202</v>
      </c>
      <c r="B56" s="68">
        <v>2.0240211E7</v>
      </c>
      <c r="C56" s="429" t="s">
        <v>1307</v>
      </c>
      <c r="D56" s="68">
        <v>153936.0</v>
      </c>
      <c r="E56" s="68">
        <v>2079.0</v>
      </c>
      <c r="F56" s="68">
        <v>568.0</v>
      </c>
      <c r="G56" s="68">
        <v>90.0</v>
      </c>
      <c r="H56" s="68">
        <v>0.0</v>
      </c>
      <c r="I56" s="68">
        <v>0.0</v>
      </c>
      <c r="J56" s="68">
        <v>0.0</v>
      </c>
      <c r="K56" s="68">
        <v>0.0</v>
      </c>
      <c r="L56" s="68">
        <v>0.0</v>
      </c>
    </row>
    <row r="57">
      <c r="A57" s="68" t="s">
        <v>54</v>
      </c>
      <c r="B57" s="68">
        <v>2.0240211E7</v>
      </c>
      <c r="C57" s="429" t="s">
        <v>1327</v>
      </c>
      <c r="D57" s="68">
        <v>6130.0</v>
      </c>
      <c r="E57" s="68">
        <v>5227.0</v>
      </c>
      <c r="F57" s="68">
        <v>45121.0</v>
      </c>
      <c r="G57" s="68">
        <v>8847.0</v>
      </c>
      <c r="H57" s="68">
        <v>23.0</v>
      </c>
      <c r="I57" s="68">
        <v>1653.0</v>
      </c>
      <c r="J57" s="68">
        <v>353.0</v>
      </c>
      <c r="K57" s="68">
        <v>110.0</v>
      </c>
      <c r="L57" s="68">
        <v>96.0</v>
      </c>
    </row>
    <row r="58">
      <c r="A58" s="68" t="s">
        <v>62</v>
      </c>
      <c r="B58" s="68">
        <v>2.0240211E7</v>
      </c>
      <c r="C58" s="429" t="s">
        <v>1327</v>
      </c>
      <c r="D58" s="68">
        <v>5734.0</v>
      </c>
      <c r="E58" s="68">
        <v>207.0</v>
      </c>
      <c r="F58" s="68">
        <v>35730.0</v>
      </c>
      <c r="G58" s="68">
        <v>7113.0</v>
      </c>
      <c r="H58" s="68">
        <v>3.0</v>
      </c>
      <c r="I58" s="68">
        <v>57.0</v>
      </c>
      <c r="J58" s="68">
        <v>10.0</v>
      </c>
      <c r="K58" s="68">
        <v>0.0</v>
      </c>
      <c r="L58" s="68">
        <v>0.0</v>
      </c>
    </row>
    <row r="59">
      <c r="A59" s="68" t="s">
        <v>719</v>
      </c>
      <c r="B59" s="68">
        <v>2.0240211E7</v>
      </c>
      <c r="C59" s="429" t="s">
        <v>1327</v>
      </c>
      <c r="D59" s="68">
        <v>50017.0</v>
      </c>
      <c r="E59" s="68">
        <v>751.0</v>
      </c>
      <c r="F59" s="68">
        <v>30321.0</v>
      </c>
      <c r="G59" s="68">
        <v>23214.0</v>
      </c>
      <c r="H59" s="68">
        <v>0.0</v>
      </c>
      <c r="I59" s="68">
        <v>0.0</v>
      </c>
      <c r="J59" s="68">
        <v>0.0</v>
      </c>
      <c r="K59" s="68">
        <v>0.0</v>
      </c>
      <c r="L59" s="68">
        <v>0.0</v>
      </c>
    </row>
    <row r="60">
      <c r="A60" s="68" t="s">
        <v>72</v>
      </c>
      <c r="B60" s="68">
        <v>2.0240211E7</v>
      </c>
      <c r="C60" s="429" t="s">
        <v>1327</v>
      </c>
      <c r="D60" s="68">
        <v>61673.0</v>
      </c>
      <c r="E60" s="68">
        <v>9968.0</v>
      </c>
      <c r="F60" s="68">
        <v>29831.0</v>
      </c>
      <c r="G60" s="68">
        <v>21721.0</v>
      </c>
      <c r="H60" s="68">
        <v>0.0</v>
      </c>
      <c r="I60" s="68">
        <v>0.0</v>
      </c>
      <c r="J60" s="68">
        <v>0.0</v>
      </c>
      <c r="K60" s="68">
        <v>0.0</v>
      </c>
      <c r="L60" s="68">
        <v>0.0</v>
      </c>
    </row>
    <row r="61">
      <c r="A61" s="68" t="s">
        <v>122</v>
      </c>
      <c r="B61" s="68">
        <v>2.0240211E7</v>
      </c>
      <c r="C61" s="429" t="s">
        <v>1327</v>
      </c>
      <c r="D61" s="68">
        <v>29220.0</v>
      </c>
      <c r="E61" s="68">
        <v>873.0</v>
      </c>
      <c r="F61" s="68">
        <v>9032.0</v>
      </c>
      <c r="G61" s="68">
        <v>894.0</v>
      </c>
      <c r="H61" s="68">
        <v>0.0</v>
      </c>
      <c r="I61" s="68">
        <v>0.0</v>
      </c>
      <c r="J61" s="68">
        <v>0.0</v>
      </c>
      <c r="K61" s="68">
        <v>0.0</v>
      </c>
      <c r="L61" s="68">
        <v>0.0</v>
      </c>
    </row>
    <row r="62">
      <c r="A62" s="68" t="s">
        <v>54</v>
      </c>
      <c r="B62" s="68">
        <v>2.0240211E7</v>
      </c>
      <c r="C62" s="429" t="s">
        <v>1350</v>
      </c>
      <c r="D62" s="68">
        <v>4174.0</v>
      </c>
      <c r="E62" s="68">
        <v>17724.0</v>
      </c>
      <c r="F62" s="68">
        <v>71846.0</v>
      </c>
      <c r="G62" s="68">
        <v>42143.0</v>
      </c>
      <c r="H62" s="68">
        <v>31.0</v>
      </c>
      <c r="I62" s="68">
        <v>662.0</v>
      </c>
      <c r="J62" s="68">
        <v>830.0</v>
      </c>
      <c r="K62" s="68">
        <v>0.0</v>
      </c>
      <c r="L62" s="68">
        <v>0.0</v>
      </c>
    </row>
    <row r="63">
      <c r="A63" s="68" t="s">
        <v>62</v>
      </c>
      <c r="B63" s="68">
        <v>2.0240211E7</v>
      </c>
      <c r="C63" s="429" t="s">
        <v>1350</v>
      </c>
      <c r="D63" s="68">
        <v>4509.0</v>
      </c>
      <c r="E63" s="68">
        <v>1403.0</v>
      </c>
      <c r="F63" s="68">
        <v>47873.0</v>
      </c>
      <c r="G63" s="68">
        <v>24765.0</v>
      </c>
      <c r="H63" s="68">
        <v>2.0</v>
      </c>
      <c r="I63" s="68">
        <v>1479.0</v>
      </c>
      <c r="J63" s="68">
        <v>756.0</v>
      </c>
      <c r="K63" s="68">
        <v>0.0</v>
      </c>
      <c r="L63" s="68">
        <v>0.0</v>
      </c>
    </row>
    <row r="64">
      <c r="A64" s="68" t="s">
        <v>202</v>
      </c>
      <c r="B64" s="68">
        <v>2.0240211E7</v>
      </c>
      <c r="C64" s="429" t="s">
        <v>1350</v>
      </c>
      <c r="D64" s="68">
        <v>88358.0</v>
      </c>
      <c r="E64" s="68">
        <v>2429.0</v>
      </c>
      <c r="F64" s="68">
        <v>1362.0</v>
      </c>
      <c r="G64" s="68">
        <v>186.0</v>
      </c>
      <c r="H64" s="68">
        <v>0.0</v>
      </c>
      <c r="I64" s="68">
        <v>0.0</v>
      </c>
      <c r="J64" s="68">
        <v>0.0</v>
      </c>
      <c r="K64" s="68">
        <v>0.0</v>
      </c>
      <c r="L64" s="68">
        <v>0.0</v>
      </c>
    </row>
    <row r="65">
      <c r="A65" s="68" t="s">
        <v>762</v>
      </c>
      <c r="B65" s="68">
        <v>2.0240211E7</v>
      </c>
      <c r="C65" s="429" t="s">
        <v>1350</v>
      </c>
      <c r="D65" s="68">
        <v>73976.0</v>
      </c>
      <c r="E65" s="68">
        <v>119.0</v>
      </c>
      <c r="F65" s="68">
        <v>938.0</v>
      </c>
      <c r="G65" s="68">
        <v>160.0</v>
      </c>
      <c r="H65" s="68">
        <v>0.0</v>
      </c>
      <c r="I65" s="68">
        <v>0.0</v>
      </c>
      <c r="J65" s="68">
        <v>0.0</v>
      </c>
      <c r="K65" s="68">
        <v>0.0</v>
      </c>
      <c r="L65" s="68">
        <v>0.0</v>
      </c>
    </row>
    <row r="66">
      <c r="A66" s="68" t="s">
        <v>372</v>
      </c>
      <c r="B66" s="68">
        <v>2.0240211E7</v>
      </c>
      <c r="C66" s="429" t="s">
        <v>1350</v>
      </c>
      <c r="D66" s="68">
        <v>82666.0</v>
      </c>
      <c r="E66" s="68">
        <v>1176.0</v>
      </c>
      <c r="F66" s="68">
        <v>536.0</v>
      </c>
      <c r="G66" s="68">
        <v>13.0</v>
      </c>
      <c r="H66" s="68">
        <v>0.0</v>
      </c>
      <c r="I66" s="68">
        <v>0.0</v>
      </c>
      <c r="J66" s="68">
        <v>0.0</v>
      </c>
      <c r="K66" s="68">
        <v>0.0</v>
      </c>
      <c r="L66" s="68">
        <v>0.0</v>
      </c>
    </row>
    <row r="67">
      <c r="A67" s="68" t="s">
        <v>72</v>
      </c>
      <c r="B67" s="68">
        <v>2.0240211E7</v>
      </c>
      <c r="C67" s="429" t="s">
        <v>1370</v>
      </c>
      <c r="D67" s="68">
        <v>31748.0</v>
      </c>
      <c r="E67" s="68">
        <v>17964.0</v>
      </c>
      <c r="F67" s="68">
        <v>64330.0</v>
      </c>
      <c r="G67" s="68">
        <v>173273.0</v>
      </c>
      <c r="H67" s="68">
        <v>8.0</v>
      </c>
      <c r="I67" s="68">
        <v>1421.0</v>
      </c>
      <c r="J67" s="68">
        <v>5262.0</v>
      </c>
      <c r="K67" s="68">
        <v>0.0</v>
      </c>
      <c r="L67" s="68">
        <v>0.0</v>
      </c>
    </row>
    <row r="68">
      <c r="A68" s="68" t="s">
        <v>719</v>
      </c>
      <c r="B68" s="68">
        <v>2.0240211E7</v>
      </c>
      <c r="C68" s="429" t="s">
        <v>1370</v>
      </c>
      <c r="D68" s="68">
        <v>28381.0</v>
      </c>
      <c r="E68" s="68">
        <v>1001.0</v>
      </c>
      <c r="F68" s="68">
        <v>59129.0</v>
      </c>
      <c r="G68" s="68">
        <v>158733.0</v>
      </c>
      <c r="H68" s="68">
        <v>0.0</v>
      </c>
      <c r="I68" s="68">
        <v>0.0</v>
      </c>
      <c r="J68" s="68">
        <v>0.0</v>
      </c>
      <c r="K68" s="68">
        <v>0.0</v>
      </c>
      <c r="L68" s="68">
        <v>0.0</v>
      </c>
    </row>
    <row r="69">
      <c r="A69" s="68" t="s">
        <v>246</v>
      </c>
      <c r="B69" s="68">
        <v>2.0240211E7</v>
      </c>
      <c r="C69" s="429" t="s">
        <v>1370</v>
      </c>
      <c r="D69" s="68">
        <v>25757.0</v>
      </c>
      <c r="E69" s="68">
        <v>3080.0</v>
      </c>
      <c r="F69" s="68">
        <v>38502.0</v>
      </c>
      <c r="G69" s="68">
        <v>53005.0</v>
      </c>
      <c r="H69" s="68">
        <v>31.0</v>
      </c>
      <c r="I69" s="68">
        <v>1339.0</v>
      </c>
      <c r="J69" s="68">
        <v>1951.0</v>
      </c>
      <c r="K69" s="68">
        <v>0.0</v>
      </c>
      <c r="L69" s="68">
        <v>0.0</v>
      </c>
    </row>
    <row r="70">
      <c r="A70" s="68" t="s">
        <v>115</v>
      </c>
      <c r="B70" s="68">
        <v>2.0240211E7</v>
      </c>
      <c r="C70" s="429" t="s">
        <v>1370</v>
      </c>
      <c r="D70" s="68">
        <v>14326.0</v>
      </c>
      <c r="E70" s="68">
        <v>6546.0</v>
      </c>
      <c r="F70" s="68">
        <v>32078.0</v>
      </c>
      <c r="G70" s="68">
        <v>64211.0</v>
      </c>
      <c r="H70" s="68">
        <v>1.0</v>
      </c>
      <c r="I70" s="68">
        <v>5.0</v>
      </c>
      <c r="J70" s="68">
        <v>0.0</v>
      </c>
      <c r="K70" s="68">
        <v>0.0</v>
      </c>
      <c r="L70" s="68">
        <v>0.0</v>
      </c>
    </row>
    <row r="71">
      <c r="A71" s="68" t="s">
        <v>738</v>
      </c>
      <c r="B71" s="68">
        <v>2.0240211E7</v>
      </c>
      <c r="C71" s="429" t="s">
        <v>1370</v>
      </c>
      <c r="D71" s="68">
        <v>13661.0</v>
      </c>
      <c r="E71" s="68">
        <v>244.0</v>
      </c>
      <c r="F71" s="68">
        <v>22969.0</v>
      </c>
      <c r="G71" s="68">
        <v>55096.0</v>
      </c>
      <c r="H71" s="68">
        <v>1.0</v>
      </c>
      <c r="I71" s="68">
        <v>695.0</v>
      </c>
      <c r="J71" s="68">
        <v>2543.0</v>
      </c>
      <c r="K71" s="68">
        <v>0.0</v>
      </c>
      <c r="L71" s="68">
        <v>0.0</v>
      </c>
    </row>
    <row r="72">
      <c r="A72" s="68" t="s">
        <v>111</v>
      </c>
      <c r="B72" s="68">
        <v>2.0240211E7</v>
      </c>
      <c r="C72" s="429" t="s">
        <v>1388</v>
      </c>
      <c r="D72" s="68">
        <v>2640.0</v>
      </c>
      <c r="E72" s="68">
        <v>37570.0</v>
      </c>
      <c r="F72" s="68">
        <v>234386.0</v>
      </c>
      <c r="G72" s="68">
        <v>237382.0</v>
      </c>
      <c r="H72" s="68">
        <v>148.0</v>
      </c>
      <c r="I72" s="68">
        <v>27138.0</v>
      </c>
      <c r="J72" s="68">
        <v>62528.0</v>
      </c>
      <c r="K72" s="68">
        <v>193.0</v>
      </c>
      <c r="L72" s="68">
        <v>176.0</v>
      </c>
    </row>
    <row r="73">
      <c r="A73" s="68" t="s">
        <v>733</v>
      </c>
      <c r="B73" s="68">
        <v>2.0240211E7</v>
      </c>
      <c r="C73" s="429" t="s">
        <v>1388</v>
      </c>
      <c r="D73" s="68">
        <v>2650.0</v>
      </c>
      <c r="E73" s="68">
        <v>1914.0</v>
      </c>
      <c r="F73" s="68">
        <v>166704.0</v>
      </c>
      <c r="G73" s="68">
        <v>200346.0</v>
      </c>
      <c r="H73" s="68">
        <v>15.0</v>
      </c>
      <c r="I73" s="68">
        <v>13543.0</v>
      </c>
      <c r="J73" s="68">
        <v>43871.0</v>
      </c>
      <c r="K73" s="68">
        <v>90.0</v>
      </c>
      <c r="L73" s="68">
        <v>85.0</v>
      </c>
    </row>
    <row r="74">
      <c r="A74" s="68" t="s">
        <v>84</v>
      </c>
      <c r="B74" s="68">
        <v>2.0240211E7</v>
      </c>
      <c r="C74" s="429" t="s">
        <v>1388</v>
      </c>
      <c r="D74" s="68">
        <v>3838.0</v>
      </c>
      <c r="E74" s="68">
        <v>18450.0</v>
      </c>
      <c r="F74" s="68">
        <v>162781.0</v>
      </c>
      <c r="G74" s="68">
        <v>116520.0</v>
      </c>
      <c r="H74" s="68">
        <v>29.0</v>
      </c>
      <c r="I74" s="68">
        <v>4797.0</v>
      </c>
      <c r="J74" s="68">
        <v>4034.0</v>
      </c>
      <c r="K74" s="68">
        <v>44.0</v>
      </c>
      <c r="L74" s="68">
        <v>44.0</v>
      </c>
    </row>
    <row r="75">
      <c r="A75" s="68" t="s">
        <v>725</v>
      </c>
      <c r="B75" s="68">
        <v>2.0240211E7</v>
      </c>
      <c r="C75" s="429" t="s">
        <v>1388</v>
      </c>
      <c r="D75" s="68">
        <v>3618.0</v>
      </c>
      <c r="E75" s="68">
        <v>1038.0</v>
      </c>
      <c r="F75" s="68">
        <v>124172.0</v>
      </c>
      <c r="G75" s="68">
        <v>91273.0</v>
      </c>
      <c r="H75" s="68">
        <v>6.0</v>
      </c>
      <c r="I75" s="68">
        <v>3486.0</v>
      </c>
      <c r="J75" s="68">
        <v>2093.0</v>
      </c>
      <c r="K75" s="68">
        <v>10.0</v>
      </c>
      <c r="L75" s="68">
        <v>8.0</v>
      </c>
    </row>
    <row r="76">
      <c r="A76" s="68" t="s">
        <v>228</v>
      </c>
      <c r="B76" s="68">
        <v>2.0240211E7</v>
      </c>
      <c r="C76" s="429" t="s">
        <v>1388</v>
      </c>
      <c r="D76" s="68">
        <v>1264.0</v>
      </c>
      <c r="E76" s="68">
        <v>7658.0</v>
      </c>
      <c r="F76" s="68">
        <v>112656.0</v>
      </c>
      <c r="G76" s="68">
        <v>26960.0</v>
      </c>
      <c r="H76" s="68">
        <v>4.0</v>
      </c>
      <c r="I76" s="68">
        <v>1033.0</v>
      </c>
      <c r="J76" s="68">
        <v>1326.0</v>
      </c>
      <c r="K76" s="68">
        <v>64.0</v>
      </c>
      <c r="L76" s="68">
        <v>63.0</v>
      </c>
    </row>
    <row r="77">
      <c r="A77" s="68" t="s">
        <v>54</v>
      </c>
      <c r="B77" s="68">
        <v>2.0240211E7</v>
      </c>
      <c r="C77" s="429" t="s">
        <v>1409</v>
      </c>
      <c r="D77" s="68">
        <v>6113.0</v>
      </c>
      <c r="E77" s="68">
        <v>24830.0</v>
      </c>
      <c r="F77" s="68">
        <v>45312.0</v>
      </c>
      <c r="G77" s="68">
        <v>7256.0</v>
      </c>
      <c r="H77" s="68">
        <v>0.0</v>
      </c>
      <c r="I77" s="68">
        <v>0.0</v>
      </c>
      <c r="J77" s="68">
        <v>0.0</v>
      </c>
      <c r="K77" s="68">
        <v>0.0</v>
      </c>
      <c r="L77" s="68">
        <v>0.0</v>
      </c>
    </row>
    <row r="78">
      <c r="A78" s="68" t="s">
        <v>62</v>
      </c>
      <c r="B78" s="68">
        <v>2.0240211E7</v>
      </c>
      <c r="C78" s="429" t="s">
        <v>1409</v>
      </c>
      <c r="D78" s="68">
        <v>6477.0</v>
      </c>
      <c r="E78" s="68">
        <v>1028.0</v>
      </c>
      <c r="F78" s="68">
        <v>30645.0</v>
      </c>
      <c r="G78" s="68">
        <v>5722.0</v>
      </c>
      <c r="H78" s="68">
        <v>0.0</v>
      </c>
      <c r="I78" s="68">
        <v>0.0</v>
      </c>
      <c r="J78" s="68">
        <v>0.0</v>
      </c>
      <c r="K78" s="68">
        <v>0.0</v>
      </c>
      <c r="L78" s="68">
        <v>0.0</v>
      </c>
    </row>
    <row r="79">
      <c r="A79" s="68" t="s">
        <v>202</v>
      </c>
      <c r="B79" s="68">
        <v>2.0240211E7</v>
      </c>
      <c r="C79" s="429" t="s">
        <v>1409</v>
      </c>
      <c r="D79" s="68">
        <v>259387.0</v>
      </c>
      <c r="E79" s="68">
        <v>1086.0</v>
      </c>
      <c r="F79" s="68">
        <v>229.0</v>
      </c>
      <c r="G79" s="68">
        <v>2.0</v>
      </c>
      <c r="H79" s="68">
        <v>0.0</v>
      </c>
      <c r="I79" s="68">
        <v>0.0</v>
      </c>
      <c r="J79" s="68">
        <v>0.0</v>
      </c>
      <c r="K79" s="68">
        <v>0.0</v>
      </c>
      <c r="L79" s="68">
        <v>0.0</v>
      </c>
    </row>
    <row r="80">
      <c r="A80" s="68" t="s">
        <v>372</v>
      </c>
      <c r="B80" s="68">
        <v>2.0240211E7</v>
      </c>
      <c r="C80" s="429" t="s">
        <v>1409</v>
      </c>
      <c r="D80" s="68">
        <v>170710.0</v>
      </c>
      <c r="E80" s="68">
        <v>646.0</v>
      </c>
      <c r="F80" s="68">
        <v>158.0</v>
      </c>
      <c r="G80" s="68">
        <v>0.0</v>
      </c>
      <c r="H80" s="68">
        <v>0.0</v>
      </c>
      <c r="I80" s="68">
        <v>0.0</v>
      </c>
      <c r="J80" s="68">
        <v>0.0</v>
      </c>
      <c r="K80" s="68">
        <v>0.0</v>
      </c>
      <c r="L80" s="68">
        <v>0.0</v>
      </c>
    </row>
    <row r="81">
      <c r="A81" s="68" t="s">
        <v>72</v>
      </c>
      <c r="B81" s="68">
        <v>2.0240211E7</v>
      </c>
      <c r="C81" s="429" t="s">
        <v>1409</v>
      </c>
      <c r="D81" s="68">
        <v>2945411.0</v>
      </c>
      <c r="E81" s="68">
        <v>1516.0</v>
      </c>
      <c r="F81" s="68">
        <v>123.0</v>
      </c>
      <c r="G81" s="68">
        <v>74.0</v>
      </c>
      <c r="H81" s="68">
        <v>0.0</v>
      </c>
      <c r="I81" s="68">
        <v>0.0</v>
      </c>
      <c r="J81" s="68">
        <v>0.0</v>
      </c>
      <c r="K81" s="68">
        <v>0.0</v>
      </c>
      <c r="L81" s="68">
        <v>0.0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s>
  <drawing r:id="rId8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sheetData>
    <row r="1">
      <c r="A1" s="416" t="s">
        <v>167</v>
      </c>
      <c r="B1" s="416" t="s">
        <v>65</v>
      </c>
      <c r="C1" s="416" t="s">
        <v>75</v>
      </c>
      <c r="D1" s="416" t="s">
        <v>97</v>
      </c>
      <c r="E1" s="416" t="s">
        <v>529</v>
      </c>
      <c r="F1" s="416" t="s">
        <v>535</v>
      </c>
      <c r="G1" s="416" t="s">
        <v>541</v>
      </c>
      <c r="H1" s="416" t="s">
        <v>547</v>
      </c>
      <c r="I1" s="416" t="s">
        <v>523</v>
      </c>
      <c r="J1" s="416" t="s">
        <v>469</v>
      </c>
      <c r="K1" s="416" t="s">
        <v>475</v>
      </c>
      <c r="L1" s="416" t="s">
        <v>481</v>
      </c>
      <c r="M1" s="416" t="s">
        <v>487</v>
      </c>
      <c r="N1" s="416" t="s">
        <v>463</v>
      </c>
      <c r="O1" s="416" t="s">
        <v>499</v>
      </c>
      <c r="P1" s="416" t="s">
        <v>505</v>
      </c>
      <c r="Q1" s="416" t="s">
        <v>511</v>
      </c>
      <c r="R1" s="416" t="s">
        <v>517</v>
      </c>
      <c r="S1" s="416" t="s">
        <v>493</v>
      </c>
      <c r="T1" s="416" t="s">
        <v>585</v>
      </c>
      <c r="U1" s="416" t="s">
        <v>599</v>
      </c>
      <c r="V1" s="416" t="s">
        <v>675</v>
      </c>
      <c r="W1" s="416" t="s">
        <v>736</v>
      </c>
      <c r="X1" s="416" t="s">
        <v>609</v>
      </c>
      <c r="Y1" s="416" t="s">
        <v>615</v>
      </c>
      <c r="Z1" s="416" t="s">
        <v>621</v>
      </c>
      <c r="AA1" s="416" t="s">
        <v>627</v>
      </c>
      <c r="AB1" s="416" t="s">
        <v>633</v>
      </c>
      <c r="AC1" s="416" t="s">
        <v>639</v>
      </c>
      <c r="AD1" s="416" t="s">
        <v>645</v>
      </c>
      <c r="AE1" s="416" t="s">
        <v>651</v>
      </c>
      <c r="AF1" s="416" t="s">
        <v>657</v>
      </c>
      <c r="AG1" s="416" t="s">
        <v>663</v>
      </c>
      <c r="AH1" s="416" t="s">
        <v>669</v>
      </c>
      <c r="AI1" s="416" t="s">
        <v>358</v>
      </c>
      <c r="AJ1" s="416" t="s">
        <v>366</v>
      </c>
      <c r="AK1" s="416" t="s">
        <v>370</v>
      </c>
      <c r="AL1" s="416" t="s">
        <v>374</v>
      </c>
      <c r="AM1" s="416" t="s">
        <v>378</v>
      </c>
      <c r="AN1" s="416" t="s">
        <v>382</v>
      </c>
      <c r="AO1" s="416" t="s">
        <v>389</v>
      </c>
      <c r="AP1" s="416" t="s">
        <v>393</v>
      </c>
      <c r="AQ1" s="416" t="s">
        <v>397</v>
      </c>
      <c r="AR1" s="416" t="s">
        <v>278</v>
      </c>
      <c r="AS1" s="416" t="s">
        <v>404</v>
      </c>
      <c r="AT1" s="416" t="s">
        <v>432</v>
      </c>
      <c r="AU1" s="416" t="s">
        <v>436</v>
      </c>
      <c r="AV1" s="416" t="s">
        <v>440</v>
      </c>
      <c r="AW1" s="416" t="s">
        <v>213</v>
      </c>
      <c r="AX1" s="416" t="s">
        <v>225</v>
      </c>
      <c r="AY1" s="416" t="s">
        <v>231</v>
      </c>
      <c r="AZ1" s="416" t="s">
        <v>237</v>
      </c>
      <c r="BA1" s="416" t="s">
        <v>243</v>
      </c>
      <c r="BB1" s="416" t="s">
        <v>249</v>
      </c>
      <c r="BC1" s="416" t="s">
        <v>261</v>
      </c>
      <c r="BD1" s="416" t="s">
        <v>267</v>
      </c>
      <c r="BE1" s="416" t="s">
        <v>273</v>
      </c>
      <c r="BF1" s="416" t="s">
        <v>279</v>
      </c>
      <c r="BG1" s="416" t="s">
        <v>285</v>
      </c>
      <c r="BH1" s="416" t="s">
        <v>327</v>
      </c>
      <c r="BI1" s="416" t="s">
        <v>333</v>
      </c>
      <c r="BJ1" s="416" t="s">
        <v>339</v>
      </c>
      <c r="BK1" s="416" t="str">
        <f t="shared" ref="BK1:BX1" si="1">"% "&amp;AI1</f>
        <v>% Panel de información</v>
      </c>
      <c r="BL1" s="416" t="str">
        <f t="shared" si="1"/>
        <v>% Pack local</v>
      </c>
      <c r="BM1" s="416" t="str">
        <f t="shared" si="1"/>
        <v>% Noticias destacadas</v>
      </c>
      <c r="BN1" s="416" t="str">
        <f t="shared" si="1"/>
        <v>% Pack de imágenes</v>
      </c>
      <c r="BO1" s="416" t="str">
        <f t="shared" si="1"/>
        <v>% Enlaces de sitio</v>
      </c>
      <c r="BP1" s="416" t="str">
        <f t="shared" si="1"/>
        <v>% Reseñas</v>
      </c>
      <c r="BQ1" s="416" t="str">
        <f t="shared" si="1"/>
        <v>% Vídeo</v>
      </c>
      <c r="BR1" s="416" t="str">
        <f t="shared" si="1"/>
        <v>% Video snippet</v>
      </c>
      <c r="BS1" s="416" t="str">
        <f t="shared" si="1"/>
        <v>% Fragmento destacado</v>
      </c>
      <c r="BT1" s="416" t="str">
        <f t="shared" si="1"/>
        <v>% AMP</v>
      </c>
      <c r="BU1" s="416" t="str">
        <f t="shared" si="1"/>
        <v>% Imagen</v>
      </c>
      <c r="BV1" s="416" t="str">
        <f t="shared" si="1"/>
        <v>% Carrusel de vídeo</v>
      </c>
      <c r="BW1" s="416" t="str">
        <f t="shared" si="1"/>
        <v>% Otras preguntas de los usuarios</v>
      </c>
      <c r="BX1" s="416" t="str">
        <f t="shared" si="1"/>
        <v>% Preguntas frecuentes</v>
      </c>
    </row>
    <row r="2">
      <c r="A2" s="429" t="s">
        <v>1094</v>
      </c>
      <c r="B2" s="68">
        <v>438.0</v>
      </c>
      <c r="C2" s="68">
        <v>82.0</v>
      </c>
      <c r="D2" s="68">
        <v>4223.0</v>
      </c>
      <c r="E2" s="68">
        <v>2556.0</v>
      </c>
      <c r="F2" s="68">
        <v>40642.0</v>
      </c>
      <c r="G2" s="68">
        <v>126795.0</v>
      </c>
      <c r="H2" s="68">
        <v>36064.0</v>
      </c>
      <c r="I2" s="68">
        <v>0.0</v>
      </c>
      <c r="J2" s="68">
        <v>7198.0</v>
      </c>
      <c r="K2" s="68">
        <v>86890.0</v>
      </c>
      <c r="L2" s="68">
        <v>42195.0</v>
      </c>
      <c r="M2" s="68">
        <v>56329.0</v>
      </c>
      <c r="N2" s="68">
        <v>0.0</v>
      </c>
      <c r="O2" s="68">
        <v>9990.0</v>
      </c>
      <c r="P2" s="68">
        <v>268958.0</v>
      </c>
      <c r="Q2" s="68">
        <v>935673.0</v>
      </c>
      <c r="R2" s="68">
        <v>265570.0</v>
      </c>
      <c r="S2" s="68">
        <v>0.0</v>
      </c>
      <c r="T2" s="68">
        <v>160190.0</v>
      </c>
      <c r="U2" s="68">
        <v>124617.0</v>
      </c>
      <c r="V2" s="68">
        <v>1134264.0</v>
      </c>
      <c r="W2" s="68">
        <v>400.0</v>
      </c>
      <c r="X2" s="68">
        <v>9022.0</v>
      </c>
      <c r="Y2" s="68">
        <v>10666.0</v>
      </c>
      <c r="Z2" s="68">
        <v>10769.0</v>
      </c>
      <c r="AA2" s="68">
        <v>10382.0</v>
      </c>
      <c r="AB2" s="68">
        <v>9957.0</v>
      </c>
      <c r="AC2" s="68">
        <v>9729.0</v>
      </c>
      <c r="AD2" s="68">
        <v>9880.0</v>
      </c>
      <c r="AE2" s="68">
        <v>11007.0</v>
      </c>
      <c r="AF2" s="68">
        <v>12200.0</v>
      </c>
      <c r="AG2" s="68">
        <v>13965.0</v>
      </c>
      <c r="AH2" s="68">
        <v>13775.0</v>
      </c>
      <c r="AI2" s="68">
        <v>103.0</v>
      </c>
      <c r="AJ2" s="68">
        <v>715.0</v>
      </c>
      <c r="AK2" s="68">
        <v>0.0</v>
      </c>
      <c r="AL2" s="68">
        <v>43787.0</v>
      </c>
      <c r="AM2" s="68">
        <v>2643.0</v>
      </c>
      <c r="AN2" s="68">
        <v>680.0</v>
      </c>
      <c r="AO2" s="68">
        <v>0.0</v>
      </c>
      <c r="AP2" s="68">
        <v>0.0</v>
      </c>
      <c r="AQ2" s="68">
        <v>18.0</v>
      </c>
      <c r="AR2" s="68">
        <v>0.0</v>
      </c>
      <c r="AS2" s="68">
        <v>43787.0</v>
      </c>
      <c r="AT2" s="68">
        <v>0.0</v>
      </c>
      <c r="AU2" s="68">
        <v>2447.0</v>
      </c>
      <c r="AV2" s="68">
        <v>0.0</v>
      </c>
      <c r="AW2" s="68">
        <v>10113.0</v>
      </c>
      <c r="AX2" s="68">
        <v>6703.0</v>
      </c>
      <c r="AY2" s="68">
        <v>517.0</v>
      </c>
      <c r="AZ2" s="68">
        <v>95889.0</v>
      </c>
      <c r="BA2" s="68">
        <v>60114.0</v>
      </c>
      <c r="BB2" s="68">
        <v>116002.0</v>
      </c>
      <c r="BC2" s="68">
        <v>66789.0</v>
      </c>
      <c r="BD2" s="68">
        <v>0.0</v>
      </c>
      <c r="BE2" s="68">
        <v>3911.0</v>
      </c>
      <c r="BF2" s="68">
        <v>0.0</v>
      </c>
      <c r="BG2" s="68">
        <v>109028.0</v>
      </c>
      <c r="BH2" s="68">
        <v>4647.0</v>
      </c>
      <c r="BI2" s="68">
        <v>57429.0</v>
      </c>
      <c r="BJ2" s="68">
        <v>155.0</v>
      </c>
      <c r="BK2" s="68">
        <f t="shared" ref="BK2:BX2" si="2">IFERROR(AI2/AW2,0)</f>
        <v>0.01018491051</v>
      </c>
      <c r="BL2" s="68">
        <f t="shared" si="2"/>
        <v>0.1066686558</v>
      </c>
      <c r="BM2" s="68">
        <f t="shared" si="2"/>
        <v>0</v>
      </c>
      <c r="BN2" s="68">
        <f t="shared" si="2"/>
        <v>0.4566425763</v>
      </c>
      <c r="BO2" s="68">
        <f t="shared" si="2"/>
        <v>0.04396646372</v>
      </c>
      <c r="BP2" s="68">
        <f t="shared" si="2"/>
        <v>0.005861967897</v>
      </c>
      <c r="BQ2" s="68">
        <f t="shared" si="2"/>
        <v>0</v>
      </c>
      <c r="BR2" s="68">
        <f t="shared" si="2"/>
        <v>0</v>
      </c>
      <c r="BS2" s="68">
        <f t="shared" si="2"/>
        <v>0.004602403477</v>
      </c>
      <c r="BT2" s="68">
        <f t="shared" si="2"/>
        <v>0</v>
      </c>
      <c r="BU2" s="68">
        <f t="shared" si="2"/>
        <v>0.4016124298</v>
      </c>
      <c r="BV2" s="68">
        <f t="shared" si="2"/>
        <v>0</v>
      </c>
      <c r="BW2" s="68">
        <f t="shared" si="2"/>
        <v>0.04260913476</v>
      </c>
      <c r="BX2" s="68">
        <f t="shared" si="2"/>
        <v>0</v>
      </c>
    </row>
    <row r="3">
      <c r="A3" s="429" t="s">
        <v>1117</v>
      </c>
      <c r="B3" s="68">
        <v>53771.0</v>
      </c>
      <c r="C3" s="68">
        <v>194.0</v>
      </c>
      <c r="D3" s="68">
        <v>31693.0</v>
      </c>
      <c r="E3" s="68">
        <v>1589.0</v>
      </c>
      <c r="F3" s="68">
        <v>134377.0</v>
      </c>
      <c r="G3" s="68">
        <v>974500.0</v>
      </c>
      <c r="H3" s="68">
        <v>111563.0</v>
      </c>
      <c r="I3" s="68">
        <v>0.0</v>
      </c>
      <c r="J3" s="68">
        <v>10676.0</v>
      </c>
      <c r="K3" s="68">
        <v>141095.0</v>
      </c>
      <c r="L3" s="68">
        <v>81005.0</v>
      </c>
      <c r="M3" s="68">
        <v>90093.0</v>
      </c>
      <c r="N3" s="68">
        <v>0.0</v>
      </c>
      <c r="O3" s="68">
        <v>4851.0</v>
      </c>
      <c r="P3" s="68">
        <v>485226.0</v>
      </c>
      <c r="Q3" s="68">
        <v>792604.0</v>
      </c>
      <c r="R3" s="68">
        <v>425021.0</v>
      </c>
      <c r="S3" s="68">
        <v>0.0</v>
      </c>
      <c r="T3" s="68">
        <v>1044127.0</v>
      </c>
      <c r="U3" s="68">
        <v>195558.0</v>
      </c>
      <c r="V3" s="68">
        <v>1075215.0</v>
      </c>
      <c r="W3" s="68">
        <v>420.0</v>
      </c>
      <c r="X3" s="68">
        <v>11885.0</v>
      </c>
      <c r="Y3" s="68">
        <v>17983.0</v>
      </c>
      <c r="Z3" s="68">
        <v>18493.0</v>
      </c>
      <c r="AA3" s="68">
        <v>18958.0</v>
      </c>
      <c r="AB3" s="68">
        <v>16649.0</v>
      </c>
      <c r="AC3" s="68">
        <v>16444.0</v>
      </c>
      <c r="AD3" s="68">
        <v>16998.0</v>
      </c>
      <c r="AE3" s="68">
        <v>17612.0</v>
      </c>
      <c r="AF3" s="68">
        <v>18647.0</v>
      </c>
      <c r="AG3" s="68">
        <v>20037.0</v>
      </c>
      <c r="AH3" s="68">
        <v>18854.0</v>
      </c>
      <c r="AI3" s="68">
        <v>62.0</v>
      </c>
      <c r="AJ3" s="68">
        <v>447.0</v>
      </c>
      <c r="AK3" s="68">
        <v>3.0</v>
      </c>
      <c r="AL3" s="68">
        <v>51621.0</v>
      </c>
      <c r="AM3" s="68">
        <v>1396.0</v>
      </c>
      <c r="AN3" s="68">
        <v>0.0</v>
      </c>
      <c r="AO3" s="68">
        <v>0.0</v>
      </c>
      <c r="AP3" s="68">
        <v>0.0</v>
      </c>
      <c r="AQ3" s="68">
        <v>56.0</v>
      </c>
      <c r="AR3" s="68">
        <v>0.0</v>
      </c>
      <c r="AS3" s="68">
        <v>51621.0</v>
      </c>
      <c r="AT3" s="68">
        <v>0.0</v>
      </c>
      <c r="AU3" s="68">
        <v>2486.0</v>
      </c>
      <c r="AV3" s="68">
        <v>0.0</v>
      </c>
      <c r="AW3" s="68">
        <v>6124.0</v>
      </c>
      <c r="AX3" s="68">
        <v>8688.0</v>
      </c>
      <c r="AY3" s="68">
        <v>254.0</v>
      </c>
      <c r="AZ3" s="68">
        <v>163885.0</v>
      </c>
      <c r="BA3" s="68">
        <v>78563.0</v>
      </c>
      <c r="BB3" s="68">
        <v>170996.0</v>
      </c>
      <c r="BC3" s="68">
        <v>67969.0</v>
      </c>
      <c r="BD3" s="68">
        <v>0.0</v>
      </c>
      <c r="BE3" s="68">
        <v>3350.0</v>
      </c>
      <c r="BF3" s="68">
        <v>0.0</v>
      </c>
      <c r="BG3" s="68">
        <v>183506.0</v>
      </c>
      <c r="BH3" s="68">
        <v>4183.0</v>
      </c>
      <c r="BI3" s="68">
        <v>40774.0</v>
      </c>
      <c r="BJ3" s="68">
        <v>45.0</v>
      </c>
      <c r="BK3" s="68">
        <f t="shared" ref="BK3:BX3" si="3">IFERROR(AI3/AW3,0)</f>
        <v>0.01012410189</v>
      </c>
      <c r="BL3" s="68">
        <f t="shared" si="3"/>
        <v>0.05145027624</v>
      </c>
      <c r="BM3" s="68">
        <f t="shared" si="3"/>
        <v>0.01181102362</v>
      </c>
      <c r="BN3" s="68">
        <f t="shared" si="3"/>
        <v>0.3149830674</v>
      </c>
      <c r="BO3" s="68">
        <f t="shared" si="3"/>
        <v>0.01776917888</v>
      </c>
      <c r="BP3" s="68">
        <f t="shared" si="3"/>
        <v>0</v>
      </c>
      <c r="BQ3" s="68">
        <f t="shared" si="3"/>
        <v>0</v>
      </c>
      <c r="BR3" s="68">
        <f t="shared" si="3"/>
        <v>0</v>
      </c>
      <c r="BS3" s="68">
        <f t="shared" si="3"/>
        <v>0.01671641791</v>
      </c>
      <c r="BT3" s="68">
        <f t="shared" si="3"/>
        <v>0</v>
      </c>
      <c r="BU3" s="68">
        <f t="shared" si="3"/>
        <v>0.2813041535</v>
      </c>
      <c r="BV3" s="68">
        <f t="shared" si="3"/>
        <v>0</v>
      </c>
      <c r="BW3" s="68">
        <f t="shared" si="3"/>
        <v>0.06097022612</v>
      </c>
      <c r="BX3" s="68">
        <f t="shared" si="3"/>
        <v>0</v>
      </c>
    </row>
    <row r="4">
      <c r="A4" s="429" t="s">
        <v>1138</v>
      </c>
      <c r="B4" s="68">
        <v>859.0</v>
      </c>
      <c r="C4" s="68">
        <v>27.0</v>
      </c>
      <c r="D4" s="68">
        <v>9468.0</v>
      </c>
      <c r="E4" s="68">
        <v>326.0</v>
      </c>
      <c r="F4" s="68">
        <v>7139.0</v>
      </c>
      <c r="G4" s="68">
        <v>16218.0</v>
      </c>
      <c r="H4" s="68">
        <v>6949.0</v>
      </c>
      <c r="I4" s="68">
        <v>0.0</v>
      </c>
      <c r="J4" s="68">
        <v>2361.0</v>
      </c>
      <c r="K4" s="68">
        <v>16694.0</v>
      </c>
      <c r="L4" s="68">
        <v>9283.0</v>
      </c>
      <c r="M4" s="68">
        <v>10944.0</v>
      </c>
      <c r="N4" s="68">
        <v>0.0</v>
      </c>
      <c r="O4" s="68">
        <v>875.0</v>
      </c>
      <c r="P4" s="68">
        <v>68213.0</v>
      </c>
      <c r="Q4" s="68">
        <v>158190.0</v>
      </c>
      <c r="R4" s="68">
        <v>53545.0</v>
      </c>
      <c r="S4" s="68">
        <v>0.0</v>
      </c>
      <c r="T4" s="68">
        <v>21088.0</v>
      </c>
      <c r="U4" s="68">
        <v>26603.0</v>
      </c>
      <c r="V4" s="68">
        <v>196378.0</v>
      </c>
      <c r="W4" s="68">
        <v>1774.0</v>
      </c>
      <c r="X4" s="68">
        <v>1792.0</v>
      </c>
      <c r="Y4" s="68">
        <v>2309.0</v>
      </c>
      <c r="Z4" s="68">
        <v>2510.0</v>
      </c>
      <c r="AA4" s="68">
        <v>2387.0</v>
      </c>
      <c r="AB4" s="68">
        <v>2252.0</v>
      </c>
      <c r="AC4" s="68">
        <v>2262.0</v>
      </c>
      <c r="AD4" s="68">
        <v>2415.0</v>
      </c>
      <c r="AE4" s="68">
        <v>2503.0</v>
      </c>
      <c r="AF4" s="68">
        <v>2685.0</v>
      </c>
      <c r="AG4" s="68">
        <v>2707.0</v>
      </c>
      <c r="AH4" s="68">
        <v>2449.0</v>
      </c>
      <c r="AI4" s="68">
        <v>39.0</v>
      </c>
      <c r="AJ4" s="68">
        <v>258.0</v>
      </c>
      <c r="AK4" s="68">
        <v>0.0</v>
      </c>
      <c r="AL4" s="68">
        <v>9131.0</v>
      </c>
      <c r="AM4" s="68">
        <v>885.0</v>
      </c>
      <c r="AN4" s="68">
        <v>0.0</v>
      </c>
      <c r="AO4" s="68">
        <v>0.0</v>
      </c>
      <c r="AP4" s="68">
        <v>0.0</v>
      </c>
      <c r="AQ4" s="68">
        <v>0.0</v>
      </c>
      <c r="AR4" s="68">
        <v>0.0</v>
      </c>
      <c r="AS4" s="68">
        <v>9131.0</v>
      </c>
      <c r="AT4" s="68">
        <v>0.0</v>
      </c>
      <c r="AU4" s="68">
        <v>35.0</v>
      </c>
      <c r="AV4" s="68">
        <v>0.0</v>
      </c>
      <c r="AW4" s="68">
        <v>3938.0</v>
      </c>
      <c r="AX4" s="68">
        <v>3689.0</v>
      </c>
      <c r="AY4" s="68">
        <v>88.0</v>
      </c>
      <c r="AZ4" s="68">
        <v>20273.0</v>
      </c>
      <c r="BA4" s="68">
        <v>15817.0</v>
      </c>
      <c r="BB4" s="68">
        <v>23784.0</v>
      </c>
      <c r="BC4" s="68">
        <v>12784.0</v>
      </c>
      <c r="BD4" s="68">
        <v>0.0</v>
      </c>
      <c r="BE4" s="68">
        <v>452.0</v>
      </c>
      <c r="BF4" s="68">
        <v>0.0</v>
      </c>
      <c r="BG4" s="68">
        <v>24069.0</v>
      </c>
      <c r="BH4" s="68">
        <v>909.0</v>
      </c>
      <c r="BI4" s="68">
        <v>9500.0</v>
      </c>
      <c r="BJ4" s="68">
        <v>14.0</v>
      </c>
      <c r="BK4" s="68">
        <f t="shared" ref="BK4:BX4" si="4">IFERROR(AI4/AW4,0)</f>
        <v>0.009903504317</v>
      </c>
      <c r="BL4" s="68">
        <f t="shared" si="4"/>
        <v>0.06993765248</v>
      </c>
      <c r="BM4" s="68">
        <f t="shared" si="4"/>
        <v>0</v>
      </c>
      <c r="BN4" s="68">
        <f t="shared" si="4"/>
        <v>0.4504020125</v>
      </c>
      <c r="BO4" s="68">
        <f t="shared" si="4"/>
        <v>0.05595245622</v>
      </c>
      <c r="BP4" s="68">
        <f t="shared" si="4"/>
        <v>0</v>
      </c>
      <c r="BQ4" s="68">
        <f t="shared" si="4"/>
        <v>0</v>
      </c>
      <c r="BR4" s="68">
        <f t="shared" si="4"/>
        <v>0</v>
      </c>
      <c r="BS4" s="68">
        <f t="shared" si="4"/>
        <v>0</v>
      </c>
      <c r="BT4" s="68">
        <f t="shared" si="4"/>
        <v>0</v>
      </c>
      <c r="BU4" s="68">
        <f t="shared" si="4"/>
        <v>0.3793676513</v>
      </c>
      <c r="BV4" s="68">
        <f t="shared" si="4"/>
        <v>0</v>
      </c>
      <c r="BW4" s="68">
        <f t="shared" si="4"/>
        <v>0.003684210526</v>
      </c>
      <c r="BX4" s="68">
        <f t="shared" si="4"/>
        <v>0</v>
      </c>
    </row>
    <row r="5">
      <c r="A5" s="429" t="s">
        <v>1158</v>
      </c>
      <c r="B5" s="68">
        <v>3797.0</v>
      </c>
      <c r="C5" s="68">
        <v>15.0</v>
      </c>
      <c r="D5" s="68">
        <v>1457.0</v>
      </c>
      <c r="E5" s="68">
        <v>199.0</v>
      </c>
      <c r="F5" s="68">
        <v>25405.0</v>
      </c>
      <c r="G5" s="68">
        <v>88607.0</v>
      </c>
      <c r="H5" s="68">
        <v>24068.0</v>
      </c>
      <c r="I5" s="68">
        <v>0.0</v>
      </c>
      <c r="J5" s="68">
        <v>930.0</v>
      </c>
      <c r="K5" s="68">
        <v>9598.0</v>
      </c>
      <c r="L5" s="68">
        <v>4349.0</v>
      </c>
      <c r="M5" s="68">
        <v>6043.0</v>
      </c>
      <c r="N5" s="68">
        <v>0.0</v>
      </c>
      <c r="O5" s="68">
        <v>506.0</v>
      </c>
      <c r="P5" s="68">
        <v>45593.0</v>
      </c>
      <c r="Q5" s="68">
        <v>38336.0</v>
      </c>
      <c r="R5" s="68">
        <v>42230.0</v>
      </c>
      <c r="S5" s="68">
        <v>0.0</v>
      </c>
      <c r="T5" s="68">
        <v>106133.0</v>
      </c>
      <c r="U5" s="68">
        <v>12894.0</v>
      </c>
      <c r="V5" s="68">
        <v>79039.0</v>
      </c>
      <c r="W5" s="68">
        <v>3833.0</v>
      </c>
      <c r="X5" s="68">
        <v>1180.0</v>
      </c>
      <c r="Y5" s="68">
        <v>1489.0</v>
      </c>
      <c r="Z5" s="68">
        <v>1534.0</v>
      </c>
      <c r="AA5" s="68">
        <v>1306.0</v>
      </c>
      <c r="AB5" s="68">
        <v>1152.0</v>
      </c>
      <c r="AC5" s="68">
        <v>1025.0</v>
      </c>
      <c r="AD5" s="68">
        <v>1073.0</v>
      </c>
      <c r="AE5" s="68">
        <v>1097.0</v>
      </c>
      <c r="AF5" s="68">
        <v>956.0</v>
      </c>
      <c r="AG5" s="68">
        <v>939.0</v>
      </c>
      <c r="AH5" s="68">
        <v>792.0</v>
      </c>
      <c r="AI5" s="68">
        <v>8.0</v>
      </c>
      <c r="AJ5" s="68">
        <v>101.0</v>
      </c>
      <c r="AK5" s="68">
        <v>0.0</v>
      </c>
      <c r="AL5" s="68">
        <v>6230.0</v>
      </c>
      <c r="AM5" s="68">
        <v>309.0</v>
      </c>
      <c r="AN5" s="68">
        <v>0.0</v>
      </c>
      <c r="AO5" s="68">
        <v>0.0</v>
      </c>
      <c r="AP5" s="68">
        <v>0.0</v>
      </c>
      <c r="AQ5" s="68">
        <v>0.0</v>
      </c>
      <c r="AR5" s="68">
        <v>0.0</v>
      </c>
      <c r="AS5" s="68">
        <v>6230.0</v>
      </c>
      <c r="AT5" s="68">
        <v>0.0</v>
      </c>
      <c r="AU5" s="68">
        <v>242.0</v>
      </c>
      <c r="AV5" s="68">
        <v>0.0</v>
      </c>
      <c r="AW5" s="68">
        <v>992.0</v>
      </c>
      <c r="AX5" s="68">
        <v>1174.0</v>
      </c>
      <c r="AY5" s="68">
        <v>7.0</v>
      </c>
      <c r="AZ5" s="68">
        <v>11298.0</v>
      </c>
      <c r="BA5" s="68">
        <v>6976.0</v>
      </c>
      <c r="BB5" s="68">
        <v>11818.0</v>
      </c>
      <c r="BC5" s="68">
        <v>7322.0</v>
      </c>
      <c r="BD5" s="68">
        <v>0.0</v>
      </c>
      <c r="BE5" s="68">
        <v>121.0</v>
      </c>
      <c r="BF5" s="68">
        <v>0.0</v>
      </c>
      <c r="BG5" s="68">
        <v>12218.0</v>
      </c>
      <c r="BH5" s="68">
        <v>515.0</v>
      </c>
      <c r="BI5" s="68">
        <v>4807.0</v>
      </c>
      <c r="BJ5" s="68">
        <v>2.0</v>
      </c>
      <c r="BK5" s="68">
        <f t="shared" ref="BK5:BX5" si="5">IFERROR(AI5/AW5,0)</f>
        <v>0.008064516129</v>
      </c>
      <c r="BL5" s="68">
        <f t="shared" si="5"/>
        <v>0.0860306644</v>
      </c>
      <c r="BM5" s="68">
        <f t="shared" si="5"/>
        <v>0</v>
      </c>
      <c r="BN5" s="68">
        <f t="shared" si="5"/>
        <v>0.551425031</v>
      </c>
      <c r="BO5" s="68">
        <f t="shared" si="5"/>
        <v>0.04429472477</v>
      </c>
      <c r="BP5" s="68">
        <f t="shared" si="5"/>
        <v>0</v>
      </c>
      <c r="BQ5" s="68">
        <f t="shared" si="5"/>
        <v>0</v>
      </c>
      <c r="BR5" s="68">
        <f t="shared" si="5"/>
        <v>0</v>
      </c>
      <c r="BS5" s="68">
        <f t="shared" si="5"/>
        <v>0</v>
      </c>
      <c r="BT5" s="68">
        <f t="shared" si="5"/>
        <v>0</v>
      </c>
      <c r="BU5" s="68">
        <f t="shared" si="5"/>
        <v>0.5099034212</v>
      </c>
      <c r="BV5" s="68">
        <f t="shared" si="5"/>
        <v>0</v>
      </c>
      <c r="BW5" s="68">
        <f t="shared" si="5"/>
        <v>0.05034324943</v>
      </c>
      <c r="BX5" s="68">
        <f t="shared" si="5"/>
        <v>0</v>
      </c>
    </row>
    <row r="6">
      <c r="A6" s="429" t="s">
        <v>1179</v>
      </c>
      <c r="B6" s="68">
        <v>1553.0</v>
      </c>
      <c r="C6" s="68">
        <v>29.0</v>
      </c>
      <c r="D6" s="68">
        <v>7090.0</v>
      </c>
      <c r="E6" s="68">
        <v>7407.0</v>
      </c>
      <c r="F6" s="68">
        <v>18115.0</v>
      </c>
      <c r="G6" s="68">
        <v>31978.0</v>
      </c>
      <c r="H6" s="68">
        <v>7675.0</v>
      </c>
      <c r="I6" s="68">
        <v>0.0</v>
      </c>
      <c r="J6" s="68">
        <v>4318.0</v>
      </c>
      <c r="K6" s="68">
        <v>18273.0</v>
      </c>
      <c r="L6" s="68">
        <v>9503.0</v>
      </c>
      <c r="M6" s="68">
        <v>9857.0</v>
      </c>
      <c r="N6" s="68">
        <v>0.0</v>
      </c>
      <c r="O6" s="68">
        <v>17131.0</v>
      </c>
      <c r="P6" s="68">
        <v>54818.0</v>
      </c>
      <c r="Q6" s="68">
        <v>145003.0</v>
      </c>
      <c r="R6" s="68">
        <v>19620.0</v>
      </c>
      <c r="S6" s="68">
        <v>0.0</v>
      </c>
      <c r="T6" s="68">
        <v>53964.0</v>
      </c>
      <c r="U6" s="68">
        <v>29919.0</v>
      </c>
      <c r="V6" s="68">
        <v>206698.0</v>
      </c>
      <c r="W6" s="68">
        <v>1709.0</v>
      </c>
      <c r="X6" s="68">
        <v>1174.0</v>
      </c>
      <c r="Y6" s="68">
        <v>1840.0</v>
      </c>
      <c r="Z6" s="68">
        <v>2308.0</v>
      </c>
      <c r="AA6" s="68">
        <v>2365.0</v>
      </c>
      <c r="AB6" s="68">
        <v>2597.0</v>
      </c>
      <c r="AC6" s="68">
        <v>2831.0</v>
      </c>
      <c r="AD6" s="68">
        <v>3048.0</v>
      </c>
      <c r="AE6" s="68">
        <v>3348.0</v>
      </c>
      <c r="AF6" s="68">
        <v>3441.0</v>
      </c>
      <c r="AG6" s="68">
        <v>3521.0</v>
      </c>
      <c r="AH6" s="68">
        <v>3345.0</v>
      </c>
      <c r="AI6" s="68">
        <v>45.0</v>
      </c>
      <c r="AJ6" s="68">
        <v>5.0</v>
      </c>
      <c r="AK6" s="68">
        <v>0.0</v>
      </c>
      <c r="AL6" s="68">
        <v>6696.0</v>
      </c>
      <c r="AM6" s="68">
        <v>646.0</v>
      </c>
      <c r="AN6" s="68">
        <v>5751.0</v>
      </c>
      <c r="AO6" s="68">
        <v>0.0</v>
      </c>
      <c r="AP6" s="68">
        <v>0.0</v>
      </c>
      <c r="AQ6" s="68">
        <v>0.0</v>
      </c>
      <c r="AR6" s="68">
        <v>0.0</v>
      </c>
      <c r="AS6" s="68">
        <v>6696.0</v>
      </c>
      <c r="AT6" s="68">
        <v>0.0</v>
      </c>
      <c r="AU6" s="68">
        <v>51.0</v>
      </c>
      <c r="AV6" s="68">
        <v>0.0</v>
      </c>
      <c r="AW6" s="68">
        <v>2853.0</v>
      </c>
      <c r="AX6" s="68">
        <v>3282.0</v>
      </c>
      <c r="AY6" s="68">
        <v>29.0</v>
      </c>
      <c r="AZ6" s="68">
        <v>23453.0</v>
      </c>
      <c r="BA6" s="68">
        <v>16186.0</v>
      </c>
      <c r="BB6" s="68">
        <v>26446.0</v>
      </c>
      <c r="BC6" s="68">
        <v>10445.0</v>
      </c>
      <c r="BD6" s="68">
        <v>0.0</v>
      </c>
      <c r="BE6" s="68">
        <v>465.0</v>
      </c>
      <c r="BF6" s="68">
        <v>0.0</v>
      </c>
      <c r="BG6" s="68">
        <v>25549.0</v>
      </c>
      <c r="BH6" s="68">
        <v>735.0</v>
      </c>
      <c r="BI6" s="68">
        <v>8513.0</v>
      </c>
      <c r="BJ6" s="68">
        <v>9.0</v>
      </c>
      <c r="BK6" s="68">
        <f t="shared" ref="BK6:BX6" si="6">IFERROR(AI6/AW6,0)</f>
        <v>0.01577287066</v>
      </c>
      <c r="BL6" s="68">
        <f t="shared" si="6"/>
        <v>0.001523461304</v>
      </c>
      <c r="BM6" s="68">
        <f t="shared" si="6"/>
        <v>0</v>
      </c>
      <c r="BN6" s="68">
        <f t="shared" si="6"/>
        <v>0.2855071846</v>
      </c>
      <c r="BO6" s="68">
        <f t="shared" si="6"/>
        <v>0.03991103423</v>
      </c>
      <c r="BP6" s="68">
        <f t="shared" si="6"/>
        <v>0.217461998</v>
      </c>
      <c r="BQ6" s="68">
        <f t="shared" si="6"/>
        <v>0</v>
      </c>
      <c r="BR6" s="68">
        <f t="shared" si="6"/>
        <v>0</v>
      </c>
      <c r="BS6" s="68">
        <f t="shared" si="6"/>
        <v>0</v>
      </c>
      <c r="BT6" s="68">
        <f t="shared" si="6"/>
        <v>0</v>
      </c>
      <c r="BU6" s="68">
        <f t="shared" si="6"/>
        <v>0.2620846217</v>
      </c>
      <c r="BV6" s="68">
        <f t="shared" si="6"/>
        <v>0</v>
      </c>
      <c r="BW6" s="68">
        <f t="shared" si="6"/>
        <v>0.005990837543</v>
      </c>
      <c r="BX6" s="68">
        <f t="shared" si="6"/>
        <v>0</v>
      </c>
    </row>
    <row r="7">
      <c r="A7" s="429" t="s">
        <v>1200</v>
      </c>
      <c r="B7" s="68">
        <v>3229.0</v>
      </c>
      <c r="C7" s="68">
        <v>46.0</v>
      </c>
      <c r="D7" s="68">
        <v>8028.0</v>
      </c>
      <c r="E7" s="68">
        <v>9343.0</v>
      </c>
      <c r="F7" s="68">
        <v>17643.0</v>
      </c>
      <c r="G7" s="68">
        <v>34516.0</v>
      </c>
      <c r="H7" s="68">
        <v>3842.0</v>
      </c>
      <c r="I7" s="68">
        <v>0.0</v>
      </c>
      <c r="J7" s="68">
        <v>4321.0</v>
      </c>
      <c r="K7" s="68">
        <v>21387.0</v>
      </c>
      <c r="L7" s="68">
        <v>9670.0</v>
      </c>
      <c r="M7" s="68">
        <v>8645.0</v>
      </c>
      <c r="N7" s="68">
        <v>0.0</v>
      </c>
      <c r="O7" s="68">
        <v>20723.0</v>
      </c>
      <c r="P7" s="68">
        <v>53002.0</v>
      </c>
      <c r="Q7" s="68">
        <v>96771.0</v>
      </c>
      <c r="R7" s="68">
        <v>15663.0</v>
      </c>
      <c r="S7" s="68">
        <v>0.0</v>
      </c>
      <c r="T7" s="68">
        <v>57429.0</v>
      </c>
      <c r="U7" s="68">
        <v>32313.0</v>
      </c>
      <c r="V7" s="68">
        <v>159528.0</v>
      </c>
      <c r="W7" s="68">
        <v>2119.0</v>
      </c>
      <c r="X7" s="68">
        <v>1538.0</v>
      </c>
      <c r="Y7" s="68">
        <v>2976.0</v>
      </c>
      <c r="Z7" s="68">
        <v>3422.0</v>
      </c>
      <c r="AA7" s="68">
        <v>3145.0</v>
      </c>
      <c r="AB7" s="68">
        <v>2899.0</v>
      </c>
      <c r="AC7" s="68">
        <v>2909.0</v>
      </c>
      <c r="AD7" s="68">
        <v>3062.0</v>
      </c>
      <c r="AE7" s="68">
        <v>3145.0</v>
      </c>
      <c r="AF7" s="68">
        <v>3218.0</v>
      </c>
      <c r="AG7" s="68">
        <v>3047.0</v>
      </c>
      <c r="AH7" s="68">
        <v>2642.0</v>
      </c>
      <c r="AI7" s="68">
        <v>33.0</v>
      </c>
      <c r="AJ7" s="68">
        <v>251.0</v>
      </c>
      <c r="AK7" s="68">
        <v>0.0</v>
      </c>
      <c r="AL7" s="68">
        <v>10553.0</v>
      </c>
      <c r="AM7" s="68">
        <v>999.0</v>
      </c>
      <c r="AN7" s="68">
        <v>0.0</v>
      </c>
      <c r="AO7" s="68">
        <v>0.0</v>
      </c>
      <c r="AP7" s="68">
        <v>0.0</v>
      </c>
      <c r="AQ7" s="68">
        <v>2.0</v>
      </c>
      <c r="AR7" s="68">
        <v>0.0</v>
      </c>
      <c r="AS7" s="68">
        <v>10553.0</v>
      </c>
      <c r="AT7" s="68">
        <v>0.0</v>
      </c>
      <c r="AU7" s="68">
        <v>26.0</v>
      </c>
      <c r="AV7" s="68">
        <v>0.0</v>
      </c>
      <c r="AW7" s="68">
        <v>1746.0</v>
      </c>
      <c r="AX7" s="68">
        <v>3412.0</v>
      </c>
      <c r="AY7" s="68">
        <v>91.0</v>
      </c>
      <c r="AZ7" s="68">
        <v>25422.0</v>
      </c>
      <c r="BA7" s="68">
        <v>17198.0</v>
      </c>
      <c r="BB7" s="68">
        <v>28072.0</v>
      </c>
      <c r="BC7" s="68">
        <v>10762.0</v>
      </c>
      <c r="BD7" s="68">
        <v>0.0</v>
      </c>
      <c r="BE7" s="68">
        <v>605.0</v>
      </c>
      <c r="BF7" s="68">
        <v>0.0</v>
      </c>
      <c r="BG7" s="68">
        <v>28521.0</v>
      </c>
      <c r="BH7" s="68">
        <v>1057.0</v>
      </c>
      <c r="BI7" s="68">
        <v>10051.0</v>
      </c>
      <c r="BJ7" s="68">
        <v>39.0</v>
      </c>
      <c r="BK7" s="68">
        <f t="shared" ref="BK7:BX7" si="7">IFERROR(AI7/AW7,0)</f>
        <v>0.01890034364</v>
      </c>
      <c r="BL7" s="68">
        <f t="shared" si="7"/>
        <v>0.07356389215</v>
      </c>
      <c r="BM7" s="68">
        <f t="shared" si="7"/>
        <v>0</v>
      </c>
      <c r="BN7" s="68">
        <f t="shared" si="7"/>
        <v>0.4151128943</v>
      </c>
      <c r="BO7" s="68">
        <f t="shared" si="7"/>
        <v>0.05808814978</v>
      </c>
      <c r="BP7" s="68">
        <f t="shared" si="7"/>
        <v>0</v>
      </c>
      <c r="BQ7" s="68">
        <f t="shared" si="7"/>
        <v>0</v>
      </c>
      <c r="BR7" s="68">
        <f t="shared" si="7"/>
        <v>0</v>
      </c>
      <c r="BS7" s="68">
        <f t="shared" si="7"/>
        <v>0.003305785124</v>
      </c>
      <c r="BT7" s="68">
        <f t="shared" si="7"/>
        <v>0</v>
      </c>
      <c r="BU7" s="68">
        <f t="shared" si="7"/>
        <v>0.3700080642</v>
      </c>
      <c r="BV7" s="68">
        <f t="shared" si="7"/>
        <v>0</v>
      </c>
      <c r="BW7" s="68">
        <f t="shared" si="7"/>
        <v>0.002586807283</v>
      </c>
      <c r="BX7" s="68">
        <f t="shared" si="7"/>
        <v>0</v>
      </c>
    </row>
    <row r="8">
      <c r="A8" s="429" t="s">
        <v>1221</v>
      </c>
      <c r="B8" s="68">
        <v>3631.0</v>
      </c>
      <c r="C8" s="68">
        <v>23.0</v>
      </c>
      <c r="D8" s="68">
        <v>2369.0</v>
      </c>
      <c r="E8" s="68">
        <v>9406.0</v>
      </c>
      <c r="F8" s="68">
        <v>24726.0</v>
      </c>
      <c r="G8" s="68">
        <v>62244.0</v>
      </c>
      <c r="H8" s="68">
        <v>925.0</v>
      </c>
      <c r="I8" s="68">
        <v>0.0</v>
      </c>
      <c r="J8" s="68">
        <v>4851.0</v>
      </c>
      <c r="K8" s="68">
        <v>28807.0</v>
      </c>
      <c r="L8" s="68">
        <v>10611.0</v>
      </c>
      <c r="M8" s="68">
        <v>12329.0</v>
      </c>
      <c r="N8" s="68">
        <v>0.0</v>
      </c>
      <c r="O8" s="68">
        <v>30260.0</v>
      </c>
      <c r="P8" s="68">
        <v>85667.0</v>
      </c>
      <c r="Q8" s="68">
        <v>39390.0</v>
      </c>
      <c r="R8" s="68">
        <v>4049.0</v>
      </c>
      <c r="S8" s="68">
        <v>0.0</v>
      </c>
      <c r="T8" s="68">
        <v>90541.0</v>
      </c>
      <c r="U8" s="68">
        <v>40218.0</v>
      </c>
      <c r="V8" s="68">
        <v>133891.0</v>
      </c>
      <c r="W8" s="68">
        <v>2473.0</v>
      </c>
      <c r="X8" s="68">
        <v>1796.0</v>
      </c>
      <c r="Y8" s="68">
        <v>3503.0</v>
      </c>
      <c r="Z8" s="68">
        <v>4018.0</v>
      </c>
      <c r="AA8" s="68">
        <v>3663.0</v>
      </c>
      <c r="AB8" s="68">
        <v>4344.0</v>
      </c>
      <c r="AC8" s="68">
        <v>4458.0</v>
      </c>
      <c r="AD8" s="68">
        <v>4373.0</v>
      </c>
      <c r="AE8" s="68">
        <v>4066.0</v>
      </c>
      <c r="AF8" s="68">
        <v>3839.0</v>
      </c>
      <c r="AG8" s="68">
        <v>3333.0</v>
      </c>
      <c r="AH8" s="68">
        <v>2737.0</v>
      </c>
      <c r="AI8" s="68">
        <v>6.0</v>
      </c>
      <c r="AJ8" s="68">
        <v>18.0</v>
      </c>
      <c r="AK8" s="68">
        <v>0.0</v>
      </c>
      <c r="AL8" s="68">
        <v>15058.0</v>
      </c>
      <c r="AM8" s="68">
        <v>1255.0</v>
      </c>
      <c r="AN8" s="68">
        <v>4723.0</v>
      </c>
      <c r="AO8" s="68">
        <v>0.0</v>
      </c>
      <c r="AP8" s="68">
        <v>0.0</v>
      </c>
      <c r="AQ8" s="68">
        <v>4.0</v>
      </c>
      <c r="AR8" s="68">
        <v>0.0</v>
      </c>
      <c r="AS8" s="68">
        <v>15058.0</v>
      </c>
      <c r="AT8" s="68">
        <v>0.0</v>
      </c>
      <c r="AU8" s="68">
        <v>64.0</v>
      </c>
      <c r="AV8" s="68">
        <v>0.0</v>
      </c>
      <c r="AW8" s="68">
        <v>1547.0</v>
      </c>
      <c r="AX8" s="68">
        <v>2813.0</v>
      </c>
      <c r="AY8" s="68">
        <v>73.0</v>
      </c>
      <c r="AZ8" s="68">
        <v>32039.0</v>
      </c>
      <c r="BA8" s="68">
        <v>20093.0</v>
      </c>
      <c r="BB8" s="68">
        <v>35795.0</v>
      </c>
      <c r="BC8" s="68">
        <v>13354.0</v>
      </c>
      <c r="BD8" s="68">
        <v>0.0</v>
      </c>
      <c r="BE8" s="68">
        <v>863.0</v>
      </c>
      <c r="BF8" s="68">
        <v>0.0</v>
      </c>
      <c r="BG8" s="68">
        <v>37355.0</v>
      </c>
      <c r="BH8" s="68">
        <v>1285.0</v>
      </c>
      <c r="BI8" s="68">
        <v>11651.0</v>
      </c>
      <c r="BJ8" s="68">
        <v>2.0</v>
      </c>
      <c r="BK8" s="68">
        <f t="shared" ref="BK8:BX8" si="8">IFERROR(AI8/AW8,0)</f>
        <v>0.003878474467</v>
      </c>
      <c r="BL8" s="68">
        <f t="shared" si="8"/>
        <v>0.006398862424</v>
      </c>
      <c r="BM8" s="68">
        <f t="shared" si="8"/>
        <v>0</v>
      </c>
      <c r="BN8" s="68">
        <f t="shared" si="8"/>
        <v>0.4699897001</v>
      </c>
      <c r="BO8" s="68">
        <f t="shared" si="8"/>
        <v>0.06245956303</v>
      </c>
      <c r="BP8" s="68">
        <f t="shared" si="8"/>
        <v>0.1319458025</v>
      </c>
      <c r="BQ8" s="68">
        <f t="shared" si="8"/>
        <v>0</v>
      </c>
      <c r="BR8" s="68">
        <f t="shared" si="8"/>
        <v>0</v>
      </c>
      <c r="BS8" s="68">
        <f t="shared" si="8"/>
        <v>0.004634994206</v>
      </c>
      <c r="BT8" s="68">
        <f t="shared" si="8"/>
        <v>0</v>
      </c>
      <c r="BU8" s="68">
        <f t="shared" si="8"/>
        <v>0.4031053407</v>
      </c>
      <c r="BV8" s="68">
        <f t="shared" si="8"/>
        <v>0</v>
      </c>
      <c r="BW8" s="68">
        <f t="shared" si="8"/>
        <v>0.005493090722</v>
      </c>
      <c r="BX8" s="68">
        <f t="shared" si="8"/>
        <v>0</v>
      </c>
    </row>
    <row r="9">
      <c r="A9" s="429" t="s">
        <v>1244</v>
      </c>
      <c r="B9" s="68">
        <v>1233.0</v>
      </c>
      <c r="C9" s="68">
        <v>30.0</v>
      </c>
      <c r="D9" s="68">
        <v>4915.0</v>
      </c>
      <c r="E9" s="68">
        <v>5787.0</v>
      </c>
      <c r="F9" s="68">
        <v>14830.0</v>
      </c>
      <c r="G9" s="68">
        <v>5710.0</v>
      </c>
      <c r="H9" s="68">
        <v>1183.0</v>
      </c>
      <c r="I9" s="68">
        <v>0.0</v>
      </c>
      <c r="J9" s="68">
        <v>5774.0</v>
      </c>
      <c r="K9" s="68">
        <v>25703.0</v>
      </c>
      <c r="L9" s="68">
        <v>5724.0</v>
      </c>
      <c r="M9" s="68">
        <v>6119.0</v>
      </c>
      <c r="N9" s="68">
        <v>0.0</v>
      </c>
      <c r="O9" s="68">
        <v>14976.0</v>
      </c>
      <c r="P9" s="68">
        <v>62675.0</v>
      </c>
      <c r="Q9" s="68">
        <v>70627.0</v>
      </c>
      <c r="R9" s="68">
        <v>5607.0</v>
      </c>
      <c r="S9" s="68">
        <v>0.0</v>
      </c>
      <c r="T9" s="68">
        <v>24438.0</v>
      </c>
      <c r="U9" s="68">
        <v>34251.0</v>
      </c>
      <c r="V9" s="68">
        <v>140292.0</v>
      </c>
      <c r="W9" s="68">
        <v>2379.0</v>
      </c>
      <c r="X9" s="68">
        <v>1813.0</v>
      </c>
      <c r="Y9" s="68">
        <v>3892.0</v>
      </c>
      <c r="Z9" s="68">
        <v>4271.0</v>
      </c>
      <c r="AA9" s="68">
        <v>3457.0</v>
      </c>
      <c r="AB9" s="68">
        <v>3027.0</v>
      </c>
      <c r="AC9" s="68">
        <v>2945.0</v>
      </c>
      <c r="AD9" s="68">
        <v>2989.0</v>
      </c>
      <c r="AE9" s="68">
        <v>3017.0</v>
      </c>
      <c r="AF9" s="68">
        <v>2847.0</v>
      </c>
      <c r="AG9" s="68">
        <v>2681.0</v>
      </c>
      <c r="AH9" s="68">
        <v>2290.0</v>
      </c>
      <c r="AI9" s="68">
        <v>25.0</v>
      </c>
      <c r="AJ9" s="68">
        <v>209.0</v>
      </c>
      <c r="AK9" s="68">
        <v>0.0</v>
      </c>
      <c r="AL9" s="68">
        <v>12197.0</v>
      </c>
      <c r="AM9" s="68">
        <v>1283.0</v>
      </c>
      <c r="AN9" s="68">
        <v>0.0</v>
      </c>
      <c r="AO9" s="68">
        <v>0.0</v>
      </c>
      <c r="AP9" s="68">
        <v>0.0</v>
      </c>
      <c r="AQ9" s="68">
        <v>49.0</v>
      </c>
      <c r="AR9" s="68">
        <v>0.0</v>
      </c>
      <c r="AS9" s="68">
        <v>12197.0</v>
      </c>
      <c r="AT9" s="68">
        <v>0.0</v>
      </c>
      <c r="AU9" s="68">
        <v>788.0</v>
      </c>
      <c r="AV9" s="68">
        <v>0.0</v>
      </c>
      <c r="AW9" s="68">
        <v>1538.0</v>
      </c>
      <c r="AX9" s="68">
        <v>3834.0</v>
      </c>
      <c r="AY9" s="68">
        <v>152.0</v>
      </c>
      <c r="AZ9" s="68">
        <v>26413.0</v>
      </c>
      <c r="BA9" s="68">
        <v>18678.0</v>
      </c>
      <c r="BB9" s="68">
        <v>30031.0</v>
      </c>
      <c r="BC9" s="68">
        <v>13021.0</v>
      </c>
      <c r="BD9" s="68">
        <v>0.0</v>
      </c>
      <c r="BE9" s="68">
        <v>1669.0</v>
      </c>
      <c r="BF9" s="68">
        <v>0.0</v>
      </c>
      <c r="BG9" s="68">
        <v>30701.0</v>
      </c>
      <c r="BH9" s="68">
        <v>1236.0</v>
      </c>
      <c r="BI9" s="68">
        <v>12589.0</v>
      </c>
      <c r="BJ9" s="68">
        <v>6.0</v>
      </c>
      <c r="BK9" s="68">
        <f t="shared" ref="BK9:BX9" si="9">IFERROR(AI9/AW9,0)</f>
        <v>0.01625487646</v>
      </c>
      <c r="BL9" s="68">
        <f t="shared" si="9"/>
        <v>0.05451225874</v>
      </c>
      <c r="BM9" s="68">
        <f t="shared" si="9"/>
        <v>0</v>
      </c>
      <c r="BN9" s="68">
        <f t="shared" si="9"/>
        <v>0.461780184</v>
      </c>
      <c r="BO9" s="68">
        <f t="shared" si="9"/>
        <v>0.06869043795</v>
      </c>
      <c r="BP9" s="68">
        <f t="shared" si="9"/>
        <v>0</v>
      </c>
      <c r="BQ9" s="68">
        <f t="shared" si="9"/>
        <v>0</v>
      </c>
      <c r="BR9" s="68">
        <f t="shared" si="9"/>
        <v>0</v>
      </c>
      <c r="BS9" s="68">
        <f t="shared" si="9"/>
        <v>0.02935889754</v>
      </c>
      <c r="BT9" s="68">
        <f t="shared" si="9"/>
        <v>0</v>
      </c>
      <c r="BU9" s="68">
        <f t="shared" si="9"/>
        <v>0.3972834761</v>
      </c>
      <c r="BV9" s="68">
        <f t="shared" si="9"/>
        <v>0</v>
      </c>
      <c r="BW9" s="68">
        <f t="shared" si="9"/>
        <v>0.06259432838</v>
      </c>
      <c r="BX9" s="68">
        <f t="shared" si="9"/>
        <v>0</v>
      </c>
    </row>
    <row r="10">
      <c r="A10" s="429" t="s">
        <v>1264</v>
      </c>
      <c r="B10" s="68">
        <v>3457.0</v>
      </c>
      <c r="C10" s="68">
        <v>55.0</v>
      </c>
      <c r="D10" s="68">
        <v>3660.0</v>
      </c>
      <c r="E10" s="68">
        <v>814.0</v>
      </c>
      <c r="F10" s="68">
        <v>2751.0</v>
      </c>
      <c r="G10" s="68">
        <v>47589.0</v>
      </c>
      <c r="H10" s="68">
        <v>2936.0</v>
      </c>
      <c r="I10" s="68">
        <v>0.0</v>
      </c>
      <c r="J10" s="68">
        <v>1459.0</v>
      </c>
      <c r="K10" s="68">
        <v>5771.0</v>
      </c>
      <c r="L10" s="68">
        <v>2489.0</v>
      </c>
      <c r="M10" s="68">
        <v>1977.0</v>
      </c>
      <c r="N10" s="68">
        <v>0.0</v>
      </c>
      <c r="O10" s="68">
        <v>1382.0</v>
      </c>
      <c r="P10" s="68">
        <v>5515.0</v>
      </c>
      <c r="Q10" s="68">
        <v>58517.0</v>
      </c>
      <c r="R10" s="68">
        <v>4211.0</v>
      </c>
      <c r="S10" s="68">
        <v>0.0</v>
      </c>
      <c r="T10" s="68">
        <v>50905.0</v>
      </c>
      <c r="U10" s="68">
        <v>9077.0</v>
      </c>
      <c r="V10" s="68">
        <v>64711.0</v>
      </c>
      <c r="W10" s="68">
        <v>4550.0</v>
      </c>
      <c r="X10" s="68">
        <v>495.0</v>
      </c>
      <c r="Y10" s="68">
        <v>798.0</v>
      </c>
      <c r="Z10" s="68">
        <v>865.0</v>
      </c>
      <c r="AA10" s="68">
        <v>807.0</v>
      </c>
      <c r="AB10" s="68">
        <v>794.0</v>
      </c>
      <c r="AC10" s="68">
        <v>763.0</v>
      </c>
      <c r="AD10" s="68">
        <v>807.0</v>
      </c>
      <c r="AE10" s="68">
        <v>850.0</v>
      </c>
      <c r="AF10" s="68">
        <v>903.0</v>
      </c>
      <c r="AG10" s="68">
        <v>973.0</v>
      </c>
      <c r="AH10" s="68">
        <v>1002.0</v>
      </c>
      <c r="AI10" s="68">
        <v>9.0</v>
      </c>
      <c r="AJ10" s="68">
        <v>0.0</v>
      </c>
      <c r="AK10" s="68">
        <v>0.0</v>
      </c>
      <c r="AL10" s="68">
        <v>3142.0</v>
      </c>
      <c r="AM10" s="68">
        <v>264.0</v>
      </c>
      <c r="AN10" s="68">
        <v>0.0</v>
      </c>
      <c r="AO10" s="68">
        <v>0.0</v>
      </c>
      <c r="AP10" s="68">
        <v>0.0</v>
      </c>
      <c r="AQ10" s="68">
        <v>0.0</v>
      </c>
      <c r="AR10" s="68">
        <v>0.0</v>
      </c>
      <c r="AS10" s="68">
        <v>3142.0</v>
      </c>
      <c r="AT10" s="68">
        <v>0.0</v>
      </c>
      <c r="AU10" s="68">
        <v>11.0</v>
      </c>
      <c r="AV10" s="68">
        <v>0.0</v>
      </c>
      <c r="AW10" s="68">
        <v>595.0</v>
      </c>
      <c r="AX10" s="68">
        <v>1045.0</v>
      </c>
      <c r="AY10" s="68">
        <v>6.0</v>
      </c>
      <c r="AZ10" s="68">
        <v>6716.0</v>
      </c>
      <c r="BA10" s="68">
        <v>5435.0</v>
      </c>
      <c r="BB10" s="68">
        <v>7911.0</v>
      </c>
      <c r="BC10" s="68">
        <v>3058.0</v>
      </c>
      <c r="BD10" s="68">
        <v>0.0</v>
      </c>
      <c r="BE10" s="68">
        <v>262.0</v>
      </c>
      <c r="BF10" s="68">
        <v>0.0</v>
      </c>
      <c r="BG10" s="68">
        <v>7790.0</v>
      </c>
      <c r="BH10" s="68">
        <v>409.0</v>
      </c>
      <c r="BI10" s="68">
        <v>2982.0</v>
      </c>
      <c r="BJ10" s="68">
        <v>6.0</v>
      </c>
      <c r="BK10" s="68">
        <f t="shared" ref="BK10:BX10" si="10">IFERROR(AI10/AW10,0)</f>
        <v>0.01512605042</v>
      </c>
      <c r="BL10" s="68">
        <f t="shared" si="10"/>
        <v>0</v>
      </c>
      <c r="BM10" s="68">
        <f t="shared" si="10"/>
        <v>0</v>
      </c>
      <c r="BN10" s="68">
        <f t="shared" si="10"/>
        <v>0.4678379988</v>
      </c>
      <c r="BO10" s="68">
        <f t="shared" si="10"/>
        <v>0.04857405704</v>
      </c>
      <c r="BP10" s="68">
        <f t="shared" si="10"/>
        <v>0</v>
      </c>
      <c r="BQ10" s="68">
        <f t="shared" si="10"/>
        <v>0</v>
      </c>
      <c r="BR10" s="68">
        <f t="shared" si="10"/>
        <v>0</v>
      </c>
      <c r="BS10" s="68">
        <f t="shared" si="10"/>
        <v>0</v>
      </c>
      <c r="BT10" s="68">
        <f t="shared" si="10"/>
        <v>0</v>
      </c>
      <c r="BU10" s="68">
        <f t="shared" si="10"/>
        <v>0.4033376123</v>
      </c>
      <c r="BV10" s="68">
        <f t="shared" si="10"/>
        <v>0</v>
      </c>
      <c r="BW10" s="68">
        <f t="shared" si="10"/>
        <v>0.003688799463</v>
      </c>
      <c r="BX10" s="68">
        <f t="shared" si="10"/>
        <v>0</v>
      </c>
    </row>
    <row r="11">
      <c r="A11" s="429" t="s">
        <v>1287</v>
      </c>
      <c r="B11" s="68">
        <v>349.0</v>
      </c>
      <c r="C11" s="68">
        <v>10.0</v>
      </c>
      <c r="D11" s="68">
        <v>3321.0</v>
      </c>
      <c r="E11" s="68">
        <v>1541.0</v>
      </c>
      <c r="F11" s="68">
        <v>8569.0</v>
      </c>
      <c r="G11" s="68">
        <v>3201.0</v>
      </c>
      <c r="H11" s="68">
        <v>568.0</v>
      </c>
      <c r="I11" s="68">
        <v>0.0</v>
      </c>
      <c r="J11" s="68">
        <v>2013.0</v>
      </c>
      <c r="K11" s="68">
        <v>11637.0</v>
      </c>
      <c r="L11" s="68">
        <v>2778.0</v>
      </c>
      <c r="M11" s="68">
        <v>2163.0</v>
      </c>
      <c r="N11" s="68">
        <v>0.0</v>
      </c>
      <c r="O11" s="68">
        <v>5243.0</v>
      </c>
      <c r="P11" s="68">
        <v>35490.0</v>
      </c>
      <c r="Q11" s="68">
        <v>48080.0</v>
      </c>
      <c r="R11" s="68">
        <v>2281.0</v>
      </c>
      <c r="S11" s="68">
        <v>0.0</v>
      </c>
      <c r="T11" s="68">
        <v>12035.0</v>
      </c>
      <c r="U11" s="68">
        <v>15448.0</v>
      </c>
      <c r="V11" s="68">
        <v>84406.0</v>
      </c>
      <c r="W11" s="68">
        <v>3635.0</v>
      </c>
      <c r="X11" s="68">
        <v>835.0</v>
      </c>
      <c r="Y11" s="68">
        <v>1876.0</v>
      </c>
      <c r="Z11" s="68">
        <v>1783.0</v>
      </c>
      <c r="AA11" s="68">
        <v>1485.0</v>
      </c>
      <c r="AB11" s="68">
        <v>1268.0</v>
      </c>
      <c r="AC11" s="68">
        <v>1173.0</v>
      </c>
      <c r="AD11" s="68">
        <v>1206.0</v>
      </c>
      <c r="AE11" s="68">
        <v>1308.0</v>
      </c>
      <c r="AF11" s="68">
        <v>1360.0</v>
      </c>
      <c r="AG11" s="68">
        <v>1429.0</v>
      </c>
      <c r="AH11" s="68">
        <v>1350.0</v>
      </c>
      <c r="AI11" s="68">
        <v>12.0</v>
      </c>
      <c r="AJ11" s="68">
        <v>0.0</v>
      </c>
      <c r="AK11" s="68">
        <v>0.0</v>
      </c>
      <c r="AL11" s="68">
        <v>5975.0</v>
      </c>
      <c r="AM11" s="68">
        <v>614.0</v>
      </c>
      <c r="AN11" s="68">
        <v>0.0</v>
      </c>
      <c r="AO11" s="68">
        <v>0.0</v>
      </c>
      <c r="AP11" s="68">
        <v>0.0</v>
      </c>
      <c r="AQ11" s="68">
        <v>25.0</v>
      </c>
      <c r="AR11" s="68">
        <v>0.0</v>
      </c>
      <c r="AS11" s="68">
        <v>5975.0</v>
      </c>
      <c r="AT11" s="68">
        <v>0.0</v>
      </c>
      <c r="AU11" s="68">
        <v>363.0</v>
      </c>
      <c r="AV11" s="68">
        <v>0.0</v>
      </c>
      <c r="AW11" s="68">
        <v>1204.0</v>
      </c>
      <c r="AX11" s="68">
        <v>1037.0</v>
      </c>
      <c r="AY11" s="68">
        <v>10.0</v>
      </c>
      <c r="AZ11" s="68">
        <v>11399.0</v>
      </c>
      <c r="BA11" s="68">
        <v>7567.0</v>
      </c>
      <c r="BB11" s="68">
        <v>13882.0</v>
      </c>
      <c r="BC11" s="68">
        <v>7267.0</v>
      </c>
      <c r="BD11" s="68">
        <v>0.0</v>
      </c>
      <c r="BE11" s="68">
        <v>1265.0</v>
      </c>
      <c r="BF11" s="68">
        <v>0.0</v>
      </c>
      <c r="BG11" s="68">
        <v>12999.0</v>
      </c>
      <c r="BH11" s="68">
        <v>695.0</v>
      </c>
      <c r="BI11" s="68">
        <v>6763.0</v>
      </c>
      <c r="BJ11" s="68">
        <v>3.0</v>
      </c>
      <c r="BK11" s="68">
        <f t="shared" ref="BK11:BX11" si="11">IFERROR(AI11/AW11,0)</f>
        <v>0.009966777409</v>
      </c>
      <c r="BL11" s="68">
        <f t="shared" si="11"/>
        <v>0</v>
      </c>
      <c r="BM11" s="68">
        <f t="shared" si="11"/>
        <v>0</v>
      </c>
      <c r="BN11" s="68">
        <f t="shared" si="11"/>
        <v>0.5241687867</v>
      </c>
      <c r="BO11" s="68">
        <f t="shared" si="11"/>
        <v>0.08114179992</v>
      </c>
      <c r="BP11" s="68">
        <f t="shared" si="11"/>
        <v>0</v>
      </c>
      <c r="BQ11" s="68">
        <f t="shared" si="11"/>
        <v>0</v>
      </c>
      <c r="BR11" s="68">
        <f t="shared" si="11"/>
        <v>0</v>
      </c>
      <c r="BS11" s="68">
        <f t="shared" si="11"/>
        <v>0.01976284585</v>
      </c>
      <c r="BT11" s="68">
        <f t="shared" si="11"/>
        <v>0</v>
      </c>
      <c r="BU11" s="68">
        <f t="shared" si="11"/>
        <v>0.4596507424</v>
      </c>
      <c r="BV11" s="68">
        <f t="shared" si="11"/>
        <v>0</v>
      </c>
      <c r="BW11" s="68">
        <f t="shared" si="11"/>
        <v>0.05367440485</v>
      </c>
      <c r="BX11" s="68">
        <f t="shared" si="11"/>
        <v>0</v>
      </c>
    </row>
    <row r="12">
      <c r="A12" s="429" t="s">
        <v>1307</v>
      </c>
      <c r="B12" s="68">
        <v>1389.0</v>
      </c>
      <c r="C12" s="68">
        <v>25.0</v>
      </c>
      <c r="D12" s="68">
        <v>2317.0</v>
      </c>
      <c r="E12" s="68">
        <v>1979.0</v>
      </c>
      <c r="F12" s="68">
        <v>15733.0</v>
      </c>
      <c r="G12" s="68">
        <v>28232.0</v>
      </c>
      <c r="H12" s="68">
        <v>1324.0</v>
      </c>
      <c r="I12" s="68">
        <v>0.0</v>
      </c>
      <c r="J12" s="68">
        <v>3052.0</v>
      </c>
      <c r="K12" s="68">
        <v>12980.0</v>
      </c>
      <c r="L12" s="68">
        <v>5219.0</v>
      </c>
      <c r="M12" s="68">
        <v>3922.0</v>
      </c>
      <c r="N12" s="68">
        <v>0.0</v>
      </c>
      <c r="O12" s="68">
        <v>4245.0</v>
      </c>
      <c r="P12" s="68">
        <v>44279.0</v>
      </c>
      <c r="Q12" s="68">
        <v>45394.0</v>
      </c>
      <c r="R12" s="68">
        <v>3650.0</v>
      </c>
      <c r="S12" s="68">
        <v>0.0</v>
      </c>
      <c r="T12" s="68">
        <v>45124.0</v>
      </c>
      <c r="U12" s="68">
        <v>19886.0</v>
      </c>
      <c r="V12" s="68">
        <v>91336.0</v>
      </c>
      <c r="W12" s="68">
        <v>3380.0</v>
      </c>
      <c r="X12" s="68">
        <v>1024.0</v>
      </c>
      <c r="Y12" s="68">
        <v>1641.0</v>
      </c>
      <c r="Z12" s="68">
        <v>2261.0</v>
      </c>
      <c r="AA12" s="68">
        <v>2171.0</v>
      </c>
      <c r="AB12" s="68">
        <v>1707.0</v>
      </c>
      <c r="AC12" s="68">
        <v>1549.0</v>
      </c>
      <c r="AD12" s="68">
        <v>1718.0</v>
      </c>
      <c r="AE12" s="68">
        <v>1890.0</v>
      </c>
      <c r="AF12" s="68">
        <v>1965.0</v>
      </c>
      <c r="AG12" s="68">
        <v>1980.0</v>
      </c>
      <c r="AH12" s="68">
        <v>1758.0</v>
      </c>
      <c r="AI12" s="68">
        <v>17.0</v>
      </c>
      <c r="AJ12" s="68">
        <v>195.0</v>
      </c>
      <c r="AK12" s="68">
        <v>0.0</v>
      </c>
      <c r="AL12" s="68">
        <v>5346.0</v>
      </c>
      <c r="AM12" s="68">
        <v>549.0</v>
      </c>
      <c r="AN12" s="68">
        <v>0.0</v>
      </c>
      <c r="AO12" s="68">
        <v>0.0</v>
      </c>
      <c r="AP12" s="68">
        <v>0.0</v>
      </c>
      <c r="AQ12" s="68">
        <v>0.0</v>
      </c>
      <c r="AR12" s="68">
        <v>0.0</v>
      </c>
      <c r="AS12" s="68">
        <v>5346.0</v>
      </c>
      <c r="AT12" s="68">
        <v>0.0</v>
      </c>
      <c r="AU12" s="68">
        <v>10.0</v>
      </c>
      <c r="AV12" s="68">
        <v>0.0</v>
      </c>
      <c r="AW12" s="68">
        <v>1159.0</v>
      </c>
      <c r="AX12" s="68">
        <v>2862.0</v>
      </c>
      <c r="AY12" s="68">
        <v>101.0</v>
      </c>
      <c r="AZ12" s="68">
        <v>15593.0</v>
      </c>
      <c r="BA12" s="68">
        <v>11440.0</v>
      </c>
      <c r="BB12" s="68">
        <v>16861.0</v>
      </c>
      <c r="BC12" s="68">
        <v>6441.0</v>
      </c>
      <c r="BD12" s="68">
        <v>0.0</v>
      </c>
      <c r="BE12" s="68">
        <v>256.0</v>
      </c>
      <c r="BF12" s="68">
        <v>0.0</v>
      </c>
      <c r="BG12" s="68">
        <v>17908.0</v>
      </c>
      <c r="BH12" s="68">
        <v>668.0</v>
      </c>
      <c r="BI12" s="68">
        <v>6517.0</v>
      </c>
      <c r="BJ12" s="68">
        <v>30.0</v>
      </c>
      <c r="BK12" s="68">
        <f t="shared" ref="BK12:BX12" si="12">IFERROR(AI12/AW12,0)</f>
        <v>0.01466781708</v>
      </c>
      <c r="BL12" s="68">
        <f t="shared" si="12"/>
        <v>0.06813417191</v>
      </c>
      <c r="BM12" s="68">
        <f t="shared" si="12"/>
        <v>0</v>
      </c>
      <c r="BN12" s="68">
        <f t="shared" si="12"/>
        <v>0.3428461489</v>
      </c>
      <c r="BO12" s="68">
        <f t="shared" si="12"/>
        <v>0.04798951049</v>
      </c>
      <c r="BP12" s="68">
        <f t="shared" si="12"/>
        <v>0</v>
      </c>
      <c r="BQ12" s="68">
        <f t="shared" si="12"/>
        <v>0</v>
      </c>
      <c r="BR12" s="68">
        <f t="shared" si="12"/>
        <v>0</v>
      </c>
      <c r="BS12" s="68">
        <f t="shared" si="12"/>
        <v>0</v>
      </c>
      <c r="BT12" s="68">
        <f t="shared" si="12"/>
        <v>0</v>
      </c>
      <c r="BU12" s="68">
        <f t="shared" si="12"/>
        <v>0.2985257985</v>
      </c>
      <c r="BV12" s="68">
        <f t="shared" si="12"/>
        <v>0</v>
      </c>
      <c r="BW12" s="68">
        <f t="shared" si="12"/>
        <v>0.001534448366</v>
      </c>
      <c r="BX12" s="68">
        <f t="shared" si="12"/>
        <v>0</v>
      </c>
    </row>
    <row r="13">
      <c r="A13" s="429" t="s">
        <v>1327</v>
      </c>
      <c r="B13" s="68">
        <v>353.0</v>
      </c>
      <c r="C13" s="68">
        <v>23.0</v>
      </c>
      <c r="D13" s="68">
        <v>1653.0</v>
      </c>
      <c r="E13" s="68">
        <v>783.0</v>
      </c>
      <c r="F13" s="68">
        <v>2602.0</v>
      </c>
      <c r="G13" s="68">
        <v>5603.0</v>
      </c>
      <c r="H13" s="68">
        <v>222.0</v>
      </c>
      <c r="I13" s="68">
        <v>0.0</v>
      </c>
      <c r="J13" s="68">
        <v>837.0</v>
      </c>
      <c r="K13" s="68">
        <v>3838.0</v>
      </c>
      <c r="L13" s="68">
        <v>975.0</v>
      </c>
      <c r="M13" s="68">
        <v>911.0</v>
      </c>
      <c r="N13" s="68">
        <v>0.0</v>
      </c>
      <c r="O13" s="68">
        <v>3293.0</v>
      </c>
      <c r="P13" s="68">
        <v>17290.0</v>
      </c>
      <c r="Q13" s="68">
        <v>24972.0</v>
      </c>
      <c r="R13" s="68">
        <v>1987.0</v>
      </c>
      <c r="S13" s="68">
        <v>0.0</v>
      </c>
      <c r="T13" s="68">
        <v>8847.0</v>
      </c>
      <c r="U13" s="68">
        <v>5227.0</v>
      </c>
      <c r="V13" s="68">
        <v>45121.0</v>
      </c>
      <c r="W13" s="68">
        <v>6130.0</v>
      </c>
      <c r="X13" s="68">
        <v>325.0</v>
      </c>
      <c r="Y13" s="68">
        <v>275.0</v>
      </c>
      <c r="Z13" s="68">
        <v>444.0</v>
      </c>
      <c r="AA13" s="68">
        <v>687.0</v>
      </c>
      <c r="AB13" s="68">
        <v>487.0</v>
      </c>
      <c r="AC13" s="68">
        <v>436.0</v>
      </c>
      <c r="AD13" s="68">
        <v>445.0</v>
      </c>
      <c r="AE13" s="68">
        <v>499.0</v>
      </c>
      <c r="AF13" s="68">
        <v>501.0</v>
      </c>
      <c r="AG13" s="68">
        <v>521.0</v>
      </c>
      <c r="AH13" s="68">
        <v>436.0</v>
      </c>
      <c r="AI13" s="68">
        <v>9.0</v>
      </c>
      <c r="AJ13" s="68">
        <v>151.0</v>
      </c>
      <c r="AK13" s="68">
        <v>0.0</v>
      </c>
      <c r="AL13" s="68">
        <v>1105.0</v>
      </c>
      <c r="AM13" s="68">
        <v>85.0</v>
      </c>
      <c r="AN13" s="68">
        <v>0.0</v>
      </c>
      <c r="AO13" s="68">
        <v>0.0</v>
      </c>
      <c r="AP13" s="68">
        <v>0.0</v>
      </c>
      <c r="AQ13" s="68">
        <v>0.0</v>
      </c>
      <c r="AR13" s="68">
        <v>0.0</v>
      </c>
      <c r="AS13" s="68">
        <v>1105.0</v>
      </c>
      <c r="AT13" s="68">
        <v>0.0</v>
      </c>
      <c r="AU13" s="68">
        <v>11.0</v>
      </c>
      <c r="AV13" s="68">
        <v>0.0</v>
      </c>
      <c r="AW13" s="68">
        <v>497.0</v>
      </c>
      <c r="AX13" s="68">
        <v>789.0</v>
      </c>
      <c r="AY13" s="68">
        <v>11.0</v>
      </c>
      <c r="AZ13" s="68">
        <v>4173.0</v>
      </c>
      <c r="BA13" s="68">
        <v>2658.0</v>
      </c>
      <c r="BB13" s="68">
        <v>4456.0</v>
      </c>
      <c r="BC13" s="68">
        <v>2113.0</v>
      </c>
      <c r="BD13" s="68">
        <v>0.0</v>
      </c>
      <c r="BE13" s="68">
        <v>118.0</v>
      </c>
      <c r="BF13" s="68">
        <v>0.0</v>
      </c>
      <c r="BG13" s="68">
        <v>4327.0</v>
      </c>
      <c r="BH13" s="68">
        <v>211.0</v>
      </c>
      <c r="BI13" s="68">
        <v>1545.0</v>
      </c>
      <c r="BJ13" s="68">
        <v>13.0</v>
      </c>
      <c r="BK13" s="68">
        <f t="shared" ref="BK13:BX13" si="13">IFERROR(AI13/AW13,0)</f>
        <v>0.01810865191</v>
      </c>
      <c r="BL13" s="68">
        <f t="shared" si="13"/>
        <v>0.1913814956</v>
      </c>
      <c r="BM13" s="68">
        <f t="shared" si="13"/>
        <v>0</v>
      </c>
      <c r="BN13" s="68">
        <f t="shared" si="13"/>
        <v>0.2647975078</v>
      </c>
      <c r="BO13" s="68">
        <f t="shared" si="13"/>
        <v>0.03197893153</v>
      </c>
      <c r="BP13" s="68">
        <f t="shared" si="13"/>
        <v>0</v>
      </c>
      <c r="BQ13" s="68">
        <f t="shared" si="13"/>
        <v>0</v>
      </c>
      <c r="BR13" s="68">
        <f t="shared" si="13"/>
        <v>0</v>
      </c>
      <c r="BS13" s="68">
        <f t="shared" si="13"/>
        <v>0</v>
      </c>
      <c r="BT13" s="68">
        <f t="shared" si="13"/>
        <v>0</v>
      </c>
      <c r="BU13" s="68">
        <f t="shared" si="13"/>
        <v>0.2553732378</v>
      </c>
      <c r="BV13" s="68">
        <f t="shared" si="13"/>
        <v>0</v>
      </c>
      <c r="BW13" s="68">
        <f t="shared" si="13"/>
        <v>0.0071197411</v>
      </c>
      <c r="BX13" s="68">
        <f t="shared" si="13"/>
        <v>0</v>
      </c>
    </row>
    <row r="14">
      <c r="A14" s="429" t="s">
        <v>1350</v>
      </c>
      <c r="B14" s="68">
        <v>830.0</v>
      </c>
      <c r="C14" s="68">
        <v>31.0</v>
      </c>
      <c r="D14" s="68">
        <v>662.0</v>
      </c>
      <c r="E14" s="68">
        <v>1761.0</v>
      </c>
      <c r="F14" s="68">
        <v>8327.0</v>
      </c>
      <c r="G14" s="68">
        <v>30811.0</v>
      </c>
      <c r="H14" s="68">
        <v>14804.0</v>
      </c>
      <c r="I14" s="68">
        <v>0.0</v>
      </c>
      <c r="J14" s="68">
        <v>2180.0</v>
      </c>
      <c r="K14" s="68">
        <v>11676.0</v>
      </c>
      <c r="L14" s="68">
        <v>4192.0</v>
      </c>
      <c r="M14" s="68">
        <v>6185.0</v>
      </c>
      <c r="N14" s="68">
        <v>0.0</v>
      </c>
      <c r="O14" s="68">
        <v>3377.0</v>
      </c>
      <c r="P14" s="68">
        <v>16713.0</v>
      </c>
      <c r="Q14" s="68">
        <v>47937.0</v>
      </c>
      <c r="R14" s="68">
        <v>24099.0</v>
      </c>
      <c r="S14" s="68">
        <v>0.0</v>
      </c>
      <c r="T14" s="68">
        <v>42143.0</v>
      </c>
      <c r="U14" s="68">
        <v>17724.0</v>
      </c>
      <c r="V14" s="68">
        <v>71846.0</v>
      </c>
      <c r="W14" s="68">
        <v>4174.0</v>
      </c>
      <c r="X14" s="68">
        <v>1754.0</v>
      </c>
      <c r="Y14" s="68">
        <v>3382.0</v>
      </c>
      <c r="Z14" s="68">
        <v>2788.0</v>
      </c>
      <c r="AA14" s="68">
        <v>1898.0</v>
      </c>
      <c r="AB14" s="68">
        <v>1564.0</v>
      </c>
      <c r="AC14" s="68">
        <v>1280.0</v>
      </c>
      <c r="AD14" s="68">
        <v>1150.0</v>
      </c>
      <c r="AE14" s="68">
        <v>1021.0</v>
      </c>
      <c r="AF14" s="68">
        <v>990.0</v>
      </c>
      <c r="AG14" s="68">
        <v>851.0</v>
      </c>
      <c r="AH14" s="68">
        <v>772.0</v>
      </c>
      <c r="AI14" s="68">
        <v>8.0</v>
      </c>
      <c r="AJ14" s="68">
        <v>132.0</v>
      </c>
      <c r="AK14" s="68">
        <v>0.0</v>
      </c>
      <c r="AL14" s="68">
        <v>10603.0</v>
      </c>
      <c r="AM14" s="68">
        <v>450.0</v>
      </c>
      <c r="AN14" s="68">
        <v>0.0</v>
      </c>
      <c r="AO14" s="68">
        <v>0.0</v>
      </c>
      <c r="AP14" s="68">
        <v>0.0</v>
      </c>
      <c r="AQ14" s="68">
        <v>2.0</v>
      </c>
      <c r="AR14" s="68">
        <v>0.0</v>
      </c>
      <c r="AS14" s="68">
        <v>10603.0</v>
      </c>
      <c r="AT14" s="68">
        <v>0.0</v>
      </c>
      <c r="AU14" s="68">
        <v>134.0</v>
      </c>
      <c r="AV14" s="68">
        <v>0.0</v>
      </c>
      <c r="AW14" s="68">
        <v>1385.0</v>
      </c>
      <c r="AX14" s="68">
        <v>2298.0</v>
      </c>
      <c r="AY14" s="68">
        <v>51.0</v>
      </c>
      <c r="AZ14" s="68">
        <v>14195.0</v>
      </c>
      <c r="BA14" s="68">
        <v>10966.0</v>
      </c>
      <c r="BB14" s="68">
        <v>15235.0</v>
      </c>
      <c r="BC14" s="68">
        <v>9801.0</v>
      </c>
      <c r="BD14" s="68">
        <v>0.0</v>
      </c>
      <c r="BE14" s="68">
        <v>323.0</v>
      </c>
      <c r="BF14" s="68">
        <v>0.0</v>
      </c>
      <c r="BG14" s="68">
        <v>16584.0</v>
      </c>
      <c r="BH14" s="68">
        <v>1423.0</v>
      </c>
      <c r="BI14" s="68">
        <v>7688.0</v>
      </c>
      <c r="BJ14" s="68">
        <v>2.0</v>
      </c>
      <c r="BK14" s="68">
        <f t="shared" ref="BK14:BX14" si="14">IFERROR(AI14/AW14,0)</f>
        <v>0.005776173285</v>
      </c>
      <c r="BL14" s="68">
        <f t="shared" si="14"/>
        <v>0.05744125326</v>
      </c>
      <c r="BM14" s="68">
        <f t="shared" si="14"/>
        <v>0</v>
      </c>
      <c r="BN14" s="68">
        <f t="shared" si="14"/>
        <v>0.7469531525</v>
      </c>
      <c r="BO14" s="68">
        <f t="shared" si="14"/>
        <v>0.04103592924</v>
      </c>
      <c r="BP14" s="68">
        <f t="shared" si="14"/>
        <v>0</v>
      </c>
      <c r="BQ14" s="68">
        <f t="shared" si="14"/>
        <v>0</v>
      </c>
      <c r="BR14" s="68">
        <f t="shared" si="14"/>
        <v>0</v>
      </c>
      <c r="BS14" s="68">
        <f t="shared" si="14"/>
        <v>0.006191950464</v>
      </c>
      <c r="BT14" s="68">
        <f t="shared" si="14"/>
        <v>0</v>
      </c>
      <c r="BU14" s="68">
        <f t="shared" si="14"/>
        <v>0.6393511819</v>
      </c>
      <c r="BV14" s="68">
        <f t="shared" si="14"/>
        <v>0</v>
      </c>
      <c r="BW14" s="68">
        <f t="shared" si="14"/>
        <v>0.01742976067</v>
      </c>
      <c r="BX14" s="68">
        <f t="shared" si="14"/>
        <v>0</v>
      </c>
    </row>
    <row r="15">
      <c r="A15" s="429" t="s">
        <v>1370</v>
      </c>
      <c r="B15" s="68">
        <v>0.0</v>
      </c>
      <c r="C15" s="68">
        <v>0.0</v>
      </c>
      <c r="D15" s="68">
        <v>0.0</v>
      </c>
      <c r="E15" s="68">
        <v>0.0</v>
      </c>
      <c r="F15" s="68">
        <v>222.0</v>
      </c>
      <c r="G15" s="68">
        <v>92.0</v>
      </c>
      <c r="H15" s="68">
        <v>249.0</v>
      </c>
      <c r="I15" s="68">
        <v>0.0</v>
      </c>
      <c r="J15" s="68">
        <v>135.0</v>
      </c>
      <c r="K15" s="68">
        <v>451.0</v>
      </c>
      <c r="L15" s="68">
        <v>108.0</v>
      </c>
      <c r="M15" s="68">
        <v>163.0</v>
      </c>
      <c r="N15" s="68">
        <v>0.0</v>
      </c>
      <c r="O15" s="68">
        <v>3.0</v>
      </c>
      <c r="P15" s="68">
        <v>549.0</v>
      </c>
      <c r="Q15" s="68">
        <v>368.0</v>
      </c>
      <c r="R15" s="68">
        <v>627.0</v>
      </c>
      <c r="S15" s="68">
        <v>0.0</v>
      </c>
      <c r="T15" s="68">
        <v>372.0</v>
      </c>
      <c r="U15" s="68">
        <v>658.0</v>
      </c>
      <c r="V15" s="68">
        <v>1107.0</v>
      </c>
      <c r="W15" s="68">
        <v>124832.0</v>
      </c>
      <c r="X15" s="68">
        <v>31.0</v>
      </c>
      <c r="Y15" s="68">
        <v>15.0</v>
      </c>
      <c r="Z15" s="68">
        <v>26.0</v>
      </c>
      <c r="AA15" s="68">
        <v>51.0</v>
      </c>
      <c r="AB15" s="68">
        <v>56.0</v>
      </c>
      <c r="AC15" s="68">
        <v>58.0</v>
      </c>
      <c r="AD15" s="68">
        <v>55.0</v>
      </c>
      <c r="AE15" s="68">
        <v>70.0</v>
      </c>
      <c r="AF15" s="68">
        <v>95.0</v>
      </c>
      <c r="AG15" s="68">
        <v>98.0</v>
      </c>
      <c r="AH15" s="68">
        <v>103.0</v>
      </c>
      <c r="AI15" s="68">
        <v>0.0</v>
      </c>
      <c r="AJ15" s="68">
        <v>0.0</v>
      </c>
      <c r="AK15" s="68">
        <v>0.0</v>
      </c>
      <c r="AL15" s="68">
        <v>141.0</v>
      </c>
      <c r="AM15" s="68">
        <v>31.0</v>
      </c>
      <c r="AN15" s="68">
        <v>0.0</v>
      </c>
      <c r="AO15" s="68">
        <v>0.0</v>
      </c>
      <c r="AP15" s="68">
        <v>0.0</v>
      </c>
      <c r="AQ15" s="68">
        <v>0.0</v>
      </c>
      <c r="AR15" s="68">
        <v>0.0</v>
      </c>
      <c r="AS15" s="68">
        <v>141.0</v>
      </c>
      <c r="AT15" s="68">
        <v>0.0</v>
      </c>
      <c r="AU15" s="68">
        <v>0.0</v>
      </c>
      <c r="AV15" s="68">
        <v>0.0</v>
      </c>
      <c r="AW15" s="68">
        <v>94.0</v>
      </c>
      <c r="AX15" s="68">
        <v>82.0</v>
      </c>
      <c r="AY15" s="68">
        <v>0.0</v>
      </c>
      <c r="AZ15" s="68">
        <v>526.0</v>
      </c>
      <c r="BA15" s="68">
        <v>429.0</v>
      </c>
      <c r="BB15" s="68">
        <v>577.0</v>
      </c>
      <c r="BC15" s="68">
        <v>433.0</v>
      </c>
      <c r="BD15" s="68">
        <v>0.0</v>
      </c>
      <c r="BE15" s="68">
        <v>17.0</v>
      </c>
      <c r="BF15" s="68">
        <v>0.0</v>
      </c>
      <c r="BG15" s="68">
        <v>585.0</v>
      </c>
      <c r="BH15" s="68">
        <v>31.0</v>
      </c>
      <c r="BI15" s="68">
        <v>264.0</v>
      </c>
      <c r="BJ15" s="68">
        <v>4.0</v>
      </c>
      <c r="BK15" s="68">
        <f t="shared" ref="BK15:BX15" si="15">IFERROR(AI15/AW15,0)</f>
        <v>0</v>
      </c>
      <c r="BL15" s="68">
        <f t="shared" si="15"/>
        <v>0</v>
      </c>
      <c r="BM15" s="68">
        <f t="shared" si="15"/>
        <v>0</v>
      </c>
      <c r="BN15" s="68">
        <f t="shared" si="15"/>
        <v>0.2680608365</v>
      </c>
      <c r="BO15" s="68">
        <f t="shared" si="15"/>
        <v>0.07226107226</v>
      </c>
      <c r="BP15" s="68">
        <f t="shared" si="15"/>
        <v>0</v>
      </c>
      <c r="BQ15" s="68">
        <f t="shared" si="15"/>
        <v>0</v>
      </c>
      <c r="BR15" s="68">
        <f t="shared" si="15"/>
        <v>0</v>
      </c>
      <c r="BS15" s="68">
        <f t="shared" si="15"/>
        <v>0</v>
      </c>
      <c r="BT15" s="68">
        <f t="shared" si="15"/>
        <v>0</v>
      </c>
      <c r="BU15" s="68">
        <f t="shared" si="15"/>
        <v>0.241025641</v>
      </c>
      <c r="BV15" s="68">
        <f t="shared" si="15"/>
        <v>0</v>
      </c>
      <c r="BW15" s="68">
        <f t="shared" si="15"/>
        <v>0</v>
      </c>
      <c r="BX15" s="68">
        <f t="shared" si="15"/>
        <v>0</v>
      </c>
    </row>
    <row r="16">
      <c r="A16" s="429" t="s">
        <v>1388</v>
      </c>
      <c r="B16" s="68">
        <v>610.0</v>
      </c>
      <c r="C16" s="68">
        <v>3.0</v>
      </c>
      <c r="D16" s="68">
        <v>663.0</v>
      </c>
      <c r="E16" s="68">
        <v>770.0</v>
      </c>
      <c r="F16" s="68">
        <v>1169.0</v>
      </c>
      <c r="G16" s="68">
        <v>8045.0</v>
      </c>
      <c r="H16" s="68">
        <v>887.0</v>
      </c>
      <c r="I16" s="68">
        <v>0.0</v>
      </c>
      <c r="J16" s="68">
        <v>982.0</v>
      </c>
      <c r="K16" s="68">
        <v>6718.0</v>
      </c>
      <c r="L16" s="68">
        <v>1017.0</v>
      </c>
      <c r="M16" s="68">
        <v>1888.0</v>
      </c>
      <c r="N16" s="68">
        <v>0.0</v>
      </c>
      <c r="O16" s="68">
        <v>584.0</v>
      </c>
      <c r="P16" s="68">
        <v>5513.0</v>
      </c>
      <c r="Q16" s="68">
        <v>15795.0</v>
      </c>
      <c r="R16" s="68">
        <v>4347.0</v>
      </c>
      <c r="S16" s="68">
        <v>0.0</v>
      </c>
      <c r="T16" s="68">
        <v>10102.0</v>
      </c>
      <c r="U16" s="68">
        <v>8268.0</v>
      </c>
      <c r="V16" s="68">
        <v>22816.0</v>
      </c>
      <c r="W16" s="68">
        <v>11007.0</v>
      </c>
      <c r="X16" s="68">
        <v>235.0</v>
      </c>
      <c r="Y16" s="68">
        <v>643.0</v>
      </c>
      <c r="Z16" s="68">
        <v>1000.0</v>
      </c>
      <c r="AA16" s="68">
        <v>737.0</v>
      </c>
      <c r="AB16" s="68">
        <v>664.0</v>
      </c>
      <c r="AC16" s="68">
        <v>758.0</v>
      </c>
      <c r="AD16" s="68">
        <v>768.0</v>
      </c>
      <c r="AE16" s="68">
        <v>866.0</v>
      </c>
      <c r="AF16" s="68">
        <v>847.0</v>
      </c>
      <c r="AG16" s="68">
        <v>914.0</v>
      </c>
      <c r="AH16" s="68">
        <v>793.0</v>
      </c>
      <c r="AI16" s="68">
        <v>8.0</v>
      </c>
      <c r="AJ16" s="68">
        <v>30.0</v>
      </c>
      <c r="AK16" s="68">
        <v>0.0</v>
      </c>
      <c r="AL16" s="68">
        <v>3643.0</v>
      </c>
      <c r="AM16" s="68">
        <v>78.0</v>
      </c>
      <c r="AN16" s="68">
        <v>2103.0</v>
      </c>
      <c r="AO16" s="68">
        <v>0.0</v>
      </c>
      <c r="AP16" s="68">
        <v>0.0</v>
      </c>
      <c r="AQ16" s="68">
        <v>0.0</v>
      </c>
      <c r="AR16" s="68">
        <v>0.0</v>
      </c>
      <c r="AS16" s="68">
        <v>3643.0</v>
      </c>
      <c r="AT16" s="68">
        <v>0.0</v>
      </c>
      <c r="AU16" s="68">
        <v>5.0</v>
      </c>
      <c r="AV16" s="68">
        <v>0.0</v>
      </c>
      <c r="AW16" s="68">
        <v>703.0</v>
      </c>
      <c r="AX16" s="68">
        <v>355.0</v>
      </c>
      <c r="AY16" s="68">
        <v>28.0</v>
      </c>
      <c r="AZ16" s="68">
        <v>6791.0</v>
      </c>
      <c r="BA16" s="68">
        <v>3819.0</v>
      </c>
      <c r="BB16" s="68">
        <v>7730.0</v>
      </c>
      <c r="BC16" s="68">
        <v>2501.0</v>
      </c>
      <c r="BD16" s="68">
        <v>0.0</v>
      </c>
      <c r="BE16" s="68">
        <v>472.0</v>
      </c>
      <c r="BF16" s="68">
        <v>0.0</v>
      </c>
      <c r="BG16" s="68">
        <v>7594.0</v>
      </c>
      <c r="BH16" s="68">
        <v>415.0</v>
      </c>
      <c r="BI16" s="68">
        <v>2657.0</v>
      </c>
      <c r="BJ16" s="68">
        <v>2.0</v>
      </c>
      <c r="BK16" s="68">
        <f t="shared" ref="BK16:BX16" si="16">IFERROR(AI16/AW16,0)</f>
        <v>0.01137980085</v>
      </c>
      <c r="BL16" s="68">
        <f t="shared" si="16"/>
        <v>0.08450704225</v>
      </c>
      <c r="BM16" s="68">
        <f t="shared" si="16"/>
        <v>0</v>
      </c>
      <c r="BN16" s="68">
        <f t="shared" si="16"/>
        <v>0.5364452952</v>
      </c>
      <c r="BO16" s="68">
        <f t="shared" si="16"/>
        <v>0.02042419482</v>
      </c>
      <c r="BP16" s="68">
        <f t="shared" si="16"/>
        <v>0.2720569211</v>
      </c>
      <c r="BQ16" s="68">
        <f t="shared" si="16"/>
        <v>0</v>
      </c>
      <c r="BR16" s="68">
        <f t="shared" si="16"/>
        <v>0</v>
      </c>
      <c r="BS16" s="68">
        <f t="shared" si="16"/>
        <v>0</v>
      </c>
      <c r="BT16" s="68">
        <f t="shared" si="16"/>
        <v>0</v>
      </c>
      <c r="BU16" s="68">
        <f t="shared" si="16"/>
        <v>0.4797208322</v>
      </c>
      <c r="BV16" s="68">
        <f t="shared" si="16"/>
        <v>0</v>
      </c>
      <c r="BW16" s="68">
        <f t="shared" si="16"/>
        <v>0.001881821603</v>
      </c>
      <c r="BX16" s="68">
        <f t="shared" si="16"/>
        <v>0</v>
      </c>
    </row>
    <row r="17">
      <c r="A17" s="429" t="s">
        <v>1409</v>
      </c>
      <c r="B17" s="68">
        <v>0.0</v>
      </c>
      <c r="C17" s="68">
        <v>0.0</v>
      </c>
      <c r="D17" s="68">
        <v>0.0</v>
      </c>
      <c r="E17" s="68">
        <v>3289.0</v>
      </c>
      <c r="F17" s="68">
        <v>3882.0</v>
      </c>
      <c r="G17" s="68">
        <v>727.0</v>
      </c>
      <c r="H17" s="68">
        <v>580.0</v>
      </c>
      <c r="I17" s="68">
        <v>0.0</v>
      </c>
      <c r="J17" s="68">
        <v>4413.0</v>
      </c>
      <c r="K17" s="68">
        <v>17201.0</v>
      </c>
      <c r="L17" s="68">
        <v>5624.0</v>
      </c>
      <c r="M17" s="68">
        <v>6051.0</v>
      </c>
      <c r="N17" s="68">
        <v>0.0</v>
      </c>
      <c r="O17" s="68">
        <v>8763.0</v>
      </c>
      <c r="P17" s="68">
        <v>18475.0</v>
      </c>
      <c r="Q17" s="68">
        <v>21757.0</v>
      </c>
      <c r="R17" s="68">
        <v>5979.0</v>
      </c>
      <c r="S17" s="68">
        <v>0.0</v>
      </c>
      <c r="T17" s="68">
        <v>7256.0</v>
      </c>
      <c r="U17" s="68">
        <v>24830.0</v>
      </c>
      <c r="V17" s="68">
        <v>45312.0</v>
      </c>
      <c r="W17" s="68">
        <v>6113.0</v>
      </c>
      <c r="X17" s="68">
        <v>739.0</v>
      </c>
      <c r="Y17" s="68">
        <v>2805.0</v>
      </c>
      <c r="Z17" s="68">
        <v>3374.0</v>
      </c>
      <c r="AA17" s="68">
        <v>2691.0</v>
      </c>
      <c r="AB17" s="68">
        <v>2382.0</v>
      </c>
      <c r="AC17" s="68">
        <v>2437.0</v>
      </c>
      <c r="AD17" s="68">
        <v>2580.0</v>
      </c>
      <c r="AE17" s="68">
        <v>2320.0</v>
      </c>
      <c r="AF17" s="68">
        <v>1981.0</v>
      </c>
      <c r="AG17" s="68">
        <v>1830.0</v>
      </c>
      <c r="AH17" s="68">
        <v>1581.0</v>
      </c>
      <c r="AI17" s="68">
        <v>4.0</v>
      </c>
      <c r="AJ17" s="68">
        <v>102.0</v>
      </c>
      <c r="AK17" s="68">
        <v>0.0</v>
      </c>
      <c r="AL17" s="68">
        <v>11274.0</v>
      </c>
      <c r="AM17" s="68">
        <v>114.0</v>
      </c>
      <c r="AN17" s="68">
        <v>0.0</v>
      </c>
      <c r="AO17" s="68">
        <v>0.0</v>
      </c>
      <c r="AP17" s="68">
        <v>0.0</v>
      </c>
      <c r="AQ17" s="68">
        <v>1.0</v>
      </c>
      <c r="AR17" s="68">
        <v>0.0</v>
      </c>
      <c r="AS17" s="68">
        <v>11274.0</v>
      </c>
      <c r="AT17" s="68">
        <v>0.0</v>
      </c>
      <c r="AU17" s="68">
        <v>4.0</v>
      </c>
      <c r="AV17" s="68">
        <v>0.0</v>
      </c>
      <c r="AW17" s="68">
        <v>1162.0</v>
      </c>
      <c r="AX17" s="68">
        <v>2767.0</v>
      </c>
      <c r="AY17" s="68">
        <v>19.0</v>
      </c>
      <c r="AZ17" s="68">
        <v>18803.0</v>
      </c>
      <c r="BA17" s="68">
        <v>12411.0</v>
      </c>
      <c r="BB17" s="68">
        <v>22367.0</v>
      </c>
      <c r="BC17" s="68">
        <v>6479.0</v>
      </c>
      <c r="BD17" s="68">
        <v>0.0</v>
      </c>
      <c r="BE17" s="68">
        <v>361.0</v>
      </c>
      <c r="BF17" s="68">
        <v>0.0</v>
      </c>
      <c r="BG17" s="68">
        <v>23506.0</v>
      </c>
      <c r="BH17" s="68">
        <v>1024.0</v>
      </c>
      <c r="BI17" s="68">
        <v>6755.0</v>
      </c>
      <c r="BJ17" s="68">
        <v>2.0</v>
      </c>
      <c r="BK17" s="68">
        <f t="shared" ref="BK17:BX17" si="17">IFERROR(AI17/AW17,0)</f>
        <v>0.003442340792</v>
      </c>
      <c r="BL17" s="68">
        <f t="shared" si="17"/>
        <v>0.03686302855</v>
      </c>
      <c r="BM17" s="68">
        <f t="shared" si="17"/>
        <v>0</v>
      </c>
      <c r="BN17" s="68">
        <f t="shared" si="17"/>
        <v>0.5995851726</v>
      </c>
      <c r="BO17" s="68">
        <f t="shared" si="17"/>
        <v>0.009185400048</v>
      </c>
      <c r="BP17" s="68">
        <f t="shared" si="17"/>
        <v>0</v>
      </c>
      <c r="BQ17" s="68">
        <f t="shared" si="17"/>
        <v>0</v>
      </c>
      <c r="BR17" s="68">
        <f t="shared" si="17"/>
        <v>0</v>
      </c>
      <c r="BS17" s="68">
        <f t="shared" si="17"/>
        <v>0.002770083102</v>
      </c>
      <c r="BT17" s="68">
        <f t="shared" si="17"/>
        <v>0</v>
      </c>
      <c r="BU17" s="68">
        <f t="shared" si="17"/>
        <v>0.4796222241</v>
      </c>
      <c r="BV17" s="68">
        <f t="shared" si="17"/>
        <v>0</v>
      </c>
      <c r="BW17" s="68">
        <f t="shared" si="17"/>
        <v>0.00059215396</v>
      </c>
      <c r="BX17" s="68">
        <f t="shared" si="17"/>
        <v>0</v>
      </c>
    </row>
    <row r="18">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row>
    <row r="19">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row>
    <row r="20">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68"/>
      <c r="AZ20" s="68"/>
      <c r="BA20" s="68"/>
      <c r="BB20" s="68"/>
      <c r="BC20" s="68"/>
      <c r="BD20" s="68"/>
      <c r="BE20" s="68"/>
      <c r="BF20" s="68"/>
      <c r="BG20" s="68"/>
      <c r="BH20" s="68"/>
      <c r="BI20" s="68"/>
      <c r="BJ20" s="68"/>
      <c r="BK20" s="68"/>
      <c r="BL20" s="68"/>
      <c r="BM20" s="68"/>
      <c r="BN20" s="68"/>
      <c r="BO20" s="68"/>
      <c r="BP20" s="68"/>
      <c r="BQ20" s="68"/>
      <c r="BR20" s="68"/>
      <c r="BS20" s="68"/>
      <c r="BT20" s="68"/>
      <c r="BU20" s="68"/>
      <c r="BV20" s="68"/>
      <c r="BW20" s="68"/>
      <c r="BX20" s="68"/>
    </row>
    <row r="2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row>
    <row r="22">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c r="AS22" s="68"/>
      <c r="AT22" s="68"/>
      <c r="AU22" s="68"/>
      <c r="AV22" s="68"/>
      <c r="AW22" s="68"/>
      <c r="AX22" s="68"/>
      <c r="AY22" s="68"/>
      <c r="AZ22" s="68"/>
      <c r="BA22" s="68"/>
      <c r="BB22" s="68"/>
      <c r="BC22" s="68"/>
      <c r="BD22" s="68"/>
      <c r="BE22" s="68"/>
      <c r="BF22" s="68"/>
      <c r="BG22" s="68"/>
      <c r="BH22" s="68"/>
      <c r="BI22" s="68"/>
      <c r="BJ22" s="68"/>
      <c r="BK22" s="68"/>
      <c r="BL22" s="68"/>
      <c r="BM22" s="68"/>
      <c r="BN22" s="68"/>
      <c r="BO22" s="68"/>
      <c r="BP22" s="68"/>
      <c r="BQ22" s="68"/>
      <c r="BR22" s="68"/>
      <c r="BS22" s="68"/>
      <c r="BT22" s="68"/>
      <c r="BU22" s="68"/>
      <c r="BV22" s="68"/>
      <c r="BW22" s="68"/>
      <c r="BX22" s="68"/>
    </row>
    <row r="23">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c r="AS23" s="68"/>
      <c r="AT23" s="68"/>
      <c r="AU23" s="68"/>
      <c r="AV23" s="68"/>
      <c r="AW23" s="68"/>
      <c r="AX23" s="68"/>
      <c r="AY23" s="68"/>
      <c r="AZ23" s="68"/>
      <c r="BA23" s="68"/>
      <c r="BB23" s="68"/>
      <c r="BC23" s="68"/>
      <c r="BD23" s="68"/>
      <c r="BE23" s="68"/>
      <c r="BF23" s="68"/>
      <c r="BG23" s="68"/>
      <c r="BH23" s="68"/>
      <c r="BI23" s="68"/>
      <c r="BJ23" s="68"/>
      <c r="BK23" s="68"/>
      <c r="BL23" s="68"/>
      <c r="BM23" s="68"/>
      <c r="BN23" s="68"/>
      <c r="BO23" s="68"/>
      <c r="BP23" s="68"/>
      <c r="BQ23" s="68"/>
      <c r="BR23" s="68"/>
      <c r="BS23" s="68"/>
      <c r="BT23" s="68"/>
      <c r="BU23" s="68"/>
      <c r="BV23" s="68"/>
      <c r="BW23" s="68"/>
      <c r="BX23" s="68"/>
    </row>
    <row r="24">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c r="AS24" s="68"/>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row>
    <row r="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c r="AS25" s="68"/>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row>
    <row r="26">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c r="AS26" s="68"/>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row>
    <row r="27">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c r="AS27" s="68"/>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row>
    <row r="28">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c r="AS28" s="68"/>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row>
    <row r="29">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c r="AS29" s="68"/>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row>
    <row r="30">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row>
    <row r="31">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row>
    <row r="32">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c r="AS32" s="68"/>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row>
    <row r="33">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c r="AS33" s="68"/>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row>
    <row r="34">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c r="AS34" s="68"/>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row>
    <row r="3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c r="AS35" s="68"/>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row>
    <row r="36">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c r="AS36" s="68"/>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row>
    <row r="37">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c r="AS37" s="68"/>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row>
    <row r="38">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c r="AS38" s="68"/>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row>
    <row r="39">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s="68"/>
      <c r="AF39" s="68"/>
      <c r="AG39" s="68"/>
      <c r="AH39" s="68"/>
      <c r="AI39" s="68"/>
      <c r="AJ39" s="68"/>
      <c r="AK39" s="68"/>
      <c r="AL39" s="68"/>
      <c r="AM39" s="68"/>
      <c r="AN39" s="68"/>
      <c r="AO39" s="68"/>
      <c r="AP39" s="68"/>
      <c r="AQ39" s="68"/>
      <c r="AR39" s="68"/>
      <c r="AS39" s="68"/>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row>
    <row r="40">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row>
    <row r="4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row>
    <row r="42">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row>
    <row r="43">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68"/>
      <c r="BF43" s="68"/>
      <c r="BG43" s="68"/>
      <c r="BH43" s="68"/>
      <c r="BI43" s="68"/>
      <c r="BJ43" s="68"/>
      <c r="BK43" s="68"/>
      <c r="BL43" s="68"/>
      <c r="BM43" s="68"/>
      <c r="BN43" s="68"/>
      <c r="BO43" s="68"/>
      <c r="BP43" s="68"/>
      <c r="BQ43" s="68"/>
      <c r="BR43" s="68"/>
      <c r="BS43" s="68"/>
      <c r="BT43" s="68"/>
      <c r="BU43" s="68"/>
      <c r="BV43" s="68"/>
      <c r="BW43" s="68"/>
      <c r="BX43" s="68"/>
    </row>
    <row r="44">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68"/>
      <c r="AW44" s="68"/>
      <c r="AX44" s="68"/>
      <c r="AY44" s="68"/>
      <c r="AZ44" s="68"/>
      <c r="BA44" s="68"/>
      <c r="BB44" s="68"/>
      <c r="BC44" s="68"/>
      <c r="BD44" s="68"/>
      <c r="BE44" s="68"/>
      <c r="BF44" s="68"/>
      <c r="BG44" s="68"/>
      <c r="BH44" s="68"/>
      <c r="BI44" s="68"/>
      <c r="BJ44" s="68"/>
      <c r="BK44" s="68"/>
      <c r="BL44" s="68"/>
      <c r="BM44" s="68"/>
      <c r="BN44" s="68"/>
      <c r="BO44" s="68"/>
      <c r="BP44" s="68"/>
      <c r="BQ44" s="68"/>
      <c r="BR44" s="68"/>
      <c r="BS44" s="68"/>
      <c r="BT44" s="68"/>
      <c r="BU44" s="68"/>
      <c r="BV44" s="68"/>
      <c r="BW44" s="68"/>
      <c r="BX44" s="68"/>
    </row>
    <row r="4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row>
    <row r="46">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68"/>
      <c r="BO46" s="68"/>
      <c r="BP46" s="68"/>
      <c r="BQ46" s="68"/>
      <c r="BR46" s="68"/>
      <c r="BS46" s="68"/>
      <c r="BT46" s="68"/>
      <c r="BU46" s="68"/>
      <c r="BV46" s="68"/>
      <c r="BW46" s="68"/>
      <c r="BX46" s="68"/>
    </row>
    <row r="47">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68"/>
      <c r="BO47" s="68"/>
      <c r="BP47" s="68"/>
      <c r="BQ47" s="68"/>
      <c r="BR47" s="68"/>
      <c r="BS47" s="68"/>
      <c r="BT47" s="68"/>
      <c r="BU47" s="68"/>
      <c r="BV47" s="68"/>
      <c r="BW47" s="68"/>
      <c r="BX47" s="68"/>
    </row>
    <row r="48">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row>
    <row r="49">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c r="AP49" s="68"/>
      <c r="AQ49" s="68"/>
      <c r="AR49" s="68"/>
      <c r="AS49" s="68"/>
      <c r="AT49" s="68"/>
      <c r="AU49" s="68"/>
      <c r="AV49" s="68"/>
      <c r="AW49" s="68"/>
      <c r="AX49" s="68"/>
      <c r="AY49" s="68"/>
      <c r="AZ49" s="68"/>
      <c r="BA49" s="68"/>
      <c r="BB49" s="68"/>
      <c r="BC49" s="68"/>
      <c r="BD49" s="68"/>
      <c r="BE49" s="68"/>
      <c r="BF49" s="68"/>
      <c r="BG49" s="68"/>
      <c r="BH49" s="68"/>
      <c r="BI49" s="68"/>
      <c r="BJ49" s="68"/>
      <c r="BK49" s="68"/>
      <c r="BL49" s="68"/>
      <c r="BM49" s="68"/>
      <c r="BN49" s="68"/>
      <c r="BO49" s="68"/>
      <c r="BP49" s="68"/>
      <c r="BQ49" s="68"/>
      <c r="BR49" s="68"/>
      <c r="BS49" s="68"/>
      <c r="BT49" s="68"/>
      <c r="BU49" s="68"/>
      <c r="BV49" s="68"/>
      <c r="BW49" s="68"/>
      <c r="BX49" s="68"/>
    </row>
    <row r="50">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s="68"/>
      <c r="AF50" s="68"/>
      <c r="AG50" s="68"/>
      <c r="AH50" s="68"/>
      <c r="AI50" s="68"/>
      <c r="AJ50" s="68"/>
      <c r="AK50" s="68"/>
      <c r="AL50" s="68"/>
      <c r="AM50" s="68"/>
      <c r="AN50" s="68"/>
      <c r="AO50" s="68"/>
      <c r="AP50" s="68"/>
      <c r="AQ50" s="68"/>
      <c r="AR50" s="68"/>
      <c r="AS50" s="68"/>
      <c r="AT50" s="68"/>
      <c r="AU50" s="68"/>
      <c r="AV50" s="68"/>
      <c r="AW50" s="68"/>
      <c r="AX50" s="68"/>
      <c r="AY50" s="68"/>
      <c r="AZ50" s="68"/>
      <c r="BA50" s="68"/>
      <c r="BB50" s="68"/>
      <c r="BC50" s="68"/>
      <c r="BD50" s="68"/>
      <c r="BE50" s="68"/>
      <c r="BF50" s="68"/>
      <c r="BG50" s="68"/>
      <c r="BH50" s="68"/>
      <c r="BI50" s="68"/>
      <c r="BJ50" s="68"/>
      <c r="BK50" s="68"/>
      <c r="BL50" s="68"/>
      <c r="BM50" s="68"/>
      <c r="BN50" s="68"/>
      <c r="BO50" s="68"/>
      <c r="BP50" s="68"/>
      <c r="BQ50" s="68"/>
      <c r="BR50" s="68"/>
      <c r="BS50" s="68"/>
      <c r="BT50" s="68"/>
      <c r="BU50" s="68"/>
      <c r="BV50" s="68"/>
      <c r="BW50" s="68"/>
      <c r="BX50" s="68"/>
    </row>
    <row r="51">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c r="AV51" s="68"/>
      <c r="AW51" s="68"/>
      <c r="AX51" s="68"/>
      <c r="AY51" s="68"/>
      <c r="AZ51" s="68"/>
      <c r="BA51" s="68"/>
      <c r="BB51" s="68"/>
      <c r="BC51" s="68"/>
      <c r="BD51" s="68"/>
      <c r="BE51" s="68"/>
      <c r="BF51" s="68"/>
      <c r="BG51" s="68"/>
      <c r="BH51" s="68"/>
      <c r="BI51" s="68"/>
      <c r="BJ51" s="68"/>
      <c r="BK51" s="68"/>
      <c r="BL51" s="68"/>
      <c r="BM51" s="68"/>
      <c r="BN51" s="68"/>
      <c r="BO51" s="68"/>
      <c r="BP51" s="68"/>
      <c r="BQ51" s="68"/>
      <c r="BR51" s="68"/>
      <c r="BS51" s="68"/>
      <c r="BT51" s="68"/>
      <c r="BU51" s="68"/>
      <c r="BV51" s="68"/>
      <c r="BW51" s="68"/>
      <c r="BX51" s="68"/>
    </row>
    <row r="52">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c r="AV52" s="68"/>
      <c r="AW52" s="68"/>
      <c r="AX52" s="68"/>
      <c r="AY52" s="68"/>
      <c r="AZ52" s="68"/>
      <c r="BA52" s="68"/>
      <c r="BB52" s="68"/>
      <c r="BC52" s="68"/>
      <c r="BD52" s="68"/>
      <c r="BE52" s="68"/>
      <c r="BF52" s="68"/>
      <c r="BG52" s="68"/>
      <c r="BH52" s="68"/>
      <c r="BI52" s="68"/>
      <c r="BJ52" s="68"/>
      <c r="BK52" s="68"/>
      <c r="BL52" s="68"/>
      <c r="BM52" s="68"/>
      <c r="BN52" s="68"/>
      <c r="BO52" s="68"/>
      <c r="BP52" s="68"/>
      <c r="BQ52" s="68"/>
      <c r="BR52" s="68"/>
      <c r="BS52" s="68"/>
      <c r="BT52" s="68"/>
      <c r="BU52" s="68"/>
      <c r="BV52" s="68"/>
      <c r="BW52" s="68"/>
      <c r="BX52" s="68"/>
    </row>
    <row r="5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c r="AV53" s="68"/>
      <c r="AW53" s="68"/>
      <c r="AX53" s="68"/>
      <c r="AY53" s="68"/>
      <c r="AZ53" s="68"/>
      <c r="BA53" s="68"/>
      <c r="BB53" s="68"/>
      <c r="BC53" s="68"/>
      <c r="BD53" s="68"/>
      <c r="BE53" s="68"/>
      <c r="BF53" s="68"/>
      <c r="BG53" s="68"/>
      <c r="BH53" s="68"/>
      <c r="BI53" s="68"/>
      <c r="BJ53" s="68"/>
      <c r="BK53" s="68"/>
      <c r="BL53" s="68"/>
      <c r="BM53" s="68"/>
      <c r="BN53" s="68"/>
      <c r="BO53" s="68"/>
      <c r="BP53" s="68"/>
      <c r="BQ53" s="68"/>
      <c r="BR53" s="68"/>
      <c r="BS53" s="68"/>
      <c r="BT53" s="68"/>
      <c r="BU53" s="68"/>
      <c r="BV53" s="68"/>
      <c r="BW53" s="68"/>
      <c r="BX53" s="68"/>
    </row>
    <row r="54">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68"/>
      <c r="AN54" s="68"/>
      <c r="AO54" s="68"/>
      <c r="AP54" s="68"/>
      <c r="AQ54" s="68"/>
      <c r="AR54" s="68"/>
      <c r="AS54" s="68"/>
      <c r="AT54" s="68"/>
      <c r="AU54" s="68"/>
      <c r="AV54" s="68"/>
      <c r="AW54" s="68"/>
      <c r="AX54" s="68"/>
      <c r="AY54" s="68"/>
      <c r="AZ54" s="68"/>
      <c r="BA54" s="68"/>
      <c r="BB54" s="68"/>
      <c r="BC54" s="68"/>
      <c r="BD54" s="68"/>
      <c r="BE54" s="68"/>
      <c r="BF54" s="68"/>
      <c r="BG54" s="68"/>
      <c r="BH54" s="68"/>
      <c r="BI54" s="68"/>
      <c r="BJ54" s="68"/>
      <c r="BK54" s="68"/>
      <c r="BL54" s="68"/>
      <c r="BM54" s="68"/>
      <c r="BN54" s="68"/>
      <c r="BO54" s="68"/>
      <c r="BP54" s="68"/>
      <c r="BQ54" s="68"/>
      <c r="BR54" s="68"/>
      <c r="BS54" s="68"/>
      <c r="BT54" s="68"/>
      <c r="BU54" s="68"/>
      <c r="BV54" s="68"/>
      <c r="BW54" s="68"/>
      <c r="BX54" s="68"/>
    </row>
    <row r="5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68"/>
      <c r="AW55" s="68"/>
      <c r="AX55" s="68"/>
      <c r="AY55" s="68"/>
      <c r="AZ55" s="68"/>
      <c r="BA55" s="68"/>
      <c r="BB55" s="68"/>
      <c r="BC55" s="68"/>
      <c r="BD55" s="68"/>
      <c r="BE55" s="68"/>
      <c r="BF55" s="68"/>
      <c r="BG55" s="68"/>
      <c r="BH55" s="68"/>
      <c r="BI55" s="68"/>
      <c r="BJ55" s="68"/>
      <c r="BK55" s="68"/>
      <c r="BL55" s="68"/>
      <c r="BM55" s="68"/>
      <c r="BN55" s="68"/>
      <c r="BO55" s="68"/>
      <c r="BP55" s="68"/>
      <c r="BQ55" s="68"/>
      <c r="BR55" s="68"/>
      <c r="BS55" s="68"/>
      <c r="BT55" s="68"/>
      <c r="BU55" s="68"/>
      <c r="BV55" s="68"/>
      <c r="BW55" s="68"/>
      <c r="BX55" s="68"/>
    </row>
    <row r="56">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c r="AX56" s="68"/>
      <c r="AY56" s="68"/>
      <c r="AZ56" s="68"/>
      <c r="BA56" s="68"/>
      <c r="BB56" s="68"/>
      <c r="BC56" s="68"/>
      <c r="BD56" s="68"/>
      <c r="BE56" s="68"/>
      <c r="BF56" s="68"/>
      <c r="BG56" s="68"/>
      <c r="BH56" s="68"/>
      <c r="BI56" s="68"/>
      <c r="BJ56" s="68"/>
      <c r="BK56" s="68"/>
      <c r="BL56" s="68"/>
      <c r="BM56" s="68"/>
      <c r="BN56" s="68"/>
      <c r="BO56" s="68"/>
      <c r="BP56" s="68"/>
      <c r="BQ56" s="68"/>
      <c r="BR56" s="68"/>
      <c r="BS56" s="68"/>
      <c r="BT56" s="68"/>
      <c r="BU56" s="68"/>
      <c r="BV56" s="68"/>
      <c r="BW56" s="68"/>
      <c r="BX56" s="68"/>
    </row>
    <row r="57">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c r="AX57" s="68"/>
      <c r="AY57" s="68"/>
      <c r="AZ57" s="68"/>
      <c r="BA57" s="68"/>
      <c r="BB57" s="68"/>
      <c r="BC57" s="68"/>
      <c r="BD57" s="68"/>
      <c r="BE57" s="68"/>
      <c r="BF57" s="68"/>
      <c r="BG57" s="68"/>
      <c r="BH57" s="68"/>
      <c r="BI57" s="68"/>
      <c r="BJ57" s="68"/>
      <c r="BK57" s="68"/>
      <c r="BL57" s="68"/>
      <c r="BM57" s="68"/>
      <c r="BN57" s="68"/>
      <c r="BO57" s="68"/>
      <c r="BP57" s="68"/>
      <c r="BQ57" s="68"/>
      <c r="BR57" s="68"/>
      <c r="BS57" s="68"/>
      <c r="BT57" s="68"/>
      <c r="BU57" s="68"/>
      <c r="BV57" s="68"/>
      <c r="BW57" s="68"/>
      <c r="BX57" s="68"/>
    </row>
    <row r="58">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c r="AX58" s="68"/>
      <c r="AY58" s="68"/>
      <c r="AZ58" s="68"/>
      <c r="BA58" s="68"/>
      <c r="BB58" s="68"/>
      <c r="BC58" s="68"/>
      <c r="BD58" s="68"/>
      <c r="BE58" s="68"/>
      <c r="BF58" s="68"/>
      <c r="BG58" s="68"/>
      <c r="BH58" s="68"/>
      <c r="BI58" s="68"/>
      <c r="BJ58" s="68"/>
      <c r="BK58" s="68"/>
      <c r="BL58" s="68"/>
      <c r="BM58" s="68"/>
      <c r="BN58" s="68"/>
      <c r="BO58" s="68"/>
      <c r="BP58" s="68"/>
      <c r="BQ58" s="68"/>
      <c r="BR58" s="68"/>
      <c r="BS58" s="68"/>
      <c r="BT58" s="68"/>
      <c r="BU58" s="68"/>
      <c r="BV58" s="68"/>
      <c r="BW58" s="68"/>
      <c r="BX58" s="68"/>
    </row>
    <row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68"/>
      <c r="AW59" s="68"/>
      <c r="AX59" s="68"/>
      <c r="AY59" s="68"/>
      <c r="AZ59" s="68"/>
      <c r="BA59" s="68"/>
      <c r="BB59" s="68"/>
      <c r="BC59" s="68"/>
      <c r="BD59" s="68"/>
      <c r="BE59" s="68"/>
      <c r="BF59" s="68"/>
      <c r="BG59" s="68"/>
      <c r="BH59" s="68"/>
      <c r="BI59" s="68"/>
      <c r="BJ59" s="68"/>
      <c r="BK59" s="68"/>
      <c r="BL59" s="68"/>
      <c r="BM59" s="68"/>
      <c r="BN59" s="68"/>
      <c r="BO59" s="68"/>
      <c r="BP59" s="68"/>
      <c r="BQ59" s="68"/>
      <c r="BR59" s="68"/>
      <c r="BS59" s="68"/>
      <c r="BT59" s="68"/>
      <c r="BU59" s="68"/>
      <c r="BV59" s="68"/>
      <c r="BW59" s="68"/>
      <c r="BX59" s="68"/>
    </row>
    <row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row>
    <row r="6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68"/>
      <c r="AW61" s="68"/>
      <c r="AX61" s="68"/>
      <c r="AY61" s="68"/>
      <c r="AZ61" s="68"/>
      <c r="BA61" s="68"/>
      <c r="BB61" s="68"/>
      <c r="BC61" s="68"/>
      <c r="BD61" s="68"/>
      <c r="BE61" s="68"/>
      <c r="BF61" s="68"/>
      <c r="BG61" s="68"/>
      <c r="BH61" s="68"/>
      <c r="BI61" s="68"/>
      <c r="BJ61" s="68"/>
      <c r="BK61" s="68"/>
      <c r="BL61" s="68"/>
      <c r="BM61" s="68"/>
      <c r="BN61" s="68"/>
      <c r="BO61" s="68"/>
      <c r="BP61" s="68"/>
      <c r="BQ61" s="68"/>
      <c r="BR61" s="68"/>
      <c r="BS61" s="68"/>
      <c r="BT61" s="68"/>
      <c r="BU61" s="68"/>
      <c r="BV61" s="68"/>
      <c r="BW61" s="68"/>
      <c r="BX61" s="68"/>
    </row>
    <row r="62">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68"/>
      <c r="AW62" s="68"/>
      <c r="AX62" s="68"/>
      <c r="AY62" s="68"/>
      <c r="AZ62" s="68"/>
      <c r="BA62" s="68"/>
      <c r="BB62" s="68"/>
      <c r="BC62" s="68"/>
      <c r="BD62" s="68"/>
      <c r="BE62" s="68"/>
      <c r="BF62" s="68"/>
      <c r="BG62" s="68"/>
      <c r="BH62" s="68"/>
      <c r="BI62" s="68"/>
      <c r="BJ62" s="68"/>
      <c r="BK62" s="68"/>
      <c r="BL62" s="68"/>
      <c r="BM62" s="68"/>
      <c r="BN62" s="68"/>
      <c r="BO62" s="68"/>
      <c r="BP62" s="68"/>
      <c r="BQ62" s="68"/>
      <c r="BR62" s="68"/>
      <c r="BS62" s="68"/>
      <c r="BT62" s="68"/>
      <c r="BU62" s="68"/>
      <c r="BV62" s="68"/>
      <c r="BW62" s="68"/>
      <c r="BX62" s="68"/>
    </row>
    <row r="6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68"/>
      <c r="AW63" s="68"/>
      <c r="AX63" s="68"/>
      <c r="AY63" s="68"/>
      <c r="AZ63" s="68"/>
      <c r="BA63" s="68"/>
      <c r="BB63" s="68"/>
      <c r="BC63" s="68"/>
      <c r="BD63" s="68"/>
      <c r="BE63" s="68"/>
      <c r="BF63" s="68"/>
      <c r="BG63" s="68"/>
      <c r="BH63" s="68"/>
      <c r="BI63" s="68"/>
      <c r="BJ63" s="68"/>
      <c r="BK63" s="68"/>
      <c r="BL63" s="68"/>
      <c r="BM63" s="68"/>
      <c r="BN63" s="68"/>
      <c r="BO63" s="68"/>
      <c r="BP63" s="68"/>
      <c r="BQ63" s="68"/>
      <c r="BR63" s="68"/>
      <c r="BS63" s="68"/>
      <c r="BT63" s="68"/>
      <c r="BU63" s="68"/>
      <c r="BV63" s="68"/>
      <c r="BW63" s="68"/>
      <c r="BX63" s="68"/>
    </row>
    <row r="64">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c r="AP64" s="68"/>
      <c r="AQ64" s="68"/>
      <c r="AR64" s="68"/>
      <c r="AS64" s="68"/>
      <c r="AT64" s="68"/>
      <c r="AU64" s="68"/>
      <c r="AV64" s="68"/>
      <c r="AW64" s="68"/>
      <c r="AX64" s="68"/>
      <c r="AY64" s="68"/>
      <c r="AZ64" s="68"/>
      <c r="BA64" s="68"/>
      <c r="BB64" s="68"/>
      <c r="BC64" s="68"/>
      <c r="BD64" s="68"/>
      <c r="BE64" s="68"/>
      <c r="BF64" s="68"/>
      <c r="BG64" s="68"/>
      <c r="BH64" s="68"/>
      <c r="BI64" s="68"/>
      <c r="BJ64" s="68"/>
      <c r="BK64" s="68"/>
      <c r="BL64" s="68"/>
      <c r="BM64" s="68"/>
      <c r="BN64" s="68"/>
      <c r="BO64" s="68"/>
      <c r="BP64" s="68"/>
      <c r="BQ64" s="68"/>
      <c r="BR64" s="68"/>
      <c r="BS64" s="68"/>
      <c r="BT64" s="68"/>
      <c r="BU64" s="68"/>
      <c r="BV64" s="68"/>
      <c r="BW64" s="68"/>
      <c r="BX64" s="68"/>
    </row>
    <row r="6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68"/>
      <c r="BH65" s="68"/>
      <c r="BI65" s="68"/>
      <c r="BJ65" s="68"/>
      <c r="BK65" s="68"/>
      <c r="BL65" s="68"/>
      <c r="BM65" s="68"/>
      <c r="BN65" s="68"/>
      <c r="BO65" s="68"/>
      <c r="BP65" s="68"/>
      <c r="BQ65" s="68"/>
      <c r="BR65" s="68"/>
      <c r="BS65" s="68"/>
      <c r="BT65" s="68"/>
      <c r="BU65" s="68"/>
      <c r="BV65" s="68"/>
      <c r="BW65" s="68"/>
      <c r="BX65" s="68"/>
    </row>
    <row r="66">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68"/>
      <c r="BR66" s="68"/>
      <c r="BS66" s="68"/>
      <c r="BT66" s="68"/>
      <c r="BU66" s="68"/>
      <c r="BV66" s="68"/>
      <c r="BW66" s="68"/>
      <c r="BX66" s="68"/>
    </row>
    <row r="67">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68"/>
      <c r="BN67" s="68"/>
      <c r="BO67" s="68"/>
      <c r="BP67" s="68"/>
      <c r="BQ67" s="68"/>
      <c r="BR67" s="68"/>
      <c r="BS67" s="68"/>
      <c r="BT67" s="68"/>
      <c r="BU67" s="68"/>
      <c r="BV67" s="68"/>
      <c r="BW67" s="68"/>
      <c r="BX67" s="68"/>
    </row>
    <row r="68">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68"/>
      <c r="AY68" s="68"/>
      <c r="AZ68" s="68"/>
      <c r="BA68" s="68"/>
      <c r="BB68" s="68"/>
      <c r="BC68" s="68"/>
      <c r="BD68" s="68"/>
      <c r="BE68" s="68"/>
      <c r="BF68" s="68"/>
      <c r="BG68" s="68"/>
      <c r="BH68" s="68"/>
      <c r="BI68" s="68"/>
      <c r="BJ68" s="68"/>
      <c r="BK68" s="68"/>
      <c r="BL68" s="68"/>
      <c r="BM68" s="68"/>
      <c r="BN68" s="68"/>
      <c r="BO68" s="68"/>
      <c r="BP68" s="68"/>
      <c r="BQ68" s="68"/>
      <c r="BR68" s="68"/>
      <c r="BS68" s="68"/>
      <c r="BT68" s="68"/>
      <c r="BU68" s="68"/>
      <c r="BV68" s="68"/>
      <c r="BW68" s="68"/>
      <c r="BX68" s="68"/>
    </row>
    <row r="69">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c r="BP69" s="68"/>
      <c r="BQ69" s="68"/>
      <c r="BR69" s="68"/>
      <c r="BS69" s="68"/>
      <c r="BT69" s="68"/>
      <c r="BU69" s="68"/>
      <c r="BV69" s="68"/>
      <c r="BW69" s="68"/>
      <c r="BX69" s="68"/>
    </row>
    <row r="70">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68"/>
      <c r="BA70" s="68"/>
      <c r="BB70" s="68"/>
      <c r="BC70" s="68"/>
      <c r="BD70" s="68"/>
      <c r="BE70" s="68"/>
      <c r="BF70" s="68"/>
      <c r="BG70" s="68"/>
      <c r="BH70" s="68"/>
      <c r="BI70" s="68"/>
      <c r="BJ70" s="68"/>
      <c r="BK70" s="68"/>
      <c r="BL70" s="68"/>
      <c r="BM70" s="68"/>
      <c r="BN70" s="68"/>
      <c r="BO70" s="68"/>
      <c r="BP70" s="68"/>
      <c r="BQ70" s="68"/>
      <c r="BR70" s="68"/>
      <c r="BS70" s="68"/>
      <c r="BT70" s="68"/>
      <c r="BU70" s="68"/>
      <c r="BV70" s="68"/>
      <c r="BW70" s="68"/>
      <c r="BX70" s="68"/>
    </row>
    <row r="7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8"/>
      <c r="AT71" s="68"/>
      <c r="AU71" s="68"/>
      <c r="AV71" s="68"/>
      <c r="AW71" s="68"/>
      <c r="AX71" s="68"/>
      <c r="AY71" s="68"/>
      <c r="AZ71" s="68"/>
      <c r="BA71" s="68"/>
      <c r="BB71" s="68"/>
      <c r="BC71" s="68"/>
      <c r="BD71" s="68"/>
      <c r="BE71" s="68"/>
      <c r="BF71" s="68"/>
      <c r="BG71" s="68"/>
      <c r="BH71" s="68"/>
      <c r="BI71" s="68"/>
      <c r="BJ71" s="68"/>
      <c r="BK71" s="68"/>
      <c r="BL71" s="68"/>
      <c r="BM71" s="68"/>
      <c r="BN71" s="68"/>
      <c r="BO71" s="68"/>
      <c r="BP71" s="68"/>
      <c r="BQ71" s="68"/>
      <c r="BR71" s="68"/>
      <c r="BS71" s="68"/>
      <c r="BT71" s="68"/>
      <c r="BU71" s="68"/>
      <c r="BV71" s="68"/>
      <c r="BW71" s="68"/>
      <c r="BX71" s="68"/>
    </row>
    <row r="72">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V72" s="68"/>
      <c r="BW72" s="68"/>
      <c r="BX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c r="AP73" s="68"/>
      <c r="AQ73" s="68"/>
      <c r="AR73" s="68"/>
      <c r="AS73" s="68"/>
      <c r="AT73" s="68"/>
      <c r="AU73" s="68"/>
      <c r="AV73" s="68"/>
      <c r="AW73" s="68"/>
      <c r="AX73" s="68"/>
      <c r="AY73" s="68"/>
      <c r="AZ73" s="68"/>
      <c r="BA73" s="68"/>
      <c r="BB73" s="68"/>
      <c r="BC73" s="68"/>
      <c r="BD73" s="68"/>
      <c r="BE73" s="68"/>
      <c r="BF73" s="68"/>
      <c r="BG73" s="68"/>
      <c r="BH73" s="68"/>
      <c r="BI73" s="68"/>
      <c r="BJ73" s="68"/>
      <c r="BK73" s="68"/>
      <c r="BL73" s="68"/>
      <c r="BM73" s="68"/>
      <c r="BN73" s="68"/>
      <c r="BO73" s="68"/>
      <c r="BP73" s="68"/>
      <c r="BQ73" s="68"/>
      <c r="BR73" s="68"/>
      <c r="BS73" s="68"/>
      <c r="BT73" s="68"/>
      <c r="BU73" s="68"/>
      <c r="BV73" s="68"/>
      <c r="BW73" s="68"/>
      <c r="BX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c r="AP74" s="68"/>
      <c r="AQ74" s="68"/>
      <c r="AR74" s="68"/>
      <c r="AS74" s="68"/>
      <c r="AT74" s="68"/>
      <c r="AU74" s="68"/>
      <c r="AV74" s="68"/>
      <c r="AW74" s="68"/>
      <c r="AX74" s="68"/>
      <c r="AY74" s="68"/>
      <c r="AZ74" s="68"/>
      <c r="BA74" s="68"/>
      <c r="BB74" s="68"/>
      <c r="BC74" s="68"/>
      <c r="BD74" s="68"/>
      <c r="BE74" s="68"/>
      <c r="BF74" s="68"/>
      <c r="BG74" s="68"/>
      <c r="BH74" s="68"/>
      <c r="BI74" s="68"/>
      <c r="BJ74" s="68"/>
      <c r="BK74" s="68"/>
      <c r="BL74" s="68"/>
      <c r="BM74" s="68"/>
      <c r="BN74" s="68"/>
      <c r="BO74" s="68"/>
      <c r="BP74" s="68"/>
      <c r="BQ74" s="68"/>
      <c r="BR74" s="68"/>
      <c r="BS74" s="68"/>
      <c r="BT74" s="68"/>
      <c r="BU74" s="68"/>
      <c r="BV74" s="68"/>
      <c r="BW74" s="68"/>
      <c r="BX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8"/>
      <c r="AS75" s="68"/>
      <c r="AT75" s="68"/>
      <c r="AU75" s="68"/>
      <c r="AV75" s="68"/>
      <c r="AW75" s="68"/>
      <c r="AX75" s="68"/>
      <c r="AY75" s="68"/>
      <c r="AZ75" s="68"/>
      <c r="BA75" s="68"/>
      <c r="BB75" s="68"/>
      <c r="BC75" s="68"/>
      <c r="BD75" s="68"/>
      <c r="BE75" s="68"/>
      <c r="BF75" s="68"/>
      <c r="BG75" s="68"/>
      <c r="BH75" s="68"/>
      <c r="BI75" s="68"/>
      <c r="BJ75" s="68"/>
      <c r="BK75" s="68"/>
      <c r="BL75" s="68"/>
      <c r="BM75" s="68"/>
      <c r="BN75" s="68"/>
      <c r="BO75" s="68"/>
      <c r="BP75" s="68"/>
      <c r="BQ75" s="68"/>
      <c r="BR75" s="68"/>
      <c r="BS75" s="68"/>
      <c r="BT75" s="68"/>
      <c r="BU75" s="68"/>
      <c r="BV75" s="68"/>
      <c r="BW75" s="68"/>
      <c r="BX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c r="AS76" s="68"/>
      <c r="AT76" s="68"/>
      <c r="AU76" s="68"/>
      <c r="AV76" s="68"/>
      <c r="AW76" s="68"/>
      <c r="AX76" s="68"/>
      <c r="AY76" s="68"/>
      <c r="AZ76" s="68"/>
      <c r="BA76" s="68"/>
      <c r="BB76" s="68"/>
      <c r="BC76" s="68"/>
      <c r="BD76" s="68"/>
      <c r="BE76" s="68"/>
      <c r="BF76" s="68"/>
      <c r="BG76" s="68"/>
      <c r="BH76" s="68"/>
      <c r="BI76" s="68"/>
      <c r="BJ76" s="68"/>
      <c r="BK76" s="68"/>
      <c r="BL76" s="68"/>
      <c r="BM76" s="68"/>
      <c r="BN76" s="68"/>
      <c r="BO76" s="68"/>
      <c r="BP76" s="68"/>
      <c r="BQ76" s="68"/>
      <c r="BR76" s="68"/>
      <c r="BS76" s="68"/>
      <c r="BT76" s="68"/>
      <c r="BU76" s="68"/>
      <c r="BV76" s="68"/>
      <c r="BW76" s="68"/>
      <c r="BX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c r="AP77" s="68"/>
      <c r="AQ77" s="68"/>
      <c r="AR77" s="68"/>
      <c r="AS77" s="68"/>
      <c r="AT77" s="68"/>
      <c r="AU77" s="68"/>
      <c r="AV77" s="68"/>
      <c r="AW77" s="68"/>
      <c r="AX77" s="68"/>
      <c r="AY77" s="68"/>
      <c r="AZ77" s="68"/>
      <c r="BA77" s="68"/>
      <c r="BB77" s="68"/>
      <c r="BC77" s="68"/>
      <c r="BD77" s="68"/>
      <c r="BE77" s="68"/>
      <c r="BF77" s="68"/>
      <c r="BG77" s="68"/>
      <c r="BH77" s="68"/>
      <c r="BI77" s="68"/>
      <c r="BJ77" s="68"/>
      <c r="BK77" s="68"/>
      <c r="BL77" s="68"/>
      <c r="BM77" s="68"/>
      <c r="BN77" s="68"/>
      <c r="BO77" s="68"/>
      <c r="BP77" s="68"/>
      <c r="BQ77" s="68"/>
      <c r="BR77" s="68"/>
      <c r="BS77" s="68"/>
      <c r="BT77" s="68"/>
      <c r="BU77" s="68"/>
      <c r="BV77" s="68"/>
      <c r="BW77" s="68"/>
      <c r="BX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c r="AP78" s="68"/>
      <c r="AQ78" s="68"/>
      <c r="AR78" s="68"/>
      <c r="AS78" s="68"/>
      <c r="AT78" s="68"/>
      <c r="AU78" s="68"/>
      <c r="AV78" s="68"/>
      <c r="AW78" s="68"/>
      <c r="AX78" s="68"/>
      <c r="AY78" s="68"/>
      <c r="AZ78" s="68"/>
      <c r="BA78" s="68"/>
      <c r="BB78" s="68"/>
      <c r="BC78" s="68"/>
      <c r="BD78" s="68"/>
      <c r="BE78" s="68"/>
      <c r="BF78" s="68"/>
      <c r="BG78" s="68"/>
      <c r="BH78" s="68"/>
      <c r="BI78" s="68"/>
      <c r="BJ78" s="68"/>
      <c r="BK78" s="68"/>
      <c r="BL78" s="68"/>
      <c r="BM78" s="68"/>
      <c r="BN78" s="68"/>
      <c r="BO78" s="68"/>
      <c r="BP78" s="68"/>
      <c r="BQ78" s="68"/>
      <c r="BR78" s="68"/>
      <c r="BS78" s="68"/>
      <c r="BT78" s="68"/>
      <c r="BU78" s="68"/>
      <c r="BV78" s="68"/>
      <c r="BW78" s="68"/>
      <c r="BX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c r="AP79" s="68"/>
      <c r="AQ79" s="68"/>
      <c r="AR79" s="68"/>
      <c r="AS79" s="68"/>
      <c r="AT79" s="68"/>
      <c r="AU79" s="68"/>
      <c r="AV79" s="68"/>
      <c r="AW79" s="68"/>
      <c r="AX79" s="68"/>
      <c r="AY79" s="68"/>
      <c r="AZ79" s="68"/>
      <c r="BA79" s="68"/>
      <c r="BB79" s="68"/>
      <c r="BC79" s="68"/>
      <c r="BD79" s="68"/>
      <c r="BE79" s="68"/>
      <c r="BF79" s="68"/>
      <c r="BG79" s="68"/>
      <c r="BH79" s="68"/>
      <c r="BI79" s="68"/>
      <c r="BJ79" s="68"/>
      <c r="BK79" s="68"/>
      <c r="BL79" s="68"/>
      <c r="BM79" s="68"/>
      <c r="BN79" s="68"/>
      <c r="BO79" s="68"/>
      <c r="BP79" s="68"/>
      <c r="BQ79" s="68"/>
      <c r="BR79" s="68"/>
      <c r="BS79" s="68"/>
      <c r="BT79" s="68"/>
      <c r="BU79" s="68"/>
      <c r="BV79" s="68"/>
      <c r="BW79" s="68"/>
      <c r="BX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c r="AP80" s="68"/>
      <c r="AQ80" s="68"/>
      <c r="AR80" s="68"/>
      <c r="AS80" s="68"/>
      <c r="AT80" s="68"/>
      <c r="AU80" s="68"/>
      <c r="AV80" s="68"/>
      <c r="AW80" s="68"/>
      <c r="AX80" s="68"/>
      <c r="AY80" s="68"/>
      <c r="AZ80" s="68"/>
      <c r="BA80" s="68"/>
      <c r="BB80" s="68"/>
      <c r="BC80" s="68"/>
      <c r="BD80" s="68"/>
      <c r="BE80" s="68"/>
      <c r="BF80" s="68"/>
      <c r="BG80" s="68"/>
      <c r="BH80" s="68"/>
      <c r="BI80" s="68"/>
      <c r="BJ80" s="68"/>
      <c r="BK80" s="68"/>
      <c r="BL80" s="68"/>
      <c r="BM80" s="68"/>
      <c r="BN80" s="68"/>
      <c r="BO80" s="68"/>
      <c r="BP80" s="68"/>
      <c r="BQ80" s="68"/>
      <c r="BR80" s="68"/>
      <c r="BS80" s="68"/>
      <c r="BT80" s="68"/>
      <c r="BU80" s="68"/>
      <c r="BV80" s="68"/>
      <c r="BW80" s="68"/>
      <c r="BX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c r="AP81" s="68"/>
      <c r="AQ81" s="68"/>
      <c r="AR81" s="68"/>
      <c r="AS81" s="68"/>
      <c r="AT81" s="68"/>
      <c r="AU81" s="68"/>
      <c r="AV81" s="68"/>
      <c r="AW81" s="68"/>
      <c r="AX81" s="68"/>
      <c r="AY81" s="68"/>
      <c r="AZ81" s="68"/>
      <c r="BA81" s="68"/>
      <c r="BB81" s="68"/>
      <c r="BC81" s="68"/>
      <c r="BD81" s="68"/>
      <c r="BE81" s="68"/>
      <c r="BF81" s="68"/>
      <c r="BG81" s="68"/>
      <c r="BH81" s="68"/>
      <c r="BI81" s="68"/>
      <c r="BJ81" s="68"/>
      <c r="BK81" s="68"/>
      <c r="BL81" s="68"/>
      <c r="BM81" s="68"/>
      <c r="BN81" s="68"/>
      <c r="BO81" s="68"/>
      <c r="BP81" s="68"/>
      <c r="BQ81" s="68"/>
      <c r="BR81" s="68"/>
      <c r="BS81" s="68"/>
      <c r="BT81" s="68"/>
      <c r="BU81" s="68"/>
      <c r="BV81" s="68"/>
      <c r="BW81" s="68"/>
      <c r="BX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c r="AP82" s="68"/>
      <c r="AQ82" s="68"/>
      <c r="AR82" s="68"/>
      <c r="AS82" s="68"/>
      <c r="AT82" s="68"/>
      <c r="AU82" s="68"/>
      <c r="AV82" s="68"/>
      <c r="AW82" s="68"/>
      <c r="AX82" s="68"/>
      <c r="AY82" s="68"/>
      <c r="AZ82" s="68"/>
      <c r="BA82" s="68"/>
      <c r="BB82" s="68"/>
      <c r="BC82" s="68"/>
      <c r="BD82" s="68"/>
      <c r="BE82" s="68"/>
      <c r="BF82" s="68"/>
      <c r="BG82" s="68"/>
      <c r="BH82" s="68"/>
      <c r="BI82" s="68"/>
      <c r="BJ82" s="68"/>
      <c r="BK82" s="68"/>
      <c r="BL82" s="68"/>
      <c r="BM82" s="68"/>
      <c r="BN82" s="68"/>
      <c r="BO82" s="68"/>
      <c r="BP82" s="68"/>
      <c r="BQ82" s="68"/>
      <c r="BR82" s="68"/>
      <c r="BS82" s="68"/>
      <c r="BT82" s="68"/>
      <c r="BU82" s="68"/>
      <c r="BV82" s="68"/>
      <c r="BW82" s="68"/>
      <c r="BX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c r="AP83" s="68"/>
      <c r="AQ83" s="68"/>
      <c r="AR83" s="68"/>
      <c r="AS83" s="68"/>
      <c r="AT83" s="68"/>
      <c r="AU83" s="68"/>
      <c r="AV83" s="68"/>
      <c r="AW83" s="68"/>
      <c r="AX83" s="68"/>
      <c r="AY83" s="68"/>
      <c r="AZ83" s="68"/>
      <c r="BA83" s="68"/>
      <c r="BB83" s="68"/>
      <c r="BC83" s="68"/>
      <c r="BD83" s="68"/>
      <c r="BE83" s="68"/>
      <c r="BF83" s="68"/>
      <c r="BG83" s="68"/>
      <c r="BH83" s="68"/>
      <c r="BI83" s="68"/>
      <c r="BJ83" s="68"/>
      <c r="BK83" s="68"/>
      <c r="BL83" s="68"/>
      <c r="BM83" s="68"/>
      <c r="BN83" s="68"/>
      <c r="BO83" s="68"/>
      <c r="BP83" s="68"/>
      <c r="BQ83" s="68"/>
      <c r="BR83" s="68"/>
      <c r="BS83" s="68"/>
      <c r="BT83" s="68"/>
      <c r="BU83" s="68"/>
      <c r="BV83" s="68"/>
      <c r="BW83" s="68"/>
      <c r="BX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c r="AP84" s="68"/>
      <c r="AQ84" s="68"/>
      <c r="AR84" s="68"/>
      <c r="AS84" s="68"/>
      <c r="AT84" s="68"/>
      <c r="AU84" s="68"/>
      <c r="AV84" s="68"/>
      <c r="AW84" s="68"/>
      <c r="AX84" s="68"/>
      <c r="AY84" s="68"/>
      <c r="AZ84" s="68"/>
      <c r="BA84" s="68"/>
      <c r="BB84" s="68"/>
      <c r="BC84" s="68"/>
      <c r="BD84" s="68"/>
      <c r="BE84" s="68"/>
      <c r="BF84" s="68"/>
      <c r="BG84" s="68"/>
      <c r="BH84" s="68"/>
      <c r="BI84" s="68"/>
      <c r="BJ84" s="68"/>
      <c r="BK84" s="68"/>
      <c r="BL84" s="68"/>
      <c r="BM84" s="68"/>
      <c r="BN84" s="68"/>
      <c r="BO84" s="68"/>
      <c r="BP84" s="68"/>
      <c r="BQ84" s="68"/>
      <c r="BR84" s="68"/>
      <c r="BS84" s="68"/>
      <c r="BT84" s="68"/>
      <c r="BU84" s="68"/>
      <c r="BV84" s="68"/>
      <c r="BW84" s="68"/>
      <c r="BX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c r="AP85" s="68"/>
      <c r="AQ85" s="68"/>
      <c r="AR85" s="68"/>
      <c r="AS85" s="68"/>
      <c r="AT85" s="68"/>
      <c r="AU85" s="68"/>
      <c r="AV85" s="68"/>
      <c r="AW85" s="68"/>
      <c r="AX85" s="68"/>
      <c r="AY85" s="68"/>
      <c r="AZ85" s="68"/>
      <c r="BA85" s="68"/>
      <c r="BB85" s="68"/>
      <c r="BC85" s="68"/>
      <c r="BD85" s="68"/>
      <c r="BE85" s="68"/>
      <c r="BF85" s="68"/>
      <c r="BG85" s="68"/>
      <c r="BH85" s="68"/>
      <c r="BI85" s="68"/>
      <c r="BJ85" s="68"/>
      <c r="BK85" s="68"/>
      <c r="BL85" s="68"/>
      <c r="BM85" s="68"/>
      <c r="BN85" s="68"/>
      <c r="BO85" s="68"/>
      <c r="BP85" s="68"/>
      <c r="BQ85" s="68"/>
      <c r="BR85" s="68"/>
      <c r="BS85" s="68"/>
      <c r="BT85" s="68"/>
      <c r="BU85" s="68"/>
      <c r="BV85" s="68"/>
      <c r="BW85" s="68"/>
      <c r="BX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c r="AS86" s="68"/>
      <c r="AT86" s="68"/>
      <c r="AU86" s="68"/>
      <c r="AV86" s="68"/>
      <c r="AW86" s="68"/>
      <c r="AX86" s="68"/>
      <c r="AY86" s="68"/>
      <c r="AZ86" s="68"/>
      <c r="BA86" s="68"/>
      <c r="BB86" s="68"/>
      <c r="BC86" s="68"/>
      <c r="BD86" s="68"/>
      <c r="BE86" s="68"/>
      <c r="BF86" s="68"/>
      <c r="BG86" s="68"/>
      <c r="BH86" s="68"/>
      <c r="BI86" s="68"/>
      <c r="BJ86" s="68"/>
      <c r="BK86" s="68"/>
      <c r="BL86" s="68"/>
      <c r="BM86" s="68"/>
      <c r="BN86" s="68"/>
      <c r="BO86" s="68"/>
      <c r="BP86" s="68"/>
      <c r="BQ86" s="68"/>
      <c r="BR86" s="68"/>
      <c r="BS86" s="68"/>
      <c r="BT86" s="68"/>
      <c r="BU86" s="68"/>
      <c r="BV86" s="68"/>
      <c r="BW86" s="68"/>
      <c r="BX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c r="AP87" s="68"/>
      <c r="AQ87" s="68"/>
      <c r="AR87" s="68"/>
      <c r="AS87" s="68"/>
      <c r="AT87" s="68"/>
      <c r="AU87" s="68"/>
      <c r="AV87" s="68"/>
      <c r="AW87" s="68"/>
      <c r="AX87" s="68"/>
      <c r="AY87" s="68"/>
      <c r="AZ87" s="68"/>
      <c r="BA87" s="68"/>
      <c r="BB87" s="68"/>
      <c r="BC87" s="68"/>
      <c r="BD87" s="68"/>
      <c r="BE87" s="68"/>
      <c r="BF87" s="68"/>
      <c r="BG87" s="68"/>
      <c r="BH87" s="68"/>
      <c r="BI87" s="68"/>
      <c r="BJ87" s="68"/>
      <c r="BK87" s="68"/>
      <c r="BL87" s="68"/>
      <c r="BM87" s="68"/>
      <c r="BN87" s="68"/>
      <c r="BO87" s="68"/>
      <c r="BP87" s="68"/>
      <c r="BQ87" s="68"/>
      <c r="BR87" s="68"/>
      <c r="BS87" s="68"/>
      <c r="BT87" s="68"/>
      <c r="BU87" s="68"/>
      <c r="BV87" s="68"/>
      <c r="BW87" s="68"/>
      <c r="BX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c r="AP88" s="68"/>
      <c r="AQ88" s="68"/>
      <c r="AR88" s="68"/>
      <c r="AS88" s="68"/>
      <c r="AT88" s="68"/>
      <c r="AU88" s="68"/>
      <c r="AV88" s="68"/>
      <c r="AW88" s="68"/>
      <c r="AX88" s="68"/>
      <c r="AY88" s="68"/>
      <c r="AZ88" s="68"/>
      <c r="BA88" s="68"/>
      <c r="BB88" s="68"/>
      <c r="BC88" s="68"/>
      <c r="BD88" s="68"/>
      <c r="BE88" s="68"/>
      <c r="BF88" s="68"/>
      <c r="BG88" s="68"/>
      <c r="BH88" s="68"/>
      <c r="BI88" s="68"/>
      <c r="BJ88" s="68"/>
      <c r="BK88" s="68"/>
      <c r="BL88" s="68"/>
      <c r="BM88" s="68"/>
      <c r="BN88" s="68"/>
      <c r="BO88" s="68"/>
      <c r="BP88" s="68"/>
      <c r="BQ88" s="68"/>
      <c r="BR88" s="68"/>
      <c r="BS88" s="68"/>
      <c r="BT88" s="68"/>
      <c r="BU88" s="68"/>
      <c r="BV88" s="68"/>
      <c r="BW88" s="68"/>
      <c r="BX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c r="AP89" s="68"/>
      <c r="AQ89" s="68"/>
      <c r="AR89" s="68"/>
      <c r="AS89" s="68"/>
      <c r="AT89" s="68"/>
      <c r="AU89" s="68"/>
      <c r="AV89" s="68"/>
      <c r="AW89" s="68"/>
      <c r="AX89" s="68"/>
      <c r="AY89" s="68"/>
      <c r="AZ89" s="68"/>
      <c r="BA89" s="68"/>
      <c r="BB89" s="68"/>
      <c r="BC89" s="68"/>
      <c r="BD89" s="68"/>
      <c r="BE89" s="68"/>
      <c r="BF89" s="68"/>
      <c r="BG89" s="68"/>
      <c r="BH89" s="68"/>
      <c r="BI89" s="68"/>
      <c r="BJ89" s="68"/>
      <c r="BK89" s="68"/>
      <c r="BL89" s="68"/>
      <c r="BM89" s="68"/>
      <c r="BN89" s="68"/>
      <c r="BO89" s="68"/>
      <c r="BP89" s="68"/>
      <c r="BQ89" s="68"/>
      <c r="BR89" s="68"/>
      <c r="BS89" s="68"/>
      <c r="BT89" s="68"/>
      <c r="BU89" s="68"/>
      <c r="BV89" s="68"/>
      <c r="BW89" s="68"/>
      <c r="BX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c r="AP90" s="68"/>
      <c r="AQ90" s="68"/>
      <c r="AR90" s="68"/>
      <c r="AS90" s="68"/>
      <c r="AT90" s="68"/>
      <c r="AU90" s="68"/>
      <c r="AV90" s="68"/>
      <c r="AW90" s="68"/>
      <c r="AX90" s="68"/>
      <c r="AY90" s="68"/>
      <c r="AZ90" s="68"/>
      <c r="BA90" s="68"/>
      <c r="BB90" s="68"/>
      <c r="BC90" s="68"/>
      <c r="BD90" s="68"/>
      <c r="BE90" s="68"/>
      <c r="BF90" s="68"/>
      <c r="BG90" s="68"/>
      <c r="BH90" s="68"/>
      <c r="BI90" s="68"/>
      <c r="BJ90" s="68"/>
      <c r="BK90" s="68"/>
      <c r="BL90" s="68"/>
      <c r="BM90" s="68"/>
      <c r="BN90" s="68"/>
      <c r="BO90" s="68"/>
      <c r="BP90" s="68"/>
      <c r="BQ90" s="68"/>
      <c r="BR90" s="68"/>
      <c r="BS90" s="68"/>
      <c r="BT90" s="68"/>
      <c r="BU90" s="68"/>
      <c r="BV90" s="68"/>
      <c r="BW90" s="68"/>
      <c r="BX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c r="AP91" s="68"/>
      <c r="AQ91" s="68"/>
      <c r="AR91" s="68"/>
      <c r="AS91" s="68"/>
      <c r="AT91" s="68"/>
      <c r="AU91" s="68"/>
      <c r="AV91" s="68"/>
      <c r="AW91" s="68"/>
      <c r="AX91" s="68"/>
      <c r="AY91" s="68"/>
      <c r="AZ91" s="68"/>
      <c r="BA91" s="68"/>
      <c r="BB91" s="68"/>
      <c r="BC91" s="68"/>
      <c r="BD91" s="68"/>
      <c r="BE91" s="68"/>
      <c r="BF91" s="68"/>
      <c r="BG91" s="68"/>
      <c r="BH91" s="68"/>
      <c r="BI91" s="68"/>
      <c r="BJ91" s="68"/>
      <c r="BK91" s="68"/>
      <c r="BL91" s="68"/>
      <c r="BM91" s="68"/>
      <c r="BN91" s="68"/>
      <c r="BO91" s="68"/>
      <c r="BP91" s="68"/>
      <c r="BQ91" s="68"/>
      <c r="BR91" s="68"/>
      <c r="BS91" s="68"/>
      <c r="BT91" s="68"/>
      <c r="BU91" s="68"/>
      <c r="BV91" s="68"/>
      <c r="BW91" s="68"/>
      <c r="BX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c r="AP92" s="68"/>
      <c r="AQ92" s="68"/>
      <c r="AR92" s="68"/>
      <c r="AS92" s="68"/>
      <c r="AT92" s="68"/>
      <c r="AU92" s="68"/>
      <c r="AV92" s="68"/>
      <c r="AW92" s="68"/>
      <c r="AX92" s="68"/>
      <c r="AY92" s="68"/>
      <c r="AZ92" s="68"/>
      <c r="BA92" s="68"/>
      <c r="BB92" s="68"/>
      <c r="BC92" s="68"/>
      <c r="BD92" s="68"/>
      <c r="BE92" s="68"/>
      <c r="BF92" s="68"/>
      <c r="BG92" s="68"/>
      <c r="BH92" s="68"/>
      <c r="BI92" s="68"/>
      <c r="BJ92" s="68"/>
      <c r="BK92" s="68"/>
      <c r="BL92" s="68"/>
      <c r="BM92" s="68"/>
      <c r="BN92" s="68"/>
      <c r="BO92" s="68"/>
      <c r="BP92" s="68"/>
      <c r="BQ92" s="68"/>
      <c r="BR92" s="68"/>
      <c r="BS92" s="68"/>
      <c r="BT92" s="68"/>
      <c r="BU92" s="68"/>
      <c r="BV92" s="68"/>
      <c r="BW92" s="68"/>
      <c r="BX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c r="AP93" s="68"/>
      <c r="AQ93" s="68"/>
      <c r="AR93" s="68"/>
      <c r="AS93" s="68"/>
      <c r="AT93" s="68"/>
      <c r="AU93" s="68"/>
      <c r="AV93" s="68"/>
      <c r="AW93" s="68"/>
      <c r="AX93" s="68"/>
      <c r="AY93" s="68"/>
      <c r="AZ93" s="68"/>
      <c r="BA93" s="68"/>
      <c r="BB93" s="68"/>
      <c r="BC93" s="68"/>
      <c r="BD93" s="68"/>
      <c r="BE93" s="68"/>
      <c r="BF93" s="68"/>
      <c r="BG93" s="68"/>
      <c r="BH93" s="68"/>
      <c r="BI93" s="68"/>
      <c r="BJ93" s="68"/>
      <c r="BK93" s="68"/>
      <c r="BL93" s="68"/>
      <c r="BM93" s="68"/>
      <c r="BN93" s="68"/>
      <c r="BO93" s="68"/>
      <c r="BP93" s="68"/>
      <c r="BQ93" s="68"/>
      <c r="BR93" s="68"/>
      <c r="BS93" s="68"/>
      <c r="BT93" s="68"/>
      <c r="BU93" s="68"/>
      <c r="BV93" s="68"/>
      <c r="BW93" s="68"/>
      <c r="BX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c r="AP94" s="68"/>
      <c r="AQ94" s="68"/>
      <c r="AR94" s="68"/>
      <c r="AS94" s="68"/>
      <c r="AT94" s="68"/>
      <c r="AU94" s="68"/>
      <c r="AV94" s="68"/>
      <c r="AW94" s="68"/>
      <c r="AX94" s="68"/>
      <c r="AY94" s="68"/>
      <c r="AZ94" s="68"/>
      <c r="BA94" s="68"/>
      <c r="BB94" s="68"/>
      <c r="BC94" s="68"/>
      <c r="BD94" s="68"/>
      <c r="BE94" s="68"/>
      <c r="BF94" s="68"/>
      <c r="BG94" s="68"/>
      <c r="BH94" s="68"/>
      <c r="BI94" s="68"/>
      <c r="BJ94" s="68"/>
      <c r="BK94" s="68"/>
      <c r="BL94" s="68"/>
      <c r="BM94" s="68"/>
      <c r="BN94" s="68"/>
      <c r="BO94" s="68"/>
      <c r="BP94" s="68"/>
      <c r="BQ94" s="68"/>
      <c r="BR94" s="68"/>
      <c r="BS94" s="68"/>
      <c r="BT94" s="68"/>
      <c r="BU94" s="68"/>
      <c r="BV94" s="68"/>
      <c r="BW94" s="68"/>
      <c r="BX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c r="AP95" s="68"/>
      <c r="AQ95" s="68"/>
      <c r="AR95" s="68"/>
      <c r="AS95" s="68"/>
      <c r="AT95" s="68"/>
      <c r="AU95" s="68"/>
      <c r="AV95" s="68"/>
      <c r="AW95" s="68"/>
      <c r="AX95" s="68"/>
      <c r="AY95" s="68"/>
      <c r="AZ95" s="68"/>
      <c r="BA95" s="68"/>
      <c r="BB95" s="68"/>
      <c r="BC95" s="68"/>
      <c r="BD95" s="68"/>
      <c r="BE95" s="68"/>
      <c r="BF95" s="68"/>
      <c r="BG95" s="68"/>
      <c r="BH95" s="68"/>
      <c r="BI95" s="68"/>
      <c r="BJ95" s="68"/>
      <c r="BK95" s="68"/>
      <c r="BL95" s="68"/>
      <c r="BM95" s="68"/>
      <c r="BN95" s="68"/>
      <c r="BO95" s="68"/>
      <c r="BP95" s="68"/>
      <c r="BQ95" s="68"/>
      <c r="BR95" s="68"/>
      <c r="BS95" s="68"/>
      <c r="BT95" s="68"/>
      <c r="BU95" s="68"/>
      <c r="BV95" s="68"/>
      <c r="BW95" s="68"/>
      <c r="BX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c r="AP96" s="68"/>
      <c r="AQ96" s="68"/>
      <c r="AR96" s="68"/>
      <c r="AS96" s="68"/>
      <c r="AT96" s="68"/>
      <c r="AU96" s="68"/>
      <c r="AV96" s="68"/>
      <c r="AW96" s="68"/>
      <c r="AX96" s="68"/>
      <c r="AY96" s="68"/>
      <c r="AZ96" s="68"/>
      <c r="BA96" s="68"/>
      <c r="BB96" s="68"/>
      <c r="BC96" s="68"/>
      <c r="BD96" s="68"/>
      <c r="BE96" s="68"/>
      <c r="BF96" s="68"/>
      <c r="BG96" s="68"/>
      <c r="BH96" s="68"/>
      <c r="BI96" s="68"/>
      <c r="BJ96" s="68"/>
      <c r="BK96" s="68"/>
      <c r="BL96" s="68"/>
      <c r="BM96" s="68"/>
      <c r="BN96" s="68"/>
      <c r="BO96" s="68"/>
      <c r="BP96" s="68"/>
      <c r="BQ96" s="68"/>
      <c r="BR96" s="68"/>
      <c r="BS96" s="68"/>
      <c r="BT96" s="68"/>
      <c r="BU96" s="68"/>
      <c r="BV96" s="68"/>
      <c r="BW96" s="68"/>
      <c r="BX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c r="AP97" s="68"/>
      <c r="AQ97" s="68"/>
      <c r="AR97" s="68"/>
      <c r="AS97" s="68"/>
      <c r="AT97" s="68"/>
      <c r="AU97" s="68"/>
      <c r="AV97" s="68"/>
      <c r="AW97" s="68"/>
      <c r="AX97" s="68"/>
      <c r="AY97" s="68"/>
      <c r="AZ97" s="68"/>
      <c r="BA97" s="68"/>
      <c r="BB97" s="68"/>
      <c r="BC97" s="68"/>
      <c r="BD97" s="68"/>
      <c r="BE97" s="68"/>
      <c r="BF97" s="68"/>
      <c r="BG97" s="68"/>
      <c r="BH97" s="68"/>
      <c r="BI97" s="68"/>
      <c r="BJ97" s="68"/>
      <c r="BK97" s="68"/>
      <c r="BL97" s="68"/>
      <c r="BM97" s="68"/>
      <c r="BN97" s="68"/>
      <c r="BO97" s="68"/>
      <c r="BP97" s="68"/>
      <c r="BQ97" s="68"/>
      <c r="BR97" s="68"/>
      <c r="BS97" s="68"/>
      <c r="BT97" s="68"/>
      <c r="BU97" s="68"/>
      <c r="BV97" s="68"/>
      <c r="BW97" s="68"/>
      <c r="BX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c r="AP98" s="68"/>
      <c r="AQ98" s="68"/>
      <c r="AR98" s="68"/>
      <c r="AS98" s="68"/>
      <c r="AT98" s="68"/>
      <c r="AU98" s="68"/>
      <c r="AV98" s="68"/>
      <c r="AW98" s="68"/>
      <c r="AX98" s="68"/>
      <c r="AY98" s="68"/>
      <c r="AZ98" s="68"/>
      <c r="BA98" s="68"/>
      <c r="BB98" s="68"/>
      <c r="BC98" s="68"/>
      <c r="BD98" s="68"/>
      <c r="BE98" s="68"/>
      <c r="BF98" s="68"/>
      <c r="BG98" s="68"/>
      <c r="BH98" s="68"/>
      <c r="BI98" s="68"/>
      <c r="BJ98" s="68"/>
      <c r="BK98" s="68"/>
      <c r="BL98" s="68"/>
      <c r="BM98" s="68"/>
      <c r="BN98" s="68"/>
      <c r="BO98" s="68"/>
      <c r="BP98" s="68"/>
      <c r="BQ98" s="68"/>
      <c r="BR98" s="68"/>
      <c r="BS98" s="68"/>
      <c r="BT98" s="68"/>
      <c r="BU98" s="68"/>
      <c r="BV98" s="68"/>
      <c r="BW98" s="68"/>
      <c r="BX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c r="AV99" s="68"/>
      <c r="AW99" s="68"/>
      <c r="AX99" s="68"/>
      <c r="AY99" s="68"/>
      <c r="AZ99" s="68"/>
      <c r="BA99" s="68"/>
      <c r="BB99" s="68"/>
      <c r="BC99" s="68"/>
      <c r="BD99" s="68"/>
      <c r="BE99" s="68"/>
      <c r="BF99" s="68"/>
      <c r="BG99" s="68"/>
      <c r="BH99" s="68"/>
      <c r="BI99" s="68"/>
      <c r="BJ99" s="68"/>
      <c r="BK99" s="68"/>
      <c r="BL99" s="68"/>
      <c r="BM99" s="68"/>
      <c r="BN99" s="68"/>
      <c r="BO99" s="68"/>
      <c r="BP99" s="68"/>
      <c r="BQ99" s="68"/>
      <c r="BR99" s="68"/>
      <c r="BS99" s="68"/>
      <c r="BT99" s="68"/>
      <c r="BU99" s="68"/>
      <c r="BV99" s="68"/>
      <c r="BW99" s="68"/>
      <c r="BX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c r="AP100" s="68"/>
      <c r="AQ100" s="68"/>
      <c r="AR100" s="68"/>
      <c r="AS100" s="68"/>
      <c r="AT100" s="68"/>
      <c r="AU100" s="68"/>
      <c r="AV100" s="68"/>
      <c r="AW100" s="68"/>
      <c r="AX100" s="68"/>
      <c r="AY100" s="68"/>
      <c r="AZ100" s="68"/>
      <c r="BA100" s="68"/>
      <c r="BB100" s="68"/>
      <c r="BC100" s="68"/>
      <c r="BD100" s="68"/>
      <c r="BE100" s="68"/>
      <c r="BF100" s="68"/>
      <c r="BG100" s="68"/>
      <c r="BH100" s="68"/>
      <c r="BI100" s="68"/>
      <c r="BJ100" s="68"/>
      <c r="BK100" s="68"/>
      <c r="BL100" s="68"/>
      <c r="BM100" s="68"/>
      <c r="BN100" s="68"/>
      <c r="BO100" s="68"/>
      <c r="BP100" s="68"/>
      <c r="BQ100" s="68"/>
      <c r="BR100" s="68"/>
      <c r="BS100" s="68"/>
      <c r="BT100" s="68"/>
      <c r="BU100" s="68"/>
      <c r="BV100" s="68"/>
      <c r="BW100" s="68"/>
      <c r="BX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c r="AP102" s="68"/>
      <c r="AQ102" s="68"/>
      <c r="AR102" s="68"/>
      <c r="AS102" s="68"/>
      <c r="AT102" s="68"/>
      <c r="AU102" s="68"/>
      <c r="AV102" s="68"/>
      <c r="AW102" s="68"/>
      <c r="AX102" s="68"/>
      <c r="AY102" s="68"/>
      <c r="AZ102" s="68"/>
      <c r="BA102" s="68"/>
      <c r="BB102" s="68"/>
      <c r="BC102" s="68"/>
      <c r="BD102" s="68"/>
      <c r="BE102" s="68"/>
      <c r="BF102" s="68"/>
      <c r="BG102" s="68"/>
      <c r="BH102" s="68"/>
      <c r="BI102" s="68"/>
      <c r="BJ102" s="68"/>
      <c r="BK102" s="68"/>
      <c r="BL102" s="68"/>
      <c r="BM102" s="68"/>
      <c r="BN102" s="68"/>
      <c r="BO102" s="68"/>
      <c r="BP102" s="68"/>
      <c r="BQ102" s="68"/>
      <c r="BR102" s="68"/>
      <c r="BS102" s="68"/>
      <c r="BT102" s="68"/>
      <c r="BU102" s="68"/>
      <c r="BV102" s="68"/>
      <c r="BW102" s="68"/>
      <c r="BX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c r="AP103" s="68"/>
      <c r="AQ103" s="68"/>
      <c r="AR103" s="68"/>
      <c r="AS103" s="68"/>
      <c r="AT103" s="68"/>
      <c r="AU103" s="68"/>
      <c r="AV103" s="68"/>
      <c r="AW103" s="68"/>
      <c r="AX103" s="68"/>
      <c r="AY103" s="68"/>
      <c r="AZ103" s="68"/>
      <c r="BA103" s="68"/>
      <c r="BB103" s="68"/>
      <c r="BC103" s="68"/>
      <c r="BD103" s="68"/>
      <c r="BE103" s="68"/>
      <c r="BF103" s="68"/>
      <c r="BG103" s="68"/>
      <c r="BH103" s="68"/>
      <c r="BI103" s="68"/>
      <c r="BJ103" s="68"/>
      <c r="BK103" s="68"/>
      <c r="BL103" s="68"/>
      <c r="BM103" s="68"/>
      <c r="BN103" s="68"/>
      <c r="BO103" s="68"/>
      <c r="BP103" s="68"/>
      <c r="BQ103" s="68"/>
      <c r="BR103" s="68"/>
      <c r="BS103" s="68"/>
      <c r="BT103" s="68"/>
      <c r="BU103" s="68"/>
      <c r="BV103" s="68"/>
      <c r="BW103" s="68"/>
      <c r="BX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c r="AP104" s="68"/>
      <c r="AQ104" s="68"/>
      <c r="AR104" s="68"/>
      <c r="AS104" s="68"/>
      <c r="AT104" s="68"/>
      <c r="AU104" s="68"/>
      <c r="AV104" s="68"/>
      <c r="AW104" s="68"/>
      <c r="AX104" s="68"/>
      <c r="AY104" s="68"/>
      <c r="AZ104" s="68"/>
      <c r="BA104" s="68"/>
      <c r="BB104" s="68"/>
      <c r="BC104" s="68"/>
      <c r="BD104" s="68"/>
      <c r="BE104" s="68"/>
      <c r="BF104" s="68"/>
      <c r="BG104" s="68"/>
      <c r="BH104" s="68"/>
      <c r="BI104" s="68"/>
      <c r="BJ104" s="68"/>
      <c r="BK104" s="68"/>
      <c r="BL104" s="68"/>
      <c r="BM104" s="68"/>
      <c r="BN104" s="68"/>
      <c r="BO104" s="68"/>
      <c r="BP104" s="68"/>
      <c r="BQ104" s="68"/>
      <c r="BR104" s="68"/>
      <c r="BS104" s="68"/>
      <c r="BT104" s="68"/>
      <c r="BU104" s="68"/>
      <c r="BV104" s="68"/>
      <c r="BW104" s="68"/>
      <c r="BX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c r="AP105" s="68"/>
      <c r="AQ105" s="68"/>
      <c r="AR105" s="68"/>
      <c r="AS105" s="68"/>
      <c r="AT105" s="68"/>
      <c r="AU105" s="68"/>
      <c r="AV105" s="68"/>
      <c r="AW105" s="68"/>
      <c r="AX105" s="68"/>
      <c r="AY105" s="68"/>
      <c r="AZ105" s="68"/>
      <c r="BA105" s="68"/>
      <c r="BB105" s="68"/>
      <c r="BC105" s="68"/>
      <c r="BD105" s="68"/>
      <c r="BE105" s="68"/>
      <c r="BF105" s="68"/>
      <c r="BG105" s="68"/>
      <c r="BH105" s="68"/>
      <c r="BI105" s="68"/>
      <c r="BJ105" s="68"/>
      <c r="BK105" s="68"/>
      <c r="BL105" s="68"/>
      <c r="BM105" s="68"/>
      <c r="BN105" s="68"/>
      <c r="BO105" s="68"/>
      <c r="BP105" s="68"/>
      <c r="BQ105" s="68"/>
      <c r="BR105" s="68"/>
      <c r="BS105" s="68"/>
      <c r="BT105" s="68"/>
      <c r="BU105" s="68"/>
      <c r="BV105" s="68"/>
      <c r="BW105" s="68"/>
      <c r="BX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68"/>
      <c r="AU106" s="68"/>
      <c r="AV106" s="68"/>
      <c r="AW106" s="68"/>
      <c r="AX106" s="68"/>
      <c r="AY106" s="68"/>
      <c r="AZ106" s="68"/>
      <c r="BA106" s="68"/>
      <c r="BB106" s="68"/>
      <c r="BC106" s="68"/>
      <c r="BD106" s="68"/>
      <c r="BE106" s="68"/>
      <c r="BF106" s="68"/>
      <c r="BG106" s="68"/>
      <c r="BH106" s="68"/>
      <c r="BI106" s="68"/>
      <c r="BJ106" s="68"/>
      <c r="BK106" s="68"/>
      <c r="BL106" s="68"/>
      <c r="BM106" s="68"/>
      <c r="BN106" s="68"/>
      <c r="BO106" s="68"/>
      <c r="BP106" s="68"/>
      <c r="BQ106" s="68"/>
      <c r="BR106" s="68"/>
      <c r="BS106" s="68"/>
      <c r="BT106" s="68"/>
      <c r="BU106" s="68"/>
      <c r="BV106" s="68"/>
      <c r="BW106" s="68"/>
      <c r="BX106" s="68"/>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sheetData>
    <row r="1">
      <c r="A1" s="416" t="s">
        <v>167</v>
      </c>
      <c r="B1" s="416" t="s">
        <v>182</v>
      </c>
      <c r="C1" s="416" t="s">
        <v>65</v>
      </c>
      <c r="D1" s="416" t="s">
        <v>75</v>
      </c>
      <c r="E1" s="416" t="s">
        <v>97</v>
      </c>
      <c r="F1" s="416" t="s">
        <v>585</v>
      </c>
      <c r="G1" s="416" t="s">
        <v>599</v>
      </c>
      <c r="H1" s="416" t="s">
        <v>675</v>
      </c>
      <c r="I1" s="416" t="s">
        <v>736</v>
      </c>
      <c r="J1" s="416" t="s">
        <v>609</v>
      </c>
      <c r="K1" s="416" t="s">
        <v>615</v>
      </c>
      <c r="L1" s="416" t="s">
        <v>621</v>
      </c>
      <c r="M1" s="416" t="s">
        <v>627</v>
      </c>
      <c r="N1" s="416" t="s">
        <v>633</v>
      </c>
      <c r="O1" s="416" t="s">
        <v>639</v>
      </c>
      <c r="P1" s="416" t="s">
        <v>645</v>
      </c>
      <c r="Q1" s="416" t="s">
        <v>651</v>
      </c>
      <c r="R1" s="416" t="s">
        <v>657</v>
      </c>
      <c r="S1" s="416" t="s">
        <v>663</v>
      </c>
      <c r="T1" s="416" t="s">
        <v>669</v>
      </c>
      <c r="U1" s="416"/>
      <c r="V1" s="416"/>
      <c r="W1" s="416"/>
      <c r="X1" s="416"/>
      <c r="Y1" s="416"/>
      <c r="Z1" s="416"/>
    </row>
    <row r="2">
      <c r="A2" s="429" t="s">
        <v>1094</v>
      </c>
      <c r="B2" s="68">
        <v>2.0240115E7</v>
      </c>
      <c r="C2" s="68">
        <v>880.0</v>
      </c>
      <c r="D2" s="68">
        <v>170.0</v>
      </c>
      <c r="E2" s="68">
        <v>5992.0</v>
      </c>
      <c r="F2" s="68">
        <v>159830.0</v>
      </c>
      <c r="G2" s="68">
        <v>122430.0</v>
      </c>
      <c r="H2" s="68">
        <v>1132736.0</v>
      </c>
      <c r="I2" s="68">
        <v>404.0</v>
      </c>
      <c r="J2" s="68">
        <v>9145.0</v>
      </c>
      <c r="K2" s="68">
        <v>10695.0</v>
      </c>
      <c r="L2" s="68">
        <v>9875.0</v>
      </c>
      <c r="M2" s="68">
        <v>9760.0</v>
      </c>
      <c r="N2" s="68">
        <v>9607.0</v>
      </c>
      <c r="O2" s="68">
        <v>9557.0</v>
      </c>
      <c r="P2" s="68">
        <v>9975.0</v>
      </c>
      <c r="Q2" s="68">
        <v>10882.0</v>
      </c>
      <c r="R2" s="68">
        <v>12322.0</v>
      </c>
      <c r="S2" s="68">
        <v>13887.0</v>
      </c>
      <c r="T2" s="68">
        <v>13388.0</v>
      </c>
    </row>
    <row r="3">
      <c r="A3" s="429" t="s">
        <v>1094</v>
      </c>
      <c r="B3" s="68">
        <v>2.0231215E7</v>
      </c>
      <c r="C3" s="68">
        <v>425.0</v>
      </c>
      <c r="D3" s="68">
        <v>198.0</v>
      </c>
      <c r="E3" s="68">
        <v>4832.0</v>
      </c>
      <c r="F3" s="68">
        <v>102636.0</v>
      </c>
      <c r="G3" s="68">
        <v>105720.0</v>
      </c>
      <c r="H3" s="68">
        <v>1000146.0</v>
      </c>
      <c r="I3" s="68">
        <v>453.0</v>
      </c>
      <c r="J3" s="68">
        <v>8493.0</v>
      </c>
      <c r="K3" s="68">
        <v>9469.0</v>
      </c>
      <c r="L3" s="68">
        <v>7431.0</v>
      </c>
      <c r="M3" s="68">
        <v>7513.0</v>
      </c>
      <c r="N3" s="68">
        <v>7749.0</v>
      </c>
      <c r="O3" s="68">
        <v>7992.0</v>
      </c>
      <c r="P3" s="68">
        <v>8738.0</v>
      </c>
      <c r="Q3" s="68">
        <v>9713.0</v>
      </c>
      <c r="R3" s="68">
        <v>10874.0</v>
      </c>
      <c r="S3" s="68">
        <v>12087.0</v>
      </c>
      <c r="T3" s="68">
        <v>11374.0</v>
      </c>
    </row>
    <row r="4">
      <c r="A4" s="429" t="s">
        <v>1094</v>
      </c>
      <c r="B4" s="68">
        <v>2.0231115E7</v>
      </c>
      <c r="C4" s="68">
        <v>138.0</v>
      </c>
      <c r="D4" s="68">
        <v>77.0</v>
      </c>
      <c r="E4" s="68">
        <v>2752.0</v>
      </c>
      <c r="F4" s="68">
        <v>91593.0</v>
      </c>
      <c r="G4" s="68">
        <v>83950.0</v>
      </c>
      <c r="H4" s="68">
        <v>972420.0</v>
      </c>
      <c r="I4" s="68">
        <v>460.0</v>
      </c>
      <c r="J4" s="68">
        <v>8225.0</v>
      </c>
      <c r="K4" s="68">
        <v>8693.0</v>
      </c>
      <c r="L4" s="68">
        <v>4893.0</v>
      </c>
      <c r="M4" s="68">
        <v>4969.0</v>
      </c>
      <c r="N4" s="68">
        <v>5620.0</v>
      </c>
      <c r="O4" s="68">
        <v>6344.0</v>
      </c>
      <c r="P4" s="68">
        <v>6962.0</v>
      </c>
      <c r="Q4" s="68">
        <v>7851.0</v>
      </c>
      <c r="R4" s="68">
        <v>8591.0</v>
      </c>
      <c r="S4" s="68">
        <v>9087.0</v>
      </c>
      <c r="T4" s="68">
        <v>8059.0</v>
      </c>
    </row>
    <row r="5">
      <c r="A5" s="429" t="s">
        <v>1094</v>
      </c>
      <c r="B5" s="68">
        <v>2.0231015E7</v>
      </c>
      <c r="C5" s="68">
        <v>132.0</v>
      </c>
      <c r="D5" s="68">
        <v>42.0</v>
      </c>
      <c r="E5" s="68">
        <v>2434.0</v>
      </c>
      <c r="F5" s="68">
        <v>73863.0</v>
      </c>
      <c r="G5" s="68">
        <v>73468.0</v>
      </c>
      <c r="H5" s="68">
        <v>933174.0</v>
      </c>
      <c r="I5" s="68">
        <v>467.0</v>
      </c>
      <c r="J5" s="68">
        <v>7941.0</v>
      </c>
      <c r="K5" s="68">
        <v>7349.0</v>
      </c>
      <c r="L5" s="68">
        <v>4129.0</v>
      </c>
      <c r="M5" s="68">
        <v>4330.0</v>
      </c>
      <c r="N5" s="68">
        <v>4962.0</v>
      </c>
      <c r="O5" s="68">
        <v>5730.0</v>
      </c>
      <c r="P5" s="68">
        <v>6235.0</v>
      </c>
      <c r="Q5" s="68">
        <v>6820.0</v>
      </c>
      <c r="R5" s="68">
        <v>7237.0</v>
      </c>
      <c r="S5" s="68">
        <v>7401.0</v>
      </c>
      <c r="T5" s="68">
        <v>6675.0</v>
      </c>
    </row>
    <row r="6">
      <c r="A6" s="429" t="s">
        <v>1094</v>
      </c>
      <c r="B6" s="68">
        <v>2.0230915E7</v>
      </c>
      <c r="C6" s="68">
        <v>87.0</v>
      </c>
      <c r="D6" s="68">
        <v>57.0</v>
      </c>
      <c r="E6" s="68">
        <v>1815.0</v>
      </c>
      <c r="F6" s="68">
        <v>73192.0</v>
      </c>
      <c r="G6" s="68">
        <v>68430.0</v>
      </c>
      <c r="H6" s="68">
        <v>923537.0</v>
      </c>
      <c r="I6" s="68">
        <v>483.0</v>
      </c>
      <c r="J6" s="68">
        <v>7640.0</v>
      </c>
      <c r="K6" s="68">
        <v>6508.0</v>
      </c>
      <c r="L6" s="68">
        <v>3704.0</v>
      </c>
      <c r="M6" s="68">
        <v>4006.0</v>
      </c>
      <c r="N6" s="68">
        <v>4485.0</v>
      </c>
      <c r="O6" s="68">
        <v>5332.0</v>
      </c>
      <c r="P6" s="68">
        <v>5689.0</v>
      </c>
      <c r="Q6" s="68">
        <v>6411.0</v>
      </c>
      <c r="R6" s="68">
        <v>6903.0</v>
      </c>
      <c r="S6" s="68">
        <v>7205.0</v>
      </c>
      <c r="T6" s="68">
        <v>6251.0</v>
      </c>
    </row>
    <row r="7">
      <c r="A7" s="429" t="s">
        <v>1094</v>
      </c>
      <c r="B7" s="68">
        <v>2.0230815E7</v>
      </c>
      <c r="C7" s="68">
        <v>306.0</v>
      </c>
      <c r="D7" s="68">
        <v>144.0</v>
      </c>
      <c r="E7" s="68">
        <v>3774.0</v>
      </c>
      <c r="F7" s="68">
        <v>97747.0</v>
      </c>
      <c r="G7" s="68">
        <v>54465.0</v>
      </c>
      <c r="H7" s="68">
        <v>899989.0</v>
      </c>
      <c r="I7" s="68">
        <v>503.0</v>
      </c>
      <c r="J7" s="68">
        <v>6824.0</v>
      </c>
      <c r="K7" s="68">
        <v>4375.0</v>
      </c>
      <c r="L7" s="68">
        <v>2575.0</v>
      </c>
      <c r="M7" s="68">
        <v>3152.0</v>
      </c>
      <c r="N7" s="68">
        <v>3656.0</v>
      </c>
      <c r="O7" s="68">
        <v>4193.0</v>
      </c>
      <c r="P7" s="68">
        <v>4680.0</v>
      </c>
      <c r="Q7" s="68">
        <v>5233.0</v>
      </c>
      <c r="R7" s="68">
        <v>5588.0</v>
      </c>
      <c r="S7" s="68">
        <v>5936.0</v>
      </c>
      <c r="T7" s="68">
        <v>5245.0</v>
      </c>
    </row>
    <row r="8">
      <c r="A8" s="429" t="s">
        <v>1094</v>
      </c>
      <c r="B8" s="68">
        <v>2.0230715E7</v>
      </c>
      <c r="C8" s="68">
        <v>3709.0</v>
      </c>
      <c r="D8" s="68">
        <v>185.0</v>
      </c>
      <c r="E8" s="68">
        <v>33255.0</v>
      </c>
      <c r="F8" s="68">
        <v>91402.0</v>
      </c>
      <c r="G8" s="68">
        <v>52959.0</v>
      </c>
      <c r="H8" s="68">
        <v>892999.0</v>
      </c>
      <c r="I8" s="68">
        <v>501.0</v>
      </c>
      <c r="J8" s="68">
        <v>6523.0</v>
      </c>
      <c r="K8" s="68">
        <v>3575.0</v>
      </c>
      <c r="L8" s="68">
        <v>2396.0</v>
      </c>
      <c r="M8" s="68">
        <v>3107.0</v>
      </c>
      <c r="N8" s="68">
        <v>3763.0</v>
      </c>
      <c r="O8" s="68">
        <v>4274.0</v>
      </c>
      <c r="P8" s="68">
        <v>4690.0</v>
      </c>
      <c r="Q8" s="68">
        <v>4916.0</v>
      </c>
      <c r="R8" s="68">
        <v>5435.0</v>
      </c>
      <c r="S8" s="68">
        <v>5560.0</v>
      </c>
      <c r="T8" s="68">
        <v>5022.0</v>
      </c>
    </row>
    <row r="9">
      <c r="A9" s="429" t="s">
        <v>1094</v>
      </c>
      <c r="B9" s="68">
        <v>2.0230615E7</v>
      </c>
      <c r="C9" s="68">
        <v>664.0</v>
      </c>
      <c r="D9" s="68">
        <v>253.0</v>
      </c>
      <c r="E9" s="68">
        <v>5798.0</v>
      </c>
      <c r="F9" s="68">
        <v>90336.0</v>
      </c>
      <c r="G9" s="68">
        <v>55417.0</v>
      </c>
      <c r="H9" s="68">
        <v>884517.0</v>
      </c>
      <c r="I9" s="68">
        <v>515.0</v>
      </c>
      <c r="J9" s="68">
        <v>6449.0</v>
      </c>
      <c r="K9" s="68">
        <v>3557.0</v>
      </c>
      <c r="L9" s="68">
        <v>2682.0</v>
      </c>
      <c r="M9" s="68">
        <v>3641.0</v>
      </c>
      <c r="N9" s="68">
        <v>4253.0</v>
      </c>
      <c r="O9" s="68">
        <v>4546.0</v>
      </c>
      <c r="P9" s="68">
        <v>4617.0</v>
      </c>
      <c r="Q9" s="68">
        <v>5107.0</v>
      </c>
      <c r="R9" s="68">
        <v>5431.0</v>
      </c>
      <c r="S9" s="68">
        <v>5738.0</v>
      </c>
      <c r="T9" s="68">
        <v>5249.0</v>
      </c>
    </row>
    <row r="10">
      <c r="A10" s="429" t="s">
        <v>1094</v>
      </c>
      <c r="B10" s="68">
        <v>2.0230515E7</v>
      </c>
      <c r="C10" s="68">
        <v>355.0</v>
      </c>
      <c r="D10" s="68">
        <v>206.0</v>
      </c>
      <c r="E10" s="68">
        <v>4354.0</v>
      </c>
      <c r="F10" s="68">
        <v>66392.0</v>
      </c>
      <c r="G10" s="68">
        <v>58714.0</v>
      </c>
      <c r="H10" s="68">
        <v>863464.0</v>
      </c>
      <c r="I10" s="68">
        <v>514.0</v>
      </c>
      <c r="J10" s="68">
        <v>6478.0</v>
      </c>
      <c r="K10" s="68">
        <v>3520.0</v>
      </c>
      <c r="L10" s="68">
        <v>3168.0</v>
      </c>
      <c r="M10" s="68">
        <v>4307.0</v>
      </c>
      <c r="N10" s="68">
        <v>4860.0</v>
      </c>
      <c r="O10" s="68">
        <v>4901.0</v>
      </c>
      <c r="P10" s="68">
        <v>5128.0</v>
      </c>
      <c r="Q10" s="68">
        <v>5408.0</v>
      </c>
      <c r="R10" s="68">
        <v>5819.0</v>
      </c>
      <c r="S10" s="68">
        <v>6012.0</v>
      </c>
      <c r="T10" s="68">
        <v>5489.0</v>
      </c>
    </row>
    <row r="11">
      <c r="A11" s="429" t="s">
        <v>1094</v>
      </c>
      <c r="B11" s="68">
        <v>2.0230415E7</v>
      </c>
      <c r="C11" s="68">
        <v>742.0</v>
      </c>
      <c r="D11" s="68">
        <v>256.0</v>
      </c>
      <c r="E11" s="68">
        <v>4488.0</v>
      </c>
      <c r="F11" s="68">
        <v>86858.0</v>
      </c>
      <c r="G11" s="68">
        <v>60670.0</v>
      </c>
      <c r="H11" s="68">
        <v>884563.0</v>
      </c>
      <c r="I11" s="68">
        <v>501.0</v>
      </c>
      <c r="J11" s="68">
        <v>7672.0</v>
      </c>
      <c r="K11" s="68">
        <v>3914.0</v>
      </c>
      <c r="L11" s="68">
        <v>3201.0</v>
      </c>
      <c r="M11" s="68">
        <v>4297.0</v>
      </c>
      <c r="N11" s="68">
        <v>4957.0</v>
      </c>
      <c r="O11" s="68">
        <v>5035.0</v>
      </c>
      <c r="P11" s="68">
        <v>5142.0</v>
      </c>
      <c r="Q11" s="68">
        <v>5463.0</v>
      </c>
      <c r="R11" s="68">
        <v>5801.0</v>
      </c>
      <c r="S11" s="68">
        <v>6172.0</v>
      </c>
      <c r="T11" s="68">
        <v>5675.0</v>
      </c>
    </row>
    <row r="12">
      <c r="A12" s="429" t="s">
        <v>1094</v>
      </c>
      <c r="B12" s="68">
        <v>2.0230315E7</v>
      </c>
      <c r="C12" s="68">
        <v>1221.0</v>
      </c>
      <c r="D12" s="68">
        <v>380.0</v>
      </c>
      <c r="E12" s="68">
        <v>4955.0</v>
      </c>
      <c r="F12" s="68">
        <v>88764.0</v>
      </c>
      <c r="G12" s="68">
        <v>53553.0</v>
      </c>
      <c r="H12" s="68">
        <v>848668.0</v>
      </c>
      <c r="I12" s="68">
        <v>588.0</v>
      </c>
      <c r="J12" s="68">
        <v>7753.0</v>
      </c>
      <c r="K12" s="68">
        <v>3987.0</v>
      </c>
      <c r="L12" s="68">
        <v>2964.0</v>
      </c>
      <c r="M12" s="68">
        <v>3986.0</v>
      </c>
      <c r="N12" s="68">
        <v>4611.0</v>
      </c>
      <c r="O12" s="68">
        <v>4593.0</v>
      </c>
      <c r="P12" s="68">
        <v>4846.0</v>
      </c>
      <c r="Q12" s="68">
        <v>5052.0</v>
      </c>
      <c r="R12" s="68">
        <v>5371.0</v>
      </c>
      <c r="S12" s="68">
        <v>5521.0</v>
      </c>
      <c r="T12" s="68">
        <v>4869.0</v>
      </c>
    </row>
    <row r="13">
      <c r="A13" s="429" t="s">
        <v>1094</v>
      </c>
      <c r="B13" s="68">
        <v>2.0230215E7</v>
      </c>
      <c r="C13" s="68">
        <v>556.0</v>
      </c>
      <c r="D13" s="68">
        <v>102.0</v>
      </c>
      <c r="E13" s="68">
        <v>2908.0</v>
      </c>
      <c r="F13" s="68">
        <v>87793.0</v>
      </c>
      <c r="G13" s="68">
        <v>51822.0</v>
      </c>
      <c r="H13" s="68">
        <v>843633.0</v>
      </c>
      <c r="I13" s="68">
        <v>585.0</v>
      </c>
      <c r="J13" s="68">
        <v>7726.0</v>
      </c>
      <c r="K13" s="68">
        <v>3624.0</v>
      </c>
      <c r="L13" s="68">
        <v>2678.0</v>
      </c>
      <c r="M13" s="68">
        <v>3672.0</v>
      </c>
      <c r="N13" s="68">
        <v>4162.0</v>
      </c>
      <c r="O13" s="68">
        <v>4362.0</v>
      </c>
      <c r="P13" s="68">
        <v>4486.0</v>
      </c>
      <c r="Q13" s="68">
        <v>4904.0</v>
      </c>
      <c r="R13" s="68">
        <v>5374.0</v>
      </c>
      <c r="S13" s="68">
        <v>5681.0</v>
      </c>
      <c r="T13" s="68">
        <v>5153.0</v>
      </c>
    </row>
    <row r="14">
      <c r="A14" s="429" t="s">
        <v>1094</v>
      </c>
      <c r="B14" s="68">
        <v>2.0230115E7</v>
      </c>
      <c r="C14" s="68">
        <v>362.0</v>
      </c>
      <c r="D14" s="68">
        <v>62.0</v>
      </c>
      <c r="E14" s="68">
        <v>3018.0</v>
      </c>
      <c r="F14" s="68">
        <v>109948.0</v>
      </c>
      <c r="G14" s="68">
        <v>48758.0</v>
      </c>
      <c r="H14" s="68">
        <v>843783.0</v>
      </c>
      <c r="I14" s="68">
        <v>593.0</v>
      </c>
      <c r="J14" s="68">
        <v>5938.0</v>
      </c>
      <c r="K14" s="68">
        <v>2881.0</v>
      </c>
      <c r="L14" s="68">
        <v>2432.0</v>
      </c>
      <c r="M14" s="68">
        <v>3478.0</v>
      </c>
      <c r="N14" s="68">
        <v>3876.0</v>
      </c>
      <c r="O14" s="68">
        <v>4024.0</v>
      </c>
      <c r="P14" s="68">
        <v>4443.0</v>
      </c>
      <c r="Q14" s="68">
        <v>5013.0</v>
      </c>
      <c r="R14" s="68">
        <v>5463.0</v>
      </c>
      <c r="S14" s="68">
        <v>5953.0</v>
      </c>
      <c r="T14" s="68">
        <v>5257.0</v>
      </c>
    </row>
    <row r="15">
      <c r="A15" s="429" t="s">
        <v>1094</v>
      </c>
      <c r="B15" s="68">
        <v>2.0221215E7</v>
      </c>
      <c r="C15" s="68">
        <v>565.0</v>
      </c>
      <c r="D15" s="68">
        <v>71.0</v>
      </c>
      <c r="E15" s="68">
        <v>3209.0</v>
      </c>
      <c r="F15" s="68">
        <v>135817.0</v>
      </c>
      <c r="G15" s="68">
        <v>52936.0</v>
      </c>
      <c r="H15" s="68">
        <v>851289.0</v>
      </c>
      <c r="I15" s="68">
        <v>594.0</v>
      </c>
      <c r="J15" s="68">
        <v>6097.0</v>
      </c>
      <c r="K15" s="68">
        <v>3282.0</v>
      </c>
      <c r="L15" s="68">
        <v>3035.0</v>
      </c>
      <c r="M15" s="68">
        <v>3773.0</v>
      </c>
      <c r="N15" s="68">
        <v>4133.0</v>
      </c>
      <c r="O15" s="68">
        <v>4300.0</v>
      </c>
      <c r="P15" s="68">
        <v>4840.0</v>
      </c>
      <c r="Q15" s="68">
        <v>5504.0</v>
      </c>
      <c r="R15" s="68">
        <v>5858.0</v>
      </c>
      <c r="S15" s="68">
        <v>6474.0</v>
      </c>
      <c r="T15" s="68">
        <v>5640.0</v>
      </c>
    </row>
    <row r="16">
      <c r="A16" s="429" t="s">
        <v>1094</v>
      </c>
      <c r="B16" s="68">
        <v>2.0221115E7</v>
      </c>
      <c r="C16" s="68">
        <v>5969.0</v>
      </c>
      <c r="D16" s="68">
        <v>288.0</v>
      </c>
      <c r="E16" s="68">
        <v>27020.0</v>
      </c>
      <c r="F16" s="68">
        <v>156089.0</v>
      </c>
      <c r="G16" s="68">
        <v>50754.0</v>
      </c>
      <c r="H16" s="68">
        <v>865330.0</v>
      </c>
      <c r="I16" s="68">
        <v>575.0</v>
      </c>
      <c r="J16" s="68">
        <v>6098.0</v>
      </c>
      <c r="K16" s="68">
        <v>2850.0</v>
      </c>
      <c r="L16" s="68">
        <v>2651.0</v>
      </c>
      <c r="M16" s="68">
        <v>3509.0</v>
      </c>
      <c r="N16" s="68">
        <v>3820.0</v>
      </c>
      <c r="O16" s="68">
        <v>4040.0</v>
      </c>
      <c r="P16" s="68">
        <v>4496.0</v>
      </c>
      <c r="Q16" s="68">
        <v>5349.0</v>
      </c>
      <c r="R16" s="68">
        <v>5922.0</v>
      </c>
      <c r="S16" s="68">
        <v>6336.0</v>
      </c>
      <c r="T16" s="68">
        <v>5683.0</v>
      </c>
    </row>
    <row r="17">
      <c r="A17" s="429" t="s">
        <v>1094</v>
      </c>
      <c r="B17" s="68">
        <v>2.0221015E7</v>
      </c>
      <c r="C17" s="68">
        <v>1814.0</v>
      </c>
      <c r="D17" s="68">
        <v>387.0</v>
      </c>
      <c r="E17" s="68">
        <v>5913.0</v>
      </c>
      <c r="F17" s="68">
        <v>161331.0</v>
      </c>
      <c r="G17" s="68">
        <v>45960.0</v>
      </c>
      <c r="H17" s="68">
        <v>866221.0</v>
      </c>
      <c r="I17" s="68">
        <v>569.0</v>
      </c>
      <c r="J17" s="68">
        <v>6301.0</v>
      </c>
      <c r="K17" s="68">
        <v>2519.0</v>
      </c>
      <c r="L17" s="68">
        <v>2488.0</v>
      </c>
      <c r="M17" s="68">
        <v>3454.0</v>
      </c>
      <c r="N17" s="68">
        <v>3515.0</v>
      </c>
      <c r="O17" s="68">
        <v>3562.0</v>
      </c>
      <c r="P17" s="68">
        <v>4104.0</v>
      </c>
      <c r="Q17" s="68">
        <v>4491.0</v>
      </c>
      <c r="R17" s="68">
        <v>5122.0</v>
      </c>
      <c r="S17" s="68">
        <v>5491.0</v>
      </c>
      <c r="T17" s="68">
        <v>4913.0</v>
      </c>
    </row>
    <row r="18">
      <c r="A18" s="429" t="s">
        <v>1094</v>
      </c>
      <c r="B18" s="68">
        <v>2.0220915E7</v>
      </c>
      <c r="C18" s="68">
        <v>817.0</v>
      </c>
      <c r="D18" s="68">
        <v>130.0</v>
      </c>
      <c r="E18" s="68">
        <v>4162.0</v>
      </c>
      <c r="F18" s="68">
        <v>140556.0</v>
      </c>
      <c r="G18" s="68">
        <v>46589.0</v>
      </c>
      <c r="H18" s="68">
        <v>880190.0</v>
      </c>
      <c r="I18" s="68">
        <v>564.0</v>
      </c>
      <c r="J18" s="68">
        <v>6652.0</v>
      </c>
      <c r="K18" s="68">
        <v>2598.0</v>
      </c>
      <c r="L18" s="68">
        <v>2658.0</v>
      </c>
      <c r="M18" s="68">
        <v>3545.0</v>
      </c>
      <c r="N18" s="68">
        <v>3673.0</v>
      </c>
      <c r="O18" s="68">
        <v>3671.0</v>
      </c>
      <c r="P18" s="68">
        <v>3960.0</v>
      </c>
      <c r="Q18" s="68">
        <v>4525.0</v>
      </c>
      <c r="R18" s="68">
        <v>5121.0</v>
      </c>
      <c r="S18" s="68">
        <v>5397.0</v>
      </c>
      <c r="T18" s="68">
        <v>4789.0</v>
      </c>
    </row>
    <row r="19">
      <c r="A19" s="429" t="s">
        <v>1094</v>
      </c>
      <c r="B19" s="68">
        <v>2.0220815E7</v>
      </c>
      <c r="C19" s="68">
        <v>4555.0</v>
      </c>
      <c r="D19" s="68">
        <v>85.0</v>
      </c>
      <c r="E19" s="68">
        <v>22455.0</v>
      </c>
      <c r="F19" s="68">
        <v>126729.0</v>
      </c>
      <c r="G19" s="68">
        <v>44893.0</v>
      </c>
      <c r="H19" s="68">
        <v>867930.0</v>
      </c>
      <c r="I19" s="68">
        <v>574.0</v>
      </c>
      <c r="J19" s="68">
        <v>6543.0</v>
      </c>
      <c r="K19" s="68">
        <v>2651.0</v>
      </c>
      <c r="L19" s="68">
        <v>2698.0</v>
      </c>
      <c r="M19" s="68">
        <v>3464.0</v>
      </c>
      <c r="N19" s="68">
        <v>3559.0</v>
      </c>
      <c r="O19" s="68">
        <v>3526.0</v>
      </c>
      <c r="P19" s="68">
        <v>3840.0</v>
      </c>
      <c r="Q19" s="68">
        <v>4397.0</v>
      </c>
      <c r="R19" s="68">
        <v>4761.0</v>
      </c>
      <c r="S19" s="68">
        <v>4969.0</v>
      </c>
      <c r="T19" s="68">
        <v>4485.0</v>
      </c>
    </row>
    <row r="20">
      <c r="A20" s="429" t="s">
        <v>1094</v>
      </c>
      <c r="B20" s="68">
        <v>2.0220715E7</v>
      </c>
      <c r="C20" s="68">
        <v>6083.0</v>
      </c>
      <c r="D20" s="68">
        <v>320.0</v>
      </c>
      <c r="E20" s="68">
        <v>33481.0</v>
      </c>
      <c r="F20" s="68">
        <v>143104.0</v>
      </c>
      <c r="G20" s="68">
        <v>43790.0</v>
      </c>
      <c r="H20" s="68">
        <v>866635.0</v>
      </c>
      <c r="I20" s="68">
        <v>575.0</v>
      </c>
      <c r="J20" s="68">
        <v>6306.0</v>
      </c>
      <c r="K20" s="68">
        <v>2508.0</v>
      </c>
      <c r="L20" s="68">
        <v>2532.0</v>
      </c>
      <c r="M20" s="68">
        <v>3386.0</v>
      </c>
      <c r="N20" s="68">
        <v>3423.0</v>
      </c>
      <c r="O20" s="68">
        <v>3493.0</v>
      </c>
      <c r="P20" s="68">
        <v>3859.0</v>
      </c>
      <c r="Q20" s="68">
        <v>4156.0</v>
      </c>
      <c r="R20" s="68">
        <v>4700.0</v>
      </c>
      <c r="S20" s="68">
        <v>5013.0</v>
      </c>
      <c r="T20" s="68">
        <v>4414.0</v>
      </c>
    </row>
    <row r="21">
      <c r="A21" s="429" t="s">
        <v>1094</v>
      </c>
      <c r="B21" s="68">
        <v>2.0220615E7</v>
      </c>
      <c r="C21" s="68">
        <v>1685.0</v>
      </c>
      <c r="D21" s="68">
        <v>225.0</v>
      </c>
      <c r="E21" s="68">
        <v>8777.0</v>
      </c>
      <c r="F21" s="68">
        <v>91385.0</v>
      </c>
      <c r="G21" s="68">
        <v>35215.0</v>
      </c>
      <c r="H21" s="68">
        <v>605354.0</v>
      </c>
      <c r="I21" s="68">
        <v>893.0</v>
      </c>
      <c r="J21" s="68">
        <v>4176.0</v>
      </c>
      <c r="K21" s="68">
        <v>2116.0</v>
      </c>
      <c r="L21" s="68">
        <v>1886.0</v>
      </c>
      <c r="M21" s="68">
        <v>2476.0</v>
      </c>
      <c r="N21" s="68">
        <v>2823.0</v>
      </c>
      <c r="O21" s="68">
        <v>3127.0</v>
      </c>
      <c r="P21" s="68">
        <v>3394.0</v>
      </c>
      <c r="Q21" s="68">
        <v>3832.0</v>
      </c>
      <c r="R21" s="68">
        <v>3957.0</v>
      </c>
      <c r="S21" s="68">
        <v>4036.0</v>
      </c>
      <c r="T21" s="68">
        <v>3392.0</v>
      </c>
    </row>
    <row r="22">
      <c r="A22" s="429" t="s">
        <v>1094</v>
      </c>
      <c r="B22" s="68">
        <v>2.0220515E7</v>
      </c>
      <c r="C22" s="68">
        <v>3048.0</v>
      </c>
      <c r="D22" s="68">
        <v>95.0</v>
      </c>
      <c r="E22" s="68">
        <v>17887.0</v>
      </c>
      <c r="F22" s="68">
        <v>98760.0</v>
      </c>
      <c r="G22" s="68">
        <v>34313.0</v>
      </c>
      <c r="H22" s="68">
        <v>615331.0</v>
      </c>
      <c r="I22" s="68">
        <v>861.0</v>
      </c>
      <c r="J22" s="68">
        <v>4375.0</v>
      </c>
      <c r="K22" s="68">
        <v>2277.0</v>
      </c>
      <c r="L22" s="68">
        <v>2148.0</v>
      </c>
      <c r="M22" s="68">
        <v>2649.0</v>
      </c>
      <c r="N22" s="68">
        <v>2894.0</v>
      </c>
      <c r="O22" s="68">
        <v>3129.0</v>
      </c>
      <c r="P22" s="68">
        <v>3284.0</v>
      </c>
      <c r="Q22" s="68">
        <v>3436.0</v>
      </c>
      <c r="R22" s="68">
        <v>3562.0</v>
      </c>
      <c r="S22" s="68">
        <v>3592.0</v>
      </c>
      <c r="T22" s="68">
        <v>2967.0</v>
      </c>
    </row>
    <row r="23">
      <c r="A23" s="429" t="s">
        <v>1094</v>
      </c>
      <c r="B23" s="68">
        <v>2.0220415E7</v>
      </c>
      <c r="C23" s="68">
        <v>4120.0</v>
      </c>
      <c r="D23" s="68">
        <v>174.0</v>
      </c>
      <c r="E23" s="68">
        <v>24031.0</v>
      </c>
      <c r="F23" s="68">
        <v>99821.0</v>
      </c>
      <c r="G23" s="68">
        <v>36828.0</v>
      </c>
      <c r="H23" s="68">
        <v>559140.0</v>
      </c>
      <c r="I23" s="68">
        <v>952.0</v>
      </c>
      <c r="J23" s="68">
        <v>4276.0</v>
      </c>
      <c r="K23" s="68">
        <v>2243.0</v>
      </c>
      <c r="L23" s="68">
        <v>2043.0</v>
      </c>
      <c r="M23" s="68">
        <v>2713.0</v>
      </c>
      <c r="N23" s="68">
        <v>3010.0</v>
      </c>
      <c r="O23" s="68">
        <v>3221.0</v>
      </c>
      <c r="P23" s="68">
        <v>3556.0</v>
      </c>
      <c r="Q23" s="68">
        <v>3804.0</v>
      </c>
      <c r="R23" s="68">
        <v>4145.0</v>
      </c>
      <c r="S23" s="68">
        <v>4201.0</v>
      </c>
      <c r="T23" s="68">
        <v>3616.0</v>
      </c>
    </row>
    <row r="24">
      <c r="A24" s="429" t="s">
        <v>1094</v>
      </c>
      <c r="B24" s="68">
        <v>2.0220315E7</v>
      </c>
      <c r="C24" s="68">
        <v>5834.0</v>
      </c>
      <c r="D24" s="68">
        <v>111.0</v>
      </c>
      <c r="E24" s="68">
        <v>33912.0</v>
      </c>
      <c r="F24" s="68">
        <v>147750.0</v>
      </c>
      <c r="G24" s="68">
        <v>30271.0</v>
      </c>
      <c r="H24" s="68">
        <v>895960.0</v>
      </c>
      <c r="I24" s="68">
        <v>599.0</v>
      </c>
      <c r="J24" s="68">
        <v>4439.0</v>
      </c>
      <c r="K24" s="68">
        <v>2296.0</v>
      </c>
      <c r="L24" s="68">
        <v>1959.0</v>
      </c>
      <c r="M24" s="68">
        <v>2455.0</v>
      </c>
      <c r="N24" s="68">
        <v>2533.0</v>
      </c>
      <c r="O24" s="68">
        <v>2793.0</v>
      </c>
      <c r="P24" s="68">
        <v>2780.0</v>
      </c>
      <c r="Q24" s="68">
        <v>2879.0</v>
      </c>
      <c r="R24" s="68">
        <v>2939.0</v>
      </c>
      <c r="S24" s="68">
        <v>2954.0</v>
      </c>
      <c r="T24" s="68">
        <v>2244.0</v>
      </c>
    </row>
    <row r="25">
      <c r="A25" s="429" t="s">
        <v>1094</v>
      </c>
      <c r="B25" s="68">
        <v>2.0220215E7</v>
      </c>
      <c r="C25" s="68">
        <v>6129.0</v>
      </c>
      <c r="D25" s="68">
        <v>133.0</v>
      </c>
      <c r="E25" s="68">
        <v>32320.0</v>
      </c>
      <c r="F25" s="68">
        <v>105867.0</v>
      </c>
      <c r="G25" s="68">
        <v>41699.0</v>
      </c>
      <c r="H25" s="68">
        <v>598381.0</v>
      </c>
      <c r="I25" s="68">
        <v>855.0</v>
      </c>
      <c r="J25" s="68">
        <v>4383.0</v>
      </c>
      <c r="K25" s="68">
        <v>2315.0</v>
      </c>
      <c r="L25" s="68">
        <v>2211.0</v>
      </c>
      <c r="M25" s="68">
        <v>2825.0</v>
      </c>
      <c r="N25" s="68">
        <v>3258.0</v>
      </c>
      <c r="O25" s="68">
        <v>3609.0</v>
      </c>
      <c r="P25" s="68">
        <v>4010.0</v>
      </c>
      <c r="Q25" s="68">
        <v>4527.0</v>
      </c>
      <c r="R25" s="68">
        <v>4933.0</v>
      </c>
      <c r="S25" s="68">
        <v>5198.0</v>
      </c>
      <c r="T25" s="68">
        <v>4430.0</v>
      </c>
    </row>
    <row r="26">
      <c r="A26" s="429" t="s">
        <v>1117</v>
      </c>
      <c r="B26" s="68">
        <v>2.0240115E7</v>
      </c>
      <c r="C26" s="68">
        <v>294143.0</v>
      </c>
      <c r="D26" s="68">
        <v>282.0</v>
      </c>
      <c r="E26" s="68">
        <v>68908.0</v>
      </c>
      <c r="F26" s="68">
        <v>1056240.0</v>
      </c>
      <c r="G26" s="68">
        <v>182102.0</v>
      </c>
      <c r="H26" s="68">
        <v>1072691.0</v>
      </c>
      <c r="I26" s="68">
        <v>420.0</v>
      </c>
      <c r="J26" s="68">
        <v>12107.0</v>
      </c>
      <c r="K26" s="68">
        <v>18190.0</v>
      </c>
      <c r="L26" s="68">
        <v>18055.0</v>
      </c>
      <c r="M26" s="68">
        <v>17669.0</v>
      </c>
      <c r="N26" s="68">
        <v>15198.0</v>
      </c>
      <c r="O26" s="68">
        <v>15187.0</v>
      </c>
      <c r="P26" s="68">
        <v>15469.0</v>
      </c>
      <c r="Q26" s="68">
        <v>16195.0</v>
      </c>
      <c r="R26" s="68">
        <v>16705.0</v>
      </c>
      <c r="S26" s="68">
        <v>17738.0</v>
      </c>
      <c r="T26" s="68">
        <v>16557.0</v>
      </c>
    </row>
    <row r="27">
      <c r="A27" s="429" t="s">
        <v>1117</v>
      </c>
      <c r="B27" s="68">
        <v>2.0231215E7</v>
      </c>
      <c r="C27" s="68">
        <v>23509.0</v>
      </c>
      <c r="D27" s="68">
        <v>439.0</v>
      </c>
      <c r="E27" s="68">
        <v>36536.0</v>
      </c>
      <c r="F27" s="68">
        <v>513574.0</v>
      </c>
      <c r="G27" s="68">
        <v>148487.0</v>
      </c>
      <c r="H27" s="68">
        <v>1059253.0</v>
      </c>
      <c r="I27" s="68">
        <v>425.0</v>
      </c>
      <c r="J27" s="68">
        <v>11688.0</v>
      </c>
      <c r="K27" s="68">
        <v>16724.0</v>
      </c>
      <c r="L27" s="68">
        <v>14911.0</v>
      </c>
      <c r="M27" s="68">
        <v>14158.0</v>
      </c>
      <c r="N27" s="68">
        <v>11839.0</v>
      </c>
      <c r="O27" s="68">
        <v>11979.0</v>
      </c>
      <c r="P27" s="68">
        <v>12255.0</v>
      </c>
      <c r="Q27" s="68">
        <v>12760.0</v>
      </c>
      <c r="R27" s="68">
        <v>12798.0</v>
      </c>
      <c r="S27" s="68">
        <v>13238.0</v>
      </c>
      <c r="T27" s="68">
        <v>12108.0</v>
      </c>
    </row>
    <row r="28">
      <c r="A28" s="429" t="s">
        <v>1117</v>
      </c>
      <c r="B28" s="68">
        <v>2.0231115E7</v>
      </c>
      <c r="C28" s="68">
        <v>46955.0</v>
      </c>
      <c r="D28" s="68">
        <v>625.0</v>
      </c>
      <c r="E28" s="68">
        <v>83883.0</v>
      </c>
      <c r="F28" s="68">
        <v>398415.0</v>
      </c>
      <c r="G28" s="68">
        <v>108279.0</v>
      </c>
      <c r="H28" s="68">
        <v>1029168.0</v>
      </c>
      <c r="I28" s="68">
        <v>438.0</v>
      </c>
      <c r="J28" s="68">
        <v>11052.0</v>
      </c>
      <c r="K28" s="68">
        <v>13982.0</v>
      </c>
      <c r="L28" s="68">
        <v>11026.0</v>
      </c>
      <c r="M28" s="68">
        <v>9420.0</v>
      </c>
      <c r="N28" s="68">
        <v>7944.0</v>
      </c>
      <c r="O28" s="68">
        <v>8518.0</v>
      </c>
      <c r="P28" s="68">
        <v>9083.0</v>
      </c>
      <c r="Q28" s="68">
        <v>9305.0</v>
      </c>
      <c r="R28" s="68">
        <v>8915.0</v>
      </c>
      <c r="S28" s="68">
        <v>8265.0</v>
      </c>
      <c r="T28" s="68">
        <v>6889.0</v>
      </c>
    </row>
    <row r="29">
      <c r="A29" s="429" t="s">
        <v>1117</v>
      </c>
      <c r="B29" s="68">
        <v>2.0231015E7</v>
      </c>
      <c r="C29" s="68">
        <v>15050.0</v>
      </c>
      <c r="D29" s="68">
        <v>317.0</v>
      </c>
      <c r="E29" s="68">
        <v>45626.0</v>
      </c>
      <c r="F29" s="68">
        <v>288767.0</v>
      </c>
      <c r="G29" s="68">
        <v>96514.0</v>
      </c>
      <c r="H29" s="68">
        <v>1059457.0</v>
      </c>
      <c r="I29" s="68">
        <v>425.0</v>
      </c>
      <c r="J29" s="68">
        <v>11223.0</v>
      </c>
      <c r="K29" s="68">
        <v>13056.0</v>
      </c>
      <c r="L29" s="68">
        <v>9347.0</v>
      </c>
      <c r="M29" s="68">
        <v>7410.0</v>
      </c>
      <c r="N29" s="68">
        <v>7196.0</v>
      </c>
      <c r="O29" s="68">
        <v>8131.0</v>
      </c>
      <c r="P29" s="68">
        <v>8415.0</v>
      </c>
      <c r="Q29" s="68">
        <v>8149.0</v>
      </c>
      <c r="R29" s="68">
        <v>7454.0</v>
      </c>
      <c r="S29" s="68">
        <v>6759.0</v>
      </c>
      <c r="T29" s="68">
        <v>5433.0</v>
      </c>
    </row>
    <row r="30">
      <c r="A30" s="429" t="s">
        <v>1117</v>
      </c>
      <c r="B30" s="68">
        <v>2.0230915E7</v>
      </c>
      <c r="C30" s="68">
        <v>13312.0</v>
      </c>
      <c r="D30" s="68">
        <v>466.0</v>
      </c>
      <c r="E30" s="68">
        <v>39596.0</v>
      </c>
      <c r="F30" s="68">
        <v>289014.0</v>
      </c>
      <c r="G30" s="68">
        <v>93340.0</v>
      </c>
      <c r="H30" s="68">
        <v>1060816.0</v>
      </c>
      <c r="I30" s="68">
        <v>428.0</v>
      </c>
      <c r="J30" s="68">
        <v>11321.0</v>
      </c>
      <c r="K30" s="68">
        <v>12776.0</v>
      </c>
      <c r="L30" s="68">
        <v>8911.0</v>
      </c>
      <c r="M30" s="68">
        <v>7208.0</v>
      </c>
      <c r="N30" s="68">
        <v>7297.0</v>
      </c>
      <c r="O30" s="68">
        <v>8055.0</v>
      </c>
      <c r="P30" s="68">
        <v>8180.0</v>
      </c>
      <c r="Q30" s="68">
        <v>7726.0</v>
      </c>
      <c r="R30" s="68">
        <v>7073.0</v>
      </c>
      <c r="S30" s="68">
        <v>6673.0</v>
      </c>
      <c r="T30" s="68">
        <v>5133.0</v>
      </c>
    </row>
    <row r="31">
      <c r="A31" s="429" t="s">
        <v>1117</v>
      </c>
      <c r="B31" s="68">
        <v>2.0230815E7</v>
      </c>
      <c r="C31" s="68">
        <v>13057.0</v>
      </c>
      <c r="D31" s="68">
        <v>491.0</v>
      </c>
      <c r="E31" s="68">
        <v>37823.0</v>
      </c>
      <c r="F31" s="68">
        <v>304085.0</v>
      </c>
      <c r="G31" s="68">
        <v>83372.0</v>
      </c>
      <c r="H31" s="68">
        <v>1038027.0</v>
      </c>
      <c r="I31" s="68">
        <v>439.0</v>
      </c>
      <c r="J31" s="68">
        <v>11523.0</v>
      </c>
      <c r="K31" s="68">
        <v>11130.0</v>
      </c>
      <c r="L31" s="68">
        <v>7321.0</v>
      </c>
      <c r="M31" s="68">
        <v>6157.0</v>
      </c>
      <c r="N31" s="68">
        <v>6709.0</v>
      </c>
      <c r="O31" s="68">
        <v>7406.0</v>
      </c>
      <c r="P31" s="68">
        <v>7286.0</v>
      </c>
      <c r="Q31" s="68">
        <v>7003.0</v>
      </c>
      <c r="R31" s="68">
        <v>6420.0</v>
      </c>
      <c r="S31" s="68">
        <v>6062.0</v>
      </c>
      <c r="T31" s="68">
        <v>4848.0</v>
      </c>
    </row>
    <row r="32">
      <c r="A32" s="429" t="s">
        <v>1117</v>
      </c>
      <c r="B32" s="68">
        <v>2.0230715E7</v>
      </c>
      <c r="C32" s="68">
        <v>21502.0</v>
      </c>
      <c r="D32" s="68">
        <v>409.0</v>
      </c>
      <c r="E32" s="68">
        <v>54368.0</v>
      </c>
      <c r="F32" s="68">
        <v>326784.0</v>
      </c>
      <c r="G32" s="68">
        <v>79624.0</v>
      </c>
      <c r="H32" s="68">
        <v>1029110.0</v>
      </c>
      <c r="I32" s="68">
        <v>443.0</v>
      </c>
      <c r="J32" s="68">
        <v>11491.0</v>
      </c>
      <c r="K32" s="68">
        <v>9871.0</v>
      </c>
      <c r="L32" s="68">
        <v>6425.0</v>
      </c>
      <c r="M32" s="68">
        <v>5948.0</v>
      </c>
      <c r="N32" s="68">
        <v>6654.0</v>
      </c>
      <c r="O32" s="68">
        <v>7382.0</v>
      </c>
      <c r="P32" s="68">
        <v>7142.0</v>
      </c>
      <c r="Q32" s="68">
        <v>6858.0</v>
      </c>
      <c r="R32" s="68">
        <v>6238.0</v>
      </c>
      <c r="S32" s="68">
        <v>5628.0</v>
      </c>
      <c r="T32" s="68">
        <v>4553.0</v>
      </c>
    </row>
    <row r="33">
      <c r="A33" s="429" t="s">
        <v>1117</v>
      </c>
      <c r="B33" s="68">
        <v>2.0230615E7</v>
      </c>
      <c r="C33" s="68">
        <v>38059.0</v>
      </c>
      <c r="D33" s="68">
        <v>981.0</v>
      </c>
      <c r="E33" s="68">
        <v>92456.0</v>
      </c>
      <c r="F33" s="68">
        <v>388871.0</v>
      </c>
      <c r="G33" s="68">
        <v>78007.0</v>
      </c>
      <c r="H33" s="68">
        <v>1017576.0</v>
      </c>
      <c r="I33" s="68">
        <v>452.0</v>
      </c>
      <c r="J33" s="68">
        <v>11138.0</v>
      </c>
      <c r="K33" s="68">
        <v>9083.0</v>
      </c>
      <c r="L33" s="68">
        <v>6066.0</v>
      </c>
      <c r="M33" s="68">
        <v>6336.0</v>
      </c>
      <c r="N33" s="68">
        <v>6968.0</v>
      </c>
      <c r="O33" s="68">
        <v>6993.0</v>
      </c>
      <c r="P33" s="68">
        <v>7025.0</v>
      </c>
      <c r="Q33" s="68">
        <v>6725.0</v>
      </c>
      <c r="R33" s="68">
        <v>6192.0</v>
      </c>
      <c r="S33" s="68">
        <v>5614.0</v>
      </c>
      <c r="T33" s="68">
        <v>4567.0</v>
      </c>
    </row>
    <row r="34">
      <c r="A34" s="429" t="s">
        <v>1117</v>
      </c>
      <c r="B34" s="68">
        <v>2.0230515E7</v>
      </c>
      <c r="C34" s="68">
        <v>33972.0</v>
      </c>
      <c r="D34" s="68">
        <v>1678.0</v>
      </c>
      <c r="E34" s="68">
        <v>74175.0</v>
      </c>
      <c r="F34" s="68">
        <v>464067.0</v>
      </c>
      <c r="G34" s="68">
        <v>81585.0</v>
      </c>
      <c r="H34" s="68">
        <v>1027086.0</v>
      </c>
      <c r="I34" s="68">
        <v>444.0</v>
      </c>
      <c r="J34" s="68">
        <v>11007.0</v>
      </c>
      <c r="K34" s="68">
        <v>9051.0</v>
      </c>
      <c r="L34" s="68">
        <v>6077.0</v>
      </c>
      <c r="M34" s="68">
        <v>6731.0</v>
      </c>
      <c r="N34" s="68">
        <v>7138.0</v>
      </c>
      <c r="O34" s="68">
        <v>7303.0</v>
      </c>
      <c r="P34" s="68">
        <v>7458.0</v>
      </c>
      <c r="Q34" s="68">
        <v>7289.0</v>
      </c>
      <c r="R34" s="68">
        <v>6827.0</v>
      </c>
      <c r="S34" s="68">
        <v>6282.0</v>
      </c>
      <c r="T34" s="68">
        <v>5081.0</v>
      </c>
    </row>
    <row r="35">
      <c r="A35" s="429" t="s">
        <v>1117</v>
      </c>
      <c r="B35" s="68">
        <v>2.0230415E7</v>
      </c>
      <c r="C35" s="68">
        <v>67654.0</v>
      </c>
      <c r="D35" s="68">
        <v>2383.0</v>
      </c>
      <c r="E35" s="68">
        <v>69738.0</v>
      </c>
      <c r="F35" s="68">
        <v>784164.0</v>
      </c>
      <c r="G35" s="68">
        <v>84189.0</v>
      </c>
      <c r="H35" s="68">
        <v>1040039.0</v>
      </c>
      <c r="I35" s="68">
        <v>436.0</v>
      </c>
      <c r="J35" s="68">
        <v>12220.0</v>
      </c>
      <c r="K35" s="68">
        <v>10171.0</v>
      </c>
      <c r="L35" s="68">
        <v>6342.0</v>
      </c>
      <c r="M35" s="68">
        <v>6554.0</v>
      </c>
      <c r="N35" s="68">
        <v>7099.0</v>
      </c>
      <c r="O35" s="68">
        <v>7414.0</v>
      </c>
      <c r="P35" s="68">
        <v>7364.0</v>
      </c>
      <c r="Q35" s="68">
        <v>7162.0</v>
      </c>
      <c r="R35" s="68">
        <v>6877.0</v>
      </c>
      <c r="S35" s="68">
        <v>6415.0</v>
      </c>
      <c r="T35" s="68">
        <v>5372.0</v>
      </c>
    </row>
    <row r="36">
      <c r="A36" s="429" t="s">
        <v>1117</v>
      </c>
      <c r="B36" s="68">
        <v>2.0230315E7</v>
      </c>
      <c r="C36" s="68">
        <v>42261.0</v>
      </c>
      <c r="D36" s="68">
        <v>2222.0</v>
      </c>
      <c r="E36" s="68">
        <v>46725.0</v>
      </c>
      <c r="F36" s="68">
        <v>854635.0</v>
      </c>
      <c r="G36" s="68">
        <v>82099.0</v>
      </c>
      <c r="H36" s="68">
        <v>1089365.0</v>
      </c>
      <c r="I36" s="68">
        <v>482.0</v>
      </c>
      <c r="J36" s="68">
        <v>12576.0</v>
      </c>
      <c r="K36" s="68">
        <v>10878.0</v>
      </c>
      <c r="L36" s="68">
        <v>6833.0</v>
      </c>
      <c r="M36" s="68">
        <v>6476.0</v>
      </c>
      <c r="N36" s="68">
        <v>6851.0</v>
      </c>
      <c r="O36" s="68">
        <v>7076.0</v>
      </c>
      <c r="P36" s="68">
        <v>7045.0</v>
      </c>
      <c r="Q36" s="68">
        <v>6859.0</v>
      </c>
      <c r="R36" s="68">
        <v>6404.0</v>
      </c>
      <c r="S36" s="68">
        <v>6088.0</v>
      </c>
      <c r="T36" s="68">
        <v>5013.0</v>
      </c>
    </row>
    <row r="37">
      <c r="A37" s="429" t="s">
        <v>1117</v>
      </c>
      <c r="B37" s="68">
        <v>2.0230215E7</v>
      </c>
      <c r="C37" s="68">
        <v>117865.0</v>
      </c>
      <c r="D37" s="68">
        <v>1147.0</v>
      </c>
      <c r="E37" s="68">
        <v>97845.0</v>
      </c>
      <c r="F37" s="68">
        <v>859431.0</v>
      </c>
      <c r="G37" s="68">
        <v>81495.0</v>
      </c>
      <c r="H37" s="68">
        <v>1092149.0</v>
      </c>
      <c r="I37" s="68">
        <v>481.0</v>
      </c>
      <c r="J37" s="68">
        <v>12674.0</v>
      </c>
      <c r="K37" s="68">
        <v>11359.0</v>
      </c>
      <c r="L37" s="68">
        <v>7344.0</v>
      </c>
      <c r="M37" s="68">
        <v>6679.0</v>
      </c>
      <c r="N37" s="68">
        <v>6125.0</v>
      </c>
      <c r="O37" s="68">
        <v>6478.0</v>
      </c>
      <c r="P37" s="68">
        <v>6640.0</v>
      </c>
      <c r="Q37" s="68">
        <v>6616.0</v>
      </c>
      <c r="R37" s="68">
        <v>6400.0</v>
      </c>
      <c r="S37" s="68">
        <v>6111.0</v>
      </c>
      <c r="T37" s="68">
        <v>5069.0</v>
      </c>
    </row>
    <row r="38">
      <c r="A38" s="429" t="s">
        <v>1117</v>
      </c>
      <c r="B38" s="68">
        <v>2.0230115E7</v>
      </c>
      <c r="C38" s="68">
        <v>533900.0</v>
      </c>
      <c r="D38" s="68">
        <v>355.0</v>
      </c>
      <c r="E38" s="68">
        <v>82690.0</v>
      </c>
      <c r="F38" s="68">
        <v>1136295.0</v>
      </c>
      <c r="G38" s="68">
        <v>72813.0</v>
      </c>
      <c r="H38" s="68">
        <v>1108704.0</v>
      </c>
      <c r="I38" s="68">
        <v>473.0</v>
      </c>
      <c r="J38" s="68">
        <v>10097.0</v>
      </c>
      <c r="K38" s="68">
        <v>9007.0</v>
      </c>
      <c r="L38" s="68">
        <v>6395.0</v>
      </c>
      <c r="M38" s="68">
        <v>5686.0</v>
      </c>
      <c r="N38" s="68">
        <v>5446.0</v>
      </c>
      <c r="O38" s="68">
        <v>5550.0</v>
      </c>
      <c r="P38" s="68">
        <v>6265.0</v>
      </c>
      <c r="Q38" s="68">
        <v>6538.0</v>
      </c>
      <c r="R38" s="68">
        <v>6234.0</v>
      </c>
      <c r="S38" s="68">
        <v>6203.0</v>
      </c>
      <c r="T38" s="68">
        <v>5392.0</v>
      </c>
    </row>
    <row r="39">
      <c r="A39" s="429" t="s">
        <v>1117</v>
      </c>
      <c r="B39" s="68">
        <v>2.0221215E7</v>
      </c>
      <c r="C39" s="68">
        <v>169438.0</v>
      </c>
      <c r="D39" s="68">
        <v>1274.0</v>
      </c>
      <c r="E39" s="68">
        <v>104800.0</v>
      </c>
      <c r="F39" s="68">
        <v>1105179.0</v>
      </c>
      <c r="G39" s="68">
        <v>88934.0</v>
      </c>
      <c r="H39" s="68">
        <v>1201483.0</v>
      </c>
      <c r="I39" s="68">
        <v>440.0</v>
      </c>
      <c r="J39" s="68">
        <v>10211.0</v>
      </c>
      <c r="K39" s="68">
        <v>10305.0</v>
      </c>
      <c r="L39" s="68">
        <v>8706.0</v>
      </c>
      <c r="M39" s="68">
        <v>8015.0</v>
      </c>
      <c r="N39" s="68">
        <v>7254.0</v>
      </c>
      <c r="O39" s="68">
        <v>7190.0</v>
      </c>
      <c r="P39" s="68">
        <v>7481.0</v>
      </c>
      <c r="Q39" s="68">
        <v>7877.0</v>
      </c>
      <c r="R39" s="68">
        <v>7760.0</v>
      </c>
      <c r="S39" s="68">
        <v>7555.0</v>
      </c>
      <c r="T39" s="68">
        <v>6580.0</v>
      </c>
    </row>
    <row r="40">
      <c r="A40" s="429" t="s">
        <v>1117</v>
      </c>
      <c r="B40" s="68">
        <v>2.0221115E7</v>
      </c>
      <c r="C40" s="68">
        <v>39073.0</v>
      </c>
      <c r="D40" s="68">
        <v>2416.0</v>
      </c>
      <c r="E40" s="68">
        <v>84004.0</v>
      </c>
      <c r="F40" s="68">
        <v>645352.0</v>
      </c>
      <c r="G40" s="68">
        <v>86137.0</v>
      </c>
      <c r="H40" s="68">
        <v>1198616.0</v>
      </c>
      <c r="I40" s="68">
        <v>437.0</v>
      </c>
      <c r="J40" s="68">
        <v>10278.0</v>
      </c>
      <c r="K40" s="68">
        <v>10208.0</v>
      </c>
      <c r="L40" s="68">
        <v>8028.0</v>
      </c>
      <c r="M40" s="68">
        <v>7413.0</v>
      </c>
      <c r="N40" s="68">
        <v>6935.0</v>
      </c>
      <c r="O40" s="68">
        <v>7194.0</v>
      </c>
      <c r="P40" s="68">
        <v>7393.0</v>
      </c>
      <c r="Q40" s="68">
        <v>7584.0</v>
      </c>
      <c r="R40" s="68">
        <v>7496.0</v>
      </c>
      <c r="S40" s="68">
        <v>7431.0</v>
      </c>
      <c r="T40" s="68">
        <v>6177.0</v>
      </c>
    </row>
    <row r="41">
      <c r="A41" s="429" t="s">
        <v>1117</v>
      </c>
      <c r="B41" s="68">
        <v>2.0221015E7</v>
      </c>
      <c r="C41" s="68">
        <v>37707.0</v>
      </c>
      <c r="D41" s="68">
        <v>721.0</v>
      </c>
      <c r="E41" s="68">
        <v>96256.0</v>
      </c>
      <c r="F41" s="68">
        <v>274676.0</v>
      </c>
      <c r="G41" s="68">
        <v>85500.0</v>
      </c>
      <c r="H41" s="68">
        <v>1130546.0</v>
      </c>
      <c r="I41" s="68">
        <v>459.0</v>
      </c>
      <c r="J41" s="68">
        <v>10201.0</v>
      </c>
      <c r="K41" s="68">
        <v>10389.0</v>
      </c>
      <c r="L41" s="68">
        <v>8823.0</v>
      </c>
      <c r="M41" s="68">
        <v>7654.0</v>
      </c>
      <c r="N41" s="68">
        <v>6793.0</v>
      </c>
      <c r="O41" s="68">
        <v>6913.0</v>
      </c>
      <c r="P41" s="68">
        <v>7320.0</v>
      </c>
      <c r="Q41" s="68">
        <v>7399.0</v>
      </c>
      <c r="R41" s="68">
        <v>7288.0</v>
      </c>
      <c r="S41" s="68">
        <v>6830.0</v>
      </c>
      <c r="T41" s="68">
        <v>5890.0</v>
      </c>
    </row>
    <row r="42">
      <c r="A42" s="429" t="s">
        <v>1117</v>
      </c>
      <c r="B42" s="68">
        <v>2.0220915E7</v>
      </c>
      <c r="C42" s="68">
        <v>7038.0</v>
      </c>
      <c r="D42" s="68">
        <v>87.0</v>
      </c>
      <c r="E42" s="68">
        <v>45525.0</v>
      </c>
      <c r="F42" s="68">
        <v>271704.0</v>
      </c>
      <c r="G42" s="68">
        <v>78013.0</v>
      </c>
      <c r="H42" s="68">
        <v>1143040.0</v>
      </c>
      <c r="I42" s="68">
        <v>451.0</v>
      </c>
      <c r="J42" s="68">
        <v>11066.0</v>
      </c>
      <c r="K42" s="68">
        <v>11328.0</v>
      </c>
      <c r="L42" s="68">
        <v>9796.0</v>
      </c>
      <c r="M42" s="68">
        <v>7611.0</v>
      </c>
      <c r="N42" s="68">
        <v>5934.0</v>
      </c>
      <c r="O42" s="68">
        <v>5719.0</v>
      </c>
      <c r="P42" s="68">
        <v>5846.0</v>
      </c>
      <c r="Q42" s="68">
        <v>5719.0</v>
      </c>
      <c r="R42" s="68">
        <v>5385.0</v>
      </c>
      <c r="S42" s="68">
        <v>5234.0</v>
      </c>
      <c r="T42" s="68">
        <v>4375.0</v>
      </c>
    </row>
    <row r="43">
      <c r="A43" s="429" t="s">
        <v>1117</v>
      </c>
      <c r="B43" s="68">
        <v>2.0220815E7</v>
      </c>
      <c r="C43" s="68">
        <v>4716.0</v>
      </c>
      <c r="D43" s="68">
        <v>50.0</v>
      </c>
      <c r="E43" s="68">
        <v>23794.0</v>
      </c>
      <c r="F43" s="68">
        <v>230202.0</v>
      </c>
      <c r="G43" s="68">
        <v>67439.0</v>
      </c>
      <c r="H43" s="68">
        <v>1138315.0</v>
      </c>
      <c r="I43" s="68">
        <v>455.0</v>
      </c>
      <c r="J43" s="68">
        <v>10683.0</v>
      </c>
      <c r="K43" s="68">
        <v>10780.0</v>
      </c>
      <c r="L43" s="68">
        <v>8848.0</v>
      </c>
      <c r="M43" s="68">
        <v>6653.0</v>
      </c>
      <c r="N43" s="68">
        <v>5208.0</v>
      </c>
      <c r="O43" s="68">
        <v>4978.0</v>
      </c>
      <c r="P43" s="68">
        <v>4648.0</v>
      </c>
      <c r="Q43" s="68">
        <v>4464.0</v>
      </c>
      <c r="R43" s="68">
        <v>4130.0</v>
      </c>
      <c r="S43" s="68">
        <v>3882.0</v>
      </c>
      <c r="T43" s="68">
        <v>3165.0</v>
      </c>
    </row>
    <row r="44">
      <c r="A44" s="429" t="s">
        <v>1117</v>
      </c>
      <c r="B44" s="68">
        <v>2.0220715E7</v>
      </c>
      <c r="C44" s="68">
        <v>5790.0</v>
      </c>
      <c r="D44" s="68">
        <v>200.0</v>
      </c>
      <c r="E44" s="68">
        <v>30340.0</v>
      </c>
      <c r="F44" s="68">
        <v>226569.0</v>
      </c>
      <c r="G44" s="68">
        <v>63118.0</v>
      </c>
      <c r="H44" s="68">
        <v>1110867.0</v>
      </c>
      <c r="I44" s="68">
        <v>468.0</v>
      </c>
      <c r="J44" s="68">
        <v>9725.0</v>
      </c>
      <c r="K44" s="68">
        <v>9411.0</v>
      </c>
      <c r="L44" s="68">
        <v>7588.0</v>
      </c>
      <c r="M44" s="68">
        <v>5894.0</v>
      </c>
      <c r="N44" s="68">
        <v>4771.0</v>
      </c>
      <c r="O44" s="68">
        <v>4519.0</v>
      </c>
      <c r="P44" s="68">
        <v>4633.0</v>
      </c>
      <c r="Q44" s="68">
        <v>4417.0</v>
      </c>
      <c r="R44" s="68">
        <v>4441.0</v>
      </c>
      <c r="S44" s="68">
        <v>4152.0</v>
      </c>
      <c r="T44" s="68">
        <v>3567.0</v>
      </c>
    </row>
    <row r="45">
      <c r="A45" s="429" t="s">
        <v>1117</v>
      </c>
      <c r="B45" s="68">
        <v>2.0220615E7</v>
      </c>
      <c r="C45" s="68">
        <v>119171.0</v>
      </c>
      <c r="D45" s="68">
        <v>527.0</v>
      </c>
      <c r="E45" s="68">
        <v>138708.0</v>
      </c>
      <c r="F45" s="68">
        <v>1311828.0</v>
      </c>
      <c r="G45" s="68">
        <v>44049.0</v>
      </c>
      <c r="H45" s="68">
        <v>1110141.0</v>
      </c>
      <c r="I45" s="68">
        <v>535.0</v>
      </c>
      <c r="J45" s="68">
        <v>5969.0</v>
      </c>
      <c r="K45" s="68">
        <v>5797.0</v>
      </c>
      <c r="L45" s="68">
        <v>4932.0</v>
      </c>
      <c r="M45" s="68">
        <v>3815.0</v>
      </c>
      <c r="N45" s="68">
        <v>3373.0</v>
      </c>
      <c r="O45" s="68">
        <v>3518.0</v>
      </c>
      <c r="P45" s="68">
        <v>3505.0</v>
      </c>
      <c r="Q45" s="68">
        <v>3567.0</v>
      </c>
      <c r="R45" s="68">
        <v>3488.0</v>
      </c>
      <c r="S45" s="68">
        <v>3349.0</v>
      </c>
      <c r="T45" s="68">
        <v>2736.0</v>
      </c>
    </row>
    <row r="46">
      <c r="A46" s="429" t="s">
        <v>1117</v>
      </c>
      <c r="B46" s="68">
        <v>2.0220515E7</v>
      </c>
      <c r="C46" s="68">
        <v>44926.0</v>
      </c>
      <c r="D46" s="68">
        <v>232.0</v>
      </c>
      <c r="E46" s="68">
        <v>81045.0</v>
      </c>
      <c r="F46" s="68">
        <v>1123429.0</v>
      </c>
      <c r="G46" s="68">
        <v>52220.0</v>
      </c>
      <c r="H46" s="68">
        <v>1115558.0</v>
      </c>
      <c r="I46" s="68">
        <v>531.0</v>
      </c>
      <c r="J46" s="68">
        <v>5954.0</v>
      </c>
      <c r="K46" s="68">
        <v>5864.0</v>
      </c>
      <c r="L46" s="68">
        <v>5259.0</v>
      </c>
      <c r="M46" s="68">
        <v>4558.0</v>
      </c>
      <c r="N46" s="68">
        <v>4249.0</v>
      </c>
      <c r="O46" s="68">
        <v>4373.0</v>
      </c>
      <c r="P46" s="68">
        <v>4643.0</v>
      </c>
      <c r="Q46" s="68">
        <v>4665.0</v>
      </c>
      <c r="R46" s="68">
        <v>4570.0</v>
      </c>
      <c r="S46" s="68">
        <v>4369.0</v>
      </c>
      <c r="T46" s="68">
        <v>3716.0</v>
      </c>
    </row>
    <row r="47">
      <c r="A47" s="429" t="s">
        <v>1117</v>
      </c>
      <c r="B47" s="68">
        <v>2.0220415E7</v>
      </c>
      <c r="C47" s="68">
        <v>23468.0</v>
      </c>
      <c r="D47" s="68">
        <v>302.0</v>
      </c>
      <c r="E47" s="68">
        <v>51481.0</v>
      </c>
      <c r="F47" s="68">
        <v>671861.0</v>
      </c>
      <c r="G47" s="68">
        <v>55329.0</v>
      </c>
      <c r="H47" s="68">
        <v>1122318.0</v>
      </c>
      <c r="I47" s="68">
        <v>515.0</v>
      </c>
      <c r="J47" s="68">
        <v>6083.0</v>
      </c>
      <c r="K47" s="68">
        <v>6045.0</v>
      </c>
      <c r="L47" s="68">
        <v>5451.0</v>
      </c>
      <c r="M47" s="68">
        <v>4742.0</v>
      </c>
      <c r="N47" s="68">
        <v>4580.0</v>
      </c>
      <c r="O47" s="68">
        <v>4652.0</v>
      </c>
      <c r="P47" s="68">
        <v>4957.0</v>
      </c>
      <c r="Q47" s="68">
        <v>4974.0</v>
      </c>
      <c r="R47" s="68">
        <v>5018.0</v>
      </c>
      <c r="S47" s="68">
        <v>4839.0</v>
      </c>
      <c r="T47" s="68">
        <v>3988.0</v>
      </c>
    </row>
    <row r="48">
      <c r="A48" s="429" t="s">
        <v>1117</v>
      </c>
      <c r="B48" s="68">
        <v>2.0220315E7</v>
      </c>
      <c r="C48" s="68">
        <v>49311.0</v>
      </c>
      <c r="D48" s="68">
        <v>839.0</v>
      </c>
      <c r="E48" s="68">
        <v>130657.0</v>
      </c>
      <c r="F48" s="68">
        <v>378241.0</v>
      </c>
      <c r="G48" s="68">
        <v>52304.0</v>
      </c>
      <c r="H48" s="68">
        <v>1088218.0</v>
      </c>
      <c r="I48" s="68">
        <v>525.0</v>
      </c>
      <c r="J48" s="68">
        <v>6109.0</v>
      </c>
      <c r="K48" s="68">
        <v>6225.0</v>
      </c>
      <c r="L48" s="68">
        <v>5175.0</v>
      </c>
      <c r="M48" s="68">
        <v>4503.0</v>
      </c>
      <c r="N48" s="68">
        <v>4179.0</v>
      </c>
      <c r="O48" s="68">
        <v>4449.0</v>
      </c>
      <c r="P48" s="68">
        <v>4526.0</v>
      </c>
      <c r="Q48" s="68">
        <v>4675.0</v>
      </c>
      <c r="R48" s="68">
        <v>4564.0</v>
      </c>
      <c r="S48" s="68">
        <v>4338.0</v>
      </c>
      <c r="T48" s="68">
        <v>3561.0</v>
      </c>
    </row>
    <row r="49">
      <c r="A49" s="429" t="s">
        <v>1117</v>
      </c>
      <c r="B49" s="68">
        <v>2.0220215E7</v>
      </c>
      <c r="C49" s="68">
        <v>46868.0</v>
      </c>
      <c r="D49" s="68">
        <v>606.0</v>
      </c>
      <c r="E49" s="68">
        <v>122231.0</v>
      </c>
      <c r="F49" s="68">
        <v>456810.0</v>
      </c>
      <c r="G49" s="68">
        <v>58156.0</v>
      </c>
      <c r="H49" s="68">
        <v>1051908.0</v>
      </c>
      <c r="I49" s="68">
        <v>529.0</v>
      </c>
      <c r="J49" s="68">
        <v>6042.0</v>
      </c>
      <c r="K49" s="68">
        <v>6157.0</v>
      </c>
      <c r="L49" s="68">
        <v>5345.0</v>
      </c>
      <c r="M49" s="68">
        <v>4801.0</v>
      </c>
      <c r="N49" s="68">
        <v>4567.0</v>
      </c>
      <c r="O49" s="68">
        <v>4866.0</v>
      </c>
      <c r="P49" s="68">
        <v>5277.0</v>
      </c>
      <c r="Q49" s="68">
        <v>5412.0</v>
      </c>
      <c r="R49" s="68">
        <v>5679.0</v>
      </c>
      <c r="S49" s="68">
        <v>5502.0</v>
      </c>
      <c r="T49" s="68">
        <v>4508.0</v>
      </c>
    </row>
    <row r="50">
      <c r="A50" s="429" t="s">
        <v>1138</v>
      </c>
      <c r="B50" s="68">
        <v>2.0240115E7</v>
      </c>
      <c r="C50" s="68">
        <v>585.0</v>
      </c>
      <c r="D50" s="68">
        <v>38.0</v>
      </c>
      <c r="E50" s="68">
        <v>6180.0</v>
      </c>
      <c r="F50" s="68">
        <v>23001.0</v>
      </c>
      <c r="G50" s="68">
        <v>26739.0</v>
      </c>
      <c r="H50" s="68">
        <v>190173.0</v>
      </c>
      <c r="I50" s="68">
        <v>1823.0</v>
      </c>
      <c r="J50" s="68">
        <v>1841.0</v>
      </c>
      <c r="K50" s="68">
        <v>2282.0</v>
      </c>
      <c r="L50" s="68">
        <v>2330.0</v>
      </c>
      <c r="M50" s="68">
        <v>2308.0</v>
      </c>
      <c r="N50" s="68">
        <v>2301.0</v>
      </c>
      <c r="O50" s="68">
        <v>2326.0</v>
      </c>
      <c r="P50" s="68">
        <v>2467.0</v>
      </c>
      <c r="Q50" s="68">
        <v>2552.0</v>
      </c>
      <c r="R50" s="68">
        <v>2729.0</v>
      </c>
      <c r="S50" s="68">
        <v>2817.0</v>
      </c>
      <c r="T50" s="68">
        <v>2441.0</v>
      </c>
    </row>
    <row r="51">
      <c r="A51" s="429" t="s">
        <v>1138</v>
      </c>
      <c r="B51" s="68">
        <v>2.0231215E7</v>
      </c>
      <c r="C51" s="68">
        <v>316.0</v>
      </c>
      <c r="D51" s="68">
        <v>49.0</v>
      </c>
      <c r="E51" s="68">
        <v>6399.0</v>
      </c>
      <c r="F51" s="68">
        <v>15817.0</v>
      </c>
      <c r="G51" s="68">
        <v>24338.0</v>
      </c>
      <c r="H51" s="68">
        <v>183121.0</v>
      </c>
      <c r="I51" s="68">
        <v>1848.0</v>
      </c>
      <c r="J51" s="68">
        <v>1780.0</v>
      </c>
      <c r="K51" s="68">
        <v>1998.0</v>
      </c>
      <c r="L51" s="68">
        <v>1844.0</v>
      </c>
      <c r="M51" s="68">
        <v>2003.0</v>
      </c>
      <c r="N51" s="68">
        <v>1996.0</v>
      </c>
      <c r="O51" s="68">
        <v>2201.0</v>
      </c>
      <c r="P51" s="68">
        <v>2304.0</v>
      </c>
      <c r="Q51" s="68">
        <v>2462.0</v>
      </c>
      <c r="R51" s="68">
        <v>2570.0</v>
      </c>
      <c r="S51" s="68">
        <v>2564.0</v>
      </c>
      <c r="T51" s="68">
        <v>2311.0</v>
      </c>
    </row>
    <row r="52">
      <c r="A52" s="429" t="s">
        <v>1138</v>
      </c>
      <c r="B52" s="68">
        <v>2.0231115E7</v>
      </c>
      <c r="C52" s="68">
        <v>1206.0</v>
      </c>
      <c r="D52" s="68">
        <v>91.0</v>
      </c>
      <c r="E52" s="68">
        <v>11227.0</v>
      </c>
      <c r="F52" s="68">
        <v>16085.0</v>
      </c>
      <c r="G52" s="68">
        <v>23653.0</v>
      </c>
      <c r="H52" s="68">
        <v>179873.0</v>
      </c>
      <c r="I52" s="68">
        <v>1880.0</v>
      </c>
      <c r="J52" s="68">
        <v>1745.0</v>
      </c>
      <c r="K52" s="68">
        <v>1595.0</v>
      </c>
      <c r="L52" s="68">
        <v>1317.0</v>
      </c>
      <c r="M52" s="68">
        <v>1658.0</v>
      </c>
      <c r="N52" s="68">
        <v>1850.0</v>
      </c>
      <c r="O52" s="68">
        <v>2387.0</v>
      </c>
      <c r="P52" s="68">
        <v>2516.0</v>
      </c>
      <c r="Q52" s="68">
        <v>2721.0</v>
      </c>
      <c r="R52" s="68">
        <v>2609.0</v>
      </c>
      <c r="S52" s="68">
        <v>2682.0</v>
      </c>
      <c r="T52" s="68">
        <v>2231.0</v>
      </c>
    </row>
    <row r="53">
      <c r="A53" s="429" t="s">
        <v>1138</v>
      </c>
      <c r="B53" s="68">
        <v>2.0231015E7</v>
      </c>
      <c r="C53" s="68">
        <v>972.0</v>
      </c>
      <c r="D53" s="68">
        <v>38.0</v>
      </c>
      <c r="E53" s="68">
        <v>7826.0</v>
      </c>
      <c r="F53" s="68">
        <v>24240.0</v>
      </c>
      <c r="G53" s="68">
        <v>20645.0</v>
      </c>
      <c r="H53" s="68">
        <v>168158.0</v>
      </c>
      <c r="I53" s="68">
        <v>1946.0</v>
      </c>
      <c r="J53" s="68">
        <v>1741.0</v>
      </c>
      <c r="K53" s="68">
        <v>1541.0</v>
      </c>
      <c r="L53" s="68">
        <v>1129.0</v>
      </c>
      <c r="M53" s="68">
        <v>1391.0</v>
      </c>
      <c r="N53" s="68">
        <v>1669.0</v>
      </c>
      <c r="O53" s="68">
        <v>1983.0</v>
      </c>
      <c r="P53" s="68">
        <v>2269.0</v>
      </c>
      <c r="Q53" s="68">
        <v>2304.0</v>
      </c>
      <c r="R53" s="68">
        <v>2219.0</v>
      </c>
      <c r="S53" s="68">
        <v>2231.0</v>
      </c>
      <c r="T53" s="68">
        <v>1794.0</v>
      </c>
    </row>
    <row r="54">
      <c r="A54" s="429" t="s">
        <v>1138</v>
      </c>
      <c r="B54" s="68">
        <v>2.0230915E7</v>
      </c>
      <c r="C54" s="68">
        <v>633.0</v>
      </c>
      <c r="D54" s="68">
        <v>46.0</v>
      </c>
      <c r="E54" s="68">
        <v>5145.0</v>
      </c>
      <c r="F54" s="68">
        <v>23337.0</v>
      </c>
      <c r="G54" s="68">
        <v>19092.0</v>
      </c>
      <c r="H54" s="68">
        <v>164139.0</v>
      </c>
      <c r="I54" s="68">
        <v>2048.0</v>
      </c>
      <c r="J54" s="68">
        <v>1680.0</v>
      </c>
      <c r="K54" s="68">
        <v>1291.0</v>
      </c>
      <c r="L54" s="68">
        <v>926.0</v>
      </c>
      <c r="M54" s="68">
        <v>1249.0</v>
      </c>
      <c r="N54" s="68">
        <v>1490.0</v>
      </c>
      <c r="O54" s="68">
        <v>1888.0</v>
      </c>
      <c r="P54" s="68">
        <v>2052.0</v>
      </c>
      <c r="Q54" s="68">
        <v>2247.0</v>
      </c>
      <c r="R54" s="68">
        <v>2134.0</v>
      </c>
      <c r="S54" s="68">
        <v>2071.0</v>
      </c>
      <c r="T54" s="68">
        <v>1767.0</v>
      </c>
    </row>
    <row r="55">
      <c r="A55" s="429" t="s">
        <v>1138</v>
      </c>
      <c r="B55" s="68">
        <v>2.0230815E7</v>
      </c>
      <c r="C55" s="68">
        <v>565.0</v>
      </c>
      <c r="D55" s="68">
        <v>95.0</v>
      </c>
      <c r="E55" s="68">
        <v>5801.0</v>
      </c>
      <c r="F55" s="68">
        <v>20977.0</v>
      </c>
      <c r="G55" s="68">
        <v>16430.0</v>
      </c>
      <c r="H55" s="68">
        <v>162723.0</v>
      </c>
      <c r="I55" s="68">
        <v>2095.0</v>
      </c>
      <c r="J55" s="68">
        <v>1540.0</v>
      </c>
      <c r="K55" s="68">
        <v>1032.0</v>
      </c>
      <c r="L55" s="68">
        <v>851.0</v>
      </c>
      <c r="M55" s="68">
        <v>974.0</v>
      </c>
      <c r="N55" s="68">
        <v>1258.0</v>
      </c>
      <c r="O55" s="68">
        <v>1425.0</v>
      </c>
      <c r="P55" s="68">
        <v>1700.0</v>
      </c>
      <c r="Q55" s="68">
        <v>1904.0</v>
      </c>
      <c r="R55" s="68">
        <v>1942.0</v>
      </c>
      <c r="S55" s="68">
        <v>1847.0</v>
      </c>
      <c r="T55" s="68">
        <v>1566.0</v>
      </c>
    </row>
    <row r="56">
      <c r="A56" s="429" t="s">
        <v>1138</v>
      </c>
      <c r="B56" s="68">
        <v>2.0230715E7</v>
      </c>
      <c r="C56" s="68">
        <v>791.0</v>
      </c>
      <c r="D56" s="68">
        <v>116.0</v>
      </c>
      <c r="E56" s="68">
        <v>7111.0</v>
      </c>
      <c r="F56" s="68">
        <v>18774.0</v>
      </c>
      <c r="G56" s="68">
        <v>17691.0</v>
      </c>
      <c r="H56" s="68">
        <v>165356.0</v>
      </c>
      <c r="I56" s="68">
        <v>2034.0</v>
      </c>
      <c r="J56" s="68">
        <v>1521.0</v>
      </c>
      <c r="K56" s="68">
        <v>865.0</v>
      </c>
      <c r="L56" s="68">
        <v>869.0</v>
      </c>
      <c r="M56" s="68">
        <v>1167.0</v>
      </c>
      <c r="N56" s="68">
        <v>1383.0</v>
      </c>
      <c r="O56" s="68">
        <v>1715.0</v>
      </c>
      <c r="P56" s="68">
        <v>1755.0</v>
      </c>
      <c r="Q56" s="68">
        <v>2078.0</v>
      </c>
      <c r="R56" s="68">
        <v>2126.0</v>
      </c>
      <c r="S56" s="68">
        <v>2034.0</v>
      </c>
      <c r="T56" s="68">
        <v>1760.0</v>
      </c>
    </row>
    <row r="57">
      <c r="A57" s="429" t="s">
        <v>1138</v>
      </c>
      <c r="B57" s="68">
        <v>2.0230615E7</v>
      </c>
      <c r="C57" s="68">
        <v>954.0</v>
      </c>
      <c r="D57" s="68">
        <v>144.0</v>
      </c>
      <c r="E57" s="68">
        <v>8392.0</v>
      </c>
      <c r="F57" s="68">
        <v>17749.0</v>
      </c>
      <c r="G57" s="68">
        <v>18214.0</v>
      </c>
      <c r="H57" s="68">
        <v>160067.0</v>
      </c>
      <c r="I57" s="68">
        <v>2085.0</v>
      </c>
      <c r="J57" s="68">
        <v>1504.0</v>
      </c>
      <c r="K57" s="68">
        <v>828.0</v>
      </c>
      <c r="L57" s="68">
        <v>1062.0</v>
      </c>
      <c r="M57" s="68">
        <v>1319.0</v>
      </c>
      <c r="N57" s="68">
        <v>1427.0</v>
      </c>
      <c r="O57" s="68">
        <v>1594.0</v>
      </c>
      <c r="P57" s="68">
        <v>1906.0</v>
      </c>
      <c r="Q57" s="68">
        <v>2056.0</v>
      </c>
      <c r="R57" s="68">
        <v>2093.0</v>
      </c>
      <c r="S57" s="68">
        <v>2110.0</v>
      </c>
      <c r="T57" s="68">
        <v>1884.0</v>
      </c>
    </row>
    <row r="58">
      <c r="A58" s="429" t="s">
        <v>1138</v>
      </c>
      <c r="B58" s="68">
        <v>2.0230515E7</v>
      </c>
      <c r="C58" s="68">
        <v>963.0</v>
      </c>
      <c r="D58" s="68">
        <v>127.0</v>
      </c>
      <c r="E58" s="68">
        <v>6734.0</v>
      </c>
      <c r="F58" s="68">
        <v>20262.0</v>
      </c>
      <c r="G58" s="68">
        <v>18878.0</v>
      </c>
      <c r="H58" s="68">
        <v>156494.0</v>
      </c>
      <c r="I58" s="68">
        <v>2124.0</v>
      </c>
      <c r="J58" s="68">
        <v>1481.0</v>
      </c>
      <c r="K58" s="68">
        <v>901.0</v>
      </c>
      <c r="L58" s="68">
        <v>1036.0</v>
      </c>
      <c r="M58" s="68">
        <v>1265.0</v>
      </c>
      <c r="N58" s="68">
        <v>1524.0</v>
      </c>
      <c r="O58" s="68">
        <v>1718.0</v>
      </c>
      <c r="P58" s="68">
        <v>1904.0</v>
      </c>
      <c r="Q58" s="68">
        <v>2101.0</v>
      </c>
      <c r="R58" s="68">
        <v>2211.0</v>
      </c>
      <c r="S58" s="68">
        <v>2240.0</v>
      </c>
      <c r="T58" s="68">
        <v>2054.0</v>
      </c>
    </row>
    <row r="59">
      <c r="A59" s="429" t="s">
        <v>1138</v>
      </c>
      <c r="B59" s="68">
        <v>2.0230415E7</v>
      </c>
      <c r="C59" s="68">
        <v>1322.0</v>
      </c>
      <c r="D59" s="68">
        <v>143.0</v>
      </c>
      <c r="E59" s="68">
        <v>6812.0</v>
      </c>
      <c r="F59" s="68">
        <v>29717.0</v>
      </c>
      <c r="G59" s="68">
        <v>19528.0</v>
      </c>
      <c r="H59" s="68">
        <v>157772.0</v>
      </c>
      <c r="I59" s="68">
        <v>2086.0</v>
      </c>
      <c r="J59" s="68">
        <v>1825.0</v>
      </c>
      <c r="K59" s="68">
        <v>996.0</v>
      </c>
      <c r="L59" s="68">
        <v>1092.0</v>
      </c>
      <c r="M59" s="68">
        <v>1266.0</v>
      </c>
      <c r="N59" s="68">
        <v>1669.0</v>
      </c>
      <c r="O59" s="68">
        <v>1791.0</v>
      </c>
      <c r="P59" s="68">
        <v>1878.0</v>
      </c>
      <c r="Q59" s="68">
        <v>2123.0</v>
      </c>
      <c r="R59" s="68">
        <v>2226.0</v>
      </c>
      <c r="S59" s="68">
        <v>2289.0</v>
      </c>
      <c r="T59" s="68">
        <v>1983.0</v>
      </c>
    </row>
    <row r="60">
      <c r="A60" s="429" t="s">
        <v>1138</v>
      </c>
      <c r="B60" s="68">
        <v>2.0230315E7</v>
      </c>
      <c r="C60" s="68">
        <v>449.0</v>
      </c>
      <c r="D60" s="68">
        <v>111.0</v>
      </c>
      <c r="E60" s="68">
        <v>6430.0</v>
      </c>
      <c r="F60" s="68">
        <v>17901.0</v>
      </c>
      <c r="G60" s="68">
        <v>18115.0</v>
      </c>
      <c r="H60" s="68">
        <v>172066.0</v>
      </c>
      <c r="I60" s="68">
        <v>2247.0</v>
      </c>
      <c r="J60" s="68">
        <v>1808.0</v>
      </c>
      <c r="K60" s="68">
        <v>956.0</v>
      </c>
      <c r="L60" s="68">
        <v>1070.0</v>
      </c>
      <c r="M60" s="68">
        <v>1321.0</v>
      </c>
      <c r="N60" s="68">
        <v>1509.0</v>
      </c>
      <c r="O60" s="68">
        <v>1757.0</v>
      </c>
      <c r="P60" s="68">
        <v>1808.0</v>
      </c>
      <c r="Q60" s="68">
        <v>2034.0</v>
      </c>
      <c r="R60" s="68">
        <v>2059.0</v>
      </c>
      <c r="S60" s="68">
        <v>1989.0</v>
      </c>
      <c r="T60" s="68">
        <v>1804.0</v>
      </c>
    </row>
    <row r="61">
      <c r="A61" s="429" t="s">
        <v>1138</v>
      </c>
      <c r="B61" s="68">
        <v>2.0230215E7</v>
      </c>
      <c r="C61" s="68">
        <v>213.0</v>
      </c>
      <c r="D61" s="68">
        <v>45.0</v>
      </c>
      <c r="E61" s="68">
        <v>8511.0</v>
      </c>
      <c r="F61" s="68">
        <v>17207.0</v>
      </c>
      <c r="G61" s="68">
        <v>16271.0</v>
      </c>
      <c r="H61" s="68">
        <v>168411.0</v>
      </c>
      <c r="I61" s="68">
        <v>2291.0</v>
      </c>
      <c r="J61" s="68">
        <v>1718.0</v>
      </c>
      <c r="K61" s="68">
        <v>867.0</v>
      </c>
      <c r="L61" s="68">
        <v>1071.0</v>
      </c>
      <c r="M61" s="68">
        <v>1351.0</v>
      </c>
      <c r="N61" s="68">
        <v>1445.0</v>
      </c>
      <c r="O61" s="68">
        <v>1637.0</v>
      </c>
      <c r="P61" s="68">
        <v>1712.0</v>
      </c>
      <c r="Q61" s="68">
        <v>1788.0</v>
      </c>
      <c r="R61" s="68">
        <v>1637.0</v>
      </c>
      <c r="S61" s="68">
        <v>1631.0</v>
      </c>
      <c r="T61" s="68">
        <v>1414.0</v>
      </c>
    </row>
    <row r="62">
      <c r="A62" s="429" t="s">
        <v>1138</v>
      </c>
      <c r="B62" s="68">
        <v>2.0230115E7</v>
      </c>
      <c r="C62" s="68">
        <v>2729.0</v>
      </c>
      <c r="D62" s="68">
        <v>51.0</v>
      </c>
      <c r="E62" s="68">
        <v>5569.0</v>
      </c>
      <c r="F62" s="68">
        <v>21152.0</v>
      </c>
      <c r="G62" s="68">
        <v>14477.0</v>
      </c>
      <c r="H62" s="68">
        <v>167977.0</v>
      </c>
      <c r="I62" s="68">
        <v>2296.0</v>
      </c>
      <c r="J62" s="68">
        <v>1213.0</v>
      </c>
      <c r="K62" s="68">
        <v>673.0</v>
      </c>
      <c r="L62" s="68">
        <v>993.0</v>
      </c>
      <c r="M62" s="68">
        <v>1267.0</v>
      </c>
      <c r="N62" s="68">
        <v>1420.0</v>
      </c>
      <c r="O62" s="68">
        <v>1469.0</v>
      </c>
      <c r="P62" s="68">
        <v>1559.0</v>
      </c>
      <c r="Q62" s="68">
        <v>1480.0</v>
      </c>
      <c r="R62" s="68">
        <v>1571.0</v>
      </c>
      <c r="S62" s="68">
        <v>1516.0</v>
      </c>
      <c r="T62" s="68">
        <v>1316.0</v>
      </c>
    </row>
    <row r="63">
      <c r="A63" s="429" t="s">
        <v>1138</v>
      </c>
      <c r="B63" s="68">
        <v>2.0221215E7</v>
      </c>
      <c r="C63" s="68">
        <v>91.0</v>
      </c>
      <c r="D63" s="68">
        <v>31.0</v>
      </c>
      <c r="E63" s="68">
        <v>4463.0</v>
      </c>
      <c r="F63" s="68">
        <v>13596.0</v>
      </c>
      <c r="G63" s="68">
        <v>14674.0</v>
      </c>
      <c r="H63" s="68">
        <v>166003.0</v>
      </c>
      <c r="I63" s="68">
        <v>2323.0</v>
      </c>
      <c r="J63" s="68">
        <v>1089.0</v>
      </c>
      <c r="K63" s="68">
        <v>683.0</v>
      </c>
      <c r="L63" s="68">
        <v>1172.0</v>
      </c>
      <c r="M63" s="68">
        <v>1501.0</v>
      </c>
      <c r="N63" s="68">
        <v>1499.0</v>
      </c>
      <c r="O63" s="68">
        <v>1527.0</v>
      </c>
      <c r="P63" s="68">
        <v>1535.0</v>
      </c>
      <c r="Q63" s="68">
        <v>1455.0</v>
      </c>
      <c r="R63" s="68">
        <v>1524.0</v>
      </c>
      <c r="S63" s="68">
        <v>1490.0</v>
      </c>
      <c r="T63" s="68">
        <v>1199.0</v>
      </c>
    </row>
    <row r="64">
      <c r="A64" s="429" t="s">
        <v>1138</v>
      </c>
      <c r="B64" s="68">
        <v>2.0221115E7</v>
      </c>
      <c r="C64" s="68">
        <v>1182.0</v>
      </c>
      <c r="D64" s="68">
        <v>72.0</v>
      </c>
      <c r="E64" s="68">
        <v>6280.0</v>
      </c>
      <c r="F64" s="68">
        <v>27325.0</v>
      </c>
      <c r="G64" s="68">
        <v>12438.0</v>
      </c>
      <c r="H64" s="68">
        <v>161387.0</v>
      </c>
      <c r="I64" s="68">
        <v>2396.0</v>
      </c>
      <c r="J64" s="68">
        <v>1128.0</v>
      </c>
      <c r="K64" s="68">
        <v>641.0</v>
      </c>
      <c r="L64" s="68">
        <v>1050.0</v>
      </c>
      <c r="M64" s="68">
        <v>1315.0</v>
      </c>
      <c r="N64" s="68">
        <v>1345.0</v>
      </c>
      <c r="O64" s="68">
        <v>1363.0</v>
      </c>
      <c r="P64" s="68">
        <v>1277.0</v>
      </c>
      <c r="Q64" s="68">
        <v>1199.0</v>
      </c>
      <c r="R64" s="68">
        <v>1154.0</v>
      </c>
      <c r="S64" s="68">
        <v>1105.0</v>
      </c>
      <c r="T64" s="68">
        <v>861.0</v>
      </c>
    </row>
    <row r="65">
      <c r="A65" s="429" t="s">
        <v>1138</v>
      </c>
      <c r="B65" s="68">
        <v>2.0221015E7</v>
      </c>
      <c r="C65" s="68">
        <v>1672.0</v>
      </c>
      <c r="D65" s="68">
        <v>80.0</v>
      </c>
      <c r="E65" s="68">
        <v>5666.0</v>
      </c>
      <c r="F65" s="68">
        <v>24863.0</v>
      </c>
      <c r="G65" s="68">
        <v>10968.0</v>
      </c>
      <c r="H65" s="68">
        <v>162753.0</v>
      </c>
      <c r="I65" s="68">
        <v>2369.0</v>
      </c>
      <c r="J65" s="68">
        <v>1135.0</v>
      </c>
      <c r="K65" s="68">
        <v>646.0</v>
      </c>
      <c r="L65" s="68">
        <v>1023.0</v>
      </c>
      <c r="M65" s="68">
        <v>1242.0</v>
      </c>
      <c r="N65" s="68">
        <v>1336.0</v>
      </c>
      <c r="O65" s="68">
        <v>1216.0</v>
      </c>
      <c r="P65" s="68">
        <v>1123.0</v>
      </c>
      <c r="Q65" s="68">
        <v>1088.0</v>
      </c>
      <c r="R65" s="68">
        <v>867.0</v>
      </c>
      <c r="S65" s="68">
        <v>735.0</v>
      </c>
      <c r="T65" s="68">
        <v>557.0</v>
      </c>
    </row>
    <row r="66">
      <c r="A66" s="429" t="s">
        <v>1138</v>
      </c>
      <c r="B66" s="68">
        <v>2.0220915E7</v>
      </c>
      <c r="C66" s="68">
        <v>1719.0</v>
      </c>
      <c r="D66" s="68">
        <v>57.0</v>
      </c>
      <c r="E66" s="68">
        <v>6850.0</v>
      </c>
      <c r="F66" s="68">
        <v>27924.0</v>
      </c>
      <c r="G66" s="68">
        <v>11024.0</v>
      </c>
      <c r="H66" s="68">
        <v>165801.0</v>
      </c>
      <c r="I66" s="68">
        <v>2325.0</v>
      </c>
      <c r="J66" s="68">
        <v>1262.0</v>
      </c>
      <c r="K66" s="68">
        <v>643.0</v>
      </c>
      <c r="L66" s="68">
        <v>1056.0</v>
      </c>
      <c r="M66" s="68">
        <v>1264.0</v>
      </c>
      <c r="N66" s="68">
        <v>1342.0</v>
      </c>
      <c r="O66" s="68">
        <v>1302.0</v>
      </c>
      <c r="P66" s="68">
        <v>1109.0</v>
      </c>
      <c r="Q66" s="68">
        <v>1007.0</v>
      </c>
      <c r="R66" s="68">
        <v>840.0</v>
      </c>
      <c r="S66" s="68">
        <v>706.0</v>
      </c>
      <c r="T66" s="68">
        <v>493.0</v>
      </c>
    </row>
    <row r="67">
      <c r="A67" s="429" t="s">
        <v>1138</v>
      </c>
      <c r="B67" s="68">
        <v>2.0220815E7</v>
      </c>
      <c r="C67" s="68">
        <v>1664.0</v>
      </c>
      <c r="D67" s="68">
        <v>43.0</v>
      </c>
      <c r="E67" s="68">
        <v>8702.0</v>
      </c>
      <c r="F67" s="68">
        <v>26871.0</v>
      </c>
      <c r="G67" s="68">
        <v>10862.0</v>
      </c>
      <c r="H67" s="68">
        <v>163191.0</v>
      </c>
      <c r="I67" s="68">
        <v>2411.0</v>
      </c>
      <c r="J67" s="68">
        <v>1266.0</v>
      </c>
      <c r="K67" s="68">
        <v>614.0</v>
      </c>
      <c r="L67" s="68">
        <v>1050.0</v>
      </c>
      <c r="M67" s="68">
        <v>1217.0</v>
      </c>
      <c r="N67" s="68">
        <v>1297.0</v>
      </c>
      <c r="O67" s="68">
        <v>1277.0</v>
      </c>
      <c r="P67" s="68">
        <v>1188.0</v>
      </c>
      <c r="Q67" s="68">
        <v>946.0</v>
      </c>
      <c r="R67" s="68">
        <v>868.0</v>
      </c>
      <c r="S67" s="68">
        <v>688.0</v>
      </c>
      <c r="T67" s="68">
        <v>451.0</v>
      </c>
    </row>
    <row r="68">
      <c r="A68" s="429" t="s">
        <v>1138</v>
      </c>
      <c r="B68" s="68">
        <v>2.0220715E7</v>
      </c>
      <c r="C68" s="68">
        <v>1931.0</v>
      </c>
      <c r="D68" s="68">
        <v>93.0</v>
      </c>
      <c r="E68" s="68">
        <v>10026.0</v>
      </c>
      <c r="F68" s="68">
        <v>26748.0</v>
      </c>
      <c r="G68" s="68">
        <v>11544.0</v>
      </c>
      <c r="H68" s="68">
        <v>159756.0</v>
      </c>
      <c r="I68" s="68">
        <v>2426.0</v>
      </c>
      <c r="J68" s="68">
        <v>1156.0</v>
      </c>
      <c r="K68" s="68">
        <v>645.0</v>
      </c>
      <c r="L68" s="68">
        <v>1140.0</v>
      </c>
      <c r="M68" s="68">
        <v>1238.0</v>
      </c>
      <c r="N68" s="68">
        <v>1327.0</v>
      </c>
      <c r="O68" s="68">
        <v>1277.0</v>
      </c>
      <c r="P68" s="68">
        <v>1203.0</v>
      </c>
      <c r="Q68" s="68">
        <v>1070.0</v>
      </c>
      <c r="R68" s="68">
        <v>1019.0</v>
      </c>
      <c r="S68" s="68">
        <v>873.0</v>
      </c>
      <c r="T68" s="68">
        <v>596.0</v>
      </c>
    </row>
    <row r="69">
      <c r="A69" s="429" t="s">
        <v>1138</v>
      </c>
      <c r="B69" s="68">
        <v>2.0220615E7</v>
      </c>
      <c r="C69" s="68">
        <v>1224.0</v>
      </c>
      <c r="D69" s="68">
        <v>88.0</v>
      </c>
      <c r="E69" s="68">
        <v>7761.0</v>
      </c>
      <c r="F69" s="68">
        <v>19169.0</v>
      </c>
      <c r="G69" s="68">
        <v>9688.0</v>
      </c>
      <c r="H69" s="68">
        <v>164763.0</v>
      </c>
      <c r="I69" s="68">
        <v>2734.0</v>
      </c>
      <c r="J69" s="68">
        <v>1242.0</v>
      </c>
      <c r="K69" s="68">
        <v>641.0</v>
      </c>
      <c r="L69" s="68">
        <v>971.0</v>
      </c>
      <c r="M69" s="68">
        <v>1062.0</v>
      </c>
      <c r="N69" s="68">
        <v>1027.0</v>
      </c>
      <c r="O69" s="68">
        <v>979.0</v>
      </c>
      <c r="P69" s="68">
        <v>974.0</v>
      </c>
      <c r="Q69" s="68">
        <v>852.0</v>
      </c>
      <c r="R69" s="68">
        <v>781.0</v>
      </c>
      <c r="S69" s="68">
        <v>683.0</v>
      </c>
      <c r="T69" s="68">
        <v>476.0</v>
      </c>
    </row>
    <row r="70">
      <c r="A70" s="429" t="s">
        <v>1138</v>
      </c>
      <c r="B70" s="68">
        <v>2.0220515E7</v>
      </c>
      <c r="C70" s="68">
        <v>873.0</v>
      </c>
      <c r="D70" s="68">
        <v>66.0</v>
      </c>
      <c r="E70" s="68">
        <v>6328.0</v>
      </c>
      <c r="F70" s="68">
        <v>18826.0</v>
      </c>
      <c r="G70" s="68">
        <v>9385.0</v>
      </c>
      <c r="H70" s="68">
        <v>164090.0</v>
      </c>
      <c r="I70" s="68">
        <v>2776.0</v>
      </c>
      <c r="J70" s="68">
        <v>1210.0</v>
      </c>
      <c r="K70" s="68">
        <v>603.0</v>
      </c>
      <c r="L70" s="68">
        <v>820.0</v>
      </c>
      <c r="M70" s="68">
        <v>1025.0</v>
      </c>
      <c r="N70" s="68">
        <v>974.0</v>
      </c>
      <c r="O70" s="68">
        <v>1001.0</v>
      </c>
      <c r="P70" s="68">
        <v>943.0</v>
      </c>
      <c r="Q70" s="68">
        <v>920.0</v>
      </c>
      <c r="R70" s="68">
        <v>760.0</v>
      </c>
      <c r="S70" s="68">
        <v>689.0</v>
      </c>
      <c r="T70" s="68">
        <v>440.0</v>
      </c>
    </row>
    <row r="71">
      <c r="A71" s="429" t="s">
        <v>1138</v>
      </c>
      <c r="B71" s="68">
        <v>2.0220415E7</v>
      </c>
      <c r="C71" s="68">
        <v>1061.0</v>
      </c>
      <c r="D71" s="68">
        <v>89.0</v>
      </c>
      <c r="E71" s="68">
        <v>7103.0</v>
      </c>
      <c r="F71" s="68">
        <v>19976.0</v>
      </c>
      <c r="G71" s="68">
        <v>9507.0</v>
      </c>
      <c r="H71" s="68">
        <v>164797.0</v>
      </c>
      <c r="I71" s="68">
        <v>2771.0</v>
      </c>
      <c r="J71" s="68">
        <v>1217.0</v>
      </c>
      <c r="K71" s="68">
        <v>649.0</v>
      </c>
      <c r="L71" s="68">
        <v>856.0</v>
      </c>
      <c r="M71" s="68">
        <v>1091.0</v>
      </c>
      <c r="N71" s="68">
        <v>1077.0</v>
      </c>
      <c r="O71" s="68">
        <v>1047.0</v>
      </c>
      <c r="P71" s="68">
        <v>917.0</v>
      </c>
      <c r="Q71" s="68">
        <v>893.0</v>
      </c>
      <c r="R71" s="68">
        <v>740.0</v>
      </c>
      <c r="S71" s="68">
        <v>633.0</v>
      </c>
      <c r="T71" s="68">
        <v>387.0</v>
      </c>
    </row>
    <row r="72">
      <c r="A72" s="429" t="s">
        <v>1138</v>
      </c>
      <c r="B72" s="68">
        <v>2.0220315E7</v>
      </c>
      <c r="C72" s="68">
        <v>7409.0</v>
      </c>
      <c r="D72" s="68">
        <v>36.0</v>
      </c>
      <c r="E72" s="68">
        <v>9918.0</v>
      </c>
      <c r="F72" s="68">
        <v>73642.0</v>
      </c>
      <c r="G72" s="68">
        <v>10386.0</v>
      </c>
      <c r="H72" s="68">
        <v>161948.0</v>
      </c>
      <c r="I72" s="68">
        <v>2739.0</v>
      </c>
      <c r="J72" s="68">
        <v>1213.0</v>
      </c>
      <c r="K72" s="68">
        <v>615.0</v>
      </c>
      <c r="L72" s="68">
        <v>878.0</v>
      </c>
      <c r="M72" s="68">
        <v>1092.0</v>
      </c>
      <c r="N72" s="68">
        <v>1125.0</v>
      </c>
      <c r="O72" s="68">
        <v>1120.0</v>
      </c>
      <c r="P72" s="68">
        <v>1091.0</v>
      </c>
      <c r="Q72" s="68">
        <v>1031.0</v>
      </c>
      <c r="R72" s="68">
        <v>883.0</v>
      </c>
      <c r="S72" s="68">
        <v>761.0</v>
      </c>
      <c r="T72" s="68">
        <v>577.0</v>
      </c>
    </row>
    <row r="73">
      <c r="A73" s="429" t="s">
        <v>1138</v>
      </c>
      <c r="B73" s="68">
        <v>2.0220215E7</v>
      </c>
      <c r="C73" s="68">
        <v>7293.0</v>
      </c>
      <c r="D73" s="68">
        <v>22.0</v>
      </c>
      <c r="E73" s="68">
        <v>9726.0</v>
      </c>
      <c r="F73" s="68">
        <v>73103.0</v>
      </c>
      <c r="G73" s="68">
        <v>10480.0</v>
      </c>
      <c r="H73" s="68">
        <v>163342.0</v>
      </c>
      <c r="I73" s="68">
        <v>2686.0</v>
      </c>
      <c r="J73" s="68">
        <v>1256.0</v>
      </c>
      <c r="K73" s="68">
        <v>712.0</v>
      </c>
      <c r="L73" s="68">
        <v>971.0</v>
      </c>
      <c r="M73" s="68">
        <v>1152.0</v>
      </c>
      <c r="N73" s="68">
        <v>1151.0</v>
      </c>
      <c r="O73" s="68">
        <v>1180.0</v>
      </c>
      <c r="P73" s="68">
        <v>1054.0</v>
      </c>
      <c r="Q73" s="68">
        <v>951.0</v>
      </c>
      <c r="R73" s="68">
        <v>837.0</v>
      </c>
      <c r="S73" s="68">
        <v>727.0</v>
      </c>
      <c r="T73" s="68">
        <v>489.0</v>
      </c>
    </row>
    <row r="74">
      <c r="A74" s="429" t="s">
        <v>1158</v>
      </c>
      <c r="B74" s="68">
        <v>2.0240115E7</v>
      </c>
      <c r="C74" s="68">
        <v>4003.0</v>
      </c>
      <c r="D74" s="68">
        <v>30.0</v>
      </c>
      <c r="E74" s="68">
        <v>1615.0</v>
      </c>
      <c r="F74" s="68">
        <v>102318.0</v>
      </c>
      <c r="G74" s="68">
        <v>12118.0</v>
      </c>
      <c r="H74" s="68">
        <v>75813.0</v>
      </c>
      <c r="I74" s="68">
        <v>3962.0</v>
      </c>
      <c r="J74" s="68">
        <v>1190.0</v>
      </c>
      <c r="K74" s="68">
        <v>1456.0</v>
      </c>
      <c r="L74" s="68">
        <v>1407.0</v>
      </c>
      <c r="M74" s="68">
        <v>1206.0</v>
      </c>
      <c r="N74" s="68">
        <v>1059.0</v>
      </c>
      <c r="O74" s="68">
        <v>940.0</v>
      </c>
      <c r="P74" s="68">
        <v>1015.0</v>
      </c>
      <c r="Q74" s="68">
        <v>1013.0</v>
      </c>
      <c r="R74" s="68">
        <v>908.0</v>
      </c>
      <c r="S74" s="68">
        <v>853.0</v>
      </c>
      <c r="T74" s="68">
        <v>710.0</v>
      </c>
    </row>
    <row r="75">
      <c r="A75" s="429" t="s">
        <v>1158</v>
      </c>
      <c r="B75" s="68">
        <v>2.0231215E7</v>
      </c>
      <c r="C75" s="68">
        <v>4286.0</v>
      </c>
      <c r="D75" s="68">
        <v>160.0</v>
      </c>
      <c r="E75" s="68">
        <v>3683.0</v>
      </c>
      <c r="F75" s="68">
        <v>74103.0</v>
      </c>
      <c r="G75" s="68">
        <v>10436.0</v>
      </c>
      <c r="H75" s="68">
        <v>70621.0</v>
      </c>
      <c r="I75" s="68">
        <v>4159.0</v>
      </c>
      <c r="J75" s="68">
        <v>1102.0</v>
      </c>
      <c r="K75" s="68">
        <v>1385.0</v>
      </c>
      <c r="L75" s="68">
        <v>1205.0</v>
      </c>
      <c r="M75" s="68">
        <v>910.0</v>
      </c>
      <c r="N75" s="68">
        <v>858.0</v>
      </c>
      <c r="O75" s="68">
        <v>793.0</v>
      </c>
      <c r="P75" s="68">
        <v>840.0</v>
      </c>
      <c r="Q75" s="68">
        <v>840.0</v>
      </c>
      <c r="R75" s="68">
        <v>799.0</v>
      </c>
      <c r="S75" s="68">
        <v>760.0</v>
      </c>
      <c r="T75" s="68">
        <v>648.0</v>
      </c>
    </row>
    <row r="76">
      <c r="A76" s="429" t="s">
        <v>1158</v>
      </c>
      <c r="B76" s="68">
        <v>2.0231115E7</v>
      </c>
      <c r="C76" s="68">
        <v>7910.0</v>
      </c>
      <c r="D76" s="68">
        <v>321.0</v>
      </c>
      <c r="E76" s="68">
        <v>11808.0</v>
      </c>
      <c r="F76" s="68">
        <v>67018.0</v>
      </c>
      <c r="G76" s="68">
        <v>7101.0</v>
      </c>
      <c r="H76" s="68">
        <v>69739.0</v>
      </c>
      <c r="I76" s="68">
        <v>4217.0</v>
      </c>
      <c r="J76" s="68">
        <v>1092.0</v>
      </c>
      <c r="K76" s="68">
        <v>1127.0</v>
      </c>
      <c r="L76" s="68">
        <v>696.0</v>
      </c>
      <c r="M76" s="68">
        <v>450.0</v>
      </c>
      <c r="N76" s="68">
        <v>502.0</v>
      </c>
      <c r="O76" s="68">
        <v>552.0</v>
      </c>
      <c r="P76" s="68">
        <v>567.0</v>
      </c>
      <c r="Q76" s="68">
        <v>505.0</v>
      </c>
      <c r="R76" s="68">
        <v>508.0</v>
      </c>
      <c r="S76" s="68">
        <v>426.0</v>
      </c>
      <c r="T76" s="68">
        <v>334.0</v>
      </c>
    </row>
    <row r="77">
      <c r="A77" s="429" t="s">
        <v>1158</v>
      </c>
      <c r="B77" s="68">
        <v>2.0231015E7</v>
      </c>
      <c r="C77" s="68">
        <v>7083.0</v>
      </c>
      <c r="D77" s="68">
        <v>382.0</v>
      </c>
      <c r="E77" s="68">
        <v>15892.0</v>
      </c>
      <c r="F77" s="68">
        <v>39633.0</v>
      </c>
      <c r="G77" s="68">
        <v>6779.0</v>
      </c>
      <c r="H77" s="68">
        <v>71344.0</v>
      </c>
      <c r="I77" s="68">
        <v>4120.0</v>
      </c>
      <c r="J77" s="68">
        <v>1098.0</v>
      </c>
      <c r="K77" s="68">
        <v>1109.0</v>
      </c>
      <c r="L77" s="68">
        <v>597.0</v>
      </c>
      <c r="M77" s="68">
        <v>390.0</v>
      </c>
      <c r="N77" s="68">
        <v>463.0</v>
      </c>
      <c r="O77" s="68">
        <v>567.0</v>
      </c>
      <c r="P77" s="68">
        <v>518.0</v>
      </c>
      <c r="Q77" s="68">
        <v>511.0</v>
      </c>
      <c r="R77" s="68">
        <v>473.0</v>
      </c>
      <c r="S77" s="68">
        <v>450.0</v>
      </c>
      <c r="T77" s="68">
        <v>302.0</v>
      </c>
    </row>
    <row r="78">
      <c r="A78" s="429" t="s">
        <v>1158</v>
      </c>
      <c r="B78" s="68">
        <v>2.0230915E7</v>
      </c>
      <c r="C78" s="68">
        <v>5589.0</v>
      </c>
      <c r="D78" s="68">
        <v>354.0</v>
      </c>
      <c r="E78" s="68">
        <v>10542.0</v>
      </c>
      <c r="F78" s="68">
        <v>42628.0</v>
      </c>
      <c r="G78" s="68">
        <v>6069.0</v>
      </c>
      <c r="H78" s="68">
        <v>75239.0</v>
      </c>
      <c r="I78" s="68">
        <v>3947.0</v>
      </c>
      <c r="J78" s="68">
        <v>1042.0</v>
      </c>
      <c r="K78" s="68">
        <v>934.0</v>
      </c>
      <c r="L78" s="68">
        <v>472.0</v>
      </c>
      <c r="M78" s="68">
        <v>327.0</v>
      </c>
      <c r="N78" s="68">
        <v>415.0</v>
      </c>
      <c r="O78" s="68">
        <v>508.0</v>
      </c>
      <c r="P78" s="68">
        <v>468.0</v>
      </c>
      <c r="Q78" s="68">
        <v>465.0</v>
      </c>
      <c r="R78" s="68">
        <v>436.0</v>
      </c>
      <c r="S78" s="68">
        <v>380.0</v>
      </c>
      <c r="T78" s="68">
        <v>328.0</v>
      </c>
    </row>
    <row r="79">
      <c r="A79" s="429" t="s">
        <v>1158</v>
      </c>
      <c r="B79" s="68">
        <v>2.0230815E7</v>
      </c>
      <c r="C79" s="68">
        <v>7133.0</v>
      </c>
      <c r="D79" s="68">
        <v>289.0</v>
      </c>
      <c r="E79" s="68">
        <v>11548.0</v>
      </c>
      <c r="F79" s="68">
        <v>50378.0</v>
      </c>
      <c r="G79" s="68">
        <v>5678.0</v>
      </c>
      <c r="H79" s="68">
        <v>73198.0</v>
      </c>
      <c r="I79" s="68">
        <v>4184.0</v>
      </c>
      <c r="J79" s="68">
        <v>963.0</v>
      </c>
      <c r="K79" s="68">
        <v>775.0</v>
      </c>
      <c r="L79" s="68">
        <v>451.0</v>
      </c>
      <c r="M79" s="68">
        <v>327.0</v>
      </c>
      <c r="N79" s="68">
        <v>405.0</v>
      </c>
      <c r="O79" s="68">
        <v>447.0</v>
      </c>
      <c r="P79" s="68">
        <v>462.0</v>
      </c>
      <c r="Q79" s="68">
        <v>435.0</v>
      </c>
      <c r="R79" s="68">
        <v>371.0</v>
      </c>
      <c r="S79" s="68">
        <v>408.0</v>
      </c>
      <c r="T79" s="68">
        <v>322.0</v>
      </c>
    </row>
    <row r="80">
      <c r="A80" s="429" t="s">
        <v>1158</v>
      </c>
      <c r="B80" s="68">
        <v>2.0230715E7</v>
      </c>
      <c r="C80" s="68">
        <v>2986.0</v>
      </c>
      <c r="D80" s="68">
        <v>280.0</v>
      </c>
      <c r="E80" s="68">
        <v>6963.0</v>
      </c>
      <c r="F80" s="68">
        <v>36759.0</v>
      </c>
      <c r="G80" s="68">
        <v>5977.0</v>
      </c>
      <c r="H80" s="68">
        <v>67870.0</v>
      </c>
      <c r="I80" s="68">
        <v>4409.0</v>
      </c>
      <c r="J80" s="68">
        <v>938.0</v>
      </c>
      <c r="K80" s="68">
        <v>659.0</v>
      </c>
      <c r="L80" s="68">
        <v>430.0</v>
      </c>
      <c r="M80" s="68">
        <v>413.0</v>
      </c>
      <c r="N80" s="68">
        <v>484.0</v>
      </c>
      <c r="O80" s="68">
        <v>488.0</v>
      </c>
      <c r="P80" s="68">
        <v>511.0</v>
      </c>
      <c r="Q80" s="68">
        <v>532.0</v>
      </c>
      <c r="R80" s="68">
        <v>490.0</v>
      </c>
      <c r="S80" s="68">
        <v>434.0</v>
      </c>
      <c r="T80" s="68">
        <v>367.0</v>
      </c>
    </row>
    <row r="81">
      <c r="A81" s="429" t="s">
        <v>1158</v>
      </c>
      <c r="B81" s="68">
        <v>2.0230615E7</v>
      </c>
      <c r="C81" s="68">
        <v>7378.0</v>
      </c>
      <c r="D81" s="68">
        <v>388.0</v>
      </c>
      <c r="E81" s="68">
        <v>8995.0</v>
      </c>
      <c r="F81" s="68">
        <v>41769.0</v>
      </c>
      <c r="G81" s="68">
        <v>5397.0</v>
      </c>
      <c r="H81" s="68">
        <v>66504.0</v>
      </c>
      <c r="I81" s="68">
        <v>4505.0</v>
      </c>
      <c r="J81" s="68">
        <v>885.0</v>
      </c>
      <c r="K81" s="68">
        <v>547.0</v>
      </c>
      <c r="L81" s="68">
        <v>458.0</v>
      </c>
      <c r="M81" s="68">
        <v>431.0</v>
      </c>
      <c r="N81" s="68">
        <v>451.0</v>
      </c>
      <c r="O81" s="68">
        <v>464.0</v>
      </c>
      <c r="P81" s="68">
        <v>447.0</v>
      </c>
      <c r="Q81" s="68">
        <v>436.0</v>
      </c>
      <c r="R81" s="68">
        <v>390.0</v>
      </c>
      <c r="S81" s="68">
        <v>375.0</v>
      </c>
      <c r="T81" s="68">
        <v>263.0</v>
      </c>
    </row>
    <row r="82">
      <c r="A82" s="429" t="s">
        <v>1158</v>
      </c>
      <c r="B82" s="68">
        <v>2.0230515E7</v>
      </c>
      <c r="C82" s="68">
        <v>3521.0</v>
      </c>
      <c r="D82" s="68">
        <v>469.0</v>
      </c>
      <c r="E82" s="68">
        <v>9852.0</v>
      </c>
      <c r="F82" s="68">
        <v>26011.0</v>
      </c>
      <c r="G82" s="68">
        <v>5442.0</v>
      </c>
      <c r="H82" s="68">
        <v>66199.0</v>
      </c>
      <c r="I82" s="68">
        <v>4475.0</v>
      </c>
      <c r="J82" s="68">
        <v>888.0</v>
      </c>
      <c r="K82" s="68">
        <v>573.0</v>
      </c>
      <c r="L82" s="68">
        <v>449.0</v>
      </c>
      <c r="M82" s="68">
        <v>454.0</v>
      </c>
      <c r="N82" s="68">
        <v>481.0</v>
      </c>
      <c r="O82" s="68">
        <v>436.0</v>
      </c>
      <c r="P82" s="68">
        <v>422.0</v>
      </c>
      <c r="Q82" s="68">
        <v>461.0</v>
      </c>
      <c r="R82" s="68">
        <v>368.0</v>
      </c>
      <c r="S82" s="68">
        <v>379.0</v>
      </c>
      <c r="T82" s="68">
        <v>279.0</v>
      </c>
    </row>
    <row r="83">
      <c r="A83" s="429" t="s">
        <v>1158</v>
      </c>
      <c r="B83" s="68">
        <v>2.0230415E7</v>
      </c>
      <c r="C83" s="68">
        <v>2954.0</v>
      </c>
      <c r="D83" s="68">
        <v>484.0</v>
      </c>
      <c r="E83" s="68">
        <v>7582.0</v>
      </c>
      <c r="F83" s="68">
        <v>20157.0</v>
      </c>
      <c r="G83" s="68">
        <v>5907.0</v>
      </c>
      <c r="H83" s="68">
        <v>64244.0</v>
      </c>
      <c r="I83" s="68">
        <v>4586.0</v>
      </c>
      <c r="J83" s="68">
        <v>1001.0</v>
      </c>
      <c r="K83" s="68">
        <v>639.0</v>
      </c>
      <c r="L83" s="68">
        <v>516.0</v>
      </c>
      <c r="M83" s="68">
        <v>469.0</v>
      </c>
      <c r="N83" s="68">
        <v>529.0</v>
      </c>
      <c r="O83" s="68">
        <v>495.0</v>
      </c>
      <c r="P83" s="68">
        <v>494.0</v>
      </c>
      <c r="Q83" s="68">
        <v>482.0</v>
      </c>
      <c r="R83" s="68">
        <v>438.0</v>
      </c>
      <c r="S83" s="68">
        <v>373.0</v>
      </c>
      <c r="T83" s="68">
        <v>291.0</v>
      </c>
    </row>
    <row r="84">
      <c r="A84" s="429" t="s">
        <v>1158</v>
      </c>
      <c r="B84" s="68">
        <v>2.0230315E7</v>
      </c>
      <c r="C84" s="68">
        <v>1733.0</v>
      </c>
      <c r="D84" s="68">
        <v>237.0</v>
      </c>
      <c r="E84" s="68">
        <v>5965.0</v>
      </c>
      <c r="F84" s="68">
        <v>20368.0</v>
      </c>
      <c r="G84" s="68">
        <v>5158.0</v>
      </c>
      <c r="H84" s="68">
        <v>74818.0</v>
      </c>
      <c r="I84" s="68">
        <v>4646.0</v>
      </c>
      <c r="J84" s="68">
        <v>987.0</v>
      </c>
      <c r="K84" s="68">
        <v>596.0</v>
      </c>
      <c r="L84" s="68">
        <v>432.0</v>
      </c>
      <c r="M84" s="68">
        <v>474.0</v>
      </c>
      <c r="N84" s="68">
        <v>449.0</v>
      </c>
      <c r="O84" s="68">
        <v>449.0</v>
      </c>
      <c r="P84" s="68">
        <v>415.0</v>
      </c>
      <c r="Q84" s="68">
        <v>415.0</v>
      </c>
      <c r="R84" s="68">
        <v>354.0</v>
      </c>
      <c r="S84" s="68">
        <v>308.0</v>
      </c>
      <c r="T84" s="68">
        <v>279.0</v>
      </c>
    </row>
    <row r="85">
      <c r="A85" s="429" t="s">
        <v>1158</v>
      </c>
      <c r="B85" s="68">
        <v>2.0230215E7</v>
      </c>
      <c r="C85" s="68">
        <v>1486.0</v>
      </c>
      <c r="D85" s="68">
        <v>160.0</v>
      </c>
      <c r="E85" s="68">
        <v>4758.0</v>
      </c>
      <c r="F85" s="68">
        <v>17269.0</v>
      </c>
      <c r="G85" s="68">
        <v>4392.0</v>
      </c>
      <c r="H85" s="68">
        <v>62053.0</v>
      </c>
      <c r="I85" s="68">
        <v>5466.0</v>
      </c>
      <c r="J85" s="68">
        <v>615.0</v>
      </c>
      <c r="K85" s="68">
        <v>426.0</v>
      </c>
      <c r="L85" s="68">
        <v>334.0</v>
      </c>
      <c r="M85" s="68">
        <v>392.0</v>
      </c>
      <c r="N85" s="68">
        <v>409.0</v>
      </c>
      <c r="O85" s="68">
        <v>450.0</v>
      </c>
      <c r="P85" s="68">
        <v>390.0</v>
      </c>
      <c r="Q85" s="68">
        <v>399.0</v>
      </c>
      <c r="R85" s="68">
        <v>365.0</v>
      </c>
      <c r="S85" s="68">
        <v>338.0</v>
      </c>
      <c r="T85" s="68">
        <v>274.0</v>
      </c>
    </row>
    <row r="86">
      <c r="A86" s="429" t="s">
        <v>1158</v>
      </c>
      <c r="B86" s="68">
        <v>2.0230115E7</v>
      </c>
      <c r="C86" s="68">
        <v>834.0</v>
      </c>
      <c r="D86" s="68">
        <v>95.0</v>
      </c>
      <c r="E86" s="68">
        <v>2903.0</v>
      </c>
      <c r="F86" s="68">
        <v>14783.0</v>
      </c>
      <c r="G86" s="68">
        <v>3610.0</v>
      </c>
      <c r="H86" s="68">
        <v>53757.0</v>
      </c>
      <c r="I86" s="68">
        <v>6196.0</v>
      </c>
      <c r="J86" s="68">
        <v>472.0</v>
      </c>
      <c r="K86" s="68">
        <v>296.0</v>
      </c>
      <c r="L86" s="68">
        <v>268.0</v>
      </c>
      <c r="M86" s="68">
        <v>335.0</v>
      </c>
      <c r="N86" s="68">
        <v>327.0</v>
      </c>
      <c r="O86" s="68">
        <v>354.0</v>
      </c>
      <c r="P86" s="68">
        <v>347.0</v>
      </c>
      <c r="Q86" s="68">
        <v>373.0</v>
      </c>
      <c r="R86" s="68">
        <v>333.0</v>
      </c>
      <c r="S86" s="68">
        <v>281.0</v>
      </c>
      <c r="T86" s="68">
        <v>224.0</v>
      </c>
    </row>
    <row r="87">
      <c r="A87" s="429" t="s">
        <v>1158</v>
      </c>
      <c r="B87" s="68">
        <v>2.0221215E7</v>
      </c>
      <c r="C87" s="68">
        <v>466.0</v>
      </c>
      <c r="D87" s="68">
        <v>35.0</v>
      </c>
      <c r="E87" s="68">
        <v>1614.0</v>
      </c>
      <c r="F87" s="68">
        <v>12577.0</v>
      </c>
      <c r="G87" s="68">
        <v>4617.0</v>
      </c>
      <c r="H87" s="68">
        <v>57951.0</v>
      </c>
      <c r="I87" s="68">
        <v>5810.0</v>
      </c>
      <c r="J87" s="68">
        <v>562.0</v>
      </c>
      <c r="K87" s="68">
        <v>375.0</v>
      </c>
      <c r="L87" s="68">
        <v>402.0</v>
      </c>
      <c r="M87" s="68">
        <v>384.0</v>
      </c>
      <c r="N87" s="68">
        <v>456.0</v>
      </c>
      <c r="O87" s="68">
        <v>527.0</v>
      </c>
      <c r="P87" s="68">
        <v>492.0</v>
      </c>
      <c r="Q87" s="68">
        <v>436.0</v>
      </c>
      <c r="R87" s="68">
        <v>359.0</v>
      </c>
      <c r="S87" s="68">
        <v>354.0</v>
      </c>
      <c r="T87" s="68">
        <v>270.0</v>
      </c>
    </row>
    <row r="88">
      <c r="A88" s="429" t="s">
        <v>1158</v>
      </c>
      <c r="B88" s="68">
        <v>2.0221115E7</v>
      </c>
      <c r="C88" s="68">
        <v>722.0</v>
      </c>
      <c r="D88" s="68">
        <v>66.0</v>
      </c>
      <c r="E88" s="68">
        <v>2827.0</v>
      </c>
      <c r="F88" s="68">
        <v>13113.0</v>
      </c>
      <c r="G88" s="68">
        <v>4447.0</v>
      </c>
      <c r="H88" s="68">
        <v>57813.0</v>
      </c>
      <c r="I88" s="68">
        <v>5835.0</v>
      </c>
      <c r="J88" s="68">
        <v>541.0</v>
      </c>
      <c r="K88" s="68">
        <v>367.0</v>
      </c>
      <c r="L88" s="68">
        <v>354.0</v>
      </c>
      <c r="M88" s="68">
        <v>401.0</v>
      </c>
      <c r="N88" s="68">
        <v>474.0</v>
      </c>
      <c r="O88" s="68">
        <v>456.0</v>
      </c>
      <c r="P88" s="68">
        <v>487.0</v>
      </c>
      <c r="Q88" s="68">
        <v>453.0</v>
      </c>
      <c r="R88" s="68">
        <v>362.0</v>
      </c>
      <c r="S88" s="68">
        <v>305.0</v>
      </c>
      <c r="T88" s="68">
        <v>247.0</v>
      </c>
    </row>
    <row r="89">
      <c r="A89" s="429" t="s">
        <v>1158</v>
      </c>
      <c r="B89" s="68">
        <v>2.0221015E7</v>
      </c>
      <c r="C89" s="68">
        <v>397.0</v>
      </c>
      <c r="D89" s="68">
        <v>26.0</v>
      </c>
      <c r="E89" s="68">
        <v>1463.0</v>
      </c>
      <c r="F89" s="68">
        <v>12693.0</v>
      </c>
      <c r="G89" s="68">
        <v>4411.0</v>
      </c>
      <c r="H89" s="68">
        <v>52450.0</v>
      </c>
      <c r="I89" s="68">
        <v>6324.0</v>
      </c>
      <c r="J89" s="68">
        <v>471.0</v>
      </c>
      <c r="K89" s="68">
        <v>354.0</v>
      </c>
      <c r="L89" s="68">
        <v>369.0</v>
      </c>
      <c r="M89" s="68">
        <v>398.0</v>
      </c>
      <c r="N89" s="68">
        <v>472.0</v>
      </c>
      <c r="O89" s="68">
        <v>417.0</v>
      </c>
      <c r="P89" s="68">
        <v>442.0</v>
      </c>
      <c r="Q89" s="68">
        <v>468.0</v>
      </c>
      <c r="R89" s="68">
        <v>399.0</v>
      </c>
      <c r="S89" s="68">
        <v>336.0</v>
      </c>
      <c r="T89" s="68">
        <v>285.0</v>
      </c>
    </row>
    <row r="90">
      <c r="A90" s="429" t="s">
        <v>1158</v>
      </c>
      <c r="B90" s="68">
        <v>2.0220915E7</v>
      </c>
      <c r="C90" s="68">
        <v>267.0</v>
      </c>
      <c r="D90" s="68">
        <v>24.0</v>
      </c>
      <c r="E90" s="68">
        <v>1553.0</v>
      </c>
      <c r="F90" s="68">
        <v>13141.0</v>
      </c>
      <c r="G90" s="68">
        <v>4177.0</v>
      </c>
      <c r="H90" s="68">
        <v>50588.0</v>
      </c>
      <c r="I90" s="68">
        <v>6597.0</v>
      </c>
      <c r="J90" s="68">
        <v>486.0</v>
      </c>
      <c r="K90" s="68">
        <v>370.0</v>
      </c>
      <c r="L90" s="68">
        <v>337.0</v>
      </c>
      <c r="M90" s="68">
        <v>451.0</v>
      </c>
      <c r="N90" s="68">
        <v>428.0</v>
      </c>
      <c r="O90" s="68">
        <v>401.0</v>
      </c>
      <c r="P90" s="68">
        <v>449.0</v>
      </c>
      <c r="Q90" s="68">
        <v>412.0</v>
      </c>
      <c r="R90" s="68">
        <v>367.0</v>
      </c>
      <c r="S90" s="68">
        <v>278.0</v>
      </c>
      <c r="T90" s="68">
        <v>198.0</v>
      </c>
    </row>
    <row r="91">
      <c r="A91" s="429" t="s">
        <v>1158</v>
      </c>
      <c r="B91" s="68">
        <v>2.0220815E7</v>
      </c>
      <c r="C91" s="68">
        <v>560.0</v>
      </c>
      <c r="D91" s="68">
        <v>13.0</v>
      </c>
      <c r="E91" s="68">
        <v>997.0</v>
      </c>
      <c r="F91" s="68">
        <v>11926.0</v>
      </c>
      <c r="G91" s="68">
        <v>4902.0</v>
      </c>
      <c r="H91" s="68">
        <v>56431.0</v>
      </c>
      <c r="I91" s="68">
        <v>6024.0</v>
      </c>
      <c r="J91" s="68">
        <v>618.0</v>
      </c>
      <c r="K91" s="68">
        <v>451.0</v>
      </c>
      <c r="L91" s="68">
        <v>423.0</v>
      </c>
      <c r="M91" s="68">
        <v>446.0</v>
      </c>
      <c r="N91" s="68">
        <v>429.0</v>
      </c>
      <c r="O91" s="68">
        <v>448.0</v>
      </c>
      <c r="P91" s="68">
        <v>499.0</v>
      </c>
      <c r="Q91" s="68">
        <v>477.0</v>
      </c>
      <c r="R91" s="68">
        <v>425.0</v>
      </c>
      <c r="S91" s="68">
        <v>387.0</v>
      </c>
      <c r="T91" s="68">
        <v>299.0</v>
      </c>
    </row>
    <row r="92">
      <c r="A92" s="429" t="s">
        <v>1158</v>
      </c>
      <c r="B92" s="68">
        <v>2.0220715E7</v>
      </c>
      <c r="C92" s="68">
        <v>648.0</v>
      </c>
      <c r="D92" s="68">
        <v>15.0</v>
      </c>
      <c r="E92" s="68">
        <v>1032.0</v>
      </c>
      <c r="F92" s="68">
        <v>24165.0</v>
      </c>
      <c r="G92" s="68">
        <v>5553.0</v>
      </c>
      <c r="H92" s="68">
        <v>80796.0</v>
      </c>
      <c r="I92" s="68">
        <v>4431.0</v>
      </c>
      <c r="J92" s="68">
        <v>971.0</v>
      </c>
      <c r="K92" s="68">
        <v>770.0</v>
      </c>
      <c r="L92" s="68">
        <v>506.0</v>
      </c>
      <c r="M92" s="68">
        <v>482.0</v>
      </c>
      <c r="N92" s="68">
        <v>511.0</v>
      </c>
      <c r="O92" s="68">
        <v>440.0</v>
      </c>
      <c r="P92" s="68">
        <v>523.0</v>
      </c>
      <c r="Q92" s="68">
        <v>447.0</v>
      </c>
      <c r="R92" s="68">
        <v>380.0</v>
      </c>
      <c r="S92" s="68">
        <v>306.0</v>
      </c>
      <c r="T92" s="68">
        <v>217.0</v>
      </c>
    </row>
    <row r="93">
      <c r="A93" s="429" t="s">
        <v>1158</v>
      </c>
      <c r="B93" s="68">
        <v>2.0220615E7</v>
      </c>
      <c r="C93" s="68">
        <v>2069.0</v>
      </c>
      <c r="D93" s="68">
        <v>18.0</v>
      </c>
      <c r="E93" s="68">
        <v>1958.0</v>
      </c>
      <c r="F93" s="68">
        <v>46474.0</v>
      </c>
      <c r="G93" s="68">
        <v>4771.0</v>
      </c>
      <c r="H93" s="68">
        <v>87714.0</v>
      </c>
      <c r="I93" s="68">
        <v>4833.0</v>
      </c>
      <c r="J93" s="68">
        <v>880.0</v>
      </c>
      <c r="K93" s="68">
        <v>628.0</v>
      </c>
      <c r="L93" s="68">
        <v>418.0</v>
      </c>
      <c r="M93" s="68">
        <v>403.0</v>
      </c>
      <c r="N93" s="68">
        <v>439.0</v>
      </c>
      <c r="O93" s="68">
        <v>423.0</v>
      </c>
      <c r="P93" s="68">
        <v>408.0</v>
      </c>
      <c r="Q93" s="68">
        <v>383.0</v>
      </c>
      <c r="R93" s="68">
        <v>323.0</v>
      </c>
      <c r="S93" s="68">
        <v>288.0</v>
      </c>
      <c r="T93" s="68">
        <v>178.0</v>
      </c>
    </row>
    <row r="94">
      <c r="A94" s="429" t="s">
        <v>1158</v>
      </c>
      <c r="B94" s="68">
        <v>2.0220515E7</v>
      </c>
      <c r="C94" s="68">
        <v>1950.0</v>
      </c>
      <c r="D94" s="68">
        <v>22.0</v>
      </c>
      <c r="E94" s="68">
        <v>1398.0</v>
      </c>
      <c r="F94" s="68">
        <v>44149.0</v>
      </c>
      <c r="G94" s="68">
        <v>5936.0</v>
      </c>
      <c r="H94" s="68">
        <v>87309.0</v>
      </c>
      <c r="I94" s="68">
        <v>4956.0</v>
      </c>
      <c r="J94" s="68">
        <v>1040.0</v>
      </c>
      <c r="K94" s="68">
        <v>733.0</v>
      </c>
      <c r="L94" s="68">
        <v>500.0</v>
      </c>
      <c r="M94" s="68">
        <v>515.0</v>
      </c>
      <c r="N94" s="68">
        <v>549.0</v>
      </c>
      <c r="O94" s="68">
        <v>545.0</v>
      </c>
      <c r="P94" s="68">
        <v>564.0</v>
      </c>
      <c r="Q94" s="68">
        <v>481.0</v>
      </c>
      <c r="R94" s="68">
        <v>405.0</v>
      </c>
      <c r="S94" s="68">
        <v>347.0</v>
      </c>
      <c r="T94" s="68">
        <v>257.0</v>
      </c>
    </row>
    <row r="95">
      <c r="A95" s="429" t="s">
        <v>1158</v>
      </c>
      <c r="B95" s="68">
        <v>2.0220415E7</v>
      </c>
      <c r="C95" s="68">
        <v>1522.0</v>
      </c>
      <c r="D95" s="68">
        <v>35.0</v>
      </c>
      <c r="E95" s="68">
        <v>2783.0</v>
      </c>
      <c r="F95" s="68">
        <v>32678.0</v>
      </c>
      <c r="G95" s="68">
        <v>6686.0</v>
      </c>
      <c r="H95" s="68">
        <v>91841.0</v>
      </c>
      <c r="I95" s="68">
        <v>4661.0</v>
      </c>
      <c r="J95" s="68">
        <v>1095.0</v>
      </c>
      <c r="K95" s="68">
        <v>749.0</v>
      </c>
      <c r="L95" s="68">
        <v>525.0</v>
      </c>
      <c r="M95" s="68">
        <v>576.0</v>
      </c>
      <c r="N95" s="68">
        <v>596.0</v>
      </c>
      <c r="O95" s="68">
        <v>645.0</v>
      </c>
      <c r="P95" s="68">
        <v>573.0</v>
      </c>
      <c r="Q95" s="68">
        <v>583.0</v>
      </c>
      <c r="R95" s="68">
        <v>533.0</v>
      </c>
      <c r="S95" s="68">
        <v>497.0</v>
      </c>
      <c r="T95" s="68">
        <v>314.0</v>
      </c>
    </row>
    <row r="96">
      <c r="A96" s="429" t="s">
        <v>1158</v>
      </c>
      <c r="B96" s="68">
        <v>2.0220315E7</v>
      </c>
      <c r="C96" s="68">
        <v>827.0</v>
      </c>
      <c r="D96" s="68">
        <v>25.0</v>
      </c>
      <c r="E96" s="68">
        <v>2276.0</v>
      </c>
      <c r="F96" s="68">
        <v>22251.0</v>
      </c>
      <c r="G96" s="68">
        <v>6508.0</v>
      </c>
      <c r="H96" s="68">
        <v>91088.0</v>
      </c>
      <c r="I96" s="68">
        <v>4602.0</v>
      </c>
      <c r="J96" s="68">
        <v>1114.0</v>
      </c>
      <c r="K96" s="68">
        <v>741.0</v>
      </c>
      <c r="L96" s="68">
        <v>561.0</v>
      </c>
      <c r="M96" s="68">
        <v>538.0</v>
      </c>
      <c r="N96" s="68">
        <v>574.0</v>
      </c>
      <c r="O96" s="68">
        <v>602.0</v>
      </c>
      <c r="P96" s="68">
        <v>587.0</v>
      </c>
      <c r="Q96" s="68">
        <v>538.0</v>
      </c>
      <c r="R96" s="68">
        <v>517.0</v>
      </c>
      <c r="S96" s="68">
        <v>427.0</v>
      </c>
      <c r="T96" s="68">
        <v>309.0</v>
      </c>
    </row>
    <row r="97">
      <c r="A97" s="429" t="s">
        <v>1158</v>
      </c>
      <c r="B97" s="68">
        <v>2.0220215E7</v>
      </c>
      <c r="C97" s="68">
        <v>573.0</v>
      </c>
      <c r="D97" s="68">
        <v>15.0</v>
      </c>
      <c r="E97" s="68">
        <v>2388.0</v>
      </c>
      <c r="F97" s="68">
        <v>16059.0</v>
      </c>
      <c r="G97" s="68">
        <v>6637.0</v>
      </c>
      <c r="H97" s="68">
        <v>86921.0</v>
      </c>
      <c r="I97" s="68">
        <v>4742.0</v>
      </c>
      <c r="J97" s="68">
        <v>1065.0</v>
      </c>
      <c r="K97" s="68">
        <v>729.0</v>
      </c>
      <c r="L97" s="68">
        <v>658.0</v>
      </c>
      <c r="M97" s="68">
        <v>607.0</v>
      </c>
      <c r="N97" s="68">
        <v>646.0</v>
      </c>
      <c r="O97" s="68">
        <v>691.0</v>
      </c>
      <c r="P97" s="68">
        <v>612.0</v>
      </c>
      <c r="Q97" s="68">
        <v>559.0</v>
      </c>
      <c r="R97" s="68">
        <v>457.0</v>
      </c>
      <c r="S97" s="68">
        <v>358.0</v>
      </c>
      <c r="T97" s="68">
        <v>255.0</v>
      </c>
    </row>
    <row r="98">
      <c r="A98" s="429" t="s">
        <v>1179</v>
      </c>
      <c r="B98" s="68">
        <v>2.0240115E7</v>
      </c>
      <c r="C98" s="68">
        <v>7109.0</v>
      </c>
      <c r="D98" s="68">
        <v>43.0</v>
      </c>
      <c r="E98" s="68">
        <v>6394.0</v>
      </c>
      <c r="F98" s="68">
        <v>62793.0</v>
      </c>
      <c r="G98" s="68">
        <v>30335.0</v>
      </c>
      <c r="H98" s="68">
        <v>204375.0</v>
      </c>
      <c r="I98" s="68">
        <v>1720.0</v>
      </c>
      <c r="J98" s="68">
        <v>1201.0</v>
      </c>
      <c r="K98" s="68">
        <v>1820.0</v>
      </c>
      <c r="L98" s="68">
        <v>2332.0</v>
      </c>
      <c r="M98" s="68">
        <v>2450.0</v>
      </c>
      <c r="N98" s="68">
        <v>2716.0</v>
      </c>
      <c r="O98" s="68">
        <v>2873.0</v>
      </c>
      <c r="P98" s="68">
        <v>3114.0</v>
      </c>
      <c r="Q98" s="68">
        <v>3301.0</v>
      </c>
      <c r="R98" s="68">
        <v>3478.0</v>
      </c>
      <c r="S98" s="68">
        <v>3650.0</v>
      </c>
      <c r="T98" s="68">
        <v>3287.0</v>
      </c>
    </row>
    <row r="99">
      <c r="A99" s="429" t="s">
        <v>1179</v>
      </c>
      <c r="B99" s="68">
        <v>2.0231215E7</v>
      </c>
      <c r="C99" s="68">
        <v>5262.0</v>
      </c>
      <c r="D99" s="68">
        <v>53.0</v>
      </c>
      <c r="E99" s="68">
        <v>6313.0</v>
      </c>
      <c r="F99" s="68">
        <v>126214.0</v>
      </c>
      <c r="G99" s="68">
        <v>26336.0</v>
      </c>
      <c r="H99" s="68">
        <v>186037.0</v>
      </c>
      <c r="I99" s="68">
        <v>1831.0</v>
      </c>
      <c r="J99" s="68">
        <v>1060.0</v>
      </c>
      <c r="K99" s="68">
        <v>1570.0</v>
      </c>
      <c r="L99" s="68">
        <v>1816.0</v>
      </c>
      <c r="M99" s="68">
        <v>2044.0</v>
      </c>
      <c r="N99" s="68">
        <v>2219.0</v>
      </c>
      <c r="O99" s="68">
        <v>2471.0</v>
      </c>
      <c r="P99" s="68">
        <v>2674.0</v>
      </c>
      <c r="Q99" s="68">
        <v>3010.0</v>
      </c>
      <c r="R99" s="68">
        <v>3101.0</v>
      </c>
      <c r="S99" s="68">
        <v>3230.0</v>
      </c>
      <c r="T99" s="68">
        <v>3062.0</v>
      </c>
    </row>
    <row r="100">
      <c r="A100" s="429" t="s">
        <v>1179</v>
      </c>
      <c r="B100" s="68">
        <v>2.0231115E7</v>
      </c>
      <c r="C100" s="68">
        <v>4368.0</v>
      </c>
      <c r="D100" s="68">
        <v>115.0</v>
      </c>
      <c r="E100" s="68">
        <v>6994.0</v>
      </c>
      <c r="F100" s="68">
        <v>102498.0</v>
      </c>
      <c r="G100" s="68">
        <v>21939.0</v>
      </c>
      <c r="H100" s="68">
        <v>176280.0</v>
      </c>
      <c r="I100" s="68">
        <v>1914.0</v>
      </c>
      <c r="J100" s="68">
        <v>974.0</v>
      </c>
      <c r="K100" s="68">
        <v>1184.0</v>
      </c>
      <c r="L100" s="68">
        <v>1341.0</v>
      </c>
      <c r="M100" s="68">
        <v>1631.0</v>
      </c>
      <c r="N100" s="68">
        <v>1950.0</v>
      </c>
      <c r="O100" s="68">
        <v>2211.0</v>
      </c>
      <c r="P100" s="68">
        <v>2362.0</v>
      </c>
      <c r="Q100" s="68">
        <v>2533.0</v>
      </c>
      <c r="R100" s="68">
        <v>2561.0</v>
      </c>
      <c r="S100" s="68">
        <v>2654.0</v>
      </c>
      <c r="T100" s="68">
        <v>2468.0</v>
      </c>
    </row>
    <row r="101">
      <c r="A101" s="429" t="s">
        <v>1179</v>
      </c>
      <c r="B101" s="68">
        <v>2.0231015E7</v>
      </c>
      <c r="C101" s="68">
        <v>868.0</v>
      </c>
      <c r="D101" s="68">
        <v>50.0</v>
      </c>
      <c r="E101" s="68">
        <v>781.0</v>
      </c>
      <c r="F101" s="68">
        <v>74745.0</v>
      </c>
      <c r="G101" s="68">
        <v>20401.0</v>
      </c>
      <c r="H101" s="68">
        <v>164734.0</v>
      </c>
      <c r="I101" s="68">
        <v>1980.0</v>
      </c>
      <c r="J101" s="68">
        <v>833.0</v>
      </c>
      <c r="K101" s="68">
        <v>1155.0</v>
      </c>
      <c r="L101" s="68">
        <v>1188.0</v>
      </c>
      <c r="M101" s="68">
        <v>1503.0</v>
      </c>
      <c r="N101" s="68">
        <v>1885.0</v>
      </c>
      <c r="O101" s="68">
        <v>2035.0</v>
      </c>
      <c r="P101" s="68">
        <v>2245.0</v>
      </c>
      <c r="Q101" s="68">
        <v>2420.0</v>
      </c>
      <c r="R101" s="68">
        <v>2395.0</v>
      </c>
      <c r="S101" s="68">
        <v>2439.0</v>
      </c>
      <c r="T101" s="68">
        <v>2201.0</v>
      </c>
    </row>
    <row r="102">
      <c r="A102" s="429" t="s">
        <v>1179</v>
      </c>
      <c r="B102" s="68">
        <v>2.0230915E7</v>
      </c>
      <c r="C102" s="68">
        <v>3427.0</v>
      </c>
      <c r="D102" s="68">
        <v>77.0</v>
      </c>
      <c r="E102" s="68">
        <v>6171.0</v>
      </c>
      <c r="F102" s="68">
        <v>73956.0</v>
      </c>
      <c r="G102" s="68">
        <v>18746.0</v>
      </c>
      <c r="H102" s="68">
        <v>163246.0</v>
      </c>
      <c r="I102" s="68">
        <v>2058.0</v>
      </c>
      <c r="J102" s="68">
        <v>755.0</v>
      </c>
      <c r="K102" s="68">
        <v>1138.0</v>
      </c>
      <c r="L102" s="68">
        <v>1151.0</v>
      </c>
      <c r="M102" s="68">
        <v>1428.0</v>
      </c>
      <c r="N102" s="68">
        <v>1664.0</v>
      </c>
      <c r="O102" s="68">
        <v>1811.0</v>
      </c>
      <c r="P102" s="68">
        <v>1888.0</v>
      </c>
      <c r="Q102" s="68">
        <v>2153.0</v>
      </c>
      <c r="R102" s="68">
        <v>2238.0</v>
      </c>
      <c r="S102" s="68">
        <v>2356.0</v>
      </c>
      <c r="T102" s="68">
        <v>2087.0</v>
      </c>
    </row>
    <row r="103">
      <c r="A103" s="429" t="s">
        <v>1179</v>
      </c>
      <c r="B103" s="68">
        <v>2.0230815E7</v>
      </c>
      <c r="C103" s="68">
        <v>4910.0</v>
      </c>
      <c r="D103" s="68">
        <v>188.0</v>
      </c>
      <c r="E103" s="68">
        <v>7961.0</v>
      </c>
      <c r="F103" s="68">
        <v>75632.0</v>
      </c>
      <c r="G103" s="68">
        <v>20258.0</v>
      </c>
      <c r="H103" s="68">
        <v>157358.0</v>
      </c>
      <c r="I103" s="68">
        <v>2154.0</v>
      </c>
      <c r="J103" s="68">
        <v>902.0</v>
      </c>
      <c r="K103" s="68">
        <v>1211.0</v>
      </c>
      <c r="L103" s="68">
        <v>1204.0</v>
      </c>
      <c r="M103" s="68">
        <v>1488.0</v>
      </c>
      <c r="N103" s="68">
        <v>1735.0</v>
      </c>
      <c r="O103" s="68">
        <v>1842.0</v>
      </c>
      <c r="P103" s="68">
        <v>2091.0</v>
      </c>
      <c r="Q103" s="68">
        <v>2272.0</v>
      </c>
      <c r="R103" s="68">
        <v>2425.0</v>
      </c>
      <c r="S103" s="68">
        <v>2646.0</v>
      </c>
      <c r="T103" s="68">
        <v>2378.0</v>
      </c>
    </row>
    <row r="104">
      <c r="A104" s="429" t="s">
        <v>1179</v>
      </c>
      <c r="B104" s="68">
        <v>2.0230715E7</v>
      </c>
      <c r="C104" s="68">
        <v>3934.0</v>
      </c>
      <c r="D104" s="68">
        <v>129.0</v>
      </c>
      <c r="E104" s="68">
        <v>7906.0</v>
      </c>
      <c r="F104" s="68">
        <v>91127.0</v>
      </c>
      <c r="G104" s="68">
        <v>21214.0</v>
      </c>
      <c r="H104" s="68">
        <v>165167.0</v>
      </c>
      <c r="I104" s="68">
        <v>2037.0</v>
      </c>
      <c r="J104" s="68">
        <v>1016.0</v>
      </c>
      <c r="K104" s="68">
        <v>1228.0</v>
      </c>
      <c r="L104" s="68">
        <v>1221.0</v>
      </c>
      <c r="M104" s="68">
        <v>1447.0</v>
      </c>
      <c r="N104" s="68">
        <v>1828.0</v>
      </c>
      <c r="O104" s="68">
        <v>2020.0</v>
      </c>
      <c r="P104" s="68">
        <v>2237.0</v>
      </c>
      <c r="Q104" s="68">
        <v>2426.0</v>
      </c>
      <c r="R104" s="68">
        <v>2705.0</v>
      </c>
      <c r="S104" s="68">
        <v>2687.0</v>
      </c>
      <c r="T104" s="68">
        <v>2331.0</v>
      </c>
    </row>
    <row r="105">
      <c r="A105" s="429" t="s">
        <v>1179</v>
      </c>
      <c r="B105" s="68">
        <v>2.0230615E7</v>
      </c>
      <c r="C105" s="68">
        <v>3364.0</v>
      </c>
      <c r="D105" s="68">
        <v>200.0</v>
      </c>
      <c r="E105" s="68">
        <v>7334.0</v>
      </c>
      <c r="F105" s="68">
        <v>78625.0</v>
      </c>
      <c r="G105" s="68">
        <v>20936.0</v>
      </c>
      <c r="H105" s="68">
        <v>159859.0</v>
      </c>
      <c r="I105" s="68">
        <v>2089.0</v>
      </c>
      <c r="J105" s="68">
        <v>958.0</v>
      </c>
      <c r="K105" s="68">
        <v>1114.0</v>
      </c>
      <c r="L105" s="68">
        <v>1151.0</v>
      </c>
      <c r="M105" s="68">
        <v>1385.0</v>
      </c>
      <c r="N105" s="68">
        <v>1912.0</v>
      </c>
      <c r="O105" s="68">
        <v>2042.0</v>
      </c>
      <c r="P105" s="68">
        <v>2202.0</v>
      </c>
      <c r="Q105" s="68">
        <v>2419.0</v>
      </c>
      <c r="R105" s="68">
        <v>2694.0</v>
      </c>
      <c r="S105" s="68">
        <v>2649.0</v>
      </c>
      <c r="T105" s="68">
        <v>2361.0</v>
      </c>
    </row>
    <row r="106">
      <c r="A106" s="429" t="s">
        <v>1179</v>
      </c>
      <c r="B106" s="68">
        <v>2.0230515E7</v>
      </c>
      <c r="C106" s="68">
        <v>1710.0</v>
      </c>
      <c r="D106" s="68">
        <v>259.0</v>
      </c>
      <c r="E106" s="68">
        <v>3709.0</v>
      </c>
      <c r="F106" s="68">
        <v>69225.0</v>
      </c>
      <c r="G106" s="68">
        <v>22865.0</v>
      </c>
      <c r="H106" s="68">
        <v>157141.0</v>
      </c>
      <c r="I106" s="68">
        <v>2119.0</v>
      </c>
      <c r="J106" s="68">
        <v>976.0</v>
      </c>
      <c r="K106" s="68">
        <v>1197.0</v>
      </c>
      <c r="L106" s="68">
        <v>1380.0</v>
      </c>
      <c r="M106" s="68">
        <v>1610.0</v>
      </c>
      <c r="N106" s="68">
        <v>2121.0</v>
      </c>
      <c r="O106" s="68">
        <v>2326.0</v>
      </c>
      <c r="P106" s="68">
        <v>2364.0</v>
      </c>
      <c r="Q106" s="68">
        <v>2644.0</v>
      </c>
      <c r="R106" s="68">
        <v>2854.0</v>
      </c>
      <c r="S106" s="68">
        <v>2824.0</v>
      </c>
      <c r="T106" s="68">
        <v>2519.0</v>
      </c>
    </row>
    <row r="107">
      <c r="A107" s="429" t="s">
        <v>1179</v>
      </c>
      <c r="B107" s="68">
        <v>2.0230415E7</v>
      </c>
      <c r="C107" s="68">
        <v>1432.0</v>
      </c>
      <c r="D107" s="68">
        <v>171.0</v>
      </c>
      <c r="E107" s="68">
        <v>2167.0</v>
      </c>
      <c r="F107" s="68">
        <v>82123.0</v>
      </c>
      <c r="G107" s="68">
        <v>25888.0</v>
      </c>
      <c r="H107" s="68">
        <v>163768.0</v>
      </c>
      <c r="I107" s="68">
        <v>2020.0</v>
      </c>
      <c r="J107" s="68">
        <v>1191.0</v>
      </c>
      <c r="K107" s="68">
        <v>1510.0</v>
      </c>
      <c r="L107" s="68">
        <v>1829.0</v>
      </c>
      <c r="M107" s="68">
        <v>1961.0</v>
      </c>
      <c r="N107" s="68">
        <v>2351.0</v>
      </c>
      <c r="O107" s="68">
        <v>2535.0</v>
      </c>
      <c r="P107" s="68">
        <v>2582.0</v>
      </c>
      <c r="Q107" s="68">
        <v>2933.0</v>
      </c>
      <c r="R107" s="68">
        <v>3112.0</v>
      </c>
      <c r="S107" s="68">
        <v>3106.0</v>
      </c>
      <c r="T107" s="68">
        <v>2728.0</v>
      </c>
    </row>
    <row r="108">
      <c r="A108" s="429" t="s">
        <v>1179</v>
      </c>
      <c r="B108" s="68">
        <v>2.0230315E7</v>
      </c>
      <c r="C108" s="68">
        <v>1139.0</v>
      </c>
      <c r="D108" s="68">
        <v>118.0</v>
      </c>
      <c r="E108" s="68">
        <v>1194.0</v>
      </c>
      <c r="F108" s="68">
        <v>75902.0</v>
      </c>
      <c r="G108" s="68">
        <v>26042.0</v>
      </c>
      <c r="H108" s="68">
        <v>158571.0</v>
      </c>
      <c r="I108" s="68">
        <v>2415.0</v>
      </c>
      <c r="J108" s="68">
        <v>1136.0</v>
      </c>
      <c r="K108" s="68">
        <v>1520.0</v>
      </c>
      <c r="L108" s="68">
        <v>1842.0</v>
      </c>
      <c r="M108" s="68">
        <v>2114.0</v>
      </c>
      <c r="N108" s="68">
        <v>2284.0</v>
      </c>
      <c r="O108" s="68">
        <v>2680.0</v>
      </c>
      <c r="P108" s="68">
        <v>2734.0</v>
      </c>
      <c r="Q108" s="68">
        <v>2936.0</v>
      </c>
      <c r="R108" s="68">
        <v>3053.0</v>
      </c>
      <c r="S108" s="68">
        <v>3090.0</v>
      </c>
      <c r="T108" s="68">
        <v>2653.0</v>
      </c>
    </row>
    <row r="109">
      <c r="A109" s="429" t="s">
        <v>1179</v>
      </c>
      <c r="B109" s="68">
        <v>2.0230215E7</v>
      </c>
      <c r="C109" s="68">
        <v>955.0</v>
      </c>
      <c r="D109" s="68">
        <v>57.0</v>
      </c>
      <c r="E109" s="68">
        <v>830.0</v>
      </c>
      <c r="F109" s="68">
        <v>75469.0</v>
      </c>
      <c r="G109" s="68">
        <v>25542.0</v>
      </c>
      <c r="H109" s="68">
        <v>156916.0</v>
      </c>
      <c r="I109" s="68">
        <v>2439.0</v>
      </c>
      <c r="J109" s="68">
        <v>1052.0</v>
      </c>
      <c r="K109" s="68">
        <v>1395.0</v>
      </c>
      <c r="L109" s="68">
        <v>1585.0</v>
      </c>
      <c r="M109" s="68">
        <v>1867.0</v>
      </c>
      <c r="N109" s="68">
        <v>2182.0</v>
      </c>
      <c r="O109" s="68">
        <v>2375.0</v>
      </c>
      <c r="P109" s="68">
        <v>2618.0</v>
      </c>
      <c r="Q109" s="68">
        <v>3003.0</v>
      </c>
      <c r="R109" s="68">
        <v>3132.0</v>
      </c>
      <c r="S109" s="68">
        <v>3362.0</v>
      </c>
      <c r="T109" s="68">
        <v>2971.0</v>
      </c>
    </row>
    <row r="110">
      <c r="A110" s="429" t="s">
        <v>1179</v>
      </c>
      <c r="B110" s="68">
        <v>2.0230115E7</v>
      </c>
      <c r="C110" s="68">
        <v>4362.0</v>
      </c>
      <c r="D110" s="68">
        <v>56.0</v>
      </c>
      <c r="E110" s="68">
        <v>9479.0</v>
      </c>
      <c r="F110" s="68">
        <v>67934.0</v>
      </c>
      <c r="G110" s="68">
        <v>22932.0</v>
      </c>
      <c r="H110" s="68">
        <v>144040.0</v>
      </c>
      <c r="I110" s="68">
        <v>2621.0</v>
      </c>
      <c r="J110" s="68">
        <v>788.0</v>
      </c>
      <c r="K110" s="68">
        <v>1071.0</v>
      </c>
      <c r="L110" s="68">
        <v>1333.0</v>
      </c>
      <c r="M110" s="68">
        <v>1644.0</v>
      </c>
      <c r="N110" s="68">
        <v>1991.0</v>
      </c>
      <c r="O110" s="68">
        <v>2138.0</v>
      </c>
      <c r="P110" s="68">
        <v>2533.0</v>
      </c>
      <c r="Q110" s="68">
        <v>2689.0</v>
      </c>
      <c r="R110" s="68">
        <v>2965.0</v>
      </c>
      <c r="S110" s="68">
        <v>3011.0</v>
      </c>
      <c r="T110" s="68">
        <v>2769.0</v>
      </c>
    </row>
    <row r="111">
      <c r="A111" s="429" t="s">
        <v>1179</v>
      </c>
      <c r="B111" s="68">
        <v>2.0221215E7</v>
      </c>
      <c r="C111" s="68">
        <v>1336.0</v>
      </c>
      <c r="D111" s="68">
        <v>55.0</v>
      </c>
      <c r="E111" s="68">
        <v>5760.0</v>
      </c>
      <c r="F111" s="68">
        <v>34471.0</v>
      </c>
      <c r="G111" s="68">
        <v>22739.0</v>
      </c>
      <c r="H111" s="68">
        <v>142577.0</v>
      </c>
      <c r="I111" s="68">
        <v>2657.0</v>
      </c>
      <c r="J111" s="68">
        <v>628.0</v>
      </c>
      <c r="K111" s="68">
        <v>1027.0</v>
      </c>
      <c r="L111" s="68">
        <v>1242.0</v>
      </c>
      <c r="M111" s="68">
        <v>1437.0</v>
      </c>
      <c r="N111" s="68">
        <v>1803.0</v>
      </c>
      <c r="O111" s="68">
        <v>2177.0</v>
      </c>
      <c r="P111" s="68">
        <v>2424.0</v>
      </c>
      <c r="Q111" s="68">
        <v>2873.0</v>
      </c>
      <c r="R111" s="68">
        <v>3088.0</v>
      </c>
      <c r="S111" s="68">
        <v>3185.0</v>
      </c>
      <c r="T111" s="68">
        <v>2855.0</v>
      </c>
    </row>
    <row r="112">
      <c r="A112" s="429" t="s">
        <v>1179</v>
      </c>
      <c r="B112" s="68">
        <v>2.0221115E7</v>
      </c>
      <c r="C112" s="68">
        <v>1191.0</v>
      </c>
      <c r="D112" s="68">
        <v>56.0</v>
      </c>
      <c r="E112" s="68">
        <v>5071.0</v>
      </c>
      <c r="F112" s="68">
        <v>37558.0</v>
      </c>
      <c r="G112" s="68">
        <v>20876.0</v>
      </c>
      <c r="H112" s="68">
        <v>148911.0</v>
      </c>
      <c r="I112" s="68">
        <v>2554.0</v>
      </c>
      <c r="J112" s="68">
        <v>589.0</v>
      </c>
      <c r="K112" s="68">
        <v>901.0</v>
      </c>
      <c r="L112" s="68">
        <v>1079.0</v>
      </c>
      <c r="M112" s="68">
        <v>1278.0</v>
      </c>
      <c r="N112" s="68">
        <v>1666.0</v>
      </c>
      <c r="O112" s="68">
        <v>1875.0</v>
      </c>
      <c r="P112" s="68">
        <v>2271.0</v>
      </c>
      <c r="Q112" s="68">
        <v>2663.0</v>
      </c>
      <c r="R112" s="68">
        <v>2980.0</v>
      </c>
      <c r="S112" s="68">
        <v>2977.0</v>
      </c>
      <c r="T112" s="68">
        <v>2597.0</v>
      </c>
    </row>
    <row r="113">
      <c r="A113" s="429" t="s">
        <v>1179</v>
      </c>
      <c r="B113" s="68">
        <v>2.0221015E7</v>
      </c>
      <c r="C113" s="68">
        <v>283.0</v>
      </c>
      <c r="D113" s="68">
        <v>34.0</v>
      </c>
      <c r="E113" s="68">
        <v>658.0</v>
      </c>
      <c r="F113" s="68">
        <v>31454.0</v>
      </c>
      <c r="G113" s="68">
        <v>18572.0</v>
      </c>
      <c r="H113" s="68">
        <v>130223.0</v>
      </c>
      <c r="I113" s="68">
        <v>2830.0</v>
      </c>
      <c r="J113" s="68">
        <v>502.0</v>
      </c>
      <c r="K113" s="68">
        <v>664.0</v>
      </c>
      <c r="L113" s="68">
        <v>915.0</v>
      </c>
      <c r="M113" s="68">
        <v>1176.0</v>
      </c>
      <c r="N113" s="68">
        <v>1312.0</v>
      </c>
      <c r="O113" s="68">
        <v>1486.0</v>
      </c>
      <c r="P113" s="68">
        <v>1925.0</v>
      </c>
      <c r="Q113" s="68">
        <v>2300.0</v>
      </c>
      <c r="R113" s="68">
        <v>2733.0</v>
      </c>
      <c r="S113" s="68">
        <v>2845.0</v>
      </c>
      <c r="T113" s="68">
        <v>2714.0</v>
      </c>
    </row>
    <row r="114">
      <c r="A114" s="429" t="s">
        <v>1179</v>
      </c>
      <c r="B114" s="68">
        <v>2.0220915E7</v>
      </c>
      <c r="C114" s="68">
        <v>58.0</v>
      </c>
      <c r="D114" s="68">
        <v>11.0</v>
      </c>
      <c r="E114" s="68">
        <v>70.0</v>
      </c>
      <c r="F114" s="68">
        <v>37926.0</v>
      </c>
      <c r="G114" s="68">
        <v>9325.0</v>
      </c>
      <c r="H114" s="68">
        <v>100894.0</v>
      </c>
      <c r="I114" s="68">
        <v>3614.0</v>
      </c>
      <c r="J114" s="68">
        <v>484.0</v>
      </c>
      <c r="K114" s="68">
        <v>709.0</v>
      </c>
      <c r="L114" s="68">
        <v>774.0</v>
      </c>
      <c r="M114" s="68">
        <v>745.0</v>
      </c>
      <c r="N114" s="68">
        <v>749.0</v>
      </c>
      <c r="O114" s="68">
        <v>869.0</v>
      </c>
      <c r="P114" s="68">
        <v>903.0</v>
      </c>
      <c r="Q114" s="68">
        <v>955.0</v>
      </c>
      <c r="R114" s="68">
        <v>1114.0</v>
      </c>
      <c r="S114" s="68">
        <v>1077.0</v>
      </c>
      <c r="T114" s="68">
        <v>946.0</v>
      </c>
    </row>
    <row r="115">
      <c r="A115" s="429" t="s">
        <v>1179</v>
      </c>
      <c r="B115" s="68">
        <v>2.0220815E7</v>
      </c>
      <c r="C115" s="68">
        <v>120.0</v>
      </c>
      <c r="D115" s="68">
        <v>13.0</v>
      </c>
      <c r="E115" s="68">
        <v>200.0</v>
      </c>
      <c r="F115" s="68">
        <v>42991.0</v>
      </c>
      <c r="G115" s="68">
        <v>9923.0</v>
      </c>
      <c r="H115" s="68">
        <v>123112.0</v>
      </c>
      <c r="I115" s="68">
        <v>3081.0</v>
      </c>
      <c r="J115" s="68">
        <v>725.0</v>
      </c>
      <c r="K115" s="68">
        <v>1129.0</v>
      </c>
      <c r="L115" s="68">
        <v>1017.0</v>
      </c>
      <c r="M115" s="68">
        <v>842.0</v>
      </c>
      <c r="N115" s="68">
        <v>836.0</v>
      </c>
      <c r="O115" s="68">
        <v>771.0</v>
      </c>
      <c r="P115" s="68">
        <v>841.0</v>
      </c>
      <c r="Q115" s="68">
        <v>931.0</v>
      </c>
      <c r="R115" s="68">
        <v>998.0</v>
      </c>
      <c r="S115" s="68">
        <v>991.0</v>
      </c>
      <c r="T115" s="68">
        <v>842.0</v>
      </c>
    </row>
    <row r="116">
      <c r="A116" s="429" t="s">
        <v>1179</v>
      </c>
      <c r="B116" s="68">
        <v>2.0220715E7</v>
      </c>
      <c r="C116" s="68">
        <v>581.0</v>
      </c>
      <c r="D116" s="68">
        <v>42.0</v>
      </c>
      <c r="E116" s="68">
        <v>895.0</v>
      </c>
      <c r="F116" s="68">
        <v>41876.0</v>
      </c>
      <c r="G116" s="68">
        <v>9664.0</v>
      </c>
      <c r="H116" s="68">
        <v>120132.0</v>
      </c>
      <c r="I116" s="68">
        <v>3107.0</v>
      </c>
      <c r="J116" s="68">
        <v>695.0</v>
      </c>
      <c r="K116" s="68">
        <v>1212.0</v>
      </c>
      <c r="L116" s="68">
        <v>1161.0</v>
      </c>
      <c r="M116" s="68">
        <v>998.0</v>
      </c>
      <c r="N116" s="68">
        <v>857.0</v>
      </c>
      <c r="O116" s="68">
        <v>825.0</v>
      </c>
      <c r="P116" s="68">
        <v>811.0</v>
      </c>
      <c r="Q116" s="68">
        <v>805.0</v>
      </c>
      <c r="R116" s="68">
        <v>851.0</v>
      </c>
      <c r="S116" s="68">
        <v>816.0</v>
      </c>
      <c r="T116" s="68">
        <v>633.0</v>
      </c>
    </row>
    <row r="117">
      <c r="A117" s="429" t="s">
        <v>1179</v>
      </c>
      <c r="B117" s="68">
        <v>2.0220615E7</v>
      </c>
      <c r="C117" s="68">
        <v>2310.0</v>
      </c>
      <c r="D117" s="68">
        <v>33.0</v>
      </c>
      <c r="E117" s="68">
        <v>5397.0</v>
      </c>
      <c r="F117" s="68">
        <v>53659.0</v>
      </c>
      <c r="G117" s="68">
        <v>8157.0</v>
      </c>
      <c r="H117" s="68">
        <v>150117.0</v>
      </c>
      <c r="I117" s="68">
        <v>2987.0</v>
      </c>
      <c r="J117" s="68">
        <v>381.0</v>
      </c>
      <c r="K117" s="68">
        <v>724.0</v>
      </c>
      <c r="L117" s="68">
        <v>832.0</v>
      </c>
      <c r="M117" s="68">
        <v>716.0</v>
      </c>
      <c r="N117" s="68">
        <v>684.0</v>
      </c>
      <c r="O117" s="68">
        <v>773.0</v>
      </c>
      <c r="P117" s="68">
        <v>744.0</v>
      </c>
      <c r="Q117" s="68">
        <v>858.0</v>
      </c>
      <c r="R117" s="68">
        <v>872.0</v>
      </c>
      <c r="S117" s="68">
        <v>867.0</v>
      </c>
      <c r="T117" s="68">
        <v>706.0</v>
      </c>
    </row>
    <row r="118">
      <c r="A118" s="429" t="s">
        <v>1179</v>
      </c>
      <c r="B118" s="68">
        <v>2.0220515E7</v>
      </c>
      <c r="C118" s="68">
        <v>510.0</v>
      </c>
      <c r="D118" s="68">
        <v>21.0</v>
      </c>
      <c r="E118" s="68">
        <v>464.0</v>
      </c>
      <c r="F118" s="68">
        <v>3198247.0</v>
      </c>
      <c r="G118" s="68">
        <v>6784.0</v>
      </c>
      <c r="H118" s="68">
        <v>209529.0</v>
      </c>
      <c r="I118" s="68">
        <v>2217.0</v>
      </c>
      <c r="J118" s="68">
        <v>384.0</v>
      </c>
      <c r="K118" s="68">
        <v>797.0</v>
      </c>
      <c r="L118" s="68">
        <v>832.0</v>
      </c>
      <c r="M118" s="68">
        <v>699.0</v>
      </c>
      <c r="N118" s="68">
        <v>604.0</v>
      </c>
      <c r="O118" s="68">
        <v>603.0</v>
      </c>
      <c r="P118" s="68">
        <v>577.0</v>
      </c>
      <c r="Q118" s="68">
        <v>624.0</v>
      </c>
      <c r="R118" s="68">
        <v>613.0</v>
      </c>
      <c r="S118" s="68">
        <v>622.0</v>
      </c>
      <c r="T118" s="68">
        <v>429.0</v>
      </c>
    </row>
    <row r="119">
      <c r="A119" s="429" t="s">
        <v>1179</v>
      </c>
      <c r="B119" s="68">
        <v>2.0220415E7</v>
      </c>
      <c r="C119" s="68">
        <v>1567.0</v>
      </c>
      <c r="D119" s="68">
        <v>77.0</v>
      </c>
      <c r="E119" s="68">
        <v>1901.0</v>
      </c>
      <c r="F119" s="68">
        <v>96524.0</v>
      </c>
      <c r="G119" s="68">
        <v>6155.0</v>
      </c>
      <c r="H119" s="68">
        <v>212883.0</v>
      </c>
      <c r="I119" s="68">
        <v>2195.0</v>
      </c>
      <c r="J119" s="68">
        <v>412.0</v>
      </c>
      <c r="K119" s="68">
        <v>755.0</v>
      </c>
      <c r="L119" s="68">
        <v>858.0</v>
      </c>
      <c r="M119" s="68">
        <v>670.0</v>
      </c>
      <c r="N119" s="68">
        <v>605.0</v>
      </c>
      <c r="O119" s="68">
        <v>611.0</v>
      </c>
      <c r="P119" s="68">
        <v>526.0</v>
      </c>
      <c r="Q119" s="68">
        <v>539.0</v>
      </c>
      <c r="R119" s="68">
        <v>452.0</v>
      </c>
      <c r="S119" s="68">
        <v>433.0</v>
      </c>
      <c r="T119" s="68">
        <v>294.0</v>
      </c>
    </row>
    <row r="120">
      <c r="A120" s="429" t="s">
        <v>1179</v>
      </c>
      <c r="B120" s="68">
        <v>2.0220315E7</v>
      </c>
      <c r="C120" s="68">
        <v>1698.0</v>
      </c>
      <c r="D120" s="68">
        <v>23.0</v>
      </c>
      <c r="E120" s="68">
        <v>4179.0</v>
      </c>
      <c r="F120" s="68">
        <v>4929534.0</v>
      </c>
      <c r="G120" s="68">
        <v>7021.0</v>
      </c>
      <c r="H120" s="68">
        <v>177804.0</v>
      </c>
      <c r="I120" s="68">
        <v>2540.0</v>
      </c>
      <c r="J120" s="68">
        <v>378.0</v>
      </c>
      <c r="K120" s="68">
        <v>722.0</v>
      </c>
      <c r="L120" s="68">
        <v>784.0</v>
      </c>
      <c r="M120" s="68">
        <v>659.0</v>
      </c>
      <c r="N120" s="68">
        <v>614.0</v>
      </c>
      <c r="O120" s="68">
        <v>639.0</v>
      </c>
      <c r="P120" s="68">
        <v>656.0</v>
      </c>
      <c r="Q120" s="68">
        <v>672.0</v>
      </c>
      <c r="R120" s="68">
        <v>655.0</v>
      </c>
      <c r="S120" s="68">
        <v>697.0</v>
      </c>
      <c r="T120" s="68">
        <v>545.0</v>
      </c>
    </row>
    <row r="121">
      <c r="A121" s="429" t="s">
        <v>1179</v>
      </c>
      <c r="B121" s="68">
        <v>2.0220215E7</v>
      </c>
      <c r="C121" s="68">
        <v>1183.0</v>
      </c>
      <c r="D121" s="68">
        <v>27.0</v>
      </c>
      <c r="E121" s="68">
        <v>1421.0</v>
      </c>
      <c r="F121" s="68">
        <v>243210.0</v>
      </c>
      <c r="G121" s="68">
        <v>7292.0</v>
      </c>
      <c r="H121" s="68">
        <v>161751.0</v>
      </c>
      <c r="I121" s="68">
        <v>2714.0</v>
      </c>
      <c r="J121" s="68">
        <v>302.0</v>
      </c>
      <c r="K121" s="68">
        <v>683.0</v>
      </c>
      <c r="L121" s="68">
        <v>851.0</v>
      </c>
      <c r="M121" s="68">
        <v>751.0</v>
      </c>
      <c r="N121" s="68">
        <v>726.0</v>
      </c>
      <c r="O121" s="68">
        <v>671.0</v>
      </c>
      <c r="P121" s="68">
        <v>785.0</v>
      </c>
      <c r="Q121" s="68">
        <v>733.0</v>
      </c>
      <c r="R121" s="68">
        <v>665.0</v>
      </c>
      <c r="S121" s="68">
        <v>645.0</v>
      </c>
      <c r="T121" s="68">
        <v>480.0</v>
      </c>
    </row>
    <row r="122">
      <c r="A122" s="429" t="s">
        <v>1200</v>
      </c>
      <c r="B122" s="68">
        <v>2.0240115E7</v>
      </c>
      <c r="C122" s="68">
        <v>8917.0</v>
      </c>
      <c r="D122" s="68">
        <v>50.0</v>
      </c>
      <c r="E122" s="68">
        <v>14897.0</v>
      </c>
      <c r="F122" s="68">
        <v>63975.0</v>
      </c>
      <c r="G122" s="68">
        <v>32960.0</v>
      </c>
      <c r="H122" s="68">
        <v>159158.0</v>
      </c>
      <c r="I122" s="68">
        <v>2130.0</v>
      </c>
      <c r="J122" s="68">
        <v>1478.0</v>
      </c>
      <c r="K122" s="68">
        <v>2927.0</v>
      </c>
      <c r="L122" s="68">
        <v>3374.0</v>
      </c>
      <c r="M122" s="68">
        <v>3223.0</v>
      </c>
      <c r="N122" s="68">
        <v>3086.0</v>
      </c>
      <c r="O122" s="68">
        <v>3051.0</v>
      </c>
      <c r="P122" s="68">
        <v>3199.0</v>
      </c>
      <c r="Q122" s="68">
        <v>3172.0</v>
      </c>
      <c r="R122" s="68">
        <v>3270.0</v>
      </c>
      <c r="S122" s="68">
        <v>3136.0</v>
      </c>
      <c r="T122" s="68">
        <v>2733.0</v>
      </c>
    </row>
    <row r="123">
      <c r="A123" s="429" t="s">
        <v>1200</v>
      </c>
      <c r="B123" s="68">
        <v>2.0231215E7</v>
      </c>
      <c r="C123" s="68">
        <v>1354.0</v>
      </c>
      <c r="D123" s="68">
        <v>17.0</v>
      </c>
      <c r="E123" s="68">
        <v>3760.0</v>
      </c>
      <c r="F123" s="68">
        <v>51787.0</v>
      </c>
      <c r="G123" s="68">
        <v>32847.0</v>
      </c>
      <c r="H123" s="68">
        <v>139739.0</v>
      </c>
      <c r="I123" s="68">
        <v>2341.0</v>
      </c>
      <c r="J123" s="68">
        <v>1257.0</v>
      </c>
      <c r="K123" s="68">
        <v>2358.0</v>
      </c>
      <c r="L123" s="68">
        <v>2795.0</v>
      </c>
      <c r="M123" s="68">
        <v>3126.0</v>
      </c>
      <c r="N123" s="68">
        <v>3118.0</v>
      </c>
      <c r="O123" s="68">
        <v>3246.0</v>
      </c>
      <c r="P123" s="68">
        <v>3394.0</v>
      </c>
      <c r="Q123" s="68">
        <v>3408.0</v>
      </c>
      <c r="R123" s="68">
        <v>3496.0</v>
      </c>
      <c r="S123" s="68">
        <v>3408.0</v>
      </c>
      <c r="T123" s="68">
        <v>2989.0</v>
      </c>
    </row>
    <row r="124">
      <c r="A124" s="429" t="s">
        <v>1200</v>
      </c>
      <c r="B124" s="68">
        <v>2.0231115E7</v>
      </c>
      <c r="C124" s="68">
        <v>9852.0</v>
      </c>
      <c r="D124" s="68">
        <v>69.0</v>
      </c>
      <c r="E124" s="68">
        <v>11828.0</v>
      </c>
      <c r="F124" s="68">
        <v>81463.0</v>
      </c>
      <c r="G124" s="68">
        <v>30941.0</v>
      </c>
      <c r="H124" s="68">
        <v>131618.0</v>
      </c>
      <c r="I124" s="68">
        <v>2454.0</v>
      </c>
      <c r="J124" s="68">
        <v>1053.0</v>
      </c>
      <c r="K124" s="68">
        <v>1827.0</v>
      </c>
      <c r="L124" s="68">
        <v>2187.0</v>
      </c>
      <c r="M124" s="68">
        <v>2814.0</v>
      </c>
      <c r="N124" s="68">
        <v>3057.0</v>
      </c>
      <c r="O124" s="68">
        <v>2972.0</v>
      </c>
      <c r="P124" s="68">
        <v>3150.0</v>
      </c>
      <c r="Q124" s="68">
        <v>3356.0</v>
      </c>
      <c r="R124" s="68">
        <v>3710.0</v>
      </c>
      <c r="S124" s="68">
        <v>3558.0</v>
      </c>
      <c r="T124" s="68">
        <v>2995.0</v>
      </c>
    </row>
    <row r="125">
      <c r="A125" s="429" t="s">
        <v>1200</v>
      </c>
      <c r="B125" s="68">
        <v>2.0231015E7</v>
      </c>
      <c r="C125" s="68">
        <v>4506.0</v>
      </c>
      <c r="D125" s="68">
        <v>66.0</v>
      </c>
      <c r="E125" s="68">
        <v>8225.0</v>
      </c>
      <c r="F125" s="68">
        <v>51112.0</v>
      </c>
      <c r="G125" s="68">
        <v>29218.0</v>
      </c>
      <c r="H125" s="68">
        <v>116490.0</v>
      </c>
      <c r="I125" s="68">
        <v>2669.0</v>
      </c>
      <c r="J125" s="68">
        <v>946.0</v>
      </c>
      <c r="K125" s="68">
        <v>1756.0</v>
      </c>
      <c r="L125" s="68">
        <v>2158.0</v>
      </c>
      <c r="M125" s="68">
        <v>2712.0</v>
      </c>
      <c r="N125" s="68">
        <v>2974.0</v>
      </c>
      <c r="O125" s="68">
        <v>2763.0</v>
      </c>
      <c r="P125" s="68">
        <v>2863.0</v>
      </c>
      <c r="Q125" s="68">
        <v>3174.0</v>
      </c>
      <c r="R125" s="68">
        <v>3344.0</v>
      </c>
      <c r="S125" s="68">
        <v>3272.0</v>
      </c>
      <c r="T125" s="68">
        <v>2931.0</v>
      </c>
    </row>
    <row r="126">
      <c r="A126" s="429" t="s">
        <v>1200</v>
      </c>
      <c r="B126" s="68">
        <v>2.0230915E7</v>
      </c>
      <c r="C126" s="68">
        <v>2495.0</v>
      </c>
      <c r="D126" s="68">
        <v>129.0</v>
      </c>
      <c r="E126" s="68">
        <v>4887.0</v>
      </c>
      <c r="F126" s="68">
        <v>55110.0</v>
      </c>
      <c r="G126" s="68">
        <v>25044.0</v>
      </c>
      <c r="H126" s="68">
        <v>127540.0</v>
      </c>
      <c r="I126" s="68">
        <v>2535.0</v>
      </c>
      <c r="J126" s="68">
        <v>1232.0</v>
      </c>
      <c r="K126" s="68">
        <v>2438.0</v>
      </c>
      <c r="L126" s="68">
        <v>2469.0</v>
      </c>
      <c r="M126" s="68">
        <v>2413.0</v>
      </c>
      <c r="N126" s="68">
        <v>2496.0</v>
      </c>
      <c r="O126" s="68">
        <v>2433.0</v>
      </c>
      <c r="P126" s="68">
        <v>2399.0</v>
      </c>
      <c r="Q126" s="68">
        <v>2411.0</v>
      </c>
      <c r="R126" s="68">
        <v>2371.0</v>
      </c>
      <c r="S126" s="68">
        <v>2169.0</v>
      </c>
      <c r="T126" s="68">
        <v>1816.0</v>
      </c>
    </row>
    <row r="127">
      <c r="A127" s="429" t="s">
        <v>1200</v>
      </c>
      <c r="B127" s="68">
        <v>2.0230815E7</v>
      </c>
      <c r="C127" s="68">
        <v>2318.0</v>
      </c>
      <c r="D127" s="68">
        <v>114.0</v>
      </c>
      <c r="E127" s="68">
        <v>4457.0</v>
      </c>
      <c r="F127" s="68">
        <v>55007.0</v>
      </c>
      <c r="G127" s="68">
        <v>24247.0</v>
      </c>
      <c r="H127" s="68">
        <v>128956.0</v>
      </c>
      <c r="I127" s="68">
        <v>2575.0</v>
      </c>
      <c r="J127" s="68">
        <v>1242.0</v>
      </c>
      <c r="K127" s="68">
        <v>2646.0</v>
      </c>
      <c r="L127" s="68">
        <v>2371.0</v>
      </c>
      <c r="M127" s="68">
        <v>2253.0</v>
      </c>
      <c r="N127" s="68">
        <v>2393.0</v>
      </c>
      <c r="O127" s="68">
        <v>2280.0</v>
      </c>
      <c r="P127" s="68">
        <v>2323.0</v>
      </c>
      <c r="Q127" s="68">
        <v>2358.0</v>
      </c>
      <c r="R127" s="68">
        <v>2160.0</v>
      </c>
      <c r="S127" s="68">
        <v>2112.0</v>
      </c>
      <c r="T127" s="68">
        <v>1720.0</v>
      </c>
    </row>
    <row r="128">
      <c r="A128" s="429" t="s">
        <v>1200</v>
      </c>
      <c r="B128" s="68">
        <v>2.0230715E7</v>
      </c>
      <c r="C128" s="68">
        <v>2455.0</v>
      </c>
      <c r="D128" s="68">
        <v>95.0</v>
      </c>
      <c r="E128" s="68">
        <v>4415.0</v>
      </c>
      <c r="F128" s="68">
        <v>57999.0</v>
      </c>
      <c r="G128" s="68">
        <v>24944.0</v>
      </c>
      <c r="H128" s="68">
        <v>127073.0</v>
      </c>
      <c r="I128" s="68">
        <v>2564.0</v>
      </c>
      <c r="J128" s="68">
        <v>1158.0</v>
      </c>
      <c r="K128" s="68">
        <v>2534.0</v>
      </c>
      <c r="L128" s="68">
        <v>2289.0</v>
      </c>
      <c r="M128" s="68">
        <v>2319.0</v>
      </c>
      <c r="N128" s="68">
        <v>2526.0</v>
      </c>
      <c r="O128" s="68">
        <v>2583.0</v>
      </c>
      <c r="P128" s="68">
        <v>2371.0</v>
      </c>
      <c r="Q128" s="68">
        <v>2408.0</v>
      </c>
      <c r="R128" s="68">
        <v>2311.0</v>
      </c>
      <c r="S128" s="68">
        <v>2221.0</v>
      </c>
      <c r="T128" s="68">
        <v>1774.0</v>
      </c>
    </row>
    <row r="129">
      <c r="A129" s="429" t="s">
        <v>1200</v>
      </c>
      <c r="B129" s="68">
        <v>2.0230615E7</v>
      </c>
      <c r="C129" s="68">
        <v>4321.0</v>
      </c>
      <c r="D129" s="68">
        <v>101.0</v>
      </c>
      <c r="E129" s="68">
        <v>4466.0</v>
      </c>
      <c r="F129" s="68">
        <v>59802.0</v>
      </c>
      <c r="G129" s="68">
        <v>25539.0</v>
      </c>
      <c r="H129" s="68">
        <v>124863.0</v>
      </c>
      <c r="I129" s="68">
        <v>2637.0</v>
      </c>
      <c r="J129" s="68">
        <v>1137.0</v>
      </c>
      <c r="K129" s="68">
        <v>2579.0</v>
      </c>
      <c r="L129" s="68">
        <v>2336.0</v>
      </c>
      <c r="M129" s="68">
        <v>2435.0</v>
      </c>
      <c r="N129" s="68">
        <v>2773.0</v>
      </c>
      <c r="O129" s="68">
        <v>2571.0</v>
      </c>
      <c r="P129" s="68">
        <v>2528.0</v>
      </c>
      <c r="Q129" s="68">
        <v>2424.0</v>
      </c>
      <c r="R129" s="68">
        <v>2352.0</v>
      </c>
      <c r="S129" s="68">
        <v>2226.0</v>
      </c>
      <c r="T129" s="68">
        <v>1736.0</v>
      </c>
    </row>
    <row r="130">
      <c r="A130" s="429" t="s">
        <v>1200</v>
      </c>
      <c r="B130" s="68">
        <v>2.0230515E7</v>
      </c>
      <c r="C130" s="68">
        <v>7049.0</v>
      </c>
      <c r="D130" s="68">
        <v>134.0</v>
      </c>
      <c r="E130" s="68">
        <v>8087.0</v>
      </c>
      <c r="F130" s="68">
        <v>90446.0</v>
      </c>
      <c r="G130" s="68">
        <v>26323.0</v>
      </c>
      <c r="H130" s="68">
        <v>133160.0</v>
      </c>
      <c r="I130" s="68">
        <v>2448.0</v>
      </c>
      <c r="J130" s="68">
        <v>1292.0</v>
      </c>
      <c r="K130" s="68">
        <v>2667.0</v>
      </c>
      <c r="L130" s="68">
        <v>2501.0</v>
      </c>
      <c r="M130" s="68">
        <v>2699.0</v>
      </c>
      <c r="N130" s="68">
        <v>2865.0</v>
      </c>
      <c r="O130" s="68">
        <v>2588.0</v>
      </c>
      <c r="P130" s="68">
        <v>2445.0</v>
      </c>
      <c r="Q130" s="68">
        <v>2464.0</v>
      </c>
      <c r="R130" s="68">
        <v>2363.0</v>
      </c>
      <c r="S130" s="68">
        <v>2228.0</v>
      </c>
      <c r="T130" s="68">
        <v>1752.0</v>
      </c>
    </row>
    <row r="131">
      <c r="A131" s="429" t="s">
        <v>1200</v>
      </c>
      <c r="B131" s="68">
        <v>2.0230415E7</v>
      </c>
      <c r="C131" s="68">
        <v>5028.0</v>
      </c>
      <c r="D131" s="68">
        <v>206.0</v>
      </c>
      <c r="E131" s="68">
        <v>12082.0</v>
      </c>
      <c r="F131" s="68">
        <v>67451.0</v>
      </c>
      <c r="G131" s="68">
        <v>26941.0</v>
      </c>
      <c r="H131" s="68">
        <v>137443.0</v>
      </c>
      <c r="I131" s="68">
        <v>2364.0</v>
      </c>
      <c r="J131" s="68">
        <v>1499.0</v>
      </c>
      <c r="K131" s="68">
        <v>2857.0</v>
      </c>
      <c r="L131" s="68">
        <v>2604.0</v>
      </c>
      <c r="M131" s="68">
        <v>2722.0</v>
      </c>
      <c r="N131" s="68">
        <v>2775.0</v>
      </c>
      <c r="O131" s="68">
        <v>2522.0</v>
      </c>
      <c r="P131" s="68">
        <v>2433.0</v>
      </c>
      <c r="Q131" s="68">
        <v>2563.0</v>
      </c>
      <c r="R131" s="68">
        <v>2409.0</v>
      </c>
      <c r="S131" s="68">
        <v>2255.0</v>
      </c>
      <c r="T131" s="68">
        <v>1887.0</v>
      </c>
    </row>
    <row r="132">
      <c r="A132" s="429" t="s">
        <v>1200</v>
      </c>
      <c r="B132" s="68">
        <v>2.0230315E7</v>
      </c>
      <c r="C132" s="68">
        <v>1151.0</v>
      </c>
      <c r="D132" s="68">
        <v>153.0</v>
      </c>
      <c r="E132" s="68">
        <v>4673.0</v>
      </c>
      <c r="F132" s="68">
        <v>35413.0</v>
      </c>
      <c r="G132" s="68">
        <v>26915.0</v>
      </c>
      <c r="H132" s="68">
        <v>141948.0</v>
      </c>
      <c r="I132" s="68">
        <v>2666.0</v>
      </c>
      <c r="J132" s="68">
        <v>1444.0</v>
      </c>
      <c r="K132" s="68">
        <v>2989.0</v>
      </c>
      <c r="L132" s="68">
        <v>2790.0</v>
      </c>
      <c r="M132" s="68">
        <v>2746.0</v>
      </c>
      <c r="N132" s="68">
        <v>2739.0</v>
      </c>
      <c r="O132" s="68">
        <v>2562.0</v>
      </c>
      <c r="P132" s="68">
        <v>2542.0</v>
      </c>
      <c r="Q132" s="68">
        <v>2540.0</v>
      </c>
      <c r="R132" s="68">
        <v>2401.0</v>
      </c>
      <c r="S132" s="68">
        <v>2300.0</v>
      </c>
      <c r="T132" s="68">
        <v>1862.0</v>
      </c>
    </row>
    <row r="133">
      <c r="A133" s="429" t="s">
        <v>1200</v>
      </c>
      <c r="B133" s="68">
        <v>2.0230215E7</v>
      </c>
      <c r="C133" s="68">
        <v>1153.0</v>
      </c>
      <c r="D133" s="68">
        <v>117.0</v>
      </c>
      <c r="E133" s="68">
        <v>4586.0</v>
      </c>
      <c r="F133" s="68">
        <v>36759.0</v>
      </c>
      <c r="G133" s="68">
        <v>30652.0</v>
      </c>
      <c r="H133" s="68">
        <v>148350.0</v>
      </c>
      <c r="I133" s="68">
        <v>2566.0</v>
      </c>
      <c r="J133" s="68">
        <v>1735.0</v>
      </c>
      <c r="K133" s="68">
        <v>3408.0</v>
      </c>
      <c r="L133" s="68">
        <v>3606.0</v>
      </c>
      <c r="M133" s="68">
        <v>3395.0</v>
      </c>
      <c r="N133" s="68">
        <v>3096.0</v>
      </c>
      <c r="O133" s="68">
        <v>2760.0</v>
      </c>
      <c r="P133" s="68">
        <v>2715.0</v>
      </c>
      <c r="Q133" s="68">
        <v>2798.0</v>
      </c>
      <c r="R133" s="68">
        <v>2639.0</v>
      </c>
      <c r="S133" s="68">
        <v>2475.0</v>
      </c>
      <c r="T133" s="68">
        <v>2025.0</v>
      </c>
    </row>
    <row r="134">
      <c r="A134" s="429" t="s">
        <v>1200</v>
      </c>
      <c r="B134" s="68">
        <v>2.0230115E7</v>
      </c>
      <c r="C134" s="68">
        <v>833.0</v>
      </c>
      <c r="D134" s="68">
        <v>104.0</v>
      </c>
      <c r="E134" s="68">
        <v>4663.0</v>
      </c>
      <c r="F134" s="68">
        <v>36778.0</v>
      </c>
      <c r="G134" s="68">
        <v>28403.0</v>
      </c>
      <c r="H134" s="68">
        <v>156497.0</v>
      </c>
      <c r="I134" s="68">
        <v>2429.0</v>
      </c>
      <c r="J134" s="68">
        <v>1502.0</v>
      </c>
      <c r="K134" s="68">
        <v>2857.0</v>
      </c>
      <c r="L134" s="68">
        <v>3091.0</v>
      </c>
      <c r="M134" s="68">
        <v>2891.0</v>
      </c>
      <c r="N134" s="68">
        <v>2653.0</v>
      </c>
      <c r="O134" s="68">
        <v>2500.0</v>
      </c>
      <c r="P134" s="68">
        <v>2609.0</v>
      </c>
      <c r="Q134" s="68">
        <v>2687.0</v>
      </c>
      <c r="R134" s="68">
        <v>2803.0</v>
      </c>
      <c r="S134" s="68">
        <v>2683.0</v>
      </c>
      <c r="T134" s="68">
        <v>2127.0</v>
      </c>
    </row>
    <row r="135">
      <c r="A135" s="429" t="s">
        <v>1200</v>
      </c>
      <c r="B135" s="68">
        <v>2.0221215E7</v>
      </c>
      <c r="C135" s="68">
        <v>531.0</v>
      </c>
      <c r="D135" s="68">
        <v>91.0</v>
      </c>
      <c r="E135" s="68">
        <v>4730.0</v>
      </c>
      <c r="F135" s="68">
        <v>25686.0</v>
      </c>
      <c r="G135" s="68">
        <v>32564.0</v>
      </c>
      <c r="H135" s="68">
        <v>158456.0</v>
      </c>
      <c r="I135" s="68">
        <v>2426.0</v>
      </c>
      <c r="J135" s="68">
        <v>1450.0</v>
      </c>
      <c r="K135" s="68">
        <v>2897.0</v>
      </c>
      <c r="L135" s="68">
        <v>3162.0</v>
      </c>
      <c r="M135" s="68">
        <v>3210.0</v>
      </c>
      <c r="N135" s="68">
        <v>3114.0</v>
      </c>
      <c r="O135" s="68">
        <v>2865.0</v>
      </c>
      <c r="P135" s="68">
        <v>2973.0</v>
      </c>
      <c r="Q135" s="68">
        <v>3293.0</v>
      </c>
      <c r="R135" s="68">
        <v>3505.0</v>
      </c>
      <c r="S135" s="68">
        <v>3328.0</v>
      </c>
      <c r="T135" s="68">
        <v>2767.0</v>
      </c>
    </row>
    <row r="136">
      <c r="A136" s="429" t="s">
        <v>1200</v>
      </c>
      <c r="B136" s="68">
        <v>2.0221115E7</v>
      </c>
      <c r="C136" s="68">
        <v>1001.0</v>
      </c>
      <c r="D136" s="68">
        <v>131.0</v>
      </c>
      <c r="E136" s="68">
        <v>5453.0</v>
      </c>
      <c r="F136" s="68">
        <v>33410.0</v>
      </c>
      <c r="G136" s="68">
        <v>30455.0</v>
      </c>
      <c r="H136" s="68">
        <v>156266.0</v>
      </c>
      <c r="I136" s="68">
        <v>2460.0</v>
      </c>
      <c r="J136" s="68">
        <v>1551.0</v>
      </c>
      <c r="K136" s="68">
        <v>3008.0</v>
      </c>
      <c r="L136" s="68">
        <v>3271.0</v>
      </c>
      <c r="M136" s="68">
        <v>3255.0</v>
      </c>
      <c r="N136" s="68">
        <v>2956.0</v>
      </c>
      <c r="O136" s="68">
        <v>2614.0</v>
      </c>
      <c r="P136" s="68">
        <v>2695.0</v>
      </c>
      <c r="Q136" s="68">
        <v>2875.0</v>
      </c>
      <c r="R136" s="68">
        <v>3019.0</v>
      </c>
      <c r="S136" s="68">
        <v>2840.0</v>
      </c>
      <c r="T136" s="68">
        <v>2371.0</v>
      </c>
    </row>
    <row r="137">
      <c r="A137" s="429" t="s">
        <v>1200</v>
      </c>
      <c r="B137" s="68">
        <v>2.0221015E7</v>
      </c>
      <c r="C137" s="68">
        <v>641.0</v>
      </c>
      <c r="D137" s="68">
        <v>37.0</v>
      </c>
      <c r="E137" s="68">
        <v>4041.0</v>
      </c>
      <c r="F137" s="68">
        <v>33742.0</v>
      </c>
      <c r="G137" s="68">
        <v>29882.0</v>
      </c>
      <c r="H137" s="68">
        <v>164014.0</v>
      </c>
      <c r="I137" s="68">
        <v>2347.0</v>
      </c>
      <c r="J137" s="68">
        <v>1707.0</v>
      </c>
      <c r="K137" s="68">
        <v>3299.0</v>
      </c>
      <c r="L137" s="68">
        <v>3586.0</v>
      </c>
      <c r="M137" s="68">
        <v>3474.0</v>
      </c>
      <c r="N137" s="68">
        <v>2769.0</v>
      </c>
      <c r="O137" s="68">
        <v>2553.0</v>
      </c>
      <c r="P137" s="68">
        <v>2562.0</v>
      </c>
      <c r="Q137" s="68">
        <v>2711.0</v>
      </c>
      <c r="R137" s="68">
        <v>2694.0</v>
      </c>
      <c r="S137" s="68">
        <v>2514.0</v>
      </c>
      <c r="T137" s="68">
        <v>2013.0</v>
      </c>
    </row>
    <row r="138">
      <c r="A138" s="429" t="s">
        <v>1200</v>
      </c>
      <c r="B138" s="68">
        <v>2.0220915E7</v>
      </c>
      <c r="C138" s="68">
        <v>909.0</v>
      </c>
      <c r="D138" s="68">
        <v>46.0</v>
      </c>
      <c r="E138" s="68">
        <v>4061.0</v>
      </c>
      <c r="F138" s="68">
        <v>33726.0</v>
      </c>
      <c r="G138" s="68">
        <v>21314.0</v>
      </c>
      <c r="H138" s="68">
        <v>165311.0</v>
      </c>
      <c r="I138" s="68">
        <v>2328.0</v>
      </c>
      <c r="J138" s="68">
        <v>1825.0</v>
      </c>
      <c r="K138" s="68">
        <v>3496.0</v>
      </c>
      <c r="L138" s="68">
        <v>3470.0</v>
      </c>
      <c r="M138" s="68">
        <v>2760.0</v>
      </c>
      <c r="N138" s="68">
        <v>1958.0</v>
      </c>
      <c r="O138" s="68">
        <v>1702.0</v>
      </c>
      <c r="P138" s="68">
        <v>1636.0</v>
      </c>
      <c r="Q138" s="68">
        <v>1470.0</v>
      </c>
      <c r="R138" s="68">
        <v>1231.0</v>
      </c>
      <c r="S138" s="68">
        <v>1016.0</v>
      </c>
      <c r="T138" s="68">
        <v>750.0</v>
      </c>
    </row>
    <row r="139">
      <c r="A139" s="429" t="s">
        <v>1200</v>
      </c>
      <c r="B139" s="68">
        <v>2.0220815E7</v>
      </c>
      <c r="C139" s="68">
        <v>1180.0</v>
      </c>
      <c r="D139" s="68">
        <v>43.0</v>
      </c>
      <c r="E139" s="68">
        <v>6006.0</v>
      </c>
      <c r="F139" s="68">
        <v>33083.0</v>
      </c>
      <c r="G139" s="68">
        <v>19888.0</v>
      </c>
      <c r="H139" s="68">
        <v>161389.0</v>
      </c>
      <c r="I139" s="68">
        <v>2433.0</v>
      </c>
      <c r="J139" s="68">
        <v>1721.0</v>
      </c>
      <c r="K139" s="68">
        <v>3488.0</v>
      </c>
      <c r="L139" s="68">
        <v>3523.0</v>
      </c>
      <c r="M139" s="68">
        <v>2587.0</v>
      </c>
      <c r="N139" s="68">
        <v>1928.0</v>
      </c>
      <c r="O139" s="68">
        <v>1686.0</v>
      </c>
      <c r="P139" s="68">
        <v>1445.0</v>
      </c>
      <c r="Q139" s="68">
        <v>1222.0</v>
      </c>
      <c r="R139" s="68">
        <v>1047.0</v>
      </c>
      <c r="S139" s="68">
        <v>771.0</v>
      </c>
      <c r="T139" s="68">
        <v>470.0</v>
      </c>
    </row>
    <row r="140">
      <c r="A140" s="429" t="s">
        <v>1200</v>
      </c>
      <c r="B140" s="68">
        <v>2.0220715E7</v>
      </c>
      <c r="C140" s="68">
        <v>2507.0</v>
      </c>
      <c r="D140" s="68">
        <v>95.0</v>
      </c>
      <c r="E140" s="68">
        <v>16349.0</v>
      </c>
      <c r="F140" s="68">
        <v>28938.0</v>
      </c>
      <c r="G140" s="68">
        <v>19116.0</v>
      </c>
      <c r="H140" s="68">
        <v>170948.0</v>
      </c>
      <c r="I140" s="68">
        <v>2284.0</v>
      </c>
      <c r="J140" s="68">
        <v>1576.0</v>
      </c>
      <c r="K140" s="68">
        <v>3212.0</v>
      </c>
      <c r="L140" s="68">
        <v>3480.0</v>
      </c>
      <c r="M140" s="68">
        <v>2626.0</v>
      </c>
      <c r="N140" s="68">
        <v>1860.0</v>
      </c>
      <c r="O140" s="68">
        <v>1644.0</v>
      </c>
      <c r="P140" s="68">
        <v>1393.0</v>
      </c>
      <c r="Q140" s="68">
        <v>1229.0</v>
      </c>
      <c r="R140" s="68">
        <v>903.0</v>
      </c>
      <c r="S140" s="68">
        <v>732.0</v>
      </c>
      <c r="T140" s="68">
        <v>461.0</v>
      </c>
    </row>
    <row r="141">
      <c r="A141" s="429" t="s">
        <v>1200</v>
      </c>
      <c r="B141" s="68">
        <v>2.0220615E7</v>
      </c>
      <c r="C141" s="68">
        <v>797.0</v>
      </c>
      <c r="D141" s="68">
        <v>96.0</v>
      </c>
      <c r="E141" s="68">
        <v>15206.0</v>
      </c>
      <c r="F141" s="68">
        <v>45182.0</v>
      </c>
      <c r="G141" s="68">
        <v>12355.0</v>
      </c>
      <c r="H141" s="68">
        <v>245315.0</v>
      </c>
      <c r="I141" s="68">
        <v>1907.0</v>
      </c>
      <c r="J141" s="68">
        <v>959.0</v>
      </c>
      <c r="K141" s="68">
        <v>2019.0</v>
      </c>
      <c r="L141" s="68">
        <v>2066.0</v>
      </c>
      <c r="M141" s="68">
        <v>1832.0</v>
      </c>
      <c r="N141" s="68">
        <v>1406.0</v>
      </c>
      <c r="O141" s="68">
        <v>1099.0</v>
      </c>
      <c r="P141" s="68">
        <v>924.0</v>
      </c>
      <c r="Q141" s="68">
        <v>768.0</v>
      </c>
      <c r="R141" s="68">
        <v>610.0</v>
      </c>
      <c r="S141" s="68">
        <v>411.0</v>
      </c>
      <c r="T141" s="68">
        <v>261.0</v>
      </c>
    </row>
    <row r="142">
      <c r="A142" s="429" t="s">
        <v>1200</v>
      </c>
      <c r="B142" s="68">
        <v>2.0220515E7</v>
      </c>
      <c r="C142" s="68">
        <v>376.0</v>
      </c>
      <c r="D142" s="68">
        <v>50.0</v>
      </c>
      <c r="E142" s="68">
        <v>6255.0</v>
      </c>
      <c r="F142" s="68">
        <v>49837.0</v>
      </c>
      <c r="G142" s="68">
        <v>12863.0</v>
      </c>
      <c r="H142" s="68">
        <v>260994.0</v>
      </c>
      <c r="I142" s="68">
        <v>1818.0</v>
      </c>
      <c r="J142" s="68">
        <v>898.0</v>
      </c>
      <c r="K142" s="68">
        <v>2076.0</v>
      </c>
      <c r="L142" s="68">
        <v>2110.0</v>
      </c>
      <c r="M142" s="68">
        <v>1753.0</v>
      </c>
      <c r="N142" s="68">
        <v>1407.0</v>
      </c>
      <c r="O142" s="68">
        <v>1249.0</v>
      </c>
      <c r="P142" s="68">
        <v>988.0</v>
      </c>
      <c r="Q142" s="68">
        <v>824.0</v>
      </c>
      <c r="R142" s="68">
        <v>700.0</v>
      </c>
      <c r="S142" s="68">
        <v>501.0</v>
      </c>
      <c r="T142" s="68">
        <v>357.0</v>
      </c>
    </row>
    <row r="143">
      <c r="A143" s="429" t="s">
        <v>1200</v>
      </c>
      <c r="B143" s="68">
        <v>2.0220415E7</v>
      </c>
      <c r="C143" s="68">
        <v>762.0</v>
      </c>
      <c r="D143" s="68">
        <v>63.0</v>
      </c>
      <c r="E143" s="68">
        <v>9918.0</v>
      </c>
      <c r="F143" s="68">
        <v>27268.0</v>
      </c>
      <c r="G143" s="68">
        <v>11260.0</v>
      </c>
      <c r="H143" s="68">
        <v>176332.0</v>
      </c>
      <c r="I143" s="68">
        <v>2609.0</v>
      </c>
      <c r="J143" s="68">
        <v>832.0</v>
      </c>
      <c r="K143" s="68">
        <v>1967.0</v>
      </c>
      <c r="L143" s="68">
        <v>1929.0</v>
      </c>
      <c r="M143" s="68">
        <v>1578.0</v>
      </c>
      <c r="N143" s="68">
        <v>1210.0</v>
      </c>
      <c r="O143" s="68">
        <v>1080.0</v>
      </c>
      <c r="P143" s="68">
        <v>891.0</v>
      </c>
      <c r="Q143" s="68">
        <v>631.0</v>
      </c>
      <c r="R143" s="68">
        <v>541.0</v>
      </c>
      <c r="S143" s="68">
        <v>367.0</v>
      </c>
      <c r="T143" s="68">
        <v>234.0</v>
      </c>
    </row>
    <row r="144">
      <c r="A144" s="429" t="s">
        <v>1200</v>
      </c>
      <c r="B144" s="68">
        <v>2.0220315E7</v>
      </c>
      <c r="C144" s="68">
        <v>861.0</v>
      </c>
      <c r="D144" s="68">
        <v>20.0</v>
      </c>
      <c r="E144" s="68">
        <v>9390.0</v>
      </c>
      <c r="F144" s="68">
        <v>54455.0</v>
      </c>
      <c r="G144" s="68">
        <v>11443.0</v>
      </c>
      <c r="H144" s="68">
        <v>249592.0</v>
      </c>
      <c r="I144" s="68">
        <v>1843.0</v>
      </c>
      <c r="J144" s="68">
        <v>947.0</v>
      </c>
      <c r="K144" s="68">
        <v>1974.0</v>
      </c>
      <c r="L144" s="68">
        <v>2033.0</v>
      </c>
      <c r="M144" s="68">
        <v>1504.0</v>
      </c>
      <c r="N144" s="68">
        <v>1202.0</v>
      </c>
      <c r="O144" s="68">
        <v>1006.0</v>
      </c>
      <c r="P144" s="68">
        <v>883.0</v>
      </c>
      <c r="Q144" s="68">
        <v>718.0</v>
      </c>
      <c r="R144" s="68">
        <v>559.0</v>
      </c>
      <c r="S144" s="68">
        <v>373.0</v>
      </c>
      <c r="T144" s="68">
        <v>244.0</v>
      </c>
    </row>
    <row r="145">
      <c r="A145" s="429" t="s">
        <v>1200</v>
      </c>
      <c r="B145" s="68">
        <v>2.0220215E7</v>
      </c>
      <c r="C145" s="68">
        <v>1010.0</v>
      </c>
      <c r="D145" s="68">
        <v>14.0</v>
      </c>
      <c r="E145" s="68">
        <v>9106.0</v>
      </c>
      <c r="F145" s="68">
        <v>58856.0</v>
      </c>
      <c r="G145" s="68">
        <v>11801.0</v>
      </c>
      <c r="H145" s="68">
        <v>246181.0</v>
      </c>
      <c r="I145" s="68">
        <v>1842.0</v>
      </c>
      <c r="J145" s="68">
        <v>887.0</v>
      </c>
      <c r="K145" s="68">
        <v>1977.0</v>
      </c>
      <c r="L145" s="68">
        <v>2085.0</v>
      </c>
      <c r="M145" s="68">
        <v>1589.0</v>
      </c>
      <c r="N145" s="68">
        <v>1299.0</v>
      </c>
      <c r="O145" s="68">
        <v>1112.0</v>
      </c>
      <c r="P145" s="68">
        <v>864.0</v>
      </c>
      <c r="Q145" s="68">
        <v>760.0</v>
      </c>
      <c r="R145" s="68">
        <v>566.0</v>
      </c>
      <c r="S145" s="68">
        <v>406.0</v>
      </c>
      <c r="T145" s="68">
        <v>256.0</v>
      </c>
    </row>
    <row r="146">
      <c r="A146" s="429" t="s">
        <v>1221</v>
      </c>
      <c r="B146" s="68">
        <v>2.0240115E7</v>
      </c>
      <c r="C146" s="68">
        <v>3249.0</v>
      </c>
      <c r="D146" s="68">
        <v>29.0</v>
      </c>
      <c r="E146" s="68">
        <v>1759.0</v>
      </c>
      <c r="F146" s="68">
        <v>86255.0</v>
      </c>
      <c r="G146" s="68">
        <v>39016.0</v>
      </c>
      <c r="H146" s="68">
        <v>123761.0</v>
      </c>
      <c r="I146" s="68">
        <v>2624.0</v>
      </c>
      <c r="J146" s="68">
        <v>1735.0</v>
      </c>
      <c r="K146" s="68">
        <v>3499.0</v>
      </c>
      <c r="L146" s="68">
        <v>3994.0</v>
      </c>
      <c r="M146" s="68">
        <v>3816.0</v>
      </c>
      <c r="N146" s="68">
        <v>4258.0</v>
      </c>
      <c r="O146" s="68">
        <v>4333.0</v>
      </c>
      <c r="P146" s="68">
        <v>4169.0</v>
      </c>
      <c r="Q146" s="68">
        <v>3818.0</v>
      </c>
      <c r="R146" s="68">
        <v>3504.0</v>
      </c>
      <c r="S146" s="68">
        <v>3228.0</v>
      </c>
      <c r="T146" s="68">
        <v>2569.0</v>
      </c>
    </row>
    <row r="147">
      <c r="A147" s="429" t="s">
        <v>1221</v>
      </c>
      <c r="B147" s="68">
        <v>2.0231215E7</v>
      </c>
      <c r="C147" s="68">
        <v>2266.0</v>
      </c>
      <c r="D147" s="68">
        <v>29.0</v>
      </c>
      <c r="E147" s="68">
        <v>1913.0</v>
      </c>
      <c r="F147" s="68">
        <v>63907.0</v>
      </c>
      <c r="G147" s="68">
        <v>34336.0</v>
      </c>
      <c r="H147" s="68">
        <v>114803.0</v>
      </c>
      <c r="I147" s="68">
        <v>2734.0</v>
      </c>
      <c r="J147" s="68">
        <v>1767.0</v>
      </c>
      <c r="K147" s="68">
        <v>3347.0</v>
      </c>
      <c r="L147" s="68">
        <v>3711.0</v>
      </c>
      <c r="M147" s="68">
        <v>3656.0</v>
      </c>
      <c r="N147" s="68">
        <v>3881.0</v>
      </c>
      <c r="O147" s="68">
        <v>3619.0</v>
      </c>
      <c r="P147" s="68">
        <v>3439.0</v>
      </c>
      <c r="Q147" s="68">
        <v>3259.0</v>
      </c>
      <c r="R147" s="68">
        <v>2842.0</v>
      </c>
      <c r="S147" s="68">
        <v>2631.0</v>
      </c>
      <c r="T147" s="68">
        <v>2099.0</v>
      </c>
    </row>
    <row r="148">
      <c r="A148" s="429" t="s">
        <v>1221</v>
      </c>
      <c r="B148" s="68">
        <v>2.0231115E7</v>
      </c>
      <c r="C148" s="68">
        <v>2375.0</v>
      </c>
      <c r="D148" s="68">
        <v>35.0</v>
      </c>
      <c r="E148" s="68">
        <v>2065.0</v>
      </c>
      <c r="F148" s="68">
        <v>61599.0</v>
      </c>
      <c r="G148" s="68">
        <v>29437.0</v>
      </c>
      <c r="H148" s="68">
        <v>118771.0</v>
      </c>
      <c r="I148" s="68">
        <v>2680.0</v>
      </c>
      <c r="J148" s="68">
        <v>1881.0</v>
      </c>
      <c r="K148" s="68">
        <v>2999.0</v>
      </c>
      <c r="L148" s="68">
        <v>3336.0</v>
      </c>
      <c r="M148" s="68">
        <v>3554.0</v>
      </c>
      <c r="N148" s="68">
        <v>3611.0</v>
      </c>
      <c r="O148" s="68">
        <v>3002.0</v>
      </c>
      <c r="P148" s="68">
        <v>2694.0</v>
      </c>
      <c r="Q148" s="68">
        <v>2398.0</v>
      </c>
      <c r="R148" s="68">
        <v>2129.0</v>
      </c>
      <c r="S148" s="68">
        <v>2059.0</v>
      </c>
      <c r="T148" s="68">
        <v>1685.0</v>
      </c>
    </row>
    <row r="149">
      <c r="A149" s="429" t="s">
        <v>1221</v>
      </c>
      <c r="B149" s="68">
        <v>2.0231015E7</v>
      </c>
      <c r="C149" s="68">
        <v>2336.0</v>
      </c>
      <c r="D149" s="68">
        <v>26.0</v>
      </c>
      <c r="E149" s="68">
        <v>1680.0</v>
      </c>
      <c r="F149" s="68">
        <v>60365.0</v>
      </c>
      <c r="G149" s="68">
        <v>27672.0</v>
      </c>
      <c r="H149" s="68">
        <v>108811.0</v>
      </c>
      <c r="I149" s="68">
        <v>2834.0</v>
      </c>
      <c r="J149" s="68">
        <v>1756.0</v>
      </c>
      <c r="K149" s="68">
        <v>3046.0</v>
      </c>
      <c r="L149" s="68">
        <v>3286.0</v>
      </c>
      <c r="M149" s="68">
        <v>3542.0</v>
      </c>
      <c r="N149" s="68">
        <v>3523.0</v>
      </c>
      <c r="O149" s="68">
        <v>2783.0</v>
      </c>
      <c r="P149" s="68">
        <v>2328.0</v>
      </c>
      <c r="Q149" s="68">
        <v>2011.0</v>
      </c>
      <c r="R149" s="68">
        <v>1962.0</v>
      </c>
      <c r="S149" s="68">
        <v>1716.0</v>
      </c>
      <c r="T149" s="68">
        <v>1564.0</v>
      </c>
    </row>
    <row r="150">
      <c r="A150" s="429" t="s">
        <v>1221</v>
      </c>
      <c r="B150" s="68">
        <v>2.0230915E7</v>
      </c>
      <c r="C150" s="68">
        <v>2408.0</v>
      </c>
      <c r="D150" s="68">
        <v>32.0</v>
      </c>
      <c r="E150" s="68">
        <v>1760.0</v>
      </c>
      <c r="F150" s="68">
        <v>58286.0</v>
      </c>
      <c r="G150" s="68">
        <v>26867.0</v>
      </c>
      <c r="H150" s="68">
        <v>102758.0</v>
      </c>
      <c r="I150" s="68">
        <v>3062.0</v>
      </c>
      <c r="J150" s="68">
        <v>1709.0</v>
      </c>
      <c r="K150" s="68">
        <v>3197.0</v>
      </c>
      <c r="L150" s="68">
        <v>3460.0</v>
      </c>
      <c r="M150" s="68">
        <v>3387.0</v>
      </c>
      <c r="N150" s="68">
        <v>3426.0</v>
      </c>
      <c r="O150" s="68">
        <v>2748.0</v>
      </c>
      <c r="P150" s="68">
        <v>2155.0</v>
      </c>
      <c r="Q150" s="68">
        <v>1909.0</v>
      </c>
      <c r="R150" s="68">
        <v>1786.0</v>
      </c>
      <c r="S150" s="68">
        <v>1627.0</v>
      </c>
      <c r="T150" s="68">
        <v>1324.0</v>
      </c>
    </row>
    <row r="151">
      <c r="A151" s="429" t="s">
        <v>1221</v>
      </c>
      <c r="B151" s="68">
        <v>2.0230815E7</v>
      </c>
      <c r="C151" s="68">
        <v>2174.0</v>
      </c>
      <c r="D151" s="68">
        <v>100.0</v>
      </c>
      <c r="E151" s="68">
        <v>2070.0</v>
      </c>
      <c r="F151" s="68">
        <v>54858.0</v>
      </c>
      <c r="G151" s="68">
        <v>27613.0</v>
      </c>
      <c r="H151" s="68">
        <v>108505.0</v>
      </c>
      <c r="I151" s="68">
        <v>2989.0</v>
      </c>
      <c r="J151" s="68">
        <v>1915.0</v>
      </c>
      <c r="K151" s="68">
        <v>3404.0</v>
      </c>
      <c r="L151" s="68">
        <v>3358.0</v>
      </c>
      <c r="M151" s="68">
        <v>3478.0</v>
      </c>
      <c r="N151" s="68">
        <v>3173.0</v>
      </c>
      <c r="O151" s="68">
        <v>2688.0</v>
      </c>
      <c r="P151" s="68">
        <v>2284.0</v>
      </c>
      <c r="Q151" s="68">
        <v>2055.0</v>
      </c>
      <c r="R151" s="68">
        <v>1864.0</v>
      </c>
      <c r="S151" s="68">
        <v>1797.0</v>
      </c>
      <c r="T151" s="68">
        <v>1464.0</v>
      </c>
    </row>
    <row r="152">
      <c r="A152" s="429" t="s">
        <v>1221</v>
      </c>
      <c r="B152" s="68">
        <v>2.0230715E7</v>
      </c>
      <c r="C152" s="68">
        <v>2552.0</v>
      </c>
      <c r="D152" s="68">
        <v>85.0</v>
      </c>
      <c r="E152" s="68">
        <v>4376.0</v>
      </c>
      <c r="F152" s="68">
        <v>56022.0</v>
      </c>
      <c r="G152" s="68">
        <v>27677.0</v>
      </c>
      <c r="H152" s="68">
        <v>119906.0</v>
      </c>
      <c r="I152" s="68">
        <v>2715.0</v>
      </c>
      <c r="J152" s="68">
        <v>2012.0</v>
      </c>
      <c r="K152" s="68">
        <v>3510.0</v>
      </c>
      <c r="L152" s="68">
        <v>3158.0</v>
      </c>
      <c r="M152" s="68">
        <v>3337.0</v>
      </c>
      <c r="N152" s="68">
        <v>3217.0</v>
      </c>
      <c r="O152" s="68">
        <v>2628.0</v>
      </c>
      <c r="P152" s="68">
        <v>2363.0</v>
      </c>
      <c r="Q152" s="68">
        <v>2108.0</v>
      </c>
      <c r="R152" s="68">
        <v>1892.0</v>
      </c>
      <c r="S152" s="68">
        <v>1796.0</v>
      </c>
      <c r="T152" s="68">
        <v>1464.0</v>
      </c>
    </row>
    <row r="153">
      <c r="A153" s="429" t="s">
        <v>1221</v>
      </c>
      <c r="B153" s="68">
        <v>2.0230615E7</v>
      </c>
      <c r="C153" s="68">
        <v>2121.0</v>
      </c>
      <c r="D153" s="68">
        <v>170.0</v>
      </c>
      <c r="E153" s="68">
        <v>3243.0</v>
      </c>
      <c r="F153" s="68">
        <v>52304.0</v>
      </c>
      <c r="G153" s="68">
        <v>27998.0</v>
      </c>
      <c r="H153" s="68">
        <v>115426.0</v>
      </c>
      <c r="I153" s="68">
        <v>2814.0</v>
      </c>
      <c r="J153" s="68">
        <v>1971.0</v>
      </c>
      <c r="K153" s="68">
        <v>3439.0</v>
      </c>
      <c r="L153" s="68">
        <v>2953.0</v>
      </c>
      <c r="M153" s="68">
        <v>3329.0</v>
      </c>
      <c r="N153" s="68">
        <v>3318.0</v>
      </c>
      <c r="O153" s="68">
        <v>2851.0</v>
      </c>
      <c r="P153" s="68">
        <v>2459.0</v>
      </c>
      <c r="Q153" s="68">
        <v>2067.0</v>
      </c>
      <c r="R153" s="68">
        <v>1877.0</v>
      </c>
      <c r="S153" s="68">
        <v>1885.0</v>
      </c>
      <c r="T153" s="68">
        <v>1621.0</v>
      </c>
    </row>
    <row r="154">
      <c r="A154" s="429" t="s">
        <v>1221</v>
      </c>
      <c r="B154" s="68">
        <v>2.0230515E7</v>
      </c>
      <c r="C154" s="68">
        <v>2052.0</v>
      </c>
      <c r="D154" s="68">
        <v>143.0</v>
      </c>
      <c r="E154" s="68">
        <v>2553.0</v>
      </c>
      <c r="F154" s="68">
        <v>50329.0</v>
      </c>
      <c r="G154" s="68">
        <v>29180.0</v>
      </c>
      <c r="H154" s="68">
        <v>115166.0</v>
      </c>
      <c r="I154" s="68">
        <v>2792.0</v>
      </c>
      <c r="J154" s="68">
        <v>1998.0</v>
      </c>
      <c r="K154" s="68">
        <v>3708.0</v>
      </c>
      <c r="L154" s="68">
        <v>3208.0</v>
      </c>
      <c r="M154" s="68">
        <v>3423.0</v>
      </c>
      <c r="N154" s="68">
        <v>3471.0</v>
      </c>
      <c r="O154" s="68">
        <v>2942.0</v>
      </c>
      <c r="P154" s="68">
        <v>2442.0</v>
      </c>
      <c r="Q154" s="68">
        <v>2176.0</v>
      </c>
      <c r="R154" s="68">
        <v>2098.0</v>
      </c>
      <c r="S154" s="68">
        <v>1933.0</v>
      </c>
      <c r="T154" s="68">
        <v>1599.0</v>
      </c>
    </row>
    <row r="155">
      <c r="A155" s="429" t="s">
        <v>1221</v>
      </c>
      <c r="B155" s="68">
        <v>2.0230415E7</v>
      </c>
      <c r="C155" s="68">
        <v>1682.0</v>
      </c>
      <c r="D155" s="68">
        <v>167.0</v>
      </c>
      <c r="E155" s="68">
        <v>2801.0</v>
      </c>
      <c r="F155" s="68">
        <v>45390.0</v>
      </c>
      <c r="G155" s="68">
        <v>32908.0</v>
      </c>
      <c r="H155" s="68">
        <v>115322.0</v>
      </c>
      <c r="I155" s="68">
        <v>2775.0</v>
      </c>
      <c r="J155" s="68">
        <v>2347.0</v>
      </c>
      <c r="K155" s="68">
        <v>4260.0</v>
      </c>
      <c r="L155" s="68">
        <v>3624.0</v>
      </c>
      <c r="M155" s="68">
        <v>3964.0</v>
      </c>
      <c r="N155" s="68">
        <v>3747.0</v>
      </c>
      <c r="O155" s="68">
        <v>3308.0</v>
      </c>
      <c r="P155" s="68">
        <v>2646.0</v>
      </c>
      <c r="Q155" s="68">
        <v>2497.0</v>
      </c>
      <c r="R155" s="68">
        <v>2346.0</v>
      </c>
      <c r="S155" s="68">
        <v>2103.0</v>
      </c>
      <c r="T155" s="68">
        <v>1882.0</v>
      </c>
    </row>
    <row r="156">
      <c r="A156" s="429" t="s">
        <v>1221</v>
      </c>
      <c r="B156" s="68">
        <v>2.0230315E7</v>
      </c>
      <c r="C156" s="68">
        <v>1573.0</v>
      </c>
      <c r="D156" s="68">
        <v>104.0</v>
      </c>
      <c r="E156" s="68">
        <v>2192.0</v>
      </c>
      <c r="F156" s="68">
        <v>49810.0</v>
      </c>
      <c r="G156" s="68">
        <v>32107.0</v>
      </c>
      <c r="H156" s="68">
        <v>135513.0</v>
      </c>
      <c r="I156" s="68">
        <v>2778.0</v>
      </c>
      <c r="J156" s="68">
        <v>2444.0</v>
      </c>
      <c r="K156" s="68">
        <v>4342.0</v>
      </c>
      <c r="L156" s="68">
        <v>3713.0</v>
      </c>
      <c r="M156" s="68">
        <v>3910.0</v>
      </c>
      <c r="N156" s="68">
        <v>3647.0</v>
      </c>
      <c r="O156" s="68">
        <v>3134.0</v>
      </c>
      <c r="P156" s="68">
        <v>2636.0</v>
      </c>
      <c r="Q156" s="68">
        <v>2345.0</v>
      </c>
      <c r="R156" s="68">
        <v>2226.0</v>
      </c>
      <c r="S156" s="68">
        <v>2038.0</v>
      </c>
      <c r="T156" s="68">
        <v>1672.0</v>
      </c>
    </row>
    <row r="157">
      <c r="A157" s="429" t="s">
        <v>1221</v>
      </c>
      <c r="B157" s="68">
        <v>2.0230215E7</v>
      </c>
      <c r="C157" s="68">
        <v>1558.0</v>
      </c>
      <c r="D157" s="68">
        <v>42.0</v>
      </c>
      <c r="E157" s="68">
        <v>1928.0</v>
      </c>
      <c r="F157" s="68">
        <v>50363.0</v>
      </c>
      <c r="G157" s="68">
        <v>30229.0</v>
      </c>
      <c r="H157" s="68">
        <v>133966.0</v>
      </c>
      <c r="I157" s="68">
        <v>2815.0</v>
      </c>
      <c r="J157" s="68">
        <v>2481.0</v>
      </c>
      <c r="K157" s="68">
        <v>4484.0</v>
      </c>
      <c r="L157" s="68">
        <v>3826.0</v>
      </c>
      <c r="M157" s="68">
        <v>3633.0</v>
      </c>
      <c r="N157" s="68">
        <v>3360.0</v>
      </c>
      <c r="O157" s="68">
        <v>2908.0</v>
      </c>
      <c r="P157" s="68">
        <v>2313.0</v>
      </c>
      <c r="Q157" s="68">
        <v>2030.0</v>
      </c>
      <c r="R157" s="68">
        <v>1983.0</v>
      </c>
      <c r="S157" s="68">
        <v>1732.0</v>
      </c>
      <c r="T157" s="68">
        <v>1479.0</v>
      </c>
    </row>
    <row r="158">
      <c r="A158" s="429" t="s">
        <v>1221</v>
      </c>
      <c r="B158" s="68">
        <v>2.0230115E7</v>
      </c>
      <c r="C158" s="68">
        <v>1347.0</v>
      </c>
      <c r="D158" s="68">
        <v>30.0</v>
      </c>
      <c r="E158" s="68">
        <v>1617.0</v>
      </c>
      <c r="F158" s="68">
        <v>51790.0</v>
      </c>
      <c r="G158" s="68">
        <v>27050.0</v>
      </c>
      <c r="H158" s="68">
        <v>135569.0</v>
      </c>
      <c r="I158" s="68">
        <v>2771.0</v>
      </c>
      <c r="J158" s="68">
        <v>1959.0</v>
      </c>
      <c r="K158" s="68">
        <v>3727.0</v>
      </c>
      <c r="L158" s="68">
        <v>3253.0</v>
      </c>
      <c r="M158" s="68">
        <v>3091.0</v>
      </c>
      <c r="N158" s="68">
        <v>3190.0</v>
      </c>
      <c r="O158" s="68">
        <v>2541.0</v>
      </c>
      <c r="P158" s="68">
        <v>2057.0</v>
      </c>
      <c r="Q158" s="68">
        <v>2040.0</v>
      </c>
      <c r="R158" s="68">
        <v>1909.0</v>
      </c>
      <c r="S158" s="68">
        <v>1784.0</v>
      </c>
      <c r="T158" s="68">
        <v>1499.0</v>
      </c>
    </row>
    <row r="159">
      <c r="A159" s="429" t="s">
        <v>1221</v>
      </c>
      <c r="B159" s="68">
        <v>2.0221215E7</v>
      </c>
      <c r="C159" s="68">
        <v>1368.0</v>
      </c>
      <c r="D159" s="68">
        <v>26.0</v>
      </c>
      <c r="E159" s="68">
        <v>1591.0</v>
      </c>
      <c r="F159" s="68">
        <v>42310.0</v>
      </c>
      <c r="G159" s="68">
        <v>29389.0</v>
      </c>
      <c r="H159" s="68">
        <v>125559.0</v>
      </c>
      <c r="I159" s="68">
        <v>2966.0</v>
      </c>
      <c r="J159" s="68">
        <v>1996.0</v>
      </c>
      <c r="K159" s="68">
        <v>4603.0</v>
      </c>
      <c r="L159" s="68">
        <v>4550.0</v>
      </c>
      <c r="M159" s="68">
        <v>3586.0</v>
      </c>
      <c r="N159" s="68">
        <v>3182.0</v>
      </c>
      <c r="O159" s="68">
        <v>2620.0</v>
      </c>
      <c r="P159" s="68">
        <v>2187.0</v>
      </c>
      <c r="Q159" s="68">
        <v>1849.0</v>
      </c>
      <c r="R159" s="68">
        <v>1755.0</v>
      </c>
      <c r="S159" s="68">
        <v>1728.0</v>
      </c>
      <c r="T159" s="68">
        <v>1333.0</v>
      </c>
    </row>
    <row r="160">
      <c r="A160" s="429" t="s">
        <v>1221</v>
      </c>
      <c r="B160" s="68">
        <v>2.0221115E7</v>
      </c>
      <c r="C160" s="68">
        <v>1224.0</v>
      </c>
      <c r="D160" s="68">
        <v>64.0</v>
      </c>
      <c r="E160" s="68">
        <v>2534.0</v>
      </c>
      <c r="F160" s="68">
        <v>37615.0</v>
      </c>
      <c r="G160" s="68">
        <v>29786.0</v>
      </c>
      <c r="H160" s="68">
        <v>125347.0</v>
      </c>
      <c r="I160" s="68">
        <v>2948.0</v>
      </c>
      <c r="J160" s="68">
        <v>2175.0</v>
      </c>
      <c r="K160" s="68">
        <v>4628.0</v>
      </c>
      <c r="L160" s="68">
        <v>4577.0</v>
      </c>
      <c r="M160" s="68">
        <v>3658.0</v>
      </c>
      <c r="N160" s="68">
        <v>3181.0</v>
      </c>
      <c r="O160" s="68">
        <v>2675.0</v>
      </c>
      <c r="P160" s="68">
        <v>2078.0</v>
      </c>
      <c r="Q160" s="68">
        <v>1861.0</v>
      </c>
      <c r="R160" s="68">
        <v>1830.0</v>
      </c>
      <c r="S160" s="68">
        <v>1759.0</v>
      </c>
      <c r="T160" s="68">
        <v>1364.0</v>
      </c>
    </row>
    <row r="161">
      <c r="A161" s="429" t="s">
        <v>1221</v>
      </c>
      <c r="B161" s="68">
        <v>2.0221015E7</v>
      </c>
      <c r="C161" s="68">
        <v>1371.0</v>
      </c>
      <c r="D161" s="68">
        <v>81.0</v>
      </c>
      <c r="E161" s="68">
        <v>3586.0</v>
      </c>
      <c r="F161" s="68">
        <v>36440.0</v>
      </c>
      <c r="G161" s="68">
        <v>30234.0</v>
      </c>
      <c r="H161" s="68">
        <v>132816.0</v>
      </c>
      <c r="I161" s="68">
        <v>2782.0</v>
      </c>
      <c r="J161" s="68">
        <v>2325.0</v>
      </c>
      <c r="K161" s="68">
        <v>4814.0</v>
      </c>
      <c r="L161" s="68">
        <v>4807.0</v>
      </c>
      <c r="M161" s="68">
        <v>3853.0</v>
      </c>
      <c r="N161" s="68">
        <v>3191.0</v>
      </c>
      <c r="O161" s="68">
        <v>2452.0</v>
      </c>
      <c r="P161" s="68">
        <v>1977.0</v>
      </c>
      <c r="Q161" s="68">
        <v>1842.0</v>
      </c>
      <c r="R161" s="68">
        <v>1860.0</v>
      </c>
      <c r="S161" s="68">
        <v>1726.0</v>
      </c>
      <c r="T161" s="68">
        <v>1387.0</v>
      </c>
    </row>
    <row r="162">
      <c r="A162" s="429" t="s">
        <v>1221</v>
      </c>
      <c r="B162" s="68">
        <v>2.0220915E7</v>
      </c>
      <c r="C162" s="68">
        <v>1802.0</v>
      </c>
      <c r="D162" s="68">
        <v>33.0</v>
      </c>
      <c r="E162" s="68">
        <v>2912.0</v>
      </c>
      <c r="F162" s="68">
        <v>46088.0</v>
      </c>
      <c r="G162" s="68">
        <v>24761.0</v>
      </c>
      <c r="H162" s="68">
        <v>137062.0</v>
      </c>
      <c r="I162" s="68">
        <v>2782.0</v>
      </c>
      <c r="J162" s="68">
        <v>2473.0</v>
      </c>
      <c r="K162" s="68">
        <v>5270.0</v>
      </c>
      <c r="L162" s="68">
        <v>4686.0</v>
      </c>
      <c r="M162" s="68">
        <v>3214.0</v>
      </c>
      <c r="N162" s="68">
        <v>2446.0</v>
      </c>
      <c r="O162" s="68">
        <v>1824.0</v>
      </c>
      <c r="P162" s="68">
        <v>1404.0</v>
      </c>
      <c r="Q162" s="68">
        <v>1141.0</v>
      </c>
      <c r="R162" s="68">
        <v>1036.0</v>
      </c>
      <c r="S162" s="68">
        <v>771.0</v>
      </c>
      <c r="T162" s="68">
        <v>496.0</v>
      </c>
    </row>
    <row r="163">
      <c r="A163" s="429" t="s">
        <v>1221</v>
      </c>
      <c r="B163" s="68">
        <v>2.0220815E7</v>
      </c>
      <c r="C163" s="68">
        <v>1459.0</v>
      </c>
      <c r="D163" s="68">
        <v>24.0</v>
      </c>
      <c r="E163" s="68">
        <v>2125.0</v>
      </c>
      <c r="F163" s="68">
        <v>49523.0</v>
      </c>
      <c r="G163" s="68">
        <v>24404.0</v>
      </c>
      <c r="H163" s="68">
        <v>149899.0</v>
      </c>
      <c r="I163" s="68">
        <v>2584.0</v>
      </c>
      <c r="J163" s="68">
        <v>2546.0</v>
      </c>
      <c r="K163" s="68">
        <v>5282.0</v>
      </c>
      <c r="L163" s="68">
        <v>4711.0</v>
      </c>
      <c r="M163" s="68">
        <v>3132.0</v>
      </c>
      <c r="N163" s="68">
        <v>2309.0</v>
      </c>
      <c r="O163" s="68">
        <v>1800.0</v>
      </c>
      <c r="P163" s="68">
        <v>1461.0</v>
      </c>
      <c r="Q163" s="68">
        <v>1085.0</v>
      </c>
      <c r="R163" s="68">
        <v>918.0</v>
      </c>
      <c r="S163" s="68">
        <v>689.0</v>
      </c>
      <c r="T163" s="68">
        <v>471.0</v>
      </c>
    </row>
    <row r="164">
      <c r="A164" s="429" t="s">
        <v>1221</v>
      </c>
      <c r="B164" s="68">
        <v>2.0220715E7</v>
      </c>
      <c r="C164" s="68">
        <v>2521.0</v>
      </c>
      <c r="D164" s="68">
        <v>61.0</v>
      </c>
      <c r="E164" s="68">
        <v>6529.0</v>
      </c>
      <c r="F164" s="68">
        <v>42121.0</v>
      </c>
      <c r="G164" s="68">
        <v>21735.0</v>
      </c>
      <c r="H164" s="68">
        <v>135609.0</v>
      </c>
      <c r="I164" s="68">
        <v>2812.0</v>
      </c>
      <c r="J164" s="68">
        <v>2102.0</v>
      </c>
      <c r="K164" s="68">
        <v>4661.0</v>
      </c>
      <c r="L164" s="68">
        <v>4199.0</v>
      </c>
      <c r="M164" s="68">
        <v>2884.0</v>
      </c>
      <c r="N164" s="68">
        <v>1977.0</v>
      </c>
      <c r="O164" s="68">
        <v>1617.0</v>
      </c>
      <c r="P164" s="68">
        <v>1370.0</v>
      </c>
      <c r="Q164" s="68">
        <v>1043.0</v>
      </c>
      <c r="R164" s="68">
        <v>885.0</v>
      </c>
      <c r="S164" s="68">
        <v>588.0</v>
      </c>
      <c r="T164" s="68">
        <v>409.0</v>
      </c>
    </row>
    <row r="165">
      <c r="A165" s="429" t="s">
        <v>1221</v>
      </c>
      <c r="B165" s="68">
        <v>2.0220615E7</v>
      </c>
      <c r="C165" s="68">
        <v>4217.0</v>
      </c>
      <c r="D165" s="68">
        <v>46.0</v>
      </c>
      <c r="E165" s="68">
        <v>12125.0</v>
      </c>
      <c r="F165" s="68">
        <v>51698.0</v>
      </c>
      <c r="G165" s="68">
        <v>14118.0</v>
      </c>
      <c r="H165" s="68">
        <v>159710.0</v>
      </c>
      <c r="I165" s="68">
        <v>2814.0</v>
      </c>
      <c r="J165" s="68">
        <v>1260.0</v>
      </c>
      <c r="K165" s="68">
        <v>2917.0</v>
      </c>
      <c r="L165" s="68">
        <v>2576.0</v>
      </c>
      <c r="M165" s="68">
        <v>1913.0</v>
      </c>
      <c r="N165" s="68">
        <v>1402.0</v>
      </c>
      <c r="O165" s="68">
        <v>1125.0</v>
      </c>
      <c r="P165" s="68">
        <v>876.0</v>
      </c>
      <c r="Q165" s="68">
        <v>744.0</v>
      </c>
      <c r="R165" s="68">
        <v>578.0</v>
      </c>
      <c r="S165" s="68">
        <v>449.0</v>
      </c>
      <c r="T165" s="68">
        <v>278.0</v>
      </c>
    </row>
    <row r="166">
      <c r="A166" s="429" t="s">
        <v>1221</v>
      </c>
      <c r="B166" s="68">
        <v>2.0220515E7</v>
      </c>
      <c r="C166" s="68">
        <v>1329.0</v>
      </c>
      <c r="D166" s="68">
        <v>39.0</v>
      </c>
      <c r="E166" s="68">
        <v>2528.0</v>
      </c>
      <c r="F166" s="68">
        <v>73649.0</v>
      </c>
      <c r="G166" s="68">
        <v>14283.0</v>
      </c>
      <c r="H166" s="68">
        <v>235347.0</v>
      </c>
      <c r="I166" s="68">
        <v>1984.0</v>
      </c>
      <c r="J166" s="68">
        <v>1280.0</v>
      </c>
      <c r="K166" s="68">
        <v>2863.0</v>
      </c>
      <c r="L166" s="68">
        <v>2432.0</v>
      </c>
      <c r="M166" s="68">
        <v>1917.0</v>
      </c>
      <c r="N166" s="68">
        <v>1464.0</v>
      </c>
      <c r="O166" s="68">
        <v>1191.0</v>
      </c>
      <c r="P166" s="68">
        <v>980.0</v>
      </c>
      <c r="Q166" s="68">
        <v>805.0</v>
      </c>
      <c r="R166" s="68">
        <v>599.0</v>
      </c>
      <c r="S166" s="68">
        <v>475.0</v>
      </c>
      <c r="T166" s="68">
        <v>277.0</v>
      </c>
    </row>
    <row r="167">
      <c r="A167" s="429" t="s">
        <v>1221</v>
      </c>
      <c r="B167" s="68">
        <v>2.0220415E7</v>
      </c>
      <c r="C167" s="68">
        <v>1933.0</v>
      </c>
      <c r="D167" s="68">
        <v>111.0</v>
      </c>
      <c r="E167" s="68">
        <v>6480.0</v>
      </c>
      <c r="F167" s="68">
        <v>78649.0</v>
      </c>
      <c r="G167" s="68">
        <v>14059.0</v>
      </c>
      <c r="H167" s="68">
        <v>240236.0</v>
      </c>
      <c r="I167" s="68">
        <v>1950.0</v>
      </c>
      <c r="J167" s="68">
        <v>1271.0</v>
      </c>
      <c r="K167" s="68">
        <v>2830.0</v>
      </c>
      <c r="L167" s="68">
        <v>2381.0</v>
      </c>
      <c r="M167" s="68">
        <v>1902.0</v>
      </c>
      <c r="N167" s="68">
        <v>1443.0</v>
      </c>
      <c r="O167" s="68">
        <v>1189.0</v>
      </c>
      <c r="P167" s="68">
        <v>926.0</v>
      </c>
      <c r="Q167" s="68">
        <v>793.0</v>
      </c>
      <c r="R167" s="68">
        <v>586.0</v>
      </c>
      <c r="S167" s="68">
        <v>457.0</v>
      </c>
      <c r="T167" s="68">
        <v>281.0</v>
      </c>
    </row>
    <row r="168">
      <c r="A168" s="429" t="s">
        <v>1221</v>
      </c>
      <c r="B168" s="68">
        <v>2.0220315E7</v>
      </c>
      <c r="C168" s="68">
        <v>1160.0</v>
      </c>
      <c r="D168" s="68">
        <v>27.0</v>
      </c>
      <c r="E168" s="68">
        <v>1268.0</v>
      </c>
      <c r="F168" s="68">
        <v>72369.0</v>
      </c>
      <c r="G168" s="68">
        <v>14318.0</v>
      </c>
      <c r="H168" s="68">
        <v>219501.0</v>
      </c>
      <c r="I168" s="68">
        <v>2090.0</v>
      </c>
      <c r="J168" s="68">
        <v>1202.0</v>
      </c>
      <c r="K168" s="68">
        <v>2842.0</v>
      </c>
      <c r="L168" s="68">
        <v>2470.0</v>
      </c>
      <c r="M168" s="68">
        <v>1878.0</v>
      </c>
      <c r="N168" s="68">
        <v>1463.0</v>
      </c>
      <c r="O168" s="68">
        <v>1317.0</v>
      </c>
      <c r="P168" s="68">
        <v>984.0</v>
      </c>
      <c r="Q168" s="68">
        <v>804.0</v>
      </c>
      <c r="R168" s="68">
        <v>601.0</v>
      </c>
      <c r="S168" s="68">
        <v>488.0</v>
      </c>
      <c r="T168" s="68">
        <v>269.0</v>
      </c>
    </row>
    <row r="169">
      <c r="A169" s="429" t="s">
        <v>1221</v>
      </c>
      <c r="B169" s="68">
        <v>2.0220215E7</v>
      </c>
      <c r="C169" s="68">
        <v>1213.0</v>
      </c>
      <c r="D169" s="68">
        <v>26.0</v>
      </c>
      <c r="E169" s="68">
        <v>2103.0</v>
      </c>
      <c r="F169" s="68">
        <v>57540.0</v>
      </c>
      <c r="G169" s="68">
        <v>14609.0</v>
      </c>
      <c r="H169" s="68">
        <v>164848.0</v>
      </c>
      <c r="I169" s="68">
        <v>2658.0</v>
      </c>
      <c r="J169" s="68">
        <v>1165.0</v>
      </c>
      <c r="K169" s="68">
        <v>2920.0</v>
      </c>
      <c r="L169" s="68">
        <v>2410.0</v>
      </c>
      <c r="M169" s="68">
        <v>1960.0</v>
      </c>
      <c r="N169" s="68">
        <v>1500.0</v>
      </c>
      <c r="O169" s="68">
        <v>1274.0</v>
      </c>
      <c r="P169" s="68">
        <v>1094.0</v>
      </c>
      <c r="Q169" s="68">
        <v>834.0</v>
      </c>
      <c r="R169" s="68">
        <v>606.0</v>
      </c>
      <c r="S169" s="68">
        <v>497.0</v>
      </c>
      <c r="T169" s="68">
        <v>349.0</v>
      </c>
    </row>
    <row r="170">
      <c r="A170" s="429" t="s">
        <v>1244</v>
      </c>
      <c r="B170" s="68">
        <v>2.0240115E7</v>
      </c>
      <c r="C170" s="68">
        <v>1508.0</v>
      </c>
      <c r="D170" s="68">
        <v>47.0</v>
      </c>
      <c r="E170" s="68">
        <v>5693.0</v>
      </c>
      <c r="F170" s="68">
        <v>25491.0</v>
      </c>
      <c r="G170" s="68">
        <v>36723.0</v>
      </c>
      <c r="H170" s="68">
        <v>140364.0</v>
      </c>
      <c r="I170" s="68">
        <v>2373.0</v>
      </c>
      <c r="J170" s="68">
        <v>1848.0</v>
      </c>
      <c r="K170" s="68">
        <v>3951.0</v>
      </c>
      <c r="L170" s="68">
        <v>4400.0</v>
      </c>
      <c r="M170" s="68">
        <v>3576.0</v>
      </c>
      <c r="N170" s="68">
        <v>3333.0</v>
      </c>
      <c r="O170" s="68">
        <v>3325.0</v>
      </c>
      <c r="P170" s="68">
        <v>3382.0</v>
      </c>
      <c r="Q170" s="68">
        <v>3335.0</v>
      </c>
      <c r="R170" s="68">
        <v>3129.0</v>
      </c>
      <c r="S170" s="68">
        <v>2921.0</v>
      </c>
      <c r="T170" s="68">
        <v>2519.0</v>
      </c>
    </row>
    <row r="171">
      <c r="A171" s="429" t="s">
        <v>1244</v>
      </c>
      <c r="B171" s="68">
        <v>2.0231215E7</v>
      </c>
      <c r="C171" s="68">
        <v>405.0</v>
      </c>
      <c r="D171" s="68">
        <v>36.0</v>
      </c>
      <c r="E171" s="68">
        <v>3787.0</v>
      </c>
      <c r="F171" s="68">
        <v>27723.0</v>
      </c>
      <c r="G171" s="68">
        <v>34944.0</v>
      </c>
      <c r="H171" s="68">
        <v>145694.0</v>
      </c>
      <c r="I171" s="68">
        <v>2265.0</v>
      </c>
      <c r="J171" s="68">
        <v>1861.0</v>
      </c>
      <c r="K171" s="68">
        <v>3558.0</v>
      </c>
      <c r="L171" s="68">
        <v>3645.0</v>
      </c>
      <c r="M171" s="68">
        <v>3045.0</v>
      </c>
      <c r="N171" s="68">
        <v>2996.0</v>
      </c>
      <c r="O171" s="68">
        <v>3278.0</v>
      </c>
      <c r="P171" s="68">
        <v>3368.0</v>
      </c>
      <c r="Q171" s="68">
        <v>3331.0</v>
      </c>
      <c r="R171" s="68">
        <v>3268.0</v>
      </c>
      <c r="S171" s="68">
        <v>3089.0</v>
      </c>
      <c r="T171" s="68">
        <v>2508.0</v>
      </c>
    </row>
    <row r="172">
      <c r="A172" s="429" t="s">
        <v>1244</v>
      </c>
      <c r="B172" s="68">
        <v>2.0231115E7</v>
      </c>
      <c r="C172" s="68">
        <v>322.0</v>
      </c>
      <c r="D172" s="68">
        <v>43.0</v>
      </c>
      <c r="E172" s="68">
        <v>3656.0</v>
      </c>
      <c r="F172" s="68">
        <v>25925.0</v>
      </c>
      <c r="G172" s="68">
        <v>26797.0</v>
      </c>
      <c r="H172" s="68">
        <v>138894.0</v>
      </c>
      <c r="I172" s="68">
        <v>2341.0</v>
      </c>
      <c r="J172" s="68">
        <v>1805.0</v>
      </c>
      <c r="K172" s="68">
        <v>3121.0</v>
      </c>
      <c r="L172" s="68">
        <v>2784.0</v>
      </c>
      <c r="M172" s="68">
        <v>2418.0</v>
      </c>
      <c r="N172" s="68">
        <v>2584.0</v>
      </c>
      <c r="O172" s="68">
        <v>2578.0</v>
      </c>
      <c r="P172" s="68">
        <v>2587.0</v>
      </c>
      <c r="Q172" s="68">
        <v>2305.0</v>
      </c>
      <c r="R172" s="68">
        <v>2068.0</v>
      </c>
      <c r="S172" s="68">
        <v>1941.0</v>
      </c>
      <c r="T172" s="68">
        <v>1581.0</v>
      </c>
    </row>
    <row r="173">
      <c r="A173" s="429" t="s">
        <v>1244</v>
      </c>
      <c r="B173" s="68">
        <v>2.0231015E7</v>
      </c>
      <c r="C173" s="68">
        <v>224.0</v>
      </c>
      <c r="D173" s="68">
        <v>23.0</v>
      </c>
      <c r="E173" s="68">
        <v>3306.0</v>
      </c>
      <c r="F173" s="68">
        <v>22104.0</v>
      </c>
      <c r="G173" s="68">
        <v>25242.0</v>
      </c>
      <c r="H173" s="68">
        <v>137624.0</v>
      </c>
      <c r="I173" s="68">
        <v>2325.0</v>
      </c>
      <c r="J173" s="68">
        <v>1789.0</v>
      </c>
      <c r="K173" s="68">
        <v>3006.0</v>
      </c>
      <c r="L173" s="68">
        <v>2623.0</v>
      </c>
      <c r="M173" s="68">
        <v>2508.0</v>
      </c>
      <c r="N173" s="68">
        <v>2582.0</v>
      </c>
      <c r="O173" s="68">
        <v>2447.0</v>
      </c>
      <c r="P173" s="68">
        <v>2351.0</v>
      </c>
      <c r="Q173" s="68">
        <v>2063.0</v>
      </c>
      <c r="R173" s="68">
        <v>1841.0</v>
      </c>
      <c r="S173" s="68">
        <v>1653.0</v>
      </c>
      <c r="T173" s="68">
        <v>1387.0</v>
      </c>
    </row>
    <row r="174">
      <c r="A174" s="429" t="s">
        <v>1244</v>
      </c>
      <c r="B174" s="68">
        <v>2.0230915E7</v>
      </c>
      <c r="C174" s="68">
        <v>253.0</v>
      </c>
      <c r="D174" s="68">
        <v>30.0</v>
      </c>
      <c r="E174" s="68">
        <v>3783.0</v>
      </c>
      <c r="F174" s="68">
        <v>18787.0</v>
      </c>
      <c r="G174" s="68">
        <v>22570.0</v>
      </c>
      <c r="H174" s="68">
        <v>125725.0</v>
      </c>
      <c r="I174" s="68">
        <v>2564.0</v>
      </c>
      <c r="J174" s="68">
        <v>1553.0</v>
      </c>
      <c r="K174" s="68">
        <v>2931.0</v>
      </c>
      <c r="L174" s="68">
        <v>2552.0</v>
      </c>
      <c r="M174" s="68">
        <v>2137.0</v>
      </c>
      <c r="N174" s="68">
        <v>2132.0</v>
      </c>
      <c r="O174" s="68">
        <v>2211.0</v>
      </c>
      <c r="P174" s="68">
        <v>2079.0</v>
      </c>
      <c r="Q174" s="68">
        <v>1793.0</v>
      </c>
      <c r="R174" s="68">
        <v>1585.0</v>
      </c>
      <c r="S174" s="68">
        <v>1439.0</v>
      </c>
      <c r="T174" s="68">
        <v>1231.0</v>
      </c>
    </row>
    <row r="175">
      <c r="A175" s="429" t="s">
        <v>1244</v>
      </c>
      <c r="B175" s="68">
        <v>2.0230815E7</v>
      </c>
      <c r="C175" s="68">
        <v>2810.0</v>
      </c>
      <c r="D175" s="68">
        <v>50.0</v>
      </c>
      <c r="E175" s="68">
        <v>9193.0</v>
      </c>
      <c r="F175" s="68">
        <v>19206.0</v>
      </c>
      <c r="G175" s="68">
        <v>24124.0</v>
      </c>
      <c r="H175" s="68">
        <v>126305.0</v>
      </c>
      <c r="I175" s="68">
        <v>2630.0</v>
      </c>
      <c r="J175" s="68">
        <v>1534.0</v>
      </c>
      <c r="K175" s="68">
        <v>3051.0</v>
      </c>
      <c r="L175" s="68">
        <v>2506.0</v>
      </c>
      <c r="M175" s="68">
        <v>2270.0</v>
      </c>
      <c r="N175" s="68">
        <v>2354.0</v>
      </c>
      <c r="O175" s="68">
        <v>2366.0</v>
      </c>
      <c r="P175" s="68">
        <v>2370.0</v>
      </c>
      <c r="Q175" s="68">
        <v>2086.0</v>
      </c>
      <c r="R175" s="68">
        <v>1818.0</v>
      </c>
      <c r="S175" s="68">
        <v>1667.0</v>
      </c>
      <c r="T175" s="68">
        <v>1357.0</v>
      </c>
    </row>
    <row r="176">
      <c r="A176" s="429" t="s">
        <v>1244</v>
      </c>
      <c r="B176" s="68">
        <v>2.0230715E7</v>
      </c>
      <c r="C176" s="68">
        <v>600.0</v>
      </c>
      <c r="D176" s="68">
        <v>63.0</v>
      </c>
      <c r="E176" s="68">
        <v>4628.0</v>
      </c>
      <c r="F176" s="68">
        <v>22686.0</v>
      </c>
      <c r="G176" s="68">
        <v>23210.0</v>
      </c>
      <c r="H176" s="68">
        <v>123754.0</v>
      </c>
      <c r="I176" s="68">
        <v>2632.0</v>
      </c>
      <c r="J176" s="68">
        <v>1491.0</v>
      </c>
      <c r="K176" s="68">
        <v>3012.0</v>
      </c>
      <c r="L176" s="68">
        <v>2505.0</v>
      </c>
      <c r="M176" s="68">
        <v>2228.0</v>
      </c>
      <c r="N176" s="68">
        <v>2383.0</v>
      </c>
      <c r="O176" s="68">
        <v>2231.0</v>
      </c>
      <c r="P176" s="68">
        <v>2128.0</v>
      </c>
      <c r="Q176" s="68">
        <v>1913.0</v>
      </c>
      <c r="R176" s="68">
        <v>1679.0</v>
      </c>
      <c r="S176" s="68">
        <v>1623.0</v>
      </c>
      <c r="T176" s="68">
        <v>1227.0</v>
      </c>
    </row>
    <row r="177">
      <c r="A177" s="429" t="s">
        <v>1244</v>
      </c>
      <c r="B177" s="68">
        <v>2.0230615E7</v>
      </c>
      <c r="C177" s="68">
        <v>609.0</v>
      </c>
      <c r="D177" s="68">
        <v>77.0</v>
      </c>
      <c r="E177" s="68">
        <v>4902.0</v>
      </c>
      <c r="F177" s="68">
        <v>18212.0</v>
      </c>
      <c r="G177" s="68">
        <v>23533.0</v>
      </c>
      <c r="H177" s="68">
        <v>117911.0</v>
      </c>
      <c r="I177" s="68">
        <v>2771.0</v>
      </c>
      <c r="J177" s="68">
        <v>1389.0</v>
      </c>
      <c r="K177" s="68">
        <v>2878.0</v>
      </c>
      <c r="L177" s="68">
        <v>2328.0</v>
      </c>
      <c r="M177" s="68">
        <v>2117.0</v>
      </c>
      <c r="N177" s="68">
        <v>2418.0</v>
      </c>
      <c r="O177" s="68">
        <v>2385.0</v>
      </c>
      <c r="P177" s="68">
        <v>2319.0</v>
      </c>
      <c r="Q177" s="68">
        <v>2143.0</v>
      </c>
      <c r="R177" s="68">
        <v>1867.0</v>
      </c>
      <c r="S177" s="68">
        <v>1676.0</v>
      </c>
      <c r="T177" s="68">
        <v>1317.0</v>
      </c>
    </row>
    <row r="178">
      <c r="A178" s="429" t="s">
        <v>1244</v>
      </c>
      <c r="B178" s="68">
        <v>2.0230515E7</v>
      </c>
      <c r="C178" s="68">
        <v>1109.0</v>
      </c>
      <c r="D178" s="68">
        <v>80.0</v>
      </c>
      <c r="E178" s="68">
        <v>6315.0</v>
      </c>
      <c r="F178" s="68">
        <v>17960.0</v>
      </c>
      <c r="G178" s="68">
        <v>27436.0</v>
      </c>
      <c r="H178" s="68">
        <v>126365.0</v>
      </c>
      <c r="I178" s="68">
        <v>2583.0</v>
      </c>
      <c r="J178" s="68">
        <v>1301.0</v>
      </c>
      <c r="K178" s="68">
        <v>2868.0</v>
      </c>
      <c r="L178" s="68">
        <v>2461.0</v>
      </c>
      <c r="M178" s="68">
        <v>2592.0</v>
      </c>
      <c r="N178" s="68">
        <v>2924.0</v>
      </c>
      <c r="O178" s="68">
        <v>2732.0</v>
      </c>
      <c r="P178" s="68">
        <v>2758.0</v>
      </c>
      <c r="Q178" s="68">
        <v>2593.0</v>
      </c>
      <c r="R178" s="68">
        <v>2411.0</v>
      </c>
      <c r="S178" s="68">
        <v>2205.0</v>
      </c>
      <c r="T178" s="68">
        <v>1864.0</v>
      </c>
    </row>
    <row r="179">
      <c r="A179" s="429" t="s">
        <v>1244</v>
      </c>
      <c r="B179" s="68">
        <v>2.0230415E7</v>
      </c>
      <c r="C179" s="68">
        <v>1524.0</v>
      </c>
      <c r="D179" s="68">
        <v>125.0</v>
      </c>
      <c r="E179" s="68">
        <v>6503.0</v>
      </c>
      <c r="F179" s="68">
        <v>20696.0</v>
      </c>
      <c r="G179" s="68">
        <v>26719.0</v>
      </c>
      <c r="H179" s="68">
        <v>127918.0</v>
      </c>
      <c r="I179" s="68">
        <v>2521.0</v>
      </c>
      <c r="J179" s="68">
        <v>1389.0</v>
      </c>
      <c r="K179" s="68">
        <v>3174.0</v>
      </c>
      <c r="L179" s="68">
        <v>2634.0</v>
      </c>
      <c r="M179" s="68">
        <v>2572.0</v>
      </c>
      <c r="N179" s="68">
        <v>2788.0</v>
      </c>
      <c r="O179" s="68">
        <v>2642.0</v>
      </c>
      <c r="P179" s="68">
        <v>2579.0</v>
      </c>
      <c r="Q179" s="68">
        <v>2382.0</v>
      </c>
      <c r="R179" s="68">
        <v>2228.0</v>
      </c>
      <c r="S179" s="68">
        <v>2047.0</v>
      </c>
      <c r="T179" s="68">
        <v>1622.0</v>
      </c>
    </row>
    <row r="180">
      <c r="A180" s="429" t="s">
        <v>1244</v>
      </c>
      <c r="B180" s="68">
        <v>2.0230315E7</v>
      </c>
      <c r="C180" s="68">
        <v>2772.0</v>
      </c>
      <c r="D180" s="68">
        <v>140.0</v>
      </c>
      <c r="E180" s="68">
        <v>9323.0</v>
      </c>
      <c r="F180" s="68">
        <v>27934.0</v>
      </c>
      <c r="G180" s="68">
        <v>24802.0</v>
      </c>
      <c r="H180" s="68">
        <v>137887.0</v>
      </c>
      <c r="I180" s="68">
        <v>2737.0</v>
      </c>
      <c r="J180" s="68">
        <v>1471.0</v>
      </c>
      <c r="K180" s="68">
        <v>3168.0</v>
      </c>
      <c r="L180" s="68">
        <v>2710.0</v>
      </c>
      <c r="M180" s="68">
        <v>2487.0</v>
      </c>
      <c r="N180" s="68">
        <v>2680.0</v>
      </c>
      <c r="O180" s="68">
        <v>2506.0</v>
      </c>
      <c r="P180" s="68">
        <v>2399.0</v>
      </c>
      <c r="Q180" s="68">
        <v>2183.0</v>
      </c>
      <c r="R180" s="68">
        <v>1988.0</v>
      </c>
      <c r="S180" s="68">
        <v>1799.0</v>
      </c>
      <c r="T180" s="68">
        <v>1411.0</v>
      </c>
    </row>
    <row r="181">
      <c r="A181" s="429" t="s">
        <v>1244</v>
      </c>
      <c r="B181" s="68">
        <v>2.0230215E7</v>
      </c>
      <c r="C181" s="68">
        <v>801.0</v>
      </c>
      <c r="D181" s="68">
        <v>44.0</v>
      </c>
      <c r="E181" s="68">
        <v>4426.0</v>
      </c>
      <c r="F181" s="68">
        <v>26878.0</v>
      </c>
      <c r="G181" s="68">
        <v>23035.0</v>
      </c>
      <c r="H181" s="68">
        <v>136109.0</v>
      </c>
      <c r="I181" s="68">
        <v>2779.0</v>
      </c>
      <c r="J181" s="68">
        <v>1414.0</v>
      </c>
      <c r="K181" s="68">
        <v>3179.0</v>
      </c>
      <c r="L181" s="68">
        <v>3023.0</v>
      </c>
      <c r="M181" s="68">
        <v>2501.0</v>
      </c>
      <c r="N181" s="68">
        <v>2535.0</v>
      </c>
      <c r="O181" s="68">
        <v>2211.0</v>
      </c>
      <c r="P181" s="68">
        <v>2134.0</v>
      </c>
      <c r="Q181" s="68">
        <v>1857.0</v>
      </c>
      <c r="R181" s="68">
        <v>1606.0</v>
      </c>
      <c r="S181" s="68">
        <v>1453.0</v>
      </c>
      <c r="T181" s="68">
        <v>1122.0</v>
      </c>
    </row>
    <row r="182">
      <c r="A182" s="429" t="s">
        <v>1244</v>
      </c>
      <c r="B182" s="68">
        <v>2.0230115E7</v>
      </c>
      <c r="C182" s="68">
        <v>483.0</v>
      </c>
      <c r="D182" s="68">
        <v>28.0</v>
      </c>
      <c r="E182" s="68">
        <v>3009.0</v>
      </c>
      <c r="F182" s="68">
        <v>25898.0</v>
      </c>
      <c r="G182" s="68">
        <v>19773.0</v>
      </c>
      <c r="H182" s="68">
        <v>128497.0</v>
      </c>
      <c r="I182" s="68">
        <v>2896.0</v>
      </c>
      <c r="J182" s="68">
        <v>1062.0</v>
      </c>
      <c r="K182" s="68">
        <v>2552.0</v>
      </c>
      <c r="L182" s="68">
        <v>2673.0</v>
      </c>
      <c r="M182" s="68">
        <v>2269.0</v>
      </c>
      <c r="N182" s="68">
        <v>2125.0</v>
      </c>
      <c r="O182" s="68">
        <v>1886.0</v>
      </c>
      <c r="P182" s="68">
        <v>1813.0</v>
      </c>
      <c r="Q182" s="68">
        <v>1628.0</v>
      </c>
      <c r="R182" s="68">
        <v>1466.0</v>
      </c>
      <c r="S182" s="68">
        <v>1273.0</v>
      </c>
      <c r="T182" s="68">
        <v>1026.0</v>
      </c>
    </row>
    <row r="183">
      <c r="A183" s="429" t="s">
        <v>1244</v>
      </c>
      <c r="B183" s="68">
        <v>2.0221215E7</v>
      </c>
      <c r="C183" s="68">
        <v>498.0</v>
      </c>
      <c r="D183" s="68">
        <v>35.0</v>
      </c>
      <c r="E183" s="68">
        <v>3380.0</v>
      </c>
      <c r="F183" s="68">
        <v>19052.0</v>
      </c>
      <c r="G183" s="68">
        <v>21846.0</v>
      </c>
      <c r="H183" s="68">
        <v>117666.0</v>
      </c>
      <c r="I183" s="68">
        <v>3136.0</v>
      </c>
      <c r="J183" s="68">
        <v>856.0</v>
      </c>
      <c r="K183" s="68">
        <v>2261.0</v>
      </c>
      <c r="L183" s="68">
        <v>2862.0</v>
      </c>
      <c r="M183" s="68">
        <v>2406.0</v>
      </c>
      <c r="N183" s="68">
        <v>2229.0</v>
      </c>
      <c r="O183" s="68">
        <v>2122.0</v>
      </c>
      <c r="P183" s="68">
        <v>2072.0</v>
      </c>
      <c r="Q183" s="68">
        <v>1968.0</v>
      </c>
      <c r="R183" s="68">
        <v>1865.0</v>
      </c>
      <c r="S183" s="68">
        <v>1734.0</v>
      </c>
      <c r="T183" s="68">
        <v>1471.0</v>
      </c>
    </row>
    <row r="184">
      <c r="A184" s="429" t="s">
        <v>1244</v>
      </c>
      <c r="B184" s="68">
        <v>2.0221115E7</v>
      </c>
      <c r="C184" s="68">
        <v>184.0</v>
      </c>
      <c r="D184" s="68">
        <v>11.0</v>
      </c>
      <c r="E184" s="68">
        <v>1712.0</v>
      </c>
      <c r="F184" s="68">
        <v>17982.0</v>
      </c>
      <c r="G184" s="68">
        <v>17010.0</v>
      </c>
      <c r="H184" s="68">
        <v>99907.0</v>
      </c>
      <c r="I184" s="68">
        <v>3600.0</v>
      </c>
      <c r="J184" s="68">
        <v>761.0</v>
      </c>
      <c r="K184" s="68">
        <v>2111.0</v>
      </c>
      <c r="L184" s="68">
        <v>2626.0</v>
      </c>
      <c r="M184" s="68">
        <v>2100.0</v>
      </c>
      <c r="N184" s="68">
        <v>1842.0</v>
      </c>
      <c r="O184" s="68">
        <v>1810.0</v>
      </c>
      <c r="P184" s="68">
        <v>1543.0</v>
      </c>
      <c r="Q184" s="68">
        <v>1318.0</v>
      </c>
      <c r="R184" s="68">
        <v>1169.0</v>
      </c>
      <c r="S184" s="68">
        <v>978.0</v>
      </c>
      <c r="T184" s="68">
        <v>752.0</v>
      </c>
    </row>
    <row r="185">
      <c r="A185" s="429" t="s">
        <v>1244</v>
      </c>
      <c r="B185" s="68">
        <v>2.0221015E7</v>
      </c>
      <c r="C185" s="68">
        <v>203.0</v>
      </c>
      <c r="D185" s="68">
        <v>13.0</v>
      </c>
      <c r="E185" s="68">
        <v>1733.0</v>
      </c>
      <c r="F185" s="68">
        <v>17570.0</v>
      </c>
      <c r="G185" s="68">
        <v>15169.0</v>
      </c>
      <c r="H185" s="68">
        <v>97109.0</v>
      </c>
      <c r="I185" s="68">
        <v>3695.0</v>
      </c>
      <c r="J185" s="68">
        <v>790.0</v>
      </c>
      <c r="K185" s="68">
        <v>2118.0</v>
      </c>
      <c r="L185" s="68">
        <v>2590.0</v>
      </c>
      <c r="M185" s="68">
        <v>2035.0</v>
      </c>
      <c r="N185" s="68">
        <v>1695.0</v>
      </c>
      <c r="O185" s="68">
        <v>1529.0</v>
      </c>
      <c r="P185" s="68">
        <v>1267.0</v>
      </c>
      <c r="Q185" s="68">
        <v>1102.0</v>
      </c>
      <c r="R185" s="68">
        <v>874.0</v>
      </c>
      <c r="S185" s="68">
        <v>668.0</v>
      </c>
      <c r="T185" s="68">
        <v>501.0</v>
      </c>
    </row>
    <row r="186">
      <c r="A186" s="429" t="s">
        <v>1244</v>
      </c>
      <c r="B186" s="68">
        <v>2.0220915E7</v>
      </c>
      <c r="C186" s="68">
        <v>184.0</v>
      </c>
      <c r="D186" s="68">
        <v>10.0</v>
      </c>
      <c r="E186" s="68">
        <v>1715.0</v>
      </c>
      <c r="F186" s="68">
        <v>21993.0</v>
      </c>
      <c r="G186" s="68">
        <v>14623.0</v>
      </c>
      <c r="H186" s="68">
        <v>102780.0</v>
      </c>
      <c r="I186" s="68">
        <v>3538.0</v>
      </c>
      <c r="J186" s="68">
        <v>808.0</v>
      </c>
      <c r="K186" s="68">
        <v>2167.0</v>
      </c>
      <c r="L186" s="68">
        <v>2645.0</v>
      </c>
      <c r="M186" s="68">
        <v>2046.0</v>
      </c>
      <c r="N186" s="68">
        <v>1627.0</v>
      </c>
      <c r="O186" s="68">
        <v>1422.0</v>
      </c>
      <c r="P186" s="68">
        <v>1198.0</v>
      </c>
      <c r="Q186" s="68">
        <v>981.0</v>
      </c>
      <c r="R186" s="68">
        <v>768.0</v>
      </c>
      <c r="S186" s="68">
        <v>561.0</v>
      </c>
      <c r="T186" s="68">
        <v>400.0</v>
      </c>
    </row>
    <row r="187">
      <c r="A187" s="429" t="s">
        <v>1244</v>
      </c>
      <c r="B187" s="68">
        <v>2.0220815E7</v>
      </c>
      <c r="C187" s="68">
        <v>129.0</v>
      </c>
      <c r="D187" s="68">
        <v>13.0</v>
      </c>
      <c r="E187" s="68">
        <v>1537.0</v>
      </c>
      <c r="F187" s="68">
        <v>19461.0</v>
      </c>
      <c r="G187" s="68">
        <v>14187.0</v>
      </c>
      <c r="H187" s="68">
        <v>99280.0</v>
      </c>
      <c r="I187" s="68">
        <v>3716.0</v>
      </c>
      <c r="J187" s="68">
        <v>795.0</v>
      </c>
      <c r="K187" s="68">
        <v>2171.0</v>
      </c>
      <c r="L187" s="68">
        <v>2491.0</v>
      </c>
      <c r="M187" s="68">
        <v>1939.0</v>
      </c>
      <c r="N187" s="68">
        <v>1565.0</v>
      </c>
      <c r="O187" s="68">
        <v>1406.0</v>
      </c>
      <c r="P187" s="68">
        <v>1244.0</v>
      </c>
      <c r="Q187" s="68">
        <v>947.0</v>
      </c>
      <c r="R187" s="68">
        <v>716.0</v>
      </c>
      <c r="S187" s="68">
        <v>539.0</v>
      </c>
      <c r="T187" s="68">
        <v>374.0</v>
      </c>
    </row>
    <row r="188">
      <c r="A188" s="429" t="s">
        <v>1244</v>
      </c>
      <c r="B188" s="68">
        <v>2.0220715E7</v>
      </c>
      <c r="C188" s="68">
        <v>253.0</v>
      </c>
      <c r="D188" s="68">
        <v>27.0</v>
      </c>
      <c r="E188" s="68">
        <v>2401.0</v>
      </c>
      <c r="F188" s="68">
        <v>16870.0</v>
      </c>
      <c r="G188" s="68">
        <v>12078.0</v>
      </c>
      <c r="H188" s="68">
        <v>93705.0</v>
      </c>
      <c r="I188" s="68">
        <v>3873.0</v>
      </c>
      <c r="J188" s="68">
        <v>690.0</v>
      </c>
      <c r="K188" s="68">
        <v>1814.0</v>
      </c>
      <c r="L188" s="68">
        <v>2088.0</v>
      </c>
      <c r="M188" s="68">
        <v>1688.0</v>
      </c>
      <c r="N188" s="68">
        <v>1443.0</v>
      </c>
      <c r="O188" s="68">
        <v>1217.0</v>
      </c>
      <c r="P188" s="68">
        <v>981.0</v>
      </c>
      <c r="Q188" s="68">
        <v>822.0</v>
      </c>
      <c r="R188" s="68">
        <v>558.0</v>
      </c>
      <c r="S188" s="68">
        <v>485.0</v>
      </c>
      <c r="T188" s="68">
        <v>292.0</v>
      </c>
    </row>
    <row r="189">
      <c r="A189" s="429" t="s">
        <v>1244</v>
      </c>
      <c r="B189" s="68">
        <v>2.0220615E7</v>
      </c>
      <c r="C189" s="68">
        <v>338.0</v>
      </c>
      <c r="D189" s="68">
        <v>10.0</v>
      </c>
      <c r="E189" s="68">
        <v>3612.0</v>
      </c>
      <c r="F189" s="68">
        <v>41026.0</v>
      </c>
      <c r="G189" s="68">
        <v>7488.0</v>
      </c>
      <c r="H189" s="68">
        <v>193574.0</v>
      </c>
      <c r="I189" s="68">
        <v>2372.0</v>
      </c>
      <c r="J189" s="68">
        <v>386.0</v>
      </c>
      <c r="K189" s="68">
        <v>1056.0</v>
      </c>
      <c r="L189" s="68">
        <v>1257.0</v>
      </c>
      <c r="M189" s="68">
        <v>1083.0</v>
      </c>
      <c r="N189" s="68">
        <v>939.0</v>
      </c>
      <c r="O189" s="68">
        <v>803.0</v>
      </c>
      <c r="P189" s="68">
        <v>623.0</v>
      </c>
      <c r="Q189" s="68">
        <v>482.0</v>
      </c>
      <c r="R189" s="68">
        <v>392.0</v>
      </c>
      <c r="S189" s="68">
        <v>281.0</v>
      </c>
      <c r="T189" s="68">
        <v>186.0</v>
      </c>
    </row>
    <row r="190">
      <c r="A190" s="429" t="s">
        <v>1244</v>
      </c>
      <c r="B190" s="68">
        <v>2.0220515E7</v>
      </c>
      <c r="C190" s="68">
        <v>259.0</v>
      </c>
      <c r="D190" s="68">
        <v>7.0</v>
      </c>
      <c r="E190" s="68">
        <v>3419.0</v>
      </c>
      <c r="F190" s="68">
        <v>21609.0</v>
      </c>
      <c r="G190" s="68">
        <v>7309.0</v>
      </c>
      <c r="H190" s="68">
        <v>123072.0</v>
      </c>
      <c r="I190" s="68">
        <v>3632.0</v>
      </c>
      <c r="J190" s="68">
        <v>308.0</v>
      </c>
      <c r="K190" s="68">
        <v>942.0</v>
      </c>
      <c r="L190" s="68">
        <v>1170.0</v>
      </c>
      <c r="M190" s="68">
        <v>1061.0</v>
      </c>
      <c r="N190" s="68">
        <v>926.0</v>
      </c>
      <c r="O190" s="68">
        <v>821.0</v>
      </c>
      <c r="P190" s="68">
        <v>677.0</v>
      </c>
      <c r="Q190" s="68">
        <v>543.0</v>
      </c>
      <c r="R190" s="68">
        <v>396.0</v>
      </c>
      <c r="S190" s="68">
        <v>287.0</v>
      </c>
      <c r="T190" s="68">
        <v>178.0</v>
      </c>
    </row>
    <row r="191">
      <c r="A191" s="429" t="s">
        <v>1244</v>
      </c>
      <c r="B191" s="68">
        <v>2.0220415E7</v>
      </c>
      <c r="C191" s="68">
        <v>591.0</v>
      </c>
      <c r="D191" s="68">
        <v>18.0</v>
      </c>
      <c r="E191" s="68">
        <v>4280.0</v>
      </c>
      <c r="F191" s="68">
        <v>19089.0</v>
      </c>
      <c r="G191" s="68">
        <v>7068.0</v>
      </c>
      <c r="H191" s="68">
        <v>119078.0</v>
      </c>
      <c r="I191" s="68">
        <v>3707.0</v>
      </c>
      <c r="J191" s="68">
        <v>312.0</v>
      </c>
      <c r="K191" s="68">
        <v>872.0</v>
      </c>
      <c r="L191" s="68">
        <v>1115.0</v>
      </c>
      <c r="M191" s="68">
        <v>1010.0</v>
      </c>
      <c r="N191" s="68">
        <v>947.0</v>
      </c>
      <c r="O191" s="68">
        <v>778.0</v>
      </c>
      <c r="P191" s="68">
        <v>632.0</v>
      </c>
      <c r="Q191" s="68">
        <v>549.0</v>
      </c>
      <c r="R191" s="68">
        <v>404.0</v>
      </c>
      <c r="S191" s="68">
        <v>281.0</v>
      </c>
      <c r="T191" s="68">
        <v>168.0</v>
      </c>
    </row>
    <row r="192">
      <c r="A192" s="429" t="s">
        <v>1244</v>
      </c>
      <c r="B192" s="68">
        <v>2.0220315E7</v>
      </c>
      <c r="C192" s="68">
        <v>204.0</v>
      </c>
      <c r="D192" s="68">
        <v>7.0</v>
      </c>
      <c r="E192" s="68">
        <v>3353.0</v>
      </c>
      <c r="F192" s="68">
        <v>21981.0</v>
      </c>
      <c r="G192" s="68">
        <v>6858.0</v>
      </c>
      <c r="H192" s="68">
        <v>103427.0</v>
      </c>
      <c r="I192" s="68">
        <v>4094.0</v>
      </c>
      <c r="J192" s="68">
        <v>295.0</v>
      </c>
      <c r="K192" s="68">
        <v>828.0</v>
      </c>
      <c r="L192" s="68">
        <v>1076.0</v>
      </c>
      <c r="M192" s="68">
        <v>960.0</v>
      </c>
      <c r="N192" s="68">
        <v>941.0</v>
      </c>
      <c r="O192" s="68">
        <v>777.0</v>
      </c>
      <c r="P192" s="68">
        <v>648.0</v>
      </c>
      <c r="Q192" s="68">
        <v>499.0</v>
      </c>
      <c r="R192" s="68">
        <v>407.0</v>
      </c>
      <c r="S192" s="68">
        <v>244.0</v>
      </c>
      <c r="T192" s="68">
        <v>183.0</v>
      </c>
    </row>
    <row r="193">
      <c r="A193" s="429" t="s">
        <v>1244</v>
      </c>
      <c r="B193" s="68">
        <v>2.0220215E7</v>
      </c>
      <c r="C193" s="68">
        <v>61.0</v>
      </c>
      <c r="D193" s="68">
        <v>6.0</v>
      </c>
      <c r="E193" s="68">
        <v>239.0</v>
      </c>
      <c r="F193" s="68">
        <v>46649.0</v>
      </c>
      <c r="G193" s="68">
        <v>7155.0</v>
      </c>
      <c r="H193" s="68">
        <v>156883.0</v>
      </c>
      <c r="I193" s="68">
        <v>2784.0</v>
      </c>
      <c r="J193" s="68">
        <v>294.0</v>
      </c>
      <c r="K193" s="68">
        <v>848.0</v>
      </c>
      <c r="L193" s="68">
        <v>1086.0</v>
      </c>
      <c r="M193" s="68">
        <v>1091.0</v>
      </c>
      <c r="N193" s="68">
        <v>980.0</v>
      </c>
      <c r="O193" s="68">
        <v>801.0</v>
      </c>
      <c r="P193" s="68">
        <v>662.0</v>
      </c>
      <c r="Q193" s="68">
        <v>531.0</v>
      </c>
      <c r="R193" s="68">
        <v>416.0</v>
      </c>
      <c r="S193" s="68">
        <v>283.0</v>
      </c>
      <c r="T193" s="68">
        <v>163.0</v>
      </c>
    </row>
    <row r="194">
      <c r="A194" s="429" t="s">
        <v>1264</v>
      </c>
      <c r="B194" s="68">
        <v>2.0240115E7</v>
      </c>
      <c r="C194" s="68">
        <v>5476.0</v>
      </c>
      <c r="D194" s="68">
        <v>50.0</v>
      </c>
      <c r="E194" s="68">
        <v>5230.0</v>
      </c>
      <c r="F194" s="68">
        <v>52815.0</v>
      </c>
      <c r="G194" s="68">
        <v>10001.0</v>
      </c>
      <c r="H194" s="68">
        <v>64991.0</v>
      </c>
      <c r="I194" s="68">
        <v>4523.0</v>
      </c>
      <c r="J194" s="68">
        <v>517.0</v>
      </c>
      <c r="K194" s="68">
        <v>856.0</v>
      </c>
      <c r="L194" s="68">
        <v>930.0</v>
      </c>
      <c r="M194" s="68">
        <v>836.0</v>
      </c>
      <c r="N194" s="68">
        <v>835.0</v>
      </c>
      <c r="O194" s="68">
        <v>862.0</v>
      </c>
      <c r="P194" s="68">
        <v>926.0</v>
      </c>
      <c r="Q194" s="68">
        <v>973.0</v>
      </c>
      <c r="R194" s="68">
        <v>1054.0</v>
      </c>
      <c r="S194" s="68">
        <v>1120.0</v>
      </c>
      <c r="T194" s="68">
        <v>1058.0</v>
      </c>
    </row>
    <row r="195">
      <c r="A195" s="429" t="s">
        <v>1264</v>
      </c>
      <c r="B195" s="68">
        <v>2.0231215E7</v>
      </c>
      <c r="C195" s="68">
        <v>3252.0</v>
      </c>
      <c r="D195" s="68">
        <v>34.0</v>
      </c>
      <c r="E195" s="68">
        <v>2807.0</v>
      </c>
      <c r="F195" s="68">
        <v>74080.0</v>
      </c>
      <c r="G195" s="68">
        <v>8673.0</v>
      </c>
      <c r="H195" s="68">
        <v>64515.0</v>
      </c>
      <c r="I195" s="68">
        <v>4466.0</v>
      </c>
      <c r="J195" s="68">
        <v>477.0</v>
      </c>
      <c r="K195" s="68">
        <v>773.0</v>
      </c>
      <c r="L195" s="68">
        <v>781.0</v>
      </c>
      <c r="M195" s="68">
        <v>675.0</v>
      </c>
      <c r="N195" s="68">
        <v>703.0</v>
      </c>
      <c r="O195" s="68">
        <v>790.0</v>
      </c>
      <c r="P195" s="68">
        <v>799.0</v>
      </c>
      <c r="Q195" s="68">
        <v>882.0</v>
      </c>
      <c r="R195" s="68">
        <v>918.0</v>
      </c>
      <c r="S195" s="68">
        <v>926.0</v>
      </c>
      <c r="T195" s="68">
        <v>887.0</v>
      </c>
    </row>
    <row r="196">
      <c r="A196" s="429" t="s">
        <v>1264</v>
      </c>
      <c r="B196" s="68">
        <v>2.0231115E7</v>
      </c>
      <c r="C196" s="68">
        <v>6248.0</v>
      </c>
      <c r="D196" s="68">
        <v>115.0</v>
      </c>
      <c r="E196" s="68">
        <v>6071.0</v>
      </c>
      <c r="F196" s="68">
        <v>81539.0</v>
      </c>
      <c r="G196" s="68">
        <v>7892.0</v>
      </c>
      <c r="H196" s="68">
        <v>65048.0</v>
      </c>
      <c r="I196" s="68">
        <v>4471.0</v>
      </c>
      <c r="J196" s="68">
        <v>450.0</v>
      </c>
      <c r="K196" s="68">
        <v>522.0</v>
      </c>
      <c r="L196" s="68">
        <v>466.0</v>
      </c>
      <c r="M196" s="68">
        <v>460.0</v>
      </c>
      <c r="N196" s="68">
        <v>585.0</v>
      </c>
      <c r="O196" s="68">
        <v>761.0</v>
      </c>
      <c r="P196" s="68">
        <v>822.0</v>
      </c>
      <c r="Q196" s="68">
        <v>866.0</v>
      </c>
      <c r="R196" s="68">
        <v>947.0</v>
      </c>
      <c r="S196" s="68">
        <v>1015.0</v>
      </c>
      <c r="T196" s="68">
        <v>957.0</v>
      </c>
    </row>
    <row r="197">
      <c r="A197" s="429" t="s">
        <v>1264</v>
      </c>
      <c r="B197" s="68">
        <v>2.0231015E7</v>
      </c>
      <c r="C197" s="68">
        <v>4489.0</v>
      </c>
      <c r="D197" s="68">
        <v>105.0</v>
      </c>
      <c r="E197" s="68">
        <v>6400.0</v>
      </c>
      <c r="F197" s="68">
        <v>44099.0</v>
      </c>
      <c r="G197" s="68">
        <v>6002.0</v>
      </c>
      <c r="H197" s="68">
        <v>62770.0</v>
      </c>
      <c r="I197" s="68">
        <v>4562.0</v>
      </c>
      <c r="J197" s="68">
        <v>383.0</v>
      </c>
      <c r="K197" s="68">
        <v>529.0</v>
      </c>
      <c r="L197" s="68">
        <v>385.0</v>
      </c>
      <c r="M197" s="68">
        <v>426.0</v>
      </c>
      <c r="N197" s="68">
        <v>519.0</v>
      </c>
      <c r="O197" s="68">
        <v>576.0</v>
      </c>
      <c r="P197" s="68">
        <v>593.0</v>
      </c>
      <c r="Q197" s="68">
        <v>638.0</v>
      </c>
      <c r="R197" s="68">
        <v>648.0</v>
      </c>
      <c r="S197" s="68">
        <v>703.0</v>
      </c>
      <c r="T197" s="68">
        <v>559.0</v>
      </c>
    </row>
    <row r="198">
      <c r="A198" s="429" t="s">
        <v>1264</v>
      </c>
      <c r="B198" s="68">
        <v>2.0230915E7</v>
      </c>
      <c r="C198" s="68">
        <v>3027.0</v>
      </c>
      <c r="D198" s="68">
        <v>119.0</v>
      </c>
      <c r="E198" s="68">
        <v>4141.0</v>
      </c>
      <c r="F198" s="68">
        <v>44634.0</v>
      </c>
      <c r="G198" s="68">
        <v>5529.0</v>
      </c>
      <c r="H198" s="68">
        <v>64049.0</v>
      </c>
      <c r="I198" s="68">
        <v>4562.0</v>
      </c>
      <c r="J198" s="68">
        <v>369.0</v>
      </c>
      <c r="K198" s="68">
        <v>456.0</v>
      </c>
      <c r="L198" s="68">
        <v>336.0</v>
      </c>
      <c r="M198" s="68">
        <v>351.0</v>
      </c>
      <c r="N198" s="68">
        <v>452.0</v>
      </c>
      <c r="O198" s="68">
        <v>510.0</v>
      </c>
      <c r="P198" s="68">
        <v>546.0</v>
      </c>
      <c r="Q198" s="68">
        <v>593.0</v>
      </c>
      <c r="R198" s="68">
        <v>650.0</v>
      </c>
      <c r="S198" s="68">
        <v>661.0</v>
      </c>
      <c r="T198" s="68">
        <v>564.0</v>
      </c>
    </row>
    <row r="199">
      <c r="A199" s="429" t="s">
        <v>1264</v>
      </c>
      <c r="B199" s="68">
        <v>2.0230815E7</v>
      </c>
      <c r="C199" s="68">
        <v>2529.0</v>
      </c>
      <c r="D199" s="68">
        <v>110.0</v>
      </c>
      <c r="E199" s="68">
        <v>3555.0</v>
      </c>
      <c r="F199" s="68">
        <v>40392.0</v>
      </c>
      <c r="G199" s="68">
        <v>4821.0</v>
      </c>
      <c r="H199" s="68">
        <v>58281.0</v>
      </c>
      <c r="I199" s="68">
        <v>5082.0</v>
      </c>
      <c r="J199" s="68">
        <v>335.0</v>
      </c>
      <c r="K199" s="68">
        <v>396.0</v>
      </c>
      <c r="L199" s="68">
        <v>295.0</v>
      </c>
      <c r="M199" s="68">
        <v>271.0</v>
      </c>
      <c r="N199" s="68">
        <v>396.0</v>
      </c>
      <c r="O199" s="68">
        <v>455.0</v>
      </c>
      <c r="P199" s="68">
        <v>496.0</v>
      </c>
      <c r="Q199" s="68">
        <v>516.0</v>
      </c>
      <c r="R199" s="68">
        <v>602.0</v>
      </c>
      <c r="S199" s="68">
        <v>531.0</v>
      </c>
      <c r="T199" s="68">
        <v>513.0</v>
      </c>
    </row>
    <row r="200">
      <c r="A200" s="429" t="s">
        <v>1264</v>
      </c>
      <c r="B200" s="68">
        <v>2.0230715E7</v>
      </c>
      <c r="C200" s="68">
        <v>2299.0</v>
      </c>
      <c r="D200" s="68">
        <v>92.0</v>
      </c>
      <c r="E200" s="68">
        <v>4019.0</v>
      </c>
      <c r="F200" s="68">
        <v>34704.0</v>
      </c>
      <c r="G200" s="68">
        <v>6729.0</v>
      </c>
      <c r="H200" s="68">
        <v>59407.0</v>
      </c>
      <c r="I200" s="68">
        <v>4925.0</v>
      </c>
      <c r="J200" s="68">
        <v>347.0</v>
      </c>
      <c r="K200" s="68">
        <v>444.0</v>
      </c>
      <c r="L200" s="68">
        <v>349.0</v>
      </c>
      <c r="M200" s="68">
        <v>347.0</v>
      </c>
      <c r="N200" s="68">
        <v>487.0</v>
      </c>
      <c r="O200" s="68">
        <v>657.0</v>
      </c>
      <c r="P200" s="68">
        <v>742.0</v>
      </c>
      <c r="Q200" s="68">
        <v>779.0</v>
      </c>
      <c r="R200" s="68">
        <v>852.0</v>
      </c>
      <c r="S200" s="68">
        <v>868.0</v>
      </c>
      <c r="T200" s="68">
        <v>797.0</v>
      </c>
    </row>
    <row r="201">
      <c r="A201" s="429" t="s">
        <v>1264</v>
      </c>
      <c r="B201" s="68">
        <v>2.0230615E7</v>
      </c>
      <c r="C201" s="68">
        <v>2232.0</v>
      </c>
      <c r="D201" s="68">
        <v>94.0</v>
      </c>
      <c r="E201" s="68">
        <v>4610.0</v>
      </c>
      <c r="F201" s="68">
        <v>34127.0</v>
      </c>
      <c r="G201" s="68">
        <v>6724.0</v>
      </c>
      <c r="H201" s="68">
        <v>58887.0</v>
      </c>
      <c r="I201" s="68">
        <v>4988.0</v>
      </c>
      <c r="J201" s="68">
        <v>347.0</v>
      </c>
      <c r="K201" s="68">
        <v>455.0</v>
      </c>
      <c r="L201" s="68">
        <v>350.0</v>
      </c>
      <c r="M201" s="68">
        <v>365.0</v>
      </c>
      <c r="N201" s="68">
        <v>513.0</v>
      </c>
      <c r="O201" s="68">
        <v>694.0</v>
      </c>
      <c r="P201" s="68">
        <v>674.0</v>
      </c>
      <c r="Q201" s="68">
        <v>734.0</v>
      </c>
      <c r="R201" s="68">
        <v>870.0</v>
      </c>
      <c r="S201" s="68">
        <v>867.0</v>
      </c>
      <c r="T201" s="68">
        <v>830.0</v>
      </c>
    </row>
    <row r="202">
      <c r="A202" s="429" t="s">
        <v>1264</v>
      </c>
      <c r="B202" s="68">
        <v>2.0230515E7</v>
      </c>
      <c r="C202" s="68">
        <v>1863.0</v>
      </c>
      <c r="D202" s="68">
        <v>141.0</v>
      </c>
      <c r="E202" s="68">
        <v>3675.0</v>
      </c>
      <c r="F202" s="68">
        <v>29120.0</v>
      </c>
      <c r="G202" s="68">
        <v>7095.0</v>
      </c>
      <c r="H202" s="68">
        <v>59597.0</v>
      </c>
      <c r="I202" s="68">
        <v>4901.0</v>
      </c>
      <c r="J202" s="68">
        <v>361.0</v>
      </c>
      <c r="K202" s="68">
        <v>419.0</v>
      </c>
      <c r="L202" s="68">
        <v>355.0</v>
      </c>
      <c r="M202" s="68">
        <v>445.0</v>
      </c>
      <c r="N202" s="68">
        <v>554.0</v>
      </c>
      <c r="O202" s="68">
        <v>707.0</v>
      </c>
      <c r="P202" s="68">
        <v>797.0</v>
      </c>
      <c r="Q202" s="68">
        <v>791.0</v>
      </c>
      <c r="R202" s="68">
        <v>852.0</v>
      </c>
      <c r="S202" s="68">
        <v>923.0</v>
      </c>
      <c r="T202" s="68">
        <v>874.0</v>
      </c>
    </row>
    <row r="203">
      <c r="A203" s="429" t="s">
        <v>1264</v>
      </c>
      <c r="B203" s="68">
        <v>2.0230415E7</v>
      </c>
      <c r="C203" s="68">
        <v>2642.0</v>
      </c>
      <c r="D203" s="68">
        <v>146.0</v>
      </c>
      <c r="E203" s="68">
        <v>5030.0</v>
      </c>
      <c r="F203" s="68">
        <v>36957.0</v>
      </c>
      <c r="G203" s="68">
        <v>7515.0</v>
      </c>
      <c r="H203" s="68">
        <v>60509.0</v>
      </c>
      <c r="I203" s="68">
        <v>4822.0</v>
      </c>
      <c r="J203" s="68">
        <v>440.0</v>
      </c>
      <c r="K203" s="68">
        <v>457.0</v>
      </c>
      <c r="L203" s="68">
        <v>394.0</v>
      </c>
      <c r="M203" s="68">
        <v>482.0</v>
      </c>
      <c r="N203" s="68">
        <v>586.0</v>
      </c>
      <c r="O203" s="68">
        <v>675.0</v>
      </c>
      <c r="P203" s="68">
        <v>787.0</v>
      </c>
      <c r="Q203" s="68">
        <v>836.0</v>
      </c>
      <c r="R203" s="68">
        <v>898.0</v>
      </c>
      <c r="S203" s="68">
        <v>997.0</v>
      </c>
      <c r="T203" s="68">
        <v>948.0</v>
      </c>
    </row>
    <row r="204">
      <c r="A204" s="429" t="s">
        <v>1264</v>
      </c>
      <c r="B204" s="68">
        <v>2.0230315E7</v>
      </c>
      <c r="C204" s="68">
        <v>4994.0</v>
      </c>
      <c r="D204" s="68">
        <v>399.0</v>
      </c>
      <c r="E204" s="68">
        <v>15148.0</v>
      </c>
      <c r="F204" s="68">
        <v>27071.0</v>
      </c>
      <c r="G204" s="68">
        <v>7817.0</v>
      </c>
      <c r="H204" s="68">
        <v>57451.0</v>
      </c>
      <c r="I204" s="68">
        <v>5801.0</v>
      </c>
      <c r="J204" s="68">
        <v>452.0</v>
      </c>
      <c r="K204" s="68">
        <v>476.0</v>
      </c>
      <c r="L204" s="68">
        <v>397.0</v>
      </c>
      <c r="M204" s="68">
        <v>458.0</v>
      </c>
      <c r="N204" s="68">
        <v>581.0</v>
      </c>
      <c r="O204" s="68">
        <v>729.0</v>
      </c>
      <c r="P204" s="68">
        <v>888.0</v>
      </c>
      <c r="Q204" s="68">
        <v>870.0</v>
      </c>
      <c r="R204" s="68">
        <v>947.0</v>
      </c>
      <c r="S204" s="68">
        <v>1062.0</v>
      </c>
      <c r="T204" s="68">
        <v>957.0</v>
      </c>
    </row>
    <row r="205">
      <c r="A205" s="429" t="s">
        <v>1264</v>
      </c>
      <c r="B205" s="68">
        <v>2.0230215E7</v>
      </c>
      <c r="C205" s="68">
        <v>1429.0</v>
      </c>
      <c r="D205" s="68">
        <v>48.0</v>
      </c>
      <c r="E205" s="68">
        <v>2844.0</v>
      </c>
      <c r="F205" s="68">
        <v>27050.0</v>
      </c>
      <c r="G205" s="68">
        <v>6714.0</v>
      </c>
      <c r="H205" s="68">
        <v>57630.0</v>
      </c>
      <c r="I205" s="68">
        <v>5850.0</v>
      </c>
      <c r="J205" s="68">
        <v>467.0</v>
      </c>
      <c r="K205" s="68">
        <v>471.0</v>
      </c>
      <c r="L205" s="68">
        <v>403.0</v>
      </c>
      <c r="M205" s="68">
        <v>505.0</v>
      </c>
      <c r="N205" s="68">
        <v>569.0</v>
      </c>
      <c r="O205" s="68">
        <v>654.0</v>
      </c>
      <c r="P205" s="68">
        <v>624.0</v>
      </c>
      <c r="Q205" s="68">
        <v>747.0</v>
      </c>
      <c r="R205" s="68">
        <v>771.0</v>
      </c>
      <c r="S205" s="68">
        <v>816.0</v>
      </c>
      <c r="T205" s="68">
        <v>687.0</v>
      </c>
    </row>
    <row r="206">
      <c r="A206" s="429" t="s">
        <v>1264</v>
      </c>
      <c r="B206" s="68">
        <v>2.0230115E7</v>
      </c>
      <c r="C206" s="68">
        <v>1511.0</v>
      </c>
      <c r="D206" s="68">
        <v>42.0</v>
      </c>
      <c r="E206" s="68">
        <v>2747.0</v>
      </c>
      <c r="F206" s="68">
        <v>29094.0</v>
      </c>
      <c r="G206" s="68">
        <v>5193.0</v>
      </c>
      <c r="H206" s="68">
        <v>57415.0</v>
      </c>
      <c r="I206" s="68">
        <v>5824.0</v>
      </c>
      <c r="J206" s="68">
        <v>339.0</v>
      </c>
      <c r="K206" s="68">
        <v>354.0</v>
      </c>
      <c r="L206" s="68">
        <v>383.0</v>
      </c>
      <c r="M206" s="68">
        <v>406.0</v>
      </c>
      <c r="N206" s="68">
        <v>451.0</v>
      </c>
      <c r="O206" s="68">
        <v>523.0</v>
      </c>
      <c r="P206" s="68">
        <v>511.0</v>
      </c>
      <c r="Q206" s="68">
        <v>587.0</v>
      </c>
      <c r="R206" s="68">
        <v>537.0</v>
      </c>
      <c r="S206" s="68">
        <v>573.0</v>
      </c>
      <c r="T206" s="68">
        <v>529.0</v>
      </c>
    </row>
    <row r="207">
      <c r="A207" s="429" t="s">
        <v>1264</v>
      </c>
      <c r="B207" s="68">
        <v>2.0221215E7</v>
      </c>
      <c r="C207" s="68">
        <v>2306.0</v>
      </c>
      <c r="D207" s="68">
        <v>36.0</v>
      </c>
      <c r="E207" s="68">
        <v>3966.0</v>
      </c>
      <c r="F207" s="68">
        <v>27084.0</v>
      </c>
      <c r="G207" s="68">
        <v>9125.0</v>
      </c>
      <c r="H207" s="68">
        <v>51868.0</v>
      </c>
      <c r="I207" s="68">
        <v>6402.0</v>
      </c>
      <c r="J207" s="68">
        <v>350.0</v>
      </c>
      <c r="K207" s="68">
        <v>391.0</v>
      </c>
      <c r="L207" s="68">
        <v>478.0</v>
      </c>
      <c r="M207" s="68">
        <v>578.0</v>
      </c>
      <c r="N207" s="68">
        <v>790.0</v>
      </c>
      <c r="O207" s="68">
        <v>875.0</v>
      </c>
      <c r="P207" s="68">
        <v>917.0</v>
      </c>
      <c r="Q207" s="68">
        <v>1012.0</v>
      </c>
      <c r="R207" s="68">
        <v>1163.0</v>
      </c>
      <c r="S207" s="68">
        <v>1331.0</v>
      </c>
      <c r="T207" s="68">
        <v>1240.0</v>
      </c>
    </row>
    <row r="208">
      <c r="A208" s="429" t="s">
        <v>1264</v>
      </c>
      <c r="B208" s="68">
        <v>2.0221115E7</v>
      </c>
      <c r="C208" s="68">
        <v>2111.0</v>
      </c>
      <c r="D208" s="68">
        <v>75.0</v>
      </c>
      <c r="E208" s="68">
        <v>5362.0</v>
      </c>
      <c r="F208" s="68">
        <v>25818.0</v>
      </c>
      <c r="G208" s="68">
        <v>6560.0</v>
      </c>
      <c r="H208" s="68">
        <v>51466.0</v>
      </c>
      <c r="I208" s="68">
        <v>6452.0</v>
      </c>
      <c r="J208" s="68">
        <v>361.0</v>
      </c>
      <c r="K208" s="68">
        <v>345.0</v>
      </c>
      <c r="L208" s="68">
        <v>411.0</v>
      </c>
      <c r="M208" s="68">
        <v>501.0</v>
      </c>
      <c r="N208" s="68">
        <v>548.0</v>
      </c>
      <c r="O208" s="68">
        <v>600.0</v>
      </c>
      <c r="P208" s="68">
        <v>602.0</v>
      </c>
      <c r="Q208" s="68">
        <v>657.0</v>
      </c>
      <c r="R208" s="68">
        <v>769.0</v>
      </c>
      <c r="S208" s="68">
        <v>910.0</v>
      </c>
      <c r="T208" s="68">
        <v>856.0</v>
      </c>
    </row>
    <row r="209">
      <c r="A209" s="429" t="s">
        <v>1264</v>
      </c>
      <c r="B209" s="68">
        <v>2.0221015E7</v>
      </c>
      <c r="C209" s="68">
        <v>746.0</v>
      </c>
      <c r="D209" s="68">
        <v>63.0</v>
      </c>
      <c r="E209" s="68">
        <v>2581.0</v>
      </c>
      <c r="F209" s="68">
        <v>15205.0</v>
      </c>
      <c r="G209" s="68">
        <v>4573.0</v>
      </c>
      <c r="H209" s="68">
        <v>51074.0</v>
      </c>
      <c r="I209" s="68">
        <v>6494.0</v>
      </c>
      <c r="J209" s="68">
        <v>362.0</v>
      </c>
      <c r="K209" s="68">
        <v>297.0</v>
      </c>
      <c r="L209" s="68">
        <v>363.0</v>
      </c>
      <c r="M209" s="68">
        <v>428.0</v>
      </c>
      <c r="N209" s="68">
        <v>422.0</v>
      </c>
      <c r="O209" s="68">
        <v>445.0</v>
      </c>
      <c r="P209" s="68">
        <v>400.0</v>
      </c>
      <c r="Q209" s="68">
        <v>453.0</v>
      </c>
      <c r="R209" s="68">
        <v>495.0</v>
      </c>
      <c r="S209" s="68">
        <v>469.0</v>
      </c>
      <c r="T209" s="68">
        <v>439.0</v>
      </c>
    </row>
    <row r="210">
      <c r="A210" s="429" t="s">
        <v>1264</v>
      </c>
      <c r="B210" s="68">
        <v>2.0220915E7</v>
      </c>
      <c r="C210" s="68">
        <v>705.0</v>
      </c>
      <c r="D210" s="68">
        <v>29.0</v>
      </c>
      <c r="E210" s="68">
        <v>3644.0</v>
      </c>
      <c r="F210" s="68">
        <v>14573.0</v>
      </c>
      <c r="G210" s="68">
        <v>3870.0</v>
      </c>
      <c r="H210" s="68">
        <v>46411.0</v>
      </c>
      <c r="I210" s="68">
        <v>7146.0</v>
      </c>
      <c r="J210" s="68">
        <v>378.0</v>
      </c>
      <c r="K210" s="68">
        <v>334.0</v>
      </c>
      <c r="L210" s="68">
        <v>347.0</v>
      </c>
      <c r="M210" s="68">
        <v>355.0</v>
      </c>
      <c r="N210" s="68">
        <v>340.0</v>
      </c>
      <c r="O210" s="68">
        <v>384.0</v>
      </c>
      <c r="P210" s="68">
        <v>375.0</v>
      </c>
      <c r="Q210" s="68">
        <v>397.0</v>
      </c>
      <c r="R210" s="68">
        <v>387.0</v>
      </c>
      <c r="S210" s="68">
        <v>307.0</v>
      </c>
      <c r="T210" s="68">
        <v>266.0</v>
      </c>
    </row>
    <row r="211">
      <c r="A211" s="429" t="s">
        <v>1264</v>
      </c>
      <c r="B211" s="68">
        <v>2.0220815E7</v>
      </c>
      <c r="C211" s="68">
        <v>813.0</v>
      </c>
      <c r="D211" s="68">
        <v>26.0</v>
      </c>
      <c r="E211" s="68">
        <v>1142.0</v>
      </c>
      <c r="F211" s="68">
        <v>16031.0</v>
      </c>
      <c r="G211" s="68">
        <v>3410.0</v>
      </c>
      <c r="H211" s="68">
        <v>46927.0</v>
      </c>
      <c r="I211" s="68">
        <v>7090.0</v>
      </c>
      <c r="J211" s="68">
        <v>377.0</v>
      </c>
      <c r="K211" s="68">
        <v>293.0</v>
      </c>
      <c r="L211" s="68">
        <v>325.0</v>
      </c>
      <c r="M211" s="68">
        <v>326.0</v>
      </c>
      <c r="N211" s="68">
        <v>331.0</v>
      </c>
      <c r="O211" s="68">
        <v>312.0</v>
      </c>
      <c r="P211" s="68">
        <v>347.0</v>
      </c>
      <c r="Q211" s="68">
        <v>310.0</v>
      </c>
      <c r="R211" s="68">
        <v>298.0</v>
      </c>
      <c r="S211" s="68">
        <v>284.0</v>
      </c>
      <c r="T211" s="68">
        <v>207.0</v>
      </c>
    </row>
    <row r="212">
      <c r="A212" s="429" t="s">
        <v>1264</v>
      </c>
      <c r="B212" s="68">
        <v>2.0220715E7</v>
      </c>
      <c r="C212" s="68">
        <v>2040.0</v>
      </c>
      <c r="D212" s="68">
        <v>84.0</v>
      </c>
      <c r="E212" s="68">
        <v>6089.0</v>
      </c>
      <c r="F212" s="68">
        <v>16143.0</v>
      </c>
      <c r="G212" s="68">
        <v>3315.0</v>
      </c>
      <c r="H212" s="68">
        <v>47311.0</v>
      </c>
      <c r="I212" s="68">
        <v>7060.0</v>
      </c>
      <c r="J212" s="68">
        <v>314.0</v>
      </c>
      <c r="K212" s="68">
        <v>256.0</v>
      </c>
      <c r="L212" s="68">
        <v>259.0</v>
      </c>
      <c r="M212" s="68">
        <v>305.0</v>
      </c>
      <c r="N212" s="68">
        <v>289.0</v>
      </c>
      <c r="O212" s="68">
        <v>306.0</v>
      </c>
      <c r="P212" s="68">
        <v>327.0</v>
      </c>
      <c r="Q212" s="68">
        <v>354.0</v>
      </c>
      <c r="R212" s="68">
        <v>336.0</v>
      </c>
      <c r="S212" s="68">
        <v>312.0</v>
      </c>
      <c r="T212" s="68">
        <v>257.0</v>
      </c>
    </row>
    <row r="213">
      <c r="A213" s="429" t="s">
        <v>1264</v>
      </c>
      <c r="B213" s="68">
        <v>2.0220615E7</v>
      </c>
      <c r="C213" s="68">
        <v>3589.0</v>
      </c>
      <c r="D213" s="68">
        <v>57.0</v>
      </c>
      <c r="E213" s="68">
        <v>12011.0</v>
      </c>
      <c r="F213" s="68">
        <v>10879.0</v>
      </c>
      <c r="G213" s="68">
        <v>1881.0</v>
      </c>
      <c r="H213" s="68">
        <v>49768.0</v>
      </c>
      <c r="I213" s="68">
        <v>7877.0</v>
      </c>
      <c r="J213" s="68">
        <v>188.0</v>
      </c>
      <c r="K213" s="68">
        <v>172.0</v>
      </c>
      <c r="L213" s="68">
        <v>142.0</v>
      </c>
      <c r="M213" s="68">
        <v>179.0</v>
      </c>
      <c r="N213" s="68">
        <v>160.0</v>
      </c>
      <c r="O213" s="68">
        <v>177.0</v>
      </c>
      <c r="P213" s="68">
        <v>182.0</v>
      </c>
      <c r="Q213" s="68">
        <v>207.0</v>
      </c>
      <c r="R213" s="68">
        <v>172.0</v>
      </c>
      <c r="S213" s="68">
        <v>167.0</v>
      </c>
      <c r="T213" s="68">
        <v>135.0</v>
      </c>
    </row>
    <row r="214">
      <c r="A214" s="429" t="s">
        <v>1264</v>
      </c>
      <c r="B214" s="68">
        <v>2.0220515E7</v>
      </c>
      <c r="C214" s="68">
        <v>748.0</v>
      </c>
      <c r="D214" s="68">
        <v>50.0</v>
      </c>
      <c r="E214" s="68">
        <v>3386.0</v>
      </c>
      <c r="F214" s="68">
        <v>10508.0</v>
      </c>
      <c r="G214" s="68">
        <v>2189.0</v>
      </c>
      <c r="H214" s="68">
        <v>50828.0</v>
      </c>
      <c r="I214" s="68">
        <v>7914.0</v>
      </c>
      <c r="J214" s="68">
        <v>204.0</v>
      </c>
      <c r="K214" s="68">
        <v>190.0</v>
      </c>
      <c r="L214" s="68">
        <v>169.0</v>
      </c>
      <c r="M214" s="68">
        <v>186.0</v>
      </c>
      <c r="N214" s="68">
        <v>171.0</v>
      </c>
      <c r="O214" s="68">
        <v>180.0</v>
      </c>
      <c r="P214" s="68">
        <v>227.0</v>
      </c>
      <c r="Q214" s="68">
        <v>236.0</v>
      </c>
      <c r="R214" s="68">
        <v>210.0</v>
      </c>
      <c r="S214" s="68">
        <v>231.0</v>
      </c>
      <c r="T214" s="68">
        <v>185.0</v>
      </c>
    </row>
    <row r="215">
      <c r="A215" s="429" t="s">
        <v>1264</v>
      </c>
      <c r="B215" s="68">
        <v>2.0220415E7</v>
      </c>
      <c r="C215" s="68">
        <v>3290.0</v>
      </c>
      <c r="D215" s="68">
        <v>129.0</v>
      </c>
      <c r="E215" s="68">
        <v>12301.0</v>
      </c>
      <c r="F215" s="68">
        <v>11965.0</v>
      </c>
      <c r="G215" s="68">
        <v>2403.0</v>
      </c>
      <c r="H215" s="68">
        <v>55339.0</v>
      </c>
      <c r="I215" s="68">
        <v>7294.0</v>
      </c>
      <c r="J215" s="68">
        <v>213.0</v>
      </c>
      <c r="K215" s="68">
        <v>201.0</v>
      </c>
      <c r="L215" s="68">
        <v>170.0</v>
      </c>
      <c r="M215" s="68">
        <v>191.0</v>
      </c>
      <c r="N215" s="68">
        <v>208.0</v>
      </c>
      <c r="O215" s="68">
        <v>225.0</v>
      </c>
      <c r="P215" s="68">
        <v>255.0</v>
      </c>
      <c r="Q215" s="68">
        <v>267.0</v>
      </c>
      <c r="R215" s="68">
        <v>241.0</v>
      </c>
      <c r="S215" s="68">
        <v>252.0</v>
      </c>
      <c r="T215" s="68">
        <v>180.0</v>
      </c>
    </row>
    <row r="216">
      <c r="A216" s="429" t="s">
        <v>1264</v>
      </c>
      <c r="B216" s="68">
        <v>2.0220315E7</v>
      </c>
      <c r="C216" s="68">
        <v>2744.0</v>
      </c>
      <c r="D216" s="68">
        <v>31.0</v>
      </c>
      <c r="E216" s="68">
        <v>9636.0</v>
      </c>
      <c r="F216" s="68">
        <v>11026.0</v>
      </c>
      <c r="G216" s="68">
        <v>2692.0</v>
      </c>
      <c r="H216" s="68">
        <v>52598.0</v>
      </c>
      <c r="I216" s="68">
        <v>7405.0</v>
      </c>
      <c r="J216" s="68">
        <v>204.0</v>
      </c>
      <c r="K216" s="68">
        <v>179.0</v>
      </c>
      <c r="L216" s="68">
        <v>177.0</v>
      </c>
      <c r="M216" s="68">
        <v>200.0</v>
      </c>
      <c r="N216" s="68">
        <v>249.0</v>
      </c>
      <c r="O216" s="68">
        <v>262.0</v>
      </c>
      <c r="P216" s="68">
        <v>291.0</v>
      </c>
      <c r="Q216" s="68">
        <v>268.0</v>
      </c>
      <c r="R216" s="68">
        <v>316.0</v>
      </c>
      <c r="S216" s="68">
        <v>307.0</v>
      </c>
      <c r="T216" s="68">
        <v>239.0</v>
      </c>
    </row>
    <row r="217">
      <c r="A217" s="429" t="s">
        <v>1264</v>
      </c>
      <c r="B217" s="68">
        <v>2.0220215E7</v>
      </c>
      <c r="C217" s="68">
        <v>3524.0</v>
      </c>
      <c r="D217" s="68">
        <v>23.0</v>
      </c>
      <c r="E217" s="68">
        <v>9743.0</v>
      </c>
      <c r="F217" s="68">
        <v>19722.0</v>
      </c>
      <c r="G217" s="68">
        <v>2755.0</v>
      </c>
      <c r="H217" s="68">
        <v>58947.0</v>
      </c>
      <c r="I217" s="68">
        <v>6683.0</v>
      </c>
      <c r="J217" s="68">
        <v>198.0</v>
      </c>
      <c r="K217" s="68">
        <v>181.0</v>
      </c>
      <c r="L217" s="68">
        <v>175.0</v>
      </c>
      <c r="M217" s="68">
        <v>221.0</v>
      </c>
      <c r="N217" s="68">
        <v>225.0</v>
      </c>
      <c r="O217" s="68">
        <v>282.0</v>
      </c>
      <c r="P217" s="68">
        <v>303.0</v>
      </c>
      <c r="Q217" s="68">
        <v>331.0</v>
      </c>
      <c r="R217" s="68">
        <v>313.0</v>
      </c>
      <c r="S217" s="68">
        <v>319.0</v>
      </c>
      <c r="T217" s="68">
        <v>207.0</v>
      </c>
    </row>
    <row r="218">
      <c r="A218" s="429" t="s">
        <v>1287</v>
      </c>
      <c r="B218" s="68">
        <v>2.0240115E7</v>
      </c>
      <c r="C218" s="68">
        <v>542.0</v>
      </c>
      <c r="D218" s="68">
        <v>9.0</v>
      </c>
      <c r="E218" s="68">
        <v>3796.0</v>
      </c>
      <c r="F218" s="68">
        <v>15524.0</v>
      </c>
      <c r="G218" s="68">
        <v>15564.0</v>
      </c>
      <c r="H218" s="68">
        <v>93281.0</v>
      </c>
      <c r="I218" s="68">
        <v>3316.0</v>
      </c>
      <c r="J218" s="68">
        <v>925.0</v>
      </c>
      <c r="K218" s="68">
        <v>1960.0</v>
      </c>
      <c r="L218" s="68">
        <v>1794.0</v>
      </c>
      <c r="M218" s="68">
        <v>1425.0</v>
      </c>
      <c r="N218" s="68">
        <v>1285.0</v>
      </c>
      <c r="O218" s="68">
        <v>1224.0</v>
      </c>
      <c r="P218" s="68">
        <v>1274.0</v>
      </c>
      <c r="Q218" s="68">
        <v>1263.0</v>
      </c>
      <c r="R218" s="68">
        <v>1343.0</v>
      </c>
      <c r="S218" s="68">
        <v>1380.0</v>
      </c>
      <c r="T218" s="68">
        <v>1315.0</v>
      </c>
    </row>
    <row r="219">
      <c r="A219" s="429" t="s">
        <v>1287</v>
      </c>
      <c r="B219" s="68">
        <v>2.0231215E7</v>
      </c>
      <c r="C219" s="68">
        <v>1777.0</v>
      </c>
      <c r="D219" s="68">
        <v>10.0</v>
      </c>
      <c r="E219" s="68">
        <v>2391.0</v>
      </c>
      <c r="F219" s="68">
        <v>45999.0</v>
      </c>
      <c r="G219" s="68">
        <v>14189.0</v>
      </c>
      <c r="H219" s="68">
        <v>85281.0</v>
      </c>
      <c r="I219" s="68">
        <v>3534.0</v>
      </c>
      <c r="J219" s="68">
        <v>823.0</v>
      </c>
      <c r="K219" s="68">
        <v>1594.0</v>
      </c>
      <c r="L219" s="68">
        <v>1695.0</v>
      </c>
      <c r="M219" s="68">
        <v>1199.0</v>
      </c>
      <c r="N219" s="68">
        <v>1101.0</v>
      </c>
      <c r="O219" s="68">
        <v>1125.0</v>
      </c>
      <c r="P219" s="68">
        <v>1152.0</v>
      </c>
      <c r="Q219" s="68">
        <v>1219.0</v>
      </c>
      <c r="R219" s="68">
        <v>1290.0</v>
      </c>
      <c r="S219" s="68">
        <v>1335.0</v>
      </c>
      <c r="T219" s="68">
        <v>1231.0</v>
      </c>
    </row>
    <row r="220">
      <c r="A220" s="429" t="s">
        <v>1287</v>
      </c>
      <c r="B220" s="68">
        <v>2.0231115E7</v>
      </c>
      <c r="C220" s="68">
        <v>1962.0</v>
      </c>
      <c r="D220" s="68">
        <v>24.0</v>
      </c>
      <c r="E220" s="68">
        <v>3505.0</v>
      </c>
      <c r="F220" s="68">
        <v>44350.0</v>
      </c>
      <c r="G220" s="68">
        <v>12797.0</v>
      </c>
      <c r="H220" s="68">
        <v>91568.0</v>
      </c>
      <c r="I220" s="68">
        <v>3330.0</v>
      </c>
      <c r="J220" s="68">
        <v>733.0</v>
      </c>
      <c r="K220" s="68">
        <v>1193.0</v>
      </c>
      <c r="L220" s="68">
        <v>1286.0</v>
      </c>
      <c r="M220" s="68">
        <v>963.0</v>
      </c>
      <c r="N220" s="68">
        <v>854.0</v>
      </c>
      <c r="O220" s="68">
        <v>1017.0</v>
      </c>
      <c r="P220" s="68">
        <v>1126.0</v>
      </c>
      <c r="Q220" s="68">
        <v>1284.0</v>
      </c>
      <c r="R220" s="68">
        <v>1290.0</v>
      </c>
      <c r="S220" s="68">
        <v>1295.0</v>
      </c>
      <c r="T220" s="68">
        <v>1196.0</v>
      </c>
    </row>
    <row r="221">
      <c r="A221" s="429" t="s">
        <v>1287</v>
      </c>
      <c r="B221" s="68">
        <v>2.0231015E7</v>
      </c>
      <c r="C221" s="68">
        <v>1733.0</v>
      </c>
      <c r="D221" s="68">
        <v>58.0</v>
      </c>
      <c r="E221" s="68">
        <v>6766.0</v>
      </c>
      <c r="F221" s="68">
        <v>15903.0</v>
      </c>
      <c r="G221" s="68">
        <v>10754.0</v>
      </c>
      <c r="H221" s="68">
        <v>64310.0</v>
      </c>
      <c r="I221" s="68">
        <v>4483.0</v>
      </c>
      <c r="J221" s="68">
        <v>414.0</v>
      </c>
      <c r="K221" s="68">
        <v>1117.0</v>
      </c>
      <c r="L221" s="68">
        <v>1018.0</v>
      </c>
      <c r="M221" s="68">
        <v>787.0</v>
      </c>
      <c r="N221" s="68">
        <v>686.0</v>
      </c>
      <c r="O221" s="68">
        <v>861.0</v>
      </c>
      <c r="P221" s="68">
        <v>962.0</v>
      </c>
      <c r="Q221" s="68">
        <v>1045.0</v>
      </c>
      <c r="R221" s="68">
        <v>1238.0</v>
      </c>
      <c r="S221" s="68">
        <v>1217.0</v>
      </c>
      <c r="T221" s="68">
        <v>1154.0</v>
      </c>
    </row>
    <row r="222">
      <c r="A222" s="429" t="s">
        <v>1287</v>
      </c>
      <c r="B222" s="68">
        <v>2.0230915E7</v>
      </c>
      <c r="C222" s="68">
        <v>2064.0</v>
      </c>
      <c r="D222" s="68">
        <v>53.0</v>
      </c>
      <c r="E222" s="68">
        <v>7711.0</v>
      </c>
      <c r="F222" s="68">
        <v>17999.0</v>
      </c>
      <c r="G222" s="68">
        <v>12112.0</v>
      </c>
      <c r="H222" s="68">
        <v>71915.0</v>
      </c>
      <c r="I222" s="68">
        <v>4129.0</v>
      </c>
      <c r="J222" s="68">
        <v>595.0</v>
      </c>
      <c r="K222" s="68">
        <v>1201.0</v>
      </c>
      <c r="L222" s="68">
        <v>1095.0</v>
      </c>
      <c r="M222" s="68">
        <v>859.0</v>
      </c>
      <c r="N222" s="68">
        <v>860.0</v>
      </c>
      <c r="O222" s="68">
        <v>920.0</v>
      </c>
      <c r="P222" s="68">
        <v>1095.0</v>
      </c>
      <c r="Q222" s="68">
        <v>1225.0</v>
      </c>
      <c r="R222" s="68">
        <v>1341.0</v>
      </c>
      <c r="S222" s="68">
        <v>1385.0</v>
      </c>
      <c r="T222" s="68">
        <v>1271.0</v>
      </c>
    </row>
    <row r="223">
      <c r="A223" s="429" t="s">
        <v>1287</v>
      </c>
      <c r="B223" s="68">
        <v>2.0230815E7</v>
      </c>
      <c r="C223" s="68">
        <v>3190.0</v>
      </c>
      <c r="D223" s="68">
        <v>37.0</v>
      </c>
      <c r="E223" s="68">
        <v>9908.0</v>
      </c>
      <c r="F223" s="68">
        <v>21645.0</v>
      </c>
      <c r="G223" s="68">
        <v>12024.0</v>
      </c>
      <c r="H223" s="68">
        <v>77625.0</v>
      </c>
      <c r="I223" s="68">
        <v>3975.0</v>
      </c>
      <c r="J223" s="68">
        <v>669.0</v>
      </c>
      <c r="K223" s="68">
        <v>1221.0</v>
      </c>
      <c r="L223" s="68">
        <v>1073.0</v>
      </c>
      <c r="M223" s="68">
        <v>859.0</v>
      </c>
      <c r="N223" s="68">
        <v>864.0</v>
      </c>
      <c r="O223" s="68">
        <v>1035.0</v>
      </c>
      <c r="P223" s="68">
        <v>1134.0</v>
      </c>
      <c r="Q223" s="68">
        <v>1162.0</v>
      </c>
      <c r="R223" s="68">
        <v>1286.0</v>
      </c>
      <c r="S223" s="68">
        <v>1266.0</v>
      </c>
      <c r="T223" s="68">
        <v>1115.0</v>
      </c>
    </row>
    <row r="224">
      <c r="A224" s="429" t="s">
        <v>1287</v>
      </c>
      <c r="B224" s="68">
        <v>2.0230715E7</v>
      </c>
      <c r="C224" s="68">
        <v>5229.0</v>
      </c>
      <c r="D224" s="68">
        <v>39.0</v>
      </c>
      <c r="E224" s="68">
        <v>13080.0</v>
      </c>
      <c r="F224" s="68">
        <v>26246.0</v>
      </c>
      <c r="G224" s="68">
        <v>12711.0</v>
      </c>
      <c r="H224" s="68">
        <v>83413.0</v>
      </c>
      <c r="I224" s="68">
        <v>3732.0</v>
      </c>
      <c r="J224" s="68">
        <v>651.0</v>
      </c>
      <c r="K224" s="68">
        <v>1301.0</v>
      </c>
      <c r="L224" s="68">
        <v>1162.0</v>
      </c>
      <c r="M224" s="68">
        <v>908.0</v>
      </c>
      <c r="N224" s="68">
        <v>1016.0</v>
      </c>
      <c r="O224" s="68">
        <v>1085.0</v>
      </c>
      <c r="P224" s="68">
        <v>1179.0</v>
      </c>
      <c r="Q224" s="68">
        <v>1153.0</v>
      </c>
      <c r="R224" s="68">
        <v>1270.0</v>
      </c>
      <c r="S224" s="68">
        <v>1279.0</v>
      </c>
      <c r="T224" s="68">
        <v>1135.0</v>
      </c>
    </row>
    <row r="225">
      <c r="A225" s="429" t="s">
        <v>1287</v>
      </c>
      <c r="B225" s="68">
        <v>2.0230615E7</v>
      </c>
      <c r="C225" s="68">
        <v>3683.0</v>
      </c>
      <c r="D225" s="68">
        <v>52.0</v>
      </c>
      <c r="E225" s="68">
        <v>9460.0</v>
      </c>
      <c r="F225" s="68">
        <v>23819.0</v>
      </c>
      <c r="G225" s="68">
        <v>13417.0</v>
      </c>
      <c r="H225" s="68">
        <v>70957.0</v>
      </c>
      <c r="I225" s="68">
        <v>4269.0</v>
      </c>
      <c r="J225" s="68">
        <v>613.0</v>
      </c>
      <c r="K225" s="68">
        <v>1360.0</v>
      </c>
      <c r="L225" s="68">
        <v>1276.0</v>
      </c>
      <c r="M225" s="68">
        <v>1017.0</v>
      </c>
      <c r="N225" s="68">
        <v>1127.0</v>
      </c>
      <c r="O225" s="68">
        <v>1244.0</v>
      </c>
      <c r="P225" s="68">
        <v>1228.0</v>
      </c>
      <c r="Q225" s="68">
        <v>1209.0</v>
      </c>
      <c r="R225" s="68">
        <v>1366.0</v>
      </c>
      <c r="S225" s="68">
        <v>1349.0</v>
      </c>
      <c r="T225" s="68">
        <v>1176.0</v>
      </c>
    </row>
    <row r="226">
      <c r="A226" s="429" t="s">
        <v>1287</v>
      </c>
      <c r="B226" s="68">
        <v>2.0230515E7</v>
      </c>
      <c r="C226" s="68">
        <v>2274.0</v>
      </c>
      <c r="D226" s="68">
        <v>47.0</v>
      </c>
      <c r="E226" s="68">
        <v>7233.0</v>
      </c>
      <c r="F226" s="68">
        <v>20696.0</v>
      </c>
      <c r="G226" s="68">
        <v>12930.0</v>
      </c>
      <c r="H226" s="68">
        <v>71851.0</v>
      </c>
      <c r="I226" s="68">
        <v>4192.0</v>
      </c>
      <c r="J226" s="68">
        <v>638.0</v>
      </c>
      <c r="K226" s="68">
        <v>1378.0</v>
      </c>
      <c r="L226" s="68">
        <v>1262.0</v>
      </c>
      <c r="M226" s="68">
        <v>1045.0</v>
      </c>
      <c r="N226" s="68">
        <v>1064.0</v>
      </c>
      <c r="O226" s="68">
        <v>1141.0</v>
      </c>
      <c r="P226" s="68">
        <v>1098.0</v>
      </c>
      <c r="Q226" s="68">
        <v>1212.0</v>
      </c>
      <c r="R226" s="68">
        <v>1314.0</v>
      </c>
      <c r="S226" s="68">
        <v>1294.0</v>
      </c>
      <c r="T226" s="68">
        <v>1146.0</v>
      </c>
    </row>
    <row r="227">
      <c r="A227" s="429" t="s">
        <v>1287</v>
      </c>
      <c r="B227" s="68">
        <v>2.0230415E7</v>
      </c>
      <c r="C227" s="68">
        <v>489.0</v>
      </c>
      <c r="D227" s="68">
        <v>29.0</v>
      </c>
      <c r="E227" s="68">
        <v>4418.0</v>
      </c>
      <c r="F227" s="68">
        <v>11289.0</v>
      </c>
      <c r="G227" s="68">
        <v>14076.0</v>
      </c>
      <c r="H227" s="68">
        <v>73345.0</v>
      </c>
      <c r="I227" s="68">
        <v>4114.0</v>
      </c>
      <c r="J227" s="68">
        <v>728.0</v>
      </c>
      <c r="K227" s="68">
        <v>1497.0</v>
      </c>
      <c r="L227" s="68">
        <v>1465.0</v>
      </c>
      <c r="M227" s="68">
        <v>1109.0</v>
      </c>
      <c r="N227" s="68">
        <v>1112.0</v>
      </c>
      <c r="O227" s="68">
        <v>1308.0</v>
      </c>
      <c r="P227" s="68">
        <v>1330.0</v>
      </c>
      <c r="Q227" s="68">
        <v>1259.0</v>
      </c>
      <c r="R227" s="68">
        <v>1327.0</v>
      </c>
      <c r="S227" s="68">
        <v>1413.0</v>
      </c>
      <c r="T227" s="68">
        <v>1235.0</v>
      </c>
    </row>
    <row r="228">
      <c r="A228" s="429" t="s">
        <v>1287</v>
      </c>
      <c r="B228" s="68">
        <v>2.0230315E7</v>
      </c>
      <c r="C228" s="68">
        <v>900.0</v>
      </c>
      <c r="D228" s="68">
        <v>45.0</v>
      </c>
      <c r="E228" s="68">
        <v>8420.0</v>
      </c>
      <c r="F228" s="68">
        <v>13728.0</v>
      </c>
      <c r="G228" s="68">
        <v>14347.0</v>
      </c>
      <c r="H228" s="68">
        <v>82671.0</v>
      </c>
      <c r="I228" s="68">
        <v>4251.0</v>
      </c>
      <c r="J228" s="68">
        <v>788.0</v>
      </c>
      <c r="K228" s="68">
        <v>1564.0</v>
      </c>
      <c r="L228" s="68">
        <v>1460.0</v>
      </c>
      <c r="M228" s="68">
        <v>1145.0</v>
      </c>
      <c r="N228" s="68">
        <v>1157.0</v>
      </c>
      <c r="O228" s="68">
        <v>1291.0</v>
      </c>
      <c r="P228" s="68">
        <v>1370.0</v>
      </c>
      <c r="Q228" s="68">
        <v>1395.0</v>
      </c>
      <c r="R228" s="68">
        <v>1402.0</v>
      </c>
      <c r="S228" s="68">
        <v>1487.0</v>
      </c>
      <c r="T228" s="68">
        <v>1288.0</v>
      </c>
    </row>
    <row r="229">
      <c r="A229" s="429" t="s">
        <v>1287</v>
      </c>
      <c r="B229" s="68">
        <v>2.0230215E7</v>
      </c>
      <c r="C229" s="68">
        <v>248.0</v>
      </c>
      <c r="D229" s="68">
        <v>7.0</v>
      </c>
      <c r="E229" s="68">
        <v>2465.0</v>
      </c>
      <c r="F229" s="68">
        <v>14883.0</v>
      </c>
      <c r="G229" s="68">
        <v>14380.0</v>
      </c>
      <c r="H229" s="68">
        <v>86985.0</v>
      </c>
      <c r="I229" s="68">
        <v>4096.0</v>
      </c>
      <c r="J229" s="68">
        <v>780.0</v>
      </c>
      <c r="K229" s="68">
        <v>1543.0</v>
      </c>
      <c r="L229" s="68">
        <v>1451.0</v>
      </c>
      <c r="M229" s="68">
        <v>1163.0</v>
      </c>
      <c r="N229" s="68">
        <v>1225.0</v>
      </c>
      <c r="O229" s="68">
        <v>1274.0</v>
      </c>
      <c r="P229" s="68">
        <v>1254.0</v>
      </c>
      <c r="Q229" s="68">
        <v>1384.0</v>
      </c>
      <c r="R229" s="68">
        <v>1476.0</v>
      </c>
      <c r="S229" s="68">
        <v>1524.0</v>
      </c>
      <c r="T229" s="68">
        <v>1306.0</v>
      </c>
    </row>
    <row r="230">
      <c r="A230" s="429" t="s">
        <v>1287</v>
      </c>
      <c r="B230" s="68">
        <v>2.0230115E7</v>
      </c>
      <c r="C230" s="68">
        <v>352.0</v>
      </c>
      <c r="D230" s="68">
        <v>7.0</v>
      </c>
      <c r="E230" s="68">
        <v>2215.0</v>
      </c>
      <c r="F230" s="68">
        <v>18774.0</v>
      </c>
      <c r="G230" s="68">
        <v>13142.0</v>
      </c>
      <c r="H230" s="68">
        <v>92971.0</v>
      </c>
      <c r="I230" s="68">
        <v>3828.0</v>
      </c>
      <c r="J230" s="68">
        <v>679.0</v>
      </c>
      <c r="K230" s="68">
        <v>1479.0</v>
      </c>
      <c r="L230" s="68">
        <v>1366.0</v>
      </c>
      <c r="M230" s="68">
        <v>1005.0</v>
      </c>
      <c r="N230" s="68">
        <v>1061.0</v>
      </c>
      <c r="O230" s="68">
        <v>1102.0</v>
      </c>
      <c r="P230" s="68">
        <v>1121.0</v>
      </c>
      <c r="Q230" s="68">
        <v>1249.0</v>
      </c>
      <c r="R230" s="68">
        <v>1384.0</v>
      </c>
      <c r="S230" s="68">
        <v>1452.0</v>
      </c>
      <c r="T230" s="68">
        <v>1244.0</v>
      </c>
    </row>
    <row r="231">
      <c r="A231" s="429" t="s">
        <v>1287</v>
      </c>
      <c r="B231" s="68">
        <v>2.0221215E7</v>
      </c>
      <c r="C231" s="68">
        <v>730.0</v>
      </c>
      <c r="D231" s="68">
        <v>6.0</v>
      </c>
      <c r="E231" s="68">
        <v>2710.0</v>
      </c>
      <c r="F231" s="68">
        <v>23359.0</v>
      </c>
      <c r="G231" s="68">
        <v>14080.0</v>
      </c>
      <c r="H231" s="68">
        <v>97579.0</v>
      </c>
      <c r="I231" s="68">
        <v>3716.0</v>
      </c>
      <c r="J231" s="68">
        <v>696.0</v>
      </c>
      <c r="K231" s="68">
        <v>1446.0</v>
      </c>
      <c r="L231" s="68">
        <v>1443.0</v>
      </c>
      <c r="M231" s="68">
        <v>1116.0</v>
      </c>
      <c r="N231" s="68">
        <v>1120.0</v>
      </c>
      <c r="O231" s="68">
        <v>1191.0</v>
      </c>
      <c r="P231" s="68">
        <v>1248.0</v>
      </c>
      <c r="Q231" s="68">
        <v>1317.0</v>
      </c>
      <c r="R231" s="68">
        <v>1553.0</v>
      </c>
      <c r="S231" s="68">
        <v>1545.0</v>
      </c>
      <c r="T231" s="68">
        <v>1405.0</v>
      </c>
    </row>
    <row r="232">
      <c r="A232" s="429" t="s">
        <v>1287</v>
      </c>
      <c r="B232" s="68">
        <v>2.0221115E7</v>
      </c>
      <c r="C232" s="68">
        <v>0.0</v>
      </c>
      <c r="D232" s="68">
        <v>0.0</v>
      </c>
      <c r="E232" s="68">
        <v>0.0</v>
      </c>
      <c r="F232" s="68">
        <v>25162.0</v>
      </c>
      <c r="G232" s="68">
        <v>13215.0</v>
      </c>
      <c r="H232" s="68">
        <v>92125.0</v>
      </c>
      <c r="I232" s="68">
        <v>3901.0</v>
      </c>
      <c r="J232" s="68">
        <v>620.0</v>
      </c>
      <c r="K232" s="68">
        <v>1132.0</v>
      </c>
      <c r="L232" s="68">
        <v>1128.0</v>
      </c>
      <c r="M232" s="68">
        <v>821.0</v>
      </c>
      <c r="N232" s="68">
        <v>947.0</v>
      </c>
      <c r="O232" s="68">
        <v>1117.0</v>
      </c>
      <c r="P232" s="68">
        <v>1277.0</v>
      </c>
      <c r="Q232" s="68">
        <v>1434.0</v>
      </c>
      <c r="R232" s="68">
        <v>1522.0</v>
      </c>
      <c r="S232" s="68">
        <v>1716.0</v>
      </c>
      <c r="T232" s="68">
        <v>1501.0</v>
      </c>
    </row>
    <row r="233">
      <c r="A233" s="429" t="s">
        <v>1287</v>
      </c>
      <c r="B233" s="68">
        <v>2.0221015E7</v>
      </c>
      <c r="C233" s="68">
        <v>0.0</v>
      </c>
      <c r="D233" s="68">
        <v>0.0</v>
      </c>
      <c r="E233" s="68">
        <v>0.0</v>
      </c>
      <c r="F233" s="68">
        <v>25921.0</v>
      </c>
      <c r="G233" s="68">
        <v>13591.0</v>
      </c>
      <c r="H233" s="68">
        <v>95072.0</v>
      </c>
      <c r="I233" s="68">
        <v>3774.0</v>
      </c>
      <c r="J233" s="68">
        <v>628.0</v>
      </c>
      <c r="K233" s="68">
        <v>1228.0</v>
      </c>
      <c r="L233" s="68">
        <v>1113.0</v>
      </c>
      <c r="M233" s="68">
        <v>984.0</v>
      </c>
      <c r="N233" s="68">
        <v>1114.0</v>
      </c>
      <c r="O233" s="68">
        <v>1220.0</v>
      </c>
      <c r="P233" s="68">
        <v>1252.0</v>
      </c>
      <c r="Q233" s="68">
        <v>1477.0</v>
      </c>
      <c r="R233" s="68">
        <v>1535.0</v>
      </c>
      <c r="S233" s="68">
        <v>1654.0</v>
      </c>
      <c r="T233" s="68">
        <v>1386.0</v>
      </c>
    </row>
    <row r="234">
      <c r="A234" s="429" t="s">
        <v>1287</v>
      </c>
      <c r="B234" s="68">
        <v>2.0220915E7</v>
      </c>
      <c r="C234" s="68">
        <v>0.0</v>
      </c>
      <c r="D234" s="68">
        <v>0.0</v>
      </c>
      <c r="E234" s="68">
        <v>0.0</v>
      </c>
      <c r="F234" s="68">
        <v>26652.0</v>
      </c>
      <c r="G234" s="68">
        <v>9634.0</v>
      </c>
      <c r="H234" s="68">
        <v>98495.0</v>
      </c>
      <c r="I234" s="68">
        <v>3702.0</v>
      </c>
      <c r="J234" s="68">
        <v>681.0</v>
      </c>
      <c r="K234" s="68">
        <v>1281.0</v>
      </c>
      <c r="L234" s="68">
        <v>1166.0</v>
      </c>
      <c r="M234" s="68">
        <v>838.0</v>
      </c>
      <c r="N234" s="68">
        <v>829.0</v>
      </c>
      <c r="O234" s="68">
        <v>870.0</v>
      </c>
      <c r="P234" s="68">
        <v>843.0</v>
      </c>
      <c r="Q234" s="68">
        <v>866.0</v>
      </c>
      <c r="R234" s="68">
        <v>815.0</v>
      </c>
      <c r="S234" s="68">
        <v>764.0</v>
      </c>
      <c r="T234" s="68">
        <v>681.0</v>
      </c>
    </row>
    <row r="235">
      <c r="A235" s="429" t="s">
        <v>1287</v>
      </c>
      <c r="B235" s="68">
        <v>2.0220815E7</v>
      </c>
      <c r="C235" s="68">
        <v>0.0</v>
      </c>
      <c r="D235" s="68">
        <v>0.0</v>
      </c>
      <c r="E235" s="68">
        <v>0.0</v>
      </c>
      <c r="F235" s="68">
        <v>26881.0</v>
      </c>
      <c r="G235" s="68">
        <v>11671.0</v>
      </c>
      <c r="H235" s="68">
        <v>100184.0</v>
      </c>
      <c r="I235" s="68">
        <v>3683.0</v>
      </c>
      <c r="J235" s="68">
        <v>750.0</v>
      </c>
      <c r="K235" s="68">
        <v>1267.0</v>
      </c>
      <c r="L235" s="68">
        <v>1213.0</v>
      </c>
      <c r="M235" s="68">
        <v>931.0</v>
      </c>
      <c r="N235" s="68">
        <v>1024.0</v>
      </c>
      <c r="O235" s="68">
        <v>982.0</v>
      </c>
      <c r="P235" s="68">
        <v>1138.0</v>
      </c>
      <c r="Q235" s="68">
        <v>1122.0</v>
      </c>
      <c r="R235" s="68">
        <v>1160.0</v>
      </c>
      <c r="S235" s="68">
        <v>1111.0</v>
      </c>
      <c r="T235" s="68">
        <v>973.0</v>
      </c>
    </row>
    <row r="236">
      <c r="A236" s="429" t="s">
        <v>1287</v>
      </c>
      <c r="B236" s="68">
        <v>2.0220715E7</v>
      </c>
      <c r="C236" s="68">
        <v>0.0</v>
      </c>
      <c r="D236" s="68">
        <v>0.0</v>
      </c>
      <c r="E236" s="68">
        <v>0.0</v>
      </c>
      <c r="F236" s="68">
        <v>21732.0</v>
      </c>
      <c r="G236" s="68">
        <v>8428.0</v>
      </c>
      <c r="H236" s="68">
        <v>88686.0</v>
      </c>
      <c r="I236" s="68">
        <v>4085.0</v>
      </c>
      <c r="J236" s="68">
        <v>687.0</v>
      </c>
      <c r="K236" s="68">
        <v>1226.0</v>
      </c>
      <c r="L236" s="68">
        <v>1108.0</v>
      </c>
      <c r="M236" s="68">
        <v>825.0</v>
      </c>
      <c r="N236" s="68">
        <v>702.0</v>
      </c>
      <c r="O236" s="68">
        <v>730.0</v>
      </c>
      <c r="P236" s="68">
        <v>727.0</v>
      </c>
      <c r="Q236" s="68">
        <v>675.0</v>
      </c>
      <c r="R236" s="68">
        <v>658.0</v>
      </c>
      <c r="S236" s="68">
        <v>625.0</v>
      </c>
      <c r="T236" s="68">
        <v>465.0</v>
      </c>
    </row>
    <row r="237">
      <c r="A237" s="429" t="s">
        <v>1287</v>
      </c>
      <c r="B237" s="68">
        <v>2.0220615E7</v>
      </c>
      <c r="C237" s="68">
        <v>0.0</v>
      </c>
      <c r="D237" s="68">
        <v>0.0</v>
      </c>
      <c r="E237" s="68">
        <v>0.0</v>
      </c>
      <c r="F237" s="68">
        <v>34000.0</v>
      </c>
      <c r="G237" s="68">
        <v>7196.0</v>
      </c>
      <c r="H237" s="68">
        <v>115565.0</v>
      </c>
      <c r="I237" s="68">
        <v>3765.0</v>
      </c>
      <c r="J237" s="68">
        <v>456.0</v>
      </c>
      <c r="K237" s="68">
        <v>959.0</v>
      </c>
      <c r="L237" s="68">
        <v>904.0</v>
      </c>
      <c r="M237" s="68">
        <v>730.0</v>
      </c>
      <c r="N237" s="68">
        <v>728.0</v>
      </c>
      <c r="O237" s="68">
        <v>702.0</v>
      </c>
      <c r="P237" s="68">
        <v>614.0</v>
      </c>
      <c r="Q237" s="68">
        <v>614.0</v>
      </c>
      <c r="R237" s="68">
        <v>595.0</v>
      </c>
      <c r="S237" s="68">
        <v>491.0</v>
      </c>
      <c r="T237" s="68">
        <v>403.0</v>
      </c>
    </row>
    <row r="238">
      <c r="A238" s="429" t="s">
        <v>1287</v>
      </c>
      <c r="B238" s="68">
        <v>2.0220515E7</v>
      </c>
      <c r="C238" s="68">
        <v>0.0</v>
      </c>
      <c r="D238" s="68">
        <v>0.0</v>
      </c>
      <c r="E238" s="68">
        <v>0.0</v>
      </c>
      <c r="F238" s="68">
        <v>42709.0</v>
      </c>
      <c r="G238" s="68">
        <v>6819.0</v>
      </c>
      <c r="H238" s="68">
        <v>141582.0</v>
      </c>
      <c r="I238" s="68">
        <v>3192.0</v>
      </c>
      <c r="J238" s="68">
        <v>420.0</v>
      </c>
      <c r="K238" s="68">
        <v>926.0</v>
      </c>
      <c r="L238" s="68">
        <v>867.0</v>
      </c>
      <c r="M238" s="68">
        <v>636.0</v>
      </c>
      <c r="N238" s="68">
        <v>686.0</v>
      </c>
      <c r="O238" s="68">
        <v>604.0</v>
      </c>
      <c r="P238" s="68">
        <v>604.0</v>
      </c>
      <c r="Q238" s="68">
        <v>609.0</v>
      </c>
      <c r="R238" s="68">
        <v>572.0</v>
      </c>
      <c r="S238" s="68">
        <v>500.0</v>
      </c>
      <c r="T238" s="68">
        <v>395.0</v>
      </c>
    </row>
    <row r="239">
      <c r="A239" s="429" t="s">
        <v>1287</v>
      </c>
      <c r="B239" s="68">
        <v>2.0220415E7</v>
      </c>
      <c r="C239" s="68">
        <v>0.0</v>
      </c>
      <c r="D239" s="68">
        <v>0.0</v>
      </c>
      <c r="E239" s="68">
        <v>0.0</v>
      </c>
      <c r="F239" s="68">
        <v>49082.0</v>
      </c>
      <c r="G239" s="68">
        <v>5553.0</v>
      </c>
      <c r="H239" s="68">
        <v>140401.0</v>
      </c>
      <c r="I239" s="68">
        <v>3201.0</v>
      </c>
      <c r="J239" s="68">
        <v>409.0</v>
      </c>
      <c r="K239" s="68">
        <v>914.0</v>
      </c>
      <c r="L239" s="68">
        <v>881.0</v>
      </c>
      <c r="M239" s="68">
        <v>599.0</v>
      </c>
      <c r="N239" s="68">
        <v>523.0</v>
      </c>
      <c r="O239" s="68">
        <v>474.0</v>
      </c>
      <c r="P239" s="68">
        <v>417.0</v>
      </c>
      <c r="Q239" s="68">
        <v>410.0</v>
      </c>
      <c r="R239" s="68">
        <v>367.0</v>
      </c>
      <c r="S239" s="68">
        <v>342.0</v>
      </c>
      <c r="T239" s="68">
        <v>217.0</v>
      </c>
    </row>
    <row r="240">
      <c r="A240" s="429" t="s">
        <v>1287</v>
      </c>
      <c r="B240" s="68">
        <v>2.0220315E7</v>
      </c>
      <c r="C240" s="68">
        <v>0.0</v>
      </c>
      <c r="D240" s="68">
        <v>0.0</v>
      </c>
      <c r="E240" s="68">
        <v>0.0</v>
      </c>
      <c r="F240" s="68">
        <v>43858.0</v>
      </c>
      <c r="G240" s="68">
        <v>6980.0</v>
      </c>
      <c r="H240" s="68">
        <v>147549.0</v>
      </c>
      <c r="I240" s="68">
        <v>2976.0</v>
      </c>
      <c r="J240" s="68">
        <v>450.0</v>
      </c>
      <c r="K240" s="68">
        <v>969.0</v>
      </c>
      <c r="L240" s="68">
        <v>972.0</v>
      </c>
      <c r="M240" s="68">
        <v>730.0</v>
      </c>
      <c r="N240" s="68">
        <v>617.0</v>
      </c>
      <c r="O240" s="68">
        <v>630.0</v>
      </c>
      <c r="P240" s="68">
        <v>632.0</v>
      </c>
      <c r="Q240" s="68">
        <v>586.0</v>
      </c>
      <c r="R240" s="68">
        <v>554.0</v>
      </c>
      <c r="S240" s="68">
        <v>471.0</v>
      </c>
      <c r="T240" s="68">
        <v>369.0</v>
      </c>
    </row>
    <row r="241">
      <c r="A241" s="429" t="s">
        <v>1287</v>
      </c>
      <c r="B241" s="68">
        <v>2.0220215E7</v>
      </c>
      <c r="C241" s="68">
        <v>0.0</v>
      </c>
      <c r="D241" s="68">
        <v>0.0</v>
      </c>
      <c r="E241" s="68">
        <v>0.0</v>
      </c>
      <c r="F241" s="68">
        <v>52401.0</v>
      </c>
      <c r="G241" s="68">
        <v>7524.0</v>
      </c>
      <c r="H241" s="68">
        <v>179845.0</v>
      </c>
      <c r="I241" s="68">
        <v>2467.0</v>
      </c>
      <c r="J241" s="68">
        <v>470.0</v>
      </c>
      <c r="K241" s="68">
        <v>1026.0</v>
      </c>
      <c r="L241" s="68">
        <v>935.0</v>
      </c>
      <c r="M241" s="68">
        <v>720.0</v>
      </c>
      <c r="N241" s="68">
        <v>706.0</v>
      </c>
      <c r="O241" s="68">
        <v>742.0</v>
      </c>
      <c r="P241" s="68">
        <v>695.0</v>
      </c>
      <c r="Q241" s="68">
        <v>666.0</v>
      </c>
      <c r="R241" s="68">
        <v>615.0</v>
      </c>
      <c r="S241" s="68">
        <v>546.0</v>
      </c>
      <c r="T241" s="68">
        <v>403.0</v>
      </c>
    </row>
    <row r="242">
      <c r="A242" s="429" t="s">
        <v>1307</v>
      </c>
      <c r="B242" s="68">
        <v>2.0240115E7</v>
      </c>
      <c r="C242" s="68">
        <v>780.0</v>
      </c>
      <c r="D242" s="68">
        <v>44.0</v>
      </c>
      <c r="E242" s="68">
        <v>2434.0</v>
      </c>
      <c r="F242" s="68">
        <v>42606.0</v>
      </c>
      <c r="G242" s="68">
        <v>20278.0</v>
      </c>
      <c r="H242" s="68">
        <v>87941.0</v>
      </c>
      <c r="I242" s="68">
        <v>3489.0</v>
      </c>
      <c r="J242" s="68">
        <v>905.0</v>
      </c>
      <c r="K242" s="68">
        <v>1544.0</v>
      </c>
      <c r="L242" s="68">
        <v>2156.0</v>
      </c>
      <c r="M242" s="68">
        <v>2198.0</v>
      </c>
      <c r="N242" s="68">
        <v>1783.0</v>
      </c>
      <c r="O242" s="68">
        <v>1709.0</v>
      </c>
      <c r="P242" s="68">
        <v>1816.0</v>
      </c>
      <c r="Q242" s="68">
        <v>1966.0</v>
      </c>
      <c r="R242" s="68">
        <v>2061.0</v>
      </c>
      <c r="S242" s="68">
        <v>2100.0</v>
      </c>
      <c r="T242" s="68">
        <v>1821.0</v>
      </c>
    </row>
    <row r="243">
      <c r="A243" s="429" t="s">
        <v>1307</v>
      </c>
      <c r="B243" s="68">
        <v>2.0231215E7</v>
      </c>
      <c r="C243" s="68">
        <v>713.0</v>
      </c>
      <c r="D243" s="68">
        <v>34.0</v>
      </c>
      <c r="E243" s="68">
        <v>2127.0</v>
      </c>
      <c r="F243" s="68">
        <v>27421.0</v>
      </c>
      <c r="G243" s="68">
        <v>18321.0</v>
      </c>
      <c r="H243" s="68">
        <v>77719.0</v>
      </c>
      <c r="I243" s="68">
        <v>3833.0</v>
      </c>
      <c r="J243" s="68">
        <v>678.0</v>
      </c>
      <c r="K243" s="68">
        <v>1189.0</v>
      </c>
      <c r="L243" s="68">
        <v>1693.0</v>
      </c>
      <c r="M243" s="68">
        <v>1817.0</v>
      </c>
      <c r="N243" s="68">
        <v>1724.0</v>
      </c>
      <c r="O243" s="68">
        <v>1558.0</v>
      </c>
      <c r="P243" s="68">
        <v>1788.0</v>
      </c>
      <c r="Q243" s="68">
        <v>1895.0</v>
      </c>
      <c r="R243" s="68">
        <v>2009.0</v>
      </c>
      <c r="S243" s="68">
        <v>2034.0</v>
      </c>
      <c r="T243" s="68">
        <v>1736.0</v>
      </c>
    </row>
    <row r="244">
      <c r="A244" s="429" t="s">
        <v>1307</v>
      </c>
      <c r="B244" s="68">
        <v>2.0231115E7</v>
      </c>
      <c r="C244" s="68">
        <v>2901.0</v>
      </c>
      <c r="D244" s="68">
        <v>67.0</v>
      </c>
      <c r="E244" s="68">
        <v>4821.0</v>
      </c>
      <c r="F244" s="68">
        <v>32238.0</v>
      </c>
      <c r="G244" s="68">
        <v>18808.0</v>
      </c>
      <c r="H244" s="68">
        <v>64805.0</v>
      </c>
      <c r="I244" s="68">
        <v>4480.0</v>
      </c>
      <c r="J244" s="68">
        <v>521.0</v>
      </c>
      <c r="K244" s="68">
        <v>810.0</v>
      </c>
      <c r="L244" s="68">
        <v>1307.0</v>
      </c>
      <c r="M244" s="68">
        <v>1818.0</v>
      </c>
      <c r="N244" s="68">
        <v>1819.0</v>
      </c>
      <c r="O244" s="68">
        <v>1887.0</v>
      </c>
      <c r="P244" s="68">
        <v>1993.0</v>
      </c>
      <c r="Q244" s="68">
        <v>2149.0</v>
      </c>
      <c r="R244" s="68">
        <v>2146.0</v>
      </c>
      <c r="S244" s="68">
        <v>2258.0</v>
      </c>
      <c r="T244" s="68">
        <v>1899.0</v>
      </c>
    </row>
    <row r="245">
      <c r="A245" s="429" t="s">
        <v>1307</v>
      </c>
      <c r="B245" s="68">
        <v>2.0231015E7</v>
      </c>
      <c r="C245" s="68">
        <v>4120.0</v>
      </c>
      <c r="D245" s="68">
        <v>48.0</v>
      </c>
      <c r="E245" s="68">
        <v>6009.0</v>
      </c>
      <c r="F245" s="68">
        <v>37586.0</v>
      </c>
      <c r="G245" s="68">
        <v>18066.0</v>
      </c>
      <c r="H245" s="68">
        <v>62236.0</v>
      </c>
      <c r="I245" s="68">
        <v>4588.0</v>
      </c>
      <c r="J245" s="68">
        <v>523.0</v>
      </c>
      <c r="K245" s="68">
        <v>815.0</v>
      </c>
      <c r="L245" s="68">
        <v>1490.0</v>
      </c>
      <c r="M245" s="68">
        <v>1832.0</v>
      </c>
      <c r="N245" s="68">
        <v>1941.0</v>
      </c>
      <c r="O245" s="68">
        <v>1820.0</v>
      </c>
      <c r="P245" s="68">
        <v>1886.0</v>
      </c>
      <c r="Q245" s="68">
        <v>1903.0</v>
      </c>
      <c r="R245" s="68">
        <v>1951.0</v>
      </c>
      <c r="S245" s="68">
        <v>1984.0</v>
      </c>
      <c r="T245" s="68">
        <v>1695.0</v>
      </c>
    </row>
    <row r="246">
      <c r="A246" s="429" t="s">
        <v>1307</v>
      </c>
      <c r="B246" s="68">
        <v>2.0230915E7</v>
      </c>
      <c r="C246" s="68">
        <v>1549.0</v>
      </c>
      <c r="D246" s="68">
        <v>65.0</v>
      </c>
      <c r="E246" s="68">
        <v>2442.0</v>
      </c>
      <c r="F246" s="68">
        <v>44463.0</v>
      </c>
      <c r="G246" s="68">
        <v>20283.0</v>
      </c>
      <c r="H246" s="68">
        <v>76351.0</v>
      </c>
      <c r="I246" s="68">
        <v>3888.0</v>
      </c>
      <c r="J246" s="68">
        <v>840.0</v>
      </c>
      <c r="K246" s="68">
        <v>1310.0</v>
      </c>
      <c r="L246" s="68">
        <v>2082.0</v>
      </c>
      <c r="M246" s="68">
        <v>2337.0</v>
      </c>
      <c r="N246" s="68">
        <v>2233.0</v>
      </c>
      <c r="O246" s="68">
        <v>2262.0</v>
      </c>
      <c r="P246" s="68">
        <v>2068.0</v>
      </c>
      <c r="Q246" s="68">
        <v>1957.0</v>
      </c>
      <c r="R246" s="68">
        <v>1834.0</v>
      </c>
      <c r="S246" s="68">
        <v>1666.0</v>
      </c>
      <c r="T246" s="68">
        <v>1383.0</v>
      </c>
    </row>
    <row r="247">
      <c r="A247" s="429" t="s">
        <v>1307</v>
      </c>
      <c r="B247" s="68">
        <v>2.0230815E7</v>
      </c>
      <c r="C247" s="68">
        <v>1800.0</v>
      </c>
      <c r="D247" s="68">
        <v>154.0</v>
      </c>
      <c r="E247" s="68">
        <v>3111.0</v>
      </c>
      <c r="F247" s="68">
        <v>42475.0</v>
      </c>
      <c r="G247" s="68">
        <v>18842.0</v>
      </c>
      <c r="H247" s="68">
        <v>76199.0</v>
      </c>
      <c r="I247" s="68">
        <v>4038.0</v>
      </c>
      <c r="J247" s="68">
        <v>779.0</v>
      </c>
      <c r="K247" s="68">
        <v>1250.0</v>
      </c>
      <c r="L247" s="68">
        <v>2005.0</v>
      </c>
      <c r="M247" s="68">
        <v>2137.0</v>
      </c>
      <c r="N247" s="68">
        <v>2024.0</v>
      </c>
      <c r="O247" s="68">
        <v>1991.0</v>
      </c>
      <c r="P247" s="68">
        <v>1901.0</v>
      </c>
      <c r="Q247" s="68">
        <v>1810.0</v>
      </c>
      <c r="R247" s="68">
        <v>1755.0</v>
      </c>
      <c r="S247" s="68">
        <v>1555.0</v>
      </c>
      <c r="T247" s="68">
        <v>1289.0</v>
      </c>
    </row>
    <row r="248">
      <c r="A248" s="429" t="s">
        <v>1307</v>
      </c>
      <c r="B248" s="68">
        <v>2.0230715E7</v>
      </c>
      <c r="C248" s="68">
        <v>1341.0</v>
      </c>
      <c r="D248" s="68">
        <v>95.0</v>
      </c>
      <c r="E248" s="68">
        <v>2794.0</v>
      </c>
      <c r="F248" s="68">
        <v>23424.0</v>
      </c>
      <c r="G248" s="68">
        <v>20048.0</v>
      </c>
      <c r="H248" s="68">
        <v>54595.0</v>
      </c>
      <c r="I248" s="68">
        <v>5335.0</v>
      </c>
      <c r="J248" s="68">
        <v>734.0</v>
      </c>
      <c r="K248" s="68">
        <v>1234.0</v>
      </c>
      <c r="L248" s="68">
        <v>1997.0</v>
      </c>
      <c r="M248" s="68">
        <v>2191.0</v>
      </c>
      <c r="N248" s="68">
        <v>2151.0</v>
      </c>
      <c r="O248" s="68">
        <v>2169.0</v>
      </c>
      <c r="P248" s="68">
        <v>2016.0</v>
      </c>
      <c r="Q248" s="68">
        <v>1979.0</v>
      </c>
      <c r="R248" s="68">
        <v>1916.0</v>
      </c>
      <c r="S248" s="68">
        <v>1812.0</v>
      </c>
      <c r="T248" s="68">
        <v>1471.0</v>
      </c>
    </row>
    <row r="249">
      <c r="A249" s="429" t="s">
        <v>1307</v>
      </c>
      <c r="B249" s="68">
        <v>2.0230615E7</v>
      </c>
      <c r="C249" s="68">
        <v>2604.0</v>
      </c>
      <c r="D249" s="68">
        <v>109.0</v>
      </c>
      <c r="E249" s="68">
        <v>3328.0</v>
      </c>
      <c r="F249" s="68">
        <v>34799.0</v>
      </c>
      <c r="G249" s="68">
        <v>21355.0</v>
      </c>
      <c r="H249" s="68">
        <v>69918.0</v>
      </c>
      <c r="I249" s="68">
        <v>4320.0</v>
      </c>
      <c r="J249" s="68">
        <v>709.0</v>
      </c>
      <c r="K249" s="68">
        <v>1185.0</v>
      </c>
      <c r="L249" s="68">
        <v>2083.0</v>
      </c>
      <c r="M249" s="68">
        <v>2358.0</v>
      </c>
      <c r="N249" s="68">
        <v>2280.0</v>
      </c>
      <c r="O249" s="68">
        <v>2288.0</v>
      </c>
      <c r="P249" s="68">
        <v>2250.0</v>
      </c>
      <c r="Q249" s="68">
        <v>2167.0</v>
      </c>
      <c r="R249" s="68">
        <v>2124.0</v>
      </c>
      <c r="S249" s="68">
        <v>1976.0</v>
      </c>
      <c r="T249" s="68">
        <v>1639.0</v>
      </c>
    </row>
    <row r="250">
      <c r="A250" s="429" t="s">
        <v>1307</v>
      </c>
      <c r="B250" s="68">
        <v>2.0230515E7</v>
      </c>
      <c r="C250" s="68">
        <v>3332.0</v>
      </c>
      <c r="D250" s="68">
        <v>172.0</v>
      </c>
      <c r="E250" s="68">
        <v>6054.0</v>
      </c>
      <c r="F250" s="68">
        <v>47894.0</v>
      </c>
      <c r="G250" s="68">
        <v>21370.0</v>
      </c>
      <c r="H250" s="68">
        <v>80425.0</v>
      </c>
      <c r="I250" s="68">
        <v>3810.0</v>
      </c>
      <c r="J250" s="68">
        <v>666.0</v>
      </c>
      <c r="K250" s="68">
        <v>1145.0</v>
      </c>
      <c r="L250" s="68">
        <v>2353.0</v>
      </c>
      <c r="M250" s="68">
        <v>2397.0</v>
      </c>
      <c r="N250" s="68">
        <v>2332.0</v>
      </c>
      <c r="O250" s="68">
        <v>2344.0</v>
      </c>
      <c r="P250" s="68">
        <v>2242.0</v>
      </c>
      <c r="Q250" s="68">
        <v>2116.0</v>
      </c>
      <c r="R250" s="68">
        <v>1969.0</v>
      </c>
      <c r="S250" s="68">
        <v>1906.0</v>
      </c>
      <c r="T250" s="68">
        <v>1603.0</v>
      </c>
    </row>
    <row r="251">
      <c r="A251" s="429" t="s">
        <v>1307</v>
      </c>
      <c r="B251" s="68">
        <v>2.0230415E7</v>
      </c>
      <c r="C251" s="68">
        <v>2354.0</v>
      </c>
      <c r="D251" s="68">
        <v>190.0</v>
      </c>
      <c r="E251" s="68">
        <v>6499.0</v>
      </c>
      <c r="F251" s="68">
        <v>27679.0</v>
      </c>
      <c r="G251" s="68">
        <v>21256.0</v>
      </c>
      <c r="H251" s="68">
        <v>80037.0</v>
      </c>
      <c r="I251" s="68">
        <v>3819.0</v>
      </c>
      <c r="J251" s="68">
        <v>787.0</v>
      </c>
      <c r="K251" s="68">
        <v>1315.0</v>
      </c>
      <c r="L251" s="68">
        <v>2640.0</v>
      </c>
      <c r="M251" s="68">
        <v>2425.0</v>
      </c>
      <c r="N251" s="68">
        <v>2229.0</v>
      </c>
      <c r="O251" s="68">
        <v>2274.0</v>
      </c>
      <c r="P251" s="68">
        <v>2083.0</v>
      </c>
      <c r="Q251" s="68">
        <v>2003.0</v>
      </c>
      <c r="R251" s="68">
        <v>1932.0</v>
      </c>
      <c r="S251" s="68">
        <v>1789.0</v>
      </c>
      <c r="T251" s="68">
        <v>1515.0</v>
      </c>
    </row>
    <row r="252">
      <c r="A252" s="429" t="s">
        <v>1307</v>
      </c>
      <c r="B252" s="68">
        <v>2.0230315E7</v>
      </c>
      <c r="C252" s="68">
        <v>1301.0</v>
      </c>
      <c r="D252" s="68">
        <v>157.0</v>
      </c>
      <c r="E252" s="68">
        <v>3610.0</v>
      </c>
      <c r="F252" s="68">
        <v>32286.0</v>
      </c>
      <c r="G252" s="68">
        <v>24247.0</v>
      </c>
      <c r="H252" s="68">
        <v>91116.0</v>
      </c>
      <c r="I252" s="68">
        <v>3892.0</v>
      </c>
      <c r="J252" s="68">
        <v>846.0</v>
      </c>
      <c r="K252" s="68">
        <v>1472.0</v>
      </c>
      <c r="L252" s="68">
        <v>2757.0</v>
      </c>
      <c r="M252" s="68">
        <v>2546.0</v>
      </c>
      <c r="N252" s="68">
        <v>2575.0</v>
      </c>
      <c r="O252" s="68">
        <v>2584.0</v>
      </c>
      <c r="P252" s="68">
        <v>2499.0</v>
      </c>
      <c r="Q252" s="68">
        <v>2349.0</v>
      </c>
      <c r="R252" s="68">
        <v>2367.0</v>
      </c>
      <c r="S252" s="68">
        <v>2311.0</v>
      </c>
      <c r="T252" s="68">
        <v>1941.0</v>
      </c>
    </row>
    <row r="253">
      <c r="A253" s="429" t="s">
        <v>1307</v>
      </c>
      <c r="B253" s="68">
        <v>2.0230215E7</v>
      </c>
      <c r="C253" s="68">
        <v>1193.0</v>
      </c>
      <c r="D253" s="68">
        <v>69.0</v>
      </c>
      <c r="E253" s="68">
        <v>3048.0</v>
      </c>
      <c r="F253" s="68">
        <v>32858.0</v>
      </c>
      <c r="G253" s="68">
        <v>22805.0</v>
      </c>
      <c r="H253" s="68">
        <v>93366.0</v>
      </c>
      <c r="I253" s="68">
        <v>3838.0</v>
      </c>
      <c r="J253" s="68">
        <v>804.0</v>
      </c>
      <c r="K253" s="68">
        <v>1551.0</v>
      </c>
      <c r="L253" s="68">
        <v>2803.0</v>
      </c>
      <c r="M253" s="68">
        <v>2575.0</v>
      </c>
      <c r="N253" s="68">
        <v>2366.0</v>
      </c>
      <c r="O253" s="68">
        <v>2226.0</v>
      </c>
      <c r="P253" s="68">
        <v>2210.0</v>
      </c>
      <c r="Q253" s="68">
        <v>2203.0</v>
      </c>
      <c r="R253" s="68">
        <v>2219.0</v>
      </c>
      <c r="S253" s="68">
        <v>2149.0</v>
      </c>
      <c r="T253" s="68">
        <v>1699.0</v>
      </c>
    </row>
    <row r="254">
      <c r="A254" s="429" t="s">
        <v>1307</v>
      </c>
      <c r="B254" s="68">
        <v>2.0230115E7</v>
      </c>
      <c r="C254" s="68">
        <v>4115.0</v>
      </c>
      <c r="D254" s="68">
        <v>82.0</v>
      </c>
      <c r="E254" s="68">
        <v>5829.0</v>
      </c>
      <c r="F254" s="68">
        <v>40416.0</v>
      </c>
      <c r="G254" s="68">
        <v>18428.0</v>
      </c>
      <c r="H254" s="68">
        <v>93548.0</v>
      </c>
      <c r="I254" s="68">
        <v>3809.0</v>
      </c>
      <c r="J254" s="68">
        <v>683.0</v>
      </c>
      <c r="K254" s="68">
        <v>1034.0</v>
      </c>
      <c r="L254" s="68">
        <v>2197.0</v>
      </c>
      <c r="M254" s="68">
        <v>2041.0</v>
      </c>
      <c r="N254" s="68">
        <v>1979.0</v>
      </c>
      <c r="O254" s="68">
        <v>1842.0</v>
      </c>
      <c r="P254" s="68">
        <v>1816.0</v>
      </c>
      <c r="Q254" s="68">
        <v>1829.0</v>
      </c>
      <c r="R254" s="68">
        <v>1772.0</v>
      </c>
      <c r="S254" s="68">
        <v>1828.0</v>
      </c>
      <c r="T254" s="68">
        <v>1407.0</v>
      </c>
    </row>
    <row r="255">
      <c r="A255" s="429" t="s">
        <v>1307</v>
      </c>
      <c r="B255" s="68">
        <v>2.0221215E7</v>
      </c>
      <c r="C255" s="68">
        <v>4301.0</v>
      </c>
      <c r="D255" s="68">
        <v>38.0</v>
      </c>
      <c r="E255" s="68">
        <v>6000.0</v>
      </c>
      <c r="F255" s="68">
        <v>54889.0</v>
      </c>
      <c r="G255" s="68">
        <v>21670.0</v>
      </c>
      <c r="H255" s="68">
        <v>92737.0</v>
      </c>
      <c r="I255" s="68">
        <v>3871.0</v>
      </c>
      <c r="J255" s="68">
        <v>670.0</v>
      </c>
      <c r="K255" s="68">
        <v>826.0</v>
      </c>
      <c r="L255" s="68">
        <v>1868.0</v>
      </c>
      <c r="M255" s="68">
        <v>2276.0</v>
      </c>
      <c r="N255" s="68">
        <v>2205.0</v>
      </c>
      <c r="O255" s="68">
        <v>2132.0</v>
      </c>
      <c r="P255" s="68">
        <v>2252.0</v>
      </c>
      <c r="Q255" s="68">
        <v>2293.0</v>
      </c>
      <c r="R255" s="68">
        <v>2460.0</v>
      </c>
      <c r="S255" s="68">
        <v>2521.0</v>
      </c>
      <c r="T255" s="68">
        <v>2167.0</v>
      </c>
    </row>
    <row r="256">
      <c r="A256" s="429" t="s">
        <v>1307</v>
      </c>
      <c r="B256" s="68">
        <v>2.0221115E7</v>
      </c>
      <c r="C256" s="68">
        <v>574.0</v>
      </c>
      <c r="D256" s="68">
        <v>29.0</v>
      </c>
      <c r="E256" s="68">
        <v>3351.0</v>
      </c>
      <c r="F256" s="68">
        <v>31382.0</v>
      </c>
      <c r="G256" s="68">
        <v>20515.0</v>
      </c>
      <c r="H256" s="68">
        <v>87034.0</v>
      </c>
      <c r="I256" s="68">
        <v>4097.0</v>
      </c>
      <c r="J256" s="68">
        <v>648.0</v>
      </c>
      <c r="K256" s="68">
        <v>785.0</v>
      </c>
      <c r="L256" s="68">
        <v>1753.0</v>
      </c>
      <c r="M256" s="68">
        <v>2019.0</v>
      </c>
      <c r="N256" s="68">
        <v>2054.0</v>
      </c>
      <c r="O256" s="68">
        <v>1939.0</v>
      </c>
      <c r="P256" s="68">
        <v>2183.0</v>
      </c>
      <c r="Q256" s="68">
        <v>2232.0</v>
      </c>
      <c r="R256" s="68">
        <v>2411.0</v>
      </c>
      <c r="S256" s="68">
        <v>2408.0</v>
      </c>
      <c r="T256" s="68">
        <v>2083.0</v>
      </c>
    </row>
    <row r="257">
      <c r="A257" s="429" t="s">
        <v>1307</v>
      </c>
      <c r="B257" s="68">
        <v>2.0221015E7</v>
      </c>
      <c r="C257" s="68">
        <v>47.0</v>
      </c>
      <c r="D257" s="68">
        <v>4.0</v>
      </c>
      <c r="E257" s="68">
        <v>597.0</v>
      </c>
      <c r="F257" s="68">
        <v>26139.0</v>
      </c>
      <c r="G257" s="68">
        <v>10877.0</v>
      </c>
      <c r="H257" s="68">
        <v>86352.0</v>
      </c>
      <c r="I257" s="68">
        <v>4115.0</v>
      </c>
      <c r="J257" s="68">
        <v>679.0</v>
      </c>
      <c r="K257" s="68">
        <v>838.0</v>
      </c>
      <c r="L257" s="68">
        <v>1720.0</v>
      </c>
      <c r="M257" s="68">
        <v>1487.0</v>
      </c>
      <c r="N257" s="68">
        <v>1289.0</v>
      </c>
      <c r="O257" s="68">
        <v>1132.0</v>
      </c>
      <c r="P257" s="68">
        <v>1053.0</v>
      </c>
      <c r="Q257" s="68">
        <v>851.0</v>
      </c>
      <c r="R257" s="68">
        <v>745.0</v>
      </c>
      <c r="S257" s="68">
        <v>648.0</v>
      </c>
      <c r="T257" s="68">
        <v>435.0</v>
      </c>
    </row>
    <row r="258">
      <c r="A258" s="429" t="s">
        <v>1307</v>
      </c>
      <c r="B258" s="68">
        <v>2.0220915E7</v>
      </c>
      <c r="C258" s="68">
        <v>466.0</v>
      </c>
      <c r="D258" s="68">
        <v>24.0</v>
      </c>
      <c r="E258" s="68">
        <v>2720.0</v>
      </c>
      <c r="F258" s="68">
        <v>22047.0</v>
      </c>
      <c r="G258" s="68">
        <v>11954.0</v>
      </c>
      <c r="H258" s="68">
        <v>84008.0</v>
      </c>
      <c r="I258" s="68">
        <v>4255.0</v>
      </c>
      <c r="J258" s="68">
        <v>750.0</v>
      </c>
      <c r="K258" s="68">
        <v>853.0</v>
      </c>
      <c r="L258" s="68">
        <v>1780.0</v>
      </c>
      <c r="M258" s="68">
        <v>1626.0</v>
      </c>
      <c r="N258" s="68">
        <v>1393.0</v>
      </c>
      <c r="O258" s="68">
        <v>1184.0</v>
      </c>
      <c r="P258" s="68">
        <v>1176.0</v>
      </c>
      <c r="Q258" s="68">
        <v>1007.0</v>
      </c>
      <c r="R258" s="68">
        <v>880.0</v>
      </c>
      <c r="S258" s="68">
        <v>747.0</v>
      </c>
      <c r="T258" s="68">
        <v>558.0</v>
      </c>
    </row>
    <row r="259">
      <c r="A259" s="429" t="s">
        <v>1307</v>
      </c>
      <c r="B259" s="68">
        <v>2.0220815E7</v>
      </c>
      <c r="C259" s="68">
        <v>20.0</v>
      </c>
      <c r="D259" s="68">
        <v>8.0</v>
      </c>
      <c r="E259" s="68">
        <v>920.0</v>
      </c>
      <c r="F259" s="68">
        <v>22896.0</v>
      </c>
      <c r="G259" s="68">
        <v>11690.0</v>
      </c>
      <c r="H259" s="68">
        <v>84290.0</v>
      </c>
      <c r="I259" s="68">
        <v>4307.0</v>
      </c>
      <c r="J259" s="68">
        <v>719.0</v>
      </c>
      <c r="K259" s="68">
        <v>887.0</v>
      </c>
      <c r="L259" s="68">
        <v>1693.0</v>
      </c>
      <c r="M259" s="68">
        <v>1639.0</v>
      </c>
      <c r="N259" s="68">
        <v>1332.0</v>
      </c>
      <c r="O259" s="68">
        <v>1216.0</v>
      </c>
      <c r="P259" s="68">
        <v>1161.0</v>
      </c>
      <c r="Q259" s="68">
        <v>1008.0</v>
      </c>
      <c r="R259" s="68">
        <v>820.0</v>
      </c>
      <c r="S259" s="68">
        <v>738.0</v>
      </c>
      <c r="T259" s="68">
        <v>477.0</v>
      </c>
    </row>
    <row r="260">
      <c r="A260" s="429" t="s">
        <v>1307</v>
      </c>
      <c r="B260" s="68">
        <v>2.0220715E7</v>
      </c>
      <c r="C260" s="68">
        <v>99.0</v>
      </c>
      <c r="D260" s="68">
        <v>39.0</v>
      </c>
      <c r="E260" s="68">
        <v>2898.0</v>
      </c>
      <c r="F260" s="68">
        <v>14368.0</v>
      </c>
      <c r="G260" s="68">
        <v>9551.0</v>
      </c>
      <c r="H260" s="68">
        <v>81056.0</v>
      </c>
      <c r="I260" s="68">
        <v>4414.0</v>
      </c>
      <c r="J260" s="68">
        <v>566.0</v>
      </c>
      <c r="K260" s="68">
        <v>702.0</v>
      </c>
      <c r="L260" s="68">
        <v>1417.0</v>
      </c>
      <c r="M260" s="68">
        <v>1348.0</v>
      </c>
      <c r="N260" s="68">
        <v>1211.0</v>
      </c>
      <c r="O260" s="68">
        <v>989.0</v>
      </c>
      <c r="P260" s="68">
        <v>998.0</v>
      </c>
      <c r="Q260" s="68">
        <v>835.0</v>
      </c>
      <c r="R260" s="68">
        <v>675.0</v>
      </c>
      <c r="S260" s="68">
        <v>497.0</v>
      </c>
      <c r="T260" s="68">
        <v>313.0</v>
      </c>
    </row>
    <row r="261">
      <c r="A261" s="429" t="s">
        <v>1307</v>
      </c>
      <c r="B261" s="68">
        <v>2.0220615E7</v>
      </c>
      <c r="C261" s="68">
        <v>620.0</v>
      </c>
      <c r="D261" s="68">
        <v>21.0</v>
      </c>
      <c r="E261" s="68">
        <v>3208.0</v>
      </c>
      <c r="F261" s="68">
        <v>21195.0</v>
      </c>
      <c r="G261" s="68">
        <v>5789.0</v>
      </c>
      <c r="H261" s="68">
        <v>88239.0</v>
      </c>
      <c r="I261" s="68">
        <v>4791.0</v>
      </c>
      <c r="J261" s="68">
        <v>297.0</v>
      </c>
      <c r="K261" s="68">
        <v>541.0</v>
      </c>
      <c r="L261" s="68">
        <v>935.0</v>
      </c>
      <c r="M261" s="68">
        <v>883.0</v>
      </c>
      <c r="N261" s="68">
        <v>694.0</v>
      </c>
      <c r="O261" s="68">
        <v>684.0</v>
      </c>
      <c r="P261" s="68">
        <v>556.0</v>
      </c>
      <c r="Q261" s="68">
        <v>459.0</v>
      </c>
      <c r="R261" s="68">
        <v>355.0</v>
      </c>
      <c r="S261" s="68">
        <v>226.0</v>
      </c>
      <c r="T261" s="68">
        <v>159.0</v>
      </c>
    </row>
    <row r="262">
      <c r="A262" s="429" t="s">
        <v>1307</v>
      </c>
      <c r="B262" s="68">
        <v>2.0220515E7</v>
      </c>
      <c r="C262" s="68">
        <v>137.0</v>
      </c>
      <c r="D262" s="68">
        <v>15.0</v>
      </c>
      <c r="E262" s="68">
        <v>1300.0</v>
      </c>
      <c r="F262" s="68">
        <v>18433.0</v>
      </c>
      <c r="G262" s="68">
        <v>5624.0</v>
      </c>
      <c r="H262" s="68">
        <v>83690.0</v>
      </c>
      <c r="I262" s="68">
        <v>5120.0</v>
      </c>
      <c r="J262" s="68">
        <v>293.0</v>
      </c>
      <c r="K262" s="68">
        <v>582.0</v>
      </c>
      <c r="L262" s="68">
        <v>969.0</v>
      </c>
      <c r="M262" s="68">
        <v>784.0</v>
      </c>
      <c r="N262" s="68">
        <v>657.0</v>
      </c>
      <c r="O262" s="68">
        <v>635.0</v>
      </c>
      <c r="P262" s="68">
        <v>548.0</v>
      </c>
      <c r="Q262" s="68">
        <v>448.0</v>
      </c>
      <c r="R262" s="68">
        <v>344.0</v>
      </c>
      <c r="S262" s="68">
        <v>229.0</v>
      </c>
      <c r="T262" s="68">
        <v>135.0</v>
      </c>
    </row>
    <row r="263">
      <c r="A263" s="429" t="s">
        <v>1307</v>
      </c>
      <c r="B263" s="68">
        <v>2.0220415E7</v>
      </c>
      <c r="C263" s="68">
        <v>782.0</v>
      </c>
      <c r="D263" s="68">
        <v>47.0</v>
      </c>
      <c r="E263" s="68">
        <v>3588.0</v>
      </c>
      <c r="F263" s="68">
        <v>15236.0</v>
      </c>
      <c r="G263" s="68">
        <v>6201.0</v>
      </c>
      <c r="H263" s="68">
        <v>88957.0</v>
      </c>
      <c r="I263" s="68">
        <v>4790.0</v>
      </c>
      <c r="J263" s="68">
        <v>293.0</v>
      </c>
      <c r="K263" s="68">
        <v>520.0</v>
      </c>
      <c r="L263" s="68">
        <v>929.0</v>
      </c>
      <c r="M263" s="68">
        <v>769.0</v>
      </c>
      <c r="N263" s="68">
        <v>711.0</v>
      </c>
      <c r="O263" s="68">
        <v>651.0</v>
      </c>
      <c r="P263" s="68">
        <v>644.0</v>
      </c>
      <c r="Q263" s="68">
        <v>596.0</v>
      </c>
      <c r="R263" s="68">
        <v>488.0</v>
      </c>
      <c r="S263" s="68">
        <v>370.0</v>
      </c>
      <c r="T263" s="68">
        <v>230.0</v>
      </c>
    </row>
    <row r="264">
      <c r="A264" s="429" t="s">
        <v>1307</v>
      </c>
      <c r="B264" s="68">
        <v>2.0220315E7</v>
      </c>
      <c r="C264" s="68">
        <v>242.0</v>
      </c>
      <c r="D264" s="68">
        <v>13.0</v>
      </c>
      <c r="E264" s="68">
        <v>1302.0</v>
      </c>
      <c r="F264" s="68">
        <v>17662.0</v>
      </c>
      <c r="G264" s="68">
        <v>5503.0</v>
      </c>
      <c r="H264" s="68">
        <v>83236.0</v>
      </c>
      <c r="I264" s="68">
        <v>4968.0</v>
      </c>
      <c r="J264" s="68">
        <v>263.0</v>
      </c>
      <c r="K264" s="68">
        <v>508.0</v>
      </c>
      <c r="L264" s="68">
        <v>926.0</v>
      </c>
      <c r="M264" s="68">
        <v>790.0</v>
      </c>
      <c r="N264" s="68">
        <v>678.0</v>
      </c>
      <c r="O264" s="68">
        <v>664.0</v>
      </c>
      <c r="P264" s="68">
        <v>540.0</v>
      </c>
      <c r="Q264" s="68">
        <v>455.0</v>
      </c>
      <c r="R264" s="68">
        <v>354.0</v>
      </c>
      <c r="S264" s="68">
        <v>194.0</v>
      </c>
      <c r="T264" s="68">
        <v>131.0</v>
      </c>
    </row>
    <row r="265">
      <c r="A265" s="429" t="s">
        <v>1307</v>
      </c>
      <c r="B265" s="68">
        <v>2.0220215E7</v>
      </c>
      <c r="C265" s="68">
        <v>461.0</v>
      </c>
      <c r="D265" s="68">
        <v>13.0</v>
      </c>
      <c r="E265" s="68">
        <v>6372.0</v>
      </c>
      <c r="F265" s="68">
        <v>12142.0</v>
      </c>
      <c r="G265" s="68">
        <v>5087.0</v>
      </c>
      <c r="H265" s="68">
        <v>73654.0</v>
      </c>
      <c r="I265" s="68">
        <v>5486.0</v>
      </c>
      <c r="J265" s="68">
        <v>252.0</v>
      </c>
      <c r="K265" s="68">
        <v>484.0</v>
      </c>
      <c r="L265" s="68">
        <v>868.0</v>
      </c>
      <c r="M265" s="68">
        <v>675.0</v>
      </c>
      <c r="N265" s="68">
        <v>662.0</v>
      </c>
      <c r="O265" s="68">
        <v>602.0</v>
      </c>
      <c r="P265" s="68">
        <v>491.0</v>
      </c>
      <c r="Q265" s="68">
        <v>410.0</v>
      </c>
      <c r="R265" s="68">
        <v>294.0</v>
      </c>
      <c r="S265" s="68">
        <v>220.0</v>
      </c>
      <c r="T265" s="68">
        <v>129.0</v>
      </c>
    </row>
    <row r="266">
      <c r="A266" s="429" t="s">
        <v>1327</v>
      </c>
      <c r="B266" s="68">
        <v>2.0240115E7</v>
      </c>
      <c r="C266" s="68">
        <v>279.0</v>
      </c>
      <c r="D266" s="68">
        <v>24.0</v>
      </c>
      <c r="E266" s="68">
        <v>1292.0</v>
      </c>
      <c r="F266" s="68">
        <v>9628.0</v>
      </c>
      <c r="G266" s="68">
        <v>5838.0</v>
      </c>
      <c r="H266" s="68">
        <v>45974.0</v>
      </c>
      <c r="I266" s="68">
        <v>6025.0</v>
      </c>
      <c r="J266" s="68">
        <v>364.0</v>
      </c>
      <c r="K266" s="68">
        <v>322.0</v>
      </c>
      <c r="L266" s="68">
        <v>519.0</v>
      </c>
      <c r="M266" s="68">
        <v>735.0</v>
      </c>
      <c r="N266" s="68">
        <v>575.0</v>
      </c>
      <c r="O266" s="68">
        <v>492.0</v>
      </c>
      <c r="P266" s="68">
        <v>513.0</v>
      </c>
      <c r="Q266" s="68">
        <v>563.0</v>
      </c>
      <c r="R266" s="68">
        <v>552.0</v>
      </c>
      <c r="S266" s="68">
        <v>532.0</v>
      </c>
      <c r="T266" s="68">
        <v>490.0</v>
      </c>
    </row>
    <row r="267">
      <c r="A267" s="429" t="s">
        <v>1327</v>
      </c>
      <c r="B267" s="68">
        <v>2.0231215E7</v>
      </c>
      <c r="C267" s="68">
        <v>1289.0</v>
      </c>
      <c r="D267" s="68">
        <v>17.0</v>
      </c>
      <c r="E267" s="68">
        <v>1500.0</v>
      </c>
      <c r="F267" s="68">
        <v>30479.0</v>
      </c>
      <c r="G267" s="68">
        <v>5208.0</v>
      </c>
      <c r="H267" s="68">
        <v>48720.0</v>
      </c>
      <c r="I267" s="68">
        <v>5646.0</v>
      </c>
      <c r="J267" s="68">
        <v>312.0</v>
      </c>
      <c r="K267" s="68">
        <v>237.0</v>
      </c>
      <c r="L267" s="68">
        <v>426.0</v>
      </c>
      <c r="M267" s="68">
        <v>568.0</v>
      </c>
      <c r="N267" s="68">
        <v>499.0</v>
      </c>
      <c r="O267" s="68">
        <v>507.0</v>
      </c>
      <c r="P267" s="68">
        <v>481.0</v>
      </c>
      <c r="Q267" s="68">
        <v>517.0</v>
      </c>
      <c r="R267" s="68">
        <v>537.0</v>
      </c>
      <c r="S267" s="68">
        <v>477.0</v>
      </c>
      <c r="T267" s="68">
        <v>477.0</v>
      </c>
    </row>
    <row r="268">
      <c r="A268" s="429" t="s">
        <v>1327</v>
      </c>
      <c r="B268" s="68">
        <v>2.0231115E7</v>
      </c>
      <c r="C268" s="68">
        <v>5151.0</v>
      </c>
      <c r="D268" s="68">
        <v>17.0</v>
      </c>
      <c r="E268" s="68">
        <v>4140.0</v>
      </c>
      <c r="F268" s="68">
        <v>42807.0</v>
      </c>
      <c r="G268" s="68">
        <v>4659.0</v>
      </c>
      <c r="H268" s="68">
        <v>50392.0</v>
      </c>
      <c r="I268" s="68">
        <v>5488.0</v>
      </c>
      <c r="J268" s="68">
        <v>304.0</v>
      </c>
      <c r="K268" s="68">
        <v>173.0</v>
      </c>
      <c r="L268" s="68">
        <v>305.0</v>
      </c>
      <c r="M268" s="68">
        <v>414.0</v>
      </c>
      <c r="N268" s="68">
        <v>468.0</v>
      </c>
      <c r="O268" s="68">
        <v>460.0</v>
      </c>
      <c r="P268" s="68">
        <v>461.0</v>
      </c>
      <c r="Q268" s="68">
        <v>448.0</v>
      </c>
      <c r="R268" s="68">
        <v>512.0</v>
      </c>
      <c r="S268" s="68">
        <v>516.0</v>
      </c>
      <c r="T268" s="68">
        <v>446.0</v>
      </c>
    </row>
    <row r="269">
      <c r="A269" s="429" t="s">
        <v>1327</v>
      </c>
      <c r="B269" s="68">
        <v>2.0231015E7</v>
      </c>
      <c r="C269" s="68">
        <v>947.0</v>
      </c>
      <c r="D269" s="68">
        <v>43.0</v>
      </c>
      <c r="E269" s="68">
        <v>3182.0</v>
      </c>
      <c r="F269" s="68">
        <v>12065.0</v>
      </c>
      <c r="G269" s="68">
        <v>7295.0</v>
      </c>
      <c r="H269" s="68">
        <v>50379.0</v>
      </c>
      <c r="I269" s="68">
        <v>5434.0</v>
      </c>
      <c r="J269" s="68">
        <v>404.0</v>
      </c>
      <c r="K269" s="68">
        <v>327.0</v>
      </c>
      <c r="L269" s="68">
        <v>514.0</v>
      </c>
      <c r="M269" s="68">
        <v>616.0</v>
      </c>
      <c r="N269" s="68">
        <v>680.0</v>
      </c>
      <c r="O269" s="68">
        <v>696.0</v>
      </c>
      <c r="P269" s="68">
        <v>790.0</v>
      </c>
      <c r="Q269" s="68">
        <v>809.0</v>
      </c>
      <c r="R269" s="68">
        <v>797.0</v>
      </c>
      <c r="S269" s="68">
        <v>792.0</v>
      </c>
      <c r="T269" s="68">
        <v>697.0</v>
      </c>
    </row>
    <row r="270">
      <c r="A270" s="429" t="s">
        <v>1327</v>
      </c>
      <c r="B270" s="68">
        <v>2.0230915E7</v>
      </c>
      <c r="C270" s="68">
        <v>1366.0</v>
      </c>
      <c r="D270" s="68">
        <v>71.0</v>
      </c>
      <c r="E270" s="68">
        <v>4729.0</v>
      </c>
      <c r="F270" s="68">
        <v>12933.0</v>
      </c>
      <c r="G270" s="68">
        <v>11557.0</v>
      </c>
      <c r="H270" s="68">
        <v>54567.0</v>
      </c>
      <c r="I270" s="68">
        <v>5262.0</v>
      </c>
      <c r="J270" s="68">
        <v>386.0</v>
      </c>
      <c r="K270" s="68">
        <v>325.0</v>
      </c>
      <c r="L270" s="68">
        <v>660.0</v>
      </c>
      <c r="M270" s="68">
        <v>872.0</v>
      </c>
      <c r="N270" s="68">
        <v>1061.0</v>
      </c>
      <c r="O270" s="68">
        <v>1202.0</v>
      </c>
      <c r="P270" s="68">
        <v>1280.0</v>
      </c>
      <c r="Q270" s="68">
        <v>1410.0</v>
      </c>
      <c r="R270" s="68">
        <v>1452.0</v>
      </c>
      <c r="S270" s="68">
        <v>1407.0</v>
      </c>
      <c r="T270" s="68">
        <v>1322.0</v>
      </c>
    </row>
    <row r="271">
      <c r="A271" s="429" t="s">
        <v>1327</v>
      </c>
      <c r="B271" s="68">
        <v>2.0230815E7</v>
      </c>
      <c r="C271" s="68">
        <v>450.0</v>
      </c>
      <c r="D271" s="68">
        <v>57.0</v>
      </c>
      <c r="E271" s="68">
        <v>2666.0</v>
      </c>
      <c r="F271" s="68">
        <v>7976.0</v>
      </c>
      <c r="G271" s="68">
        <v>11337.0</v>
      </c>
      <c r="H271" s="68">
        <v>55374.0</v>
      </c>
      <c r="I271" s="68">
        <v>5312.0</v>
      </c>
      <c r="J271" s="68">
        <v>366.0</v>
      </c>
      <c r="K271" s="68">
        <v>301.0</v>
      </c>
      <c r="L271" s="68">
        <v>621.0</v>
      </c>
      <c r="M271" s="68">
        <v>882.0</v>
      </c>
      <c r="N271" s="68">
        <v>1150.0</v>
      </c>
      <c r="O271" s="68">
        <v>1199.0</v>
      </c>
      <c r="P271" s="68">
        <v>1264.0</v>
      </c>
      <c r="Q271" s="68">
        <v>1247.0</v>
      </c>
      <c r="R271" s="68">
        <v>1383.0</v>
      </c>
      <c r="S271" s="68">
        <v>1411.0</v>
      </c>
      <c r="T271" s="68">
        <v>1274.0</v>
      </c>
    </row>
    <row r="272">
      <c r="A272" s="429" t="s">
        <v>1327</v>
      </c>
      <c r="B272" s="68">
        <v>2.0230715E7</v>
      </c>
      <c r="C272" s="68">
        <v>295.0</v>
      </c>
      <c r="D272" s="68">
        <v>38.0</v>
      </c>
      <c r="E272" s="68">
        <v>2005.0</v>
      </c>
      <c r="F272" s="68">
        <v>7716.0</v>
      </c>
      <c r="G272" s="68">
        <v>7687.0</v>
      </c>
      <c r="H272" s="68">
        <v>54603.0</v>
      </c>
      <c r="I272" s="68">
        <v>5333.0</v>
      </c>
      <c r="J272" s="68">
        <v>345.0</v>
      </c>
      <c r="K272" s="68">
        <v>289.0</v>
      </c>
      <c r="L272" s="68">
        <v>516.0</v>
      </c>
      <c r="M272" s="68">
        <v>654.0</v>
      </c>
      <c r="N272" s="68">
        <v>868.0</v>
      </c>
      <c r="O272" s="68">
        <v>920.0</v>
      </c>
      <c r="P272" s="68">
        <v>879.0</v>
      </c>
      <c r="Q272" s="68">
        <v>828.0</v>
      </c>
      <c r="R272" s="68">
        <v>788.0</v>
      </c>
      <c r="S272" s="68">
        <v>737.0</v>
      </c>
      <c r="T272" s="68">
        <v>651.0</v>
      </c>
    </row>
    <row r="273">
      <c r="A273" s="429" t="s">
        <v>1327</v>
      </c>
      <c r="B273" s="68">
        <v>2.0230615E7</v>
      </c>
      <c r="C273" s="68">
        <v>1829.0</v>
      </c>
      <c r="D273" s="68">
        <v>69.0</v>
      </c>
      <c r="E273" s="68">
        <v>5997.0</v>
      </c>
      <c r="F273" s="68">
        <v>8611.0</v>
      </c>
      <c r="G273" s="68">
        <v>9726.0</v>
      </c>
      <c r="H273" s="68">
        <v>54937.0</v>
      </c>
      <c r="I273" s="68">
        <v>5314.0</v>
      </c>
      <c r="J273" s="68">
        <v>356.0</v>
      </c>
      <c r="K273" s="68">
        <v>303.0</v>
      </c>
      <c r="L273" s="68">
        <v>573.0</v>
      </c>
      <c r="M273" s="68">
        <v>712.0</v>
      </c>
      <c r="N273" s="68">
        <v>1009.0</v>
      </c>
      <c r="O273" s="68">
        <v>1085.0</v>
      </c>
      <c r="P273" s="68">
        <v>1112.0</v>
      </c>
      <c r="Q273" s="68">
        <v>1101.0</v>
      </c>
      <c r="R273" s="68">
        <v>1126.0</v>
      </c>
      <c r="S273" s="68">
        <v>1167.0</v>
      </c>
      <c r="T273" s="68">
        <v>961.0</v>
      </c>
    </row>
    <row r="274">
      <c r="A274" s="429" t="s">
        <v>1327</v>
      </c>
      <c r="B274" s="68">
        <v>2.0230515E7</v>
      </c>
      <c r="C274" s="68">
        <v>464.0</v>
      </c>
      <c r="D274" s="68">
        <v>56.0</v>
      </c>
      <c r="E274" s="68">
        <v>4840.0</v>
      </c>
      <c r="F274" s="68">
        <v>5830.0</v>
      </c>
      <c r="G274" s="68">
        <v>12493.0</v>
      </c>
      <c r="H274" s="68">
        <v>56088.0</v>
      </c>
      <c r="I274" s="68">
        <v>5148.0</v>
      </c>
      <c r="J274" s="68">
        <v>371.0</v>
      </c>
      <c r="K274" s="68">
        <v>386.0</v>
      </c>
      <c r="L274" s="68">
        <v>696.0</v>
      </c>
      <c r="M274" s="68">
        <v>938.0</v>
      </c>
      <c r="N274" s="68">
        <v>1339.0</v>
      </c>
      <c r="O274" s="68">
        <v>1408.0</v>
      </c>
      <c r="P274" s="68">
        <v>1407.0</v>
      </c>
      <c r="Q274" s="68">
        <v>1516.0</v>
      </c>
      <c r="R274" s="68">
        <v>1434.0</v>
      </c>
      <c r="S274" s="68">
        <v>1491.0</v>
      </c>
      <c r="T274" s="68">
        <v>1243.0</v>
      </c>
    </row>
    <row r="275">
      <c r="A275" s="429" t="s">
        <v>1327</v>
      </c>
      <c r="B275" s="68">
        <v>2.0230415E7</v>
      </c>
      <c r="C275" s="68">
        <v>696.0</v>
      </c>
      <c r="D275" s="68">
        <v>86.0</v>
      </c>
      <c r="E275" s="68">
        <v>5172.0</v>
      </c>
      <c r="F275" s="68">
        <v>9609.0</v>
      </c>
      <c r="G275" s="68">
        <v>15824.0</v>
      </c>
      <c r="H275" s="68">
        <v>63684.0</v>
      </c>
      <c r="I275" s="68">
        <v>4616.0</v>
      </c>
      <c r="J275" s="68">
        <v>462.0</v>
      </c>
      <c r="K275" s="68">
        <v>557.0</v>
      </c>
      <c r="L275" s="68">
        <v>856.0</v>
      </c>
      <c r="M275" s="68">
        <v>1241.0</v>
      </c>
      <c r="N275" s="68">
        <v>1671.0</v>
      </c>
      <c r="O275" s="68">
        <v>1781.0</v>
      </c>
      <c r="P275" s="68">
        <v>1782.0</v>
      </c>
      <c r="Q275" s="68">
        <v>1885.0</v>
      </c>
      <c r="R275" s="68">
        <v>1880.0</v>
      </c>
      <c r="S275" s="68">
        <v>1871.0</v>
      </c>
      <c r="T275" s="68">
        <v>1555.0</v>
      </c>
    </row>
    <row r="276">
      <c r="A276" s="429" t="s">
        <v>1327</v>
      </c>
      <c r="B276" s="68">
        <v>2.0230315E7</v>
      </c>
      <c r="C276" s="68">
        <v>404.0</v>
      </c>
      <c r="D276" s="68">
        <v>27.0</v>
      </c>
      <c r="E276" s="68">
        <v>1795.0</v>
      </c>
      <c r="F276" s="68">
        <v>15448.0</v>
      </c>
      <c r="G276" s="68">
        <v>14080.0</v>
      </c>
      <c r="H276" s="68">
        <v>67136.0</v>
      </c>
      <c r="I276" s="68">
        <v>5103.0</v>
      </c>
      <c r="J276" s="68">
        <v>489.0</v>
      </c>
      <c r="K276" s="68">
        <v>584.0</v>
      </c>
      <c r="L276" s="68">
        <v>841.0</v>
      </c>
      <c r="M276" s="68">
        <v>1309.0</v>
      </c>
      <c r="N276" s="68">
        <v>1578.0</v>
      </c>
      <c r="O276" s="68">
        <v>1653.0</v>
      </c>
      <c r="P276" s="68">
        <v>1520.0</v>
      </c>
      <c r="Q276" s="68">
        <v>1618.0</v>
      </c>
      <c r="R276" s="68">
        <v>1597.0</v>
      </c>
      <c r="S276" s="68">
        <v>1577.0</v>
      </c>
      <c r="T276" s="68">
        <v>1314.0</v>
      </c>
    </row>
    <row r="277">
      <c r="A277" s="429" t="s">
        <v>1327</v>
      </c>
      <c r="B277" s="68">
        <v>2.0230215E7</v>
      </c>
      <c r="C277" s="68">
        <v>411.0</v>
      </c>
      <c r="D277" s="68">
        <v>22.0</v>
      </c>
      <c r="E277" s="68">
        <v>1901.0</v>
      </c>
      <c r="F277" s="68">
        <v>15048.0</v>
      </c>
      <c r="G277" s="68">
        <v>11155.0</v>
      </c>
      <c r="H277" s="68">
        <v>64731.0</v>
      </c>
      <c r="I277" s="68">
        <v>5275.0</v>
      </c>
      <c r="J277" s="68">
        <v>488.0</v>
      </c>
      <c r="K277" s="68">
        <v>592.0</v>
      </c>
      <c r="L277" s="68">
        <v>813.0</v>
      </c>
      <c r="M277" s="68">
        <v>1012.0</v>
      </c>
      <c r="N277" s="68">
        <v>1214.0</v>
      </c>
      <c r="O277" s="68">
        <v>1205.0</v>
      </c>
      <c r="P277" s="68">
        <v>1248.0</v>
      </c>
      <c r="Q277" s="68">
        <v>1237.0</v>
      </c>
      <c r="R277" s="68">
        <v>1166.0</v>
      </c>
      <c r="S277" s="68">
        <v>1178.0</v>
      </c>
      <c r="T277" s="68">
        <v>1002.0</v>
      </c>
    </row>
    <row r="278">
      <c r="A278" s="429" t="s">
        <v>1327</v>
      </c>
      <c r="B278" s="68">
        <v>2.0230115E7</v>
      </c>
      <c r="C278" s="68">
        <v>1190.0</v>
      </c>
      <c r="D278" s="68">
        <v>29.0</v>
      </c>
      <c r="E278" s="68">
        <v>4655.0</v>
      </c>
      <c r="F278" s="68">
        <v>17833.0</v>
      </c>
      <c r="G278" s="68">
        <v>11503.0</v>
      </c>
      <c r="H278" s="68">
        <v>67504.0</v>
      </c>
      <c r="I278" s="68">
        <v>5070.0</v>
      </c>
      <c r="J278" s="68">
        <v>419.0</v>
      </c>
      <c r="K278" s="68">
        <v>533.0</v>
      </c>
      <c r="L278" s="68">
        <v>744.0</v>
      </c>
      <c r="M278" s="68">
        <v>988.0</v>
      </c>
      <c r="N278" s="68">
        <v>1199.0</v>
      </c>
      <c r="O278" s="68">
        <v>1226.0</v>
      </c>
      <c r="P278" s="68">
        <v>1227.0</v>
      </c>
      <c r="Q278" s="68">
        <v>1361.0</v>
      </c>
      <c r="R278" s="68">
        <v>1374.0</v>
      </c>
      <c r="S278" s="68">
        <v>1332.0</v>
      </c>
      <c r="T278" s="68">
        <v>1100.0</v>
      </c>
    </row>
    <row r="279">
      <c r="A279" s="429" t="s">
        <v>1327</v>
      </c>
      <c r="B279" s="68">
        <v>2.0221215E7</v>
      </c>
      <c r="C279" s="68">
        <v>665.0</v>
      </c>
      <c r="D279" s="68">
        <v>49.0</v>
      </c>
      <c r="E279" s="68">
        <v>4281.0</v>
      </c>
      <c r="F279" s="68">
        <v>10620.0</v>
      </c>
      <c r="G279" s="68">
        <v>15027.0</v>
      </c>
      <c r="H279" s="68">
        <v>68708.0</v>
      </c>
      <c r="I279" s="68">
        <v>5017.0</v>
      </c>
      <c r="J279" s="68">
        <v>436.0</v>
      </c>
      <c r="K279" s="68">
        <v>526.0</v>
      </c>
      <c r="L279" s="68">
        <v>785.0</v>
      </c>
      <c r="M279" s="68">
        <v>1108.0</v>
      </c>
      <c r="N279" s="68">
        <v>1351.0</v>
      </c>
      <c r="O279" s="68">
        <v>1514.0</v>
      </c>
      <c r="P279" s="68">
        <v>1760.0</v>
      </c>
      <c r="Q279" s="68">
        <v>1849.0</v>
      </c>
      <c r="R279" s="68">
        <v>1897.0</v>
      </c>
      <c r="S279" s="68">
        <v>2021.0</v>
      </c>
      <c r="T279" s="68">
        <v>1780.0</v>
      </c>
    </row>
    <row r="280">
      <c r="A280" s="429" t="s">
        <v>1327</v>
      </c>
      <c r="B280" s="68">
        <v>2.0221115E7</v>
      </c>
      <c r="C280" s="68">
        <v>2292.0</v>
      </c>
      <c r="D280" s="68">
        <v>186.0</v>
      </c>
      <c r="E280" s="68">
        <v>11541.0</v>
      </c>
      <c r="F280" s="68">
        <v>11059.0</v>
      </c>
      <c r="G280" s="68">
        <v>14256.0</v>
      </c>
      <c r="H280" s="68">
        <v>68781.0</v>
      </c>
      <c r="I280" s="68">
        <v>5020.0</v>
      </c>
      <c r="J280" s="68">
        <v>429.0</v>
      </c>
      <c r="K280" s="68">
        <v>528.0</v>
      </c>
      <c r="L280" s="68">
        <v>776.0</v>
      </c>
      <c r="M280" s="68">
        <v>965.0</v>
      </c>
      <c r="N280" s="68">
        <v>1298.0</v>
      </c>
      <c r="O280" s="68">
        <v>1385.0</v>
      </c>
      <c r="P280" s="68">
        <v>1635.0</v>
      </c>
      <c r="Q280" s="68">
        <v>1765.0</v>
      </c>
      <c r="R280" s="68">
        <v>1857.0</v>
      </c>
      <c r="S280" s="68">
        <v>1931.0</v>
      </c>
      <c r="T280" s="68">
        <v>1687.0</v>
      </c>
    </row>
    <row r="281">
      <c r="A281" s="429" t="s">
        <v>1327</v>
      </c>
      <c r="B281" s="68">
        <v>2.0221015E7</v>
      </c>
      <c r="C281" s="68">
        <v>250.0</v>
      </c>
      <c r="D281" s="68">
        <v>56.0</v>
      </c>
      <c r="E281" s="68">
        <v>1968.0</v>
      </c>
      <c r="F281" s="68">
        <v>8710.0</v>
      </c>
      <c r="G281" s="68">
        <v>15126.0</v>
      </c>
      <c r="H281" s="68">
        <v>68775.0</v>
      </c>
      <c r="I281" s="68">
        <v>5017.0</v>
      </c>
      <c r="J281" s="68">
        <v>442.0</v>
      </c>
      <c r="K281" s="68">
        <v>575.0</v>
      </c>
      <c r="L281" s="68">
        <v>931.0</v>
      </c>
      <c r="M281" s="68">
        <v>1284.0</v>
      </c>
      <c r="N281" s="68">
        <v>1439.0</v>
      </c>
      <c r="O281" s="68">
        <v>1421.0</v>
      </c>
      <c r="P281" s="68">
        <v>1604.0</v>
      </c>
      <c r="Q281" s="68">
        <v>1799.0</v>
      </c>
      <c r="R281" s="68">
        <v>1934.0</v>
      </c>
      <c r="S281" s="68">
        <v>1963.0</v>
      </c>
      <c r="T281" s="68">
        <v>1734.0</v>
      </c>
    </row>
    <row r="282">
      <c r="A282" s="429" t="s">
        <v>1327</v>
      </c>
      <c r="B282" s="68">
        <v>2.0220915E7</v>
      </c>
      <c r="C282" s="68">
        <v>50.0</v>
      </c>
      <c r="D282" s="68">
        <v>7.0</v>
      </c>
      <c r="E282" s="68">
        <v>316.0</v>
      </c>
      <c r="F282" s="68">
        <v>10980.0</v>
      </c>
      <c r="G282" s="68">
        <v>8743.0</v>
      </c>
      <c r="H282" s="68">
        <v>68839.0</v>
      </c>
      <c r="I282" s="68">
        <v>5074.0</v>
      </c>
      <c r="J282" s="68">
        <v>453.0</v>
      </c>
      <c r="K282" s="68">
        <v>625.0</v>
      </c>
      <c r="L282" s="68">
        <v>865.0</v>
      </c>
      <c r="M282" s="68">
        <v>992.0</v>
      </c>
      <c r="N282" s="68">
        <v>981.0</v>
      </c>
      <c r="O282" s="68">
        <v>875.0</v>
      </c>
      <c r="P282" s="68">
        <v>873.0</v>
      </c>
      <c r="Q282" s="68">
        <v>830.0</v>
      </c>
      <c r="R282" s="68">
        <v>856.0</v>
      </c>
      <c r="S282" s="68">
        <v>788.0</v>
      </c>
      <c r="T282" s="68">
        <v>605.0</v>
      </c>
    </row>
    <row r="283">
      <c r="A283" s="429" t="s">
        <v>1327</v>
      </c>
      <c r="B283" s="68">
        <v>2.0220815E7</v>
      </c>
      <c r="C283" s="68">
        <v>57.0</v>
      </c>
      <c r="D283" s="68">
        <v>4.0</v>
      </c>
      <c r="E283" s="68">
        <v>232.0</v>
      </c>
      <c r="F283" s="68">
        <v>11797.0</v>
      </c>
      <c r="G283" s="68">
        <v>6033.0</v>
      </c>
      <c r="H283" s="68">
        <v>70879.0</v>
      </c>
      <c r="I283" s="68">
        <v>4964.0</v>
      </c>
      <c r="J283" s="68">
        <v>513.0</v>
      </c>
      <c r="K283" s="68">
        <v>634.0</v>
      </c>
      <c r="L283" s="68">
        <v>793.0</v>
      </c>
      <c r="M283" s="68">
        <v>786.0</v>
      </c>
      <c r="N283" s="68">
        <v>712.0</v>
      </c>
      <c r="O283" s="68">
        <v>638.0</v>
      </c>
      <c r="P283" s="68">
        <v>542.0</v>
      </c>
      <c r="Q283" s="68">
        <v>459.0</v>
      </c>
      <c r="R283" s="68">
        <v>408.0</v>
      </c>
      <c r="S283" s="68">
        <v>317.0</v>
      </c>
      <c r="T283" s="68">
        <v>231.0</v>
      </c>
    </row>
    <row r="284">
      <c r="A284" s="429" t="s">
        <v>1327</v>
      </c>
      <c r="B284" s="68">
        <v>2.0220715E7</v>
      </c>
      <c r="C284" s="68">
        <v>1064.0</v>
      </c>
      <c r="D284" s="68">
        <v>78.0</v>
      </c>
      <c r="E284" s="68">
        <v>4186.0</v>
      </c>
      <c r="F284" s="68">
        <v>14734.0</v>
      </c>
      <c r="G284" s="68">
        <v>5694.0</v>
      </c>
      <c r="H284" s="68">
        <v>71548.0</v>
      </c>
      <c r="I284" s="68">
        <v>4912.0</v>
      </c>
      <c r="J284" s="68">
        <v>444.0</v>
      </c>
      <c r="K284" s="68">
        <v>610.0</v>
      </c>
      <c r="L284" s="68">
        <v>759.0</v>
      </c>
      <c r="M284" s="68">
        <v>766.0</v>
      </c>
      <c r="N284" s="68">
        <v>697.0</v>
      </c>
      <c r="O284" s="68">
        <v>591.0</v>
      </c>
      <c r="P284" s="68">
        <v>555.0</v>
      </c>
      <c r="Q284" s="68">
        <v>443.0</v>
      </c>
      <c r="R284" s="68">
        <v>349.0</v>
      </c>
      <c r="S284" s="68">
        <v>282.0</v>
      </c>
      <c r="T284" s="68">
        <v>198.0</v>
      </c>
    </row>
    <row r="285">
      <c r="A285" s="429" t="s">
        <v>1327</v>
      </c>
      <c r="B285" s="68">
        <v>2.0220615E7</v>
      </c>
      <c r="C285" s="68">
        <v>1348.0</v>
      </c>
      <c r="D285" s="68">
        <v>50.0</v>
      </c>
      <c r="E285" s="68">
        <v>5942.0</v>
      </c>
      <c r="F285" s="68">
        <v>15687.0</v>
      </c>
      <c r="G285" s="68">
        <v>3841.0</v>
      </c>
      <c r="H285" s="68">
        <v>79673.0</v>
      </c>
      <c r="I285" s="68">
        <v>5232.0</v>
      </c>
      <c r="J285" s="68">
        <v>306.0</v>
      </c>
      <c r="K285" s="68">
        <v>381.0</v>
      </c>
      <c r="L285" s="68">
        <v>572.0</v>
      </c>
      <c r="M285" s="68">
        <v>530.0</v>
      </c>
      <c r="N285" s="68">
        <v>470.0</v>
      </c>
      <c r="O285" s="68">
        <v>410.0</v>
      </c>
      <c r="P285" s="68">
        <v>345.0</v>
      </c>
      <c r="Q285" s="68">
        <v>304.0</v>
      </c>
      <c r="R285" s="68">
        <v>224.0</v>
      </c>
      <c r="S285" s="68">
        <v>189.0</v>
      </c>
      <c r="T285" s="68">
        <v>110.0</v>
      </c>
    </row>
    <row r="286">
      <c r="A286" s="429" t="s">
        <v>1327</v>
      </c>
      <c r="B286" s="68">
        <v>2.0220515E7</v>
      </c>
      <c r="C286" s="68">
        <v>925.0</v>
      </c>
      <c r="D286" s="68">
        <v>57.0</v>
      </c>
      <c r="E286" s="68">
        <v>4140.0</v>
      </c>
      <c r="F286" s="68">
        <v>17015.0</v>
      </c>
      <c r="G286" s="68">
        <v>4238.0</v>
      </c>
      <c r="H286" s="68">
        <v>83691.0</v>
      </c>
      <c r="I286" s="68">
        <v>5118.0</v>
      </c>
      <c r="J286" s="68">
        <v>321.0</v>
      </c>
      <c r="K286" s="68">
        <v>462.0</v>
      </c>
      <c r="L286" s="68">
        <v>679.0</v>
      </c>
      <c r="M286" s="68">
        <v>649.0</v>
      </c>
      <c r="N286" s="68">
        <v>503.0</v>
      </c>
      <c r="O286" s="68">
        <v>428.0</v>
      </c>
      <c r="P286" s="68">
        <v>369.0</v>
      </c>
      <c r="Q286" s="68">
        <v>299.0</v>
      </c>
      <c r="R286" s="68">
        <v>227.0</v>
      </c>
      <c r="S286" s="68">
        <v>187.0</v>
      </c>
      <c r="T286" s="68">
        <v>114.0</v>
      </c>
    </row>
    <row r="287">
      <c r="A287" s="429" t="s">
        <v>1327</v>
      </c>
      <c r="B287" s="68">
        <v>2.0220415E7</v>
      </c>
      <c r="C287" s="68">
        <v>989.0</v>
      </c>
      <c r="D287" s="68">
        <v>53.0</v>
      </c>
      <c r="E287" s="68">
        <v>3810.0</v>
      </c>
      <c r="F287" s="68">
        <v>18569.0</v>
      </c>
      <c r="G287" s="68">
        <v>4553.0</v>
      </c>
      <c r="H287" s="68">
        <v>85856.0</v>
      </c>
      <c r="I287" s="68">
        <v>4952.0</v>
      </c>
      <c r="J287" s="68">
        <v>341.0</v>
      </c>
      <c r="K287" s="68">
        <v>458.0</v>
      </c>
      <c r="L287" s="68">
        <v>653.0</v>
      </c>
      <c r="M287" s="68">
        <v>625.0</v>
      </c>
      <c r="N287" s="68">
        <v>512.0</v>
      </c>
      <c r="O287" s="68">
        <v>448.0</v>
      </c>
      <c r="P287" s="68">
        <v>427.0</v>
      </c>
      <c r="Q287" s="68">
        <v>330.0</v>
      </c>
      <c r="R287" s="68">
        <v>291.0</v>
      </c>
      <c r="S287" s="68">
        <v>273.0</v>
      </c>
      <c r="T287" s="68">
        <v>195.0</v>
      </c>
    </row>
    <row r="288">
      <c r="A288" s="429" t="s">
        <v>1327</v>
      </c>
      <c r="B288" s="68">
        <v>2.0220315E7</v>
      </c>
      <c r="C288" s="68">
        <v>968.0</v>
      </c>
      <c r="D288" s="68">
        <v>31.0</v>
      </c>
      <c r="E288" s="68">
        <v>3096.0</v>
      </c>
      <c r="F288" s="68">
        <v>26514.0</v>
      </c>
      <c r="G288" s="68">
        <v>3985.0</v>
      </c>
      <c r="H288" s="68">
        <v>88256.0</v>
      </c>
      <c r="I288" s="68">
        <v>4735.0</v>
      </c>
      <c r="J288" s="68">
        <v>305.0</v>
      </c>
      <c r="K288" s="68">
        <v>475.0</v>
      </c>
      <c r="L288" s="68">
        <v>612.0</v>
      </c>
      <c r="M288" s="68">
        <v>583.0</v>
      </c>
      <c r="N288" s="68">
        <v>511.0</v>
      </c>
      <c r="O288" s="68">
        <v>403.0</v>
      </c>
      <c r="P288" s="68">
        <v>336.0</v>
      </c>
      <c r="Q288" s="68">
        <v>256.0</v>
      </c>
      <c r="R288" s="68">
        <v>244.0</v>
      </c>
      <c r="S288" s="68">
        <v>166.0</v>
      </c>
      <c r="T288" s="68">
        <v>94.0</v>
      </c>
    </row>
    <row r="289">
      <c r="A289" s="429" t="s">
        <v>1327</v>
      </c>
      <c r="B289" s="68">
        <v>2.0220215E7</v>
      </c>
      <c r="C289" s="68">
        <v>2579.0</v>
      </c>
      <c r="D289" s="68">
        <v>35.0</v>
      </c>
      <c r="E289" s="68">
        <v>8160.0</v>
      </c>
      <c r="F289" s="68">
        <v>19501.0</v>
      </c>
      <c r="G289" s="68">
        <v>4709.0</v>
      </c>
      <c r="H289" s="68">
        <v>75819.0</v>
      </c>
      <c r="I289" s="68">
        <v>5316.0</v>
      </c>
      <c r="J289" s="68">
        <v>300.0</v>
      </c>
      <c r="K289" s="68">
        <v>392.0</v>
      </c>
      <c r="L289" s="68">
        <v>621.0</v>
      </c>
      <c r="M289" s="68">
        <v>630.0</v>
      </c>
      <c r="N289" s="68">
        <v>568.0</v>
      </c>
      <c r="O289" s="68">
        <v>483.0</v>
      </c>
      <c r="P289" s="68">
        <v>463.0</v>
      </c>
      <c r="Q289" s="68">
        <v>414.0</v>
      </c>
      <c r="R289" s="68">
        <v>339.0</v>
      </c>
      <c r="S289" s="68">
        <v>300.0</v>
      </c>
      <c r="T289" s="68">
        <v>199.0</v>
      </c>
    </row>
    <row r="290">
      <c r="A290" s="429" t="s">
        <v>1350</v>
      </c>
      <c r="B290" s="68">
        <v>2.0240115E7</v>
      </c>
      <c r="C290" s="68">
        <v>955.0</v>
      </c>
      <c r="D290" s="68">
        <v>32.0</v>
      </c>
      <c r="E290" s="68">
        <v>2057.0</v>
      </c>
      <c r="F290" s="68">
        <v>37963.0</v>
      </c>
      <c r="G290" s="68">
        <v>17211.0</v>
      </c>
      <c r="H290" s="68">
        <v>68903.0</v>
      </c>
      <c r="I290" s="68">
        <v>4289.0</v>
      </c>
      <c r="J290" s="68">
        <v>1723.0</v>
      </c>
      <c r="K290" s="68">
        <v>3412.0</v>
      </c>
      <c r="L290" s="68">
        <v>2770.0</v>
      </c>
      <c r="M290" s="68">
        <v>1778.0</v>
      </c>
      <c r="N290" s="68">
        <v>1451.0</v>
      </c>
      <c r="O290" s="68">
        <v>1261.0</v>
      </c>
      <c r="P290" s="68">
        <v>1120.0</v>
      </c>
      <c r="Q290" s="68">
        <v>948.0</v>
      </c>
      <c r="R290" s="68">
        <v>929.0</v>
      </c>
      <c r="S290" s="68">
        <v>817.0</v>
      </c>
      <c r="T290" s="68">
        <v>713.0</v>
      </c>
    </row>
    <row r="291">
      <c r="A291" s="429" t="s">
        <v>1350</v>
      </c>
      <c r="B291" s="68">
        <v>2.0231215E7</v>
      </c>
      <c r="C291" s="68">
        <v>493.0</v>
      </c>
      <c r="D291" s="68">
        <v>54.0</v>
      </c>
      <c r="E291" s="68">
        <v>2998.0</v>
      </c>
      <c r="F291" s="68">
        <v>16272.0</v>
      </c>
      <c r="G291" s="68">
        <v>16660.0</v>
      </c>
      <c r="H291" s="68">
        <v>71354.0</v>
      </c>
      <c r="I291" s="68">
        <v>4116.0</v>
      </c>
      <c r="J291" s="68">
        <v>1593.0</v>
      </c>
      <c r="K291" s="68">
        <v>3299.0</v>
      </c>
      <c r="L291" s="68">
        <v>2487.0</v>
      </c>
      <c r="M291" s="68">
        <v>1658.0</v>
      </c>
      <c r="N291" s="68">
        <v>1362.0</v>
      </c>
      <c r="O291" s="68">
        <v>1185.0</v>
      </c>
      <c r="P291" s="68">
        <v>1165.0</v>
      </c>
      <c r="Q291" s="68">
        <v>1064.0</v>
      </c>
      <c r="R291" s="68">
        <v>1008.0</v>
      </c>
      <c r="S291" s="68">
        <v>814.0</v>
      </c>
      <c r="T291" s="68">
        <v>753.0</v>
      </c>
    </row>
    <row r="292">
      <c r="A292" s="429" t="s">
        <v>1350</v>
      </c>
      <c r="B292" s="68">
        <v>2.0231115E7</v>
      </c>
      <c r="C292" s="68">
        <v>364.0</v>
      </c>
      <c r="D292" s="68">
        <v>52.0</v>
      </c>
      <c r="E292" s="68">
        <v>3376.0</v>
      </c>
      <c r="F292" s="68">
        <v>11608.0</v>
      </c>
      <c r="G292" s="68">
        <v>15022.0</v>
      </c>
      <c r="H292" s="68">
        <v>64675.0</v>
      </c>
      <c r="I292" s="68">
        <v>4489.0</v>
      </c>
      <c r="J292" s="68">
        <v>1130.0</v>
      </c>
      <c r="K292" s="68">
        <v>2809.0</v>
      </c>
      <c r="L292" s="68">
        <v>2036.0</v>
      </c>
      <c r="M292" s="68">
        <v>1542.0</v>
      </c>
      <c r="N292" s="68">
        <v>1251.0</v>
      </c>
      <c r="O292" s="68">
        <v>1089.0</v>
      </c>
      <c r="P292" s="68">
        <v>1095.0</v>
      </c>
      <c r="Q292" s="68">
        <v>1041.0</v>
      </c>
      <c r="R292" s="68">
        <v>1045.0</v>
      </c>
      <c r="S292" s="68">
        <v>952.0</v>
      </c>
      <c r="T292" s="68">
        <v>747.0</v>
      </c>
    </row>
    <row r="293">
      <c r="A293" s="429" t="s">
        <v>1350</v>
      </c>
      <c r="B293" s="68">
        <v>2.0231015E7</v>
      </c>
      <c r="C293" s="68">
        <v>270.0</v>
      </c>
      <c r="D293" s="68">
        <v>27.0</v>
      </c>
      <c r="E293" s="68">
        <v>563.0</v>
      </c>
      <c r="F293" s="68">
        <v>25341.0</v>
      </c>
      <c r="G293" s="68">
        <v>15385.0</v>
      </c>
      <c r="H293" s="68">
        <v>64979.0</v>
      </c>
      <c r="I293" s="68">
        <v>4444.0</v>
      </c>
      <c r="J293" s="68">
        <v>1075.0</v>
      </c>
      <c r="K293" s="68">
        <v>2850.0</v>
      </c>
      <c r="L293" s="68">
        <v>2192.0</v>
      </c>
      <c r="M293" s="68">
        <v>1634.0</v>
      </c>
      <c r="N293" s="68">
        <v>1120.0</v>
      </c>
      <c r="O293" s="68">
        <v>1160.0</v>
      </c>
      <c r="P293" s="68">
        <v>1219.0</v>
      </c>
      <c r="Q293" s="68">
        <v>1118.0</v>
      </c>
      <c r="R293" s="68">
        <v>1007.0</v>
      </c>
      <c r="S293" s="68">
        <v>940.0</v>
      </c>
      <c r="T293" s="68">
        <v>737.0</v>
      </c>
    </row>
    <row r="294">
      <c r="A294" s="429" t="s">
        <v>1350</v>
      </c>
      <c r="B294" s="68">
        <v>2.0230915E7</v>
      </c>
      <c r="C294" s="68">
        <v>346.0</v>
      </c>
      <c r="D294" s="68">
        <v>39.0</v>
      </c>
      <c r="E294" s="68">
        <v>678.0</v>
      </c>
      <c r="F294" s="68">
        <v>22988.0</v>
      </c>
      <c r="G294" s="68">
        <v>14282.0</v>
      </c>
      <c r="H294" s="68">
        <v>61099.0</v>
      </c>
      <c r="I294" s="68">
        <v>4768.0</v>
      </c>
      <c r="J294" s="68">
        <v>844.0</v>
      </c>
      <c r="K294" s="68">
        <v>2832.0</v>
      </c>
      <c r="L294" s="68">
        <v>2094.0</v>
      </c>
      <c r="M294" s="68">
        <v>1419.0</v>
      </c>
      <c r="N294" s="68">
        <v>1118.0</v>
      </c>
      <c r="O294" s="68">
        <v>1014.0</v>
      </c>
      <c r="P294" s="68">
        <v>1098.0</v>
      </c>
      <c r="Q294" s="68">
        <v>1075.0</v>
      </c>
      <c r="R294" s="68">
        <v>923.0</v>
      </c>
      <c r="S294" s="68">
        <v>846.0</v>
      </c>
      <c r="T294" s="68">
        <v>711.0</v>
      </c>
    </row>
    <row r="295">
      <c r="A295" s="429" t="s">
        <v>1350</v>
      </c>
      <c r="B295" s="68">
        <v>2.0230815E7</v>
      </c>
      <c r="C295" s="68">
        <v>524.0</v>
      </c>
      <c r="D295" s="68">
        <v>30.0</v>
      </c>
      <c r="E295" s="68">
        <v>1890.0</v>
      </c>
      <c r="F295" s="68">
        <v>18044.0</v>
      </c>
      <c r="G295" s="68">
        <v>12251.0</v>
      </c>
      <c r="H295" s="68">
        <v>60137.0</v>
      </c>
      <c r="I295" s="68">
        <v>4942.0</v>
      </c>
      <c r="J295" s="68">
        <v>719.0</v>
      </c>
      <c r="K295" s="68">
        <v>2801.0</v>
      </c>
      <c r="L295" s="68">
        <v>1856.0</v>
      </c>
      <c r="M295" s="68">
        <v>1216.0</v>
      </c>
      <c r="N295" s="68">
        <v>935.0</v>
      </c>
      <c r="O295" s="68">
        <v>813.0</v>
      </c>
      <c r="P295" s="68">
        <v>813.0</v>
      </c>
      <c r="Q295" s="68">
        <v>877.0</v>
      </c>
      <c r="R295" s="68">
        <v>721.0</v>
      </c>
      <c r="S295" s="68">
        <v>671.0</v>
      </c>
      <c r="T295" s="68">
        <v>581.0</v>
      </c>
    </row>
    <row r="296">
      <c r="A296" s="429" t="s">
        <v>1350</v>
      </c>
      <c r="B296" s="68">
        <v>2.0230715E7</v>
      </c>
      <c r="C296" s="68">
        <v>710.0</v>
      </c>
      <c r="D296" s="68">
        <v>36.0</v>
      </c>
      <c r="E296" s="68">
        <v>1024.0</v>
      </c>
      <c r="F296" s="68">
        <v>10852.0</v>
      </c>
      <c r="G296" s="68">
        <v>11151.0</v>
      </c>
      <c r="H296" s="68">
        <v>67481.0</v>
      </c>
      <c r="I296" s="68">
        <v>4428.0</v>
      </c>
      <c r="J296" s="68">
        <v>679.0</v>
      </c>
      <c r="K296" s="68">
        <v>2614.0</v>
      </c>
      <c r="L296" s="68">
        <v>1587.0</v>
      </c>
      <c r="M296" s="68">
        <v>1114.0</v>
      </c>
      <c r="N296" s="68">
        <v>921.0</v>
      </c>
      <c r="O296" s="68">
        <v>784.0</v>
      </c>
      <c r="P296" s="68">
        <v>769.0</v>
      </c>
      <c r="Q296" s="68">
        <v>714.0</v>
      </c>
      <c r="R296" s="68">
        <v>712.0</v>
      </c>
      <c r="S296" s="68">
        <v>539.0</v>
      </c>
      <c r="T296" s="68">
        <v>407.0</v>
      </c>
    </row>
    <row r="297">
      <c r="A297" s="429" t="s">
        <v>1350</v>
      </c>
      <c r="B297" s="68">
        <v>2.0230615E7</v>
      </c>
      <c r="C297" s="68">
        <v>934.0</v>
      </c>
      <c r="D297" s="68">
        <v>64.0</v>
      </c>
      <c r="E297" s="68">
        <v>4232.0</v>
      </c>
      <c r="F297" s="68">
        <v>10779.0</v>
      </c>
      <c r="G297" s="68">
        <v>11473.0</v>
      </c>
      <c r="H297" s="68">
        <v>68605.0</v>
      </c>
      <c r="I297" s="68">
        <v>4414.0</v>
      </c>
      <c r="J297" s="68">
        <v>634.0</v>
      </c>
      <c r="K297" s="68">
        <v>2485.0</v>
      </c>
      <c r="L297" s="68">
        <v>1408.0</v>
      </c>
      <c r="M297" s="68">
        <v>1087.0</v>
      </c>
      <c r="N297" s="68">
        <v>1008.0</v>
      </c>
      <c r="O297" s="68">
        <v>917.0</v>
      </c>
      <c r="P297" s="68">
        <v>866.0</v>
      </c>
      <c r="Q297" s="68">
        <v>816.0</v>
      </c>
      <c r="R297" s="68">
        <v>798.0</v>
      </c>
      <c r="S297" s="68">
        <v>689.0</v>
      </c>
      <c r="T297" s="68">
        <v>534.0</v>
      </c>
    </row>
    <row r="298">
      <c r="A298" s="429" t="s">
        <v>1350</v>
      </c>
      <c r="B298" s="68">
        <v>2.0230515E7</v>
      </c>
      <c r="C298" s="68">
        <v>2146.0</v>
      </c>
      <c r="D298" s="68">
        <v>124.0</v>
      </c>
      <c r="E298" s="68">
        <v>4579.0</v>
      </c>
      <c r="F298" s="68">
        <v>10255.0</v>
      </c>
      <c r="G298" s="68">
        <v>12817.0</v>
      </c>
      <c r="H298" s="68">
        <v>71270.0</v>
      </c>
      <c r="I298" s="68">
        <v>4221.0</v>
      </c>
      <c r="J298" s="68">
        <v>828.0</v>
      </c>
      <c r="K298" s="68">
        <v>2756.0</v>
      </c>
      <c r="L298" s="68">
        <v>1754.0</v>
      </c>
      <c r="M298" s="68">
        <v>1190.0</v>
      </c>
      <c r="N298" s="68">
        <v>1131.0</v>
      </c>
      <c r="O298" s="68">
        <v>1065.0</v>
      </c>
      <c r="P298" s="68">
        <v>960.0</v>
      </c>
      <c r="Q298" s="68">
        <v>864.0</v>
      </c>
      <c r="R298" s="68">
        <v>821.0</v>
      </c>
      <c r="S298" s="68">
        <v>694.0</v>
      </c>
      <c r="T298" s="68">
        <v>539.0</v>
      </c>
    </row>
    <row r="299">
      <c r="A299" s="429" t="s">
        <v>1350</v>
      </c>
      <c r="B299" s="68">
        <v>2.0230415E7</v>
      </c>
      <c r="C299" s="68">
        <v>3638.0</v>
      </c>
      <c r="D299" s="68">
        <v>134.0</v>
      </c>
      <c r="E299" s="68">
        <v>2897.0</v>
      </c>
      <c r="F299" s="68">
        <v>46742.0</v>
      </c>
      <c r="G299" s="68">
        <v>12823.0</v>
      </c>
      <c r="H299" s="68">
        <v>72216.0</v>
      </c>
      <c r="I299" s="68">
        <v>4167.0</v>
      </c>
      <c r="J299" s="68">
        <v>828.0</v>
      </c>
      <c r="K299" s="68">
        <v>2566.0</v>
      </c>
      <c r="L299" s="68">
        <v>1913.0</v>
      </c>
      <c r="M299" s="68">
        <v>1348.0</v>
      </c>
      <c r="N299" s="68">
        <v>1059.0</v>
      </c>
      <c r="O299" s="68">
        <v>1003.0</v>
      </c>
      <c r="P299" s="68">
        <v>999.0</v>
      </c>
      <c r="Q299" s="68">
        <v>931.0</v>
      </c>
      <c r="R299" s="68">
        <v>734.0</v>
      </c>
      <c r="S299" s="68">
        <v>689.0</v>
      </c>
      <c r="T299" s="68">
        <v>525.0</v>
      </c>
    </row>
    <row r="300">
      <c r="A300" s="429" t="s">
        <v>1350</v>
      </c>
      <c r="B300" s="68">
        <v>2.0230315E7</v>
      </c>
      <c r="C300" s="68">
        <v>8182.0</v>
      </c>
      <c r="D300" s="68">
        <v>144.0</v>
      </c>
      <c r="E300" s="68">
        <v>4035.0</v>
      </c>
      <c r="F300" s="68">
        <v>148439.0</v>
      </c>
      <c r="G300" s="68">
        <v>14998.0</v>
      </c>
      <c r="H300" s="68">
        <v>84283.0</v>
      </c>
      <c r="I300" s="68">
        <v>4167.0</v>
      </c>
      <c r="J300" s="68">
        <v>1165.0</v>
      </c>
      <c r="K300" s="68">
        <v>3881.0</v>
      </c>
      <c r="L300" s="68">
        <v>2274.0</v>
      </c>
      <c r="M300" s="68">
        <v>1652.0</v>
      </c>
      <c r="N300" s="68">
        <v>1186.0</v>
      </c>
      <c r="O300" s="68">
        <v>1138.0</v>
      </c>
      <c r="P300" s="68">
        <v>1023.0</v>
      </c>
      <c r="Q300" s="68">
        <v>915.0</v>
      </c>
      <c r="R300" s="68">
        <v>717.0</v>
      </c>
      <c r="S300" s="68">
        <v>594.0</v>
      </c>
      <c r="T300" s="68">
        <v>453.0</v>
      </c>
    </row>
    <row r="301">
      <c r="A301" s="429" t="s">
        <v>1350</v>
      </c>
      <c r="B301" s="68">
        <v>2.0230215E7</v>
      </c>
      <c r="C301" s="68">
        <v>8117.0</v>
      </c>
      <c r="D301" s="68">
        <v>117.0</v>
      </c>
      <c r="E301" s="68">
        <v>5067.0</v>
      </c>
      <c r="F301" s="68">
        <v>151235.0</v>
      </c>
      <c r="G301" s="68">
        <v>16906.0</v>
      </c>
      <c r="H301" s="68">
        <v>90580.0</v>
      </c>
      <c r="I301" s="68">
        <v>3951.0</v>
      </c>
      <c r="J301" s="68">
        <v>1362.0</v>
      </c>
      <c r="K301" s="68">
        <v>4146.0</v>
      </c>
      <c r="L301" s="68">
        <v>2565.0</v>
      </c>
      <c r="M301" s="68">
        <v>1917.0</v>
      </c>
      <c r="N301" s="68">
        <v>1456.0</v>
      </c>
      <c r="O301" s="68">
        <v>1303.0</v>
      </c>
      <c r="P301" s="68">
        <v>1136.0</v>
      </c>
      <c r="Q301" s="68">
        <v>950.0</v>
      </c>
      <c r="R301" s="68">
        <v>855.0</v>
      </c>
      <c r="S301" s="68">
        <v>676.0</v>
      </c>
      <c r="T301" s="68">
        <v>540.0</v>
      </c>
    </row>
    <row r="302">
      <c r="A302" s="429" t="s">
        <v>1350</v>
      </c>
      <c r="B302" s="68">
        <v>2.0230115E7</v>
      </c>
      <c r="C302" s="68">
        <v>1127.0</v>
      </c>
      <c r="D302" s="68">
        <v>86.0</v>
      </c>
      <c r="E302" s="68">
        <v>3573.0</v>
      </c>
      <c r="F302" s="68">
        <v>39394.0</v>
      </c>
      <c r="G302" s="68">
        <v>13671.0</v>
      </c>
      <c r="H302" s="68">
        <v>88824.0</v>
      </c>
      <c r="I302" s="68">
        <v>4000.0</v>
      </c>
      <c r="J302" s="68">
        <v>1031.0</v>
      </c>
      <c r="K302" s="68">
        <v>3377.0</v>
      </c>
      <c r="L302" s="68">
        <v>2081.0</v>
      </c>
      <c r="M302" s="68">
        <v>1576.0</v>
      </c>
      <c r="N302" s="68">
        <v>1194.0</v>
      </c>
      <c r="O302" s="68">
        <v>1092.0</v>
      </c>
      <c r="P302" s="68">
        <v>872.0</v>
      </c>
      <c r="Q302" s="68">
        <v>814.0</v>
      </c>
      <c r="R302" s="68">
        <v>682.0</v>
      </c>
      <c r="S302" s="68">
        <v>550.0</v>
      </c>
      <c r="T302" s="68">
        <v>402.0</v>
      </c>
    </row>
    <row r="303">
      <c r="A303" s="429" t="s">
        <v>1350</v>
      </c>
      <c r="B303" s="68">
        <v>2.0221215E7</v>
      </c>
      <c r="C303" s="68">
        <v>600.0</v>
      </c>
      <c r="D303" s="68">
        <v>69.0</v>
      </c>
      <c r="E303" s="68">
        <v>2777.0</v>
      </c>
      <c r="F303" s="68">
        <v>42833.0</v>
      </c>
      <c r="G303" s="68">
        <v>14565.0</v>
      </c>
      <c r="H303" s="68">
        <v>88230.0</v>
      </c>
      <c r="I303" s="68">
        <v>4044.0</v>
      </c>
      <c r="J303" s="68">
        <v>1022.0</v>
      </c>
      <c r="K303" s="68">
        <v>3281.0</v>
      </c>
      <c r="L303" s="68">
        <v>2221.0</v>
      </c>
      <c r="M303" s="68">
        <v>1703.0</v>
      </c>
      <c r="N303" s="68">
        <v>1326.0</v>
      </c>
      <c r="O303" s="68">
        <v>1181.0</v>
      </c>
      <c r="P303" s="68">
        <v>1010.0</v>
      </c>
      <c r="Q303" s="68">
        <v>925.0</v>
      </c>
      <c r="R303" s="68">
        <v>712.0</v>
      </c>
      <c r="S303" s="68">
        <v>693.0</v>
      </c>
      <c r="T303" s="68">
        <v>491.0</v>
      </c>
    </row>
    <row r="304">
      <c r="A304" s="429" t="s">
        <v>1350</v>
      </c>
      <c r="B304" s="68">
        <v>2.0221115E7</v>
      </c>
      <c r="C304" s="68">
        <v>320.0</v>
      </c>
      <c r="D304" s="68">
        <v>59.0</v>
      </c>
      <c r="E304" s="68">
        <v>2408.0</v>
      </c>
      <c r="F304" s="68">
        <v>37040.0</v>
      </c>
      <c r="G304" s="68">
        <v>13608.0</v>
      </c>
      <c r="H304" s="68">
        <v>86261.0</v>
      </c>
      <c r="I304" s="68">
        <v>4134.0</v>
      </c>
      <c r="J304" s="68">
        <v>979.0</v>
      </c>
      <c r="K304" s="68">
        <v>3337.0</v>
      </c>
      <c r="L304" s="68">
        <v>2125.0</v>
      </c>
      <c r="M304" s="68">
        <v>1539.0</v>
      </c>
      <c r="N304" s="68">
        <v>1213.0</v>
      </c>
      <c r="O304" s="68">
        <v>1073.0</v>
      </c>
      <c r="P304" s="68">
        <v>997.0</v>
      </c>
      <c r="Q304" s="68">
        <v>780.0</v>
      </c>
      <c r="R304" s="68">
        <v>609.0</v>
      </c>
      <c r="S304" s="68">
        <v>556.0</v>
      </c>
      <c r="T304" s="68">
        <v>400.0</v>
      </c>
    </row>
    <row r="305">
      <c r="A305" s="429" t="s">
        <v>1350</v>
      </c>
      <c r="B305" s="68">
        <v>2.0221015E7</v>
      </c>
      <c r="C305" s="68">
        <v>94.0</v>
      </c>
      <c r="D305" s="68">
        <v>24.0</v>
      </c>
      <c r="E305" s="68">
        <v>710.0</v>
      </c>
      <c r="F305" s="68">
        <v>36926.0</v>
      </c>
      <c r="G305" s="68">
        <v>13688.0</v>
      </c>
      <c r="H305" s="68">
        <v>79669.0</v>
      </c>
      <c r="I305" s="68">
        <v>4402.0</v>
      </c>
      <c r="J305" s="68">
        <v>1093.0</v>
      </c>
      <c r="K305" s="68">
        <v>3775.0</v>
      </c>
      <c r="L305" s="68">
        <v>2221.0</v>
      </c>
      <c r="M305" s="68">
        <v>1714.0</v>
      </c>
      <c r="N305" s="68">
        <v>1188.0</v>
      </c>
      <c r="O305" s="68">
        <v>972.0</v>
      </c>
      <c r="P305" s="68">
        <v>795.0</v>
      </c>
      <c r="Q305" s="68">
        <v>685.0</v>
      </c>
      <c r="R305" s="68">
        <v>520.0</v>
      </c>
      <c r="S305" s="68">
        <v>415.0</v>
      </c>
      <c r="T305" s="68">
        <v>310.0</v>
      </c>
    </row>
    <row r="306">
      <c r="A306" s="429" t="s">
        <v>1350</v>
      </c>
      <c r="B306" s="68">
        <v>2.0220915E7</v>
      </c>
      <c r="C306" s="68">
        <v>134.0</v>
      </c>
      <c r="D306" s="68">
        <v>8.0</v>
      </c>
      <c r="E306" s="68">
        <v>591.0</v>
      </c>
      <c r="F306" s="68">
        <v>33106.0</v>
      </c>
      <c r="G306" s="68">
        <v>14505.0</v>
      </c>
      <c r="H306" s="68">
        <v>84045.0</v>
      </c>
      <c r="I306" s="68">
        <v>4249.0</v>
      </c>
      <c r="J306" s="68">
        <v>1142.0</v>
      </c>
      <c r="K306" s="68">
        <v>4088.0</v>
      </c>
      <c r="L306" s="68">
        <v>2382.0</v>
      </c>
      <c r="M306" s="68">
        <v>1756.0</v>
      </c>
      <c r="N306" s="68">
        <v>1290.0</v>
      </c>
      <c r="O306" s="68">
        <v>1058.0</v>
      </c>
      <c r="P306" s="68">
        <v>798.0</v>
      </c>
      <c r="Q306" s="68">
        <v>728.0</v>
      </c>
      <c r="R306" s="68">
        <v>535.0</v>
      </c>
      <c r="S306" s="68">
        <v>423.0</v>
      </c>
      <c r="T306" s="68">
        <v>305.0</v>
      </c>
    </row>
    <row r="307">
      <c r="A307" s="429" t="s">
        <v>1350</v>
      </c>
      <c r="B307" s="68">
        <v>2.0220815E7</v>
      </c>
      <c r="C307" s="68">
        <v>675.0</v>
      </c>
      <c r="D307" s="68">
        <v>11.0</v>
      </c>
      <c r="E307" s="68">
        <v>1618.0</v>
      </c>
      <c r="F307" s="68">
        <v>30806.0</v>
      </c>
      <c r="G307" s="68">
        <v>13945.0</v>
      </c>
      <c r="H307" s="68">
        <v>80397.0</v>
      </c>
      <c r="I307" s="68">
        <v>4466.0</v>
      </c>
      <c r="J307" s="68">
        <v>1150.0</v>
      </c>
      <c r="K307" s="68">
        <v>3975.0</v>
      </c>
      <c r="L307" s="68">
        <v>2392.0</v>
      </c>
      <c r="M307" s="68">
        <v>1655.0</v>
      </c>
      <c r="N307" s="68">
        <v>1212.0</v>
      </c>
      <c r="O307" s="68">
        <v>957.0</v>
      </c>
      <c r="P307" s="68">
        <v>793.0</v>
      </c>
      <c r="Q307" s="68">
        <v>644.0</v>
      </c>
      <c r="R307" s="68">
        <v>476.0</v>
      </c>
      <c r="S307" s="68">
        <v>429.0</v>
      </c>
      <c r="T307" s="68">
        <v>262.0</v>
      </c>
    </row>
    <row r="308">
      <c r="A308" s="429" t="s">
        <v>1350</v>
      </c>
      <c r="B308" s="68">
        <v>2.0220715E7</v>
      </c>
      <c r="C308" s="68">
        <v>541.0</v>
      </c>
      <c r="D308" s="68">
        <v>47.0</v>
      </c>
      <c r="E308" s="68">
        <v>2450.0</v>
      </c>
      <c r="F308" s="68">
        <v>31055.0</v>
      </c>
      <c r="G308" s="68">
        <v>12510.0</v>
      </c>
      <c r="H308" s="68">
        <v>80234.0</v>
      </c>
      <c r="I308" s="68">
        <v>4455.0</v>
      </c>
      <c r="J308" s="68">
        <v>983.0</v>
      </c>
      <c r="K308" s="68">
        <v>3530.0</v>
      </c>
      <c r="L308" s="68">
        <v>2084.0</v>
      </c>
      <c r="M308" s="68">
        <v>1448.0</v>
      </c>
      <c r="N308" s="68">
        <v>1065.0</v>
      </c>
      <c r="O308" s="68">
        <v>895.0</v>
      </c>
      <c r="P308" s="68">
        <v>751.0</v>
      </c>
      <c r="Q308" s="68">
        <v>584.0</v>
      </c>
      <c r="R308" s="68">
        <v>490.0</v>
      </c>
      <c r="S308" s="68">
        <v>401.0</v>
      </c>
      <c r="T308" s="68">
        <v>279.0</v>
      </c>
    </row>
    <row r="309">
      <c r="A309" s="429" t="s">
        <v>1350</v>
      </c>
      <c r="B309" s="68">
        <v>2.0220615E7</v>
      </c>
      <c r="C309" s="68">
        <v>250.0</v>
      </c>
      <c r="D309" s="68">
        <v>27.0</v>
      </c>
      <c r="E309" s="68">
        <v>2687.0</v>
      </c>
      <c r="F309" s="68">
        <v>27327.0</v>
      </c>
      <c r="G309" s="68">
        <v>8966.0</v>
      </c>
      <c r="H309" s="68">
        <v>95459.0</v>
      </c>
      <c r="I309" s="68">
        <v>4459.0</v>
      </c>
      <c r="J309" s="68">
        <v>645.0</v>
      </c>
      <c r="K309" s="68">
        <v>2541.0</v>
      </c>
      <c r="L309" s="68">
        <v>1451.0</v>
      </c>
      <c r="M309" s="68">
        <v>992.0</v>
      </c>
      <c r="N309" s="68">
        <v>809.0</v>
      </c>
      <c r="O309" s="68">
        <v>651.0</v>
      </c>
      <c r="P309" s="68">
        <v>571.0</v>
      </c>
      <c r="Q309" s="68">
        <v>434.0</v>
      </c>
      <c r="R309" s="68">
        <v>381.0</v>
      </c>
      <c r="S309" s="68">
        <v>291.0</v>
      </c>
      <c r="T309" s="68">
        <v>200.0</v>
      </c>
    </row>
    <row r="310">
      <c r="A310" s="429" t="s">
        <v>1350</v>
      </c>
      <c r="B310" s="68">
        <v>2.0220515E7</v>
      </c>
      <c r="C310" s="68">
        <v>407.0</v>
      </c>
      <c r="D310" s="68">
        <v>32.0</v>
      </c>
      <c r="E310" s="68">
        <v>3942.0</v>
      </c>
      <c r="F310" s="68">
        <v>32835.0</v>
      </c>
      <c r="G310" s="68">
        <v>8655.0</v>
      </c>
      <c r="H310" s="68">
        <v>118002.0</v>
      </c>
      <c r="I310" s="68">
        <v>3758.0</v>
      </c>
      <c r="J310" s="68">
        <v>627.0</v>
      </c>
      <c r="K310" s="68">
        <v>2388.0</v>
      </c>
      <c r="L310" s="68">
        <v>1372.0</v>
      </c>
      <c r="M310" s="68">
        <v>965.0</v>
      </c>
      <c r="N310" s="68">
        <v>784.0</v>
      </c>
      <c r="O310" s="68">
        <v>631.0</v>
      </c>
      <c r="P310" s="68">
        <v>500.0</v>
      </c>
      <c r="Q310" s="68">
        <v>444.0</v>
      </c>
      <c r="R310" s="68">
        <v>408.0</v>
      </c>
      <c r="S310" s="68">
        <v>315.0</v>
      </c>
      <c r="T310" s="68">
        <v>221.0</v>
      </c>
    </row>
    <row r="311">
      <c r="A311" s="429" t="s">
        <v>1350</v>
      </c>
      <c r="B311" s="68">
        <v>2.0220415E7</v>
      </c>
      <c r="C311" s="68">
        <v>445.0</v>
      </c>
      <c r="D311" s="68">
        <v>31.0</v>
      </c>
      <c r="E311" s="68">
        <v>3123.0</v>
      </c>
      <c r="F311" s="68">
        <v>25228.0</v>
      </c>
      <c r="G311" s="68">
        <v>7843.0</v>
      </c>
      <c r="H311" s="68">
        <v>92692.0</v>
      </c>
      <c r="I311" s="68">
        <v>4617.0</v>
      </c>
      <c r="J311" s="68">
        <v>555.0</v>
      </c>
      <c r="K311" s="68">
        <v>2249.0</v>
      </c>
      <c r="L311" s="68">
        <v>1401.0</v>
      </c>
      <c r="M311" s="68">
        <v>857.0</v>
      </c>
      <c r="N311" s="68">
        <v>724.0</v>
      </c>
      <c r="O311" s="68">
        <v>557.0</v>
      </c>
      <c r="P311" s="68">
        <v>433.0</v>
      </c>
      <c r="Q311" s="68">
        <v>395.0</v>
      </c>
      <c r="R311" s="68">
        <v>277.0</v>
      </c>
      <c r="S311" s="68">
        <v>235.0</v>
      </c>
      <c r="T311" s="68">
        <v>160.0</v>
      </c>
    </row>
    <row r="312">
      <c r="A312" s="429" t="s">
        <v>1350</v>
      </c>
      <c r="B312" s="68">
        <v>2.0220315E7</v>
      </c>
      <c r="C312" s="68">
        <v>92.0</v>
      </c>
      <c r="D312" s="68">
        <v>10.0</v>
      </c>
      <c r="E312" s="68">
        <v>911.0</v>
      </c>
      <c r="F312" s="68">
        <v>31665.0</v>
      </c>
      <c r="G312" s="68">
        <v>7893.0</v>
      </c>
      <c r="H312" s="68">
        <v>90501.0</v>
      </c>
      <c r="I312" s="68">
        <v>4630.0</v>
      </c>
      <c r="J312" s="68">
        <v>597.0</v>
      </c>
      <c r="K312" s="68">
        <v>2266.0</v>
      </c>
      <c r="L312" s="68">
        <v>1306.0</v>
      </c>
      <c r="M312" s="68">
        <v>939.0</v>
      </c>
      <c r="N312" s="68">
        <v>673.0</v>
      </c>
      <c r="O312" s="68">
        <v>585.0</v>
      </c>
      <c r="P312" s="68">
        <v>423.0</v>
      </c>
      <c r="Q312" s="68">
        <v>378.0</v>
      </c>
      <c r="R312" s="68">
        <v>315.0</v>
      </c>
      <c r="S312" s="68">
        <v>266.0</v>
      </c>
      <c r="T312" s="68">
        <v>145.0</v>
      </c>
    </row>
    <row r="313">
      <c r="A313" s="429" t="s">
        <v>1350</v>
      </c>
      <c r="B313" s="68">
        <v>2.0220215E7</v>
      </c>
      <c r="C313" s="68">
        <v>696.0</v>
      </c>
      <c r="D313" s="68">
        <v>12.0</v>
      </c>
      <c r="E313" s="68">
        <v>1740.0</v>
      </c>
      <c r="F313" s="68">
        <v>37124.0</v>
      </c>
      <c r="G313" s="68">
        <v>8195.0</v>
      </c>
      <c r="H313" s="68">
        <v>87140.0</v>
      </c>
      <c r="I313" s="68">
        <v>4727.0</v>
      </c>
      <c r="J313" s="68">
        <v>560.0</v>
      </c>
      <c r="K313" s="68">
        <v>2265.0</v>
      </c>
      <c r="L313" s="68">
        <v>1425.0</v>
      </c>
      <c r="M313" s="68">
        <v>959.0</v>
      </c>
      <c r="N313" s="68">
        <v>723.0</v>
      </c>
      <c r="O313" s="68">
        <v>643.0</v>
      </c>
      <c r="P313" s="68">
        <v>486.0</v>
      </c>
      <c r="Q313" s="68">
        <v>427.0</v>
      </c>
      <c r="R313" s="68">
        <v>275.0</v>
      </c>
      <c r="S313" s="68">
        <v>269.0</v>
      </c>
      <c r="T313" s="68">
        <v>163.0</v>
      </c>
    </row>
    <row r="314">
      <c r="A314" s="429" t="s">
        <v>1370</v>
      </c>
      <c r="B314" s="68">
        <v>2.0240115E7</v>
      </c>
      <c r="C314" s="68">
        <v>0.0</v>
      </c>
      <c r="D314" s="68">
        <v>0.0</v>
      </c>
      <c r="E314" s="68">
        <v>0.0</v>
      </c>
      <c r="F314" s="68">
        <v>493.0</v>
      </c>
      <c r="G314" s="68">
        <v>663.0</v>
      </c>
      <c r="H314" s="68">
        <v>1350.0</v>
      </c>
      <c r="I314" s="68">
        <v>107956.0</v>
      </c>
      <c r="J314" s="68">
        <v>34.0</v>
      </c>
      <c r="K314" s="68">
        <v>17.0</v>
      </c>
      <c r="L314" s="68">
        <v>19.0</v>
      </c>
      <c r="M314" s="68">
        <v>50.0</v>
      </c>
      <c r="N314" s="68">
        <v>58.0</v>
      </c>
      <c r="O314" s="68">
        <v>55.0</v>
      </c>
      <c r="P314" s="68">
        <v>53.0</v>
      </c>
      <c r="Q314" s="68">
        <v>78.0</v>
      </c>
      <c r="R314" s="68">
        <v>103.0</v>
      </c>
      <c r="S314" s="68">
        <v>104.0</v>
      </c>
      <c r="T314" s="68">
        <v>92.0</v>
      </c>
    </row>
    <row r="315">
      <c r="A315" s="429" t="s">
        <v>1370</v>
      </c>
      <c r="B315" s="68">
        <v>2.0231215E7</v>
      </c>
      <c r="C315" s="68">
        <v>0.0</v>
      </c>
      <c r="D315" s="68">
        <v>0.0</v>
      </c>
      <c r="E315" s="68">
        <v>0.0</v>
      </c>
      <c r="F315" s="68">
        <v>2770.0</v>
      </c>
      <c r="G315" s="68">
        <v>654.0</v>
      </c>
      <c r="H315" s="68">
        <v>2026.0</v>
      </c>
      <c r="I315" s="68">
        <v>77983.0</v>
      </c>
      <c r="J315" s="68">
        <v>31.0</v>
      </c>
      <c r="K315" s="68">
        <v>6.0</v>
      </c>
      <c r="L315" s="68">
        <v>39.0</v>
      </c>
      <c r="M315" s="68">
        <v>64.0</v>
      </c>
      <c r="N315" s="68">
        <v>50.0</v>
      </c>
      <c r="O315" s="68">
        <v>54.0</v>
      </c>
      <c r="P315" s="68">
        <v>84.0</v>
      </c>
      <c r="Q315" s="68">
        <v>68.0</v>
      </c>
      <c r="R315" s="68">
        <v>74.0</v>
      </c>
      <c r="S315" s="68">
        <v>105.0</v>
      </c>
      <c r="T315" s="68">
        <v>79.0</v>
      </c>
    </row>
    <row r="316">
      <c r="A316" s="429" t="s">
        <v>1370</v>
      </c>
      <c r="B316" s="68">
        <v>2.0231115E7</v>
      </c>
      <c r="C316" s="68">
        <v>486.0</v>
      </c>
      <c r="D316" s="68">
        <v>2.0</v>
      </c>
      <c r="E316" s="68">
        <v>311.0</v>
      </c>
      <c r="F316" s="68">
        <v>631.0</v>
      </c>
      <c r="G316" s="68">
        <v>762.0</v>
      </c>
      <c r="H316" s="68">
        <v>942.0</v>
      </c>
      <c r="I316" s="68">
        <v>139404.0</v>
      </c>
      <c r="J316" s="68">
        <v>24.0</v>
      </c>
      <c r="K316" s="68">
        <v>12.0</v>
      </c>
      <c r="L316" s="68">
        <v>43.0</v>
      </c>
      <c r="M316" s="68">
        <v>49.0</v>
      </c>
      <c r="N316" s="68">
        <v>81.0</v>
      </c>
      <c r="O316" s="68">
        <v>88.0</v>
      </c>
      <c r="P316" s="68">
        <v>91.0</v>
      </c>
      <c r="Q316" s="68">
        <v>98.0</v>
      </c>
      <c r="R316" s="68">
        <v>107.0</v>
      </c>
      <c r="S316" s="68">
        <v>99.0</v>
      </c>
      <c r="T316" s="68">
        <v>70.0</v>
      </c>
    </row>
    <row r="317">
      <c r="A317" s="429" t="s">
        <v>1370</v>
      </c>
      <c r="B317" s="68">
        <v>2.0231015E7</v>
      </c>
      <c r="C317" s="68">
        <v>978.0</v>
      </c>
      <c r="D317" s="68">
        <v>13.0</v>
      </c>
      <c r="E317" s="68">
        <v>1043.0</v>
      </c>
      <c r="F317" s="68">
        <v>353.0</v>
      </c>
      <c r="G317" s="68">
        <v>752.0</v>
      </c>
      <c r="H317" s="68">
        <v>784.0</v>
      </c>
      <c r="I317" s="68">
        <v>156654.0</v>
      </c>
      <c r="J317" s="68">
        <v>23.0</v>
      </c>
      <c r="K317" s="68">
        <v>14.0</v>
      </c>
      <c r="L317" s="68">
        <v>44.0</v>
      </c>
      <c r="M317" s="68">
        <v>53.0</v>
      </c>
      <c r="N317" s="68">
        <v>78.0</v>
      </c>
      <c r="O317" s="68">
        <v>75.0</v>
      </c>
      <c r="P317" s="68">
        <v>93.0</v>
      </c>
      <c r="Q317" s="68">
        <v>99.0</v>
      </c>
      <c r="R317" s="68">
        <v>87.0</v>
      </c>
      <c r="S317" s="68">
        <v>110.0</v>
      </c>
      <c r="T317" s="68">
        <v>76.0</v>
      </c>
    </row>
    <row r="318">
      <c r="A318" s="429" t="s">
        <v>1370</v>
      </c>
      <c r="B318" s="68">
        <v>2.0230915E7</v>
      </c>
      <c r="C318" s="68">
        <v>615.0</v>
      </c>
      <c r="D318" s="68">
        <v>5.0</v>
      </c>
      <c r="E318" s="68">
        <v>640.0</v>
      </c>
      <c r="F318" s="68">
        <v>390.0</v>
      </c>
      <c r="G318" s="68">
        <v>767.0</v>
      </c>
      <c r="H318" s="68">
        <v>859.0</v>
      </c>
      <c r="I318" s="68">
        <v>144056.0</v>
      </c>
      <c r="J318" s="68">
        <v>24.0</v>
      </c>
      <c r="K318" s="68">
        <v>14.0</v>
      </c>
      <c r="L318" s="68">
        <v>48.0</v>
      </c>
      <c r="M318" s="68">
        <v>59.0</v>
      </c>
      <c r="N318" s="68">
        <v>75.0</v>
      </c>
      <c r="O318" s="68">
        <v>85.0</v>
      </c>
      <c r="P318" s="68">
        <v>88.0</v>
      </c>
      <c r="Q318" s="68">
        <v>99.0</v>
      </c>
      <c r="R318" s="68">
        <v>100.0</v>
      </c>
      <c r="S318" s="68">
        <v>92.0</v>
      </c>
      <c r="T318" s="68">
        <v>83.0</v>
      </c>
    </row>
    <row r="319">
      <c r="A319" s="429" t="s">
        <v>1370</v>
      </c>
      <c r="B319" s="68">
        <v>2.0230815E7</v>
      </c>
      <c r="C319" s="68">
        <v>0.0</v>
      </c>
      <c r="D319" s="68">
        <v>0.0</v>
      </c>
      <c r="E319" s="68">
        <v>0.0</v>
      </c>
      <c r="F319" s="68">
        <v>459.0</v>
      </c>
      <c r="G319" s="68">
        <v>866.0</v>
      </c>
      <c r="H319" s="68">
        <v>1339.0</v>
      </c>
      <c r="I319" s="68">
        <v>106975.0</v>
      </c>
      <c r="J319" s="68">
        <v>26.0</v>
      </c>
      <c r="K319" s="68">
        <v>27.0</v>
      </c>
      <c r="L319" s="68">
        <v>51.0</v>
      </c>
      <c r="M319" s="68">
        <v>59.0</v>
      </c>
      <c r="N319" s="68">
        <v>75.0</v>
      </c>
      <c r="O319" s="68">
        <v>106.0</v>
      </c>
      <c r="P319" s="68">
        <v>95.0</v>
      </c>
      <c r="Q319" s="68">
        <v>119.0</v>
      </c>
      <c r="R319" s="68">
        <v>114.0</v>
      </c>
      <c r="S319" s="68">
        <v>104.0</v>
      </c>
      <c r="T319" s="68">
        <v>89.0</v>
      </c>
    </row>
    <row r="320">
      <c r="A320" s="429" t="s">
        <v>1370</v>
      </c>
      <c r="B320" s="68">
        <v>2.0230715E7</v>
      </c>
      <c r="C320" s="68">
        <v>0.0</v>
      </c>
      <c r="D320" s="68">
        <v>0.0</v>
      </c>
      <c r="E320" s="68">
        <v>0.0</v>
      </c>
      <c r="F320" s="68">
        <v>213.0</v>
      </c>
      <c r="G320" s="68">
        <v>626.0</v>
      </c>
      <c r="H320" s="68">
        <v>681.0</v>
      </c>
      <c r="I320" s="68">
        <v>168744.0</v>
      </c>
      <c r="J320" s="68">
        <v>17.0</v>
      </c>
      <c r="K320" s="68">
        <v>22.0</v>
      </c>
      <c r="L320" s="68">
        <v>40.0</v>
      </c>
      <c r="M320" s="68">
        <v>55.0</v>
      </c>
      <c r="N320" s="68">
        <v>79.0</v>
      </c>
      <c r="O320" s="68">
        <v>88.0</v>
      </c>
      <c r="P320" s="68">
        <v>66.0</v>
      </c>
      <c r="Q320" s="68">
        <v>59.0</v>
      </c>
      <c r="R320" s="68">
        <v>71.0</v>
      </c>
      <c r="S320" s="68">
        <v>71.0</v>
      </c>
      <c r="T320" s="68">
        <v>57.0</v>
      </c>
    </row>
    <row r="321">
      <c r="A321" s="429" t="s">
        <v>1370</v>
      </c>
      <c r="B321" s="68">
        <v>2.0230615E7</v>
      </c>
      <c r="C321" s="68">
        <v>0.0</v>
      </c>
      <c r="D321" s="68">
        <v>0.0</v>
      </c>
      <c r="E321" s="68">
        <v>0.0</v>
      </c>
      <c r="F321" s="68">
        <v>192.0</v>
      </c>
      <c r="G321" s="68">
        <v>727.0</v>
      </c>
      <c r="H321" s="68">
        <v>586.0</v>
      </c>
      <c r="I321" s="68">
        <v>187565.0</v>
      </c>
      <c r="J321" s="68">
        <v>13.0</v>
      </c>
      <c r="K321" s="68">
        <v>23.0</v>
      </c>
      <c r="L321" s="68">
        <v>50.0</v>
      </c>
      <c r="M321" s="68">
        <v>65.0</v>
      </c>
      <c r="N321" s="68">
        <v>76.0</v>
      </c>
      <c r="O321" s="68">
        <v>80.0</v>
      </c>
      <c r="P321" s="68">
        <v>98.0</v>
      </c>
      <c r="Q321" s="68">
        <v>97.0</v>
      </c>
      <c r="R321" s="68">
        <v>80.0</v>
      </c>
      <c r="S321" s="68">
        <v>85.0</v>
      </c>
      <c r="T321" s="68">
        <v>60.0</v>
      </c>
    </row>
    <row r="322">
      <c r="A322" s="429" t="s">
        <v>1370</v>
      </c>
      <c r="B322" s="68">
        <v>2.0230515E7</v>
      </c>
      <c r="C322" s="68">
        <v>0.0</v>
      </c>
      <c r="D322" s="68">
        <v>0.0</v>
      </c>
      <c r="E322" s="68">
        <v>0.0</v>
      </c>
      <c r="F322" s="68">
        <v>397.0</v>
      </c>
      <c r="G322" s="68">
        <v>1117.0</v>
      </c>
      <c r="H322" s="68">
        <v>636.0</v>
      </c>
      <c r="I322" s="68">
        <v>177832.0</v>
      </c>
      <c r="J322" s="68">
        <v>25.0</v>
      </c>
      <c r="K322" s="68">
        <v>45.0</v>
      </c>
      <c r="L322" s="68">
        <v>123.0</v>
      </c>
      <c r="M322" s="68">
        <v>122.0</v>
      </c>
      <c r="N322" s="68">
        <v>128.0</v>
      </c>
      <c r="O322" s="68">
        <v>130.0</v>
      </c>
      <c r="P322" s="68">
        <v>142.0</v>
      </c>
      <c r="Q322" s="68">
        <v>112.0</v>
      </c>
      <c r="R322" s="68">
        <v>104.0</v>
      </c>
      <c r="S322" s="68">
        <v>120.0</v>
      </c>
      <c r="T322" s="68">
        <v>66.0</v>
      </c>
    </row>
    <row r="323">
      <c r="A323" s="429" t="s">
        <v>1370</v>
      </c>
      <c r="B323" s="68">
        <v>2.0230415E7</v>
      </c>
      <c r="C323" s="68">
        <v>413.0</v>
      </c>
      <c r="D323" s="68">
        <v>2.0</v>
      </c>
      <c r="E323" s="68">
        <v>317.0</v>
      </c>
      <c r="F323" s="68">
        <v>1074.0</v>
      </c>
      <c r="G323" s="68">
        <v>2511.0</v>
      </c>
      <c r="H323" s="68">
        <v>1544.0</v>
      </c>
      <c r="I323" s="68">
        <v>96707.0</v>
      </c>
      <c r="J323" s="68">
        <v>73.0</v>
      </c>
      <c r="K323" s="68">
        <v>121.0</v>
      </c>
      <c r="L323" s="68">
        <v>251.0</v>
      </c>
      <c r="M323" s="68">
        <v>284.0</v>
      </c>
      <c r="N323" s="68">
        <v>281.0</v>
      </c>
      <c r="O323" s="68">
        <v>290.0</v>
      </c>
      <c r="P323" s="68">
        <v>311.0</v>
      </c>
      <c r="Q323" s="68">
        <v>285.0</v>
      </c>
      <c r="R323" s="68">
        <v>261.0</v>
      </c>
      <c r="S323" s="68">
        <v>200.0</v>
      </c>
      <c r="T323" s="68">
        <v>154.0</v>
      </c>
    </row>
    <row r="324">
      <c r="A324" s="429" t="s">
        <v>1370</v>
      </c>
      <c r="B324" s="68">
        <v>2.0230315E7</v>
      </c>
      <c r="C324" s="68">
        <v>484.0</v>
      </c>
      <c r="D324" s="68">
        <v>8.0</v>
      </c>
      <c r="E324" s="68">
        <v>371.0</v>
      </c>
      <c r="F324" s="68">
        <v>1613.0</v>
      </c>
      <c r="G324" s="68">
        <v>2180.0</v>
      </c>
      <c r="H324" s="68">
        <v>2284.0</v>
      </c>
      <c r="I324" s="68">
        <v>81877.0</v>
      </c>
      <c r="J324" s="68">
        <v>61.0</v>
      </c>
      <c r="K324" s="68">
        <v>124.0</v>
      </c>
      <c r="L324" s="68">
        <v>266.0</v>
      </c>
      <c r="M324" s="68">
        <v>268.0</v>
      </c>
      <c r="N324" s="68">
        <v>260.0</v>
      </c>
      <c r="O324" s="68">
        <v>261.0</v>
      </c>
      <c r="P324" s="68">
        <v>247.0</v>
      </c>
      <c r="Q324" s="68">
        <v>204.0</v>
      </c>
      <c r="R324" s="68">
        <v>200.0</v>
      </c>
      <c r="S324" s="68">
        <v>159.0</v>
      </c>
      <c r="T324" s="68">
        <v>130.0</v>
      </c>
    </row>
    <row r="325">
      <c r="A325" s="429" t="s">
        <v>1370</v>
      </c>
      <c r="B325" s="68">
        <v>2.0230215E7</v>
      </c>
      <c r="C325" s="68">
        <v>478.0</v>
      </c>
      <c r="D325" s="68">
        <v>10.0</v>
      </c>
      <c r="E325" s="68">
        <v>369.0</v>
      </c>
      <c r="F325" s="68">
        <v>1145.0</v>
      </c>
      <c r="G325" s="68">
        <v>1939.0</v>
      </c>
      <c r="H325" s="68">
        <v>1791.0</v>
      </c>
      <c r="I325" s="68">
        <v>99014.0</v>
      </c>
      <c r="J325" s="68">
        <v>64.0</v>
      </c>
      <c r="K325" s="68">
        <v>111.0</v>
      </c>
      <c r="L325" s="68">
        <v>217.0</v>
      </c>
      <c r="M325" s="68">
        <v>245.0</v>
      </c>
      <c r="N325" s="68">
        <v>241.0</v>
      </c>
      <c r="O325" s="68">
        <v>221.0</v>
      </c>
      <c r="P325" s="68">
        <v>230.0</v>
      </c>
      <c r="Q325" s="68">
        <v>183.0</v>
      </c>
      <c r="R325" s="68">
        <v>179.0</v>
      </c>
      <c r="S325" s="68">
        <v>135.0</v>
      </c>
      <c r="T325" s="68">
        <v>113.0</v>
      </c>
    </row>
    <row r="326">
      <c r="A326" s="429" t="s">
        <v>1370</v>
      </c>
      <c r="B326" s="68">
        <v>2.0230115E7</v>
      </c>
      <c r="C326" s="68">
        <v>375.0</v>
      </c>
      <c r="D326" s="68">
        <v>9.0</v>
      </c>
      <c r="E326" s="68">
        <v>365.0</v>
      </c>
      <c r="F326" s="68">
        <v>1825.0</v>
      </c>
      <c r="G326" s="68">
        <v>1720.0</v>
      </c>
      <c r="H326" s="68">
        <v>2409.0</v>
      </c>
      <c r="I326" s="68">
        <v>79127.0</v>
      </c>
      <c r="J326" s="68">
        <v>63.0</v>
      </c>
      <c r="K326" s="68">
        <v>91.0</v>
      </c>
      <c r="L326" s="68">
        <v>187.0</v>
      </c>
      <c r="M326" s="68">
        <v>215.0</v>
      </c>
      <c r="N326" s="68">
        <v>214.0</v>
      </c>
      <c r="O326" s="68">
        <v>191.0</v>
      </c>
      <c r="P326" s="68">
        <v>195.0</v>
      </c>
      <c r="Q326" s="68">
        <v>203.0</v>
      </c>
      <c r="R326" s="68">
        <v>153.0</v>
      </c>
      <c r="S326" s="68">
        <v>111.0</v>
      </c>
      <c r="T326" s="68">
        <v>97.0</v>
      </c>
    </row>
    <row r="327">
      <c r="A327" s="429" t="s">
        <v>1370</v>
      </c>
      <c r="B327" s="68">
        <v>2.0221215E7</v>
      </c>
      <c r="C327" s="68">
        <v>342.0</v>
      </c>
      <c r="D327" s="68">
        <v>5.0</v>
      </c>
      <c r="E327" s="68">
        <v>345.0</v>
      </c>
      <c r="F327" s="68">
        <v>1804.0</v>
      </c>
      <c r="G327" s="68">
        <v>1919.0</v>
      </c>
      <c r="H327" s="68">
        <v>2522.0</v>
      </c>
      <c r="I327" s="68">
        <v>75658.0</v>
      </c>
      <c r="J327" s="68">
        <v>55.0</v>
      </c>
      <c r="K327" s="68">
        <v>119.0</v>
      </c>
      <c r="L327" s="68">
        <v>205.0</v>
      </c>
      <c r="M327" s="68">
        <v>276.0</v>
      </c>
      <c r="N327" s="68">
        <v>235.0</v>
      </c>
      <c r="O327" s="68">
        <v>253.0</v>
      </c>
      <c r="P327" s="68">
        <v>224.0</v>
      </c>
      <c r="Q327" s="68">
        <v>163.0</v>
      </c>
      <c r="R327" s="68">
        <v>181.0</v>
      </c>
      <c r="S327" s="68">
        <v>121.0</v>
      </c>
      <c r="T327" s="68">
        <v>87.0</v>
      </c>
    </row>
    <row r="328">
      <c r="A328" s="429" t="s">
        <v>1370</v>
      </c>
      <c r="B328" s="68">
        <v>2.0221115E7</v>
      </c>
      <c r="C328" s="68">
        <v>412.0</v>
      </c>
      <c r="D328" s="68">
        <v>10.0</v>
      </c>
      <c r="E328" s="68">
        <v>410.0</v>
      </c>
      <c r="F328" s="68">
        <v>1277.0</v>
      </c>
      <c r="G328" s="68">
        <v>1961.0</v>
      </c>
      <c r="H328" s="68">
        <v>2381.0</v>
      </c>
      <c r="I328" s="68">
        <v>78527.0</v>
      </c>
      <c r="J328" s="68">
        <v>67.0</v>
      </c>
      <c r="K328" s="68">
        <v>125.0</v>
      </c>
      <c r="L328" s="68">
        <v>254.0</v>
      </c>
      <c r="M328" s="68">
        <v>237.0</v>
      </c>
      <c r="N328" s="68">
        <v>236.0</v>
      </c>
      <c r="O328" s="68">
        <v>242.0</v>
      </c>
      <c r="P328" s="68">
        <v>260.0</v>
      </c>
      <c r="Q328" s="68">
        <v>176.0</v>
      </c>
      <c r="R328" s="68">
        <v>149.0</v>
      </c>
      <c r="S328" s="68">
        <v>125.0</v>
      </c>
      <c r="T328" s="68">
        <v>90.0</v>
      </c>
    </row>
    <row r="329">
      <c r="A329" s="429" t="s">
        <v>1370</v>
      </c>
      <c r="B329" s="68">
        <v>2.0221015E7</v>
      </c>
      <c r="C329" s="68">
        <v>353.0</v>
      </c>
      <c r="D329" s="68">
        <v>3.0</v>
      </c>
      <c r="E329" s="68">
        <v>333.0</v>
      </c>
      <c r="F329" s="68">
        <v>1584.0</v>
      </c>
      <c r="G329" s="68">
        <v>2083.0</v>
      </c>
      <c r="H329" s="68">
        <v>2576.0</v>
      </c>
      <c r="I329" s="68">
        <v>73998.0</v>
      </c>
      <c r="J329" s="68">
        <v>86.0</v>
      </c>
      <c r="K329" s="68">
        <v>137.0</v>
      </c>
      <c r="L329" s="68">
        <v>254.0</v>
      </c>
      <c r="M329" s="68">
        <v>276.0</v>
      </c>
      <c r="N329" s="68">
        <v>278.0</v>
      </c>
      <c r="O329" s="68">
        <v>237.0</v>
      </c>
      <c r="P329" s="68">
        <v>236.0</v>
      </c>
      <c r="Q329" s="68">
        <v>198.0</v>
      </c>
      <c r="R329" s="68">
        <v>152.0</v>
      </c>
      <c r="S329" s="68">
        <v>133.0</v>
      </c>
      <c r="T329" s="68">
        <v>96.0</v>
      </c>
    </row>
    <row r="330">
      <c r="A330" s="429" t="s">
        <v>1370</v>
      </c>
      <c r="B330" s="68">
        <v>2.0220915E7</v>
      </c>
      <c r="C330" s="68">
        <v>431.0</v>
      </c>
      <c r="D330" s="68">
        <v>2.0</v>
      </c>
      <c r="E330" s="68">
        <v>392.0</v>
      </c>
      <c r="F330" s="68">
        <v>1776.0</v>
      </c>
      <c r="G330" s="68">
        <v>1991.0</v>
      </c>
      <c r="H330" s="68">
        <v>3297.0</v>
      </c>
      <c r="I330" s="68">
        <v>61185.0</v>
      </c>
      <c r="J330" s="68">
        <v>96.0</v>
      </c>
      <c r="K330" s="68">
        <v>136.0</v>
      </c>
      <c r="L330" s="68">
        <v>249.0</v>
      </c>
      <c r="M330" s="68">
        <v>261.0</v>
      </c>
      <c r="N330" s="68">
        <v>275.0</v>
      </c>
      <c r="O330" s="68">
        <v>210.0</v>
      </c>
      <c r="P330" s="68">
        <v>218.0</v>
      </c>
      <c r="Q330" s="68">
        <v>189.0</v>
      </c>
      <c r="R330" s="68">
        <v>155.0</v>
      </c>
      <c r="S330" s="68">
        <v>124.0</v>
      </c>
      <c r="T330" s="68">
        <v>78.0</v>
      </c>
    </row>
    <row r="331">
      <c r="A331" s="429" t="s">
        <v>1370</v>
      </c>
      <c r="B331" s="68">
        <v>2.0220815E7</v>
      </c>
      <c r="C331" s="68">
        <v>433.0</v>
      </c>
      <c r="D331" s="68">
        <v>1.0</v>
      </c>
      <c r="E331" s="68">
        <v>380.0</v>
      </c>
      <c r="F331" s="68">
        <v>2246.0</v>
      </c>
      <c r="G331" s="68">
        <v>1709.0</v>
      </c>
      <c r="H331" s="68">
        <v>3254.0</v>
      </c>
      <c r="I331" s="68">
        <v>61344.0</v>
      </c>
      <c r="J331" s="68">
        <v>103.0</v>
      </c>
      <c r="K331" s="68">
        <v>127.0</v>
      </c>
      <c r="L331" s="68">
        <v>194.0</v>
      </c>
      <c r="M331" s="68">
        <v>260.0</v>
      </c>
      <c r="N331" s="68">
        <v>219.0</v>
      </c>
      <c r="O331" s="68">
        <v>180.0</v>
      </c>
      <c r="P331" s="68">
        <v>153.0</v>
      </c>
      <c r="Q331" s="68">
        <v>147.0</v>
      </c>
      <c r="R331" s="68">
        <v>130.0</v>
      </c>
      <c r="S331" s="68">
        <v>122.0</v>
      </c>
      <c r="T331" s="68">
        <v>74.0</v>
      </c>
    </row>
    <row r="332">
      <c r="A332" s="429" t="s">
        <v>1370</v>
      </c>
      <c r="B332" s="68">
        <v>2.0220715E7</v>
      </c>
      <c r="C332" s="68">
        <v>495.0</v>
      </c>
      <c r="D332" s="68">
        <v>3.0</v>
      </c>
      <c r="E332" s="68">
        <v>433.0</v>
      </c>
      <c r="F332" s="68">
        <v>2168.0</v>
      </c>
      <c r="G332" s="68">
        <v>1693.0</v>
      </c>
      <c r="H332" s="68">
        <v>3195.0</v>
      </c>
      <c r="I332" s="68">
        <v>61853.0</v>
      </c>
      <c r="J332" s="68">
        <v>93.0</v>
      </c>
      <c r="K332" s="68">
        <v>112.0</v>
      </c>
      <c r="L332" s="68">
        <v>216.0</v>
      </c>
      <c r="M332" s="68">
        <v>213.0</v>
      </c>
      <c r="N332" s="68">
        <v>227.0</v>
      </c>
      <c r="O332" s="68">
        <v>173.0</v>
      </c>
      <c r="P332" s="68">
        <v>159.0</v>
      </c>
      <c r="Q332" s="68">
        <v>162.0</v>
      </c>
      <c r="R332" s="68">
        <v>156.0</v>
      </c>
      <c r="S332" s="68">
        <v>111.0</v>
      </c>
      <c r="T332" s="68">
        <v>71.0</v>
      </c>
    </row>
    <row r="333">
      <c r="A333" s="429" t="s">
        <v>1370</v>
      </c>
      <c r="B333" s="68">
        <v>2.0220615E7</v>
      </c>
      <c r="C333" s="68">
        <v>564.0</v>
      </c>
      <c r="D333" s="68">
        <v>4.0</v>
      </c>
      <c r="E333" s="68">
        <v>470.0</v>
      </c>
      <c r="F333" s="68">
        <v>2691.0</v>
      </c>
      <c r="G333" s="68">
        <v>1470.0</v>
      </c>
      <c r="H333" s="68">
        <v>4362.0</v>
      </c>
      <c r="I333" s="68">
        <v>58055.0</v>
      </c>
      <c r="J333" s="68">
        <v>91.0</v>
      </c>
      <c r="K333" s="68">
        <v>136.0</v>
      </c>
      <c r="L333" s="68">
        <v>171.0</v>
      </c>
      <c r="M333" s="68">
        <v>177.0</v>
      </c>
      <c r="N333" s="68">
        <v>205.0</v>
      </c>
      <c r="O333" s="68">
        <v>154.0</v>
      </c>
      <c r="P333" s="68">
        <v>164.0</v>
      </c>
      <c r="Q333" s="68">
        <v>121.0</v>
      </c>
      <c r="R333" s="68">
        <v>116.0</v>
      </c>
      <c r="S333" s="68">
        <v>79.0</v>
      </c>
      <c r="T333" s="68">
        <v>56.0</v>
      </c>
    </row>
    <row r="334">
      <c r="A334" s="429" t="s">
        <v>1370</v>
      </c>
      <c r="B334" s="68">
        <v>2.0220515E7</v>
      </c>
      <c r="C334" s="68">
        <v>581.0</v>
      </c>
      <c r="D334" s="68">
        <v>2.0</v>
      </c>
      <c r="E334" s="68">
        <v>467.0</v>
      </c>
      <c r="F334" s="68">
        <v>3773.0</v>
      </c>
      <c r="G334" s="68">
        <v>2018.0</v>
      </c>
      <c r="H334" s="68">
        <v>5556.0</v>
      </c>
      <c r="I334" s="68">
        <v>48723.0</v>
      </c>
      <c r="J334" s="68">
        <v>102.0</v>
      </c>
      <c r="K334" s="68">
        <v>140.0</v>
      </c>
      <c r="L334" s="68">
        <v>215.0</v>
      </c>
      <c r="M334" s="68">
        <v>257.0</v>
      </c>
      <c r="N334" s="68">
        <v>249.0</v>
      </c>
      <c r="O334" s="68">
        <v>219.0</v>
      </c>
      <c r="P334" s="68">
        <v>243.0</v>
      </c>
      <c r="Q334" s="68">
        <v>183.0</v>
      </c>
      <c r="R334" s="68">
        <v>174.0</v>
      </c>
      <c r="S334" s="68">
        <v>136.0</v>
      </c>
      <c r="T334" s="68">
        <v>100.0</v>
      </c>
    </row>
    <row r="335">
      <c r="A335" s="429" t="s">
        <v>1370</v>
      </c>
      <c r="B335" s="68">
        <v>2.0220415E7</v>
      </c>
      <c r="C335" s="68">
        <v>581.0</v>
      </c>
      <c r="D335" s="68">
        <v>3.0</v>
      </c>
      <c r="E335" s="68">
        <v>469.0</v>
      </c>
      <c r="F335" s="68">
        <v>2445.0</v>
      </c>
      <c r="G335" s="68">
        <v>2066.0</v>
      </c>
      <c r="H335" s="68">
        <v>4514.0</v>
      </c>
      <c r="I335" s="68">
        <v>56949.0</v>
      </c>
      <c r="J335" s="68">
        <v>111.0</v>
      </c>
      <c r="K335" s="68">
        <v>141.0</v>
      </c>
      <c r="L335" s="68">
        <v>238.0</v>
      </c>
      <c r="M335" s="68">
        <v>250.0</v>
      </c>
      <c r="N335" s="68">
        <v>267.0</v>
      </c>
      <c r="O335" s="68">
        <v>243.0</v>
      </c>
      <c r="P335" s="68">
        <v>222.0</v>
      </c>
      <c r="Q335" s="68">
        <v>206.0</v>
      </c>
      <c r="R335" s="68">
        <v>171.0</v>
      </c>
      <c r="S335" s="68">
        <v>129.0</v>
      </c>
      <c r="T335" s="68">
        <v>88.0</v>
      </c>
    </row>
    <row r="336">
      <c r="A336" s="429" t="s">
        <v>1370</v>
      </c>
      <c r="B336" s="68">
        <v>2.0220315E7</v>
      </c>
      <c r="C336" s="68">
        <v>586.0</v>
      </c>
      <c r="D336" s="68">
        <v>3.0</v>
      </c>
      <c r="E336" s="68">
        <v>468.0</v>
      </c>
      <c r="F336" s="68">
        <v>8451.0</v>
      </c>
      <c r="G336" s="68">
        <v>2071.0</v>
      </c>
      <c r="H336" s="68">
        <v>4816.0</v>
      </c>
      <c r="I336" s="68">
        <v>52818.0</v>
      </c>
      <c r="J336" s="68">
        <v>95.0</v>
      </c>
      <c r="K336" s="68">
        <v>157.0</v>
      </c>
      <c r="L336" s="68">
        <v>228.0</v>
      </c>
      <c r="M336" s="68">
        <v>279.0</v>
      </c>
      <c r="N336" s="68">
        <v>251.0</v>
      </c>
      <c r="O336" s="68">
        <v>274.0</v>
      </c>
      <c r="P336" s="68">
        <v>216.0</v>
      </c>
      <c r="Q336" s="68">
        <v>198.0</v>
      </c>
      <c r="R336" s="68">
        <v>155.0</v>
      </c>
      <c r="S336" s="68">
        <v>131.0</v>
      </c>
      <c r="T336" s="68">
        <v>87.0</v>
      </c>
    </row>
    <row r="337">
      <c r="A337" s="429" t="s">
        <v>1370</v>
      </c>
      <c r="B337" s="68">
        <v>2.0220215E7</v>
      </c>
      <c r="C337" s="68">
        <v>539.0</v>
      </c>
      <c r="D337" s="68">
        <v>4.0</v>
      </c>
      <c r="E337" s="68">
        <v>474.0</v>
      </c>
      <c r="F337" s="68">
        <v>3752.0</v>
      </c>
      <c r="G337" s="68">
        <v>2105.0</v>
      </c>
      <c r="H337" s="68">
        <v>5803.0</v>
      </c>
      <c r="I337" s="68">
        <v>45203.0</v>
      </c>
      <c r="J337" s="68">
        <v>89.0</v>
      </c>
      <c r="K337" s="68">
        <v>151.0</v>
      </c>
      <c r="L337" s="68">
        <v>236.0</v>
      </c>
      <c r="M337" s="68">
        <v>273.0</v>
      </c>
      <c r="N337" s="68">
        <v>281.0</v>
      </c>
      <c r="O337" s="68">
        <v>254.0</v>
      </c>
      <c r="P337" s="68">
        <v>214.0</v>
      </c>
      <c r="Q337" s="68">
        <v>201.0</v>
      </c>
      <c r="R337" s="68">
        <v>195.0</v>
      </c>
      <c r="S337" s="68">
        <v>120.0</v>
      </c>
      <c r="T337" s="68">
        <v>91.0</v>
      </c>
    </row>
    <row r="338">
      <c r="A338" s="429" t="s">
        <v>1388</v>
      </c>
      <c r="B338" s="68">
        <v>2.0240115E7</v>
      </c>
      <c r="C338" s="68">
        <v>1154.0</v>
      </c>
      <c r="D338" s="68">
        <v>6.0</v>
      </c>
      <c r="E338" s="68">
        <v>1255.0</v>
      </c>
      <c r="F338" s="68">
        <v>10201.0</v>
      </c>
      <c r="G338" s="68">
        <v>8490.0</v>
      </c>
      <c r="H338" s="68">
        <v>22369.0</v>
      </c>
      <c r="I338" s="68">
        <v>11151.0</v>
      </c>
      <c r="J338" s="68">
        <v>244.0</v>
      </c>
      <c r="K338" s="68">
        <v>651.0</v>
      </c>
      <c r="L338" s="68">
        <v>984.0</v>
      </c>
      <c r="M338" s="68">
        <v>736.0</v>
      </c>
      <c r="N338" s="68">
        <v>710.0</v>
      </c>
      <c r="O338" s="68">
        <v>803.0</v>
      </c>
      <c r="P338" s="68">
        <v>804.0</v>
      </c>
      <c r="Q338" s="68">
        <v>885.0</v>
      </c>
      <c r="R338" s="68">
        <v>896.0</v>
      </c>
      <c r="S338" s="68">
        <v>988.0</v>
      </c>
      <c r="T338" s="68">
        <v>744.0</v>
      </c>
    </row>
    <row r="339">
      <c r="A339" s="429" t="s">
        <v>1388</v>
      </c>
      <c r="B339" s="68">
        <v>2.0231215E7</v>
      </c>
      <c r="C339" s="68">
        <v>834.0</v>
      </c>
      <c r="D339" s="68">
        <v>11.0</v>
      </c>
      <c r="E339" s="68">
        <v>1207.0</v>
      </c>
      <c r="F339" s="68">
        <v>10762.0</v>
      </c>
      <c r="G339" s="68">
        <v>7190.0</v>
      </c>
      <c r="H339" s="68">
        <v>22739.0</v>
      </c>
      <c r="I339" s="68">
        <v>10789.0</v>
      </c>
      <c r="J339" s="68">
        <v>247.0</v>
      </c>
      <c r="K339" s="68">
        <v>622.0</v>
      </c>
      <c r="L339" s="68">
        <v>897.0</v>
      </c>
      <c r="M339" s="68">
        <v>641.0</v>
      </c>
      <c r="N339" s="68">
        <v>637.0</v>
      </c>
      <c r="O339" s="68">
        <v>687.0</v>
      </c>
      <c r="P339" s="68">
        <v>761.0</v>
      </c>
      <c r="Q339" s="68">
        <v>724.0</v>
      </c>
      <c r="R339" s="68">
        <v>691.0</v>
      </c>
      <c r="S339" s="68">
        <v>665.0</v>
      </c>
      <c r="T339" s="68">
        <v>552.0</v>
      </c>
    </row>
    <row r="340">
      <c r="A340" s="429" t="s">
        <v>1388</v>
      </c>
      <c r="B340" s="68">
        <v>2.0231115E7</v>
      </c>
      <c r="C340" s="68">
        <v>1139.0</v>
      </c>
      <c r="D340" s="68">
        <v>19.0</v>
      </c>
      <c r="E340" s="68">
        <v>1935.0</v>
      </c>
      <c r="F340" s="68">
        <v>9709.0</v>
      </c>
      <c r="G340" s="68">
        <v>5970.0</v>
      </c>
      <c r="H340" s="68">
        <v>22455.0</v>
      </c>
      <c r="I340" s="68">
        <v>10973.0</v>
      </c>
      <c r="J340" s="68">
        <v>232.0</v>
      </c>
      <c r="K340" s="68">
        <v>544.0</v>
      </c>
      <c r="L340" s="68">
        <v>706.0</v>
      </c>
      <c r="M340" s="68">
        <v>551.0</v>
      </c>
      <c r="N340" s="68">
        <v>531.0</v>
      </c>
      <c r="O340" s="68">
        <v>589.0</v>
      </c>
      <c r="P340" s="68">
        <v>602.0</v>
      </c>
      <c r="Q340" s="68">
        <v>619.0</v>
      </c>
      <c r="R340" s="68">
        <v>581.0</v>
      </c>
      <c r="S340" s="68">
        <v>492.0</v>
      </c>
      <c r="T340" s="68">
        <v>412.0</v>
      </c>
    </row>
    <row r="341">
      <c r="A341" s="429" t="s">
        <v>1388</v>
      </c>
      <c r="B341" s="68">
        <v>2.0231015E7</v>
      </c>
      <c r="C341" s="68">
        <v>496.0</v>
      </c>
      <c r="D341" s="68">
        <v>11.0</v>
      </c>
      <c r="E341" s="68">
        <v>797.0</v>
      </c>
      <c r="F341" s="68">
        <v>10046.0</v>
      </c>
      <c r="G341" s="68">
        <v>5878.0</v>
      </c>
      <c r="H341" s="68">
        <v>22217.0</v>
      </c>
      <c r="I341" s="68">
        <v>10945.0</v>
      </c>
      <c r="J341" s="68">
        <v>209.0</v>
      </c>
      <c r="K341" s="68">
        <v>456.0</v>
      </c>
      <c r="L341" s="68">
        <v>578.0</v>
      </c>
      <c r="M341" s="68">
        <v>541.0</v>
      </c>
      <c r="N341" s="68">
        <v>548.0</v>
      </c>
      <c r="O341" s="68">
        <v>619.0</v>
      </c>
      <c r="P341" s="68">
        <v>669.0</v>
      </c>
      <c r="Q341" s="68">
        <v>602.0</v>
      </c>
      <c r="R341" s="68">
        <v>595.0</v>
      </c>
      <c r="S341" s="68">
        <v>533.0</v>
      </c>
      <c r="T341" s="68">
        <v>410.0</v>
      </c>
    </row>
    <row r="342">
      <c r="A342" s="429" t="s">
        <v>1388</v>
      </c>
      <c r="B342" s="68">
        <v>2.0230915E7</v>
      </c>
      <c r="C342" s="68">
        <v>830.0</v>
      </c>
      <c r="D342" s="68">
        <v>12.0</v>
      </c>
      <c r="E342" s="68">
        <v>1293.0</v>
      </c>
      <c r="F342" s="68">
        <v>10127.0</v>
      </c>
      <c r="G342" s="68">
        <v>6105.0</v>
      </c>
      <c r="H342" s="68">
        <v>22680.0</v>
      </c>
      <c r="I342" s="68">
        <v>11031.0</v>
      </c>
      <c r="J342" s="68">
        <v>210.0</v>
      </c>
      <c r="K342" s="68">
        <v>458.0</v>
      </c>
      <c r="L342" s="68">
        <v>608.0</v>
      </c>
      <c r="M342" s="68">
        <v>528.0</v>
      </c>
      <c r="N342" s="68">
        <v>592.0</v>
      </c>
      <c r="O342" s="68">
        <v>635.0</v>
      </c>
      <c r="P342" s="68">
        <v>647.0</v>
      </c>
      <c r="Q342" s="68">
        <v>633.0</v>
      </c>
      <c r="R342" s="68">
        <v>653.0</v>
      </c>
      <c r="S342" s="68">
        <v>603.0</v>
      </c>
      <c r="T342" s="68">
        <v>467.0</v>
      </c>
    </row>
    <row r="343">
      <c r="A343" s="429" t="s">
        <v>1388</v>
      </c>
      <c r="B343" s="68">
        <v>2.0230815E7</v>
      </c>
      <c r="C343" s="68">
        <v>504.0</v>
      </c>
      <c r="D343" s="68">
        <v>24.0</v>
      </c>
      <c r="E343" s="68">
        <v>887.0</v>
      </c>
      <c r="F343" s="68">
        <v>10192.0</v>
      </c>
      <c r="G343" s="68">
        <v>5274.0</v>
      </c>
      <c r="H343" s="68">
        <v>22312.0</v>
      </c>
      <c r="I343" s="68">
        <v>11460.0</v>
      </c>
      <c r="J343" s="68">
        <v>226.0</v>
      </c>
      <c r="K343" s="68">
        <v>496.0</v>
      </c>
      <c r="L343" s="68">
        <v>585.0</v>
      </c>
      <c r="M343" s="68">
        <v>539.0</v>
      </c>
      <c r="N343" s="68">
        <v>517.0</v>
      </c>
      <c r="O343" s="68">
        <v>586.0</v>
      </c>
      <c r="P343" s="68">
        <v>519.0</v>
      </c>
      <c r="Q343" s="68">
        <v>515.0</v>
      </c>
      <c r="R343" s="68">
        <v>488.0</v>
      </c>
      <c r="S343" s="68">
        <v>428.0</v>
      </c>
      <c r="T343" s="68">
        <v>322.0</v>
      </c>
    </row>
    <row r="344">
      <c r="A344" s="429" t="s">
        <v>1388</v>
      </c>
      <c r="B344" s="68">
        <v>2.0230715E7</v>
      </c>
      <c r="C344" s="68">
        <v>1789.0</v>
      </c>
      <c r="D344" s="68">
        <v>37.0</v>
      </c>
      <c r="E344" s="68">
        <v>2877.0</v>
      </c>
      <c r="F344" s="68">
        <v>13051.0</v>
      </c>
      <c r="G344" s="68">
        <v>5852.0</v>
      </c>
      <c r="H344" s="68">
        <v>27307.0</v>
      </c>
      <c r="I344" s="68">
        <v>9457.0</v>
      </c>
      <c r="J344" s="68">
        <v>240.0</v>
      </c>
      <c r="K344" s="68">
        <v>547.0</v>
      </c>
      <c r="L344" s="68">
        <v>600.0</v>
      </c>
      <c r="M344" s="68">
        <v>594.0</v>
      </c>
      <c r="N344" s="68">
        <v>572.0</v>
      </c>
      <c r="O344" s="68">
        <v>593.0</v>
      </c>
      <c r="P344" s="68">
        <v>596.0</v>
      </c>
      <c r="Q344" s="68">
        <v>643.0</v>
      </c>
      <c r="R344" s="68">
        <v>582.0</v>
      </c>
      <c r="S344" s="68">
        <v>500.0</v>
      </c>
      <c r="T344" s="68">
        <v>339.0</v>
      </c>
    </row>
    <row r="345">
      <c r="A345" s="429" t="s">
        <v>1388</v>
      </c>
      <c r="B345" s="68">
        <v>2.0230615E7</v>
      </c>
      <c r="C345" s="68">
        <v>2490.0</v>
      </c>
      <c r="D345" s="68">
        <v>41.0</v>
      </c>
      <c r="E345" s="68">
        <v>3588.0</v>
      </c>
      <c r="F345" s="68">
        <v>12350.0</v>
      </c>
      <c r="G345" s="68">
        <v>5778.0</v>
      </c>
      <c r="H345" s="68">
        <v>25017.0</v>
      </c>
      <c r="I345" s="68">
        <v>10181.0</v>
      </c>
      <c r="J345" s="68">
        <v>210.0</v>
      </c>
      <c r="K345" s="68">
        <v>480.0</v>
      </c>
      <c r="L345" s="68">
        <v>593.0</v>
      </c>
      <c r="M345" s="68">
        <v>598.0</v>
      </c>
      <c r="N345" s="68">
        <v>564.0</v>
      </c>
      <c r="O345" s="68">
        <v>608.0</v>
      </c>
      <c r="P345" s="68">
        <v>638.0</v>
      </c>
      <c r="Q345" s="68">
        <v>603.0</v>
      </c>
      <c r="R345" s="68">
        <v>569.0</v>
      </c>
      <c r="S345" s="68">
        <v>479.0</v>
      </c>
      <c r="T345" s="68">
        <v>381.0</v>
      </c>
    </row>
    <row r="346">
      <c r="A346" s="429" t="s">
        <v>1388</v>
      </c>
      <c r="B346" s="68">
        <v>2.0230515E7</v>
      </c>
      <c r="C346" s="68">
        <v>2017.0</v>
      </c>
      <c r="D346" s="68">
        <v>54.0</v>
      </c>
      <c r="E346" s="68">
        <v>2849.0</v>
      </c>
      <c r="F346" s="68">
        <v>12811.0</v>
      </c>
      <c r="G346" s="68">
        <v>5792.0</v>
      </c>
      <c r="H346" s="68">
        <v>25942.0</v>
      </c>
      <c r="I346" s="68">
        <v>9870.0</v>
      </c>
      <c r="J346" s="68">
        <v>203.0</v>
      </c>
      <c r="K346" s="68">
        <v>475.0</v>
      </c>
      <c r="L346" s="68">
        <v>664.0</v>
      </c>
      <c r="M346" s="68">
        <v>582.0</v>
      </c>
      <c r="N346" s="68">
        <v>576.0</v>
      </c>
      <c r="O346" s="68">
        <v>676.0</v>
      </c>
      <c r="P346" s="68">
        <v>618.0</v>
      </c>
      <c r="Q346" s="68">
        <v>604.0</v>
      </c>
      <c r="R346" s="68">
        <v>537.0</v>
      </c>
      <c r="S346" s="68">
        <v>445.0</v>
      </c>
      <c r="T346" s="68">
        <v>360.0</v>
      </c>
    </row>
    <row r="347">
      <c r="A347" s="429" t="s">
        <v>1388</v>
      </c>
      <c r="B347" s="68">
        <v>2.0230415E7</v>
      </c>
      <c r="C347" s="68">
        <v>2723.0</v>
      </c>
      <c r="D347" s="68">
        <v>78.0</v>
      </c>
      <c r="E347" s="68">
        <v>3566.0</v>
      </c>
      <c r="F347" s="68">
        <v>16858.0</v>
      </c>
      <c r="G347" s="68">
        <v>7127.0</v>
      </c>
      <c r="H347" s="68">
        <v>26662.0</v>
      </c>
      <c r="I347" s="68">
        <v>9664.0</v>
      </c>
      <c r="J347" s="68">
        <v>291.0</v>
      </c>
      <c r="K347" s="68">
        <v>538.0</v>
      </c>
      <c r="L347" s="68">
        <v>681.0</v>
      </c>
      <c r="M347" s="68">
        <v>706.0</v>
      </c>
      <c r="N347" s="68">
        <v>762.0</v>
      </c>
      <c r="O347" s="68">
        <v>728.0</v>
      </c>
      <c r="P347" s="68">
        <v>734.0</v>
      </c>
      <c r="Q347" s="68">
        <v>742.0</v>
      </c>
      <c r="R347" s="68">
        <v>701.0</v>
      </c>
      <c r="S347" s="68">
        <v>669.0</v>
      </c>
      <c r="T347" s="68">
        <v>520.0</v>
      </c>
    </row>
    <row r="348">
      <c r="A348" s="429" t="s">
        <v>1388</v>
      </c>
      <c r="B348" s="68">
        <v>2.0230315E7</v>
      </c>
      <c r="C348" s="68">
        <v>2782.0</v>
      </c>
      <c r="D348" s="68">
        <v>69.0</v>
      </c>
      <c r="E348" s="68">
        <v>3719.0</v>
      </c>
      <c r="F348" s="68">
        <v>15988.0</v>
      </c>
      <c r="G348" s="68">
        <v>6366.0</v>
      </c>
      <c r="H348" s="68">
        <v>27076.0</v>
      </c>
      <c r="I348" s="68">
        <v>10991.0</v>
      </c>
      <c r="J348" s="68">
        <v>302.0</v>
      </c>
      <c r="K348" s="68">
        <v>572.0</v>
      </c>
      <c r="L348" s="68">
        <v>775.0</v>
      </c>
      <c r="M348" s="68">
        <v>766.0</v>
      </c>
      <c r="N348" s="68">
        <v>654.0</v>
      </c>
      <c r="O348" s="68">
        <v>682.0</v>
      </c>
      <c r="P348" s="68">
        <v>612.0</v>
      </c>
      <c r="Q348" s="68">
        <v>607.0</v>
      </c>
      <c r="R348" s="68">
        <v>579.0</v>
      </c>
      <c r="S348" s="68">
        <v>461.0</v>
      </c>
      <c r="T348" s="68">
        <v>356.0</v>
      </c>
    </row>
    <row r="349">
      <c r="A349" s="429" t="s">
        <v>1388</v>
      </c>
      <c r="B349" s="68">
        <v>2.0230215E7</v>
      </c>
      <c r="C349" s="68">
        <v>3132.0</v>
      </c>
      <c r="D349" s="68">
        <v>52.0</v>
      </c>
      <c r="E349" s="68">
        <v>4232.0</v>
      </c>
      <c r="F349" s="68">
        <v>16737.0</v>
      </c>
      <c r="G349" s="68">
        <v>7040.0</v>
      </c>
      <c r="H349" s="68">
        <v>29130.0</v>
      </c>
      <c r="I349" s="68">
        <v>10359.0</v>
      </c>
      <c r="J349" s="68">
        <v>325.0</v>
      </c>
      <c r="K349" s="68">
        <v>676.0</v>
      </c>
      <c r="L349" s="68">
        <v>878.0</v>
      </c>
      <c r="M349" s="68">
        <v>821.0</v>
      </c>
      <c r="N349" s="68">
        <v>749.0</v>
      </c>
      <c r="O349" s="68">
        <v>715.0</v>
      </c>
      <c r="P349" s="68">
        <v>686.0</v>
      </c>
      <c r="Q349" s="68">
        <v>662.0</v>
      </c>
      <c r="R349" s="68">
        <v>597.0</v>
      </c>
      <c r="S349" s="68">
        <v>536.0</v>
      </c>
      <c r="T349" s="68">
        <v>395.0</v>
      </c>
    </row>
    <row r="350">
      <c r="A350" s="429" t="s">
        <v>1388</v>
      </c>
      <c r="B350" s="68">
        <v>2.0230115E7</v>
      </c>
      <c r="C350" s="68">
        <v>1723.0</v>
      </c>
      <c r="D350" s="68">
        <v>35.0</v>
      </c>
      <c r="E350" s="68">
        <v>2415.0</v>
      </c>
      <c r="F350" s="68">
        <v>15691.0</v>
      </c>
      <c r="G350" s="68">
        <v>5989.0</v>
      </c>
      <c r="H350" s="68">
        <v>28812.0</v>
      </c>
      <c r="I350" s="68">
        <v>10519.0</v>
      </c>
      <c r="J350" s="68">
        <v>219.0</v>
      </c>
      <c r="K350" s="68">
        <v>498.0</v>
      </c>
      <c r="L350" s="68">
        <v>725.0</v>
      </c>
      <c r="M350" s="68">
        <v>750.0</v>
      </c>
      <c r="N350" s="68">
        <v>665.0</v>
      </c>
      <c r="O350" s="68">
        <v>637.0</v>
      </c>
      <c r="P350" s="68">
        <v>632.0</v>
      </c>
      <c r="Q350" s="68">
        <v>587.0</v>
      </c>
      <c r="R350" s="68">
        <v>518.0</v>
      </c>
      <c r="S350" s="68">
        <v>425.0</v>
      </c>
      <c r="T350" s="68">
        <v>333.0</v>
      </c>
    </row>
    <row r="351">
      <c r="A351" s="429" t="s">
        <v>1388</v>
      </c>
      <c r="B351" s="68">
        <v>2.0221215E7</v>
      </c>
      <c r="C351" s="68">
        <v>1344.0</v>
      </c>
      <c r="D351" s="68">
        <v>28.0</v>
      </c>
      <c r="E351" s="68">
        <v>2726.0</v>
      </c>
      <c r="F351" s="68">
        <v>10375.0</v>
      </c>
      <c r="G351" s="68">
        <v>7046.0</v>
      </c>
      <c r="H351" s="68">
        <v>30742.0</v>
      </c>
      <c r="I351" s="68">
        <v>9978.0</v>
      </c>
      <c r="J351" s="68">
        <v>210.0</v>
      </c>
      <c r="K351" s="68">
        <v>515.0</v>
      </c>
      <c r="L351" s="68">
        <v>1025.0</v>
      </c>
      <c r="M351" s="68">
        <v>961.0</v>
      </c>
      <c r="N351" s="68">
        <v>815.0</v>
      </c>
      <c r="O351" s="68">
        <v>804.0</v>
      </c>
      <c r="P351" s="68">
        <v>683.0</v>
      </c>
      <c r="Q351" s="68">
        <v>598.0</v>
      </c>
      <c r="R351" s="68">
        <v>587.0</v>
      </c>
      <c r="S351" s="68">
        <v>471.0</v>
      </c>
      <c r="T351" s="68">
        <v>377.0</v>
      </c>
    </row>
    <row r="352">
      <c r="A352" s="429" t="s">
        <v>1388</v>
      </c>
      <c r="B352" s="68">
        <v>2.0221115E7</v>
      </c>
      <c r="C352" s="68">
        <v>2480.0</v>
      </c>
      <c r="D352" s="68">
        <v>43.0</v>
      </c>
      <c r="E352" s="68">
        <v>4171.0</v>
      </c>
      <c r="F352" s="68">
        <v>11718.0</v>
      </c>
      <c r="G352" s="68">
        <v>6113.0</v>
      </c>
      <c r="H352" s="68">
        <v>29126.0</v>
      </c>
      <c r="I352" s="68">
        <v>10482.0</v>
      </c>
      <c r="J352" s="68">
        <v>237.0</v>
      </c>
      <c r="K352" s="68">
        <v>511.0</v>
      </c>
      <c r="L352" s="68">
        <v>881.0</v>
      </c>
      <c r="M352" s="68">
        <v>831.0</v>
      </c>
      <c r="N352" s="68">
        <v>691.0</v>
      </c>
      <c r="O352" s="68">
        <v>674.0</v>
      </c>
      <c r="P352" s="68">
        <v>589.0</v>
      </c>
      <c r="Q352" s="68">
        <v>560.0</v>
      </c>
      <c r="R352" s="68">
        <v>489.0</v>
      </c>
      <c r="S352" s="68">
        <v>397.0</v>
      </c>
      <c r="T352" s="68">
        <v>253.0</v>
      </c>
    </row>
    <row r="353">
      <c r="A353" s="429" t="s">
        <v>1388</v>
      </c>
      <c r="B353" s="68">
        <v>2.0221015E7</v>
      </c>
      <c r="C353" s="68">
        <v>1480.0</v>
      </c>
      <c r="D353" s="68">
        <v>31.0</v>
      </c>
      <c r="E353" s="68">
        <v>2567.0</v>
      </c>
      <c r="F353" s="68">
        <v>12293.0</v>
      </c>
      <c r="G353" s="68">
        <v>6265.0</v>
      </c>
      <c r="H353" s="68">
        <v>30426.0</v>
      </c>
      <c r="I353" s="68">
        <v>10062.0</v>
      </c>
      <c r="J353" s="68">
        <v>288.0</v>
      </c>
      <c r="K353" s="68">
        <v>575.0</v>
      </c>
      <c r="L353" s="68">
        <v>897.0</v>
      </c>
      <c r="M353" s="68">
        <v>776.0</v>
      </c>
      <c r="N353" s="68">
        <v>760.0</v>
      </c>
      <c r="O353" s="68">
        <v>711.0</v>
      </c>
      <c r="P353" s="68">
        <v>588.0</v>
      </c>
      <c r="Q353" s="68">
        <v>548.0</v>
      </c>
      <c r="R353" s="68">
        <v>473.0</v>
      </c>
      <c r="S353" s="68">
        <v>392.0</v>
      </c>
      <c r="T353" s="68">
        <v>257.0</v>
      </c>
    </row>
    <row r="354">
      <c r="A354" s="429" t="s">
        <v>1388</v>
      </c>
      <c r="B354" s="68">
        <v>2.0220915E7</v>
      </c>
      <c r="C354" s="68">
        <v>1370.0</v>
      </c>
      <c r="D354" s="68">
        <v>17.0</v>
      </c>
      <c r="E354" s="68">
        <v>2639.0</v>
      </c>
      <c r="F354" s="68">
        <v>11322.0</v>
      </c>
      <c r="G354" s="68">
        <v>6606.0</v>
      </c>
      <c r="H354" s="68">
        <v>30407.0</v>
      </c>
      <c r="I354" s="68">
        <v>10235.0</v>
      </c>
      <c r="J354" s="68">
        <v>331.0</v>
      </c>
      <c r="K354" s="68">
        <v>629.0</v>
      </c>
      <c r="L354" s="68">
        <v>955.0</v>
      </c>
      <c r="M354" s="68">
        <v>861.0</v>
      </c>
      <c r="N354" s="68">
        <v>776.0</v>
      </c>
      <c r="O354" s="68">
        <v>738.0</v>
      </c>
      <c r="P354" s="68">
        <v>685.0</v>
      </c>
      <c r="Q354" s="68">
        <v>554.0</v>
      </c>
      <c r="R354" s="68">
        <v>467.0</v>
      </c>
      <c r="S354" s="68">
        <v>369.0</v>
      </c>
      <c r="T354" s="68">
        <v>241.0</v>
      </c>
    </row>
    <row r="355">
      <c r="A355" s="429" t="s">
        <v>1388</v>
      </c>
      <c r="B355" s="68">
        <v>2.0220815E7</v>
      </c>
      <c r="C355" s="68">
        <v>1783.0</v>
      </c>
      <c r="D355" s="68">
        <v>16.0</v>
      </c>
      <c r="E355" s="68">
        <v>2961.0</v>
      </c>
      <c r="F355" s="68">
        <v>11591.0</v>
      </c>
      <c r="G355" s="68">
        <v>6553.0</v>
      </c>
      <c r="H355" s="68">
        <v>30553.0</v>
      </c>
      <c r="I355" s="68">
        <v>10165.0</v>
      </c>
      <c r="J355" s="68">
        <v>345.0</v>
      </c>
      <c r="K355" s="68">
        <v>677.0</v>
      </c>
      <c r="L355" s="68">
        <v>935.0</v>
      </c>
      <c r="M355" s="68">
        <v>884.0</v>
      </c>
      <c r="N355" s="68">
        <v>749.0</v>
      </c>
      <c r="O355" s="68">
        <v>703.0</v>
      </c>
      <c r="P355" s="68">
        <v>665.0</v>
      </c>
      <c r="Q355" s="68">
        <v>578.0</v>
      </c>
      <c r="R355" s="68">
        <v>418.0</v>
      </c>
      <c r="S355" s="68">
        <v>345.0</v>
      </c>
      <c r="T355" s="68">
        <v>254.0</v>
      </c>
    </row>
    <row r="356">
      <c r="A356" s="429" t="s">
        <v>1388</v>
      </c>
      <c r="B356" s="68">
        <v>2.0220715E7</v>
      </c>
      <c r="C356" s="68">
        <v>3227.0</v>
      </c>
      <c r="D356" s="68">
        <v>27.0</v>
      </c>
      <c r="E356" s="68">
        <v>4966.0</v>
      </c>
      <c r="F356" s="68">
        <v>13493.0</v>
      </c>
      <c r="G356" s="68">
        <v>6443.0</v>
      </c>
      <c r="H356" s="68">
        <v>31333.0</v>
      </c>
      <c r="I356" s="68">
        <v>9946.0</v>
      </c>
      <c r="J356" s="68">
        <v>308.0</v>
      </c>
      <c r="K356" s="68">
        <v>653.0</v>
      </c>
      <c r="L356" s="68">
        <v>1010.0</v>
      </c>
      <c r="M356" s="68">
        <v>850.0</v>
      </c>
      <c r="N356" s="68">
        <v>731.0</v>
      </c>
      <c r="O356" s="68">
        <v>721.0</v>
      </c>
      <c r="P356" s="68">
        <v>616.0</v>
      </c>
      <c r="Q356" s="68">
        <v>531.0</v>
      </c>
      <c r="R356" s="68">
        <v>441.0</v>
      </c>
      <c r="S356" s="68">
        <v>344.0</v>
      </c>
      <c r="T356" s="68">
        <v>238.0</v>
      </c>
    </row>
    <row r="357">
      <c r="A357" s="429" t="s">
        <v>1388</v>
      </c>
      <c r="B357" s="68">
        <v>2.0220615E7</v>
      </c>
      <c r="C357" s="68">
        <v>1847.0</v>
      </c>
      <c r="D357" s="68">
        <v>30.0</v>
      </c>
      <c r="E357" s="68">
        <v>2801.0</v>
      </c>
      <c r="F357" s="68">
        <v>19159.0</v>
      </c>
      <c r="G357" s="68">
        <v>4857.0</v>
      </c>
      <c r="H357" s="68">
        <v>43581.0</v>
      </c>
      <c r="I357" s="68">
        <v>8829.0</v>
      </c>
      <c r="J357" s="68">
        <v>368.0</v>
      </c>
      <c r="K357" s="68">
        <v>571.0</v>
      </c>
      <c r="L357" s="68">
        <v>640.0</v>
      </c>
      <c r="M357" s="68">
        <v>554.0</v>
      </c>
      <c r="N357" s="68">
        <v>557.0</v>
      </c>
      <c r="O357" s="68">
        <v>434.0</v>
      </c>
      <c r="P357" s="68">
        <v>446.0</v>
      </c>
      <c r="Q357" s="68">
        <v>421.0</v>
      </c>
      <c r="R357" s="68">
        <v>356.0</v>
      </c>
      <c r="S357" s="68">
        <v>284.0</v>
      </c>
      <c r="T357" s="68">
        <v>226.0</v>
      </c>
    </row>
    <row r="358">
      <c r="A358" s="429" t="s">
        <v>1388</v>
      </c>
      <c r="B358" s="68">
        <v>2.0220515E7</v>
      </c>
      <c r="C358" s="68">
        <v>888.0</v>
      </c>
      <c r="D358" s="68">
        <v>18.0</v>
      </c>
      <c r="E358" s="68">
        <v>1432.0</v>
      </c>
      <c r="F358" s="68">
        <v>18016.0</v>
      </c>
      <c r="G358" s="68">
        <v>4951.0</v>
      </c>
      <c r="H358" s="68">
        <v>39183.0</v>
      </c>
      <c r="I358" s="68">
        <v>9906.0</v>
      </c>
      <c r="J358" s="68">
        <v>374.0</v>
      </c>
      <c r="K358" s="68">
        <v>514.0</v>
      </c>
      <c r="L358" s="68">
        <v>565.0</v>
      </c>
      <c r="M358" s="68">
        <v>587.0</v>
      </c>
      <c r="N358" s="68">
        <v>508.0</v>
      </c>
      <c r="O358" s="68">
        <v>490.0</v>
      </c>
      <c r="P358" s="68">
        <v>496.0</v>
      </c>
      <c r="Q358" s="68">
        <v>470.0</v>
      </c>
      <c r="R358" s="68">
        <v>366.0</v>
      </c>
      <c r="S358" s="68">
        <v>348.0</v>
      </c>
      <c r="T358" s="68">
        <v>233.0</v>
      </c>
    </row>
    <row r="359">
      <c r="A359" s="429" t="s">
        <v>1388</v>
      </c>
      <c r="B359" s="68">
        <v>2.0220415E7</v>
      </c>
      <c r="C359" s="68">
        <v>1945.0</v>
      </c>
      <c r="D359" s="68">
        <v>28.0</v>
      </c>
      <c r="E359" s="68">
        <v>2981.0</v>
      </c>
      <c r="F359" s="68">
        <v>17877.0</v>
      </c>
      <c r="G359" s="68">
        <v>4773.0</v>
      </c>
      <c r="H359" s="68">
        <v>39715.0</v>
      </c>
      <c r="I359" s="68">
        <v>9689.0</v>
      </c>
      <c r="J359" s="68">
        <v>352.0</v>
      </c>
      <c r="K359" s="68">
        <v>511.0</v>
      </c>
      <c r="L359" s="68">
        <v>580.0</v>
      </c>
      <c r="M359" s="68">
        <v>581.0</v>
      </c>
      <c r="N359" s="68">
        <v>485.0</v>
      </c>
      <c r="O359" s="68">
        <v>455.0</v>
      </c>
      <c r="P359" s="68">
        <v>460.0</v>
      </c>
      <c r="Q359" s="68">
        <v>443.0</v>
      </c>
      <c r="R359" s="68">
        <v>348.0</v>
      </c>
      <c r="S359" s="68">
        <v>349.0</v>
      </c>
      <c r="T359" s="68">
        <v>209.0</v>
      </c>
    </row>
    <row r="360">
      <c r="A360" s="429" t="s">
        <v>1388</v>
      </c>
      <c r="B360" s="68">
        <v>2.0220315E7</v>
      </c>
      <c r="C360" s="68">
        <v>968.0</v>
      </c>
      <c r="D360" s="68">
        <v>26.0</v>
      </c>
      <c r="E360" s="68">
        <v>1443.0</v>
      </c>
      <c r="F360" s="68">
        <v>20022.0</v>
      </c>
      <c r="G360" s="68">
        <v>4683.0</v>
      </c>
      <c r="H360" s="68">
        <v>39100.0</v>
      </c>
      <c r="I360" s="68">
        <v>9610.0</v>
      </c>
      <c r="J360" s="68">
        <v>355.0</v>
      </c>
      <c r="K360" s="68">
        <v>474.0</v>
      </c>
      <c r="L360" s="68">
        <v>536.0</v>
      </c>
      <c r="M360" s="68">
        <v>560.0</v>
      </c>
      <c r="N360" s="68">
        <v>521.0</v>
      </c>
      <c r="O360" s="68">
        <v>441.0</v>
      </c>
      <c r="P360" s="68">
        <v>452.0</v>
      </c>
      <c r="Q360" s="68">
        <v>427.0</v>
      </c>
      <c r="R360" s="68">
        <v>377.0</v>
      </c>
      <c r="S360" s="68">
        <v>312.0</v>
      </c>
      <c r="T360" s="68">
        <v>228.0</v>
      </c>
    </row>
    <row r="361">
      <c r="A361" s="429" t="s">
        <v>1388</v>
      </c>
      <c r="B361" s="68">
        <v>2.0220215E7</v>
      </c>
      <c r="C361" s="68">
        <v>2277.0</v>
      </c>
      <c r="D361" s="68">
        <v>35.0</v>
      </c>
      <c r="E361" s="68">
        <v>4921.0</v>
      </c>
      <c r="F361" s="68">
        <v>14111.0</v>
      </c>
      <c r="G361" s="68">
        <v>4706.0</v>
      </c>
      <c r="H361" s="68">
        <v>39698.0</v>
      </c>
      <c r="I361" s="68">
        <v>9409.0</v>
      </c>
      <c r="J361" s="68">
        <v>369.0</v>
      </c>
      <c r="K361" s="68">
        <v>460.0</v>
      </c>
      <c r="L361" s="68">
        <v>515.0</v>
      </c>
      <c r="M361" s="68">
        <v>518.0</v>
      </c>
      <c r="N361" s="68">
        <v>520.0</v>
      </c>
      <c r="O361" s="68">
        <v>481.0</v>
      </c>
      <c r="P361" s="68">
        <v>445.0</v>
      </c>
      <c r="Q361" s="68">
        <v>465.0</v>
      </c>
      <c r="R361" s="68">
        <v>391.0</v>
      </c>
      <c r="S361" s="68">
        <v>315.0</v>
      </c>
      <c r="T361" s="68">
        <v>227.0</v>
      </c>
    </row>
    <row r="362">
      <c r="A362" s="429" t="s">
        <v>1409</v>
      </c>
      <c r="B362" s="68">
        <v>2.0240115E7</v>
      </c>
      <c r="C362" s="68">
        <v>0.0</v>
      </c>
      <c r="D362" s="68">
        <v>0.0</v>
      </c>
      <c r="E362" s="68">
        <v>0.0</v>
      </c>
      <c r="F362" s="68">
        <v>7620.0</v>
      </c>
      <c r="G362" s="68">
        <v>24592.0</v>
      </c>
      <c r="H362" s="68">
        <v>45960.0</v>
      </c>
      <c r="I362" s="68">
        <v>6031.0</v>
      </c>
      <c r="J362" s="68">
        <v>831.0</v>
      </c>
      <c r="K362" s="68">
        <v>2859.0</v>
      </c>
      <c r="L362" s="68">
        <v>3391.0</v>
      </c>
      <c r="M362" s="68">
        <v>2685.0</v>
      </c>
      <c r="N362" s="68">
        <v>2441.0</v>
      </c>
      <c r="O362" s="68">
        <v>2527.0</v>
      </c>
      <c r="P362" s="68">
        <v>2452.0</v>
      </c>
      <c r="Q362" s="68">
        <v>2223.0</v>
      </c>
      <c r="R362" s="68">
        <v>1917.0</v>
      </c>
      <c r="S362" s="68">
        <v>1690.0</v>
      </c>
      <c r="T362" s="68">
        <v>1469.0</v>
      </c>
    </row>
    <row r="363">
      <c r="A363" s="429" t="s">
        <v>1409</v>
      </c>
      <c r="B363" s="68">
        <v>2.0231215E7</v>
      </c>
      <c r="C363" s="68">
        <v>0.0</v>
      </c>
      <c r="D363" s="68">
        <v>0.0</v>
      </c>
      <c r="E363" s="68">
        <v>0.0</v>
      </c>
      <c r="F363" s="68">
        <v>6421.0</v>
      </c>
      <c r="G363" s="68">
        <v>19902.0</v>
      </c>
      <c r="H363" s="68">
        <v>44046.0</v>
      </c>
      <c r="I363" s="68">
        <v>6143.0</v>
      </c>
      <c r="J363" s="68">
        <v>744.0</v>
      </c>
      <c r="K363" s="68">
        <v>2496.0</v>
      </c>
      <c r="L363" s="68">
        <v>2766.0</v>
      </c>
      <c r="M363" s="68">
        <v>2158.0</v>
      </c>
      <c r="N363" s="68">
        <v>2079.0</v>
      </c>
      <c r="O363" s="68">
        <v>2048.0</v>
      </c>
      <c r="P363" s="68">
        <v>1931.0</v>
      </c>
      <c r="Q363" s="68">
        <v>1747.0</v>
      </c>
      <c r="R363" s="68">
        <v>1461.0</v>
      </c>
      <c r="S363" s="68">
        <v>1316.0</v>
      </c>
      <c r="T363" s="68">
        <v>1047.0</v>
      </c>
    </row>
    <row r="364">
      <c r="A364" s="429" t="s">
        <v>1409</v>
      </c>
      <c r="B364" s="68">
        <v>2.0231115E7</v>
      </c>
      <c r="C364" s="68">
        <v>0.0</v>
      </c>
      <c r="D364" s="68">
        <v>0.0</v>
      </c>
      <c r="E364" s="68">
        <v>0.0</v>
      </c>
      <c r="F364" s="68">
        <v>5191.0</v>
      </c>
      <c r="G364" s="68">
        <v>17224.0</v>
      </c>
      <c r="H364" s="68">
        <v>38548.0</v>
      </c>
      <c r="I364" s="68">
        <v>6900.0</v>
      </c>
      <c r="J364" s="68">
        <v>628.0</v>
      </c>
      <c r="K364" s="68">
        <v>2001.0</v>
      </c>
      <c r="L364" s="68">
        <v>2312.0</v>
      </c>
      <c r="M364" s="68">
        <v>1778.0</v>
      </c>
      <c r="N364" s="68">
        <v>1938.0</v>
      </c>
      <c r="O364" s="68">
        <v>1875.0</v>
      </c>
      <c r="P364" s="68">
        <v>1702.0</v>
      </c>
      <c r="Q364" s="68">
        <v>1556.0</v>
      </c>
      <c r="R364" s="68">
        <v>1276.0</v>
      </c>
      <c r="S364" s="68">
        <v>1189.0</v>
      </c>
      <c r="T364" s="68">
        <v>856.0</v>
      </c>
    </row>
    <row r="365">
      <c r="A365" s="429" t="s">
        <v>1409</v>
      </c>
      <c r="B365" s="68">
        <v>2.0231015E7</v>
      </c>
      <c r="C365" s="68">
        <v>0.0</v>
      </c>
      <c r="D365" s="68">
        <v>0.0</v>
      </c>
      <c r="E365" s="68">
        <v>0.0</v>
      </c>
      <c r="F365" s="68">
        <v>5080.0</v>
      </c>
      <c r="G365" s="68">
        <v>17939.0</v>
      </c>
      <c r="H365" s="68">
        <v>38755.0</v>
      </c>
      <c r="I365" s="68">
        <v>6788.0</v>
      </c>
      <c r="J365" s="68">
        <v>670.0</v>
      </c>
      <c r="K365" s="68">
        <v>2148.0</v>
      </c>
      <c r="L365" s="68">
        <v>2466.0</v>
      </c>
      <c r="M365" s="68">
        <v>1903.0</v>
      </c>
      <c r="N365" s="68">
        <v>2011.0</v>
      </c>
      <c r="O365" s="68">
        <v>2005.0</v>
      </c>
      <c r="P365" s="68">
        <v>1656.0</v>
      </c>
      <c r="Q365" s="68">
        <v>1547.0</v>
      </c>
      <c r="R365" s="68">
        <v>1296.0</v>
      </c>
      <c r="S365" s="68">
        <v>1174.0</v>
      </c>
      <c r="T365" s="68">
        <v>941.0</v>
      </c>
    </row>
    <row r="366">
      <c r="A366" s="429" t="s">
        <v>1409</v>
      </c>
      <c r="B366" s="68">
        <v>2.0230915E7</v>
      </c>
      <c r="C366" s="68">
        <v>0.0</v>
      </c>
      <c r="D366" s="68">
        <v>0.0</v>
      </c>
      <c r="E366" s="68">
        <v>0.0</v>
      </c>
      <c r="F366" s="68">
        <v>4227.0</v>
      </c>
      <c r="G366" s="68">
        <v>18779.0</v>
      </c>
      <c r="H366" s="68">
        <v>35952.0</v>
      </c>
      <c r="I366" s="68">
        <v>7428.0</v>
      </c>
      <c r="J366" s="68">
        <v>651.0</v>
      </c>
      <c r="K366" s="68">
        <v>2232.0</v>
      </c>
      <c r="L366" s="68">
        <v>2544.0</v>
      </c>
      <c r="M366" s="68">
        <v>1868.0</v>
      </c>
      <c r="N366" s="68">
        <v>2101.0</v>
      </c>
      <c r="O366" s="68">
        <v>2008.0</v>
      </c>
      <c r="P366" s="68">
        <v>1834.0</v>
      </c>
      <c r="Q366" s="68">
        <v>1664.0</v>
      </c>
      <c r="R366" s="68">
        <v>1444.0</v>
      </c>
      <c r="S366" s="68">
        <v>1307.0</v>
      </c>
      <c r="T366" s="68">
        <v>1013.0</v>
      </c>
    </row>
    <row r="367">
      <c r="A367" s="429" t="s">
        <v>1409</v>
      </c>
      <c r="B367" s="68">
        <v>2.0230815E7</v>
      </c>
      <c r="C367" s="68">
        <v>0.0</v>
      </c>
      <c r="D367" s="68">
        <v>0.0</v>
      </c>
      <c r="E367" s="68">
        <v>0.0</v>
      </c>
      <c r="F367" s="68">
        <v>5079.0</v>
      </c>
      <c r="G367" s="68">
        <v>52005.0</v>
      </c>
      <c r="H367" s="68">
        <v>40902.0</v>
      </c>
      <c r="I367" s="68">
        <v>6833.0</v>
      </c>
      <c r="J367" s="68">
        <v>731.0</v>
      </c>
      <c r="K367" s="68">
        <v>2374.0</v>
      </c>
      <c r="L367" s="68">
        <v>2850.0</v>
      </c>
      <c r="M367" s="68">
        <v>3090.0</v>
      </c>
      <c r="N367" s="68">
        <v>4660.0</v>
      </c>
      <c r="O367" s="68">
        <v>5749.0</v>
      </c>
      <c r="P367" s="68">
        <v>6321.0</v>
      </c>
      <c r="Q367" s="68">
        <v>6812.0</v>
      </c>
      <c r="R367" s="68">
        <v>7211.0</v>
      </c>
      <c r="S367" s="68">
        <v>6894.0</v>
      </c>
      <c r="T367" s="68">
        <v>5120.0</v>
      </c>
    </row>
    <row r="368">
      <c r="A368" s="429" t="s">
        <v>1409</v>
      </c>
      <c r="B368" s="68">
        <v>2.0230715E7</v>
      </c>
      <c r="C368" s="68">
        <v>0.0</v>
      </c>
      <c r="D368" s="68">
        <v>0.0</v>
      </c>
      <c r="E368" s="68">
        <v>0.0</v>
      </c>
      <c r="F368" s="68">
        <v>6314.0</v>
      </c>
      <c r="G368" s="68">
        <v>54662.0</v>
      </c>
      <c r="H368" s="68">
        <v>43081.0</v>
      </c>
      <c r="I368" s="68">
        <v>6501.0</v>
      </c>
      <c r="J368" s="68">
        <v>821.0</v>
      </c>
      <c r="K368" s="68">
        <v>2580.0</v>
      </c>
      <c r="L368" s="68">
        <v>2667.0</v>
      </c>
      <c r="M368" s="68">
        <v>3087.0</v>
      </c>
      <c r="N368" s="68">
        <v>4587.0</v>
      </c>
      <c r="O368" s="68">
        <v>5770.0</v>
      </c>
      <c r="P368" s="68">
        <v>6606.0</v>
      </c>
      <c r="Q368" s="68">
        <v>7255.0</v>
      </c>
      <c r="R368" s="68">
        <v>7808.0</v>
      </c>
      <c r="S368" s="68">
        <v>7504.0</v>
      </c>
      <c r="T368" s="68">
        <v>5740.0</v>
      </c>
    </row>
    <row r="369">
      <c r="A369" s="429" t="s">
        <v>1409</v>
      </c>
      <c r="B369" s="68">
        <v>2.0230615E7</v>
      </c>
      <c r="C369" s="68">
        <v>0.0</v>
      </c>
      <c r="D369" s="68">
        <v>0.0</v>
      </c>
      <c r="E369" s="68">
        <v>0.0</v>
      </c>
      <c r="F369" s="68">
        <v>7112.0</v>
      </c>
      <c r="G369" s="68">
        <v>42499.0</v>
      </c>
      <c r="H369" s="68">
        <v>48469.0</v>
      </c>
      <c r="I369" s="68">
        <v>5875.0</v>
      </c>
      <c r="J369" s="68">
        <v>900.0</v>
      </c>
      <c r="K369" s="68">
        <v>2665.0</v>
      </c>
      <c r="L369" s="68">
        <v>2269.0</v>
      </c>
      <c r="M369" s="68">
        <v>2635.0</v>
      </c>
      <c r="N369" s="68">
        <v>3507.0</v>
      </c>
      <c r="O369" s="68">
        <v>4364.0</v>
      </c>
      <c r="P369" s="68">
        <v>4761.0</v>
      </c>
      <c r="Q369" s="68">
        <v>5334.0</v>
      </c>
      <c r="R369" s="68">
        <v>5605.0</v>
      </c>
      <c r="S369" s="68">
        <v>5811.0</v>
      </c>
      <c r="T369" s="68">
        <v>4461.0</v>
      </c>
    </row>
    <row r="370">
      <c r="A370" s="429" t="s">
        <v>1409</v>
      </c>
      <c r="B370" s="68">
        <v>2.0230515E7</v>
      </c>
      <c r="C370" s="68">
        <v>0.0</v>
      </c>
      <c r="D370" s="68">
        <v>0.0</v>
      </c>
      <c r="E370" s="68">
        <v>0.0</v>
      </c>
      <c r="F370" s="68">
        <v>6450.0</v>
      </c>
      <c r="G370" s="68">
        <v>18957.0</v>
      </c>
      <c r="H370" s="68">
        <v>47257.0</v>
      </c>
      <c r="I370" s="68">
        <v>5950.0</v>
      </c>
      <c r="J370" s="68">
        <v>822.0</v>
      </c>
      <c r="K370" s="68">
        <v>2550.0</v>
      </c>
      <c r="L370" s="68">
        <v>2289.0</v>
      </c>
      <c r="M370" s="68">
        <v>1898.0</v>
      </c>
      <c r="N370" s="68">
        <v>2171.0</v>
      </c>
      <c r="O370" s="68">
        <v>1841.0</v>
      </c>
      <c r="P370" s="68">
        <v>1777.0</v>
      </c>
      <c r="Q370" s="68">
        <v>1593.0</v>
      </c>
      <c r="R370" s="68">
        <v>1416.0</v>
      </c>
      <c r="S370" s="68">
        <v>1345.0</v>
      </c>
      <c r="T370" s="68">
        <v>1079.0</v>
      </c>
    </row>
    <row r="371">
      <c r="A371" s="429" t="s">
        <v>1409</v>
      </c>
      <c r="B371" s="68">
        <v>2.0230415E7</v>
      </c>
      <c r="C371" s="68">
        <v>0.0</v>
      </c>
      <c r="D371" s="68">
        <v>0.0</v>
      </c>
      <c r="E371" s="68">
        <v>0.0</v>
      </c>
      <c r="F371" s="68">
        <v>8072.0</v>
      </c>
      <c r="G371" s="68">
        <v>20329.0</v>
      </c>
      <c r="H371" s="68">
        <v>52665.0</v>
      </c>
      <c r="I371" s="68">
        <v>5381.0</v>
      </c>
      <c r="J371" s="68">
        <v>1016.0</v>
      </c>
      <c r="K371" s="68">
        <v>3055.0</v>
      </c>
      <c r="L371" s="68">
        <v>2693.0</v>
      </c>
      <c r="M371" s="68">
        <v>1977.0</v>
      </c>
      <c r="N371" s="68">
        <v>2154.0</v>
      </c>
      <c r="O371" s="68">
        <v>2024.0</v>
      </c>
      <c r="P371" s="68">
        <v>1852.0</v>
      </c>
      <c r="Q371" s="68">
        <v>1668.0</v>
      </c>
      <c r="R371" s="68">
        <v>1429.0</v>
      </c>
      <c r="S371" s="68">
        <v>1242.0</v>
      </c>
      <c r="T371" s="68">
        <v>1037.0</v>
      </c>
    </row>
    <row r="372">
      <c r="A372" s="429" t="s">
        <v>1409</v>
      </c>
      <c r="B372" s="68">
        <v>2.0230315E7</v>
      </c>
      <c r="C372" s="68">
        <v>0.0</v>
      </c>
      <c r="D372" s="68">
        <v>0.0</v>
      </c>
      <c r="E372" s="68">
        <v>0.0</v>
      </c>
      <c r="F372" s="68">
        <v>14014.0</v>
      </c>
      <c r="G372" s="68">
        <v>21408.0</v>
      </c>
      <c r="H372" s="68">
        <v>72157.0</v>
      </c>
      <c r="I372" s="68">
        <v>4799.0</v>
      </c>
      <c r="J372" s="68">
        <v>1247.0</v>
      </c>
      <c r="K372" s="68">
        <v>3465.0</v>
      </c>
      <c r="L372" s="68">
        <v>2844.0</v>
      </c>
      <c r="M372" s="68">
        <v>2100.0</v>
      </c>
      <c r="N372" s="68">
        <v>2229.0</v>
      </c>
      <c r="O372" s="68">
        <v>2067.0</v>
      </c>
      <c r="P372" s="68">
        <v>1884.0</v>
      </c>
      <c r="Q372" s="68">
        <v>1686.0</v>
      </c>
      <c r="R372" s="68">
        <v>1481.0</v>
      </c>
      <c r="S372" s="68">
        <v>1306.0</v>
      </c>
      <c r="T372" s="68">
        <v>1099.0</v>
      </c>
    </row>
    <row r="373">
      <c r="A373" s="429" t="s">
        <v>1409</v>
      </c>
      <c r="B373" s="68">
        <v>2.0230215E7</v>
      </c>
      <c r="C373" s="68">
        <v>0.0</v>
      </c>
      <c r="D373" s="68">
        <v>0.0</v>
      </c>
      <c r="E373" s="68">
        <v>0.0</v>
      </c>
      <c r="F373" s="68">
        <v>15706.0</v>
      </c>
      <c r="G373" s="68">
        <v>24521.0</v>
      </c>
      <c r="H373" s="68">
        <v>82563.0</v>
      </c>
      <c r="I373" s="68">
        <v>4280.0</v>
      </c>
      <c r="J373" s="68">
        <v>1729.0</v>
      </c>
      <c r="K373" s="68">
        <v>4143.0</v>
      </c>
      <c r="L373" s="68">
        <v>3260.0</v>
      </c>
      <c r="M373" s="68">
        <v>2324.0</v>
      </c>
      <c r="N373" s="68">
        <v>2471.0</v>
      </c>
      <c r="O373" s="68">
        <v>2263.0</v>
      </c>
      <c r="P373" s="68">
        <v>1989.0</v>
      </c>
      <c r="Q373" s="68">
        <v>1837.0</v>
      </c>
      <c r="R373" s="68">
        <v>1658.0</v>
      </c>
      <c r="S373" s="68">
        <v>1539.0</v>
      </c>
      <c r="T373" s="68">
        <v>1308.0</v>
      </c>
    </row>
    <row r="374">
      <c r="A374" s="429" t="s">
        <v>1409</v>
      </c>
      <c r="B374" s="68">
        <v>2.0230115E7</v>
      </c>
      <c r="C374" s="68">
        <v>0.0</v>
      </c>
      <c r="D374" s="68">
        <v>0.0</v>
      </c>
      <c r="E374" s="68">
        <v>0.0</v>
      </c>
      <c r="F374" s="68">
        <v>13518.0</v>
      </c>
      <c r="G374" s="68">
        <v>20748.0</v>
      </c>
      <c r="H374" s="68">
        <v>67896.0</v>
      </c>
      <c r="I374" s="68">
        <v>5031.0</v>
      </c>
      <c r="J374" s="68">
        <v>882.0</v>
      </c>
      <c r="K374" s="68">
        <v>3007.0</v>
      </c>
      <c r="L374" s="68">
        <v>2619.0</v>
      </c>
      <c r="M374" s="68">
        <v>2054.0</v>
      </c>
      <c r="N374" s="68">
        <v>2126.0</v>
      </c>
      <c r="O374" s="68">
        <v>2014.0</v>
      </c>
      <c r="P374" s="68">
        <v>1831.0</v>
      </c>
      <c r="Q374" s="68">
        <v>1786.0</v>
      </c>
      <c r="R374" s="68">
        <v>1664.0</v>
      </c>
      <c r="S374" s="68">
        <v>1553.0</v>
      </c>
      <c r="T374" s="68">
        <v>1212.0</v>
      </c>
    </row>
    <row r="375">
      <c r="A375" s="429" t="s">
        <v>1409</v>
      </c>
      <c r="B375" s="68">
        <v>2.0221215E7</v>
      </c>
      <c r="C375" s="68">
        <v>0.0</v>
      </c>
      <c r="D375" s="68">
        <v>0.0</v>
      </c>
      <c r="E375" s="68">
        <v>0.0</v>
      </c>
      <c r="F375" s="68">
        <v>8265.0</v>
      </c>
      <c r="G375" s="68">
        <v>21208.0</v>
      </c>
      <c r="H375" s="68">
        <v>63925.0</v>
      </c>
      <c r="I375" s="68">
        <v>5321.0</v>
      </c>
      <c r="J375" s="68">
        <v>1120.0</v>
      </c>
      <c r="K375" s="68">
        <v>3448.0</v>
      </c>
      <c r="L375" s="68">
        <v>2930.0</v>
      </c>
      <c r="M375" s="68">
        <v>2121.0</v>
      </c>
      <c r="N375" s="68">
        <v>1969.0</v>
      </c>
      <c r="O375" s="68">
        <v>2016.0</v>
      </c>
      <c r="P375" s="68">
        <v>1847.0</v>
      </c>
      <c r="Q375" s="68">
        <v>1659.0</v>
      </c>
      <c r="R375" s="68">
        <v>1460.0</v>
      </c>
      <c r="S375" s="68">
        <v>1430.0</v>
      </c>
      <c r="T375" s="68">
        <v>1208.0</v>
      </c>
    </row>
    <row r="376">
      <c r="A376" s="429" t="s">
        <v>1409</v>
      </c>
      <c r="B376" s="68">
        <v>2.0221115E7</v>
      </c>
      <c r="C376" s="68">
        <v>0.0</v>
      </c>
      <c r="D376" s="68">
        <v>0.0</v>
      </c>
      <c r="E376" s="68">
        <v>0.0</v>
      </c>
      <c r="F376" s="68">
        <v>13461.0</v>
      </c>
      <c r="G376" s="68">
        <v>21075.0</v>
      </c>
      <c r="H376" s="68">
        <v>81816.0</v>
      </c>
      <c r="I376" s="68">
        <v>4328.0</v>
      </c>
      <c r="J376" s="68">
        <v>1250.0</v>
      </c>
      <c r="K376" s="68">
        <v>3603.0</v>
      </c>
      <c r="L376" s="68">
        <v>3045.0</v>
      </c>
      <c r="M376" s="68">
        <v>2278.0</v>
      </c>
      <c r="N376" s="68">
        <v>2026.0</v>
      </c>
      <c r="O376" s="68">
        <v>1865.0</v>
      </c>
      <c r="P376" s="68">
        <v>1669.0</v>
      </c>
      <c r="Q376" s="68">
        <v>1568.0</v>
      </c>
      <c r="R376" s="68">
        <v>1475.0</v>
      </c>
      <c r="S376" s="68">
        <v>1218.0</v>
      </c>
      <c r="T376" s="68">
        <v>1078.0</v>
      </c>
    </row>
    <row r="377">
      <c r="A377" s="429" t="s">
        <v>1409</v>
      </c>
      <c r="B377" s="68">
        <v>2.0221015E7</v>
      </c>
      <c r="C377" s="68">
        <v>0.0</v>
      </c>
      <c r="D377" s="68">
        <v>0.0</v>
      </c>
      <c r="E377" s="68">
        <v>0.0</v>
      </c>
      <c r="F377" s="68">
        <v>16948.0</v>
      </c>
      <c r="G377" s="68">
        <v>17500.0</v>
      </c>
      <c r="H377" s="68">
        <v>95505.0</v>
      </c>
      <c r="I377" s="68">
        <v>3756.0</v>
      </c>
      <c r="J377" s="68">
        <v>1350.0</v>
      </c>
      <c r="K377" s="68">
        <v>3652.0</v>
      </c>
      <c r="L377" s="68">
        <v>3049.0</v>
      </c>
      <c r="M377" s="68">
        <v>2012.0</v>
      </c>
      <c r="N377" s="68">
        <v>1770.0</v>
      </c>
      <c r="O377" s="68">
        <v>1394.0</v>
      </c>
      <c r="P377" s="68">
        <v>1178.0</v>
      </c>
      <c r="Q377" s="68">
        <v>989.0</v>
      </c>
      <c r="R377" s="68">
        <v>863.0</v>
      </c>
      <c r="S377" s="68">
        <v>697.0</v>
      </c>
      <c r="T377" s="68">
        <v>546.0</v>
      </c>
    </row>
    <row r="378">
      <c r="A378" s="429" t="s">
        <v>1409</v>
      </c>
      <c r="B378" s="68">
        <v>2.0220915E7</v>
      </c>
      <c r="C378" s="68">
        <v>0.0</v>
      </c>
      <c r="D378" s="68">
        <v>0.0</v>
      </c>
      <c r="E378" s="68">
        <v>0.0</v>
      </c>
      <c r="F378" s="68">
        <v>16055.0</v>
      </c>
      <c r="G378" s="68">
        <v>16650.0</v>
      </c>
      <c r="H378" s="68">
        <v>88463.0</v>
      </c>
      <c r="I378" s="68">
        <v>4073.0</v>
      </c>
      <c r="J378" s="68">
        <v>1416.0</v>
      </c>
      <c r="K378" s="68">
        <v>3929.0</v>
      </c>
      <c r="L378" s="68">
        <v>3154.0</v>
      </c>
      <c r="M378" s="68">
        <v>1931.0</v>
      </c>
      <c r="N378" s="68">
        <v>1567.0</v>
      </c>
      <c r="O378" s="68">
        <v>1319.0</v>
      </c>
      <c r="P378" s="68">
        <v>1028.0</v>
      </c>
      <c r="Q378" s="68">
        <v>854.0</v>
      </c>
      <c r="R378" s="68">
        <v>647.0</v>
      </c>
      <c r="S378" s="68">
        <v>480.0</v>
      </c>
      <c r="T378" s="68">
        <v>325.0</v>
      </c>
    </row>
    <row r="379">
      <c r="A379" s="429" t="s">
        <v>1409</v>
      </c>
      <c r="B379" s="68">
        <v>2.0220815E7</v>
      </c>
      <c r="C379" s="68">
        <v>0.0</v>
      </c>
      <c r="D379" s="68">
        <v>0.0</v>
      </c>
      <c r="E379" s="68">
        <v>0.0</v>
      </c>
      <c r="F379" s="68">
        <v>19468.0</v>
      </c>
      <c r="G379" s="68">
        <v>17414.0</v>
      </c>
      <c r="H379" s="68">
        <v>100561.0</v>
      </c>
      <c r="I379" s="68">
        <v>3669.0</v>
      </c>
      <c r="J379" s="68">
        <v>1541.0</v>
      </c>
      <c r="K379" s="68">
        <v>3942.0</v>
      </c>
      <c r="L379" s="68">
        <v>3412.0</v>
      </c>
      <c r="M379" s="68">
        <v>2078.0</v>
      </c>
      <c r="N379" s="68">
        <v>1663.0</v>
      </c>
      <c r="O379" s="68">
        <v>1344.0</v>
      </c>
      <c r="P379" s="68">
        <v>1066.0</v>
      </c>
      <c r="Q379" s="68">
        <v>886.0</v>
      </c>
      <c r="R379" s="68">
        <v>633.0</v>
      </c>
      <c r="S379" s="68">
        <v>525.0</v>
      </c>
      <c r="T379" s="68">
        <v>324.0</v>
      </c>
    </row>
    <row r="380">
      <c r="A380" s="429" t="s">
        <v>1409</v>
      </c>
      <c r="B380" s="68">
        <v>2.0220715E7</v>
      </c>
      <c r="C380" s="68">
        <v>0.0</v>
      </c>
      <c r="D380" s="68">
        <v>0.0</v>
      </c>
      <c r="E380" s="68">
        <v>0.0</v>
      </c>
      <c r="F380" s="68">
        <v>14820.0</v>
      </c>
      <c r="G380" s="68">
        <v>15249.0</v>
      </c>
      <c r="H380" s="68">
        <v>90072.0</v>
      </c>
      <c r="I380" s="68">
        <v>4014.0</v>
      </c>
      <c r="J380" s="68">
        <v>1288.0</v>
      </c>
      <c r="K380" s="68">
        <v>3278.0</v>
      </c>
      <c r="L380" s="68">
        <v>3000.0</v>
      </c>
      <c r="M380" s="68">
        <v>1943.0</v>
      </c>
      <c r="N380" s="68">
        <v>1480.0</v>
      </c>
      <c r="O380" s="68">
        <v>1188.0</v>
      </c>
      <c r="P380" s="68">
        <v>975.0</v>
      </c>
      <c r="Q380" s="68">
        <v>749.0</v>
      </c>
      <c r="R380" s="68">
        <v>599.0</v>
      </c>
      <c r="S380" s="68">
        <v>457.0</v>
      </c>
      <c r="T380" s="68">
        <v>292.0</v>
      </c>
    </row>
    <row r="381">
      <c r="A381" s="429" t="s">
        <v>1409</v>
      </c>
      <c r="B381" s="68">
        <v>2.0220615E7</v>
      </c>
      <c r="C381" s="68">
        <v>0.0</v>
      </c>
      <c r="D381" s="68">
        <v>0.0</v>
      </c>
      <c r="E381" s="68">
        <v>0.0</v>
      </c>
      <c r="F381" s="68">
        <v>28611.0</v>
      </c>
      <c r="G381" s="68">
        <v>9637.0</v>
      </c>
      <c r="H381" s="68">
        <v>129689.0</v>
      </c>
      <c r="I381" s="68">
        <v>3407.0</v>
      </c>
      <c r="J381" s="68">
        <v>733.0</v>
      </c>
      <c r="K381" s="68">
        <v>1960.0</v>
      </c>
      <c r="L381" s="68">
        <v>1820.0</v>
      </c>
      <c r="M381" s="68">
        <v>1226.0</v>
      </c>
      <c r="N381" s="68">
        <v>1050.0</v>
      </c>
      <c r="O381" s="68">
        <v>804.0</v>
      </c>
      <c r="P381" s="68">
        <v>652.0</v>
      </c>
      <c r="Q381" s="68">
        <v>512.0</v>
      </c>
      <c r="R381" s="68">
        <v>406.0</v>
      </c>
      <c r="S381" s="68">
        <v>280.0</v>
      </c>
      <c r="T381" s="68">
        <v>194.0</v>
      </c>
    </row>
    <row r="382">
      <c r="A382" s="429" t="s">
        <v>1409</v>
      </c>
      <c r="B382" s="68">
        <v>2.0220515E7</v>
      </c>
      <c r="C382" s="68">
        <v>0.0</v>
      </c>
      <c r="D382" s="68">
        <v>0.0</v>
      </c>
      <c r="E382" s="68">
        <v>0.0</v>
      </c>
      <c r="F382" s="68">
        <v>20888.0</v>
      </c>
      <c r="G382" s="68">
        <v>9562.0</v>
      </c>
      <c r="H382" s="68">
        <v>97206.0</v>
      </c>
      <c r="I382" s="68">
        <v>4475.0</v>
      </c>
      <c r="J382" s="68">
        <v>489.0</v>
      </c>
      <c r="K382" s="68">
        <v>1627.0</v>
      </c>
      <c r="L382" s="68">
        <v>1882.0</v>
      </c>
      <c r="M382" s="68">
        <v>1294.0</v>
      </c>
      <c r="N382" s="68">
        <v>1131.0</v>
      </c>
      <c r="O382" s="68">
        <v>933.0</v>
      </c>
      <c r="P382" s="68">
        <v>722.0</v>
      </c>
      <c r="Q382" s="68">
        <v>555.0</v>
      </c>
      <c r="R382" s="68">
        <v>427.0</v>
      </c>
      <c r="S382" s="68">
        <v>312.0</v>
      </c>
      <c r="T382" s="68">
        <v>190.0</v>
      </c>
    </row>
    <row r="383">
      <c r="A383" s="429" t="s">
        <v>1409</v>
      </c>
      <c r="B383" s="68">
        <v>2.0220415E7</v>
      </c>
      <c r="C383" s="68">
        <v>0.0</v>
      </c>
      <c r="D383" s="68">
        <v>0.0</v>
      </c>
      <c r="E383" s="68">
        <v>0.0</v>
      </c>
      <c r="F383" s="68">
        <v>10921.0</v>
      </c>
      <c r="G383" s="68">
        <v>9249.0</v>
      </c>
      <c r="H383" s="68">
        <v>65783.0</v>
      </c>
      <c r="I383" s="68">
        <v>6268.0</v>
      </c>
      <c r="J383" s="68">
        <v>441.0</v>
      </c>
      <c r="K383" s="68">
        <v>1553.0</v>
      </c>
      <c r="L383" s="68">
        <v>1865.0</v>
      </c>
      <c r="M383" s="68">
        <v>1257.0</v>
      </c>
      <c r="N383" s="68">
        <v>1054.0</v>
      </c>
      <c r="O383" s="68">
        <v>900.0</v>
      </c>
      <c r="P383" s="68">
        <v>742.0</v>
      </c>
      <c r="Q383" s="68">
        <v>543.0</v>
      </c>
      <c r="R383" s="68">
        <v>398.0</v>
      </c>
      <c r="S383" s="68">
        <v>299.0</v>
      </c>
      <c r="T383" s="68">
        <v>197.0</v>
      </c>
    </row>
    <row r="384">
      <c r="A384" s="429" t="s">
        <v>1409</v>
      </c>
      <c r="B384" s="68">
        <v>2.0220315E7</v>
      </c>
      <c r="C384" s="68">
        <v>0.0</v>
      </c>
      <c r="D384" s="68">
        <v>0.0</v>
      </c>
      <c r="E384" s="68">
        <v>0.0</v>
      </c>
      <c r="F384" s="68">
        <v>11931.0</v>
      </c>
      <c r="G384" s="68">
        <v>9685.0</v>
      </c>
      <c r="H384" s="68">
        <v>66635.0</v>
      </c>
      <c r="I384" s="68">
        <v>6046.0</v>
      </c>
      <c r="J384" s="68">
        <v>464.0</v>
      </c>
      <c r="K384" s="68">
        <v>1661.0</v>
      </c>
      <c r="L384" s="68">
        <v>1896.0</v>
      </c>
      <c r="M384" s="68">
        <v>1382.0</v>
      </c>
      <c r="N384" s="68">
        <v>1138.0</v>
      </c>
      <c r="O384" s="68">
        <v>922.0</v>
      </c>
      <c r="P384" s="68">
        <v>750.0</v>
      </c>
      <c r="Q384" s="68">
        <v>569.0</v>
      </c>
      <c r="R384" s="68">
        <v>389.0</v>
      </c>
      <c r="S384" s="68">
        <v>319.0</v>
      </c>
      <c r="T384" s="68">
        <v>195.0</v>
      </c>
    </row>
    <row r="385">
      <c r="A385" s="429" t="s">
        <v>1409</v>
      </c>
      <c r="B385" s="68">
        <v>2.0220215E7</v>
      </c>
      <c r="C385" s="68">
        <v>0.0</v>
      </c>
      <c r="D385" s="68">
        <v>0.0</v>
      </c>
      <c r="E385" s="68">
        <v>0.0</v>
      </c>
      <c r="F385" s="68">
        <v>21762.0</v>
      </c>
      <c r="G385" s="68">
        <v>9935.0</v>
      </c>
      <c r="H385" s="68">
        <v>75786.0</v>
      </c>
      <c r="I385" s="68">
        <v>5318.0</v>
      </c>
      <c r="J385" s="68">
        <v>561.0</v>
      </c>
      <c r="K385" s="68">
        <v>1868.0</v>
      </c>
      <c r="L385" s="68">
        <v>1880.0</v>
      </c>
      <c r="M385" s="68">
        <v>1337.0</v>
      </c>
      <c r="N385" s="68">
        <v>1102.0</v>
      </c>
      <c r="O385" s="68">
        <v>929.0</v>
      </c>
      <c r="P385" s="68">
        <v>797.0</v>
      </c>
      <c r="Q385" s="68">
        <v>552.0</v>
      </c>
      <c r="R385" s="68">
        <v>370.0</v>
      </c>
      <c r="S385" s="68">
        <v>320.0</v>
      </c>
      <c r="T385" s="68">
        <v>219.0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s>
  <drawing r:id="rId385"/>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26.63"/>
    <col customWidth="1" min="2" max="2" width="23.75"/>
  </cols>
  <sheetData>
    <row r="1">
      <c r="A1" s="80" t="s">
        <v>710</v>
      </c>
      <c r="B1" s="80" t="s">
        <v>809</v>
      </c>
      <c r="C1" s="80" t="s">
        <v>716</v>
      </c>
      <c r="D1" s="80" t="s">
        <v>722</v>
      </c>
      <c r="E1" s="80" t="s">
        <v>705</v>
      </c>
      <c r="F1" s="80" t="s">
        <v>573</v>
      </c>
      <c r="G1" s="80" t="s">
        <v>579</v>
      </c>
      <c r="H1" s="445" t="s">
        <v>134</v>
      </c>
      <c r="I1" s="80" t="s">
        <v>787</v>
      </c>
      <c r="J1" s="80" t="s">
        <v>771</v>
      </c>
      <c r="K1" s="80" t="s">
        <v>765</v>
      </c>
      <c r="L1" s="80" t="s">
        <v>125</v>
      </c>
      <c r="M1" s="80" t="s">
        <v>777</v>
      </c>
      <c r="N1" s="416" t="str">
        <f t="shared" ref="N1:Y1" si="1">"Mes"&amp;TEXT(COLUMN()-13,"00")</f>
        <v>Mes01</v>
      </c>
      <c r="O1" s="416" t="str">
        <f t="shared" si="1"/>
        <v>Mes02</v>
      </c>
      <c r="P1" s="416" t="str">
        <f t="shared" si="1"/>
        <v>Mes03</v>
      </c>
      <c r="Q1" s="416" t="str">
        <f t="shared" si="1"/>
        <v>Mes04</v>
      </c>
      <c r="R1" s="416" t="str">
        <f t="shared" si="1"/>
        <v>Mes05</v>
      </c>
      <c r="S1" s="416" t="str">
        <f t="shared" si="1"/>
        <v>Mes06</v>
      </c>
      <c r="T1" s="416" t="str">
        <f t="shared" si="1"/>
        <v>Mes07</v>
      </c>
      <c r="U1" s="416" t="str">
        <f t="shared" si="1"/>
        <v>Mes08</v>
      </c>
      <c r="V1" s="416" t="str">
        <f t="shared" si="1"/>
        <v>Mes09</v>
      </c>
      <c r="W1" s="416" t="str">
        <f t="shared" si="1"/>
        <v>Mes10</v>
      </c>
      <c r="X1" s="416" t="str">
        <f t="shared" si="1"/>
        <v>Mes11</v>
      </c>
      <c r="Y1" s="416" t="str">
        <f t="shared" si="1"/>
        <v>Mes12</v>
      </c>
      <c r="Z1" s="416"/>
    </row>
    <row r="2">
      <c r="A2" s="68" t="s">
        <v>2686</v>
      </c>
      <c r="B2" s="429" t="s">
        <v>1952</v>
      </c>
      <c r="C2" s="68">
        <v>1.0</v>
      </c>
      <c r="D2" s="68">
        <v>1.0</v>
      </c>
      <c r="E2" s="68">
        <v>0.0</v>
      </c>
      <c r="F2" s="68">
        <v>90500.0</v>
      </c>
      <c r="G2" s="68">
        <v>42.0</v>
      </c>
      <c r="H2" s="188">
        <v>0.19</v>
      </c>
      <c r="I2" s="188">
        <v>0.85</v>
      </c>
      <c r="J2" s="68">
        <v>72400.0</v>
      </c>
      <c r="K2" s="68">
        <v>1.19</v>
      </c>
      <c r="L2" s="68">
        <v>0.02</v>
      </c>
      <c r="M2" s="68" t="s">
        <v>2687</v>
      </c>
      <c r="N2" s="68">
        <f>IFERROR(__xludf.DUMMYFUNCTION("SPLIT(SUBSTITUTE(SUBSTITUTE(M2,"","","";""),""."","",""),"";"")"),0.36)</f>
        <v>0.36</v>
      </c>
      <c r="O2" s="68">
        <f>IFERROR(__xludf.DUMMYFUNCTION("""COMPUTED_VALUE"""),0.45)</f>
        <v>0.45</v>
      </c>
      <c r="P2" s="68">
        <f>IFERROR(__xludf.DUMMYFUNCTION("""COMPUTED_VALUE"""),0.54)</f>
        <v>0.54</v>
      </c>
      <c r="Q2" s="433">
        <f>IFERROR(__xludf.DUMMYFUNCTION("""COMPUTED_VALUE"""),0.54)</f>
        <v>0.54</v>
      </c>
      <c r="R2" s="433">
        <f>IFERROR(__xludf.DUMMYFUNCTION("""COMPUTED_VALUE"""),1.0)</f>
        <v>1</v>
      </c>
      <c r="S2" s="433">
        <f>IFERROR(__xludf.DUMMYFUNCTION("""COMPUTED_VALUE"""),0.45)</f>
        <v>0.45</v>
      </c>
      <c r="T2" s="433">
        <f>IFERROR(__xludf.DUMMYFUNCTION("""COMPUTED_VALUE"""),0.24)</f>
        <v>0.24</v>
      </c>
      <c r="U2" s="433">
        <f>IFERROR(__xludf.DUMMYFUNCTION("""COMPUTED_VALUE"""),0.3)</f>
        <v>0.3</v>
      </c>
      <c r="V2" s="433">
        <f>IFERROR(__xludf.DUMMYFUNCTION("""COMPUTED_VALUE"""),0.54)</f>
        <v>0.54</v>
      </c>
      <c r="W2" s="433">
        <f>IFERROR(__xludf.DUMMYFUNCTION("""COMPUTED_VALUE"""),0.3)</f>
        <v>0.3</v>
      </c>
      <c r="X2" s="433">
        <f>IFERROR(__xludf.DUMMYFUNCTION("""COMPUTED_VALUE"""),0.24)</f>
        <v>0.24</v>
      </c>
      <c r="Y2" s="433">
        <f>IFERROR(__xludf.DUMMYFUNCTION("""COMPUTED_VALUE"""),0.2)</f>
        <v>0.2</v>
      </c>
      <c r="Z2" s="433"/>
    </row>
    <row r="3">
      <c r="A3" s="68" t="s">
        <v>2688</v>
      </c>
      <c r="B3" s="429" t="s">
        <v>1952</v>
      </c>
      <c r="C3" s="68">
        <v>1.0</v>
      </c>
      <c r="D3" s="68">
        <v>1.0</v>
      </c>
      <c r="E3" s="68">
        <v>0.0</v>
      </c>
      <c r="F3" s="68">
        <v>33100.0</v>
      </c>
      <c r="G3" s="68">
        <v>37.0</v>
      </c>
      <c r="H3" s="188">
        <v>0.19</v>
      </c>
      <c r="I3" s="188">
        <v>0.31</v>
      </c>
      <c r="J3" s="68">
        <v>26480.0</v>
      </c>
      <c r="K3" s="68">
        <v>0.43</v>
      </c>
      <c r="L3" s="68">
        <v>0.02</v>
      </c>
      <c r="M3" s="68" t="s">
        <v>2689</v>
      </c>
      <c r="N3" s="68">
        <f>IFERROR(__xludf.DUMMYFUNCTION("SPLIT(SUBSTITUTE(SUBSTITUTE(M3,"","","";""),""."","",""),"";"")"),0.66)</f>
        <v>0.66</v>
      </c>
      <c r="O3" s="68">
        <f>IFERROR(__xludf.DUMMYFUNCTION("""COMPUTED_VALUE"""),0.66)</f>
        <v>0.66</v>
      </c>
      <c r="P3" s="68">
        <f>IFERROR(__xludf.DUMMYFUNCTION("""COMPUTED_VALUE"""),0.66)</f>
        <v>0.66</v>
      </c>
      <c r="Q3" s="433">
        <f>IFERROR(__xludf.DUMMYFUNCTION("""COMPUTED_VALUE"""),0.66)</f>
        <v>0.66</v>
      </c>
      <c r="R3" s="433">
        <f>IFERROR(__xludf.DUMMYFUNCTION("""COMPUTED_VALUE"""),0.66)</f>
        <v>0.66</v>
      </c>
      <c r="S3" s="433">
        <f>IFERROR(__xludf.DUMMYFUNCTION("""COMPUTED_VALUE"""),0.2)</f>
        <v>0.2</v>
      </c>
      <c r="T3" s="433">
        <f>IFERROR(__xludf.DUMMYFUNCTION("""COMPUTED_VALUE"""),0.29)</f>
        <v>0.29</v>
      </c>
      <c r="U3" s="433">
        <f>IFERROR(__xludf.DUMMYFUNCTION("""COMPUTED_VALUE"""),0.24)</f>
        <v>0.24</v>
      </c>
      <c r="V3" s="433">
        <f>IFERROR(__xludf.DUMMYFUNCTION("""COMPUTED_VALUE"""),0.2)</f>
        <v>0.2</v>
      </c>
      <c r="W3" s="433">
        <f>IFERROR(__xludf.DUMMYFUNCTION("""COMPUTED_VALUE"""),0.04)</f>
        <v>0.04</v>
      </c>
      <c r="X3" s="433">
        <f>IFERROR(__xludf.DUMMYFUNCTION("""COMPUTED_VALUE"""),0.1)</f>
        <v>0.1</v>
      </c>
      <c r="Y3" s="433">
        <f>IFERROR(__xludf.DUMMYFUNCTION("""COMPUTED_VALUE"""),0.13)</f>
        <v>0.13</v>
      </c>
      <c r="Z3" s="433"/>
    </row>
    <row r="4">
      <c r="A4" s="68" t="s">
        <v>2690</v>
      </c>
      <c r="B4" s="429" t="s">
        <v>1952</v>
      </c>
      <c r="C4" s="68">
        <v>1.0</v>
      </c>
      <c r="D4" s="68">
        <v>1.0</v>
      </c>
      <c r="E4" s="68">
        <v>0.0</v>
      </c>
      <c r="F4" s="68">
        <v>27100.0</v>
      </c>
      <c r="G4" s="68">
        <v>38.0</v>
      </c>
      <c r="H4" s="188">
        <v>0.19</v>
      </c>
      <c r="I4" s="188">
        <v>0.25</v>
      </c>
      <c r="J4" s="68">
        <v>21680.0</v>
      </c>
      <c r="K4" s="68">
        <v>0.35</v>
      </c>
      <c r="L4" s="68">
        <v>0.02</v>
      </c>
      <c r="M4" s="68" t="s">
        <v>2691</v>
      </c>
      <c r="N4" s="68">
        <f>IFERROR(__xludf.DUMMYFUNCTION("SPLIT(SUBSTITUTE(SUBSTITUTE(M4,"","","";""),""."","",""),"";"")"),0.66)</f>
        <v>0.66</v>
      </c>
      <c r="O4" s="68">
        <f>IFERROR(__xludf.DUMMYFUNCTION("""COMPUTED_VALUE"""),0.66)</f>
        <v>0.66</v>
      </c>
      <c r="P4" s="68">
        <f>IFERROR(__xludf.DUMMYFUNCTION("""COMPUTED_VALUE"""),0.66)</f>
        <v>0.66</v>
      </c>
      <c r="Q4" s="433">
        <f>IFERROR(__xludf.DUMMYFUNCTION("""COMPUTED_VALUE"""),0.66)</f>
        <v>0.66</v>
      </c>
      <c r="R4" s="433">
        <f>IFERROR(__xludf.DUMMYFUNCTION("""COMPUTED_VALUE"""),0.66)</f>
        <v>0.66</v>
      </c>
      <c r="S4" s="433">
        <f>IFERROR(__xludf.DUMMYFUNCTION("""COMPUTED_VALUE"""),0.36)</f>
        <v>0.36</v>
      </c>
      <c r="T4" s="433">
        <f>IFERROR(__xludf.DUMMYFUNCTION("""COMPUTED_VALUE"""),0.81)</f>
        <v>0.81</v>
      </c>
      <c r="U4" s="433">
        <f>IFERROR(__xludf.DUMMYFUNCTION("""COMPUTED_VALUE"""),0.29)</f>
        <v>0.29</v>
      </c>
      <c r="V4" s="433">
        <f>IFERROR(__xludf.DUMMYFUNCTION("""COMPUTED_VALUE"""),0.44)</f>
        <v>0.44</v>
      </c>
      <c r="W4" s="433">
        <f>IFERROR(__xludf.DUMMYFUNCTION("""COMPUTED_VALUE"""),0.2)</f>
        <v>0.2</v>
      </c>
      <c r="X4" s="433">
        <f>IFERROR(__xludf.DUMMYFUNCTION("""COMPUTED_VALUE"""),0.16)</f>
        <v>0.16</v>
      </c>
      <c r="Y4" s="433">
        <f>IFERROR(__xludf.DUMMYFUNCTION("""COMPUTED_VALUE"""),0.29)</f>
        <v>0.29</v>
      </c>
      <c r="Z4" s="433"/>
    </row>
    <row r="5">
      <c r="A5" s="68" t="s">
        <v>2692</v>
      </c>
      <c r="B5" s="429" t="s">
        <v>2693</v>
      </c>
      <c r="C5" s="68">
        <v>1.0</v>
      </c>
      <c r="D5" s="68">
        <v>1.0</v>
      </c>
      <c r="E5" s="68">
        <v>0.0</v>
      </c>
      <c r="F5" s="68">
        <v>14800.0</v>
      </c>
      <c r="G5" s="68">
        <v>4960000.0</v>
      </c>
      <c r="H5" s="188">
        <v>0.18</v>
      </c>
      <c r="I5" s="188">
        <v>0.13</v>
      </c>
      <c r="J5" s="68">
        <v>11840.0</v>
      </c>
      <c r="K5" s="68">
        <v>0.18</v>
      </c>
      <c r="L5" s="68">
        <v>1.0</v>
      </c>
      <c r="M5" s="68" t="s">
        <v>2694</v>
      </c>
      <c r="N5" s="68">
        <f>IFERROR(__xludf.DUMMYFUNCTION("SPLIT(SUBSTITUTE(SUBSTITUTE(M5,"","","";""),""."","",""),"";"")"),0.54)</f>
        <v>0.54</v>
      </c>
      <c r="O5" s="68">
        <f>IFERROR(__xludf.DUMMYFUNCTION("""COMPUTED_VALUE"""),0.54)</f>
        <v>0.54</v>
      </c>
      <c r="P5" s="68">
        <f>IFERROR(__xludf.DUMMYFUNCTION("""COMPUTED_VALUE"""),0.81)</f>
        <v>0.81</v>
      </c>
      <c r="Q5" s="433">
        <f>IFERROR(__xludf.DUMMYFUNCTION("""COMPUTED_VALUE"""),1.0)</f>
        <v>1</v>
      </c>
      <c r="R5" s="433">
        <f>IFERROR(__xludf.DUMMYFUNCTION("""COMPUTED_VALUE"""),1.0)</f>
        <v>1</v>
      </c>
      <c r="S5" s="433">
        <f>IFERROR(__xludf.DUMMYFUNCTION("""COMPUTED_VALUE"""),1.0)</f>
        <v>1</v>
      </c>
      <c r="T5" s="433">
        <f>IFERROR(__xludf.DUMMYFUNCTION("""COMPUTED_VALUE"""),0.54)</f>
        <v>0.54</v>
      </c>
      <c r="U5" s="433">
        <f>IFERROR(__xludf.DUMMYFUNCTION("""COMPUTED_VALUE"""),0.44)</f>
        <v>0.44</v>
      </c>
      <c r="V5" s="433">
        <f>IFERROR(__xludf.DUMMYFUNCTION("""COMPUTED_VALUE"""),0.54)</f>
        <v>0.54</v>
      </c>
      <c r="W5" s="433">
        <f>IFERROR(__xludf.DUMMYFUNCTION("""COMPUTED_VALUE"""),0.36)</f>
        <v>0.36</v>
      </c>
      <c r="X5" s="433">
        <f>IFERROR(__xludf.DUMMYFUNCTION("""COMPUTED_VALUE"""),0.44)</f>
        <v>0.44</v>
      </c>
      <c r="Y5" s="433">
        <f>IFERROR(__xludf.DUMMYFUNCTION("""COMPUTED_VALUE"""),0.54)</f>
        <v>0.54</v>
      </c>
      <c r="Z5" s="433"/>
    </row>
    <row r="6">
      <c r="A6" s="68" t="s">
        <v>2695</v>
      </c>
      <c r="B6" s="429" t="s">
        <v>2693</v>
      </c>
      <c r="C6" s="68">
        <v>1.0</v>
      </c>
      <c r="D6" s="68">
        <v>1.0</v>
      </c>
      <c r="E6" s="68">
        <v>0.0</v>
      </c>
      <c r="F6" s="68">
        <v>33100.0</v>
      </c>
      <c r="G6" s="68">
        <v>8980000.0</v>
      </c>
      <c r="H6" s="188">
        <v>0.21</v>
      </c>
      <c r="I6" s="188">
        <v>0.09</v>
      </c>
      <c r="J6" s="68">
        <v>8208.0</v>
      </c>
      <c r="K6" s="68">
        <v>0.14</v>
      </c>
      <c r="L6" s="68">
        <v>1.0</v>
      </c>
      <c r="M6" s="68" t="s">
        <v>2696</v>
      </c>
      <c r="N6" s="68">
        <f>IFERROR(__xludf.DUMMYFUNCTION("SPLIT(SUBSTITUTE(SUBSTITUTE(M6,"","","";""),""."","",""),"";"")"),0.54)</f>
        <v>0.54</v>
      </c>
      <c r="O6" s="68">
        <f>IFERROR(__xludf.DUMMYFUNCTION("""COMPUTED_VALUE"""),0.54)</f>
        <v>0.54</v>
      </c>
      <c r="P6" s="68">
        <f>IFERROR(__xludf.DUMMYFUNCTION("""COMPUTED_VALUE"""),0.81)</f>
        <v>0.81</v>
      </c>
      <c r="Q6" s="433">
        <f>IFERROR(__xludf.DUMMYFUNCTION("""COMPUTED_VALUE"""),0.66)</f>
        <v>0.66</v>
      </c>
      <c r="R6" s="433">
        <f>IFERROR(__xludf.DUMMYFUNCTION("""COMPUTED_VALUE"""),0.81)</f>
        <v>0.81</v>
      </c>
      <c r="S6" s="433">
        <f>IFERROR(__xludf.DUMMYFUNCTION("""COMPUTED_VALUE"""),1.0)</f>
        <v>1</v>
      </c>
      <c r="T6" s="433">
        <f>IFERROR(__xludf.DUMMYFUNCTION("""COMPUTED_VALUE"""),0.81)</f>
        <v>0.81</v>
      </c>
      <c r="U6" s="433">
        <f>IFERROR(__xludf.DUMMYFUNCTION("""COMPUTED_VALUE"""),0.66)</f>
        <v>0.66</v>
      </c>
      <c r="V6" s="433">
        <f>IFERROR(__xludf.DUMMYFUNCTION("""COMPUTED_VALUE"""),0.54)</f>
        <v>0.54</v>
      </c>
      <c r="W6" s="433">
        <f>IFERROR(__xludf.DUMMYFUNCTION("""COMPUTED_VALUE"""),0.54)</f>
        <v>0.54</v>
      </c>
      <c r="X6" s="433">
        <f>IFERROR(__xludf.DUMMYFUNCTION("""COMPUTED_VALUE"""),0.44)</f>
        <v>0.44</v>
      </c>
      <c r="Y6" s="433">
        <f>IFERROR(__xludf.DUMMYFUNCTION("""COMPUTED_VALUE"""),0.54)</f>
        <v>0.54</v>
      </c>
      <c r="Z6" s="433"/>
    </row>
    <row r="7">
      <c r="A7" s="68" t="s">
        <v>2697</v>
      </c>
      <c r="B7" s="429" t="s">
        <v>2698</v>
      </c>
      <c r="C7" s="68">
        <v>1.0</v>
      </c>
      <c r="D7" s="68">
        <v>1.0</v>
      </c>
      <c r="E7" s="68">
        <v>0.0</v>
      </c>
      <c r="F7" s="68">
        <v>27100.0</v>
      </c>
      <c r="G7" s="68">
        <v>7.12E7</v>
      </c>
      <c r="H7" s="188">
        <v>0.24</v>
      </c>
      <c r="I7" s="188">
        <v>0.07</v>
      </c>
      <c r="J7" s="68">
        <v>6720.0</v>
      </c>
      <c r="K7" s="68">
        <v>0.14</v>
      </c>
      <c r="L7" s="68">
        <v>0.9</v>
      </c>
      <c r="M7" s="68" t="s">
        <v>2699</v>
      </c>
      <c r="N7" s="68">
        <f>IFERROR(__xludf.DUMMYFUNCTION("SPLIT(SUBSTITUTE(SUBSTITUTE(M7,"","","";""),""."","",""),"";"")"),1.0)</f>
        <v>1</v>
      </c>
      <c r="O7" s="68">
        <f>IFERROR(__xludf.DUMMYFUNCTION("""COMPUTED_VALUE"""),0.66)</f>
        <v>0.66</v>
      </c>
      <c r="P7" s="68">
        <f>IFERROR(__xludf.DUMMYFUNCTION("""COMPUTED_VALUE"""),0.81)</f>
        <v>0.81</v>
      </c>
      <c r="Q7" s="433">
        <f>IFERROR(__xludf.DUMMYFUNCTION("""COMPUTED_VALUE"""),0.44)</f>
        <v>0.44</v>
      </c>
      <c r="R7" s="433">
        <f>IFERROR(__xludf.DUMMYFUNCTION("""COMPUTED_VALUE"""),0.36)</f>
        <v>0.36</v>
      </c>
      <c r="S7" s="433">
        <f>IFERROR(__xludf.DUMMYFUNCTION("""COMPUTED_VALUE"""),0.2)</f>
        <v>0.2</v>
      </c>
      <c r="T7" s="433">
        <f>IFERROR(__xludf.DUMMYFUNCTION("""COMPUTED_VALUE"""),0.2)</f>
        <v>0.2</v>
      </c>
      <c r="U7" s="433">
        <f>IFERROR(__xludf.DUMMYFUNCTION("""COMPUTED_VALUE"""),0.16)</f>
        <v>0.16</v>
      </c>
      <c r="V7" s="433">
        <f>IFERROR(__xludf.DUMMYFUNCTION("""COMPUTED_VALUE"""),0.16)</f>
        <v>0.16</v>
      </c>
      <c r="W7" s="433">
        <f>IFERROR(__xludf.DUMMYFUNCTION("""COMPUTED_VALUE"""),0.54)</f>
        <v>0.54</v>
      </c>
      <c r="X7" s="433">
        <f>IFERROR(__xludf.DUMMYFUNCTION("""COMPUTED_VALUE"""),0.16)</f>
        <v>0.16</v>
      </c>
      <c r="Y7" s="433">
        <f>IFERROR(__xludf.DUMMYFUNCTION("""COMPUTED_VALUE"""),0.24)</f>
        <v>0.24</v>
      </c>
      <c r="Z7" s="433"/>
    </row>
    <row r="8">
      <c r="A8" s="68" t="s">
        <v>2700</v>
      </c>
      <c r="B8" s="429" t="s">
        <v>2701</v>
      </c>
      <c r="C8" s="68">
        <v>1.0</v>
      </c>
      <c r="D8" s="68">
        <v>1.0</v>
      </c>
      <c r="E8" s="68">
        <v>0.0</v>
      </c>
      <c r="F8" s="68">
        <v>27100.0</v>
      </c>
      <c r="G8" s="68">
        <v>3.1E7</v>
      </c>
      <c r="H8" s="188">
        <v>0.18</v>
      </c>
      <c r="I8" s="188">
        <v>0.07</v>
      </c>
      <c r="J8" s="68">
        <v>6720.0</v>
      </c>
      <c r="K8" s="68">
        <v>0.1</v>
      </c>
      <c r="L8" s="68">
        <v>1.0</v>
      </c>
      <c r="M8" s="68" t="s">
        <v>2702</v>
      </c>
      <c r="N8" s="68">
        <f>IFERROR(__xludf.DUMMYFUNCTION("SPLIT(SUBSTITUTE(SUBSTITUTE(M8,"","","";""),""."","",""),"";"")"),0.2)</f>
        <v>0.2</v>
      </c>
      <c r="O8" s="68">
        <f>IFERROR(__xludf.DUMMYFUNCTION("""COMPUTED_VALUE"""),0.66)</f>
        <v>0.66</v>
      </c>
      <c r="P8" s="68">
        <f>IFERROR(__xludf.DUMMYFUNCTION("""COMPUTED_VALUE"""),0.54)</f>
        <v>0.54</v>
      </c>
      <c r="Q8" s="433">
        <f>IFERROR(__xludf.DUMMYFUNCTION("""COMPUTED_VALUE"""),0.81)</f>
        <v>0.81</v>
      </c>
      <c r="R8" s="433">
        <f>IFERROR(__xludf.DUMMYFUNCTION("""COMPUTED_VALUE"""),0.81)</f>
        <v>0.81</v>
      </c>
      <c r="S8" s="433">
        <f>IFERROR(__xludf.DUMMYFUNCTION("""COMPUTED_VALUE"""),0.3)</f>
        <v>0.3</v>
      </c>
      <c r="T8" s="433">
        <f>IFERROR(__xludf.DUMMYFUNCTION("""COMPUTED_VALUE"""),0.24)</f>
        <v>0.24</v>
      </c>
      <c r="U8" s="433">
        <f>IFERROR(__xludf.DUMMYFUNCTION("""COMPUTED_VALUE"""),0.16)</f>
        <v>0.16</v>
      </c>
      <c r="V8" s="433">
        <f>IFERROR(__xludf.DUMMYFUNCTION("""COMPUTED_VALUE"""),0.13)</f>
        <v>0.13</v>
      </c>
      <c r="W8" s="433">
        <f>IFERROR(__xludf.DUMMYFUNCTION("""COMPUTED_VALUE"""),0.16)</f>
        <v>0.16</v>
      </c>
      <c r="X8" s="433">
        <f>IFERROR(__xludf.DUMMYFUNCTION("""COMPUTED_VALUE"""),0.1)</f>
        <v>0.1</v>
      </c>
      <c r="Y8" s="433">
        <f>IFERROR(__xludf.DUMMYFUNCTION("""COMPUTED_VALUE"""),0.2)</f>
        <v>0.2</v>
      </c>
      <c r="Z8" s="433"/>
    </row>
    <row r="9">
      <c r="A9" s="68" t="s">
        <v>2703</v>
      </c>
      <c r="B9" s="429" t="s">
        <v>2704</v>
      </c>
      <c r="C9" s="68">
        <v>1.0</v>
      </c>
      <c r="D9" s="68">
        <v>1.0</v>
      </c>
      <c r="E9" s="68">
        <v>0.0</v>
      </c>
      <c r="F9" s="68">
        <v>22200.0</v>
      </c>
      <c r="G9" s="68">
        <v>2970000.0</v>
      </c>
      <c r="H9" s="188">
        <v>0.17</v>
      </c>
      <c r="I9" s="188">
        <v>0.06</v>
      </c>
      <c r="J9" s="68">
        <v>5505.0</v>
      </c>
      <c r="K9" s="68">
        <v>0.08</v>
      </c>
      <c r="L9" s="68">
        <v>1.0</v>
      </c>
      <c r="M9" s="68" t="s">
        <v>2705</v>
      </c>
      <c r="N9" s="68">
        <f>IFERROR(__xludf.DUMMYFUNCTION("SPLIT(SUBSTITUTE(SUBSTITUTE(M9,"","","";""),""."","",""),"";"")"),0.54)</f>
        <v>0.54</v>
      </c>
      <c r="O9" s="68">
        <f>IFERROR(__xludf.DUMMYFUNCTION("""COMPUTED_VALUE"""),0.54)</f>
        <v>0.54</v>
      </c>
      <c r="P9" s="68">
        <f>IFERROR(__xludf.DUMMYFUNCTION("""COMPUTED_VALUE"""),0.44)</f>
        <v>0.44</v>
      </c>
      <c r="Q9" s="433">
        <f>IFERROR(__xludf.DUMMYFUNCTION("""COMPUTED_VALUE"""),0.44)</f>
        <v>0.44</v>
      </c>
      <c r="R9" s="433">
        <f>IFERROR(__xludf.DUMMYFUNCTION("""COMPUTED_VALUE"""),0.44)</f>
        <v>0.44</v>
      </c>
      <c r="S9" s="433">
        <f>IFERROR(__xludf.DUMMYFUNCTION("""COMPUTED_VALUE"""),0.44)</f>
        <v>0.44</v>
      </c>
      <c r="T9" s="433">
        <f>IFERROR(__xludf.DUMMYFUNCTION("""COMPUTED_VALUE"""),0.44)</f>
        <v>0.44</v>
      </c>
      <c r="U9" s="433">
        <f>IFERROR(__xludf.DUMMYFUNCTION("""COMPUTED_VALUE"""),0.54)</f>
        <v>0.54</v>
      </c>
      <c r="V9" s="433">
        <f>IFERROR(__xludf.DUMMYFUNCTION("""COMPUTED_VALUE"""),0.54)</f>
        <v>0.54</v>
      </c>
      <c r="W9" s="433">
        <f>IFERROR(__xludf.DUMMYFUNCTION("""COMPUTED_VALUE"""),0.66)</f>
        <v>0.66</v>
      </c>
      <c r="X9" s="433">
        <f>IFERROR(__xludf.DUMMYFUNCTION("""COMPUTED_VALUE"""),0.54)</f>
        <v>0.54</v>
      </c>
      <c r="Y9" s="433">
        <f>IFERROR(__xludf.DUMMYFUNCTION("""COMPUTED_VALUE"""),0.54)</f>
        <v>0.54</v>
      </c>
      <c r="Z9" s="433"/>
    </row>
    <row r="10">
      <c r="A10" s="68" t="s">
        <v>2706</v>
      </c>
      <c r="B10" s="429" t="s">
        <v>2707</v>
      </c>
      <c r="C10" s="68">
        <v>1.0</v>
      </c>
      <c r="D10" s="68">
        <v>1.0</v>
      </c>
      <c r="E10" s="68">
        <v>0.0</v>
      </c>
      <c r="F10" s="68">
        <v>22200.0</v>
      </c>
      <c r="G10" s="68">
        <v>5.66E7</v>
      </c>
      <c r="H10" s="188">
        <v>0.12</v>
      </c>
      <c r="I10" s="188">
        <v>0.06</v>
      </c>
      <c r="J10" s="68">
        <v>5505.0</v>
      </c>
      <c r="K10" s="68">
        <v>0.05</v>
      </c>
      <c r="L10" s="68">
        <v>1.0</v>
      </c>
      <c r="M10" s="68" t="s">
        <v>2708</v>
      </c>
      <c r="N10" s="68">
        <f>IFERROR(__xludf.DUMMYFUNCTION("SPLIT(SUBSTITUTE(SUBSTITUTE(M10,"","","";""),""."","",""),"";"")"),0.16)</f>
        <v>0.16</v>
      </c>
      <c r="O10" s="68">
        <f>IFERROR(__xludf.DUMMYFUNCTION("""COMPUTED_VALUE"""),0.3)</f>
        <v>0.3</v>
      </c>
      <c r="P10" s="68">
        <f>IFERROR(__xludf.DUMMYFUNCTION("""COMPUTED_VALUE"""),0.44)</f>
        <v>0.44</v>
      </c>
      <c r="Q10" s="433">
        <f>IFERROR(__xludf.DUMMYFUNCTION("""COMPUTED_VALUE"""),1.0)</f>
        <v>1</v>
      </c>
      <c r="R10" s="433">
        <f>IFERROR(__xludf.DUMMYFUNCTION("""COMPUTED_VALUE"""),0.3)</f>
        <v>0.3</v>
      </c>
      <c r="S10" s="433">
        <f>IFERROR(__xludf.DUMMYFUNCTION("""COMPUTED_VALUE"""),0.54)</f>
        <v>0.54</v>
      </c>
      <c r="T10" s="433">
        <f>IFERROR(__xludf.DUMMYFUNCTION("""COMPUTED_VALUE"""),0.44)</f>
        <v>0.44</v>
      </c>
      <c r="U10" s="433">
        <f>IFERROR(__xludf.DUMMYFUNCTION("""COMPUTED_VALUE"""),0.08)</f>
        <v>0.08</v>
      </c>
      <c r="V10" s="433">
        <f>IFERROR(__xludf.DUMMYFUNCTION("""COMPUTED_VALUE"""),0.16)</f>
        <v>0.16</v>
      </c>
      <c r="W10" s="433">
        <f>IFERROR(__xludf.DUMMYFUNCTION("""COMPUTED_VALUE"""),0.1)</f>
        <v>0.1</v>
      </c>
      <c r="X10" s="433">
        <f>IFERROR(__xludf.DUMMYFUNCTION("""COMPUTED_VALUE"""),0.16)</f>
        <v>0.16</v>
      </c>
      <c r="Y10" s="433">
        <f>IFERROR(__xludf.DUMMYFUNCTION("""COMPUTED_VALUE"""),0.16)</f>
        <v>0.16</v>
      </c>
      <c r="Z10" s="433"/>
    </row>
    <row r="11">
      <c r="A11" s="68" t="s">
        <v>2709</v>
      </c>
      <c r="B11" s="429" t="s">
        <v>2710</v>
      </c>
      <c r="C11" s="68">
        <v>1.0</v>
      </c>
      <c r="D11" s="68">
        <v>1.0</v>
      </c>
      <c r="E11" s="68">
        <v>0.0</v>
      </c>
      <c r="F11" s="68">
        <v>22200.0</v>
      </c>
      <c r="G11" s="68">
        <v>2.66E8</v>
      </c>
      <c r="H11" s="188">
        <v>0.14</v>
      </c>
      <c r="I11" s="188">
        <v>0.06</v>
      </c>
      <c r="J11" s="68">
        <v>5505.0</v>
      </c>
      <c r="K11" s="68">
        <v>0.06</v>
      </c>
      <c r="L11" s="68">
        <v>0.93</v>
      </c>
      <c r="M11" s="68" t="s">
        <v>2711</v>
      </c>
      <c r="N11" s="68">
        <f>IFERROR(__xludf.DUMMYFUNCTION("SPLIT(SUBSTITUTE(SUBSTITUTE(M11,"","","";""),""."","",""),"";"")"),0.54)</f>
        <v>0.54</v>
      </c>
      <c r="O11" s="68">
        <f>IFERROR(__xludf.DUMMYFUNCTION("""COMPUTED_VALUE"""),0.81)</f>
        <v>0.81</v>
      </c>
      <c r="P11" s="68">
        <f>IFERROR(__xludf.DUMMYFUNCTION("""COMPUTED_VALUE"""),0.54)</f>
        <v>0.54</v>
      </c>
      <c r="Q11" s="433">
        <f>IFERROR(__xludf.DUMMYFUNCTION("""COMPUTED_VALUE"""),0.81)</f>
        <v>0.81</v>
      </c>
      <c r="R11" s="433">
        <f>IFERROR(__xludf.DUMMYFUNCTION("""COMPUTED_VALUE"""),0.54)</f>
        <v>0.54</v>
      </c>
      <c r="S11" s="433">
        <f>IFERROR(__xludf.DUMMYFUNCTION("""COMPUTED_VALUE"""),0.44)</f>
        <v>0.44</v>
      </c>
      <c r="T11" s="433">
        <f>IFERROR(__xludf.DUMMYFUNCTION("""COMPUTED_VALUE"""),0.67)</f>
        <v>0.67</v>
      </c>
      <c r="U11" s="433">
        <f>IFERROR(__xludf.DUMMYFUNCTION("""COMPUTED_VALUE"""),0.54)</f>
        <v>0.54</v>
      </c>
      <c r="V11" s="433">
        <f>IFERROR(__xludf.DUMMYFUNCTION("""COMPUTED_VALUE"""),0.67)</f>
        <v>0.67</v>
      </c>
      <c r="W11" s="433">
        <f>IFERROR(__xludf.DUMMYFUNCTION("""COMPUTED_VALUE"""),0.67)</f>
        <v>0.67</v>
      </c>
      <c r="X11" s="433">
        <f>IFERROR(__xludf.DUMMYFUNCTION("""COMPUTED_VALUE"""),0.36)</f>
        <v>0.36</v>
      </c>
      <c r="Y11" s="433">
        <f>IFERROR(__xludf.DUMMYFUNCTION("""COMPUTED_VALUE"""),0.54)</f>
        <v>0.54</v>
      </c>
      <c r="Z11" s="433"/>
    </row>
    <row r="12">
      <c r="N12" s="433"/>
      <c r="O12" s="433"/>
      <c r="P12" s="433"/>
      <c r="Q12" s="433"/>
      <c r="R12" s="433"/>
      <c r="S12" s="433"/>
      <c r="T12" s="433"/>
      <c r="U12" s="433"/>
      <c r="V12" s="433"/>
      <c r="W12" s="433"/>
      <c r="X12" s="433"/>
      <c r="Y12" s="433"/>
      <c r="Z12" s="433"/>
    </row>
    <row r="13">
      <c r="N13" s="433"/>
      <c r="O13" s="433"/>
      <c r="P13" s="433"/>
      <c r="Q13" s="433"/>
      <c r="R13" s="433"/>
      <c r="S13" s="433"/>
      <c r="T13" s="433"/>
      <c r="U13" s="433"/>
      <c r="V13" s="433"/>
      <c r="W13" s="433"/>
      <c r="X13" s="433"/>
      <c r="Y13" s="433"/>
      <c r="Z13" s="433"/>
    </row>
    <row r="14">
      <c r="H14" s="446"/>
      <c r="N14" s="433"/>
      <c r="O14" s="433"/>
      <c r="P14" s="433"/>
      <c r="Q14" s="433"/>
      <c r="R14" s="433"/>
      <c r="S14" s="433"/>
      <c r="T14" s="433"/>
      <c r="U14" s="433"/>
      <c r="V14" s="433"/>
      <c r="W14" s="433"/>
      <c r="X14" s="433"/>
      <c r="Y14" s="433"/>
      <c r="Z14" s="433"/>
    </row>
    <row r="15">
      <c r="H15" s="446"/>
      <c r="N15" s="433"/>
      <c r="O15" s="433"/>
      <c r="P15" s="433"/>
      <c r="Q15" s="433"/>
      <c r="R15" s="433"/>
      <c r="S15" s="433"/>
      <c r="T15" s="433"/>
      <c r="U15" s="433"/>
      <c r="V15" s="433"/>
      <c r="W15" s="433"/>
      <c r="X15" s="433"/>
      <c r="Y15" s="433"/>
      <c r="Z15" s="433"/>
    </row>
    <row r="16">
      <c r="H16" s="446"/>
      <c r="N16" s="433"/>
      <c r="O16" s="433"/>
      <c r="P16" s="433"/>
      <c r="Q16" s="433"/>
      <c r="R16" s="433"/>
      <c r="S16" s="433"/>
      <c r="T16" s="433"/>
      <c r="U16" s="433"/>
      <c r="V16" s="433"/>
      <c r="W16" s="433"/>
      <c r="X16" s="433"/>
      <c r="Y16" s="433"/>
      <c r="Z16" s="433"/>
    </row>
    <row r="17">
      <c r="H17" s="446"/>
      <c r="N17" s="433"/>
      <c r="O17" s="433"/>
      <c r="P17" s="433"/>
      <c r="Q17" s="433"/>
      <c r="R17" s="433"/>
      <c r="S17" s="433"/>
      <c r="T17" s="433"/>
      <c r="U17" s="433"/>
      <c r="V17" s="433"/>
      <c r="W17" s="433"/>
      <c r="X17" s="433"/>
      <c r="Y17" s="433"/>
      <c r="Z17" s="433"/>
    </row>
    <row r="18">
      <c r="H18" s="446"/>
      <c r="N18" s="433"/>
      <c r="O18" s="433"/>
      <c r="P18" s="433"/>
      <c r="Q18" s="433"/>
      <c r="R18" s="433"/>
      <c r="S18" s="433"/>
      <c r="T18" s="433"/>
      <c r="U18" s="433"/>
      <c r="V18" s="433"/>
      <c r="W18" s="433"/>
      <c r="X18" s="433"/>
      <c r="Y18" s="433"/>
      <c r="Z18" s="433"/>
    </row>
    <row r="19">
      <c r="H19" s="446"/>
      <c r="N19" s="433"/>
      <c r="O19" s="433"/>
      <c r="P19" s="433"/>
      <c r="Q19" s="433"/>
      <c r="R19" s="433"/>
      <c r="S19" s="433"/>
      <c r="T19" s="433"/>
      <c r="U19" s="433"/>
      <c r="V19" s="433"/>
      <c r="W19" s="433"/>
      <c r="X19" s="433"/>
      <c r="Y19" s="433"/>
      <c r="Z19" s="433"/>
    </row>
    <row r="20">
      <c r="A20" s="433"/>
      <c r="B20" s="433"/>
      <c r="C20" s="433"/>
      <c r="D20" s="433"/>
      <c r="E20" s="433"/>
      <c r="F20" s="433"/>
      <c r="G20" s="433"/>
      <c r="H20" s="446"/>
      <c r="I20" s="433"/>
      <c r="J20" s="433"/>
      <c r="K20" s="433"/>
      <c r="L20" s="433"/>
      <c r="M20" s="433"/>
      <c r="N20" s="433"/>
      <c r="O20" s="433"/>
      <c r="P20" s="433"/>
      <c r="Q20" s="433"/>
      <c r="R20" s="433"/>
      <c r="S20" s="433"/>
      <c r="T20" s="433"/>
      <c r="U20" s="433"/>
      <c r="V20" s="433"/>
      <c r="W20" s="433"/>
      <c r="X20" s="433"/>
      <c r="Y20" s="433"/>
      <c r="Z20" s="433"/>
    </row>
    <row r="21">
      <c r="A21" s="433"/>
      <c r="B21" s="433"/>
      <c r="C21" s="433"/>
      <c r="D21" s="433"/>
      <c r="E21" s="433"/>
      <c r="F21" s="433"/>
      <c r="G21" s="433"/>
      <c r="H21" s="446"/>
      <c r="I21" s="433"/>
      <c r="J21" s="433"/>
      <c r="K21" s="433"/>
      <c r="L21" s="433"/>
      <c r="M21" s="433"/>
      <c r="N21" s="433"/>
      <c r="O21" s="433"/>
      <c r="P21" s="433"/>
      <c r="Q21" s="433"/>
      <c r="R21" s="433"/>
      <c r="S21" s="433"/>
      <c r="T21" s="433"/>
      <c r="U21" s="433"/>
      <c r="V21" s="433"/>
      <c r="W21" s="433"/>
      <c r="X21" s="433"/>
      <c r="Y21" s="433"/>
      <c r="Z21" s="433"/>
    </row>
    <row r="22">
      <c r="H22" s="446"/>
      <c r="N22" s="433"/>
      <c r="O22" s="433"/>
      <c r="P22" s="433"/>
      <c r="Q22" s="433"/>
      <c r="R22" s="433"/>
      <c r="S22" s="433"/>
      <c r="T22" s="433"/>
      <c r="U22" s="433"/>
      <c r="V22" s="433"/>
      <c r="W22" s="433"/>
      <c r="X22" s="433"/>
      <c r="Y22" s="433"/>
      <c r="Z22" s="433"/>
    </row>
    <row r="23">
      <c r="H23" s="446"/>
      <c r="N23" s="433"/>
      <c r="O23" s="433"/>
      <c r="P23" s="433"/>
      <c r="Q23" s="433"/>
      <c r="R23" s="433"/>
      <c r="S23" s="433"/>
      <c r="T23" s="433"/>
      <c r="U23" s="433"/>
      <c r="V23" s="433"/>
      <c r="W23" s="433"/>
      <c r="X23" s="433"/>
      <c r="Y23" s="433"/>
      <c r="Z23" s="433"/>
    </row>
    <row r="24">
      <c r="H24" s="446"/>
      <c r="N24" s="433"/>
      <c r="O24" s="433"/>
      <c r="P24" s="433"/>
      <c r="Q24" s="433"/>
      <c r="R24" s="433"/>
      <c r="S24" s="433"/>
      <c r="T24" s="433"/>
      <c r="U24" s="433"/>
      <c r="V24" s="433"/>
      <c r="W24" s="433"/>
      <c r="X24" s="433"/>
      <c r="Y24" s="433"/>
      <c r="Z24" s="433"/>
    </row>
    <row r="25">
      <c r="H25" s="446"/>
      <c r="N25" s="433"/>
      <c r="O25" s="433"/>
      <c r="P25" s="433"/>
      <c r="Q25" s="433"/>
      <c r="R25" s="433"/>
      <c r="S25" s="433"/>
      <c r="T25" s="433"/>
      <c r="U25" s="433"/>
      <c r="V25" s="433"/>
      <c r="W25" s="433"/>
      <c r="X25" s="433"/>
      <c r="Y25" s="433"/>
      <c r="Z25" s="433"/>
    </row>
    <row r="26">
      <c r="H26" s="446"/>
      <c r="N26" s="433"/>
      <c r="O26" s="433"/>
      <c r="P26" s="433"/>
      <c r="Q26" s="433"/>
      <c r="R26" s="433"/>
      <c r="S26" s="433"/>
      <c r="T26" s="433"/>
      <c r="U26" s="433"/>
      <c r="V26" s="433"/>
      <c r="W26" s="433"/>
      <c r="X26" s="433"/>
      <c r="Y26" s="433"/>
      <c r="Z26" s="433"/>
    </row>
    <row r="27">
      <c r="H27" s="446"/>
      <c r="N27" s="433"/>
      <c r="O27" s="433"/>
      <c r="P27" s="433"/>
      <c r="Q27" s="433"/>
      <c r="R27" s="433"/>
      <c r="S27" s="433"/>
      <c r="T27" s="433"/>
      <c r="U27" s="433"/>
      <c r="V27" s="433"/>
      <c r="W27" s="433"/>
      <c r="X27" s="433"/>
      <c r="Y27" s="433"/>
      <c r="Z27" s="433"/>
    </row>
    <row r="28">
      <c r="H28" s="446"/>
      <c r="N28" s="433"/>
      <c r="O28" s="433"/>
      <c r="P28" s="433"/>
      <c r="Q28" s="433"/>
      <c r="R28" s="433"/>
      <c r="S28" s="433"/>
      <c r="T28" s="433"/>
      <c r="U28" s="433"/>
      <c r="V28" s="433"/>
      <c r="W28" s="433"/>
      <c r="X28" s="433"/>
      <c r="Y28" s="433"/>
      <c r="Z28" s="433"/>
    </row>
    <row r="29">
      <c r="H29" s="446"/>
      <c r="N29" s="433"/>
      <c r="O29" s="433"/>
      <c r="P29" s="433"/>
      <c r="Q29" s="433"/>
      <c r="R29" s="433"/>
      <c r="S29" s="433"/>
      <c r="T29" s="433"/>
      <c r="U29" s="433"/>
      <c r="V29" s="433"/>
      <c r="W29" s="433"/>
      <c r="X29" s="433"/>
      <c r="Y29" s="433"/>
      <c r="Z29" s="433"/>
    </row>
    <row r="30">
      <c r="H30" s="446"/>
      <c r="N30" s="433"/>
      <c r="O30" s="433"/>
      <c r="P30" s="433"/>
      <c r="Q30" s="433"/>
      <c r="R30" s="433"/>
      <c r="S30" s="433"/>
      <c r="T30" s="433"/>
      <c r="U30" s="433"/>
      <c r="V30" s="433"/>
      <c r="W30" s="433"/>
      <c r="X30" s="433"/>
      <c r="Y30" s="433"/>
      <c r="Z30" s="433"/>
    </row>
    <row r="31">
      <c r="H31" s="446"/>
      <c r="N31" s="433"/>
      <c r="O31" s="433"/>
      <c r="P31" s="433"/>
      <c r="Q31" s="433"/>
      <c r="R31" s="433"/>
      <c r="S31" s="433"/>
      <c r="T31" s="433"/>
      <c r="U31" s="433"/>
      <c r="V31" s="433"/>
      <c r="W31" s="433"/>
      <c r="X31" s="433"/>
      <c r="Y31" s="433"/>
      <c r="Z31" s="433"/>
    </row>
    <row r="32">
      <c r="H32" s="446"/>
      <c r="N32" s="433"/>
      <c r="O32" s="433"/>
      <c r="P32" s="433"/>
      <c r="Q32" s="433"/>
      <c r="R32" s="433"/>
      <c r="S32" s="433"/>
      <c r="T32" s="433"/>
      <c r="U32" s="433"/>
      <c r="V32" s="433"/>
      <c r="W32" s="433"/>
      <c r="X32" s="433"/>
      <c r="Y32" s="433"/>
      <c r="Z32" s="433"/>
    </row>
    <row r="33">
      <c r="H33" s="446"/>
      <c r="N33" s="433"/>
      <c r="O33" s="433"/>
      <c r="P33" s="433"/>
      <c r="Q33" s="433"/>
      <c r="R33" s="433"/>
      <c r="S33" s="433"/>
      <c r="T33" s="433"/>
      <c r="U33" s="433"/>
      <c r="V33" s="433"/>
      <c r="W33" s="433"/>
      <c r="X33" s="433"/>
      <c r="Y33" s="433"/>
      <c r="Z33" s="433"/>
    </row>
    <row r="34">
      <c r="H34" s="446"/>
      <c r="N34" s="433"/>
      <c r="O34" s="433"/>
      <c r="P34" s="433"/>
      <c r="Q34" s="433"/>
      <c r="R34" s="433"/>
      <c r="S34" s="433"/>
      <c r="T34" s="433"/>
      <c r="U34" s="433"/>
      <c r="V34" s="433"/>
      <c r="W34" s="433"/>
      <c r="X34" s="433"/>
      <c r="Y34" s="433"/>
      <c r="Z34" s="433"/>
    </row>
    <row r="35">
      <c r="H35" s="446"/>
      <c r="N35" s="433"/>
      <c r="O35" s="433"/>
      <c r="P35" s="433"/>
      <c r="Q35" s="433"/>
      <c r="R35" s="433"/>
      <c r="S35" s="433"/>
      <c r="T35" s="433"/>
      <c r="U35" s="433"/>
      <c r="V35" s="433"/>
      <c r="W35" s="433"/>
      <c r="X35" s="433"/>
      <c r="Y35" s="433"/>
      <c r="Z35" s="433"/>
    </row>
    <row r="36">
      <c r="H36" s="446"/>
      <c r="N36" s="433"/>
      <c r="O36" s="433"/>
      <c r="P36" s="433"/>
      <c r="Q36" s="433"/>
      <c r="R36" s="433"/>
      <c r="S36" s="433"/>
      <c r="T36" s="433"/>
      <c r="U36" s="433"/>
      <c r="V36" s="433"/>
      <c r="W36" s="433"/>
      <c r="X36" s="433"/>
      <c r="Y36" s="433"/>
      <c r="Z36" s="433"/>
    </row>
    <row r="37">
      <c r="H37" s="446"/>
      <c r="N37" s="433"/>
      <c r="O37" s="433"/>
      <c r="P37" s="433"/>
      <c r="Q37" s="433"/>
      <c r="R37" s="433"/>
      <c r="S37" s="433"/>
      <c r="T37" s="433"/>
      <c r="U37" s="433"/>
      <c r="V37" s="433"/>
      <c r="W37" s="433"/>
      <c r="X37" s="433"/>
      <c r="Y37" s="433"/>
      <c r="Z37" s="433"/>
    </row>
    <row r="38">
      <c r="H38" s="446"/>
      <c r="N38" s="433"/>
      <c r="O38" s="433"/>
      <c r="P38" s="433"/>
      <c r="Q38" s="433"/>
      <c r="R38" s="433"/>
      <c r="S38" s="433"/>
      <c r="T38" s="433"/>
      <c r="U38" s="433"/>
      <c r="V38" s="433"/>
      <c r="W38" s="433"/>
      <c r="X38" s="433"/>
      <c r="Y38" s="433"/>
      <c r="Z38" s="433"/>
    </row>
    <row r="39">
      <c r="H39" s="446"/>
      <c r="N39" s="433"/>
      <c r="O39" s="433"/>
      <c r="P39" s="433"/>
      <c r="Q39" s="433"/>
      <c r="R39" s="433"/>
      <c r="S39" s="433"/>
      <c r="T39" s="433"/>
      <c r="U39" s="433"/>
      <c r="V39" s="433"/>
      <c r="W39" s="433"/>
      <c r="X39" s="433"/>
      <c r="Y39" s="433"/>
      <c r="Z39" s="433"/>
    </row>
    <row r="40">
      <c r="H40" s="446"/>
      <c r="N40" s="433"/>
      <c r="O40" s="433"/>
      <c r="P40" s="433"/>
      <c r="Q40" s="433"/>
      <c r="R40" s="433"/>
      <c r="S40" s="433"/>
      <c r="T40" s="433"/>
      <c r="U40" s="433"/>
      <c r="V40" s="433"/>
      <c r="W40" s="433"/>
      <c r="X40" s="433"/>
      <c r="Y40" s="433"/>
      <c r="Z40" s="433"/>
    </row>
    <row r="41">
      <c r="H41" s="446"/>
      <c r="N41" s="433"/>
      <c r="O41" s="433"/>
      <c r="P41" s="433"/>
      <c r="Q41" s="433"/>
      <c r="R41" s="433"/>
      <c r="S41" s="433"/>
      <c r="T41" s="433"/>
      <c r="U41" s="433"/>
      <c r="V41" s="433"/>
      <c r="W41" s="433"/>
      <c r="X41" s="433"/>
      <c r="Y41" s="433"/>
      <c r="Z41" s="433"/>
    </row>
    <row r="42">
      <c r="H42" s="446"/>
      <c r="N42" s="433"/>
      <c r="O42" s="433"/>
      <c r="P42" s="433"/>
      <c r="Q42" s="433"/>
      <c r="R42" s="433"/>
      <c r="S42" s="433"/>
      <c r="T42" s="433"/>
      <c r="U42" s="433"/>
      <c r="V42" s="433"/>
      <c r="W42" s="433"/>
      <c r="X42" s="433"/>
      <c r="Y42" s="433"/>
      <c r="Z42" s="433"/>
    </row>
    <row r="43">
      <c r="H43" s="446"/>
      <c r="N43" s="433"/>
      <c r="O43" s="433"/>
      <c r="P43" s="433"/>
      <c r="Q43" s="433"/>
      <c r="R43" s="433"/>
      <c r="S43" s="433"/>
      <c r="T43" s="433"/>
      <c r="U43" s="433"/>
      <c r="V43" s="433"/>
      <c r="W43" s="433"/>
      <c r="X43" s="433"/>
      <c r="Y43" s="433"/>
      <c r="Z43" s="433"/>
    </row>
    <row r="44">
      <c r="H44" s="446"/>
      <c r="N44" s="433"/>
      <c r="O44" s="433"/>
      <c r="P44" s="433"/>
      <c r="Q44" s="433"/>
      <c r="R44" s="433"/>
      <c r="S44" s="433"/>
      <c r="T44" s="433"/>
      <c r="U44" s="433"/>
      <c r="V44" s="433"/>
      <c r="W44" s="433"/>
      <c r="X44" s="433"/>
      <c r="Y44" s="433"/>
      <c r="Z44" s="433"/>
    </row>
    <row r="45">
      <c r="H45" s="446"/>
      <c r="N45" s="433"/>
      <c r="O45" s="433"/>
      <c r="P45" s="433"/>
      <c r="Q45" s="433"/>
      <c r="R45" s="433"/>
      <c r="S45" s="433"/>
      <c r="T45" s="433"/>
      <c r="U45" s="433"/>
      <c r="V45" s="433"/>
      <c r="W45" s="433"/>
      <c r="X45" s="433"/>
      <c r="Y45" s="433"/>
      <c r="Z45" s="433"/>
    </row>
    <row r="46">
      <c r="H46" s="446"/>
      <c r="N46" s="433"/>
      <c r="O46" s="433"/>
      <c r="P46" s="433"/>
      <c r="Q46" s="433"/>
      <c r="R46" s="433"/>
      <c r="S46" s="433"/>
      <c r="T46" s="433"/>
      <c r="U46" s="433"/>
      <c r="V46" s="433"/>
      <c r="W46" s="433"/>
      <c r="X46" s="433"/>
      <c r="Y46" s="433"/>
      <c r="Z46" s="433"/>
    </row>
    <row r="47">
      <c r="H47" s="446"/>
      <c r="N47" s="433"/>
      <c r="O47" s="433"/>
      <c r="P47" s="433"/>
      <c r="Q47" s="433"/>
      <c r="R47" s="433"/>
      <c r="S47" s="433"/>
      <c r="T47" s="433"/>
      <c r="U47" s="433"/>
      <c r="V47" s="433"/>
      <c r="W47" s="433"/>
      <c r="X47" s="433"/>
      <c r="Y47" s="433"/>
      <c r="Z47" s="433"/>
    </row>
    <row r="48">
      <c r="H48" s="446"/>
      <c r="N48" s="433"/>
      <c r="O48" s="433"/>
      <c r="P48" s="433"/>
      <c r="Q48" s="433"/>
      <c r="R48" s="433"/>
      <c r="S48" s="433"/>
      <c r="T48" s="433"/>
      <c r="U48" s="433"/>
      <c r="V48" s="433"/>
      <c r="W48" s="433"/>
      <c r="X48" s="433"/>
      <c r="Y48" s="433"/>
      <c r="Z48" s="433"/>
    </row>
    <row r="49">
      <c r="H49" s="446"/>
      <c r="N49" s="433"/>
      <c r="O49" s="433"/>
      <c r="P49" s="433"/>
      <c r="Q49" s="433"/>
      <c r="R49" s="433"/>
      <c r="S49" s="433"/>
      <c r="T49" s="433"/>
      <c r="U49" s="433"/>
      <c r="V49" s="433"/>
      <c r="W49" s="433"/>
      <c r="X49" s="433"/>
      <c r="Y49" s="433"/>
      <c r="Z49" s="433"/>
    </row>
    <row r="50">
      <c r="H50" s="446"/>
      <c r="N50" s="433"/>
      <c r="O50" s="433"/>
      <c r="P50" s="433"/>
      <c r="Q50" s="433"/>
      <c r="R50" s="433"/>
      <c r="S50" s="433"/>
      <c r="T50" s="433"/>
      <c r="U50" s="433"/>
      <c r="V50" s="433"/>
      <c r="W50" s="433"/>
      <c r="X50" s="433"/>
      <c r="Y50" s="433"/>
      <c r="Z50" s="433"/>
    </row>
    <row r="51">
      <c r="H51" s="446"/>
      <c r="N51" s="433"/>
      <c r="O51" s="433"/>
      <c r="P51" s="433"/>
      <c r="Q51" s="433"/>
      <c r="R51" s="433"/>
      <c r="S51" s="433"/>
      <c r="T51" s="433"/>
      <c r="U51" s="433"/>
      <c r="V51" s="433"/>
      <c r="W51" s="433"/>
      <c r="X51" s="433"/>
      <c r="Y51" s="433"/>
      <c r="Z51" s="433"/>
    </row>
    <row r="52">
      <c r="H52" s="446"/>
      <c r="N52" s="433"/>
      <c r="O52" s="433"/>
      <c r="P52" s="433"/>
      <c r="Q52" s="433"/>
      <c r="R52" s="433"/>
      <c r="S52" s="433"/>
      <c r="T52" s="433"/>
      <c r="U52" s="433"/>
      <c r="V52" s="433"/>
      <c r="W52" s="433"/>
      <c r="X52" s="433"/>
      <c r="Y52" s="433"/>
      <c r="Z52" s="433"/>
    </row>
    <row r="53">
      <c r="H53" s="446"/>
      <c r="N53" s="433"/>
      <c r="O53" s="433"/>
      <c r="P53" s="433"/>
      <c r="Q53" s="433"/>
      <c r="R53" s="433"/>
      <c r="S53" s="433"/>
      <c r="T53" s="433"/>
      <c r="U53" s="433"/>
      <c r="V53" s="433"/>
      <c r="W53" s="433"/>
      <c r="X53" s="433"/>
      <c r="Y53" s="433"/>
      <c r="Z53" s="433"/>
    </row>
    <row r="54">
      <c r="H54" s="446"/>
      <c r="N54" s="433"/>
      <c r="O54" s="433"/>
      <c r="P54" s="433"/>
      <c r="Q54" s="433"/>
      <c r="R54" s="433"/>
      <c r="S54" s="433"/>
      <c r="T54" s="433"/>
      <c r="U54" s="433"/>
      <c r="V54" s="433"/>
      <c r="W54" s="433"/>
      <c r="X54" s="433"/>
      <c r="Y54" s="433"/>
      <c r="Z54" s="433"/>
    </row>
    <row r="55">
      <c r="H55" s="446"/>
      <c r="N55" s="433"/>
      <c r="O55" s="433"/>
      <c r="P55" s="433"/>
      <c r="Q55" s="433"/>
      <c r="R55" s="433"/>
      <c r="S55" s="433"/>
      <c r="T55" s="433"/>
      <c r="U55" s="433"/>
      <c r="V55" s="433"/>
      <c r="W55" s="433"/>
      <c r="X55" s="433"/>
      <c r="Y55" s="433"/>
      <c r="Z55" s="433"/>
    </row>
    <row r="56">
      <c r="H56" s="446"/>
      <c r="N56" s="433"/>
      <c r="O56" s="433"/>
      <c r="P56" s="433"/>
      <c r="Q56" s="433"/>
      <c r="R56" s="433"/>
      <c r="S56" s="433"/>
      <c r="T56" s="433"/>
      <c r="U56" s="433"/>
      <c r="V56" s="433"/>
      <c r="W56" s="433"/>
      <c r="X56" s="433"/>
      <c r="Y56" s="433"/>
      <c r="Z56" s="433"/>
    </row>
    <row r="57">
      <c r="H57" s="446"/>
      <c r="N57" s="433"/>
      <c r="O57" s="433"/>
      <c r="P57" s="433"/>
      <c r="Q57" s="433"/>
      <c r="R57" s="433"/>
      <c r="S57" s="433"/>
      <c r="T57" s="433"/>
      <c r="U57" s="433"/>
      <c r="V57" s="433"/>
      <c r="W57" s="433"/>
      <c r="X57" s="433"/>
      <c r="Y57" s="433"/>
      <c r="Z57" s="433"/>
    </row>
    <row r="58">
      <c r="H58" s="446"/>
      <c r="N58" s="433"/>
      <c r="O58" s="433"/>
      <c r="P58" s="433"/>
      <c r="Q58" s="433"/>
      <c r="R58" s="433"/>
      <c r="S58" s="433"/>
      <c r="T58" s="433"/>
      <c r="U58" s="433"/>
      <c r="V58" s="433"/>
      <c r="W58" s="433"/>
      <c r="X58" s="433"/>
      <c r="Y58" s="433"/>
      <c r="Z58" s="433"/>
    </row>
    <row r="59">
      <c r="H59" s="446"/>
      <c r="N59" s="433"/>
      <c r="O59" s="433"/>
      <c r="P59" s="433"/>
      <c r="Q59" s="433"/>
      <c r="R59" s="433"/>
      <c r="S59" s="433"/>
      <c r="T59" s="433"/>
      <c r="U59" s="433"/>
      <c r="V59" s="433"/>
      <c r="W59" s="433"/>
      <c r="X59" s="433"/>
      <c r="Y59" s="433"/>
      <c r="Z59" s="433"/>
    </row>
    <row r="60">
      <c r="H60" s="446"/>
      <c r="N60" s="433"/>
      <c r="O60" s="433"/>
      <c r="P60" s="433"/>
      <c r="Q60" s="433"/>
      <c r="R60" s="433"/>
      <c r="S60" s="433"/>
      <c r="T60" s="433"/>
      <c r="U60" s="433"/>
      <c r="V60" s="433"/>
      <c r="W60" s="433"/>
      <c r="X60" s="433"/>
      <c r="Y60" s="433"/>
      <c r="Z60" s="433"/>
    </row>
    <row r="61">
      <c r="H61" s="446"/>
      <c r="N61" s="433"/>
      <c r="O61" s="433"/>
      <c r="P61" s="433"/>
      <c r="Q61" s="433"/>
      <c r="R61" s="433"/>
      <c r="S61" s="433"/>
      <c r="T61" s="433"/>
      <c r="U61" s="433"/>
      <c r="V61" s="433"/>
      <c r="W61" s="433"/>
      <c r="X61" s="433"/>
      <c r="Y61" s="433"/>
      <c r="Z61" s="433"/>
    </row>
    <row r="62">
      <c r="H62" s="446"/>
      <c r="N62" s="433"/>
      <c r="O62" s="433"/>
      <c r="P62" s="433"/>
      <c r="Q62" s="433"/>
      <c r="R62" s="433"/>
      <c r="S62" s="433"/>
      <c r="T62" s="433"/>
      <c r="U62" s="433"/>
      <c r="V62" s="433"/>
      <c r="W62" s="433"/>
      <c r="X62" s="433"/>
      <c r="Y62" s="433"/>
      <c r="Z62" s="433"/>
    </row>
    <row r="63">
      <c r="H63" s="446"/>
      <c r="N63" s="433"/>
      <c r="O63" s="433"/>
      <c r="P63" s="433"/>
      <c r="Q63" s="433"/>
      <c r="R63" s="433"/>
      <c r="S63" s="433"/>
      <c r="T63" s="433"/>
      <c r="U63" s="433"/>
      <c r="V63" s="433"/>
      <c r="W63" s="433"/>
      <c r="X63" s="433"/>
      <c r="Y63" s="433"/>
      <c r="Z63" s="433"/>
    </row>
    <row r="64">
      <c r="H64" s="446"/>
      <c r="N64" s="433"/>
      <c r="O64" s="433"/>
      <c r="P64" s="433"/>
      <c r="Q64" s="433"/>
      <c r="R64" s="433"/>
      <c r="S64" s="433"/>
      <c r="T64" s="433"/>
      <c r="U64" s="433"/>
      <c r="V64" s="433"/>
      <c r="W64" s="433"/>
      <c r="X64" s="433"/>
      <c r="Y64" s="433"/>
      <c r="Z64" s="433"/>
    </row>
    <row r="65">
      <c r="H65" s="446"/>
      <c r="N65" s="433"/>
      <c r="O65" s="433"/>
      <c r="P65" s="433"/>
      <c r="Q65" s="433"/>
      <c r="R65" s="433"/>
      <c r="S65" s="433"/>
      <c r="T65" s="433"/>
      <c r="U65" s="433"/>
      <c r="V65" s="433"/>
      <c r="W65" s="433"/>
      <c r="X65" s="433"/>
      <c r="Y65" s="433"/>
      <c r="Z65" s="433"/>
    </row>
    <row r="66">
      <c r="H66" s="446"/>
      <c r="N66" s="433"/>
      <c r="O66" s="433"/>
      <c r="P66" s="433"/>
      <c r="Q66" s="433"/>
      <c r="R66" s="433"/>
      <c r="S66" s="433"/>
      <c r="T66" s="433"/>
      <c r="U66" s="433"/>
      <c r="V66" s="433"/>
      <c r="W66" s="433"/>
      <c r="X66" s="433"/>
      <c r="Y66" s="433"/>
      <c r="Z66" s="433"/>
    </row>
    <row r="67">
      <c r="H67" s="446"/>
      <c r="N67" s="433"/>
      <c r="O67" s="433"/>
      <c r="P67" s="433"/>
      <c r="Q67" s="433"/>
      <c r="R67" s="433"/>
      <c r="S67" s="433"/>
      <c r="T67" s="433"/>
      <c r="U67" s="433"/>
      <c r="V67" s="433"/>
      <c r="W67" s="433"/>
      <c r="X67" s="433"/>
      <c r="Y67" s="433"/>
      <c r="Z67" s="433"/>
    </row>
    <row r="68">
      <c r="H68" s="446"/>
      <c r="N68" s="433"/>
      <c r="O68" s="433"/>
      <c r="P68" s="433"/>
      <c r="Q68" s="433"/>
      <c r="R68" s="433"/>
      <c r="S68" s="433"/>
      <c r="T68" s="433"/>
      <c r="U68" s="433"/>
      <c r="V68" s="433"/>
      <c r="W68" s="433"/>
      <c r="X68" s="433"/>
      <c r="Y68" s="433"/>
      <c r="Z68" s="433"/>
    </row>
    <row r="69">
      <c r="H69" s="446"/>
      <c r="N69" s="433"/>
      <c r="O69" s="433"/>
      <c r="P69" s="433"/>
      <c r="Q69" s="433"/>
      <c r="R69" s="433"/>
      <c r="S69" s="433"/>
      <c r="T69" s="433"/>
      <c r="U69" s="433"/>
      <c r="V69" s="433"/>
      <c r="W69" s="433"/>
      <c r="X69" s="433"/>
      <c r="Y69" s="433"/>
      <c r="Z69" s="433"/>
    </row>
    <row r="70">
      <c r="H70" s="446"/>
      <c r="N70" s="433"/>
      <c r="O70" s="433"/>
      <c r="P70" s="433"/>
      <c r="Q70" s="433"/>
      <c r="R70" s="433"/>
      <c r="S70" s="433"/>
      <c r="T70" s="433"/>
      <c r="U70" s="433"/>
      <c r="V70" s="433"/>
      <c r="W70" s="433"/>
      <c r="X70" s="433"/>
      <c r="Y70" s="433"/>
      <c r="Z70" s="433"/>
    </row>
    <row r="71">
      <c r="H71" s="446"/>
      <c r="N71" s="433"/>
      <c r="O71" s="433"/>
      <c r="P71" s="433"/>
      <c r="Q71" s="433"/>
      <c r="R71" s="433"/>
      <c r="S71" s="433"/>
      <c r="T71" s="433"/>
      <c r="U71" s="433"/>
      <c r="V71" s="433"/>
      <c r="W71" s="433"/>
      <c r="X71" s="433"/>
      <c r="Y71" s="433"/>
      <c r="Z71" s="433"/>
    </row>
    <row r="72">
      <c r="H72" s="446"/>
      <c r="N72" s="433"/>
      <c r="O72" s="433"/>
      <c r="P72" s="433"/>
      <c r="Q72" s="433"/>
      <c r="R72" s="433"/>
      <c r="S72" s="433"/>
      <c r="T72" s="433"/>
      <c r="U72" s="433"/>
      <c r="V72" s="433"/>
      <c r="W72" s="433"/>
      <c r="X72" s="433"/>
      <c r="Y72" s="433"/>
      <c r="Z72" s="433"/>
    </row>
    <row r="73">
      <c r="H73" s="446"/>
      <c r="N73" s="433"/>
      <c r="O73" s="433"/>
      <c r="P73" s="433"/>
      <c r="Q73" s="433"/>
      <c r="R73" s="433"/>
      <c r="S73" s="433"/>
      <c r="T73" s="433"/>
      <c r="U73" s="433"/>
      <c r="V73" s="433"/>
      <c r="W73" s="433"/>
      <c r="X73" s="433"/>
      <c r="Y73" s="433"/>
      <c r="Z73" s="433"/>
    </row>
    <row r="74">
      <c r="H74" s="446"/>
      <c r="N74" s="433"/>
      <c r="O74" s="433"/>
      <c r="P74" s="433"/>
      <c r="Q74" s="433"/>
      <c r="R74" s="433"/>
      <c r="S74" s="433"/>
      <c r="T74" s="433"/>
      <c r="U74" s="433"/>
      <c r="V74" s="433"/>
      <c r="W74" s="433"/>
      <c r="X74" s="433"/>
      <c r="Y74" s="433"/>
      <c r="Z74" s="433"/>
    </row>
    <row r="75">
      <c r="H75" s="446"/>
      <c r="N75" s="433"/>
      <c r="O75" s="433"/>
      <c r="P75" s="433"/>
      <c r="Q75" s="433"/>
      <c r="R75" s="433"/>
      <c r="S75" s="433"/>
      <c r="T75" s="433"/>
      <c r="U75" s="433"/>
      <c r="V75" s="433"/>
      <c r="W75" s="433"/>
      <c r="X75" s="433"/>
      <c r="Y75" s="433"/>
      <c r="Z75" s="433"/>
    </row>
    <row r="76">
      <c r="H76" s="446"/>
      <c r="N76" s="433"/>
      <c r="O76" s="433"/>
      <c r="P76" s="433"/>
      <c r="Q76" s="433"/>
      <c r="R76" s="433"/>
      <c r="S76" s="433"/>
      <c r="T76" s="433"/>
      <c r="U76" s="433"/>
      <c r="V76" s="433"/>
      <c r="W76" s="433"/>
      <c r="X76" s="433"/>
      <c r="Y76" s="433"/>
      <c r="Z76" s="433"/>
    </row>
    <row r="77">
      <c r="H77" s="446"/>
      <c r="N77" s="433"/>
      <c r="O77" s="433"/>
      <c r="P77" s="433"/>
      <c r="Q77" s="433"/>
      <c r="R77" s="433"/>
      <c r="S77" s="433"/>
      <c r="T77" s="433"/>
      <c r="U77" s="433"/>
      <c r="V77" s="433"/>
      <c r="W77" s="433"/>
      <c r="X77" s="433"/>
      <c r="Y77" s="433"/>
      <c r="Z77" s="433"/>
    </row>
    <row r="78">
      <c r="H78" s="446"/>
      <c r="N78" s="433"/>
      <c r="O78" s="433"/>
      <c r="P78" s="433"/>
      <c r="Q78" s="433"/>
      <c r="R78" s="433"/>
      <c r="S78" s="433"/>
      <c r="T78" s="433"/>
      <c r="U78" s="433"/>
      <c r="V78" s="433"/>
      <c r="W78" s="433"/>
      <c r="X78" s="433"/>
      <c r="Y78" s="433"/>
      <c r="Z78" s="433"/>
    </row>
    <row r="79">
      <c r="H79" s="446"/>
      <c r="N79" s="433"/>
      <c r="O79" s="433"/>
      <c r="P79" s="433"/>
      <c r="Q79" s="433"/>
      <c r="R79" s="433"/>
      <c r="S79" s="433"/>
      <c r="T79" s="433"/>
      <c r="U79" s="433"/>
      <c r="V79" s="433"/>
      <c r="W79" s="433"/>
      <c r="X79" s="433"/>
      <c r="Y79" s="433"/>
      <c r="Z79" s="433"/>
    </row>
    <row r="80">
      <c r="H80" s="446"/>
      <c r="N80" s="433"/>
      <c r="O80" s="433"/>
      <c r="P80" s="433"/>
      <c r="Q80" s="433"/>
      <c r="R80" s="433"/>
      <c r="S80" s="433"/>
      <c r="T80" s="433"/>
      <c r="U80" s="433"/>
      <c r="V80" s="433"/>
      <c r="W80" s="433"/>
      <c r="X80" s="433"/>
      <c r="Y80" s="433"/>
      <c r="Z80" s="433"/>
    </row>
    <row r="81">
      <c r="H81" s="446"/>
      <c r="N81" s="433"/>
      <c r="O81" s="433"/>
      <c r="P81" s="433"/>
      <c r="Q81" s="433"/>
      <c r="R81" s="433"/>
      <c r="S81" s="433"/>
      <c r="T81" s="433"/>
      <c r="U81" s="433"/>
      <c r="V81" s="433"/>
      <c r="W81" s="433"/>
      <c r="X81" s="433"/>
      <c r="Y81" s="433"/>
      <c r="Z81" s="433"/>
    </row>
    <row r="82">
      <c r="H82" s="446"/>
      <c r="N82" s="433"/>
      <c r="O82" s="433"/>
      <c r="P82" s="433"/>
      <c r="Q82" s="433"/>
      <c r="R82" s="433"/>
      <c r="S82" s="433"/>
      <c r="T82" s="433"/>
      <c r="U82" s="433"/>
      <c r="V82" s="433"/>
      <c r="W82" s="433"/>
      <c r="X82" s="433"/>
      <c r="Y82" s="433"/>
      <c r="Z82" s="433"/>
    </row>
    <row r="83">
      <c r="H83" s="446"/>
      <c r="N83" s="433"/>
      <c r="O83" s="433"/>
      <c r="P83" s="433"/>
      <c r="Q83" s="433"/>
      <c r="R83" s="433"/>
      <c r="S83" s="433"/>
      <c r="T83" s="433"/>
      <c r="U83" s="433"/>
      <c r="V83" s="433"/>
      <c r="W83" s="433"/>
      <c r="X83" s="433"/>
      <c r="Y83" s="433"/>
      <c r="Z83" s="433"/>
    </row>
    <row r="84">
      <c r="H84" s="446"/>
      <c r="N84" s="433"/>
      <c r="O84" s="433"/>
      <c r="P84" s="433"/>
      <c r="Q84" s="433"/>
      <c r="R84" s="433"/>
      <c r="S84" s="433"/>
      <c r="T84" s="433"/>
      <c r="U84" s="433"/>
      <c r="V84" s="433"/>
      <c r="W84" s="433"/>
      <c r="X84" s="433"/>
      <c r="Y84" s="433"/>
      <c r="Z84" s="433"/>
    </row>
    <row r="85">
      <c r="H85" s="446"/>
      <c r="N85" s="433"/>
      <c r="O85" s="433"/>
      <c r="P85" s="433"/>
      <c r="Q85" s="433"/>
      <c r="R85" s="433"/>
      <c r="S85" s="433"/>
      <c r="T85" s="433"/>
      <c r="U85" s="433"/>
      <c r="V85" s="433"/>
      <c r="W85" s="433"/>
      <c r="X85" s="433"/>
      <c r="Y85" s="433"/>
      <c r="Z85" s="433"/>
    </row>
    <row r="86">
      <c r="H86" s="446"/>
      <c r="N86" s="433"/>
      <c r="O86" s="433"/>
      <c r="P86" s="433"/>
      <c r="Q86" s="433"/>
      <c r="R86" s="433"/>
      <c r="S86" s="433"/>
      <c r="T86" s="433"/>
      <c r="U86" s="433"/>
      <c r="V86" s="433"/>
      <c r="W86" s="433"/>
      <c r="X86" s="433"/>
      <c r="Y86" s="433"/>
      <c r="Z86" s="433"/>
    </row>
    <row r="87">
      <c r="H87" s="446"/>
      <c r="N87" s="433"/>
      <c r="O87" s="433"/>
      <c r="P87" s="433"/>
      <c r="Q87" s="433"/>
      <c r="R87" s="433"/>
      <c r="S87" s="433"/>
      <c r="T87" s="433"/>
      <c r="U87" s="433"/>
      <c r="V87" s="433"/>
      <c r="W87" s="433"/>
      <c r="X87" s="433"/>
      <c r="Y87" s="433"/>
      <c r="Z87" s="433"/>
    </row>
    <row r="88">
      <c r="H88" s="446"/>
      <c r="N88" s="433"/>
      <c r="O88" s="433"/>
      <c r="P88" s="433"/>
      <c r="Q88" s="433"/>
      <c r="R88" s="433"/>
      <c r="S88" s="433"/>
      <c r="T88" s="433"/>
      <c r="U88" s="433"/>
      <c r="V88" s="433"/>
      <c r="W88" s="433"/>
      <c r="X88" s="433"/>
      <c r="Y88" s="433"/>
      <c r="Z88" s="433"/>
    </row>
    <row r="89">
      <c r="H89" s="446"/>
      <c r="N89" s="433"/>
      <c r="O89" s="433"/>
      <c r="P89" s="433"/>
      <c r="Q89" s="433"/>
      <c r="R89" s="433"/>
      <c r="S89" s="433"/>
      <c r="T89" s="433"/>
      <c r="U89" s="433"/>
      <c r="V89" s="433"/>
      <c r="W89" s="433"/>
      <c r="X89" s="433"/>
      <c r="Y89" s="433"/>
      <c r="Z89" s="433"/>
    </row>
    <row r="90">
      <c r="H90" s="446"/>
      <c r="N90" s="433"/>
      <c r="O90" s="433"/>
      <c r="P90" s="433"/>
      <c r="Q90" s="433"/>
      <c r="R90" s="433"/>
      <c r="S90" s="433"/>
      <c r="T90" s="433"/>
      <c r="U90" s="433"/>
      <c r="V90" s="433"/>
      <c r="W90" s="433"/>
      <c r="X90" s="433"/>
      <c r="Y90" s="433"/>
      <c r="Z90" s="433"/>
    </row>
    <row r="91">
      <c r="H91" s="446"/>
      <c r="N91" s="433"/>
      <c r="O91" s="433"/>
      <c r="P91" s="433"/>
      <c r="Q91" s="433"/>
      <c r="R91" s="433"/>
      <c r="S91" s="433"/>
      <c r="T91" s="433"/>
      <c r="U91" s="433"/>
      <c r="V91" s="433"/>
      <c r="W91" s="433"/>
      <c r="X91" s="433"/>
      <c r="Y91" s="433"/>
      <c r="Z91" s="433"/>
    </row>
    <row r="92">
      <c r="H92" s="446"/>
      <c r="N92" s="433"/>
      <c r="O92" s="433"/>
      <c r="P92" s="433"/>
      <c r="Q92" s="433"/>
      <c r="R92" s="433"/>
      <c r="S92" s="433"/>
      <c r="T92" s="433"/>
      <c r="U92" s="433"/>
      <c r="V92" s="433"/>
      <c r="W92" s="433"/>
      <c r="X92" s="433"/>
      <c r="Y92" s="433"/>
      <c r="Z92" s="433"/>
    </row>
    <row r="93">
      <c r="H93" s="446"/>
      <c r="N93" s="433"/>
      <c r="O93" s="433"/>
      <c r="P93" s="433"/>
      <c r="Q93" s="433"/>
      <c r="R93" s="433"/>
      <c r="S93" s="433"/>
      <c r="T93" s="433"/>
      <c r="U93" s="433"/>
      <c r="V93" s="433"/>
      <c r="W93" s="433"/>
      <c r="X93" s="433"/>
      <c r="Y93" s="433"/>
      <c r="Z93" s="433"/>
    </row>
    <row r="94">
      <c r="H94" s="446"/>
      <c r="N94" s="433"/>
      <c r="O94" s="433"/>
      <c r="P94" s="433"/>
      <c r="Q94" s="433"/>
      <c r="R94" s="433"/>
      <c r="S94" s="433"/>
      <c r="T94" s="433"/>
      <c r="U94" s="433"/>
      <c r="V94" s="433"/>
      <c r="W94" s="433"/>
      <c r="X94" s="433"/>
      <c r="Y94" s="433"/>
      <c r="Z94" s="433"/>
    </row>
    <row r="95">
      <c r="H95" s="446"/>
      <c r="N95" s="433"/>
      <c r="O95" s="433"/>
      <c r="P95" s="433"/>
      <c r="Q95" s="433"/>
      <c r="R95" s="433"/>
      <c r="S95" s="433"/>
      <c r="T95" s="433"/>
      <c r="U95" s="433"/>
      <c r="V95" s="433"/>
      <c r="W95" s="433"/>
      <c r="X95" s="433"/>
      <c r="Y95" s="433"/>
      <c r="Z95" s="433"/>
    </row>
    <row r="96">
      <c r="H96" s="446"/>
      <c r="N96" s="433"/>
      <c r="O96" s="433"/>
      <c r="P96" s="433"/>
      <c r="Q96" s="433"/>
      <c r="R96" s="433"/>
      <c r="S96" s="433"/>
      <c r="T96" s="433"/>
      <c r="U96" s="433"/>
      <c r="V96" s="433"/>
      <c r="W96" s="433"/>
      <c r="X96" s="433"/>
      <c r="Y96" s="433"/>
      <c r="Z96" s="433"/>
    </row>
    <row r="97">
      <c r="H97" s="446"/>
      <c r="N97" s="433"/>
      <c r="O97" s="433"/>
      <c r="P97" s="433"/>
      <c r="Q97" s="433"/>
      <c r="R97" s="433"/>
      <c r="S97" s="433"/>
      <c r="T97" s="433"/>
      <c r="U97" s="433"/>
      <c r="V97" s="433"/>
      <c r="W97" s="433"/>
      <c r="X97" s="433"/>
      <c r="Y97" s="433"/>
      <c r="Z97" s="433"/>
    </row>
    <row r="98">
      <c r="H98" s="446"/>
      <c r="N98" s="433"/>
      <c r="O98" s="433"/>
      <c r="P98" s="433"/>
      <c r="Q98" s="433"/>
      <c r="R98" s="433"/>
      <c r="S98" s="433"/>
      <c r="T98" s="433"/>
      <c r="U98" s="433"/>
      <c r="V98" s="433"/>
      <c r="W98" s="433"/>
      <c r="X98" s="433"/>
      <c r="Y98" s="433"/>
      <c r="Z98" s="433"/>
    </row>
    <row r="99">
      <c r="H99" s="446"/>
      <c r="N99" s="433"/>
      <c r="O99" s="433"/>
      <c r="P99" s="433"/>
      <c r="Q99" s="433"/>
      <c r="R99" s="433"/>
      <c r="S99" s="433"/>
      <c r="T99" s="433"/>
      <c r="U99" s="433"/>
      <c r="V99" s="433"/>
      <c r="W99" s="433"/>
      <c r="X99" s="433"/>
      <c r="Y99" s="433"/>
      <c r="Z99" s="433"/>
    </row>
    <row r="100">
      <c r="H100" s="446"/>
      <c r="N100" s="433"/>
      <c r="O100" s="433"/>
      <c r="P100" s="433"/>
      <c r="Q100" s="433"/>
      <c r="R100" s="433"/>
      <c r="S100" s="433"/>
      <c r="T100" s="433"/>
      <c r="U100" s="433"/>
      <c r="V100" s="433"/>
      <c r="W100" s="433"/>
      <c r="X100" s="433"/>
      <c r="Y100" s="433"/>
      <c r="Z100" s="433"/>
    </row>
    <row r="101">
      <c r="H101" s="446"/>
      <c r="N101" s="433"/>
      <c r="O101" s="433"/>
      <c r="P101" s="433"/>
      <c r="Q101" s="433"/>
      <c r="R101" s="433"/>
      <c r="S101" s="433"/>
      <c r="T101" s="433"/>
      <c r="U101" s="433"/>
      <c r="V101" s="433"/>
      <c r="W101" s="433"/>
      <c r="X101" s="433"/>
      <c r="Y101" s="433"/>
      <c r="Z101" s="433"/>
    </row>
    <row r="102">
      <c r="H102" s="446"/>
      <c r="N102" s="433"/>
      <c r="O102" s="433"/>
      <c r="P102" s="433"/>
      <c r="Q102" s="433"/>
      <c r="R102" s="433"/>
      <c r="S102" s="433"/>
      <c r="T102" s="433"/>
      <c r="U102" s="433"/>
      <c r="V102" s="433"/>
      <c r="W102" s="433"/>
      <c r="X102" s="433"/>
      <c r="Y102" s="433"/>
      <c r="Z102" s="433"/>
    </row>
    <row r="103">
      <c r="H103" s="446"/>
      <c r="N103" s="433"/>
      <c r="O103" s="433"/>
      <c r="P103" s="433"/>
      <c r="Q103" s="433"/>
      <c r="R103" s="433"/>
      <c r="S103" s="433"/>
      <c r="T103" s="433"/>
      <c r="U103" s="433"/>
      <c r="V103" s="433"/>
      <c r="W103" s="433"/>
      <c r="X103" s="433"/>
      <c r="Y103" s="433"/>
      <c r="Z103" s="433"/>
    </row>
    <row r="104">
      <c r="H104" s="446"/>
      <c r="N104" s="433"/>
      <c r="O104" s="433"/>
      <c r="P104" s="433"/>
      <c r="Q104" s="433"/>
      <c r="R104" s="433"/>
      <c r="S104" s="433"/>
      <c r="T104" s="433"/>
      <c r="U104" s="433"/>
      <c r="V104" s="433"/>
      <c r="W104" s="433"/>
      <c r="X104" s="433"/>
      <c r="Y104" s="433"/>
      <c r="Z104" s="433"/>
    </row>
    <row r="105">
      <c r="H105" s="446"/>
      <c r="N105" s="433"/>
      <c r="O105" s="433"/>
      <c r="P105" s="433"/>
      <c r="Q105" s="433"/>
      <c r="R105" s="433"/>
      <c r="S105" s="433"/>
      <c r="T105" s="433"/>
      <c r="U105" s="433"/>
      <c r="V105" s="433"/>
      <c r="W105" s="433"/>
      <c r="X105" s="433"/>
      <c r="Y105" s="433"/>
      <c r="Z105" s="433"/>
    </row>
    <row r="106">
      <c r="H106" s="446"/>
      <c r="N106" s="433"/>
      <c r="O106" s="433"/>
      <c r="P106" s="433"/>
      <c r="Q106" s="433"/>
      <c r="R106" s="433"/>
      <c r="S106" s="433"/>
      <c r="T106" s="433"/>
      <c r="U106" s="433"/>
      <c r="V106" s="433"/>
      <c r="W106" s="433"/>
      <c r="X106" s="433"/>
      <c r="Y106" s="433"/>
      <c r="Z106" s="433"/>
    </row>
    <row r="107">
      <c r="H107" s="446"/>
      <c r="N107" s="433"/>
      <c r="O107" s="433"/>
      <c r="P107" s="433"/>
      <c r="Q107" s="433"/>
      <c r="R107" s="433"/>
      <c r="S107" s="433"/>
      <c r="T107" s="433"/>
      <c r="U107" s="433"/>
      <c r="V107" s="433"/>
      <c r="W107" s="433"/>
      <c r="X107" s="433"/>
      <c r="Y107" s="433"/>
      <c r="Z107" s="433"/>
    </row>
    <row r="108">
      <c r="H108" s="446"/>
      <c r="N108" s="433"/>
      <c r="O108" s="433"/>
      <c r="P108" s="433"/>
      <c r="Q108" s="433"/>
      <c r="R108" s="433"/>
      <c r="S108" s="433"/>
      <c r="T108" s="433"/>
      <c r="U108" s="433"/>
      <c r="V108" s="433"/>
      <c r="W108" s="433"/>
      <c r="X108" s="433"/>
      <c r="Y108" s="433"/>
      <c r="Z108" s="433"/>
    </row>
    <row r="109">
      <c r="H109" s="446"/>
      <c r="N109" s="433"/>
      <c r="O109" s="433"/>
      <c r="P109" s="433"/>
      <c r="Q109" s="433"/>
      <c r="R109" s="433"/>
      <c r="S109" s="433"/>
      <c r="T109" s="433"/>
      <c r="U109" s="433"/>
      <c r="V109" s="433"/>
      <c r="W109" s="433"/>
      <c r="X109" s="433"/>
      <c r="Y109" s="433"/>
      <c r="Z109" s="433"/>
    </row>
    <row r="110">
      <c r="H110" s="446"/>
      <c r="N110" s="433"/>
      <c r="O110" s="433"/>
      <c r="P110" s="433"/>
      <c r="Q110" s="433"/>
      <c r="R110" s="433"/>
      <c r="S110" s="433"/>
      <c r="T110" s="433"/>
      <c r="U110" s="433"/>
      <c r="V110" s="433"/>
      <c r="W110" s="433"/>
      <c r="X110" s="433"/>
      <c r="Y110" s="433"/>
      <c r="Z110" s="433"/>
    </row>
    <row r="111">
      <c r="H111" s="446"/>
      <c r="N111" s="433"/>
      <c r="O111" s="433"/>
      <c r="P111" s="433"/>
      <c r="Q111" s="433"/>
      <c r="R111" s="433"/>
      <c r="S111" s="433"/>
      <c r="T111" s="433"/>
      <c r="U111" s="433"/>
      <c r="V111" s="433"/>
      <c r="W111" s="433"/>
      <c r="X111" s="433"/>
      <c r="Y111" s="433"/>
      <c r="Z111" s="433"/>
    </row>
    <row r="112">
      <c r="H112" s="446"/>
      <c r="N112" s="433"/>
      <c r="O112" s="433"/>
      <c r="P112" s="433"/>
      <c r="Q112" s="433"/>
      <c r="R112" s="433"/>
      <c r="S112" s="433"/>
      <c r="T112" s="433"/>
      <c r="U112" s="433"/>
      <c r="V112" s="433"/>
      <c r="W112" s="433"/>
      <c r="X112" s="433"/>
      <c r="Y112" s="433"/>
      <c r="Z112" s="433"/>
    </row>
    <row r="113">
      <c r="H113" s="446"/>
      <c r="N113" s="433"/>
      <c r="O113" s="433"/>
      <c r="P113" s="433"/>
      <c r="Q113" s="433"/>
      <c r="R113" s="433"/>
      <c r="S113" s="433"/>
      <c r="T113" s="433"/>
      <c r="U113" s="433"/>
      <c r="V113" s="433"/>
      <c r="W113" s="433"/>
      <c r="X113" s="433"/>
      <c r="Y113" s="433"/>
      <c r="Z113" s="433"/>
    </row>
    <row r="114">
      <c r="H114" s="446"/>
      <c r="N114" s="433"/>
      <c r="O114" s="433"/>
      <c r="P114" s="433"/>
      <c r="Q114" s="433"/>
      <c r="R114" s="433"/>
      <c r="S114" s="433"/>
      <c r="T114" s="433"/>
      <c r="U114" s="433"/>
      <c r="V114" s="433"/>
      <c r="W114" s="433"/>
      <c r="X114" s="433"/>
      <c r="Y114" s="433"/>
      <c r="Z114" s="433"/>
    </row>
    <row r="115">
      <c r="H115" s="446"/>
      <c r="N115" s="433"/>
      <c r="O115" s="433"/>
      <c r="P115" s="433"/>
      <c r="Q115" s="433"/>
      <c r="R115" s="433"/>
      <c r="S115" s="433"/>
      <c r="T115" s="433"/>
      <c r="U115" s="433"/>
      <c r="V115" s="433"/>
      <c r="W115" s="433"/>
      <c r="X115" s="433"/>
      <c r="Y115" s="433"/>
      <c r="Z115" s="433"/>
    </row>
    <row r="116">
      <c r="H116" s="446"/>
      <c r="N116" s="433"/>
      <c r="O116" s="433"/>
      <c r="P116" s="433"/>
      <c r="Q116" s="433"/>
      <c r="R116" s="433"/>
      <c r="S116" s="433"/>
      <c r="T116" s="433"/>
      <c r="U116" s="433"/>
      <c r="V116" s="433"/>
      <c r="W116" s="433"/>
      <c r="X116" s="433"/>
      <c r="Y116" s="433"/>
      <c r="Z116" s="433"/>
    </row>
    <row r="117">
      <c r="H117" s="446"/>
      <c r="N117" s="433"/>
      <c r="O117" s="433"/>
      <c r="P117" s="433"/>
      <c r="Q117" s="433"/>
      <c r="R117" s="433"/>
      <c r="S117" s="433"/>
      <c r="T117" s="433"/>
      <c r="U117" s="433"/>
      <c r="V117" s="433"/>
      <c r="W117" s="433"/>
      <c r="X117" s="433"/>
      <c r="Y117" s="433"/>
      <c r="Z117" s="433"/>
    </row>
    <row r="118">
      <c r="H118" s="446"/>
      <c r="N118" s="433"/>
      <c r="O118" s="433"/>
      <c r="P118" s="433"/>
      <c r="Q118" s="433"/>
      <c r="R118" s="433"/>
      <c r="S118" s="433"/>
      <c r="T118" s="433"/>
      <c r="U118" s="433"/>
      <c r="V118" s="433"/>
      <c r="W118" s="433"/>
      <c r="X118" s="433"/>
      <c r="Y118" s="433"/>
      <c r="Z118" s="433"/>
    </row>
    <row r="119">
      <c r="H119" s="446"/>
      <c r="N119" s="433"/>
      <c r="O119" s="433"/>
      <c r="P119" s="433"/>
      <c r="Q119" s="433"/>
      <c r="R119" s="433"/>
      <c r="S119" s="433"/>
      <c r="T119" s="433"/>
      <c r="U119" s="433"/>
      <c r="V119" s="433"/>
      <c r="W119" s="433"/>
      <c r="X119" s="433"/>
      <c r="Y119" s="433"/>
      <c r="Z119" s="433"/>
    </row>
    <row r="120">
      <c r="H120" s="446"/>
      <c r="N120" s="433"/>
      <c r="O120" s="433"/>
      <c r="P120" s="433"/>
      <c r="Q120" s="433"/>
      <c r="R120" s="433"/>
      <c r="S120" s="433"/>
      <c r="T120" s="433"/>
      <c r="U120" s="433"/>
      <c r="V120" s="433"/>
      <c r="W120" s="433"/>
      <c r="X120" s="433"/>
      <c r="Y120" s="433"/>
      <c r="Z120" s="433"/>
    </row>
    <row r="121">
      <c r="H121" s="446"/>
      <c r="N121" s="433"/>
      <c r="O121" s="433"/>
      <c r="P121" s="433"/>
      <c r="Q121" s="433"/>
      <c r="R121" s="433"/>
      <c r="S121" s="433"/>
      <c r="T121" s="433"/>
      <c r="U121" s="433"/>
      <c r="V121" s="433"/>
      <c r="W121" s="433"/>
      <c r="X121" s="433"/>
      <c r="Y121" s="433"/>
      <c r="Z121" s="433"/>
    </row>
    <row r="122">
      <c r="H122" s="446"/>
      <c r="N122" s="433"/>
      <c r="O122" s="433"/>
      <c r="P122" s="433"/>
      <c r="Q122" s="433"/>
      <c r="R122" s="433"/>
      <c r="S122" s="433"/>
      <c r="T122" s="433"/>
      <c r="U122" s="433"/>
      <c r="V122" s="433"/>
      <c r="W122" s="433"/>
      <c r="X122" s="433"/>
      <c r="Y122" s="433"/>
      <c r="Z122" s="433"/>
    </row>
    <row r="123">
      <c r="H123" s="446"/>
      <c r="N123" s="433"/>
      <c r="O123" s="433"/>
      <c r="P123" s="433"/>
      <c r="Q123" s="433"/>
      <c r="R123" s="433"/>
      <c r="S123" s="433"/>
      <c r="T123" s="433"/>
      <c r="U123" s="433"/>
      <c r="V123" s="433"/>
      <c r="W123" s="433"/>
      <c r="X123" s="433"/>
      <c r="Y123" s="433"/>
      <c r="Z123" s="433"/>
    </row>
    <row r="124">
      <c r="H124" s="446"/>
      <c r="N124" s="433"/>
      <c r="O124" s="433"/>
      <c r="P124" s="433"/>
      <c r="Q124" s="433"/>
      <c r="R124" s="433"/>
      <c r="S124" s="433"/>
      <c r="T124" s="433"/>
      <c r="U124" s="433"/>
      <c r="V124" s="433"/>
      <c r="W124" s="433"/>
      <c r="X124" s="433"/>
      <c r="Y124" s="433"/>
      <c r="Z124" s="433"/>
    </row>
    <row r="125">
      <c r="H125" s="446"/>
      <c r="N125" s="433"/>
      <c r="O125" s="433"/>
      <c r="P125" s="433"/>
      <c r="Q125" s="433"/>
      <c r="R125" s="433"/>
      <c r="S125" s="433"/>
      <c r="T125" s="433"/>
      <c r="U125" s="433"/>
      <c r="V125" s="433"/>
      <c r="W125" s="433"/>
      <c r="X125" s="433"/>
      <c r="Y125" s="433"/>
      <c r="Z125" s="433"/>
    </row>
    <row r="126">
      <c r="H126" s="446"/>
      <c r="N126" s="433"/>
      <c r="O126" s="433"/>
      <c r="P126" s="433"/>
      <c r="Q126" s="433"/>
      <c r="R126" s="433"/>
      <c r="S126" s="433"/>
      <c r="T126" s="433"/>
      <c r="U126" s="433"/>
      <c r="V126" s="433"/>
      <c r="W126" s="433"/>
      <c r="X126" s="433"/>
      <c r="Y126" s="433"/>
      <c r="Z126" s="433"/>
    </row>
    <row r="127">
      <c r="H127" s="446"/>
      <c r="N127" s="433"/>
      <c r="O127" s="433"/>
      <c r="P127" s="433"/>
      <c r="Q127" s="433"/>
      <c r="R127" s="433"/>
      <c r="S127" s="433"/>
      <c r="T127" s="433"/>
      <c r="U127" s="433"/>
      <c r="V127" s="433"/>
      <c r="W127" s="433"/>
      <c r="X127" s="433"/>
      <c r="Y127" s="433"/>
      <c r="Z127" s="433"/>
    </row>
    <row r="128">
      <c r="H128" s="446"/>
      <c r="N128" s="433"/>
      <c r="O128" s="433"/>
      <c r="P128" s="433"/>
      <c r="Q128" s="433"/>
      <c r="R128" s="433"/>
      <c r="S128" s="433"/>
      <c r="T128" s="433"/>
      <c r="U128" s="433"/>
      <c r="V128" s="433"/>
      <c r="W128" s="433"/>
      <c r="X128" s="433"/>
      <c r="Y128" s="433"/>
      <c r="Z128" s="433"/>
    </row>
    <row r="129">
      <c r="H129" s="446"/>
      <c r="N129" s="433"/>
      <c r="O129" s="433"/>
      <c r="P129" s="433"/>
      <c r="Q129" s="433"/>
      <c r="R129" s="433"/>
      <c r="S129" s="433"/>
      <c r="T129" s="433"/>
      <c r="U129" s="433"/>
      <c r="V129" s="433"/>
      <c r="W129" s="433"/>
      <c r="X129" s="433"/>
      <c r="Y129" s="433"/>
      <c r="Z129" s="433"/>
    </row>
    <row r="130">
      <c r="H130" s="446"/>
      <c r="N130" s="433"/>
      <c r="O130" s="433"/>
      <c r="P130" s="433"/>
      <c r="Q130" s="433"/>
      <c r="R130" s="433"/>
      <c r="S130" s="433"/>
      <c r="T130" s="433"/>
      <c r="U130" s="433"/>
      <c r="V130" s="433"/>
      <c r="W130" s="433"/>
      <c r="X130" s="433"/>
      <c r="Y130" s="433"/>
      <c r="Z130" s="433"/>
    </row>
    <row r="131">
      <c r="H131" s="446"/>
      <c r="N131" s="433"/>
      <c r="O131" s="433"/>
      <c r="P131" s="433"/>
      <c r="Q131" s="433"/>
      <c r="R131" s="433"/>
      <c r="S131" s="433"/>
      <c r="T131" s="433"/>
      <c r="U131" s="433"/>
      <c r="V131" s="433"/>
      <c r="W131" s="433"/>
      <c r="X131" s="433"/>
      <c r="Y131" s="433"/>
      <c r="Z131" s="433"/>
    </row>
    <row r="132">
      <c r="H132" s="446"/>
      <c r="N132" s="433"/>
      <c r="O132" s="433"/>
      <c r="P132" s="433"/>
      <c r="Q132" s="433"/>
      <c r="R132" s="433"/>
      <c r="S132" s="433"/>
      <c r="T132" s="433"/>
      <c r="U132" s="433"/>
      <c r="V132" s="433"/>
      <c r="W132" s="433"/>
      <c r="X132" s="433"/>
      <c r="Y132" s="433"/>
      <c r="Z132" s="433"/>
    </row>
    <row r="133">
      <c r="H133" s="446"/>
      <c r="N133" s="433"/>
      <c r="O133" s="433"/>
      <c r="P133" s="433"/>
      <c r="Q133" s="433"/>
      <c r="R133" s="433"/>
      <c r="S133" s="433"/>
      <c r="T133" s="433"/>
      <c r="U133" s="433"/>
      <c r="V133" s="433"/>
      <c r="W133" s="433"/>
      <c r="X133" s="433"/>
      <c r="Y133" s="433"/>
      <c r="Z133" s="433"/>
    </row>
    <row r="134">
      <c r="H134" s="446"/>
      <c r="N134" s="433"/>
      <c r="O134" s="433"/>
      <c r="P134" s="433"/>
      <c r="Q134" s="433"/>
      <c r="R134" s="433"/>
      <c r="S134" s="433"/>
      <c r="T134" s="433"/>
      <c r="U134" s="433"/>
      <c r="V134" s="433"/>
      <c r="W134" s="433"/>
      <c r="X134" s="433"/>
      <c r="Y134" s="433"/>
      <c r="Z134" s="433"/>
    </row>
    <row r="135">
      <c r="H135" s="446"/>
      <c r="N135" s="433"/>
      <c r="O135" s="433"/>
      <c r="P135" s="433"/>
      <c r="Q135" s="433"/>
      <c r="R135" s="433"/>
      <c r="S135" s="433"/>
      <c r="T135" s="433"/>
      <c r="U135" s="433"/>
      <c r="V135" s="433"/>
      <c r="W135" s="433"/>
      <c r="X135" s="433"/>
      <c r="Y135" s="433"/>
      <c r="Z135" s="433"/>
    </row>
    <row r="136">
      <c r="H136" s="446"/>
      <c r="N136" s="433"/>
      <c r="O136" s="433"/>
      <c r="P136" s="433"/>
      <c r="Q136" s="433"/>
      <c r="R136" s="433"/>
      <c r="S136" s="433"/>
      <c r="T136" s="433"/>
      <c r="U136" s="433"/>
      <c r="V136" s="433"/>
      <c r="W136" s="433"/>
      <c r="X136" s="433"/>
      <c r="Y136" s="433"/>
      <c r="Z136" s="433"/>
    </row>
    <row r="137">
      <c r="H137" s="446"/>
      <c r="N137" s="433"/>
      <c r="O137" s="433"/>
      <c r="P137" s="433"/>
      <c r="Q137" s="433"/>
      <c r="R137" s="433"/>
      <c r="S137" s="433"/>
      <c r="T137" s="433"/>
      <c r="U137" s="433"/>
      <c r="V137" s="433"/>
      <c r="W137" s="433"/>
      <c r="X137" s="433"/>
      <c r="Y137" s="433"/>
      <c r="Z137" s="433"/>
    </row>
    <row r="138">
      <c r="H138" s="446"/>
      <c r="N138" s="433"/>
      <c r="O138" s="433"/>
      <c r="P138" s="433"/>
      <c r="Q138" s="433"/>
      <c r="R138" s="433"/>
      <c r="S138" s="433"/>
      <c r="T138" s="433"/>
      <c r="U138" s="433"/>
      <c r="V138" s="433"/>
      <c r="W138" s="433"/>
      <c r="X138" s="433"/>
      <c r="Y138" s="433"/>
      <c r="Z138" s="433"/>
    </row>
    <row r="139">
      <c r="H139" s="446"/>
      <c r="N139" s="433"/>
      <c r="O139" s="433"/>
      <c r="P139" s="433"/>
      <c r="Q139" s="433"/>
      <c r="R139" s="433"/>
      <c r="S139" s="433"/>
      <c r="T139" s="433"/>
      <c r="U139" s="433"/>
      <c r="V139" s="433"/>
      <c r="W139" s="433"/>
      <c r="X139" s="433"/>
      <c r="Y139" s="433"/>
      <c r="Z139" s="433"/>
    </row>
    <row r="140">
      <c r="H140" s="446"/>
      <c r="N140" s="433"/>
      <c r="O140" s="433"/>
      <c r="P140" s="433"/>
      <c r="Q140" s="433"/>
      <c r="R140" s="433"/>
      <c r="S140" s="433"/>
      <c r="T140" s="433"/>
      <c r="U140" s="433"/>
      <c r="V140" s="433"/>
      <c r="W140" s="433"/>
      <c r="X140" s="433"/>
      <c r="Y140" s="433"/>
      <c r="Z140" s="433"/>
    </row>
    <row r="141">
      <c r="H141" s="446"/>
      <c r="N141" s="433"/>
      <c r="O141" s="433"/>
      <c r="P141" s="433"/>
      <c r="Q141" s="433"/>
      <c r="R141" s="433"/>
      <c r="S141" s="433"/>
      <c r="T141" s="433"/>
      <c r="U141" s="433"/>
      <c r="V141" s="433"/>
      <c r="W141" s="433"/>
      <c r="X141" s="433"/>
      <c r="Y141" s="433"/>
      <c r="Z141" s="433"/>
    </row>
    <row r="142">
      <c r="H142" s="446"/>
      <c r="N142" s="433"/>
      <c r="O142" s="433"/>
      <c r="P142" s="433"/>
      <c r="Q142" s="433"/>
      <c r="R142" s="433"/>
      <c r="S142" s="433"/>
      <c r="T142" s="433"/>
      <c r="U142" s="433"/>
      <c r="V142" s="433"/>
      <c r="W142" s="433"/>
      <c r="X142" s="433"/>
      <c r="Y142" s="433"/>
      <c r="Z142" s="433"/>
    </row>
    <row r="143">
      <c r="H143" s="446"/>
      <c r="N143" s="433"/>
      <c r="O143" s="433"/>
      <c r="P143" s="433"/>
      <c r="Q143" s="433"/>
      <c r="R143" s="433"/>
      <c r="S143" s="433"/>
      <c r="T143" s="433"/>
      <c r="U143" s="433"/>
      <c r="V143" s="433"/>
      <c r="W143" s="433"/>
      <c r="X143" s="433"/>
      <c r="Y143" s="433"/>
      <c r="Z143" s="433"/>
    </row>
    <row r="144">
      <c r="H144" s="446"/>
      <c r="N144" s="433"/>
      <c r="O144" s="433"/>
      <c r="P144" s="433"/>
      <c r="Q144" s="433"/>
      <c r="R144" s="433"/>
      <c r="S144" s="433"/>
      <c r="T144" s="433"/>
      <c r="U144" s="433"/>
      <c r="V144" s="433"/>
      <c r="W144" s="433"/>
      <c r="X144" s="433"/>
      <c r="Y144" s="433"/>
      <c r="Z144" s="433"/>
    </row>
    <row r="145">
      <c r="H145" s="446"/>
      <c r="N145" s="433"/>
      <c r="O145" s="433"/>
      <c r="P145" s="433"/>
      <c r="Q145" s="433"/>
      <c r="R145" s="433"/>
      <c r="S145" s="433"/>
      <c r="T145" s="433"/>
      <c r="U145" s="433"/>
      <c r="V145" s="433"/>
      <c r="W145" s="433"/>
      <c r="X145" s="433"/>
      <c r="Y145" s="433"/>
      <c r="Z145" s="433"/>
    </row>
    <row r="146">
      <c r="H146" s="446"/>
      <c r="N146" s="433"/>
      <c r="O146" s="433"/>
      <c r="P146" s="433"/>
      <c r="Q146" s="433"/>
      <c r="R146" s="433"/>
      <c r="S146" s="433"/>
      <c r="T146" s="433"/>
      <c r="U146" s="433"/>
      <c r="V146" s="433"/>
      <c r="W146" s="433"/>
      <c r="X146" s="433"/>
      <c r="Y146" s="433"/>
      <c r="Z146" s="433"/>
    </row>
    <row r="147">
      <c r="H147" s="446"/>
      <c r="N147" s="433"/>
      <c r="O147" s="433"/>
      <c r="P147" s="433"/>
      <c r="Q147" s="433"/>
      <c r="R147" s="433"/>
      <c r="S147" s="433"/>
      <c r="T147" s="433"/>
      <c r="U147" s="433"/>
      <c r="V147" s="433"/>
      <c r="W147" s="433"/>
      <c r="X147" s="433"/>
      <c r="Y147" s="433"/>
      <c r="Z147" s="433"/>
    </row>
    <row r="148">
      <c r="H148" s="446"/>
      <c r="N148" s="433"/>
      <c r="O148" s="433"/>
      <c r="P148" s="433"/>
      <c r="Q148" s="433"/>
      <c r="R148" s="433"/>
      <c r="S148" s="433"/>
      <c r="T148" s="433"/>
      <c r="U148" s="433"/>
      <c r="V148" s="433"/>
      <c r="W148" s="433"/>
      <c r="X148" s="433"/>
      <c r="Y148" s="433"/>
      <c r="Z148" s="433"/>
    </row>
    <row r="149">
      <c r="H149" s="446"/>
      <c r="N149" s="433"/>
      <c r="O149" s="433"/>
      <c r="P149" s="433"/>
      <c r="Q149" s="433"/>
      <c r="R149" s="433"/>
      <c r="S149" s="433"/>
      <c r="T149" s="433"/>
      <c r="U149" s="433"/>
      <c r="V149" s="433"/>
      <c r="W149" s="433"/>
      <c r="X149" s="433"/>
      <c r="Y149" s="433"/>
      <c r="Z149" s="433"/>
    </row>
    <row r="150">
      <c r="H150" s="446"/>
      <c r="N150" s="433"/>
      <c r="O150" s="433"/>
      <c r="P150" s="433"/>
      <c r="Q150" s="433"/>
      <c r="R150" s="433"/>
      <c r="S150" s="433"/>
      <c r="T150" s="433"/>
      <c r="U150" s="433"/>
      <c r="V150" s="433"/>
      <c r="W150" s="433"/>
      <c r="X150" s="433"/>
      <c r="Y150" s="433"/>
      <c r="Z150" s="433"/>
    </row>
    <row r="151">
      <c r="H151" s="446"/>
      <c r="N151" s="433"/>
      <c r="O151" s="433"/>
      <c r="P151" s="433"/>
      <c r="Q151" s="433"/>
      <c r="R151" s="433"/>
      <c r="S151" s="433"/>
      <c r="T151" s="433"/>
      <c r="U151" s="433"/>
      <c r="V151" s="433"/>
      <c r="W151" s="433"/>
      <c r="X151" s="433"/>
      <c r="Y151" s="433"/>
      <c r="Z151" s="433"/>
    </row>
    <row r="152">
      <c r="H152" s="446"/>
      <c r="N152" s="433"/>
      <c r="O152" s="433"/>
      <c r="P152" s="433"/>
      <c r="Q152" s="433"/>
      <c r="R152" s="433"/>
      <c r="S152" s="433"/>
      <c r="T152" s="433"/>
      <c r="U152" s="433"/>
      <c r="V152" s="433"/>
      <c r="W152" s="433"/>
      <c r="X152" s="433"/>
      <c r="Y152" s="433"/>
      <c r="Z152" s="433"/>
    </row>
    <row r="153">
      <c r="H153" s="446"/>
      <c r="N153" s="433"/>
      <c r="O153" s="433"/>
      <c r="P153" s="433"/>
      <c r="Q153" s="433"/>
      <c r="R153" s="433"/>
      <c r="S153" s="433"/>
      <c r="T153" s="433"/>
      <c r="U153" s="433"/>
      <c r="V153" s="433"/>
      <c r="W153" s="433"/>
      <c r="X153" s="433"/>
      <c r="Y153" s="433"/>
      <c r="Z153" s="433"/>
    </row>
    <row r="154">
      <c r="H154" s="446"/>
      <c r="N154" s="433"/>
      <c r="O154" s="433"/>
      <c r="P154" s="433"/>
      <c r="Q154" s="433"/>
      <c r="R154" s="433"/>
      <c r="S154" s="433"/>
      <c r="T154" s="433"/>
      <c r="U154" s="433"/>
      <c r="V154" s="433"/>
      <c r="W154" s="433"/>
      <c r="X154" s="433"/>
      <c r="Y154" s="433"/>
      <c r="Z154" s="433"/>
    </row>
    <row r="155">
      <c r="H155" s="446"/>
      <c r="N155" s="433"/>
      <c r="O155" s="433"/>
      <c r="P155" s="433"/>
      <c r="Q155" s="433"/>
      <c r="R155" s="433"/>
      <c r="S155" s="433"/>
      <c r="T155" s="433"/>
      <c r="U155" s="433"/>
      <c r="V155" s="433"/>
      <c r="W155" s="433"/>
      <c r="X155" s="433"/>
      <c r="Y155" s="433"/>
      <c r="Z155" s="433"/>
    </row>
    <row r="156">
      <c r="H156" s="446"/>
      <c r="N156" s="433"/>
      <c r="O156" s="433"/>
      <c r="P156" s="433"/>
      <c r="Q156" s="433"/>
      <c r="R156" s="433"/>
      <c r="S156" s="433"/>
      <c r="T156" s="433"/>
      <c r="U156" s="433"/>
      <c r="V156" s="433"/>
      <c r="W156" s="433"/>
      <c r="X156" s="433"/>
      <c r="Y156" s="433"/>
      <c r="Z156" s="433"/>
    </row>
    <row r="157">
      <c r="H157" s="446"/>
      <c r="N157" s="433"/>
      <c r="O157" s="433"/>
      <c r="P157" s="433"/>
      <c r="Q157" s="433"/>
      <c r="R157" s="433"/>
      <c r="S157" s="433"/>
      <c r="T157" s="433"/>
      <c r="U157" s="433"/>
      <c r="V157" s="433"/>
      <c r="W157" s="433"/>
      <c r="X157" s="433"/>
      <c r="Y157" s="433"/>
      <c r="Z157" s="433"/>
    </row>
    <row r="158">
      <c r="H158" s="446"/>
      <c r="N158" s="433"/>
      <c r="O158" s="433"/>
      <c r="P158" s="433"/>
      <c r="Q158" s="433"/>
      <c r="R158" s="433"/>
      <c r="S158" s="433"/>
      <c r="T158" s="433"/>
      <c r="U158" s="433"/>
      <c r="V158" s="433"/>
      <c r="W158" s="433"/>
      <c r="X158" s="433"/>
      <c r="Y158" s="433"/>
      <c r="Z158" s="433"/>
    </row>
    <row r="159">
      <c r="H159" s="446"/>
      <c r="N159" s="433"/>
      <c r="O159" s="433"/>
      <c r="P159" s="433"/>
      <c r="Q159" s="433"/>
      <c r="R159" s="433"/>
      <c r="S159" s="433"/>
      <c r="T159" s="433"/>
      <c r="U159" s="433"/>
      <c r="V159" s="433"/>
      <c r="W159" s="433"/>
      <c r="X159" s="433"/>
      <c r="Y159" s="433"/>
      <c r="Z159" s="433"/>
    </row>
    <row r="160">
      <c r="H160" s="446"/>
      <c r="N160" s="433"/>
      <c r="O160" s="433"/>
      <c r="P160" s="433"/>
      <c r="Q160" s="433"/>
      <c r="R160" s="433"/>
      <c r="S160" s="433"/>
      <c r="T160" s="433"/>
      <c r="U160" s="433"/>
      <c r="V160" s="433"/>
      <c r="W160" s="433"/>
      <c r="X160" s="433"/>
      <c r="Y160" s="433"/>
      <c r="Z160" s="433"/>
    </row>
    <row r="161">
      <c r="H161" s="446"/>
      <c r="N161" s="433"/>
      <c r="O161" s="433"/>
      <c r="P161" s="433"/>
      <c r="Q161" s="433"/>
      <c r="R161" s="433"/>
      <c r="S161" s="433"/>
      <c r="T161" s="433"/>
      <c r="U161" s="433"/>
      <c r="V161" s="433"/>
      <c r="W161" s="433"/>
      <c r="X161" s="433"/>
      <c r="Y161" s="433"/>
      <c r="Z161" s="433"/>
    </row>
    <row r="162">
      <c r="H162" s="446"/>
      <c r="N162" s="433"/>
      <c r="O162" s="433"/>
      <c r="P162" s="433"/>
      <c r="Q162" s="433"/>
      <c r="R162" s="433"/>
      <c r="S162" s="433"/>
      <c r="T162" s="433"/>
      <c r="U162" s="433"/>
      <c r="V162" s="433"/>
      <c r="W162" s="433"/>
      <c r="X162" s="433"/>
      <c r="Y162" s="433"/>
      <c r="Z162" s="433"/>
    </row>
    <row r="163">
      <c r="H163" s="446"/>
      <c r="N163" s="433"/>
      <c r="O163" s="433"/>
      <c r="P163" s="433"/>
      <c r="Q163" s="433"/>
      <c r="R163" s="433"/>
      <c r="S163" s="433"/>
      <c r="T163" s="433"/>
      <c r="U163" s="433"/>
      <c r="V163" s="433"/>
      <c r="W163" s="433"/>
      <c r="X163" s="433"/>
      <c r="Y163" s="433"/>
      <c r="Z163" s="433"/>
    </row>
    <row r="164">
      <c r="H164" s="446"/>
      <c r="N164" s="433"/>
      <c r="O164" s="433"/>
      <c r="P164" s="433"/>
      <c r="Q164" s="433"/>
      <c r="R164" s="433"/>
      <c r="S164" s="433"/>
      <c r="T164" s="433"/>
      <c r="U164" s="433"/>
      <c r="V164" s="433"/>
      <c r="W164" s="433"/>
      <c r="X164" s="433"/>
      <c r="Y164" s="433"/>
      <c r="Z164" s="433"/>
    </row>
    <row r="165">
      <c r="H165" s="446"/>
      <c r="N165" s="433"/>
      <c r="O165" s="433"/>
      <c r="P165" s="433"/>
      <c r="Q165" s="433"/>
      <c r="R165" s="433"/>
      <c r="S165" s="433"/>
      <c r="T165" s="433"/>
      <c r="U165" s="433"/>
      <c r="V165" s="433"/>
      <c r="W165" s="433"/>
      <c r="X165" s="433"/>
      <c r="Y165" s="433"/>
      <c r="Z165" s="433"/>
    </row>
    <row r="166">
      <c r="H166" s="446"/>
      <c r="N166" s="433"/>
      <c r="O166" s="433"/>
      <c r="P166" s="433"/>
      <c r="Q166" s="433"/>
      <c r="R166" s="433"/>
      <c r="S166" s="433"/>
      <c r="T166" s="433"/>
      <c r="U166" s="433"/>
      <c r="V166" s="433"/>
      <c r="W166" s="433"/>
      <c r="X166" s="433"/>
      <c r="Y166" s="433"/>
      <c r="Z166" s="433"/>
    </row>
    <row r="167">
      <c r="H167" s="446"/>
      <c r="N167" s="433"/>
      <c r="O167" s="433"/>
      <c r="P167" s="433"/>
      <c r="Q167" s="433"/>
      <c r="R167" s="433"/>
      <c r="S167" s="433"/>
      <c r="T167" s="433"/>
      <c r="U167" s="433"/>
      <c r="V167" s="433"/>
      <c r="W167" s="433"/>
      <c r="X167" s="433"/>
      <c r="Y167" s="433"/>
      <c r="Z167" s="433"/>
    </row>
    <row r="168">
      <c r="H168" s="446"/>
      <c r="N168" s="433"/>
      <c r="O168" s="433"/>
      <c r="P168" s="433"/>
      <c r="Q168" s="433"/>
      <c r="R168" s="433"/>
      <c r="S168" s="433"/>
      <c r="T168" s="433"/>
      <c r="U168" s="433"/>
      <c r="V168" s="433"/>
      <c r="W168" s="433"/>
      <c r="X168" s="433"/>
      <c r="Y168" s="433"/>
      <c r="Z168" s="433"/>
    </row>
    <row r="169">
      <c r="H169" s="446"/>
      <c r="N169" s="433"/>
      <c r="O169" s="433"/>
      <c r="P169" s="433"/>
      <c r="Q169" s="433"/>
      <c r="R169" s="433"/>
      <c r="S169" s="433"/>
      <c r="T169" s="433"/>
      <c r="U169" s="433"/>
      <c r="V169" s="433"/>
      <c r="W169" s="433"/>
      <c r="X169" s="433"/>
      <c r="Y169" s="433"/>
      <c r="Z169" s="433"/>
    </row>
    <row r="170">
      <c r="H170" s="446"/>
      <c r="N170" s="433"/>
      <c r="O170" s="433"/>
      <c r="P170" s="433"/>
      <c r="Q170" s="433"/>
      <c r="R170" s="433"/>
      <c r="S170" s="433"/>
      <c r="T170" s="433"/>
      <c r="U170" s="433"/>
      <c r="V170" s="433"/>
      <c r="W170" s="433"/>
      <c r="X170" s="433"/>
      <c r="Y170" s="433"/>
      <c r="Z170" s="433"/>
    </row>
    <row r="171">
      <c r="H171" s="446"/>
      <c r="N171" s="433"/>
      <c r="O171" s="433"/>
      <c r="P171" s="433"/>
      <c r="Q171" s="433"/>
      <c r="R171" s="433"/>
      <c r="S171" s="433"/>
      <c r="T171" s="433"/>
      <c r="U171" s="433"/>
      <c r="V171" s="433"/>
      <c r="W171" s="433"/>
      <c r="X171" s="433"/>
      <c r="Y171" s="433"/>
      <c r="Z171" s="433"/>
    </row>
    <row r="172">
      <c r="H172" s="446"/>
      <c r="N172" s="433"/>
      <c r="O172" s="433"/>
      <c r="P172" s="433"/>
      <c r="Q172" s="433"/>
      <c r="R172" s="433"/>
      <c r="S172" s="433"/>
      <c r="T172" s="433"/>
      <c r="U172" s="433"/>
      <c r="V172" s="433"/>
      <c r="W172" s="433"/>
      <c r="X172" s="433"/>
      <c r="Y172" s="433"/>
      <c r="Z172" s="433"/>
    </row>
    <row r="173">
      <c r="H173" s="446"/>
      <c r="N173" s="433"/>
      <c r="O173" s="433"/>
      <c r="P173" s="433"/>
      <c r="Q173" s="433"/>
      <c r="R173" s="433"/>
      <c r="S173" s="433"/>
      <c r="T173" s="433"/>
      <c r="U173" s="433"/>
      <c r="V173" s="433"/>
      <c r="W173" s="433"/>
      <c r="X173" s="433"/>
      <c r="Y173" s="433"/>
      <c r="Z173" s="433"/>
    </row>
    <row r="174">
      <c r="H174" s="446"/>
      <c r="N174" s="433"/>
      <c r="O174" s="433"/>
      <c r="P174" s="433"/>
      <c r="Q174" s="433"/>
      <c r="R174" s="433"/>
      <c r="S174" s="433"/>
      <c r="T174" s="433"/>
      <c r="U174" s="433"/>
      <c r="V174" s="433"/>
      <c r="W174" s="433"/>
      <c r="X174" s="433"/>
      <c r="Y174" s="433"/>
      <c r="Z174" s="433"/>
    </row>
    <row r="175">
      <c r="H175" s="446"/>
      <c r="N175" s="433"/>
      <c r="O175" s="433"/>
      <c r="P175" s="433"/>
      <c r="Q175" s="433"/>
      <c r="R175" s="433"/>
      <c r="S175" s="433"/>
      <c r="T175" s="433"/>
      <c r="U175" s="433"/>
      <c r="V175" s="433"/>
      <c r="W175" s="433"/>
      <c r="X175" s="433"/>
      <c r="Y175" s="433"/>
      <c r="Z175" s="433"/>
    </row>
    <row r="176">
      <c r="H176" s="446"/>
      <c r="N176" s="433"/>
      <c r="O176" s="433"/>
      <c r="P176" s="433"/>
      <c r="Q176" s="433"/>
      <c r="R176" s="433"/>
      <c r="S176" s="433"/>
      <c r="T176" s="433"/>
      <c r="U176" s="433"/>
      <c r="V176" s="433"/>
      <c r="W176" s="433"/>
      <c r="X176" s="433"/>
      <c r="Y176" s="433"/>
      <c r="Z176" s="433"/>
    </row>
    <row r="177">
      <c r="H177" s="446"/>
      <c r="N177" s="433"/>
      <c r="O177" s="433"/>
      <c r="P177" s="433"/>
      <c r="Q177" s="433"/>
      <c r="R177" s="433"/>
      <c r="S177" s="433"/>
      <c r="T177" s="433"/>
      <c r="U177" s="433"/>
      <c r="V177" s="433"/>
      <c r="W177" s="433"/>
      <c r="X177" s="433"/>
      <c r="Y177" s="433"/>
      <c r="Z177" s="433"/>
    </row>
    <row r="178">
      <c r="H178" s="446"/>
      <c r="N178" s="433"/>
      <c r="O178" s="433"/>
      <c r="P178" s="433"/>
      <c r="Q178" s="433"/>
      <c r="R178" s="433"/>
      <c r="S178" s="433"/>
      <c r="T178" s="433"/>
      <c r="U178" s="433"/>
      <c r="V178" s="433"/>
      <c r="W178" s="433"/>
      <c r="X178" s="433"/>
      <c r="Y178" s="433"/>
      <c r="Z178" s="433"/>
    </row>
    <row r="179">
      <c r="H179" s="446"/>
      <c r="N179" s="433"/>
      <c r="O179" s="433"/>
      <c r="P179" s="433"/>
      <c r="Q179" s="433"/>
      <c r="R179" s="433"/>
      <c r="S179" s="433"/>
      <c r="T179" s="433"/>
      <c r="U179" s="433"/>
      <c r="V179" s="433"/>
      <c r="W179" s="433"/>
      <c r="X179" s="433"/>
      <c r="Y179" s="433"/>
      <c r="Z179" s="433"/>
    </row>
    <row r="180">
      <c r="H180" s="446"/>
      <c r="N180" s="433"/>
      <c r="O180" s="433"/>
      <c r="P180" s="433"/>
      <c r="Q180" s="433"/>
      <c r="R180" s="433"/>
      <c r="S180" s="433"/>
      <c r="T180" s="433"/>
      <c r="U180" s="433"/>
      <c r="V180" s="433"/>
      <c r="W180" s="433"/>
      <c r="X180" s="433"/>
      <c r="Y180" s="433"/>
      <c r="Z180" s="433"/>
    </row>
    <row r="181">
      <c r="H181" s="446"/>
      <c r="N181" s="433"/>
      <c r="O181" s="433"/>
      <c r="P181" s="433"/>
      <c r="Q181" s="433"/>
      <c r="R181" s="433"/>
      <c r="S181" s="433"/>
      <c r="T181" s="433"/>
      <c r="U181" s="433"/>
      <c r="V181" s="433"/>
      <c r="W181" s="433"/>
      <c r="X181" s="433"/>
      <c r="Y181" s="433"/>
      <c r="Z181" s="433"/>
    </row>
    <row r="182">
      <c r="H182" s="446"/>
      <c r="N182" s="433"/>
      <c r="O182" s="433"/>
      <c r="P182" s="433"/>
      <c r="Q182" s="433"/>
      <c r="R182" s="433"/>
      <c r="S182" s="433"/>
      <c r="T182" s="433"/>
      <c r="U182" s="433"/>
      <c r="V182" s="433"/>
      <c r="W182" s="433"/>
      <c r="X182" s="433"/>
      <c r="Y182" s="433"/>
      <c r="Z182" s="433"/>
    </row>
    <row r="183">
      <c r="H183" s="446"/>
      <c r="N183" s="433"/>
      <c r="O183" s="433"/>
      <c r="P183" s="433"/>
      <c r="Q183" s="433"/>
      <c r="R183" s="433"/>
      <c r="S183" s="433"/>
      <c r="T183" s="433"/>
      <c r="U183" s="433"/>
      <c r="V183" s="433"/>
      <c r="W183" s="433"/>
      <c r="X183" s="433"/>
      <c r="Y183" s="433"/>
      <c r="Z183" s="433"/>
    </row>
    <row r="184">
      <c r="H184" s="446"/>
      <c r="N184" s="433"/>
      <c r="O184" s="433"/>
      <c r="P184" s="433"/>
      <c r="Q184" s="433"/>
      <c r="R184" s="433"/>
      <c r="S184" s="433"/>
      <c r="T184" s="433"/>
      <c r="U184" s="433"/>
      <c r="V184" s="433"/>
      <c r="W184" s="433"/>
      <c r="X184" s="433"/>
      <c r="Y184" s="433"/>
      <c r="Z184" s="433"/>
    </row>
    <row r="185">
      <c r="H185" s="446"/>
      <c r="N185" s="433"/>
      <c r="O185" s="433"/>
      <c r="P185" s="433"/>
      <c r="Q185" s="433"/>
      <c r="R185" s="433"/>
      <c r="S185" s="433"/>
      <c r="T185" s="433"/>
      <c r="U185" s="433"/>
      <c r="V185" s="433"/>
      <c r="W185" s="433"/>
      <c r="X185" s="433"/>
      <c r="Y185" s="433"/>
      <c r="Z185" s="433"/>
    </row>
    <row r="186">
      <c r="H186" s="446"/>
      <c r="N186" s="433"/>
      <c r="O186" s="433"/>
      <c r="P186" s="433"/>
      <c r="Q186" s="433"/>
      <c r="R186" s="433"/>
      <c r="S186" s="433"/>
      <c r="T186" s="433"/>
      <c r="U186" s="433"/>
      <c r="V186" s="433"/>
      <c r="W186" s="433"/>
      <c r="X186" s="433"/>
      <c r="Y186" s="433"/>
      <c r="Z186" s="433"/>
    </row>
    <row r="187">
      <c r="H187" s="446"/>
      <c r="N187" s="433"/>
      <c r="O187" s="433"/>
      <c r="P187" s="433"/>
      <c r="Q187" s="433"/>
      <c r="R187" s="433"/>
      <c r="S187" s="433"/>
      <c r="T187" s="433"/>
      <c r="U187" s="433"/>
      <c r="V187" s="433"/>
      <c r="W187" s="433"/>
      <c r="X187" s="433"/>
      <c r="Y187" s="433"/>
      <c r="Z187" s="433"/>
    </row>
    <row r="188">
      <c r="H188" s="446"/>
      <c r="N188" s="433"/>
      <c r="O188" s="433"/>
      <c r="P188" s="433"/>
      <c r="Q188" s="433"/>
      <c r="R188" s="433"/>
      <c r="S188" s="433"/>
      <c r="T188" s="433"/>
      <c r="U188" s="433"/>
      <c r="V188" s="433"/>
      <c r="W188" s="433"/>
      <c r="X188" s="433"/>
      <c r="Y188" s="433"/>
      <c r="Z188" s="433"/>
    </row>
    <row r="189">
      <c r="H189" s="446"/>
      <c r="N189" s="433"/>
      <c r="O189" s="433"/>
      <c r="P189" s="433"/>
      <c r="Q189" s="433"/>
      <c r="R189" s="433"/>
      <c r="S189" s="433"/>
      <c r="T189" s="433"/>
      <c r="U189" s="433"/>
      <c r="V189" s="433"/>
      <c r="W189" s="433"/>
      <c r="X189" s="433"/>
      <c r="Y189" s="433"/>
      <c r="Z189" s="433"/>
    </row>
    <row r="190">
      <c r="H190" s="446"/>
      <c r="N190" s="433"/>
      <c r="O190" s="433"/>
      <c r="P190" s="433"/>
      <c r="Q190" s="433"/>
      <c r="R190" s="433"/>
      <c r="S190" s="433"/>
      <c r="T190" s="433"/>
      <c r="U190" s="433"/>
      <c r="V190" s="433"/>
      <c r="W190" s="433"/>
      <c r="X190" s="433"/>
      <c r="Y190" s="433"/>
      <c r="Z190" s="433"/>
    </row>
    <row r="191">
      <c r="H191" s="446"/>
      <c r="N191" s="433"/>
      <c r="O191" s="433"/>
      <c r="P191" s="433"/>
      <c r="Q191" s="433"/>
      <c r="R191" s="433"/>
      <c r="S191" s="433"/>
      <c r="T191" s="433"/>
      <c r="U191" s="433"/>
      <c r="V191" s="433"/>
      <c r="W191" s="433"/>
      <c r="X191" s="433"/>
      <c r="Y191" s="433"/>
      <c r="Z191" s="433"/>
    </row>
    <row r="192">
      <c r="H192" s="446"/>
      <c r="N192" s="433"/>
      <c r="O192" s="433"/>
      <c r="P192" s="433"/>
      <c r="Q192" s="433"/>
      <c r="R192" s="433"/>
      <c r="S192" s="433"/>
      <c r="T192" s="433"/>
      <c r="U192" s="433"/>
      <c r="V192" s="433"/>
      <c r="W192" s="433"/>
      <c r="X192" s="433"/>
      <c r="Y192" s="433"/>
      <c r="Z192" s="433"/>
    </row>
    <row r="193">
      <c r="H193" s="446"/>
      <c r="N193" s="433"/>
      <c r="O193" s="433"/>
      <c r="P193" s="433"/>
      <c r="Q193" s="433"/>
      <c r="R193" s="433"/>
      <c r="S193" s="433"/>
      <c r="T193" s="433"/>
      <c r="U193" s="433"/>
      <c r="V193" s="433"/>
      <c r="W193" s="433"/>
      <c r="X193" s="433"/>
      <c r="Y193" s="433"/>
      <c r="Z193" s="433"/>
    </row>
    <row r="194">
      <c r="H194" s="446"/>
      <c r="N194" s="433"/>
      <c r="O194" s="433"/>
      <c r="P194" s="433"/>
      <c r="Q194" s="433"/>
      <c r="R194" s="433"/>
      <c r="S194" s="433"/>
      <c r="T194" s="433"/>
      <c r="U194" s="433"/>
      <c r="V194" s="433"/>
      <c r="W194" s="433"/>
      <c r="X194" s="433"/>
      <c r="Y194" s="433"/>
      <c r="Z194" s="433"/>
    </row>
    <row r="195">
      <c r="H195" s="446"/>
      <c r="N195" s="433"/>
      <c r="O195" s="433"/>
      <c r="P195" s="433"/>
      <c r="Q195" s="433"/>
      <c r="R195" s="433"/>
      <c r="S195" s="433"/>
      <c r="T195" s="433"/>
      <c r="U195" s="433"/>
      <c r="V195" s="433"/>
      <c r="W195" s="433"/>
      <c r="X195" s="433"/>
      <c r="Y195" s="433"/>
      <c r="Z195" s="433"/>
    </row>
    <row r="196">
      <c r="H196" s="446"/>
      <c r="N196" s="433"/>
      <c r="O196" s="433"/>
      <c r="P196" s="433"/>
      <c r="Q196" s="433"/>
      <c r="R196" s="433"/>
      <c r="S196" s="433"/>
      <c r="T196" s="433"/>
      <c r="U196" s="433"/>
      <c r="V196" s="433"/>
      <c r="W196" s="433"/>
      <c r="X196" s="433"/>
      <c r="Y196" s="433"/>
      <c r="Z196" s="433"/>
    </row>
    <row r="197">
      <c r="H197" s="446"/>
      <c r="N197" s="433"/>
      <c r="O197" s="433"/>
      <c r="P197" s="433"/>
      <c r="Q197" s="433"/>
      <c r="R197" s="433"/>
      <c r="S197" s="433"/>
      <c r="T197" s="433"/>
      <c r="U197" s="433"/>
      <c r="V197" s="433"/>
      <c r="W197" s="433"/>
      <c r="X197" s="433"/>
      <c r="Y197" s="433"/>
      <c r="Z197" s="433"/>
    </row>
    <row r="198">
      <c r="H198" s="446"/>
      <c r="N198" s="433"/>
      <c r="O198" s="433"/>
      <c r="P198" s="433"/>
      <c r="Q198" s="433"/>
      <c r="R198" s="433"/>
      <c r="S198" s="433"/>
      <c r="T198" s="433"/>
      <c r="U198" s="433"/>
      <c r="V198" s="433"/>
      <c r="W198" s="433"/>
      <c r="X198" s="433"/>
      <c r="Y198" s="433"/>
      <c r="Z198" s="433"/>
    </row>
    <row r="199">
      <c r="H199" s="446"/>
      <c r="N199" s="433"/>
      <c r="O199" s="433"/>
      <c r="P199" s="433"/>
      <c r="Q199" s="433"/>
      <c r="R199" s="433"/>
      <c r="S199" s="433"/>
      <c r="T199" s="433"/>
      <c r="U199" s="433"/>
      <c r="V199" s="433"/>
      <c r="W199" s="433"/>
      <c r="X199" s="433"/>
      <c r="Y199" s="433"/>
      <c r="Z199" s="433"/>
    </row>
    <row r="200">
      <c r="H200" s="446"/>
      <c r="N200" s="433"/>
      <c r="O200" s="433"/>
      <c r="P200" s="433"/>
      <c r="Q200" s="433"/>
      <c r="R200" s="433"/>
      <c r="S200" s="433"/>
      <c r="T200" s="433"/>
      <c r="U200" s="433"/>
      <c r="V200" s="433"/>
      <c r="W200" s="433"/>
      <c r="X200" s="433"/>
      <c r="Y200" s="433"/>
      <c r="Z200" s="433"/>
    </row>
    <row r="201">
      <c r="H201" s="446"/>
      <c r="N201" s="433"/>
      <c r="O201" s="433"/>
      <c r="P201" s="433"/>
      <c r="Q201" s="433"/>
      <c r="R201" s="433"/>
      <c r="S201" s="433"/>
      <c r="T201" s="433"/>
      <c r="U201" s="433"/>
      <c r="V201" s="433"/>
      <c r="W201" s="433"/>
      <c r="X201" s="433"/>
      <c r="Y201" s="433"/>
      <c r="Z201" s="433"/>
    </row>
    <row r="202">
      <c r="H202" s="446"/>
      <c r="N202" s="433"/>
      <c r="O202" s="433"/>
      <c r="P202" s="433"/>
      <c r="Q202" s="433"/>
      <c r="R202" s="433"/>
      <c r="S202" s="433"/>
      <c r="T202" s="433"/>
      <c r="U202" s="433"/>
      <c r="V202" s="433"/>
      <c r="W202" s="433"/>
      <c r="X202" s="433"/>
      <c r="Y202" s="433"/>
      <c r="Z202" s="433"/>
    </row>
    <row r="203">
      <c r="H203" s="446"/>
      <c r="N203" s="433"/>
      <c r="O203" s="433"/>
      <c r="P203" s="433"/>
      <c r="Q203" s="433"/>
      <c r="R203" s="433"/>
      <c r="S203" s="433"/>
      <c r="T203" s="433"/>
      <c r="U203" s="433"/>
      <c r="V203" s="433"/>
      <c r="W203" s="433"/>
      <c r="X203" s="433"/>
      <c r="Y203" s="433"/>
      <c r="Z203" s="433"/>
    </row>
    <row r="204">
      <c r="H204" s="446"/>
      <c r="N204" s="433"/>
      <c r="O204" s="433"/>
      <c r="P204" s="433"/>
      <c r="Q204" s="433"/>
      <c r="R204" s="433"/>
      <c r="S204" s="433"/>
      <c r="T204" s="433"/>
      <c r="U204" s="433"/>
      <c r="V204" s="433"/>
      <c r="W204" s="433"/>
      <c r="X204" s="433"/>
      <c r="Y204" s="433"/>
      <c r="Z204" s="433"/>
    </row>
    <row r="205">
      <c r="H205" s="446"/>
      <c r="N205" s="433"/>
      <c r="O205" s="433"/>
      <c r="P205" s="433"/>
      <c r="Q205" s="433"/>
      <c r="R205" s="433"/>
      <c r="S205" s="433"/>
      <c r="T205" s="433"/>
      <c r="U205" s="433"/>
      <c r="V205" s="433"/>
      <c r="W205" s="433"/>
      <c r="X205" s="433"/>
      <c r="Y205" s="433"/>
      <c r="Z205" s="433"/>
    </row>
    <row r="206">
      <c r="H206" s="446"/>
      <c r="N206" s="433"/>
      <c r="O206" s="433"/>
      <c r="P206" s="433"/>
      <c r="Q206" s="433"/>
      <c r="R206" s="433"/>
      <c r="S206" s="433"/>
      <c r="T206" s="433"/>
      <c r="U206" s="433"/>
      <c r="V206" s="433"/>
      <c r="W206" s="433"/>
      <c r="X206" s="433"/>
      <c r="Y206" s="433"/>
      <c r="Z206" s="433"/>
    </row>
    <row r="207">
      <c r="H207" s="446"/>
      <c r="N207" s="433"/>
      <c r="O207" s="433"/>
      <c r="P207" s="433"/>
      <c r="Q207" s="433"/>
      <c r="R207" s="433"/>
      <c r="S207" s="433"/>
      <c r="T207" s="433"/>
      <c r="U207" s="433"/>
      <c r="V207" s="433"/>
      <c r="W207" s="433"/>
      <c r="X207" s="433"/>
      <c r="Y207" s="433"/>
      <c r="Z207" s="433"/>
    </row>
    <row r="208">
      <c r="H208" s="446"/>
      <c r="N208" s="433"/>
      <c r="O208" s="433"/>
      <c r="P208" s="433"/>
      <c r="Q208" s="433"/>
      <c r="R208" s="433"/>
      <c r="S208" s="433"/>
      <c r="T208" s="433"/>
      <c r="U208" s="433"/>
      <c r="V208" s="433"/>
      <c r="W208" s="433"/>
      <c r="X208" s="433"/>
      <c r="Y208" s="433"/>
      <c r="Z208" s="433"/>
    </row>
    <row r="209">
      <c r="H209" s="446"/>
      <c r="N209" s="433"/>
      <c r="O209" s="433"/>
      <c r="P209" s="433"/>
      <c r="Q209" s="433"/>
      <c r="R209" s="433"/>
      <c r="S209" s="433"/>
      <c r="T209" s="433"/>
      <c r="U209" s="433"/>
      <c r="V209" s="433"/>
      <c r="W209" s="433"/>
      <c r="X209" s="433"/>
      <c r="Y209" s="433"/>
      <c r="Z209" s="433"/>
    </row>
    <row r="210">
      <c r="H210" s="446"/>
      <c r="N210" s="433"/>
      <c r="O210" s="433"/>
      <c r="P210" s="433"/>
      <c r="Q210" s="433"/>
      <c r="R210" s="433"/>
      <c r="S210" s="433"/>
      <c r="T210" s="433"/>
      <c r="U210" s="433"/>
      <c r="V210" s="433"/>
      <c r="W210" s="433"/>
      <c r="X210" s="433"/>
      <c r="Y210" s="433"/>
      <c r="Z210" s="433"/>
    </row>
    <row r="211">
      <c r="H211" s="446"/>
      <c r="N211" s="433"/>
      <c r="O211" s="433"/>
      <c r="P211" s="433"/>
      <c r="Q211" s="433"/>
      <c r="R211" s="433"/>
      <c r="S211" s="433"/>
      <c r="T211" s="433"/>
      <c r="U211" s="433"/>
      <c r="V211" s="433"/>
      <c r="W211" s="433"/>
      <c r="X211" s="433"/>
      <c r="Y211" s="433"/>
      <c r="Z211" s="433"/>
    </row>
    <row r="212">
      <c r="H212" s="446"/>
      <c r="N212" s="433"/>
      <c r="O212" s="433"/>
      <c r="P212" s="433"/>
      <c r="Q212" s="433"/>
      <c r="R212" s="433"/>
      <c r="S212" s="433"/>
      <c r="T212" s="433"/>
      <c r="U212" s="433"/>
      <c r="V212" s="433"/>
      <c r="W212" s="433"/>
      <c r="X212" s="433"/>
      <c r="Y212" s="433"/>
      <c r="Z212" s="433"/>
    </row>
    <row r="213">
      <c r="H213" s="446"/>
      <c r="N213" s="433"/>
      <c r="O213" s="433"/>
      <c r="P213" s="433"/>
      <c r="Q213" s="433"/>
      <c r="R213" s="433"/>
      <c r="S213" s="433"/>
      <c r="T213" s="433"/>
      <c r="U213" s="433"/>
      <c r="V213" s="433"/>
      <c r="W213" s="433"/>
      <c r="X213" s="433"/>
      <c r="Y213" s="433"/>
      <c r="Z213" s="433"/>
    </row>
    <row r="214">
      <c r="H214" s="446"/>
      <c r="N214" s="433"/>
      <c r="O214" s="433"/>
      <c r="P214" s="433"/>
      <c r="Q214" s="433"/>
      <c r="R214" s="433"/>
      <c r="S214" s="433"/>
      <c r="T214" s="433"/>
      <c r="U214" s="433"/>
      <c r="V214" s="433"/>
      <c r="W214" s="433"/>
      <c r="X214" s="433"/>
      <c r="Y214" s="433"/>
      <c r="Z214" s="433"/>
    </row>
    <row r="215">
      <c r="H215" s="446"/>
      <c r="N215" s="433"/>
      <c r="O215" s="433"/>
      <c r="P215" s="433"/>
      <c r="Q215" s="433"/>
      <c r="R215" s="433"/>
      <c r="S215" s="433"/>
      <c r="T215" s="433"/>
      <c r="U215" s="433"/>
      <c r="V215" s="433"/>
      <c r="W215" s="433"/>
      <c r="X215" s="433"/>
      <c r="Y215" s="433"/>
      <c r="Z215" s="433"/>
    </row>
    <row r="216">
      <c r="H216" s="446"/>
      <c r="N216" s="433"/>
      <c r="O216" s="433"/>
      <c r="P216" s="433"/>
      <c r="Q216" s="433"/>
      <c r="R216" s="433"/>
      <c r="S216" s="433"/>
      <c r="T216" s="433"/>
      <c r="U216" s="433"/>
      <c r="V216" s="433"/>
      <c r="W216" s="433"/>
      <c r="X216" s="433"/>
      <c r="Y216" s="433"/>
      <c r="Z216" s="433"/>
    </row>
    <row r="217">
      <c r="H217" s="446"/>
      <c r="N217" s="433"/>
      <c r="O217" s="433"/>
      <c r="P217" s="433"/>
      <c r="Q217" s="433"/>
      <c r="R217" s="433"/>
      <c r="S217" s="433"/>
      <c r="T217" s="433"/>
      <c r="U217" s="433"/>
      <c r="V217" s="433"/>
      <c r="W217" s="433"/>
      <c r="X217" s="433"/>
      <c r="Y217" s="433"/>
      <c r="Z217" s="433"/>
    </row>
    <row r="218">
      <c r="H218" s="446"/>
      <c r="N218" s="433"/>
      <c r="O218" s="433"/>
      <c r="P218" s="433"/>
      <c r="Q218" s="433"/>
      <c r="R218" s="433"/>
      <c r="S218" s="433"/>
      <c r="T218" s="433"/>
      <c r="U218" s="433"/>
      <c r="V218" s="433"/>
      <c r="W218" s="433"/>
      <c r="X218" s="433"/>
      <c r="Y218" s="433"/>
      <c r="Z218" s="433"/>
    </row>
    <row r="219">
      <c r="H219" s="446"/>
      <c r="N219" s="433"/>
      <c r="O219" s="433"/>
      <c r="P219" s="433"/>
      <c r="Q219" s="433"/>
      <c r="R219" s="433"/>
      <c r="S219" s="433"/>
      <c r="T219" s="433"/>
      <c r="U219" s="433"/>
      <c r="V219" s="433"/>
      <c r="W219" s="433"/>
      <c r="X219" s="433"/>
      <c r="Y219" s="433"/>
      <c r="Z219" s="433"/>
    </row>
    <row r="220">
      <c r="H220" s="446"/>
      <c r="N220" s="433"/>
      <c r="O220" s="433"/>
      <c r="P220" s="433"/>
      <c r="Q220" s="433"/>
      <c r="R220" s="433"/>
      <c r="S220" s="433"/>
      <c r="T220" s="433"/>
      <c r="U220" s="433"/>
      <c r="V220" s="433"/>
      <c r="W220" s="433"/>
      <c r="X220" s="433"/>
      <c r="Y220" s="433"/>
      <c r="Z220" s="433"/>
    </row>
    <row r="221">
      <c r="H221" s="446"/>
      <c r="N221" s="433"/>
      <c r="O221" s="433"/>
      <c r="P221" s="433"/>
      <c r="Q221" s="433"/>
      <c r="R221" s="433"/>
      <c r="S221" s="433"/>
      <c r="T221" s="433"/>
      <c r="U221" s="433"/>
      <c r="V221" s="433"/>
      <c r="W221" s="433"/>
      <c r="X221" s="433"/>
      <c r="Y221" s="433"/>
      <c r="Z221" s="433"/>
    </row>
    <row r="222">
      <c r="H222" s="446"/>
      <c r="N222" s="433"/>
      <c r="O222" s="433"/>
      <c r="P222" s="433"/>
      <c r="Q222" s="433"/>
      <c r="R222" s="433"/>
      <c r="S222" s="433"/>
      <c r="T222" s="433"/>
      <c r="U222" s="433"/>
      <c r="V222" s="433"/>
      <c r="W222" s="433"/>
      <c r="X222" s="433"/>
      <c r="Y222" s="433"/>
      <c r="Z222" s="433"/>
    </row>
    <row r="223">
      <c r="H223" s="446"/>
      <c r="N223" s="433"/>
      <c r="O223" s="433"/>
      <c r="P223" s="433"/>
      <c r="Q223" s="433"/>
      <c r="R223" s="433"/>
      <c r="S223" s="433"/>
      <c r="T223" s="433"/>
      <c r="U223" s="433"/>
      <c r="V223" s="433"/>
      <c r="W223" s="433"/>
      <c r="X223" s="433"/>
      <c r="Y223" s="433"/>
      <c r="Z223" s="433"/>
    </row>
    <row r="224">
      <c r="H224" s="446"/>
      <c r="N224" s="433"/>
      <c r="O224" s="433"/>
      <c r="P224" s="433"/>
      <c r="Q224" s="433"/>
      <c r="R224" s="433"/>
      <c r="S224" s="433"/>
      <c r="T224" s="433"/>
      <c r="U224" s="433"/>
      <c r="V224" s="433"/>
      <c r="W224" s="433"/>
      <c r="X224" s="433"/>
      <c r="Y224" s="433"/>
      <c r="Z224" s="433"/>
    </row>
    <row r="225">
      <c r="H225" s="446"/>
      <c r="N225" s="433"/>
      <c r="O225" s="433"/>
      <c r="P225" s="433"/>
      <c r="Q225" s="433"/>
      <c r="R225" s="433"/>
      <c r="S225" s="433"/>
      <c r="T225" s="433"/>
      <c r="U225" s="433"/>
      <c r="V225" s="433"/>
      <c r="W225" s="433"/>
      <c r="X225" s="433"/>
      <c r="Y225" s="433"/>
      <c r="Z225" s="433"/>
    </row>
    <row r="226">
      <c r="H226" s="446"/>
      <c r="N226" s="433"/>
      <c r="O226" s="433"/>
      <c r="P226" s="433"/>
      <c r="Q226" s="433"/>
      <c r="R226" s="433"/>
      <c r="S226" s="433"/>
      <c r="T226" s="433"/>
      <c r="U226" s="433"/>
      <c r="V226" s="433"/>
      <c r="W226" s="433"/>
      <c r="X226" s="433"/>
      <c r="Y226" s="433"/>
      <c r="Z226" s="433"/>
    </row>
    <row r="227">
      <c r="H227" s="446"/>
      <c r="N227" s="433"/>
      <c r="O227" s="433"/>
      <c r="P227" s="433"/>
      <c r="Q227" s="433"/>
      <c r="R227" s="433"/>
      <c r="S227" s="433"/>
      <c r="T227" s="433"/>
      <c r="U227" s="433"/>
      <c r="V227" s="433"/>
      <c r="W227" s="433"/>
      <c r="X227" s="433"/>
      <c r="Y227" s="433"/>
      <c r="Z227" s="433"/>
    </row>
    <row r="228">
      <c r="H228" s="446"/>
      <c r="N228" s="433"/>
      <c r="O228" s="433"/>
      <c r="P228" s="433"/>
      <c r="Q228" s="433"/>
      <c r="R228" s="433"/>
      <c r="S228" s="433"/>
      <c r="T228" s="433"/>
      <c r="U228" s="433"/>
      <c r="V228" s="433"/>
      <c r="W228" s="433"/>
      <c r="X228" s="433"/>
      <c r="Y228" s="433"/>
      <c r="Z228" s="433"/>
    </row>
    <row r="229">
      <c r="H229" s="446"/>
      <c r="N229" s="433"/>
      <c r="O229" s="433"/>
      <c r="P229" s="433"/>
      <c r="Q229" s="433"/>
      <c r="R229" s="433"/>
      <c r="S229" s="433"/>
      <c r="T229" s="433"/>
      <c r="U229" s="433"/>
      <c r="V229" s="433"/>
      <c r="W229" s="433"/>
      <c r="X229" s="433"/>
      <c r="Y229" s="433"/>
      <c r="Z229" s="433"/>
    </row>
    <row r="230">
      <c r="H230" s="446"/>
      <c r="N230" s="433"/>
      <c r="O230" s="433"/>
      <c r="P230" s="433"/>
      <c r="Q230" s="433"/>
      <c r="R230" s="433"/>
      <c r="S230" s="433"/>
      <c r="T230" s="433"/>
      <c r="U230" s="433"/>
      <c r="V230" s="433"/>
      <c r="W230" s="433"/>
      <c r="X230" s="433"/>
      <c r="Y230" s="433"/>
      <c r="Z230" s="433"/>
    </row>
    <row r="231">
      <c r="H231" s="446"/>
      <c r="N231" s="433"/>
      <c r="O231" s="433"/>
      <c r="P231" s="433"/>
      <c r="Q231" s="433"/>
      <c r="R231" s="433"/>
      <c r="S231" s="433"/>
      <c r="T231" s="433"/>
      <c r="U231" s="433"/>
      <c r="V231" s="433"/>
      <c r="W231" s="433"/>
      <c r="X231" s="433"/>
      <c r="Y231" s="433"/>
      <c r="Z231" s="433"/>
    </row>
    <row r="232">
      <c r="H232" s="446"/>
      <c r="N232" s="433"/>
      <c r="O232" s="433"/>
      <c r="P232" s="433"/>
      <c r="Q232" s="433"/>
      <c r="R232" s="433"/>
      <c r="S232" s="433"/>
      <c r="T232" s="433"/>
      <c r="U232" s="433"/>
      <c r="V232" s="433"/>
      <c r="W232" s="433"/>
      <c r="X232" s="433"/>
      <c r="Y232" s="433"/>
      <c r="Z232" s="433"/>
    </row>
    <row r="233">
      <c r="H233" s="446"/>
      <c r="N233" s="433"/>
      <c r="O233" s="433"/>
      <c r="P233" s="433"/>
      <c r="Q233" s="433"/>
      <c r="R233" s="433"/>
      <c r="S233" s="433"/>
      <c r="T233" s="433"/>
      <c r="U233" s="433"/>
      <c r="V233" s="433"/>
      <c r="W233" s="433"/>
      <c r="X233" s="433"/>
      <c r="Y233" s="433"/>
      <c r="Z233" s="433"/>
    </row>
    <row r="234">
      <c r="H234" s="446"/>
      <c r="N234" s="433"/>
      <c r="O234" s="433"/>
      <c r="P234" s="433"/>
      <c r="Q234" s="433"/>
      <c r="R234" s="433"/>
      <c r="S234" s="433"/>
      <c r="T234" s="433"/>
      <c r="U234" s="433"/>
      <c r="V234" s="433"/>
      <c r="W234" s="433"/>
      <c r="X234" s="433"/>
      <c r="Y234" s="433"/>
      <c r="Z234" s="433"/>
    </row>
    <row r="235">
      <c r="H235" s="446"/>
      <c r="N235" s="433"/>
      <c r="O235" s="433"/>
      <c r="P235" s="433"/>
      <c r="Q235" s="433"/>
      <c r="R235" s="433"/>
      <c r="S235" s="433"/>
      <c r="T235" s="433"/>
      <c r="U235" s="433"/>
      <c r="V235" s="433"/>
      <c r="W235" s="433"/>
      <c r="X235" s="433"/>
      <c r="Y235" s="433"/>
      <c r="Z235" s="433"/>
    </row>
    <row r="236">
      <c r="H236" s="446"/>
      <c r="N236" s="433"/>
      <c r="O236" s="433"/>
      <c r="P236" s="433"/>
      <c r="Q236" s="433"/>
      <c r="R236" s="433"/>
      <c r="S236" s="433"/>
      <c r="T236" s="433"/>
      <c r="U236" s="433"/>
      <c r="V236" s="433"/>
      <c r="W236" s="433"/>
      <c r="X236" s="433"/>
      <c r="Y236" s="433"/>
      <c r="Z236" s="433"/>
    </row>
    <row r="237">
      <c r="H237" s="446"/>
      <c r="N237" s="433"/>
      <c r="O237" s="433"/>
      <c r="P237" s="433"/>
      <c r="Q237" s="433"/>
      <c r="R237" s="433"/>
      <c r="S237" s="433"/>
      <c r="T237" s="433"/>
      <c r="U237" s="433"/>
      <c r="V237" s="433"/>
      <c r="W237" s="433"/>
      <c r="X237" s="433"/>
      <c r="Y237" s="433"/>
      <c r="Z237" s="433"/>
    </row>
    <row r="238">
      <c r="H238" s="446"/>
      <c r="N238" s="433"/>
      <c r="O238" s="433"/>
      <c r="P238" s="433"/>
      <c r="Q238" s="433"/>
      <c r="R238" s="433"/>
      <c r="S238" s="433"/>
      <c r="T238" s="433"/>
      <c r="U238" s="433"/>
      <c r="V238" s="433"/>
      <c r="W238" s="433"/>
      <c r="X238" s="433"/>
      <c r="Y238" s="433"/>
      <c r="Z238" s="433"/>
    </row>
    <row r="239">
      <c r="H239" s="446"/>
      <c r="N239" s="433"/>
      <c r="O239" s="433"/>
      <c r="P239" s="433"/>
      <c r="Q239" s="433"/>
      <c r="R239" s="433"/>
      <c r="S239" s="433"/>
      <c r="T239" s="433"/>
      <c r="U239" s="433"/>
      <c r="V239" s="433"/>
      <c r="W239" s="433"/>
      <c r="X239" s="433"/>
      <c r="Y239" s="433"/>
      <c r="Z239" s="433"/>
    </row>
    <row r="240">
      <c r="H240" s="446"/>
      <c r="N240" s="433"/>
      <c r="O240" s="433"/>
      <c r="P240" s="433"/>
      <c r="Q240" s="433"/>
      <c r="R240" s="433"/>
      <c r="S240" s="433"/>
      <c r="T240" s="433"/>
      <c r="U240" s="433"/>
      <c r="V240" s="433"/>
      <c r="W240" s="433"/>
      <c r="X240" s="433"/>
      <c r="Y240" s="433"/>
      <c r="Z240" s="433"/>
    </row>
    <row r="241">
      <c r="H241" s="446"/>
      <c r="N241" s="433"/>
      <c r="O241" s="433"/>
      <c r="P241" s="433"/>
      <c r="Q241" s="433"/>
      <c r="R241" s="433"/>
      <c r="S241" s="433"/>
      <c r="T241" s="433"/>
      <c r="U241" s="433"/>
      <c r="V241" s="433"/>
      <c r="W241" s="433"/>
      <c r="X241" s="433"/>
      <c r="Y241" s="433"/>
      <c r="Z241" s="433"/>
    </row>
    <row r="242">
      <c r="H242" s="446"/>
      <c r="N242" s="433"/>
      <c r="O242" s="433"/>
      <c r="P242" s="433"/>
      <c r="Q242" s="433"/>
      <c r="R242" s="433"/>
      <c r="S242" s="433"/>
      <c r="T242" s="433"/>
      <c r="U242" s="433"/>
      <c r="V242" s="433"/>
      <c r="W242" s="433"/>
      <c r="X242" s="433"/>
      <c r="Y242" s="433"/>
      <c r="Z242" s="433"/>
    </row>
    <row r="243">
      <c r="H243" s="446"/>
      <c r="N243" s="433"/>
      <c r="O243" s="433"/>
      <c r="P243" s="433"/>
      <c r="Q243" s="433"/>
      <c r="R243" s="433"/>
      <c r="S243" s="433"/>
      <c r="T243" s="433"/>
      <c r="U243" s="433"/>
      <c r="V243" s="433"/>
      <c r="W243" s="433"/>
      <c r="X243" s="433"/>
      <c r="Y243" s="433"/>
      <c r="Z243" s="433"/>
    </row>
    <row r="244">
      <c r="H244" s="446"/>
      <c r="N244" s="433"/>
      <c r="O244" s="433"/>
      <c r="P244" s="433"/>
      <c r="Q244" s="433"/>
      <c r="R244" s="433"/>
      <c r="S244" s="433"/>
      <c r="T244" s="433"/>
      <c r="U244" s="433"/>
      <c r="V244" s="433"/>
      <c r="W244" s="433"/>
      <c r="X244" s="433"/>
      <c r="Y244" s="433"/>
      <c r="Z244" s="433"/>
    </row>
    <row r="245">
      <c r="H245" s="446"/>
      <c r="N245" s="433"/>
      <c r="O245" s="433"/>
      <c r="P245" s="433"/>
      <c r="Q245" s="433"/>
      <c r="R245" s="433"/>
      <c r="S245" s="433"/>
      <c r="T245" s="433"/>
      <c r="U245" s="433"/>
      <c r="V245" s="433"/>
      <c r="W245" s="433"/>
      <c r="X245" s="433"/>
      <c r="Y245" s="433"/>
      <c r="Z245" s="433"/>
    </row>
    <row r="246">
      <c r="H246" s="446"/>
      <c r="N246" s="433"/>
      <c r="O246" s="433"/>
      <c r="P246" s="433"/>
      <c r="Q246" s="433"/>
      <c r="R246" s="433"/>
      <c r="S246" s="433"/>
      <c r="T246" s="433"/>
      <c r="U246" s="433"/>
      <c r="V246" s="433"/>
      <c r="W246" s="433"/>
      <c r="X246" s="433"/>
      <c r="Y246" s="433"/>
      <c r="Z246" s="433"/>
    </row>
    <row r="247">
      <c r="H247" s="446"/>
      <c r="N247" s="433"/>
      <c r="O247" s="433"/>
      <c r="P247" s="433"/>
      <c r="Q247" s="433"/>
      <c r="R247" s="433"/>
      <c r="S247" s="433"/>
      <c r="T247" s="433"/>
      <c r="U247" s="433"/>
      <c r="V247" s="433"/>
      <c r="W247" s="433"/>
      <c r="X247" s="433"/>
      <c r="Y247" s="433"/>
      <c r="Z247" s="433"/>
    </row>
    <row r="248">
      <c r="H248" s="446"/>
      <c r="N248" s="433"/>
      <c r="O248" s="433"/>
      <c r="P248" s="433"/>
      <c r="Q248" s="433"/>
      <c r="R248" s="433"/>
      <c r="S248" s="433"/>
      <c r="T248" s="433"/>
      <c r="U248" s="433"/>
      <c r="V248" s="433"/>
      <c r="W248" s="433"/>
      <c r="X248" s="433"/>
      <c r="Y248" s="433"/>
      <c r="Z248" s="433"/>
    </row>
    <row r="249">
      <c r="H249" s="446"/>
      <c r="N249" s="433"/>
      <c r="O249" s="433"/>
      <c r="P249" s="433"/>
      <c r="Q249" s="433"/>
      <c r="R249" s="433"/>
      <c r="S249" s="433"/>
      <c r="T249" s="433"/>
      <c r="U249" s="433"/>
      <c r="V249" s="433"/>
      <c r="W249" s="433"/>
      <c r="X249" s="433"/>
      <c r="Y249" s="433"/>
      <c r="Z249" s="433"/>
    </row>
    <row r="250">
      <c r="H250" s="446"/>
      <c r="N250" s="433"/>
      <c r="O250" s="433"/>
      <c r="P250" s="433"/>
      <c r="Q250" s="433"/>
      <c r="R250" s="433"/>
      <c r="S250" s="433"/>
      <c r="T250" s="433"/>
      <c r="U250" s="433"/>
      <c r="V250" s="433"/>
      <c r="W250" s="433"/>
      <c r="X250" s="433"/>
      <c r="Y250" s="433"/>
      <c r="Z250" s="433"/>
    </row>
    <row r="251">
      <c r="H251" s="446"/>
      <c r="N251" s="433"/>
      <c r="O251" s="433"/>
      <c r="P251" s="433"/>
      <c r="Q251" s="433"/>
      <c r="R251" s="433"/>
      <c r="S251" s="433"/>
      <c r="T251" s="433"/>
      <c r="U251" s="433"/>
      <c r="V251" s="433"/>
      <c r="W251" s="433"/>
      <c r="X251" s="433"/>
      <c r="Y251" s="433"/>
      <c r="Z251" s="433"/>
    </row>
    <row r="252">
      <c r="H252" s="446"/>
      <c r="N252" s="433"/>
      <c r="O252" s="433"/>
      <c r="P252" s="433"/>
      <c r="Q252" s="433"/>
      <c r="R252" s="433"/>
      <c r="S252" s="433"/>
      <c r="T252" s="433"/>
      <c r="U252" s="433"/>
      <c r="V252" s="433"/>
      <c r="W252" s="433"/>
      <c r="X252" s="433"/>
      <c r="Y252" s="433"/>
      <c r="Z252" s="433"/>
    </row>
    <row r="253">
      <c r="H253" s="446"/>
      <c r="N253" s="433"/>
      <c r="O253" s="433"/>
      <c r="P253" s="433"/>
      <c r="Q253" s="433"/>
      <c r="R253" s="433"/>
      <c r="S253" s="433"/>
      <c r="T253" s="433"/>
      <c r="U253" s="433"/>
      <c r="V253" s="433"/>
      <c r="W253" s="433"/>
      <c r="X253" s="433"/>
      <c r="Y253" s="433"/>
      <c r="Z253" s="433"/>
    </row>
    <row r="254">
      <c r="H254" s="446"/>
      <c r="N254" s="433"/>
      <c r="O254" s="433"/>
      <c r="P254" s="433"/>
      <c r="Q254" s="433"/>
      <c r="R254" s="433"/>
      <c r="S254" s="433"/>
      <c r="T254" s="433"/>
      <c r="U254" s="433"/>
      <c r="V254" s="433"/>
      <c r="W254" s="433"/>
      <c r="X254" s="433"/>
      <c r="Y254" s="433"/>
      <c r="Z254" s="433"/>
    </row>
    <row r="255">
      <c r="H255" s="446"/>
      <c r="N255" s="433"/>
      <c r="O255" s="433"/>
      <c r="P255" s="433"/>
      <c r="Q255" s="433"/>
      <c r="R255" s="433"/>
      <c r="S255" s="433"/>
      <c r="T255" s="433"/>
      <c r="U255" s="433"/>
      <c r="V255" s="433"/>
      <c r="W255" s="433"/>
      <c r="X255" s="433"/>
      <c r="Y255" s="433"/>
      <c r="Z255" s="433"/>
    </row>
    <row r="256">
      <c r="H256" s="446"/>
      <c r="N256" s="433"/>
      <c r="O256" s="433"/>
      <c r="P256" s="433"/>
      <c r="Q256" s="433"/>
      <c r="R256" s="433"/>
      <c r="S256" s="433"/>
      <c r="T256" s="433"/>
      <c r="U256" s="433"/>
      <c r="V256" s="433"/>
      <c r="W256" s="433"/>
      <c r="X256" s="433"/>
      <c r="Y256" s="433"/>
      <c r="Z256" s="433"/>
    </row>
    <row r="257">
      <c r="H257" s="446"/>
      <c r="N257" s="433"/>
      <c r="O257" s="433"/>
      <c r="P257" s="433"/>
      <c r="Q257" s="433"/>
      <c r="R257" s="433"/>
      <c r="S257" s="433"/>
      <c r="T257" s="433"/>
      <c r="U257" s="433"/>
      <c r="V257" s="433"/>
      <c r="W257" s="433"/>
      <c r="X257" s="433"/>
      <c r="Y257" s="433"/>
      <c r="Z257" s="433"/>
    </row>
    <row r="258">
      <c r="H258" s="446"/>
      <c r="N258" s="433"/>
      <c r="O258" s="433"/>
      <c r="P258" s="433"/>
      <c r="Q258" s="433"/>
      <c r="R258" s="433"/>
      <c r="S258" s="433"/>
      <c r="T258" s="433"/>
      <c r="U258" s="433"/>
      <c r="V258" s="433"/>
      <c r="W258" s="433"/>
      <c r="X258" s="433"/>
      <c r="Y258" s="433"/>
      <c r="Z258" s="433"/>
    </row>
    <row r="259">
      <c r="H259" s="446"/>
      <c r="N259" s="433"/>
      <c r="O259" s="433"/>
      <c r="P259" s="433"/>
      <c r="Q259" s="433"/>
      <c r="R259" s="433"/>
      <c r="S259" s="433"/>
      <c r="T259" s="433"/>
      <c r="U259" s="433"/>
      <c r="V259" s="433"/>
      <c r="W259" s="433"/>
      <c r="X259" s="433"/>
      <c r="Y259" s="433"/>
      <c r="Z259" s="433"/>
    </row>
    <row r="260">
      <c r="H260" s="446"/>
      <c r="N260" s="433"/>
      <c r="O260" s="433"/>
      <c r="P260" s="433"/>
      <c r="Q260" s="433"/>
      <c r="R260" s="433"/>
      <c r="S260" s="433"/>
      <c r="T260" s="433"/>
      <c r="U260" s="433"/>
      <c r="V260" s="433"/>
      <c r="W260" s="433"/>
      <c r="X260" s="433"/>
      <c r="Y260" s="433"/>
      <c r="Z260" s="433"/>
    </row>
    <row r="261">
      <c r="H261" s="446"/>
      <c r="N261" s="433"/>
      <c r="O261" s="433"/>
      <c r="P261" s="433"/>
      <c r="Q261" s="433"/>
      <c r="R261" s="433"/>
      <c r="S261" s="433"/>
      <c r="T261" s="433"/>
      <c r="U261" s="433"/>
      <c r="V261" s="433"/>
      <c r="W261" s="433"/>
      <c r="X261" s="433"/>
      <c r="Y261" s="433"/>
      <c r="Z261" s="433"/>
    </row>
    <row r="262">
      <c r="H262" s="446"/>
      <c r="N262" s="433"/>
      <c r="O262" s="433"/>
      <c r="P262" s="433"/>
      <c r="Q262" s="433"/>
      <c r="R262" s="433"/>
      <c r="S262" s="433"/>
      <c r="T262" s="433"/>
      <c r="U262" s="433"/>
      <c r="V262" s="433"/>
      <c r="W262" s="433"/>
      <c r="X262" s="433"/>
      <c r="Y262" s="433"/>
      <c r="Z262" s="433"/>
    </row>
    <row r="263">
      <c r="H263" s="446"/>
      <c r="N263" s="433"/>
      <c r="O263" s="433"/>
      <c r="P263" s="433"/>
      <c r="Q263" s="433"/>
      <c r="R263" s="433"/>
      <c r="S263" s="433"/>
      <c r="T263" s="433"/>
      <c r="U263" s="433"/>
      <c r="V263" s="433"/>
      <c r="W263" s="433"/>
      <c r="X263" s="433"/>
      <c r="Y263" s="433"/>
      <c r="Z263" s="433"/>
    </row>
    <row r="264">
      <c r="H264" s="446"/>
      <c r="N264" s="433"/>
      <c r="O264" s="433"/>
      <c r="P264" s="433"/>
      <c r="Q264" s="433"/>
      <c r="R264" s="433"/>
      <c r="S264" s="433"/>
      <c r="T264" s="433"/>
      <c r="U264" s="433"/>
      <c r="V264" s="433"/>
      <c r="W264" s="433"/>
      <c r="X264" s="433"/>
      <c r="Y264" s="433"/>
      <c r="Z264" s="433"/>
    </row>
    <row r="265">
      <c r="H265" s="446"/>
      <c r="N265" s="433"/>
      <c r="O265" s="433"/>
      <c r="P265" s="433"/>
      <c r="Q265" s="433"/>
      <c r="R265" s="433"/>
      <c r="S265" s="433"/>
      <c r="T265" s="433"/>
      <c r="U265" s="433"/>
      <c r="V265" s="433"/>
      <c r="W265" s="433"/>
      <c r="X265" s="433"/>
      <c r="Y265" s="433"/>
      <c r="Z265" s="433"/>
    </row>
    <row r="266">
      <c r="H266" s="446"/>
      <c r="N266" s="433"/>
      <c r="O266" s="433"/>
      <c r="P266" s="433"/>
      <c r="Q266" s="433"/>
      <c r="R266" s="433"/>
      <c r="S266" s="433"/>
      <c r="T266" s="433"/>
      <c r="U266" s="433"/>
      <c r="V266" s="433"/>
      <c r="W266" s="433"/>
      <c r="X266" s="433"/>
      <c r="Y266" s="433"/>
      <c r="Z266" s="433"/>
    </row>
    <row r="267">
      <c r="H267" s="446"/>
      <c r="N267" s="433"/>
      <c r="O267" s="433"/>
      <c r="P267" s="433"/>
      <c r="Q267" s="433"/>
      <c r="R267" s="433"/>
      <c r="S267" s="433"/>
      <c r="T267" s="433"/>
      <c r="U267" s="433"/>
      <c r="V267" s="433"/>
      <c r="W267" s="433"/>
      <c r="X267" s="433"/>
      <c r="Y267" s="433"/>
      <c r="Z267" s="433"/>
    </row>
    <row r="268">
      <c r="H268" s="446"/>
      <c r="N268" s="433"/>
      <c r="O268" s="433"/>
      <c r="P268" s="433"/>
      <c r="Q268" s="433"/>
      <c r="R268" s="433"/>
      <c r="S268" s="433"/>
      <c r="T268" s="433"/>
      <c r="U268" s="433"/>
      <c r="V268" s="433"/>
      <c r="W268" s="433"/>
      <c r="X268" s="433"/>
      <c r="Y268" s="433"/>
      <c r="Z268" s="433"/>
    </row>
    <row r="269">
      <c r="H269" s="446"/>
      <c r="N269" s="433"/>
      <c r="O269" s="433"/>
      <c r="P269" s="433"/>
      <c r="Q269" s="433"/>
      <c r="R269" s="433"/>
      <c r="S269" s="433"/>
      <c r="T269" s="433"/>
      <c r="U269" s="433"/>
      <c r="V269" s="433"/>
      <c r="W269" s="433"/>
      <c r="X269" s="433"/>
      <c r="Y269" s="433"/>
      <c r="Z269" s="433"/>
    </row>
    <row r="270">
      <c r="H270" s="446"/>
      <c r="N270" s="433"/>
      <c r="O270" s="433"/>
      <c r="P270" s="433"/>
      <c r="Q270" s="433"/>
      <c r="R270" s="433"/>
      <c r="S270" s="433"/>
      <c r="T270" s="433"/>
      <c r="U270" s="433"/>
      <c r="V270" s="433"/>
      <c r="W270" s="433"/>
      <c r="X270" s="433"/>
      <c r="Y270" s="433"/>
      <c r="Z270" s="433"/>
    </row>
    <row r="271">
      <c r="H271" s="446"/>
      <c r="N271" s="433"/>
      <c r="O271" s="433"/>
      <c r="P271" s="433"/>
      <c r="Q271" s="433"/>
      <c r="R271" s="433"/>
      <c r="S271" s="433"/>
      <c r="T271" s="433"/>
      <c r="U271" s="433"/>
      <c r="V271" s="433"/>
      <c r="W271" s="433"/>
      <c r="X271" s="433"/>
      <c r="Y271" s="433"/>
      <c r="Z271" s="433"/>
    </row>
    <row r="272">
      <c r="H272" s="446"/>
      <c r="N272" s="433"/>
      <c r="O272" s="433"/>
      <c r="P272" s="433"/>
      <c r="Q272" s="433"/>
      <c r="R272" s="433"/>
      <c r="S272" s="433"/>
      <c r="T272" s="433"/>
      <c r="U272" s="433"/>
      <c r="V272" s="433"/>
      <c r="W272" s="433"/>
      <c r="X272" s="433"/>
      <c r="Y272" s="433"/>
      <c r="Z272" s="433"/>
    </row>
    <row r="273">
      <c r="H273" s="446"/>
      <c r="N273" s="433"/>
      <c r="O273" s="433"/>
      <c r="P273" s="433"/>
      <c r="Q273" s="433"/>
      <c r="R273" s="433"/>
      <c r="S273" s="433"/>
      <c r="T273" s="433"/>
      <c r="U273" s="433"/>
      <c r="V273" s="433"/>
      <c r="W273" s="433"/>
      <c r="X273" s="433"/>
      <c r="Y273" s="433"/>
      <c r="Z273" s="433"/>
    </row>
    <row r="274">
      <c r="H274" s="446"/>
      <c r="N274" s="433"/>
      <c r="O274" s="433"/>
      <c r="P274" s="433"/>
      <c r="Q274" s="433"/>
      <c r="R274" s="433"/>
      <c r="S274" s="433"/>
      <c r="T274" s="433"/>
      <c r="U274" s="433"/>
      <c r="V274" s="433"/>
      <c r="W274" s="433"/>
      <c r="X274" s="433"/>
      <c r="Y274" s="433"/>
      <c r="Z274" s="433"/>
    </row>
    <row r="275">
      <c r="H275" s="446"/>
      <c r="N275" s="433"/>
      <c r="O275" s="433"/>
      <c r="P275" s="433"/>
      <c r="Q275" s="433"/>
      <c r="R275" s="433"/>
      <c r="S275" s="433"/>
      <c r="T275" s="433"/>
      <c r="U275" s="433"/>
      <c r="V275" s="433"/>
      <c r="W275" s="433"/>
      <c r="X275" s="433"/>
      <c r="Y275" s="433"/>
      <c r="Z275" s="433"/>
    </row>
    <row r="276">
      <c r="H276" s="446"/>
      <c r="N276" s="433"/>
      <c r="O276" s="433"/>
      <c r="P276" s="433"/>
      <c r="Q276" s="433"/>
      <c r="R276" s="433"/>
      <c r="S276" s="433"/>
      <c r="T276" s="433"/>
      <c r="U276" s="433"/>
      <c r="V276" s="433"/>
      <c r="W276" s="433"/>
      <c r="X276" s="433"/>
      <c r="Y276" s="433"/>
      <c r="Z276" s="433"/>
    </row>
    <row r="277">
      <c r="H277" s="446"/>
      <c r="N277" s="433"/>
      <c r="O277" s="433"/>
      <c r="P277" s="433"/>
      <c r="Q277" s="433"/>
      <c r="R277" s="433"/>
      <c r="S277" s="433"/>
      <c r="T277" s="433"/>
      <c r="U277" s="433"/>
      <c r="V277" s="433"/>
      <c r="W277" s="433"/>
      <c r="X277" s="433"/>
      <c r="Y277" s="433"/>
      <c r="Z277" s="433"/>
    </row>
    <row r="278">
      <c r="H278" s="446"/>
      <c r="N278" s="433"/>
      <c r="O278" s="433"/>
      <c r="P278" s="433"/>
      <c r="Q278" s="433"/>
      <c r="R278" s="433"/>
      <c r="S278" s="433"/>
      <c r="T278" s="433"/>
      <c r="U278" s="433"/>
      <c r="V278" s="433"/>
      <c r="W278" s="433"/>
      <c r="X278" s="433"/>
      <c r="Y278" s="433"/>
      <c r="Z278" s="433"/>
    </row>
    <row r="279">
      <c r="H279" s="446"/>
      <c r="N279" s="433"/>
      <c r="O279" s="433"/>
      <c r="P279" s="433"/>
      <c r="Q279" s="433"/>
      <c r="R279" s="433"/>
      <c r="S279" s="433"/>
      <c r="T279" s="433"/>
      <c r="U279" s="433"/>
      <c r="V279" s="433"/>
      <c r="W279" s="433"/>
      <c r="X279" s="433"/>
      <c r="Y279" s="433"/>
      <c r="Z279" s="433"/>
    </row>
    <row r="280">
      <c r="H280" s="446"/>
      <c r="N280" s="433"/>
      <c r="O280" s="433"/>
      <c r="P280" s="433"/>
      <c r="Q280" s="433"/>
      <c r="R280" s="433"/>
      <c r="S280" s="433"/>
      <c r="T280" s="433"/>
      <c r="U280" s="433"/>
      <c r="V280" s="433"/>
      <c r="W280" s="433"/>
      <c r="X280" s="433"/>
      <c r="Y280" s="433"/>
      <c r="Z280" s="433"/>
    </row>
    <row r="281">
      <c r="H281" s="446"/>
      <c r="N281" s="433"/>
      <c r="O281" s="433"/>
      <c r="P281" s="433"/>
      <c r="Q281" s="433"/>
      <c r="R281" s="433"/>
      <c r="S281" s="433"/>
      <c r="T281" s="433"/>
      <c r="U281" s="433"/>
      <c r="V281" s="433"/>
      <c r="W281" s="433"/>
      <c r="X281" s="433"/>
      <c r="Y281" s="433"/>
      <c r="Z281" s="433"/>
    </row>
    <row r="282">
      <c r="H282" s="446"/>
      <c r="N282" s="433"/>
      <c r="O282" s="433"/>
      <c r="P282" s="433"/>
      <c r="Q282" s="433"/>
      <c r="R282" s="433"/>
      <c r="S282" s="433"/>
      <c r="T282" s="433"/>
      <c r="U282" s="433"/>
      <c r="V282" s="433"/>
      <c r="W282" s="433"/>
      <c r="X282" s="433"/>
      <c r="Y282" s="433"/>
      <c r="Z282" s="433"/>
    </row>
    <row r="283">
      <c r="H283" s="446"/>
      <c r="N283" s="433"/>
      <c r="O283" s="433"/>
      <c r="P283" s="433"/>
      <c r="Q283" s="433"/>
      <c r="R283" s="433"/>
      <c r="S283" s="433"/>
      <c r="T283" s="433"/>
      <c r="U283" s="433"/>
      <c r="V283" s="433"/>
      <c r="W283" s="433"/>
      <c r="X283" s="433"/>
      <c r="Y283" s="433"/>
      <c r="Z283" s="433"/>
    </row>
    <row r="284">
      <c r="H284" s="446"/>
      <c r="N284" s="433"/>
      <c r="O284" s="433"/>
      <c r="P284" s="433"/>
      <c r="Q284" s="433"/>
      <c r="R284" s="433"/>
      <c r="S284" s="433"/>
      <c r="T284" s="433"/>
      <c r="U284" s="433"/>
      <c r="V284" s="433"/>
      <c r="W284" s="433"/>
      <c r="X284" s="433"/>
      <c r="Y284" s="433"/>
      <c r="Z284" s="433"/>
    </row>
    <row r="285">
      <c r="H285" s="446"/>
      <c r="N285" s="433"/>
      <c r="O285" s="433"/>
      <c r="P285" s="433"/>
      <c r="Q285" s="433"/>
      <c r="R285" s="433"/>
      <c r="S285" s="433"/>
      <c r="T285" s="433"/>
      <c r="U285" s="433"/>
      <c r="V285" s="433"/>
      <c r="W285" s="433"/>
      <c r="X285" s="433"/>
      <c r="Y285" s="433"/>
      <c r="Z285" s="433"/>
    </row>
    <row r="286">
      <c r="H286" s="446"/>
      <c r="N286" s="433"/>
      <c r="O286" s="433"/>
      <c r="P286" s="433"/>
      <c r="Q286" s="433"/>
      <c r="R286" s="433"/>
      <c r="S286" s="433"/>
      <c r="T286" s="433"/>
      <c r="U286" s="433"/>
      <c r="V286" s="433"/>
      <c r="W286" s="433"/>
      <c r="X286" s="433"/>
      <c r="Y286" s="433"/>
      <c r="Z286" s="433"/>
    </row>
    <row r="287">
      <c r="H287" s="446"/>
      <c r="N287" s="433"/>
      <c r="O287" s="433"/>
      <c r="P287" s="433"/>
      <c r="Q287" s="433"/>
      <c r="R287" s="433"/>
      <c r="S287" s="433"/>
      <c r="T287" s="433"/>
      <c r="U287" s="433"/>
      <c r="V287" s="433"/>
      <c r="W287" s="433"/>
      <c r="X287" s="433"/>
      <c r="Y287" s="433"/>
      <c r="Z287" s="433"/>
    </row>
    <row r="288">
      <c r="H288" s="446"/>
      <c r="N288" s="433"/>
      <c r="O288" s="433"/>
      <c r="P288" s="433"/>
      <c r="Q288" s="433"/>
      <c r="R288" s="433"/>
      <c r="S288" s="433"/>
      <c r="T288" s="433"/>
      <c r="U288" s="433"/>
      <c r="V288" s="433"/>
      <c r="W288" s="433"/>
      <c r="X288" s="433"/>
      <c r="Y288" s="433"/>
      <c r="Z288" s="433"/>
    </row>
    <row r="289">
      <c r="H289" s="446"/>
      <c r="N289" s="433"/>
      <c r="O289" s="433"/>
      <c r="P289" s="433"/>
      <c r="Q289" s="433"/>
      <c r="R289" s="433"/>
      <c r="S289" s="433"/>
      <c r="T289" s="433"/>
      <c r="U289" s="433"/>
      <c r="V289" s="433"/>
      <c r="W289" s="433"/>
      <c r="X289" s="433"/>
      <c r="Y289" s="433"/>
      <c r="Z289" s="433"/>
    </row>
    <row r="290">
      <c r="H290" s="446"/>
      <c r="N290" s="433"/>
      <c r="O290" s="433"/>
      <c r="P290" s="433"/>
      <c r="Q290" s="433"/>
      <c r="R290" s="433"/>
      <c r="S290" s="433"/>
      <c r="T290" s="433"/>
      <c r="U290" s="433"/>
      <c r="V290" s="433"/>
      <c r="W290" s="433"/>
      <c r="X290" s="433"/>
      <c r="Y290" s="433"/>
      <c r="Z290" s="433"/>
    </row>
    <row r="291">
      <c r="H291" s="446"/>
      <c r="N291" s="433"/>
      <c r="O291" s="433"/>
      <c r="P291" s="433"/>
      <c r="Q291" s="433"/>
      <c r="R291" s="433"/>
      <c r="S291" s="433"/>
      <c r="T291" s="433"/>
      <c r="U291" s="433"/>
      <c r="V291" s="433"/>
      <c r="W291" s="433"/>
      <c r="X291" s="433"/>
      <c r="Y291" s="433"/>
      <c r="Z291" s="433"/>
    </row>
    <row r="292">
      <c r="H292" s="446"/>
      <c r="N292" s="433"/>
      <c r="O292" s="433"/>
      <c r="P292" s="433"/>
      <c r="Q292" s="433"/>
      <c r="R292" s="433"/>
      <c r="S292" s="433"/>
      <c r="T292" s="433"/>
      <c r="U292" s="433"/>
      <c r="V292" s="433"/>
      <c r="W292" s="433"/>
      <c r="X292" s="433"/>
      <c r="Y292" s="433"/>
      <c r="Z292" s="433"/>
    </row>
    <row r="293">
      <c r="H293" s="446"/>
      <c r="N293" s="433"/>
      <c r="O293" s="433"/>
      <c r="P293" s="433"/>
      <c r="Q293" s="433"/>
      <c r="R293" s="433"/>
      <c r="S293" s="433"/>
      <c r="T293" s="433"/>
      <c r="U293" s="433"/>
      <c r="V293" s="433"/>
      <c r="W293" s="433"/>
      <c r="X293" s="433"/>
      <c r="Y293" s="433"/>
      <c r="Z293" s="433"/>
    </row>
    <row r="294">
      <c r="H294" s="446"/>
      <c r="N294" s="433"/>
      <c r="O294" s="433"/>
      <c r="P294" s="433"/>
      <c r="Q294" s="433"/>
      <c r="R294" s="433"/>
      <c r="S294" s="433"/>
      <c r="T294" s="433"/>
      <c r="U294" s="433"/>
      <c r="V294" s="433"/>
      <c r="W294" s="433"/>
      <c r="X294" s="433"/>
      <c r="Y294" s="433"/>
      <c r="Z294" s="433"/>
    </row>
    <row r="295">
      <c r="H295" s="446"/>
      <c r="N295" s="433"/>
      <c r="O295" s="433"/>
      <c r="P295" s="433"/>
      <c r="Q295" s="433"/>
      <c r="R295" s="433"/>
      <c r="S295" s="433"/>
      <c r="T295" s="433"/>
      <c r="U295" s="433"/>
      <c r="V295" s="433"/>
      <c r="W295" s="433"/>
      <c r="X295" s="433"/>
      <c r="Y295" s="433"/>
      <c r="Z295" s="433"/>
    </row>
    <row r="296">
      <c r="H296" s="446"/>
      <c r="N296" s="433"/>
      <c r="O296" s="433"/>
      <c r="P296" s="433"/>
      <c r="Q296" s="433"/>
      <c r="R296" s="433"/>
      <c r="S296" s="433"/>
      <c r="T296" s="433"/>
      <c r="U296" s="433"/>
      <c r="V296" s="433"/>
      <c r="W296" s="433"/>
      <c r="X296" s="433"/>
      <c r="Y296" s="433"/>
      <c r="Z296" s="433"/>
    </row>
    <row r="297">
      <c r="H297" s="446"/>
      <c r="N297" s="433"/>
      <c r="O297" s="433"/>
      <c r="P297" s="433"/>
      <c r="Q297" s="433"/>
      <c r="R297" s="433"/>
      <c r="S297" s="433"/>
      <c r="T297" s="433"/>
      <c r="U297" s="433"/>
      <c r="V297" s="433"/>
      <c r="W297" s="433"/>
      <c r="X297" s="433"/>
      <c r="Y297" s="433"/>
      <c r="Z297" s="433"/>
    </row>
    <row r="298">
      <c r="H298" s="446"/>
      <c r="N298" s="433"/>
      <c r="O298" s="433"/>
      <c r="P298" s="433"/>
      <c r="Q298" s="433"/>
      <c r="R298" s="433"/>
      <c r="S298" s="433"/>
      <c r="T298" s="433"/>
      <c r="U298" s="433"/>
      <c r="V298" s="433"/>
      <c r="W298" s="433"/>
      <c r="X298" s="433"/>
      <c r="Y298" s="433"/>
      <c r="Z298" s="433"/>
    </row>
    <row r="299">
      <c r="H299" s="446"/>
      <c r="N299" s="433"/>
      <c r="O299" s="433"/>
      <c r="P299" s="433"/>
      <c r="Q299" s="433"/>
      <c r="R299" s="433"/>
      <c r="S299" s="433"/>
      <c r="T299" s="433"/>
      <c r="U299" s="433"/>
      <c r="V299" s="433"/>
      <c r="W299" s="433"/>
      <c r="X299" s="433"/>
      <c r="Y299" s="433"/>
      <c r="Z299" s="433"/>
    </row>
    <row r="300">
      <c r="H300" s="446"/>
      <c r="N300" s="433"/>
      <c r="O300" s="433"/>
      <c r="P300" s="433"/>
      <c r="Q300" s="433"/>
      <c r="R300" s="433"/>
      <c r="S300" s="433"/>
      <c r="T300" s="433"/>
      <c r="U300" s="433"/>
      <c r="V300" s="433"/>
      <c r="W300" s="433"/>
      <c r="X300" s="433"/>
      <c r="Y300" s="433"/>
      <c r="Z300" s="433"/>
    </row>
    <row r="301">
      <c r="H301" s="446"/>
      <c r="N301" s="433"/>
      <c r="O301" s="433"/>
      <c r="P301" s="433"/>
      <c r="Q301" s="433"/>
      <c r="R301" s="433"/>
      <c r="S301" s="433"/>
      <c r="T301" s="433"/>
      <c r="U301" s="433"/>
      <c r="V301" s="433"/>
      <c r="W301" s="433"/>
      <c r="X301" s="433"/>
      <c r="Y301" s="433"/>
      <c r="Z301" s="433"/>
    </row>
    <row r="302">
      <c r="H302" s="446"/>
      <c r="N302" s="433"/>
      <c r="O302" s="433"/>
      <c r="P302" s="433"/>
      <c r="Q302" s="433"/>
      <c r="R302" s="433"/>
      <c r="S302" s="433"/>
      <c r="T302" s="433"/>
      <c r="U302" s="433"/>
      <c r="V302" s="433"/>
      <c r="W302" s="433"/>
      <c r="X302" s="433"/>
      <c r="Y302" s="433"/>
      <c r="Z302" s="433"/>
    </row>
    <row r="303">
      <c r="H303" s="446"/>
      <c r="N303" s="433"/>
      <c r="O303" s="433"/>
      <c r="P303" s="433"/>
      <c r="Q303" s="433"/>
      <c r="R303" s="433"/>
      <c r="S303" s="433"/>
      <c r="T303" s="433"/>
      <c r="U303" s="433"/>
      <c r="V303" s="433"/>
      <c r="W303" s="433"/>
      <c r="X303" s="433"/>
      <c r="Y303" s="433"/>
      <c r="Z303" s="433"/>
    </row>
    <row r="304">
      <c r="H304" s="446"/>
      <c r="N304" s="433"/>
      <c r="O304" s="433"/>
      <c r="P304" s="433"/>
      <c r="Q304" s="433"/>
      <c r="R304" s="433"/>
      <c r="S304" s="433"/>
      <c r="T304" s="433"/>
      <c r="U304" s="433"/>
      <c r="V304" s="433"/>
      <c r="W304" s="433"/>
      <c r="X304" s="433"/>
      <c r="Y304" s="433"/>
      <c r="Z304" s="433"/>
    </row>
    <row r="305">
      <c r="H305" s="446"/>
      <c r="N305" s="433"/>
      <c r="O305" s="433"/>
      <c r="P305" s="433"/>
      <c r="Q305" s="433"/>
      <c r="R305" s="433"/>
      <c r="S305" s="433"/>
      <c r="T305" s="433"/>
      <c r="U305" s="433"/>
      <c r="V305" s="433"/>
      <c r="W305" s="433"/>
      <c r="X305" s="433"/>
      <c r="Y305" s="433"/>
      <c r="Z305" s="433"/>
    </row>
    <row r="306">
      <c r="H306" s="446"/>
      <c r="N306" s="433"/>
      <c r="O306" s="433"/>
      <c r="P306" s="433"/>
      <c r="Q306" s="433"/>
      <c r="R306" s="433"/>
      <c r="S306" s="433"/>
      <c r="T306" s="433"/>
      <c r="U306" s="433"/>
      <c r="V306" s="433"/>
      <c r="W306" s="433"/>
      <c r="X306" s="433"/>
      <c r="Y306" s="433"/>
      <c r="Z306" s="433"/>
    </row>
    <row r="307">
      <c r="H307" s="446"/>
      <c r="N307" s="433"/>
      <c r="O307" s="433"/>
      <c r="P307" s="433"/>
      <c r="Q307" s="433"/>
      <c r="R307" s="433"/>
      <c r="S307" s="433"/>
      <c r="T307" s="433"/>
      <c r="U307" s="433"/>
      <c r="V307" s="433"/>
      <c r="W307" s="433"/>
      <c r="X307" s="433"/>
      <c r="Y307" s="433"/>
      <c r="Z307" s="433"/>
    </row>
    <row r="308">
      <c r="H308" s="446"/>
      <c r="N308" s="433"/>
      <c r="O308" s="433"/>
      <c r="P308" s="433"/>
      <c r="Q308" s="433"/>
      <c r="R308" s="433"/>
      <c r="S308" s="433"/>
      <c r="T308" s="433"/>
      <c r="U308" s="433"/>
      <c r="V308" s="433"/>
      <c r="W308" s="433"/>
      <c r="X308" s="433"/>
      <c r="Y308" s="433"/>
      <c r="Z308" s="433"/>
    </row>
    <row r="309">
      <c r="H309" s="446"/>
      <c r="N309" s="433"/>
      <c r="O309" s="433"/>
      <c r="P309" s="433"/>
      <c r="Q309" s="433"/>
      <c r="R309" s="433"/>
      <c r="S309" s="433"/>
      <c r="T309" s="433"/>
      <c r="U309" s="433"/>
      <c r="V309" s="433"/>
      <c r="W309" s="433"/>
      <c r="X309" s="433"/>
      <c r="Y309" s="433"/>
      <c r="Z309" s="433"/>
    </row>
    <row r="310">
      <c r="H310" s="446"/>
      <c r="N310" s="433"/>
      <c r="O310" s="433"/>
      <c r="P310" s="433"/>
      <c r="Q310" s="433"/>
      <c r="R310" s="433"/>
      <c r="S310" s="433"/>
      <c r="T310" s="433"/>
      <c r="U310" s="433"/>
      <c r="V310" s="433"/>
      <c r="W310" s="433"/>
      <c r="X310" s="433"/>
      <c r="Y310" s="433"/>
      <c r="Z310" s="433"/>
    </row>
    <row r="311">
      <c r="H311" s="446"/>
      <c r="N311" s="433"/>
      <c r="O311" s="433"/>
      <c r="P311" s="433"/>
      <c r="Q311" s="433"/>
      <c r="R311" s="433"/>
      <c r="S311" s="433"/>
      <c r="T311" s="433"/>
      <c r="U311" s="433"/>
      <c r="V311" s="433"/>
      <c r="W311" s="433"/>
      <c r="X311" s="433"/>
      <c r="Y311" s="433"/>
      <c r="Z311" s="433"/>
    </row>
    <row r="312">
      <c r="H312" s="446"/>
      <c r="N312" s="433"/>
      <c r="O312" s="433"/>
      <c r="P312" s="433"/>
      <c r="Q312" s="433"/>
      <c r="R312" s="433"/>
      <c r="S312" s="433"/>
      <c r="T312" s="433"/>
      <c r="U312" s="433"/>
      <c r="V312" s="433"/>
      <c r="W312" s="433"/>
      <c r="X312" s="433"/>
      <c r="Y312" s="433"/>
      <c r="Z312" s="433"/>
    </row>
    <row r="313">
      <c r="H313" s="446"/>
      <c r="N313" s="433"/>
      <c r="O313" s="433"/>
      <c r="P313" s="433"/>
      <c r="Q313" s="433"/>
      <c r="R313" s="433"/>
      <c r="S313" s="433"/>
      <c r="T313" s="433"/>
      <c r="U313" s="433"/>
      <c r="V313" s="433"/>
      <c r="W313" s="433"/>
      <c r="X313" s="433"/>
      <c r="Y313" s="433"/>
      <c r="Z313" s="433"/>
    </row>
    <row r="314">
      <c r="H314" s="446"/>
      <c r="N314" s="433"/>
      <c r="O314" s="433"/>
      <c r="P314" s="433"/>
      <c r="Q314" s="433"/>
      <c r="R314" s="433"/>
      <c r="S314" s="433"/>
      <c r="T314" s="433"/>
      <c r="U314" s="433"/>
      <c r="V314" s="433"/>
      <c r="W314" s="433"/>
      <c r="X314" s="433"/>
      <c r="Y314" s="433"/>
      <c r="Z314" s="433"/>
    </row>
    <row r="315">
      <c r="H315" s="446"/>
      <c r="N315" s="433"/>
      <c r="O315" s="433"/>
      <c r="P315" s="433"/>
      <c r="Q315" s="433"/>
      <c r="R315" s="433"/>
      <c r="S315" s="433"/>
      <c r="T315" s="433"/>
      <c r="U315" s="433"/>
      <c r="V315" s="433"/>
      <c r="W315" s="433"/>
      <c r="X315" s="433"/>
      <c r="Y315" s="433"/>
      <c r="Z315" s="433"/>
    </row>
    <row r="316">
      <c r="H316" s="446"/>
      <c r="N316" s="433"/>
      <c r="O316" s="433"/>
      <c r="P316" s="433"/>
      <c r="Q316" s="433"/>
      <c r="R316" s="433"/>
      <c r="S316" s="433"/>
      <c r="T316" s="433"/>
      <c r="U316" s="433"/>
      <c r="V316" s="433"/>
      <c r="W316" s="433"/>
      <c r="X316" s="433"/>
      <c r="Y316" s="433"/>
      <c r="Z316" s="433"/>
    </row>
    <row r="317">
      <c r="H317" s="446"/>
      <c r="N317" s="433"/>
      <c r="O317" s="433"/>
      <c r="P317" s="433"/>
      <c r="Q317" s="433"/>
      <c r="R317" s="433"/>
      <c r="S317" s="433"/>
      <c r="T317" s="433"/>
      <c r="U317" s="433"/>
      <c r="V317" s="433"/>
      <c r="W317" s="433"/>
      <c r="X317" s="433"/>
      <c r="Y317" s="433"/>
      <c r="Z317" s="433"/>
    </row>
    <row r="318">
      <c r="H318" s="446"/>
      <c r="N318" s="433"/>
      <c r="O318" s="433"/>
      <c r="P318" s="433"/>
      <c r="Q318" s="433"/>
      <c r="R318" s="433"/>
      <c r="S318" s="433"/>
      <c r="T318" s="433"/>
      <c r="U318" s="433"/>
      <c r="V318" s="433"/>
      <c r="W318" s="433"/>
      <c r="X318" s="433"/>
      <c r="Y318" s="433"/>
      <c r="Z318" s="433"/>
    </row>
    <row r="319">
      <c r="H319" s="446"/>
      <c r="N319" s="433"/>
      <c r="O319" s="433"/>
      <c r="P319" s="433"/>
      <c r="Q319" s="433"/>
      <c r="R319" s="433"/>
      <c r="S319" s="433"/>
      <c r="T319" s="433"/>
      <c r="U319" s="433"/>
      <c r="V319" s="433"/>
      <c r="W319" s="433"/>
      <c r="X319" s="433"/>
      <c r="Y319" s="433"/>
      <c r="Z319" s="433"/>
    </row>
    <row r="320">
      <c r="H320" s="446"/>
      <c r="N320" s="433"/>
      <c r="O320" s="433"/>
      <c r="P320" s="433"/>
      <c r="Q320" s="433"/>
      <c r="R320" s="433"/>
      <c r="S320" s="433"/>
      <c r="T320" s="433"/>
      <c r="U320" s="433"/>
      <c r="V320" s="433"/>
      <c r="W320" s="433"/>
      <c r="X320" s="433"/>
      <c r="Y320" s="433"/>
      <c r="Z320" s="433"/>
    </row>
    <row r="321">
      <c r="H321" s="446"/>
      <c r="N321" s="433"/>
      <c r="O321" s="433"/>
      <c r="P321" s="433"/>
      <c r="Q321" s="433"/>
      <c r="R321" s="433"/>
      <c r="S321" s="433"/>
      <c r="T321" s="433"/>
      <c r="U321" s="433"/>
      <c r="V321" s="433"/>
      <c r="W321" s="433"/>
      <c r="X321" s="433"/>
      <c r="Y321" s="433"/>
      <c r="Z321" s="433"/>
    </row>
    <row r="322">
      <c r="H322" s="446"/>
      <c r="N322" s="433"/>
      <c r="O322" s="433"/>
      <c r="P322" s="433"/>
      <c r="Q322" s="433"/>
      <c r="R322" s="433"/>
      <c r="S322" s="433"/>
      <c r="T322" s="433"/>
      <c r="U322" s="433"/>
      <c r="V322" s="433"/>
      <c r="W322" s="433"/>
      <c r="X322" s="433"/>
      <c r="Y322" s="433"/>
      <c r="Z322" s="433"/>
    </row>
    <row r="323">
      <c r="H323" s="446"/>
      <c r="N323" s="433"/>
      <c r="O323" s="433"/>
      <c r="P323" s="433"/>
      <c r="Q323" s="433"/>
      <c r="R323" s="433"/>
      <c r="S323" s="433"/>
      <c r="T323" s="433"/>
      <c r="U323" s="433"/>
      <c r="V323" s="433"/>
      <c r="W323" s="433"/>
      <c r="X323" s="433"/>
      <c r="Y323" s="433"/>
      <c r="Z323" s="433"/>
    </row>
    <row r="324">
      <c r="H324" s="446"/>
      <c r="N324" s="433"/>
      <c r="O324" s="433"/>
      <c r="P324" s="433"/>
      <c r="Q324" s="433"/>
      <c r="R324" s="433"/>
      <c r="S324" s="433"/>
      <c r="T324" s="433"/>
      <c r="U324" s="433"/>
      <c r="V324" s="433"/>
      <c r="W324" s="433"/>
      <c r="X324" s="433"/>
      <c r="Y324" s="433"/>
      <c r="Z324" s="433"/>
    </row>
    <row r="325">
      <c r="H325" s="446"/>
      <c r="N325" s="433"/>
      <c r="O325" s="433"/>
      <c r="P325" s="433"/>
      <c r="Q325" s="433"/>
      <c r="R325" s="433"/>
      <c r="S325" s="433"/>
      <c r="T325" s="433"/>
      <c r="U325" s="433"/>
      <c r="V325" s="433"/>
      <c r="W325" s="433"/>
      <c r="X325" s="433"/>
      <c r="Y325" s="433"/>
      <c r="Z325" s="433"/>
    </row>
    <row r="326">
      <c r="H326" s="446"/>
      <c r="N326" s="433"/>
      <c r="O326" s="433"/>
      <c r="P326" s="433"/>
      <c r="Q326" s="433"/>
      <c r="R326" s="433"/>
      <c r="S326" s="433"/>
      <c r="T326" s="433"/>
      <c r="U326" s="433"/>
      <c r="V326" s="433"/>
      <c r="W326" s="433"/>
      <c r="X326" s="433"/>
      <c r="Y326" s="433"/>
      <c r="Z326" s="433"/>
    </row>
    <row r="327">
      <c r="H327" s="446"/>
      <c r="N327" s="433"/>
      <c r="O327" s="433"/>
      <c r="P327" s="433"/>
      <c r="Q327" s="433"/>
      <c r="R327" s="433"/>
      <c r="S327" s="433"/>
      <c r="T327" s="433"/>
      <c r="U327" s="433"/>
      <c r="V327" s="433"/>
      <c r="W327" s="433"/>
      <c r="X327" s="433"/>
      <c r="Y327" s="433"/>
      <c r="Z327" s="433"/>
    </row>
    <row r="328">
      <c r="H328" s="446"/>
      <c r="N328" s="433"/>
      <c r="O328" s="433"/>
      <c r="P328" s="433"/>
      <c r="Q328" s="433"/>
      <c r="R328" s="433"/>
      <c r="S328" s="433"/>
      <c r="T328" s="433"/>
      <c r="U328" s="433"/>
      <c r="V328" s="433"/>
      <c r="W328" s="433"/>
      <c r="X328" s="433"/>
      <c r="Y328" s="433"/>
      <c r="Z328" s="433"/>
    </row>
    <row r="329">
      <c r="H329" s="446"/>
      <c r="N329" s="433"/>
      <c r="O329" s="433"/>
      <c r="P329" s="433"/>
      <c r="Q329" s="433"/>
      <c r="R329" s="433"/>
      <c r="S329" s="433"/>
      <c r="T329" s="433"/>
      <c r="U329" s="433"/>
      <c r="V329" s="433"/>
      <c r="W329" s="433"/>
      <c r="X329" s="433"/>
      <c r="Y329" s="433"/>
      <c r="Z329" s="433"/>
    </row>
    <row r="330">
      <c r="H330" s="446"/>
      <c r="N330" s="433"/>
      <c r="O330" s="433"/>
      <c r="P330" s="433"/>
      <c r="Q330" s="433"/>
      <c r="R330" s="433"/>
      <c r="S330" s="433"/>
      <c r="T330" s="433"/>
      <c r="U330" s="433"/>
      <c r="V330" s="433"/>
      <c r="W330" s="433"/>
      <c r="X330" s="433"/>
      <c r="Y330" s="433"/>
      <c r="Z330" s="433"/>
    </row>
    <row r="331">
      <c r="H331" s="446"/>
      <c r="N331" s="433"/>
      <c r="O331" s="433"/>
      <c r="P331" s="433"/>
      <c r="Q331" s="433"/>
      <c r="R331" s="433"/>
      <c r="S331" s="433"/>
      <c r="T331" s="433"/>
      <c r="U331" s="433"/>
      <c r="V331" s="433"/>
      <c r="W331" s="433"/>
      <c r="X331" s="433"/>
      <c r="Y331" s="433"/>
      <c r="Z331" s="433"/>
    </row>
    <row r="332">
      <c r="H332" s="446"/>
      <c r="N332" s="433"/>
      <c r="O332" s="433"/>
      <c r="P332" s="433"/>
      <c r="Q332" s="433"/>
      <c r="R332" s="433"/>
      <c r="S332" s="433"/>
      <c r="T332" s="433"/>
      <c r="U332" s="433"/>
      <c r="V332" s="433"/>
      <c r="W332" s="433"/>
      <c r="X332" s="433"/>
      <c r="Y332" s="433"/>
      <c r="Z332" s="433"/>
    </row>
    <row r="333">
      <c r="H333" s="446"/>
      <c r="N333" s="433"/>
      <c r="O333" s="433"/>
      <c r="P333" s="433"/>
      <c r="Q333" s="433"/>
      <c r="R333" s="433"/>
      <c r="S333" s="433"/>
      <c r="T333" s="433"/>
      <c r="U333" s="433"/>
      <c r="V333" s="433"/>
      <c r="W333" s="433"/>
      <c r="X333" s="433"/>
      <c r="Y333" s="433"/>
      <c r="Z333" s="433"/>
    </row>
    <row r="334">
      <c r="H334" s="446"/>
      <c r="N334" s="433"/>
      <c r="O334" s="433"/>
      <c r="P334" s="433"/>
      <c r="Q334" s="433"/>
      <c r="R334" s="433"/>
      <c r="S334" s="433"/>
      <c r="T334" s="433"/>
      <c r="U334" s="433"/>
      <c r="V334" s="433"/>
      <c r="W334" s="433"/>
      <c r="X334" s="433"/>
      <c r="Y334" s="433"/>
      <c r="Z334" s="433"/>
    </row>
    <row r="335">
      <c r="H335" s="446"/>
      <c r="N335" s="433"/>
      <c r="O335" s="433"/>
      <c r="P335" s="433"/>
      <c r="Q335" s="433"/>
      <c r="R335" s="433"/>
      <c r="S335" s="433"/>
      <c r="T335" s="433"/>
      <c r="U335" s="433"/>
      <c r="V335" s="433"/>
      <c r="W335" s="433"/>
      <c r="X335" s="433"/>
      <c r="Y335" s="433"/>
      <c r="Z335" s="433"/>
    </row>
    <row r="336">
      <c r="H336" s="446"/>
      <c r="N336" s="433"/>
      <c r="O336" s="433"/>
      <c r="P336" s="433"/>
      <c r="Q336" s="433"/>
      <c r="R336" s="433"/>
      <c r="S336" s="433"/>
      <c r="T336" s="433"/>
      <c r="U336" s="433"/>
      <c r="V336" s="433"/>
      <c r="W336" s="433"/>
      <c r="X336" s="433"/>
      <c r="Y336" s="433"/>
      <c r="Z336" s="433"/>
    </row>
    <row r="337">
      <c r="H337" s="446"/>
      <c r="N337" s="433"/>
      <c r="O337" s="433"/>
      <c r="P337" s="433"/>
      <c r="Q337" s="433"/>
      <c r="R337" s="433"/>
      <c r="S337" s="433"/>
      <c r="T337" s="433"/>
      <c r="U337" s="433"/>
      <c r="V337" s="433"/>
      <c r="W337" s="433"/>
      <c r="X337" s="433"/>
      <c r="Y337" s="433"/>
      <c r="Z337" s="433"/>
    </row>
    <row r="338">
      <c r="H338" s="446"/>
      <c r="N338" s="433"/>
      <c r="O338" s="433"/>
      <c r="P338" s="433"/>
      <c r="Q338" s="433"/>
      <c r="R338" s="433"/>
      <c r="S338" s="433"/>
      <c r="T338" s="433"/>
      <c r="U338" s="433"/>
      <c r="V338" s="433"/>
      <c r="W338" s="433"/>
      <c r="X338" s="433"/>
      <c r="Y338" s="433"/>
      <c r="Z338" s="433"/>
    </row>
    <row r="339">
      <c r="H339" s="446"/>
      <c r="N339" s="433"/>
      <c r="O339" s="433"/>
      <c r="P339" s="433"/>
      <c r="Q339" s="433"/>
      <c r="R339" s="433"/>
      <c r="S339" s="433"/>
      <c r="T339" s="433"/>
      <c r="U339" s="433"/>
      <c r="V339" s="433"/>
      <c r="W339" s="433"/>
      <c r="X339" s="433"/>
      <c r="Y339" s="433"/>
      <c r="Z339" s="433"/>
    </row>
    <row r="340">
      <c r="H340" s="446"/>
      <c r="N340" s="433"/>
      <c r="O340" s="433"/>
      <c r="P340" s="433"/>
      <c r="Q340" s="433"/>
      <c r="R340" s="433"/>
      <c r="S340" s="433"/>
      <c r="T340" s="433"/>
      <c r="U340" s="433"/>
      <c r="V340" s="433"/>
      <c r="W340" s="433"/>
      <c r="X340" s="433"/>
      <c r="Y340" s="433"/>
      <c r="Z340" s="433"/>
    </row>
    <row r="341">
      <c r="H341" s="446"/>
      <c r="N341" s="433"/>
      <c r="O341" s="433"/>
      <c r="P341" s="433"/>
      <c r="Q341" s="433"/>
      <c r="R341" s="433"/>
      <c r="S341" s="433"/>
      <c r="T341" s="433"/>
      <c r="U341" s="433"/>
      <c r="V341" s="433"/>
      <c r="W341" s="433"/>
      <c r="X341" s="433"/>
      <c r="Y341" s="433"/>
      <c r="Z341" s="433"/>
    </row>
    <row r="342">
      <c r="H342" s="446"/>
      <c r="N342" s="433"/>
      <c r="O342" s="433"/>
      <c r="P342" s="433"/>
      <c r="Q342" s="433"/>
      <c r="R342" s="433"/>
      <c r="S342" s="433"/>
      <c r="T342" s="433"/>
      <c r="U342" s="433"/>
      <c r="V342" s="433"/>
      <c r="W342" s="433"/>
      <c r="X342" s="433"/>
      <c r="Y342" s="433"/>
      <c r="Z342" s="433"/>
    </row>
    <row r="343">
      <c r="H343" s="446"/>
      <c r="N343" s="433"/>
      <c r="O343" s="433"/>
      <c r="P343" s="433"/>
      <c r="Q343" s="433"/>
      <c r="R343" s="433"/>
      <c r="S343" s="433"/>
      <c r="T343" s="433"/>
      <c r="U343" s="433"/>
      <c r="V343" s="433"/>
      <c r="W343" s="433"/>
      <c r="X343" s="433"/>
      <c r="Y343" s="433"/>
      <c r="Z343" s="433"/>
    </row>
    <row r="344">
      <c r="H344" s="446"/>
      <c r="N344" s="433"/>
      <c r="O344" s="433"/>
      <c r="P344" s="433"/>
      <c r="Q344" s="433"/>
      <c r="R344" s="433"/>
      <c r="S344" s="433"/>
      <c r="T344" s="433"/>
      <c r="U344" s="433"/>
      <c r="V344" s="433"/>
      <c r="W344" s="433"/>
      <c r="X344" s="433"/>
      <c r="Y344" s="433"/>
      <c r="Z344" s="433"/>
    </row>
    <row r="345">
      <c r="H345" s="446"/>
      <c r="N345" s="433"/>
      <c r="O345" s="433"/>
      <c r="P345" s="433"/>
      <c r="Q345" s="433"/>
      <c r="R345" s="433"/>
      <c r="S345" s="433"/>
      <c r="T345" s="433"/>
      <c r="U345" s="433"/>
      <c r="V345" s="433"/>
      <c r="W345" s="433"/>
      <c r="X345" s="433"/>
      <c r="Y345" s="433"/>
      <c r="Z345" s="433"/>
    </row>
    <row r="346">
      <c r="H346" s="446"/>
      <c r="N346" s="433"/>
      <c r="O346" s="433"/>
      <c r="P346" s="433"/>
      <c r="Q346" s="433"/>
      <c r="R346" s="433"/>
      <c r="S346" s="433"/>
      <c r="T346" s="433"/>
      <c r="U346" s="433"/>
      <c r="V346" s="433"/>
      <c r="W346" s="433"/>
      <c r="X346" s="433"/>
      <c r="Y346" s="433"/>
      <c r="Z346" s="433"/>
    </row>
    <row r="347">
      <c r="H347" s="446"/>
      <c r="N347" s="433"/>
      <c r="O347" s="433"/>
      <c r="P347" s="433"/>
      <c r="Q347" s="433"/>
      <c r="R347" s="433"/>
      <c r="S347" s="433"/>
      <c r="T347" s="433"/>
      <c r="U347" s="433"/>
      <c r="V347" s="433"/>
      <c r="W347" s="433"/>
      <c r="X347" s="433"/>
      <c r="Y347" s="433"/>
      <c r="Z347" s="433"/>
    </row>
    <row r="348">
      <c r="H348" s="446"/>
      <c r="N348" s="433"/>
      <c r="O348" s="433"/>
      <c r="P348" s="433"/>
      <c r="Q348" s="433"/>
      <c r="R348" s="433"/>
      <c r="S348" s="433"/>
      <c r="T348" s="433"/>
      <c r="U348" s="433"/>
      <c r="V348" s="433"/>
      <c r="W348" s="433"/>
      <c r="X348" s="433"/>
      <c r="Y348" s="433"/>
      <c r="Z348" s="433"/>
    </row>
    <row r="349">
      <c r="H349" s="446"/>
      <c r="N349" s="433"/>
      <c r="O349" s="433"/>
      <c r="P349" s="433"/>
      <c r="Q349" s="433"/>
      <c r="R349" s="433"/>
      <c r="S349" s="433"/>
      <c r="T349" s="433"/>
      <c r="U349" s="433"/>
      <c r="V349" s="433"/>
      <c r="W349" s="433"/>
      <c r="X349" s="433"/>
      <c r="Y349" s="433"/>
      <c r="Z349" s="433"/>
    </row>
    <row r="350">
      <c r="H350" s="446"/>
      <c r="N350" s="433"/>
      <c r="O350" s="433"/>
      <c r="P350" s="433"/>
      <c r="Q350" s="433"/>
      <c r="R350" s="433"/>
      <c r="S350" s="433"/>
      <c r="T350" s="433"/>
      <c r="U350" s="433"/>
      <c r="V350" s="433"/>
      <c r="W350" s="433"/>
      <c r="X350" s="433"/>
      <c r="Y350" s="433"/>
      <c r="Z350" s="433"/>
    </row>
    <row r="351">
      <c r="H351" s="446"/>
      <c r="N351" s="433"/>
      <c r="O351" s="433"/>
      <c r="P351" s="433"/>
      <c r="Q351" s="433"/>
      <c r="R351" s="433"/>
      <c r="S351" s="433"/>
      <c r="T351" s="433"/>
      <c r="U351" s="433"/>
      <c r="V351" s="433"/>
      <c r="W351" s="433"/>
      <c r="X351" s="433"/>
      <c r="Y351" s="433"/>
      <c r="Z351" s="433"/>
    </row>
    <row r="352">
      <c r="H352" s="446"/>
      <c r="N352" s="433"/>
      <c r="O352" s="433"/>
      <c r="P352" s="433"/>
      <c r="Q352" s="433"/>
      <c r="R352" s="433"/>
      <c r="S352" s="433"/>
      <c r="T352" s="433"/>
      <c r="U352" s="433"/>
      <c r="V352" s="433"/>
      <c r="W352" s="433"/>
      <c r="X352" s="433"/>
      <c r="Y352" s="433"/>
      <c r="Z352" s="433"/>
    </row>
    <row r="353">
      <c r="H353" s="446"/>
      <c r="N353" s="433"/>
      <c r="O353" s="433"/>
      <c r="P353" s="433"/>
      <c r="Q353" s="433"/>
      <c r="R353" s="433"/>
      <c r="S353" s="433"/>
      <c r="T353" s="433"/>
      <c r="U353" s="433"/>
      <c r="V353" s="433"/>
      <c r="W353" s="433"/>
      <c r="X353" s="433"/>
      <c r="Y353" s="433"/>
      <c r="Z353" s="433"/>
    </row>
    <row r="354">
      <c r="H354" s="446"/>
      <c r="N354" s="433"/>
      <c r="O354" s="433"/>
      <c r="P354" s="433"/>
      <c r="Q354" s="433"/>
      <c r="R354" s="433"/>
      <c r="S354" s="433"/>
      <c r="T354" s="433"/>
      <c r="U354" s="433"/>
      <c r="V354" s="433"/>
      <c r="W354" s="433"/>
      <c r="X354" s="433"/>
      <c r="Y354" s="433"/>
      <c r="Z354" s="433"/>
    </row>
    <row r="355">
      <c r="H355" s="446"/>
      <c r="N355" s="433"/>
      <c r="O355" s="433"/>
      <c r="P355" s="433"/>
      <c r="Q355" s="433"/>
      <c r="R355" s="433"/>
      <c r="S355" s="433"/>
      <c r="T355" s="433"/>
      <c r="U355" s="433"/>
      <c r="V355" s="433"/>
      <c r="W355" s="433"/>
      <c r="X355" s="433"/>
      <c r="Y355" s="433"/>
      <c r="Z355" s="433"/>
    </row>
    <row r="356">
      <c r="H356" s="446"/>
      <c r="N356" s="433"/>
      <c r="O356" s="433"/>
      <c r="P356" s="433"/>
      <c r="Q356" s="433"/>
      <c r="R356" s="433"/>
      <c r="S356" s="433"/>
      <c r="T356" s="433"/>
      <c r="U356" s="433"/>
      <c r="V356" s="433"/>
      <c r="W356" s="433"/>
      <c r="X356" s="433"/>
      <c r="Y356" s="433"/>
      <c r="Z356" s="433"/>
    </row>
    <row r="357">
      <c r="H357" s="446"/>
      <c r="N357" s="433"/>
      <c r="O357" s="433"/>
      <c r="P357" s="433"/>
      <c r="Q357" s="433"/>
      <c r="R357" s="433"/>
      <c r="S357" s="433"/>
      <c r="T357" s="433"/>
      <c r="U357" s="433"/>
      <c r="V357" s="433"/>
      <c r="W357" s="433"/>
      <c r="X357" s="433"/>
      <c r="Y357" s="433"/>
      <c r="Z357" s="433"/>
    </row>
    <row r="358">
      <c r="H358" s="446"/>
      <c r="N358" s="433"/>
      <c r="O358" s="433"/>
      <c r="P358" s="433"/>
      <c r="Q358" s="433"/>
      <c r="R358" s="433"/>
      <c r="S358" s="433"/>
      <c r="T358" s="433"/>
      <c r="U358" s="433"/>
      <c r="V358" s="433"/>
      <c r="W358" s="433"/>
      <c r="X358" s="433"/>
      <c r="Y358" s="433"/>
      <c r="Z358" s="433"/>
    </row>
    <row r="359">
      <c r="H359" s="446"/>
      <c r="N359" s="433"/>
      <c r="O359" s="433"/>
      <c r="P359" s="433"/>
      <c r="Q359" s="433"/>
      <c r="R359" s="433"/>
      <c r="S359" s="433"/>
      <c r="T359" s="433"/>
      <c r="U359" s="433"/>
      <c r="V359" s="433"/>
      <c r="W359" s="433"/>
      <c r="X359" s="433"/>
      <c r="Y359" s="433"/>
      <c r="Z359" s="433"/>
    </row>
    <row r="360">
      <c r="H360" s="446"/>
      <c r="N360" s="433"/>
      <c r="O360" s="433"/>
      <c r="P360" s="433"/>
      <c r="Q360" s="433"/>
      <c r="R360" s="433"/>
      <c r="S360" s="433"/>
      <c r="T360" s="433"/>
      <c r="U360" s="433"/>
      <c r="V360" s="433"/>
      <c r="W360" s="433"/>
      <c r="X360" s="433"/>
      <c r="Y360" s="433"/>
      <c r="Z360" s="433"/>
    </row>
    <row r="361">
      <c r="H361" s="446"/>
      <c r="N361" s="433"/>
      <c r="O361" s="433"/>
      <c r="P361" s="433"/>
      <c r="Q361" s="433"/>
      <c r="R361" s="433"/>
      <c r="S361" s="433"/>
      <c r="T361" s="433"/>
      <c r="U361" s="433"/>
      <c r="V361" s="433"/>
      <c r="W361" s="433"/>
      <c r="X361" s="433"/>
      <c r="Y361" s="433"/>
      <c r="Z361" s="433"/>
    </row>
    <row r="362">
      <c r="H362" s="446"/>
      <c r="N362" s="433"/>
      <c r="O362" s="433"/>
      <c r="P362" s="433"/>
      <c r="Q362" s="433"/>
      <c r="R362" s="433"/>
      <c r="S362" s="433"/>
      <c r="T362" s="433"/>
      <c r="U362" s="433"/>
      <c r="V362" s="433"/>
      <c r="W362" s="433"/>
      <c r="X362" s="433"/>
      <c r="Y362" s="433"/>
      <c r="Z362" s="433"/>
    </row>
    <row r="363">
      <c r="H363" s="446"/>
      <c r="N363" s="433"/>
      <c r="O363" s="433"/>
      <c r="P363" s="433"/>
      <c r="Q363" s="433"/>
      <c r="R363" s="433"/>
      <c r="S363" s="433"/>
      <c r="T363" s="433"/>
      <c r="U363" s="433"/>
      <c r="V363" s="433"/>
      <c r="W363" s="433"/>
      <c r="X363" s="433"/>
      <c r="Y363" s="433"/>
      <c r="Z363" s="433"/>
    </row>
    <row r="364">
      <c r="H364" s="446"/>
      <c r="N364" s="433"/>
      <c r="O364" s="433"/>
      <c r="P364" s="433"/>
      <c r="Q364" s="433"/>
      <c r="R364" s="433"/>
      <c r="S364" s="433"/>
      <c r="T364" s="433"/>
      <c r="U364" s="433"/>
      <c r="V364" s="433"/>
      <c r="W364" s="433"/>
      <c r="X364" s="433"/>
      <c r="Y364" s="433"/>
      <c r="Z364" s="433"/>
    </row>
    <row r="365">
      <c r="H365" s="446"/>
      <c r="N365" s="433"/>
      <c r="O365" s="433"/>
      <c r="P365" s="433"/>
      <c r="Q365" s="433"/>
      <c r="R365" s="433"/>
      <c r="S365" s="433"/>
      <c r="T365" s="433"/>
      <c r="U365" s="433"/>
      <c r="V365" s="433"/>
      <c r="W365" s="433"/>
      <c r="X365" s="433"/>
      <c r="Y365" s="433"/>
      <c r="Z365" s="433"/>
    </row>
    <row r="366">
      <c r="H366" s="446"/>
      <c r="N366" s="433"/>
      <c r="O366" s="433"/>
      <c r="P366" s="433"/>
      <c r="Q366" s="433"/>
      <c r="R366" s="433"/>
      <c r="S366" s="433"/>
      <c r="T366" s="433"/>
      <c r="U366" s="433"/>
      <c r="V366" s="433"/>
      <c r="W366" s="433"/>
      <c r="X366" s="433"/>
      <c r="Y366" s="433"/>
      <c r="Z366" s="433"/>
    </row>
    <row r="367">
      <c r="H367" s="446"/>
      <c r="N367" s="433"/>
      <c r="O367" s="433"/>
      <c r="P367" s="433"/>
      <c r="Q367" s="433"/>
      <c r="R367" s="433"/>
      <c r="S367" s="433"/>
      <c r="T367" s="433"/>
      <c r="U367" s="433"/>
      <c r="V367" s="433"/>
      <c r="W367" s="433"/>
      <c r="X367" s="433"/>
      <c r="Y367" s="433"/>
      <c r="Z367" s="433"/>
    </row>
    <row r="368">
      <c r="H368" s="446"/>
      <c r="N368" s="433"/>
      <c r="O368" s="433"/>
      <c r="P368" s="433"/>
      <c r="Q368" s="433"/>
      <c r="R368" s="433"/>
      <c r="S368" s="433"/>
      <c r="T368" s="433"/>
      <c r="U368" s="433"/>
      <c r="V368" s="433"/>
      <c r="W368" s="433"/>
      <c r="X368" s="433"/>
      <c r="Y368" s="433"/>
      <c r="Z368" s="433"/>
    </row>
    <row r="369">
      <c r="H369" s="446"/>
      <c r="N369" s="433"/>
      <c r="O369" s="433"/>
      <c r="P369" s="433"/>
      <c r="Q369" s="433"/>
      <c r="R369" s="433"/>
      <c r="S369" s="433"/>
      <c r="T369" s="433"/>
      <c r="U369" s="433"/>
      <c r="V369" s="433"/>
      <c r="W369" s="433"/>
      <c r="X369" s="433"/>
      <c r="Y369" s="433"/>
      <c r="Z369" s="433"/>
    </row>
    <row r="370">
      <c r="H370" s="446"/>
      <c r="N370" s="433"/>
      <c r="O370" s="433"/>
      <c r="P370" s="433"/>
      <c r="Q370" s="433"/>
      <c r="R370" s="433"/>
      <c r="S370" s="433"/>
      <c r="T370" s="433"/>
      <c r="U370" s="433"/>
      <c r="V370" s="433"/>
      <c r="W370" s="433"/>
      <c r="X370" s="433"/>
      <c r="Y370" s="433"/>
      <c r="Z370" s="433"/>
    </row>
    <row r="371">
      <c r="H371" s="446"/>
      <c r="N371" s="433"/>
      <c r="O371" s="433"/>
      <c r="P371" s="433"/>
      <c r="Q371" s="433"/>
      <c r="R371" s="433"/>
      <c r="S371" s="433"/>
      <c r="T371" s="433"/>
      <c r="U371" s="433"/>
      <c r="V371" s="433"/>
      <c r="W371" s="433"/>
      <c r="X371" s="433"/>
      <c r="Y371" s="433"/>
      <c r="Z371" s="433"/>
    </row>
    <row r="372">
      <c r="H372" s="446"/>
      <c r="N372" s="433"/>
      <c r="O372" s="433"/>
      <c r="P372" s="433"/>
      <c r="Q372" s="433"/>
      <c r="R372" s="433"/>
      <c r="S372" s="433"/>
      <c r="T372" s="433"/>
      <c r="U372" s="433"/>
      <c r="V372" s="433"/>
      <c r="W372" s="433"/>
      <c r="X372" s="433"/>
      <c r="Y372" s="433"/>
      <c r="Z372" s="433"/>
    </row>
    <row r="373">
      <c r="H373" s="446"/>
      <c r="N373" s="433"/>
      <c r="O373" s="433"/>
      <c r="P373" s="433"/>
      <c r="Q373" s="433"/>
      <c r="R373" s="433"/>
      <c r="S373" s="433"/>
      <c r="T373" s="433"/>
      <c r="U373" s="433"/>
      <c r="V373" s="433"/>
      <c r="W373" s="433"/>
      <c r="X373" s="433"/>
      <c r="Y373" s="433"/>
      <c r="Z373" s="433"/>
    </row>
    <row r="374">
      <c r="H374" s="446"/>
      <c r="N374" s="433"/>
      <c r="O374" s="433"/>
      <c r="P374" s="433"/>
      <c r="Q374" s="433"/>
      <c r="R374" s="433"/>
      <c r="S374" s="433"/>
      <c r="T374" s="433"/>
      <c r="U374" s="433"/>
      <c r="V374" s="433"/>
      <c r="W374" s="433"/>
      <c r="X374" s="433"/>
      <c r="Y374" s="433"/>
      <c r="Z374" s="433"/>
    </row>
    <row r="375">
      <c r="H375" s="446"/>
      <c r="N375" s="433"/>
      <c r="O375" s="433"/>
      <c r="P375" s="433"/>
      <c r="Q375" s="433"/>
      <c r="R375" s="433"/>
      <c r="S375" s="433"/>
      <c r="T375" s="433"/>
      <c r="U375" s="433"/>
      <c r="V375" s="433"/>
      <c r="W375" s="433"/>
      <c r="X375" s="433"/>
      <c r="Y375" s="433"/>
      <c r="Z375" s="433"/>
    </row>
    <row r="376">
      <c r="H376" s="446"/>
      <c r="N376" s="433"/>
      <c r="O376" s="433"/>
      <c r="P376" s="433"/>
      <c r="Q376" s="433"/>
      <c r="R376" s="433"/>
      <c r="S376" s="433"/>
      <c r="T376" s="433"/>
      <c r="U376" s="433"/>
      <c r="V376" s="433"/>
      <c r="W376" s="433"/>
      <c r="X376" s="433"/>
      <c r="Y376" s="433"/>
      <c r="Z376" s="433"/>
    </row>
    <row r="377">
      <c r="H377" s="446"/>
      <c r="N377" s="433"/>
      <c r="O377" s="433"/>
      <c r="P377" s="433"/>
      <c r="Q377" s="433"/>
      <c r="R377" s="433"/>
      <c r="S377" s="433"/>
      <c r="T377" s="433"/>
      <c r="U377" s="433"/>
      <c r="V377" s="433"/>
      <c r="W377" s="433"/>
      <c r="X377" s="433"/>
      <c r="Y377" s="433"/>
      <c r="Z377" s="433"/>
    </row>
    <row r="378">
      <c r="H378" s="446"/>
      <c r="N378" s="433"/>
      <c r="O378" s="433"/>
      <c r="P378" s="433"/>
      <c r="Q378" s="433"/>
      <c r="R378" s="433"/>
      <c r="S378" s="433"/>
      <c r="T378" s="433"/>
      <c r="U378" s="433"/>
      <c r="V378" s="433"/>
      <c r="W378" s="433"/>
      <c r="X378" s="433"/>
      <c r="Y378" s="433"/>
      <c r="Z378" s="433"/>
    </row>
    <row r="379">
      <c r="H379" s="446"/>
      <c r="N379" s="433"/>
      <c r="O379" s="433"/>
      <c r="P379" s="433"/>
      <c r="Q379" s="433"/>
      <c r="R379" s="433"/>
      <c r="S379" s="433"/>
      <c r="T379" s="433"/>
      <c r="U379" s="433"/>
      <c r="V379" s="433"/>
      <c r="W379" s="433"/>
      <c r="X379" s="433"/>
      <c r="Y379" s="433"/>
      <c r="Z379" s="433"/>
    </row>
    <row r="380">
      <c r="H380" s="446"/>
      <c r="N380" s="433"/>
      <c r="O380" s="433"/>
      <c r="P380" s="433"/>
      <c r="Q380" s="433"/>
      <c r="R380" s="433"/>
      <c r="S380" s="433"/>
      <c r="T380" s="433"/>
      <c r="U380" s="433"/>
      <c r="V380" s="433"/>
      <c r="W380" s="433"/>
      <c r="X380" s="433"/>
      <c r="Y380" s="433"/>
      <c r="Z380" s="433"/>
    </row>
    <row r="381">
      <c r="H381" s="446"/>
      <c r="N381" s="433"/>
      <c r="O381" s="433"/>
      <c r="P381" s="433"/>
      <c r="Q381" s="433"/>
      <c r="R381" s="433"/>
      <c r="S381" s="433"/>
      <c r="T381" s="433"/>
      <c r="U381" s="433"/>
      <c r="V381" s="433"/>
      <c r="W381" s="433"/>
      <c r="X381" s="433"/>
      <c r="Y381" s="433"/>
      <c r="Z381" s="433"/>
    </row>
    <row r="382">
      <c r="H382" s="446"/>
      <c r="N382" s="433"/>
      <c r="O382" s="433"/>
      <c r="P382" s="433"/>
      <c r="Q382" s="433"/>
      <c r="R382" s="433"/>
      <c r="S382" s="433"/>
      <c r="T382" s="433"/>
      <c r="U382" s="433"/>
      <c r="V382" s="433"/>
      <c r="W382" s="433"/>
      <c r="X382" s="433"/>
      <c r="Y382" s="433"/>
      <c r="Z382" s="433"/>
    </row>
    <row r="383">
      <c r="H383" s="446"/>
      <c r="N383" s="433"/>
      <c r="O383" s="433"/>
      <c r="P383" s="433"/>
      <c r="Q383" s="433"/>
      <c r="R383" s="433"/>
      <c r="S383" s="433"/>
      <c r="T383" s="433"/>
      <c r="U383" s="433"/>
      <c r="V383" s="433"/>
      <c r="W383" s="433"/>
      <c r="X383" s="433"/>
      <c r="Y383" s="433"/>
      <c r="Z383" s="433"/>
    </row>
    <row r="384">
      <c r="H384" s="446"/>
      <c r="N384" s="433"/>
      <c r="O384" s="433"/>
      <c r="P384" s="433"/>
      <c r="Q384" s="433"/>
      <c r="R384" s="433"/>
      <c r="S384" s="433"/>
      <c r="T384" s="433"/>
      <c r="U384" s="433"/>
      <c r="V384" s="433"/>
      <c r="W384" s="433"/>
      <c r="X384" s="433"/>
      <c r="Y384" s="433"/>
      <c r="Z384" s="433"/>
    </row>
    <row r="385">
      <c r="H385" s="446"/>
      <c r="N385" s="433"/>
      <c r="O385" s="433"/>
      <c r="P385" s="433"/>
      <c r="Q385" s="433"/>
      <c r="R385" s="433"/>
      <c r="S385" s="433"/>
      <c r="T385" s="433"/>
      <c r="U385" s="433"/>
      <c r="V385" s="433"/>
      <c r="W385" s="433"/>
      <c r="X385" s="433"/>
      <c r="Y385" s="433"/>
      <c r="Z385" s="433"/>
    </row>
    <row r="386">
      <c r="H386" s="446"/>
      <c r="N386" s="433"/>
      <c r="O386" s="433"/>
      <c r="P386" s="433"/>
      <c r="Q386" s="433"/>
      <c r="R386" s="433"/>
      <c r="S386" s="433"/>
      <c r="T386" s="433"/>
      <c r="U386" s="433"/>
      <c r="V386" s="433"/>
      <c r="W386" s="433"/>
      <c r="X386" s="433"/>
      <c r="Y386" s="433"/>
      <c r="Z386" s="433"/>
    </row>
    <row r="387">
      <c r="H387" s="446"/>
      <c r="N387" s="433"/>
      <c r="O387" s="433"/>
      <c r="P387" s="433"/>
      <c r="Q387" s="433"/>
      <c r="R387" s="433"/>
      <c r="S387" s="433"/>
      <c r="T387" s="433"/>
      <c r="U387" s="433"/>
      <c r="V387" s="433"/>
      <c r="W387" s="433"/>
      <c r="X387" s="433"/>
      <c r="Y387" s="433"/>
      <c r="Z387" s="433"/>
    </row>
    <row r="388">
      <c r="H388" s="446"/>
      <c r="N388" s="433"/>
      <c r="O388" s="433"/>
      <c r="P388" s="433"/>
      <c r="Q388" s="433"/>
      <c r="R388" s="433"/>
      <c r="S388" s="433"/>
      <c r="T388" s="433"/>
      <c r="U388" s="433"/>
      <c r="V388" s="433"/>
      <c r="W388" s="433"/>
      <c r="X388" s="433"/>
      <c r="Y388" s="433"/>
      <c r="Z388" s="433"/>
    </row>
    <row r="389">
      <c r="H389" s="446"/>
      <c r="N389" s="433"/>
      <c r="O389" s="433"/>
      <c r="P389" s="433"/>
      <c r="Q389" s="433"/>
      <c r="R389" s="433"/>
      <c r="S389" s="433"/>
      <c r="T389" s="433"/>
      <c r="U389" s="433"/>
      <c r="V389" s="433"/>
      <c r="W389" s="433"/>
      <c r="X389" s="433"/>
      <c r="Y389" s="433"/>
      <c r="Z389" s="433"/>
    </row>
    <row r="390">
      <c r="H390" s="446"/>
      <c r="N390" s="433"/>
      <c r="O390" s="433"/>
      <c r="P390" s="433"/>
      <c r="Q390" s="433"/>
      <c r="R390" s="433"/>
      <c r="S390" s="433"/>
      <c r="T390" s="433"/>
      <c r="U390" s="433"/>
      <c r="V390" s="433"/>
      <c r="W390" s="433"/>
      <c r="X390" s="433"/>
      <c r="Y390" s="433"/>
      <c r="Z390" s="433"/>
    </row>
    <row r="391">
      <c r="H391" s="446"/>
      <c r="N391" s="433"/>
      <c r="O391" s="433"/>
      <c r="P391" s="433"/>
      <c r="Q391" s="433"/>
      <c r="R391" s="433"/>
      <c r="S391" s="433"/>
      <c r="T391" s="433"/>
      <c r="U391" s="433"/>
      <c r="V391" s="433"/>
      <c r="W391" s="433"/>
      <c r="X391" s="433"/>
      <c r="Y391" s="433"/>
      <c r="Z391" s="433"/>
    </row>
    <row r="392">
      <c r="H392" s="446"/>
      <c r="N392" s="433"/>
      <c r="O392" s="433"/>
      <c r="P392" s="433"/>
      <c r="Q392" s="433"/>
      <c r="R392" s="433"/>
      <c r="S392" s="433"/>
      <c r="T392" s="433"/>
      <c r="U392" s="433"/>
      <c r="V392" s="433"/>
      <c r="W392" s="433"/>
      <c r="X392" s="433"/>
      <c r="Y392" s="433"/>
      <c r="Z392" s="433"/>
    </row>
    <row r="393">
      <c r="H393" s="446"/>
      <c r="N393" s="433"/>
      <c r="O393" s="433"/>
      <c r="P393" s="433"/>
      <c r="Q393" s="433"/>
      <c r="R393" s="433"/>
      <c r="S393" s="433"/>
      <c r="T393" s="433"/>
      <c r="U393" s="433"/>
      <c r="V393" s="433"/>
      <c r="W393" s="433"/>
      <c r="X393" s="433"/>
      <c r="Y393" s="433"/>
      <c r="Z393" s="433"/>
    </row>
    <row r="394">
      <c r="H394" s="446"/>
      <c r="N394" s="433"/>
      <c r="O394" s="433"/>
      <c r="P394" s="433"/>
      <c r="Q394" s="433"/>
      <c r="R394" s="433"/>
      <c r="S394" s="433"/>
      <c r="T394" s="433"/>
      <c r="U394" s="433"/>
      <c r="V394" s="433"/>
      <c r="W394" s="433"/>
      <c r="X394" s="433"/>
      <c r="Y394" s="433"/>
      <c r="Z394" s="433"/>
    </row>
    <row r="395">
      <c r="H395" s="446"/>
      <c r="N395" s="433"/>
      <c r="O395" s="433"/>
      <c r="P395" s="433"/>
      <c r="Q395" s="433"/>
      <c r="R395" s="433"/>
      <c r="S395" s="433"/>
      <c r="T395" s="433"/>
      <c r="U395" s="433"/>
      <c r="V395" s="433"/>
      <c r="W395" s="433"/>
      <c r="X395" s="433"/>
      <c r="Y395" s="433"/>
      <c r="Z395" s="433"/>
    </row>
    <row r="396">
      <c r="H396" s="446"/>
      <c r="N396" s="433"/>
      <c r="O396" s="433"/>
      <c r="P396" s="433"/>
      <c r="Q396" s="433"/>
      <c r="R396" s="433"/>
      <c r="S396" s="433"/>
      <c r="T396" s="433"/>
      <c r="U396" s="433"/>
      <c r="V396" s="433"/>
      <c r="W396" s="433"/>
      <c r="X396" s="433"/>
      <c r="Y396" s="433"/>
      <c r="Z396" s="433"/>
    </row>
    <row r="397">
      <c r="H397" s="446"/>
      <c r="N397" s="433"/>
      <c r="O397" s="433"/>
      <c r="P397" s="433"/>
      <c r="Q397" s="433"/>
      <c r="R397" s="433"/>
      <c r="S397" s="433"/>
      <c r="T397" s="433"/>
      <c r="U397" s="433"/>
      <c r="V397" s="433"/>
      <c r="W397" s="433"/>
      <c r="X397" s="433"/>
      <c r="Y397" s="433"/>
      <c r="Z397" s="433"/>
    </row>
    <row r="398">
      <c r="H398" s="446"/>
      <c r="N398" s="433"/>
      <c r="O398" s="433"/>
      <c r="P398" s="433"/>
      <c r="Q398" s="433"/>
      <c r="R398" s="433"/>
      <c r="S398" s="433"/>
      <c r="T398" s="433"/>
      <c r="U398" s="433"/>
      <c r="V398" s="433"/>
      <c r="W398" s="433"/>
      <c r="X398" s="433"/>
      <c r="Y398" s="433"/>
      <c r="Z398" s="433"/>
    </row>
    <row r="399">
      <c r="H399" s="446"/>
      <c r="N399" s="433"/>
      <c r="O399" s="433"/>
      <c r="P399" s="433"/>
      <c r="Q399" s="433"/>
      <c r="R399" s="433"/>
      <c r="S399" s="433"/>
      <c r="T399" s="433"/>
      <c r="U399" s="433"/>
      <c r="V399" s="433"/>
      <c r="W399" s="433"/>
      <c r="X399" s="433"/>
      <c r="Y399" s="433"/>
      <c r="Z399" s="433"/>
    </row>
    <row r="400">
      <c r="H400" s="446"/>
      <c r="N400" s="433"/>
      <c r="O400" s="433"/>
      <c r="P400" s="433"/>
      <c r="Q400" s="433"/>
      <c r="R400" s="433"/>
      <c r="S400" s="433"/>
      <c r="T400" s="433"/>
      <c r="U400" s="433"/>
      <c r="V400" s="433"/>
      <c r="W400" s="433"/>
      <c r="X400" s="433"/>
      <c r="Y400" s="433"/>
      <c r="Z400" s="433"/>
    </row>
    <row r="401">
      <c r="H401" s="446"/>
      <c r="N401" s="433"/>
      <c r="O401" s="433"/>
      <c r="P401" s="433"/>
      <c r="Q401" s="433"/>
      <c r="R401" s="433"/>
      <c r="S401" s="433"/>
      <c r="T401" s="433"/>
      <c r="U401" s="433"/>
      <c r="V401" s="433"/>
      <c r="W401" s="433"/>
      <c r="X401" s="433"/>
      <c r="Y401" s="433"/>
      <c r="Z401" s="433"/>
    </row>
    <row r="402">
      <c r="H402" s="446"/>
      <c r="N402" s="433"/>
      <c r="O402" s="433"/>
      <c r="P402" s="433"/>
      <c r="Q402" s="433"/>
      <c r="R402" s="433"/>
      <c r="S402" s="433"/>
      <c r="T402" s="433"/>
      <c r="U402" s="433"/>
      <c r="V402" s="433"/>
      <c r="W402" s="433"/>
      <c r="X402" s="433"/>
      <c r="Y402" s="433"/>
      <c r="Z402" s="433"/>
    </row>
    <row r="403">
      <c r="H403" s="446"/>
      <c r="N403" s="433"/>
      <c r="O403" s="433"/>
      <c r="P403" s="433"/>
      <c r="Q403" s="433"/>
      <c r="R403" s="433"/>
      <c r="S403" s="433"/>
      <c r="T403" s="433"/>
      <c r="U403" s="433"/>
      <c r="V403" s="433"/>
      <c r="W403" s="433"/>
      <c r="X403" s="433"/>
      <c r="Y403" s="433"/>
      <c r="Z403" s="433"/>
    </row>
    <row r="404">
      <c r="H404" s="446"/>
      <c r="N404" s="433"/>
      <c r="O404" s="433"/>
      <c r="P404" s="433"/>
      <c r="Q404" s="433"/>
      <c r="R404" s="433"/>
      <c r="S404" s="433"/>
      <c r="T404" s="433"/>
      <c r="U404" s="433"/>
      <c r="V404" s="433"/>
      <c r="W404" s="433"/>
      <c r="X404" s="433"/>
      <c r="Y404" s="433"/>
      <c r="Z404" s="433"/>
    </row>
    <row r="405">
      <c r="H405" s="446"/>
      <c r="N405" s="433"/>
      <c r="O405" s="433"/>
      <c r="P405" s="433"/>
      <c r="Q405" s="433"/>
      <c r="R405" s="433"/>
      <c r="S405" s="433"/>
      <c r="T405" s="433"/>
      <c r="U405" s="433"/>
      <c r="V405" s="433"/>
      <c r="W405" s="433"/>
      <c r="X405" s="433"/>
      <c r="Y405" s="433"/>
      <c r="Z405" s="433"/>
    </row>
    <row r="406">
      <c r="H406" s="446"/>
      <c r="N406" s="433"/>
      <c r="O406" s="433"/>
      <c r="P406" s="433"/>
      <c r="Q406" s="433"/>
      <c r="R406" s="433"/>
      <c r="S406" s="433"/>
      <c r="T406" s="433"/>
      <c r="U406" s="433"/>
      <c r="V406" s="433"/>
      <c r="W406" s="433"/>
      <c r="X406" s="433"/>
      <c r="Y406" s="433"/>
      <c r="Z406" s="433"/>
    </row>
    <row r="407">
      <c r="H407" s="446"/>
      <c r="N407" s="433"/>
      <c r="O407" s="433"/>
      <c r="P407" s="433"/>
      <c r="Q407" s="433"/>
      <c r="R407" s="433"/>
      <c r="S407" s="433"/>
      <c r="T407" s="433"/>
      <c r="U407" s="433"/>
      <c r="V407" s="433"/>
      <c r="W407" s="433"/>
      <c r="X407" s="433"/>
      <c r="Y407" s="433"/>
      <c r="Z407" s="433"/>
    </row>
    <row r="408">
      <c r="H408" s="446"/>
      <c r="N408" s="433"/>
      <c r="O408" s="433"/>
      <c r="P408" s="433"/>
      <c r="Q408" s="433"/>
      <c r="R408" s="433"/>
      <c r="S408" s="433"/>
      <c r="T408" s="433"/>
      <c r="U408" s="433"/>
      <c r="V408" s="433"/>
      <c r="W408" s="433"/>
      <c r="X408" s="433"/>
      <c r="Y408" s="433"/>
      <c r="Z408" s="433"/>
    </row>
    <row r="409">
      <c r="H409" s="446"/>
      <c r="N409" s="433"/>
      <c r="O409" s="433"/>
      <c r="P409" s="433"/>
      <c r="Q409" s="433"/>
      <c r="R409" s="433"/>
      <c r="S409" s="433"/>
      <c r="T409" s="433"/>
      <c r="U409" s="433"/>
      <c r="V409" s="433"/>
      <c r="W409" s="433"/>
      <c r="X409" s="433"/>
      <c r="Y409" s="433"/>
      <c r="Z409" s="433"/>
    </row>
    <row r="410">
      <c r="H410" s="446"/>
      <c r="N410" s="433"/>
      <c r="O410" s="433"/>
      <c r="P410" s="433"/>
      <c r="Q410" s="433"/>
      <c r="R410" s="433"/>
      <c r="S410" s="433"/>
      <c r="T410" s="433"/>
      <c r="U410" s="433"/>
      <c r="V410" s="433"/>
      <c r="W410" s="433"/>
      <c r="X410" s="433"/>
      <c r="Y410" s="433"/>
      <c r="Z410" s="433"/>
    </row>
    <row r="411">
      <c r="H411" s="446"/>
      <c r="N411" s="433"/>
      <c r="O411" s="433"/>
      <c r="P411" s="433"/>
      <c r="Q411" s="433"/>
      <c r="R411" s="433"/>
      <c r="S411" s="433"/>
      <c r="T411" s="433"/>
      <c r="U411" s="433"/>
      <c r="V411" s="433"/>
      <c r="W411" s="433"/>
      <c r="X411" s="433"/>
      <c r="Y411" s="433"/>
      <c r="Z411" s="433"/>
    </row>
    <row r="412">
      <c r="H412" s="446"/>
      <c r="N412" s="433"/>
      <c r="O412" s="433"/>
      <c r="P412" s="433"/>
      <c r="Q412" s="433"/>
      <c r="R412" s="433"/>
      <c r="S412" s="433"/>
      <c r="T412" s="433"/>
      <c r="U412" s="433"/>
      <c r="V412" s="433"/>
      <c r="W412" s="433"/>
      <c r="X412" s="433"/>
      <c r="Y412" s="433"/>
      <c r="Z412" s="433"/>
    </row>
    <row r="413">
      <c r="H413" s="446"/>
      <c r="N413" s="433"/>
      <c r="O413" s="433"/>
      <c r="P413" s="433"/>
      <c r="Q413" s="433"/>
      <c r="R413" s="433"/>
      <c r="S413" s="433"/>
      <c r="T413" s="433"/>
      <c r="U413" s="433"/>
      <c r="V413" s="433"/>
      <c r="W413" s="433"/>
      <c r="X413" s="433"/>
      <c r="Y413" s="433"/>
      <c r="Z413" s="433"/>
    </row>
    <row r="414">
      <c r="H414" s="446"/>
      <c r="N414" s="433"/>
      <c r="O414" s="433"/>
      <c r="P414" s="433"/>
      <c r="Q414" s="433"/>
      <c r="R414" s="433"/>
      <c r="S414" s="433"/>
      <c r="T414" s="433"/>
      <c r="U414" s="433"/>
      <c r="V414" s="433"/>
      <c r="W414" s="433"/>
      <c r="X414" s="433"/>
      <c r="Y414" s="433"/>
      <c r="Z414" s="433"/>
    </row>
    <row r="415">
      <c r="H415" s="446"/>
      <c r="N415" s="433"/>
      <c r="O415" s="433"/>
      <c r="P415" s="433"/>
      <c r="Q415" s="433"/>
      <c r="R415" s="433"/>
      <c r="S415" s="433"/>
      <c r="T415" s="433"/>
      <c r="U415" s="433"/>
      <c r="V415" s="433"/>
      <c r="W415" s="433"/>
      <c r="X415" s="433"/>
      <c r="Y415" s="433"/>
      <c r="Z415" s="433"/>
    </row>
    <row r="416">
      <c r="H416" s="446"/>
      <c r="N416" s="433"/>
      <c r="O416" s="433"/>
      <c r="P416" s="433"/>
      <c r="Q416" s="433"/>
      <c r="R416" s="433"/>
      <c r="S416" s="433"/>
      <c r="T416" s="433"/>
      <c r="U416" s="433"/>
      <c r="V416" s="433"/>
      <c r="W416" s="433"/>
      <c r="X416" s="433"/>
      <c r="Y416" s="433"/>
      <c r="Z416" s="433"/>
    </row>
    <row r="417">
      <c r="H417" s="446"/>
      <c r="N417" s="433"/>
      <c r="O417" s="433"/>
      <c r="P417" s="433"/>
      <c r="Q417" s="433"/>
      <c r="R417" s="433"/>
      <c r="S417" s="433"/>
      <c r="T417" s="433"/>
      <c r="U417" s="433"/>
      <c r="V417" s="433"/>
      <c r="W417" s="433"/>
      <c r="X417" s="433"/>
      <c r="Y417" s="433"/>
      <c r="Z417" s="433"/>
    </row>
    <row r="418">
      <c r="H418" s="446"/>
      <c r="N418" s="433"/>
      <c r="O418" s="433"/>
      <c r="P418" s="433"/>
      <c r="Q418" s="433"/>
      <c r="R418" s="433"/>
      <c r="S418" s="433"/>
      <c r="T418" s="433"/>
      <c r="U418" s="433"/>
      <c r="V418" s="433"/>
      <c r="W418" s="433"/>
      <c r="X418" s="433"/>
      <c r="Y418" s="433"/>
      <c r="Z418" s="433"/>
    </row>
    <row r="419">
      <c r="H419" s="446"/>
      <c r="N419" s="433"/>
      <c r="O419" s="433"/>
      <c r="P419" s="433"/>
      <c r="Q419" s="433"/>
      <c r="R419" s="433"/>
      <c r="S419" s="433"/>
      <c r="T419" s="433"/>
      <c r="U419" s="433"/>
      <c r="V419" s="433"/>
      <c r="W419" s="433"/>
      <c r="X419" s="433"/>
      <c r="Y419" s="433"/>
      <c r="Z419" s="433"/>
    </row>
    <row r="420">
      <c r="H420" s="446"/>
      <c r="N420" s="433"/>
      <c r="O420" s="433"/>
      <c r="P420" s="433"/>
      <c r="Q420" s="433"/>
      <c r="R420" s="433"/>
      <c r="S420" s="433"/>
      <c r="T420" s="433"/>
      <c r="U420" s="433"/>
      <c r="V420" s="433"/>
      <c r="W420" s="433"/>
      <c r="X420" s="433"/>
      <c r="Y420" s="433"/>
      <c r="Z420" s="433"/>
    </row>
    <row r="421">
      <c r="H421" s="446"/>
      <c r="N421" s="433"/>
      <c r="O421" s="433"/>
      <c r="P421" s="433"/>
      <c r="Q421" s="433"/>
      <c r="R421" s="433"/>
      <c r="S421" s="433"/>
      <c r="T421" s="433"/>
      <c r="U421" s="433"/>
      <c r="V421" s="433"/>
      <c r="W421" s="433"/>
      <c r="X421" s="433"/>
      <c r="Y421" s="433"/>
      <c r="Z421" s="433"/>
    </row>
    <row r="422">
      <c r="H422" s="446"/>
      <c r="N422" s="433"/>
      <c r="O422" s="433"/>
      <c r="P422" s="433"/>
      <c r="Q422" s="433"/>
      <c r="R422" s="433"/>
      <c r="S422" s="433"/>
      <c r="T422" s="433"/>
      <c r="U422" s="433"/>
      <c r="V422" s="433"/>
      <c r="W422" s="433"/>
      <c r="X422" s="433"/>
      <c r="Y422" s="433"/>
      <c r="Z422" s="433"/>
    </row>
    <row r="423">
      <c r="H423" s="446"/>
      <c r="N423" s="433"/>
      <c r="O423" s="433"/>
      <c r="P423" s="433"/>
      <c r="Q423" s="433"/>
      <c r="R423" s="433"/>
      <c r="S423" s="433"/>
      <c r="T423" s="433"/>
      <c r="U423" s="433"/>
      <c r="V423" s="433"/>
      <c r="W423" s="433"/>
      <c r="X423" s="433"/>
      <c r="Y423" s="433"/>
      <c r="Z423" s="433"/>
    </row>
    <row r="424">
      <c r="H424" s="446"/>
      <c r="N424" s="433"/>
      <c r="O424" s="433"/>
      <c r="P424" s="433"/>
      <c r="Q424" s="433"/>
      <c r="R424" s="433"/>
      <c r="S424" s="433"/>
      <c r="T424" s="433"/>
      <c r="U424" s="433"/>
      <c r="V424" s="433"/>
      <c r="W424" s="433"/>
      <c r="X424" s="433"/>
      <c r="Y424" s="433"/>
      <c r="Z424" s="433"/>
    </row>
    <row r="425">
      <c r="H425" s="446"/>
      <c r="N425" s="433"/>
      <c r="O425" s="433"/>
      <c r="P425" s="433"/>
      <c r="Q425" s="433"/>
      <c r="R425" s="433"/>
      <c r="S425" s="433"/>
      <c r="T425" s="433"/>
      <c r="U425" s="433"/>
      <c r="V425" s="433"/>
      <c r="W425" s="433"/>
      <c r="X425" s="433"/>
      <c r="Y425" s="433"/>
      <c r="Z425" s="433"/>
    </row>
    <row r="426">
      <c r="H426" s="446"/>
      <c r="N426" s="433"/>
      <c r="O426" s="433"/>
      <c r="P426" s="433"/>
      <c r="Q426" s="433"/>
      <c r="R426" s="433"/>
      <c r="S426" s="433"/>
      <c r="T426" s="433"/>
      <c r="U426" s="433"/>
      <c r="V426" s="433"/>
      <c r="W426" s="433"/>
      <c r="X426" s="433"/>
      <c r="Y426" s="433"/>
      <c r="Z426" s="433"/>
    </row>
    <row r="427">
      <c r="H427" s="446"/>
      <c r="N427" s="433"/>
      <c r="O427" s="433"/>
      <c r="P427" s="433"/>
      <c r="Q427" s="433"/>
      <c r="R427" s="433"/>
      <c r="S427" s="433"/>
      <c r="T427" s="433"/>
      <c r="U427" s="433"/>
      <c r="V427" s="433"/>
      <c r="W427" s="433"/>
      <c r="X427" s="433"/>
      <c r="Y427" s="433"/>
      <c r="Z427" s="433"/>
    </row>
    <row r="428">
      <c r="H428" s="446"/>
      <c r="N428" s="433"/>
      <c r="O428" s="433"/>
      <c r="P428" s="433"/>
      <c r="Q428" s="433"/>
      <c r="R428" s="433"/>
      <c r="S428" s="433"/>
      <c r="T428" s="433"/>
      <c r="U428" s="433"/>
      <c r="V428" s="433"/>
      <c r="W428" s="433"/>
      <c r="X428" s="433"/>
      <c r="Y428" s="433"/>
      <c r="Z428" s="433"/>
    </row>
    <row r="429">
      <c r="H429" s="446"/>
      <c r="N429" s="433"/>
      <c r="O429" s="433"/>
      <c r="P429" s="433"/>
      <c r="Q429" s="433"/>
      <c r="R429" s="433"/>
      <c r="S429" s="433"/>
      <c r="T429" s="433"/>
      <c r="U429" s="433"/>
      <c r="V429" s="433"/>
      <c r="W429" s="433"/>
      <c r="X429" s="433"/>
      <c r="Y429" s="433"/>
      <c r="Z429" s="433"/>
    </row>
    <row r="430">
      <c r="H430" s="446"/>
      <c r="N430" s="433"/>
      <c r="O430" s="433"/>
      <c r="P430" s="433"/>
      <c r="Q430" s="433"/>
      <c r="R430" s="433"/>
      <c r="S430" s="433"/>
      <c r="T430" s="433"/>
      <c r="U430" s="433"/>
      <c r="V430" s="433"/>
      <c r="W430" s="433"/>
      <c r="X430" s="433"/>
      <c r="Y430" s="433"/>
      <c r="Z430" s="433"/>
    </row>
    <row r="431">
      <c r="H431" s="446"/>
      <c r="N431" s="433"/>
      <c r="O431" s="433"/>
      <c r="P431" s="433"/>
      <c r="Q431" s="433"/>
      <c r="R431" s="433"/>
      <c r="S431" s="433"/>
      <c r="T431" s="433"/>
      <c r="U431" s="433"/>
      <c r="V431" s="433"/>
      <c r="W431" s="433"/>
      <c r="X431" s="433"/>
      <c r="Y431" s="433"/>
      <c r="Z431" s="433"/>
    </row>
    <row r="432">
      <c r="H432" s="446"/>
      <c r="N432" s="433"/>
      <c r="O432" s="433"/>
      <c r="P432" s="433"/>
      <c r="Q432" s="433"/>
      <c r="R432" s="433"/>
      <c r="S432" s="433"/>
      <c r="T432" s="433"/>
      <c r="U432" s="433"/>
      <c r="V432" s="433"/>
      <c r="W432" s="433"/>
      <c r="X432" s="433"/>
      <c r="Y432" s="433"/>
      <c r="Z432" s="433"/>
    </row>
    <row r="433">
      <c r="H433" s="446"/>
      <c r="N433" s="433"/>
      <c r="O433" s="433"/>
      <c r="P433" s="433"/>
      <c r="Q433" s="433"/>
      <c r="R433" s="433"/>
      <c r="S433" s="433"/>
      <c r="T433" s="433"/>
      <c r="U433" s="433"/>
      <c r="V433" s="433"/>
      <c r="W433" s="433"/>
      <c r="X433" s="433"/>
      <c r="Y433" s="433"/>
      <c r="Z433" s="433"/>
    </row>
    <row r="434">
      <c r="H434" s="446"/>
      <c r="N434" s="433"/>
      <c r="O434" s="433"/>
      <c r="P434" s="433"/>
      <c r="Q434" s="433"/>
      <c r="R434" s="433"/>
      <c r="S434" s="433"/>
      <c r="T434" s="433"/>
      <c r="U434" s="433"/>
      <c r="V434" s="433"/>
      <c r="W434" s="433"/>
      <c r="X434" s="433"/>
      <c r="Y434" s="433"/>
      <c r="Z434" s="433"/>
    </row>
    <row r="435">
      <c r="H435" s="446"/>
      <c r="N435" s="433"/>
      <c r="O435" s="433"/>
      <c r="P435" s="433"/>
      <c r="Q435" s="433"/>
      <c r="R435" s="433"/>
      <c r="S435" s="433"/>
      <c r="T435" s="433"/>
      <c r="U435" s="433"/>
      <c r="V435" s="433"/>
      <c r="W435" s="433"/>
      <c r="X435" s="433"/>
      <c r="Y435" s="433"/>
      <c r="Z435" s="433"/>
    </row>
    <row r="436">
      <c r="H436" s="446"/>
      <c r="N436" s="433"/>
      <c r="O436" s="433"/>
      <c r="P436" s="433"/>
      <c r="Q436" s="433"/>
      <c r="R436" s="433"/>
      <c r="S436" s="433"/>
      <c r="T436" s="433"/>
      <c r="U436" s="433"/>
      <c r="V436" s="433"/>
      <c r="W436" s="433"/>
      <c r="X436" s="433"/>
      <c r="Y436" s="433"/>
      <c r="Z436" s="433"/>
    </row>
    <row r="437">
      <c r="H437" s="446"/>
      <c r="N437" s="433"/>
      <c r="O437" s="433"/>
      <c r="P437" s="433"/>
      <c r="Q437" s="433"/>
      <c r="R437" s="433"/>
      <c r="S437" s="433"/>
      <c r="T437" s="433"/>
      <c r="U437" s="433"/>
      <c r="V437" s="433"/>
      <c r="W437" s="433"/>
      <c r="X437" s="433"/>
      <c r="Y437" s="433"/>
      <c r="Z437" s="433"/>
    </row>
    <row r="438">
      <c r="H438" s="446"/>
      <c r="N438" s="433"/>
      <c r="O438" s="433"/>
      <c r="P438" s="433"/>
      <c r="Q438" s="433"/>
      <c r="R438" s="433"/>
      <c r="S438" s="433"/>
      <c r="T438" s="433"/>
      <c r="U438" s="433"/>
      <c r="V438" s="433"/>
      <c r="W438" s="433"/>
      <c r="X438" s="433"/>
      <c r="Y438" s="433"/>
      <c r="Z438" s="433"/>
    </row>
    <row r="439">
      <c r="H439" s="446"/>
      <c r="N439" s="433"/>
      <c r="O439" s="433"/>
      <c r="P439" s="433"/>
      <c r="Q439" s="433"/>
      <c r="R439" s="433"/>
      <c r="S439" s="433"/>
      <c r="T439" s="433"/>
      <c r="U439" s="433"/>
      <c r="V439" s="433"/>
      <c r="W439" s="433"/>
      <c r="X439" s="433"/>
      <c r="Y439" s="433"/>
      <c r="Z439" s="433"/>
    </row>
    <row r="440">
      <c r="H440" s="446"/>
      <c r="N440" s="433"/>
      <c r="O440" s="433"/>
      <c r="P440" s="433"/>
      <c r="Q440" s="433"/>
      <c r="R440" s="433"/>
      <c r="S440" s="433"/>
      <c r="T440" s="433"/>
      <c r="U440" s="433"/>
      <c r="V440" s="433"/>
      <c r="W440" s="433"/>
      <c r="X440" s="433"/>
      <c r="Y440" s="433"/>
      <c r="Z440" s="433"/>
    </row>
    <row r="441">
      <c r="H441" s="446"/>
      <c r="N441" s="433"/>
      <c r="O441" s="433"/>
      <c r="P441" s="433"/>
      <c r="Q441" s="433"/>
      <c r="R441" s="433"/>
      <c r="S441" s="433"/>
      <c r="T441" s="433"/>
      <c r="U441" s="433"/>
      <c r="V441" s="433"/>
      <c r="W441" s="433"/>
      <c r="X441" s="433"/>
      <c r="Y441" s="433"/>
      <c r="Z441" s="433"/>
    </row>
    <row r="442">
      <c r="H442" s="446"/>
      <c r="N442" s="433"/>
      <c r="O442" s="433"/>
      <c r="P442" s="433"/>
      <c r="Q442" s="433"/>
      <c r="R442" s="433"/>
      <c r="S442" s="433"/>
      <c r="T442" s="433"/>
      <c r="U442" s="433"/>
      <c r="V442" s="433"/>
      <c r="W442" s="433"/>
      <c r="X442" s="433"/>
      <c r="Y442" s="433"/>
      <c r="Z442" s="433"/>
    </row>
    <row r="443">
      <c r="H443" s="446"/>
      <c r="N443" s="433"/>
      <c r="O443" s="433"/>
      <c r="P443" s="433"/>
      <c r="Q443" s="433"/>
      <c r="R443" s="433"/>
      <c r="S443" s="433"/>
      <c r="T443" s="433"/>
      <c r="U443" s="433"/>
      <c r="V443" s="433"/>
      <c r="W443" s="433"/>
      <c r="X443" s="433"/>
      <c r="Y443" s="433"/>
      <c r="Z443" s="433"/>
    </row>
    <row r="444">
      <c r="H444" s="446"/>
      <c r="N444" s="433"/>
      <c r="O444" s="433"/>
      <c r="P444" s="433"/>
      <c r="Q444" s="433"/>
      <c r="R444" s="433"/>
      <c r="S444" s="433"/>
      <c r="T444" s="433"/>
      <c r="U444" s="433"/>
      <c r="V444" s="433"/>
      <c r="W444" s="433"/>
      <c r="X444" s="433"/>
      <c r="Y444" s="433"/>
      <c r="Z444" s="433"/>
    </row>
    <row r="445">
      <c r="H445" s="446"/>
      <c r="N445" s="433"/>
      <c r="O445" s="433"/>
      <c r="P445" s="433"/>
      <c r="Q445" s="433"/>
      <c r="R445" s="433"/>
      <c r="S445" s="433"/>
      <c r="T445" s="433"/>
      <c r="U445" s="433"/>
      <c r="V445" s="433"/>
      <c r="W445" s="433"/>
      <c r="X445" s="433"/>
      <c r="Y445" s="433"/>
      <c r="Z445" s="433"/>
    </row>
    <row r="446">
      <c r="H446" s="446"/>
      <c r="N446" s="433"/>
      <c r="O446" s="433"/>
      <c r="P446" s="433"/>
      <c r="Q446" s="433"/>
      <c r="R446" s="433"/>
      <c r="S446" s="433"/>
      <c r="T446" s="433"/>
      <c r="U446" s="433"/>
      <c r="V446" s="433"/>
      <c r="W446" s="433"/>
      <c r="X446" s="433"/>
      <c r="Y446" s="433"/>
      <c r="Z446" s="433"/>
    </row>
    <row r="447">
      <c r="H447" s="446"/>
      <c r="N447" s="433"/>
      <c r="O447" s="433"/>
      <c r="P447" s="433"/>
      <c r="Q447" s="433"/>
      <c r="R447" s="433"/>
      <c r="S447" s="433"/>
      <c r="T447" s="433"/>
      <c r="U447" s="433"/>
      <c r="V447" s="433"/>
      <c r="W447" s="433"/>
      <c r="X447" s="433"/>
      <c r="Y447" s="433"/>
      <c r="Z447" s="433"/>
    </row>
    <row r="448">
      <c r="H448" s="446"/>
      <c r="N448" s="433"/>
      <c r="O448" s="433"/>
      <c r="P448" s="433"/>
      <c r="Q448" s="433"/>
      <c r="R448" s="433"/>
      <c r="S448" s="433"/>
      <c r="T448" s="433"/>
      <c r="U448" s="433"/>
      <c r="V448" s="433"/>
      <c r="W448" s="433"/>
      <c r="X448" s="433"/>
      <c r="Y448" s="433"/>
      <c r="Z448" s="433"/>
    </row>
    <row r="449">
      <c r="H449" s="446"/>
      <c r="N449" s="433"/>
      <c r="O449" s="433"/>
      <c r="P449" s="433"/>
      <c r="Q449" s="433"/>
      <c r="R449" s="433"/>
      <c r="S449" s="433"/>
      <c r="T449" s="433"/>
      <c r="U449" s="433"/>
      <c r="V449" s="433"/>
      <c r="W449" s="433"/>
      <c r="X449" s="433"/>
      <c r="Y449" s="433"/>
      <c r="Z449" s="433"/>
    </row>
    <row r="450">
      <c r="H450" s="446"/>
      <c r="N450" s="433"/>
      <c r="O450" s="433"/>
      <c r="P450" s="433"/>
      <c r="Q450" s="433"/>
      <c r="R450" s="433"/>
      <c r="S450" s="433"/>
      <c r="T450" s="433"/>
      <c r="U450" s="433"/>
      <c r="V450" s="433"/>
      <c r="W450" s="433"/>
      <c r="X450" s="433"/>
      <c r="Y450" s="433"/>
      <c r="Z450" s="433"/>
    </row>
    <row r="451">
      <c r="H451" s="446"/>
      <c r="N451" s="433"/>
      <c r="O451" s="433"/>
      <c r="P451" s="433"/>
      <c r="Q451" s="433"/>
      <c r="R451" s="433"/>
      <c r="S451" s="433"/>
      <c r="T451" s="433"/>
      <c r="U451" s="433"/>
      <c r="V451" s="433"/>
      <c r="W451" s="433"/>
      <c r="X451" s="433"/>
      <c r="Y451" s="433"/>
      <c r="Z451" s="433"/>
    </row>
    <row r="452">
      <c r="H452" s="446"/>
      <c r="N452" s="433"/>
      <c r="O452" s="433"/>
      <c r="P452" s="433"/>
      <c r="Q452" s="433"/>
      <c r="R452" s="433"/>
      <c r="S452" s="433"/>
      <c r="T452" s="433"/>
      <c r="U452" s="433"/>
      <c r="V452" s="433"/>
      <c r="W452" s="433"/>
      <c r="X452" s="433"/>
      <c r="Y452" s="433"/>
      <c r="Z452" s="433"/>
    </row>
    <row r="453">
      <c r="H453" s="446"/>
      <c r="N453" s="433"/>
      <c r="O453" s="433"/>
      <c r="P453" s="433"/>
      <c r="Q453" s="433"/>
      <c r="R453" s="433"/>
      <c r="S453" s="433"/>
      <c r="T453" s="433"/>
      <c r="U453" s="433"/>
      <c r="V453" s="433"/>
      <c r="W453" s="433"/>
      <c r="X453" s="433"/>
      <c r="Y453" s="433"/>
      <c r="Z453" s="433"/>
    </row>
    <row r="454">
      <c r="H454" s="446"/>
      <c r="N454" s="433"/>
      <c r="O454" s="433"/>
      <c r="P454" s="433"/>
      <c r="Q454" s="433"/>
      <c r="R454" s="433"/>
      <c r="S454" s="433"/>
      <c r="T454" s="433"/>
      <c r="U454" s="433"/>
      <c r="V454" s="433"/>
      <c r="W454" s="433"/>
      <c r="X454" s="433"/>
      <c r="Y454" s="433"/>
      <c r="Z454" s="433"/>
    </row>
    <row r="455">
      <c r="H455" s="446"/>
      <c r="N455" s="433"/>
      <c r="O455" s="433"/>
      <c r="P455" s="433"/>
      <c r="Q455" s="433"/>
      <c r="R455" s="433"/>
      <c r="S455" s="433"/>
      <c r="T455" s="433"/>
      <c r="U455" s="433"/>
      <c r="V455" s="433"/>
      <c r="W455" s="433"/>
      <c r="X455" s="433"/>
      <c r="Y455" s="433"/>
      <c r="Z455" s="433"/>
    </row>
    <row r="456">
      <c r="H456" s="446"/>
      <c r="N456" s="433"/>
      <c r="O456" s="433"/>
      <c r="P456" s="433"/>
      <c r="Q456" s="433"/>
      <c r="R456" s="433"/>
      <c r="S456" s="433"/>
      <c r="T456" s="433"/>
      <c r="U456" s="433"/>
      <c r="V456" s="433"/>
      <c r="W456" s="433"/>
      <c r="X456" s="433"/>
      <c r="Y456" s="433"/>
      <c r="Z456" s="433"/>
    </row>
    <row r="457">
      <c r="H457" s="446"/>
      <c r="N457" s="433"/>
      <c r="O457" s="433"/>
      <c r="P457" s="433"/>
      <c r="Q457" s="433"/>
      <c r="R457" s="433"/>
      <c r="S457" s="433"/>
      <c r="T457" s="433"/>
      <c r="U457" s="433"/>
      <c r="V457" s="433"/>
      <c r="W457" s="433"/>
      <c r="X457" s="433"/>
      <c r="Y457" s="433"/>
      <c r="Z457" s="433"/>
    </row>
    <row r="458">
      <c r="H458" s="446"/>
      <c r="N458" s="433"/>
      <c r="O458" s="433"/>
      <c r="P458" s="433"/>
      <c r="Q458" s="433"/>
      <c r="R458" s="433"/>
      <c r="S458" s="433"/>
      <c r="T458" s="433"/>
      <c r="U458" s="433"/>
      <c r="V458" s="433"/>
      <c r="W458" s="433"/>
      <c r="X458" s="433"/>
      <c r="Y458" s="433"/>
      <c r="Z458" s="433"/>
    </row>
    <row r="459">
      <c r="H459" s="446"/>
      <c r="N459" s="433"/>
      <c r="O459" s="433"/>
      <c r="P459" s="433"/>
      <c r="Q459" s="433"/>
      <c r="R459" s="433"/>
      <c r="S459" s="433"/>
      <c r="T459" s="433"/>
      <c r="U459" s="433"/>
      <c r="V459" s="433"/>
      <c r="W459" s="433"/>
      <c r="X459" s="433"/>
      <c r="Y459" s="433"/>
      <c r="Z459" s="433"/>
    </row>
    <row r="460">
      <c r="H460" s="446"/>
      <c r="N460" s="433"/>
      <c r="O460" s="433"/>
      <c r="P460" s="433"/>
      <c r="Q460" s="433"/>
      <c r="R460" s="433"/>
      <c r="S460" s="433"/>
      <c r="T460" s="433"/>
      <c r="U460" s="433"/>
      <c r="V460" s="433"/>
      <c r="W460" s="433"/>
      <c r="X460" s="433"/>
      <c r="Y460" s="433"/>
      <c r="Z460" s="433"/>
    </row>
    <row r="461">
      <c r="H461" s="446"/>
      <c r="N461" s="433"/>
      <c r="O461" s="433"/>
      <c r="P461" s="433"/>
      <c r="Q461" s="433"/>
      <c r="R461" s="433"/>
      <c r="S461" s="433"/>
      <c r="T461" s="433"/>
      <c r="U461" s="433"/>
      <c r="V461" s="433"/>
      <c r="W461" s="433"/>
      <c r="X461" s="433"/>
      <c r="Y461" s="433"/>
      <c r="Z461" s="433"/>
    </row>
    <row r="462">
      <c r="H462" s="446"/>
      <c r="N462" s="433"/>
      <c r="O462" s="433"/>
      <c r="P462" s="433"/>
      <c r="Q462" s="433"/>
      <c r="R462" s="433"/>
      <c r="S462" s="433"/>
      <c r="T462" s="433"/>
      <c r="U462" s="433"/>
      <c r="V462" s="433"/>
      <c r="W462" s="433"/>
      <c r="X462" s="433"/>
      <c r="Y462" s="433"/>
      <c r="Z462" s="433"/>
    </row>
    <row r="463">
      <c r="H463" s="446"/>
      <c r="N463" s="433"/>
      <c r="O463" s="433"/>
      <c r="P463" s="433"/>
      <c r="Q463" s="433"/>
      <c r="R463" s="433"/>
      <c r="S463" s="433"/>
      <c r="T463" s="433"/>
      <c r="U463" s="433"/>
      <c r="V463" s="433"/>
      <c r="W463" s="433"/>
      <c r="X463" s="433"/>
      <c r="Y463" s="433"/>
      <c r="Z463" s="433"/>
    </row>
    <row r="464">
      <c r="H464" s="446"/>
      <c r="N464" s="433"/>
      <c r="O464" s="433"/>
      <c r="P464" s="433"/>
      <c r="Q464" s="433"/>
      <c r="R464" s="433"/>
      <c r="S464" s="433"/>
      <c r="T464" s="433"/>
      <c r="U464" s="433"/>
      <c r="V464" s="433"/>
      <c r="W464" s="433"/>
      <c r="X464" s="433"/>
      <c r="Y464" s="433"/>
      <c r="Z464" s="433"/>
    </row>
    <row r="465">
      <c r="H465" s="446"/>
      <c r="N465" s="433"/>
      <c r="O465" s="433"/>
      <c r="P465" s="433"/>
      <c r="Q465" s="433"/>
      <c r="R465" s="433"/>
      <c r="S465" s="433"/>
      <c r="T465" s="433"/>
      <c r="U465" s="433"/>
      <c r="V465" s="433"/>
      <c r="W465" s="433"/>
      <c r="X465" s="433"/>
      <c r="Y465" s="433"/>
      <c r="Z465" s="433"/>
    </row>
    <row r="466">
      <c r="H466" s="446"/>
      <c r="N466" s="433"/>
      <c r="O466" s="433"/>
      <c r="P466" s="433"/>
      <c r="Q466" s="433"/>
      <c r="R466" s="433"/>
      <c r="S466" s="433"/>
      <c r="T466" s="433"/>
      <c r="U466" s="433"/>
      <c r="V466" s="433"/>
      <c r="W466" s="433"/>
      <c r="X466" s="433"/>
      <c r="Y466" s="433"/>
      <c r="Z466" s="433"/>
    </row>
    <row r="467">
      <c r="H467" s="446"/>
      <c r="N467" s="433"/>
      <c r="O467" s="433"/>
      <c r="P467" s="433"/>
      <c r="Q467" s="433"/>
      <c r="R467" s="433"/>
      <c r="S467" s="433"/>
      <c r="T467" s="433"/>
      <c r="U467" s="433"/>
      <c r="V467" s="433"/>
      <c r="W467" s="433"/>
      <c r="X467" s="433"/>
      <c r="Y467" s="433"/>
      <c r="Z467" s="433"/>
    </row>
    <row r="468">
      <c r="H468" s="446"/>
      <c r="N468" s="433"/>
      <c r="O468" s="433"/>
      <c r="P468" s="433"/>
      <c r="Q468" s="433"/>
      <c r="R468" s="433"/>
      <c r="S468" s="433"/>
      <c r="T468" s="433"/>
      <c r="U468" s="433"/>
      <c r="V468" s="433"/>
      <c r="W468" s="433"/>
      <c r="X468" s="433"/>
      <c r="Y468" s="433"/>
      <c r="Z468" s="433"/>
    </row>
    <row r="469">
      <c r="H469" s="446"/>
      <c r="N469" s="433"/>
      <c r="O469" s="433"/>
      <c r="P469" s="433"/>
      <c r="Q469" s="433"/>
      <c r="R469" s="433"/>
      <c r="S469" s="433"/>
      <c r="T469" s="433"/>
      <c r="U469" s="433"/>
      <c r="V469" s="433"/>
      <c r="W469" s="433"/>
      <c r="X469" s="433"/>
      <c r="Y469" s="433"/>
      <c r="Z469" s="433"/>
    </row>
    <row r="470">
      <c r="H470" s="446"/>
      <c r="N470" s="433"/>
      <c r="O470" s="433"/>
      <c r="P470" s="433"/>
      <c r="Q470" s="433"/>
      <c r="R470" s="433"/>
      <c r="S470" s="433"/>
      <c r="T470" s="433"/>
      <c r="U470" s="433"/>
      <c r="V470" s="433"/>
      <c r="W470" s="433"/>
      <c r="X470" s="433"/>
      <c r="Y470" s="433"/>
      <c r="Z470" s="433"/>
    </row>
    <row r="471">
      <c r="H471" s="446"/>
      <c r="N471" s="433"/>
      <c r="O471" s="433"/>
      <c r="P471" s="433"/>
      <c r="Q471" s="433"/>
      <c r="R471" s="433"/>
      <c r="S471" s="433"/>
      <c r="T471" s="433"/>
      <c r="U471" s="433"/>
      <c r="V471" s="433"/>
      <c r="W471" s="433"/>
      <c r="X471" s="433"/>
      <c r="Y471" s="433"/>
      <c r="Z471" s="433"/>
    </row>
    <row r="472">
      <c r="H472" s="446"/>
      <c r="N472" s="433"/>
      <c r="O472" s="433"/>
      <c r="P472" s="433"/>
      <c r="Q472" s="433"/>
      <c r="R472" s="433"/>
      <c r="S472" s="433"/>
      <c r="T472" s="433"/>
      <c r="U472" s="433"/>
      <c r="V472" s="433"/>
      <c r="W472" s="433"/>
      <c r="X472" s="433"/>
      <c r="Y472" s="433"/>
      <c r="Z472" s="433"/>
    </row>
    <row r="473">
      <c r="H473" s="446"/>
      <c r="N473" s="433"/>
      <c r="O473" s="433"/>
      <c r="P473" s="433"/>
      <c r="Q473" s="433"/>
      <c r="R473" s="433"/>
      <c r="S473" s="433"/>
      <c r="T473" s="433"/>
      <c r="U473" s="433"/>
      <c r="V473" s="433"/>
      <c r="W473" s="433"/>
      <c r="X473" s="433"/>
      <c r="Y473" s="433"/>
      <c r="Z473" s="433"/>
    </row>
    <row r="474">
      <c r="H474" s="446"/>
      <c r="N474" s="433"/>
      <c r="O474" s="433"/>
      <c r="P474" s="433"/>
      <c r="Q474" s="433"/>
      <c r="R474" s="433"/>
      <c r="S474" s="433"/>
      <c r="T474" s="433"/>
      <c r="U474" s="433"/>
      <c r="V474" s="433"/>
      <c r="W474" s="433"/>
      <c r="X474" s="433"/>
      <c r="Y474" s="433"/>
      <c r="Z474" s="433"/>
    </row>
    <row r="475">
      <c r="H475" s="446"/>
      <c r="N475" s="433"/>
      <c r="O475" s="433"/>
      <c r="P475" s="433"/>
      <c r="Q475" s="433"/>
      <c r="R475" s="433"/>
      <c r="S475" s="433"/>
      <c r="T475" s="433"/>
      <c r="U475" s="433"/>
      <c r="V475" s="433"/>
      <c r="W475" s="433"/>
      <c r="X475" s="433"/>
      <c r="Y475" s="433"/>
      <c r="Z475" s="433"/>
    </row>
    <row r="476">
      <c r="H476" s="446"/>
      <c r="N476" s="433"/>
      <c r="O476" s="433"/>
      <c r="P476" s="433"/>
      <c r="Q476" s="433"/>
      <c r="R476" s="433"/>
      <c r="S476" s="433"/>
      <c r="T476" s="433"/>
      <c r="U476" s="433"/>
      <c r="V476" s="433"/>
      <c r="W476" s="433"/>
      <c r="X476" s="433"/>
      <c r="Y476" s="433"/>
      <c r="Z476" s="433"/>
    </row>
    <row r="477">
      <c r="H477" s="446"/>
      <c r="N477" s="433"/>
      <c r="O477" s="433"/>
      <c r="P477" s="433"/>
      <c r="Q477" s="433"/>
      <c r="R477" s="433"/>
      <c r="S477" s="433"/>
      <c r="T477" s="433"/>
      <c r="U477" s="433"/>
      <c r="V477" s="433"/>
      <c r="W477" s="433"/>
      <c r="X477" s="433"/>
      <c r="Y477" s="433"/>
      <c r="Z477" s="433"/>
    </row>
    <row r="478">
      <c r="H478" s="446"/>
      <c r="N478" s="433"/>
      <c r="O478" s="433"/>
      <c r="P478" s="433"/>
      <c r="Q478" s="433"/>
      <c r="R478" s="433"/>
      <c r="S478" s="433"/>
      <c r="T478" s="433"/>
      <c r="U478" s="433"/>
      <c r="V478" s="433"/>
      <c r="W478" s="433"/>
      <c r="X478" s="433"/>
      <c r="Y478" s="433"/>
      <c r="Z478" s="433"/>
    </row>
    <row r="479">
      <c r="H479" s="446"/>
      <c r="N479" s="433"/>
      <c r="O479" s="433"/>
      <c r="P479" s="433"/>
      <c r="Q479" s="433"/>
      <c r="R479" s="433"/>
      <c r="S479" s="433"/>
      <c r="T479" s="433"/>
      <c r="U479" s="433"/>
      <c r="V479" s="433"/>
      <c r="W479" s="433"/>
      <c r="X479" s="433"/>
      <c r="Y479" s="433"/>
      <c r="Z479" s="433"/>
    </row>
    <row r="480">
      <c r="H480" s="446"/>
      <c r="N480" s="433"/>
      <c r="O480" s="433"/>
      <c r="P480" s="433"/>
      <c r="Q480" s="433"/>
      <c r="R480" s="433"/>
      <c r="S480" s="433"/>
      <c r="T480" s="433"/>
      <c r="U480" s="433"/>
      <c r="V480" s="433"/>
      <c r="W480" s="433"/>
      <c r="X480" s="433"/>
      <c r="Y480" s="433"/>
      <c r="Z480" s="433"/>
    </row>
    <row r="481">
      <c r="H481" s="446"/>
      <c r="N481" s="433"/>
      <c r="O481" s="433"/>
      <c r="P481" s="433"/>
      <c r="Q481" s="433"/>
      <c r="R481" s="433"/>
      <c r="S481" s="433"/>
      <c r="T481" s="433"/>
      <c r="U481" s="433"/>
      <c r="V481" s="433"/>
      <c r="W481" s="433"/>
      <c r="X481" s="433"/>
      <c r="Y481" s="433"/>
      <c r="Z481" s="433"/>
    </row>
    <row r="482">
      <c r="H482" s="446"/>
      <c r="N482" s="433"/>
      <c r="O482" s="433"/>
      <c r="P482" s="433"/>
      <c r="Q482" s="433"/>
      <c r="R482" s="433"/>
      <c r="S482" s="433"/>
      <c r="T482" s="433"/>
      <c r="U482" s="433"/>
      <c r="V482" s="433"/>
      <c r="W482" s="433"/>
      <c r="X482" s="433"/>
      <c r="Y482" s="433"/>
      <c r="Z482" s="433"/>
    </row>
    <row r="483">
      <c r="H483" s="446"/>
      <c r="N483" s="433"/>
      <c r="O483" s="433"/>
      <c r="P483" s="433"/>
      <c r="Q483" s="433"/>
      <c r="R483" s="433"/>
      <c r="S483" s="433"/>
      <c r="T483" s="433"/>
      <c r="U483" s="433"/>
      <c r="V483" s="433"/>
      <c r="W483" s="433"/>
      <c r="X483" s="433"/>
      <c r="Y483" s="433"/>
      <c r="Z483" s="433"/>
    </row>
    <row r="484">
      <c r="H484" s="446"/>
      <c r="N484" s="433"/>
      <c r="O484" s="433"/>
      <c r="P484" s="433"/>
      <c r="Q484" s="433"/>
      <c r="R484" s="433"/>
      <c r="S484" s="433"/>
      <c r="T484" s="433"/>
      <c r="U484" s="433"/>
      <c r="V484" s="433"/>
      <c r="W484" s="433"/>
      <c r="X484" s="433"/>
      <c r="Y484" s="433"/>
      <c r="Z484" s="433"/>
    </row>
    <row r="485">
      <c r="H485" s="446"/>
      <c r="N485" s="433"/>
      <c r="O485" s="433"/>
      <c r="P485" s="433"/>
      <c r="Q485" s="433"/>
      <c r="R485" s="433"/>
      <c r="S485" s="433"/>
      <c r="T485" s="433"/>
      <c r="U485" s="433"/>
      <c r="V485" s="433"/>
      <c r="W485" s="433"/>
      <c r="X485" s="433"/>
      <c r="Y485" s="433"/>
      <c r="Z485" s="433"/>
    </row>
    <row r="486">
      <c r="H486" s="446"/>
      <c r="N486" s="433"/>
      <c r="O486" s="433"/>
      <c r="P486" s="433"/>
      <c r="Q486" s="433"/>
      <c r="R486" s="433"/>
      <c r="S486" s="433"/>
      <c r="T486" s="433"/>
      <c r="U486" s="433"/>
      <c r="V486" s="433"/>
      <c r="W486" s="433"/>
      <c r="X486" s="433"/>
      <c r="Y486" s="433"/>
      <c r="Z486" s="433"/>
    </row>
    <row r="487">
      <c r="H487" s="446"/>
      <c r="N487" s="433"/>
      <c r="O487" s="433"/>
      <c r="P487" s="433"/>
      <c r="Q487" s="433"/>
      <c r="R487" s="433"/>
      <c r="S487" s="433"/>
      <c r="T487" s="433"/>
      <c r="U487" s="433"/>
      <c r="V487" s="433"/>
      <c r="W487" s="433"/>
      <c r="X487" s="433"/>
      <c r="Y487" s="433"/>
      <c r="Z487" s="433"/>
    </row>
    <row r="488">
      <c r="H488" s="446"/>
      <c r="N488" s="433"/>
      <c r="O488" s="433"/>
      <c r="P488" s="433"/>
      <c r="Q488" s="433"/>
      <c r="R488" s="433"/>
      <c r="S488" s="433"/>
      <c r="T488" s="433"/>
      <c r="U488" s="433"/>
      <c r="V488" s="433"/>
      <c r="W488" s="433"/>
      <c r="X488" s="433"/>
      <c r="Y488" s="433"/>
      <c r="Z488" s="433"/>
    </row>
    <row r="489">
      <c r="H489" s="446"/>
      <c r="N489" s="433"/>
      <c r="O489" s="433"/>
      <c r="P489" s="433"/>
      <c r="Q489" s="433"/>
      <c r="R489" s="433"/>
      <c r="S489" s="433"/>
      <c r="T489" s="433"/>
      <c r="U489" s="433"/>
      <c r="V489" s="433"/>
      <c r="W489" s="433"/>
      <c r="X489" s="433"/>
      <c r="Y489" s="433"/>
      <c r="Z489" s="433"/>
    </row>
    <row r="490">
      <c r="H490" s="446"/>
      <c r="N490" s="433"/>
      <c r="O490" s="433"/>
      <c r="P490" s="433"/>
      <c r="Q490" s="433"/>
      <c r="R490" s="433"/>
      <c r="S490" s="433"/>
      <c r="T490" s="433"/>
      <c r="U490" s="433"/>
      <c r="V490" s="433"/>
      <c r="W490" s="433"/>
      <c r="X490" s="433"/>
      <c r="Y490" s="433"/>
      <c r="Z490" s="433"/>
    </row>
    <row r="491">
      <c r="H491" s="446"/>
      <c r="N491" s="433"/>
      <c r="O491" s="433"/>
      <c r="P491" s="433"/>
      <c r="Q491" s="433"/>
      <c r="R491" s="433"/>
      <c r="S491" s="433"/>
      <c r="T491" s="433"/>
      <c r="U491" s="433"/>
      <c r="V491" s="433"/>
      <c r="W491" s="433"/>
      <c r="X491" s="433"/>
      <c r="Y491" s="433"/>
      <c r="Z491" s="433"/>
    </row>
    <row r="492">
      <c r="H492" s="446"/>
      <c r="N492" s="433"/>
      <c r="O492" s="433"/>
      <c r="P492" s="433"/>
      <c r="Q492" s="433"/>
      <c r="R492" s="433"/>
      <c r="S492" s="433"/>
      <c r="T492" s="433"/>
      <c r="U492" s="433"/>
      <c r="V492" s="433"/>
      <c r="W492" s="433"/>
      <c r="X492" s="433"/>
      <c r="Y492" s="433"/>
      <c r="Z492" s="433"/>
    </row>
    <row r="493">
      <c r="H493" s="446"/>
      <c r="N493" s="433"/>
      <c r="O493" s="433"/>
      <c r="P493" s="433"/>
      <c r="Q493" s="433"/>
      <c r="R493" s="433"/>
      <c r="S493" s="433"/>
      <c r="T493" s="433"/>
      <c r="U493" s="433"/>
      <c r="V493" s="433"/>
      <c r="W493" s="433"/>
      <c r="X493" s="433"/>
      <c r="Y493" s="433"/>
      <c r="Z493" s="433"/>
    </row>
    <row r="494">
      <c r="H494" s="446"/>
      <c r="N494" s="433"/>
      <c r="O494" s="433"/>
      <c r="P494" s="433"/>
      <c r="Q494" s="433"/>
      <c r="R494" s="433"/>
      <c r="S494" s="433"/>
      <c r="T494" s="433"/>
      <c r="U494" s="433"/>
      <c r="V494" s="433"/>
      <c r="W494" s="433"/>
      <c r="X494" s="433"/>
      <c r="Y494" s="433"/>
      <c r="Z494" s="433"/>
    </row>
    <row r="495">
      <c r="H495" s="446"/>
      <c r="N495" s="433"/>
      <c r="O495" s="433"/>
      <c r="P495" s="433"/>
      <c r="Q495" s="433"/>
      <c r="R495" s="433"/>
      <c r="S495" s="433"/>
      <c r="T495" s="433"/>
      <c r="U495" s="433"/>
      <c r="V495" s="433"/>
      <c r="W495" s="433"/>
      <c r="X495" s="433"/>
      <c r="Y495" s="433"/>
      <c r="Z495" s="433"/>
    </row>
    <row r="496">
      <c r="H496" s="446"/>
      <c r="N496" s="433"/>
      <c r="O496" s="433"/>
      <c r="P496" s="433"/>
      <c r="Q496" s="433"/>
      <c r="R496" s="433"/>
      <c r="S496" s="433"/>
      <c r="T496" s="433"/>
      <c r="U496" s="433"/>
      <c r="V496" s="433"/>
      <c r="W496" s="433"/>
      <c r="X496" s="433"/>
      <c r="Y496" s="433"/>
      <c r="Z496" s="433"/>
    </row>
    <row r="497">
      <c r="H497" s="446"/>
      <c r="N497" s="433"/>
      <c r="O497" s="433"/>
      <c r="P497" s="433"/>
      <c r="Q497" s="433"/>
      <c r="R497" s="433"/>
      <c r="S497" s="433"/>
      <c r="T497" s="433"/>
      <c r="U497" s="433"/>
      <c r="V497" s="433"/>
      <c r="W497" s="433"/>
      <c r="X497" s="433"/>
      <c r="Y497" s="433"/>
      <c r="Z497" s="433"/>
    </row>
    <row r="498">
      <c r="H498" s="446"/>
      <c r="N498" s="433"/>
      <c r="O498" s="433"/>
      <c r="P498" s="433"/>
      <c r="Q498" s="433"/>
      <c r="R498" s="433"/>
      <c r="S498" s="433"/>
      <c r="T498" s="433"/>
      <c r="U498" s="433"/>
      <c r="V498" s="433"/>
      <c r="W498" s="433"/>
      <c r="X498" s="433"/>
      <c r="Y498" s="433"/>
      <c r="Z498" s="433"/>
    </row>
    <row r="499">
      <c r="H499" s="446"/>
      <c r="N499" s="433"/>
      <c r="O499" s="433"/>
      <c r="P499" s="433"/>
      <c r="Q499" s="433"/>
      <c r="R499" s="433"/>
      <c r="S499" s="433"/>
      <c r="T499" s="433"/>
      <c r="U499" s="433"/>
      <c r="V499" s="433"/>
      <c r="W499" s="433"/>
      <c r="X499" s="433"/>
      <c r="Y499" s="433"/>
      <c r="Z499" s="433"/>
    </row>
    <row r="500">
      <c r="H500" s="446"/>
      <c r="N500" s="433"/>
      <c r="O500" s="433"/>
      <c r="P500" s="433"/>
      <c r="Q500" s="433"/>
      <c r="R500" s="433"/>
      <c r="S500" s="433"/>
      <c r="T500" s="433"/>
      <c r="U500" s="433"/>
      <c r="V500" s="433"/>
      <c r="W500" s="433"/>
      <c r="X500" s="433"/>
      <c r="Y500" s="433"/>
      <c r="Z500" s="433"/>
    </row>
    <row r="501">
      <c r="H501" s="446"/>
      <c r="N501" s="433"/>
      <c r="O501" s="433"/>
      <c r="P501" s="433"/>
      <c r="Q501" s="433"/>
      <c r="R501" s="433"/>
      <c r="S501" s="433"/>
      <c r="T501" s="433"/>
      <c r="U501" s="433"/>
      <c r="V501" s="433"/>
      <c r="W501" s="433"/>
      <c r="X501" s="433"/>
      <c r="Y501" s="433"/>
      <c r="Z501" s="433"/>
    </row>
    <row r="502">
      <c r="H502" s="446"/>
      <c r="N502" s="433"/>
      <c r="O502" s="433"/>
      <c r="P502" s="433"/>
      <c r="Q502" s="433"/>
      <c r="R502" s="433"/>
      <c r="S502" s="433"/>
      <c r="T502" s="433"/>
      <c r="U502" s="433"/>
      <c r="V502" s="433"/>
      <c r="W502" s="433"/>
      <c r="X502" s="433"/>
      <c r="Y502" s="433"/>
      <c r="Z502" s="433"/>
    </row>
    <row r="503">
      <c r="H503" s="446"/>
      <c r="N503" s="433"/>
      <c r="O503" s="433"/>
      <c r="P503" s="433"/>
      <c r="Q503" s="433"/>
      <c r="R503" s="433"/>
      <c r="S503" s="433"/>
      <c r="T503" s="433"/>
      <c r="U503" s="433"/>
      <c r="V503" s="433"/>
      <c r="W503" s="433"/>
      <c r="X503" s="433"/>
      <c r="Y503" s="433"/>
      <c r="Z503" s="433"/>
    </row>
    <row r="504">
      <c r="H504" s="446"/>
      <c r="N504" s="433"/>
      <c r="O504" s="433"/>
      <c r="P504" s="433"/>
      <c r="Q504" s="433"/>
      <c r="R504" s="433"/>
      <c r="S504" s="433"/>
      <c r="T504" s="433"/>
      <c r="U504" s="433"/>
      <c r="V504" s="433"/>
      <c r="W504" s="433"/>
      <c r="X504" s="433"/>
      <c r="Y504" s="433"/>
      <c r="Z504" s="433"/>
    </row>
    <row r="505">
      <c r="H505" s="446"/>
      <c r="N505" s="433"/>
      <c r="O505" s="433"/>
      <c r="P505" s="433"/>
      <c r="Q505" s="433"/>
      <c r="R505" s="433"/>
      <c r="S505" s="433"/>
      <c r="T505" s="433"/>
      <c r="U505" s="433"/>
      <c r="V505" s="433"/>
      <c r="W505" s="433"/>
      <c r="X505" s="433"/>
      <c r="Y505" s="433"/>
      <c r="Z505" s="433"/>
    </row>
    <row r="506">
      <c r="H506" s="446"/>
      <c r="N506" s="433"/>
      <c r="O506" s="433"/>
      <c r="P506" s="433"/>
      <c r="Q506" s="433"/>
      <c r="R506" s="433"/>
      <c r="S506" s="433"/>
      <c r="T506" s="433"/>
      <c r="U506" s="433"/>
      <c r="V506" s="433"/>
      <c r="W506" s="433"/>
      <c r="X506" s="433"/>
      <c r="Y506" s="433"/>
      <c r="Z506" s="433"/>
    </row>
    <row r="507">
      <c r="H507" s="446"/>
      <c r="N507" s="433"/>
      <c r="O507" s="433"/>
      <c r="P507" s="433"/>
      <c r="Q507" s="433"/>
      <c r="R507" s="433"/>
      <c r="S507" s="433"/>
      <c r="T507" s="433"/>
      <c r="U507" s="433"/>
      <c r="V507" s="433"/>
      <c r="W507" s="433"/>
      <c r="X507" s="433"/>
      <c r="Y507" s="433"/>
      <c r="Z507" s="433"/>
    </row>
    <row r="508">
      <c r="H508" s="446"/>
      <c r="N508" s="433"/>
      <c r="O508" s="433"/>
      <c r="P508" s="433"/>
      <c r="Q508" s="433"/>
      <c r="R508" s="433"/>
      <c r="S508" s="433"/>
      <c r="T508" s="433"/>
      <c r="U508" s="433"/>
      <c r="V508" s="433"/>
      <c r="W508" s="433"/>
      <c r="X508" s="433"/>
      <c r="Y508" s="433"/>
      <c r="Z508" s="433"/>
    </row>
    <row r="509">
      <c r="H509" s="446"/>
      <c r="N509" s="433"/>
      <c r="O509" s="433"/>
      <c r="P509" s="433"/>
      <c r="Q509" s="433"/>
      <c r="R509" s="433"/>
      <c r="S509" s="433"/>
      <c r="T509" s="433"/>
      <c r="U509" s="433"/>
      <c r="V509" s="433"/>
      <c r="W509" s="433"/>
      <c r="X509" s="433"/>
      <c r="Y509" s="433"/>
      <c r="Z509" s="433"/>
    </row>
    <row r="510">
      <c r="H510" s="446"/>
      <c r="N510" s="433"/>
      <c r="O510" s="433"/>
      <c r="P510" s="433"/>
      <c r="Q510" s="433"/>
      <c r="R510" s="433"/>
      <c r="S510" s="433"/>
      <c r="T510" s="433"/>
      <c r="U510" s="433"/>
      <c r="V510" s="433"/>
      <c r="W510" s="433"/>
      <c r="X510" s="433"/>
      <c r="Y510" s="433"/>
      <c r="Z510" s="433"/>
    </row>
    <row r="511">
      <c r="H511" s="446"/>
      <c r="N511" s="433"/>
      <c r="O511" s="433"/>
      <c r="P511" s="433"/>
      <c r="Q511" s="433"/>
      <c r="R511" s="433"/>
      <c r="S511" s="433"/>
      <c r="T511" s="433"/>
      <c r="U511" s="433"/>
      <c r="V511" s="433"/>
      <c r="W511" s="433"/>
      <c r="X511" s="433"/>
      <c r="Y511" s="433"/>
      <c r="Z511" s="433"/>
    </row>
    <row r="512">
      <c r="H512" s="446"/>
      <c r="N512" s="433"/>
      <c r="O512" s="433"/>
      <c r="P512" s="433"/>
      <c r="Q512" s="433"/>
      <c r="R512" s="433"/>
      <c r="S512" s="433"/>
      <c r="T512" s="433"/>
      <c r="U512" s="433"/>
      <c r="V512" s="433"/>
      <c r="W512" s="433"/>
      <c r="X512" s="433"/>
      <c r="Y512" s="433"/>
      <c r="Z512" s="433"/>
    </row>
    <row r="513">
      <c r="H513" s="446"/>
      <c r="N513" s="433"/>
      <c r="O513" s="433"/>
      <c r="P513" s="433"/>
      <c r="Q513" s="433"/>
      <c r="R513" s="433"/>
      <c r="S513" s="433"/>
      <c r="T513" s="433"/>
      <c r="U513" s="433"/>
      <c r="V513" s="433"/>
      <c r="W513" s="433"/>
      <c r="X513" s="433"/>
      <c r="Y513" s="433"/>
      <c r="Z513" s="433"/>
    </row>
    <row r="514">
      <c r="H514" s="446"/>
      <c r="N514" s="433"/>
      <c r="O514" s="433"/>
      <c r="P514" s="433"/>
      <c r="Q514" s="433"/>
      <c r="R514" s="433"/>
      <c r="S514" s="433"/>
      <c r="T514" s="433"/>
      <c r="U514" s="433"/>
      <c r="V514" s="433"/>
      <c r="W514" s="433"/>
      <c r="X514" s="433"/>
      <c r="Y514" s="433"/>
      <c r="Z514" s="433"/>
    </row>
    <row r="515">
      <c r="H515" s="446"/>
      <c r="N515" s="433"/>
      <c r="O515" s="433"/>
      <c r="P515" s="433"/>
      <c r="Q515" s="433"/>
      <c r="R515" s="433"/>
      <c r="S515" s="433"/>
      <c r="T515" s="433"/>
      <c r="U515" s="433"/>
      <c r="V515" s="433"/>
      <c r="W515" s="433"/>
      <c r="X515" s="433"/>
      <c r="Y515" s="433"/>
      <c r="Z515" s="433"/>
    </row>
    <row r="516">
      <c r="H516" s="446"/>
      <c r="N516" s="433"/>
      <c r="O516" s="433"/>
      <c r="P516" s="433"/>
      <c r="Q516" s="433"/>
      <c r="R516" s="433"/>
      <c r="S516" s="433"/>
      <c r="T516" s="433"/>
      <c r="U516" s="433"/>
      <c r="V516" s="433"/>
      <c r="W516" s="433"/>
      <c r="X516" s="433"/>
      <c r="Y516" s="433"/>
      <c r="Z516" s="433"/>
    </row>
    <row r="517">
      <c r="H517" s="446"/>
      <c r="N517" s="433"/>
      <c r="O517" s="433"/>
      <c r="P517" s="433"/>
      <c r="Q517" s="433"/>
      <c r="R517" s="433"/>
      <c r="S517" s="433"/>
      <c r="T517" s="433"/>
      <c r="U517" s="433"/>
      <c r="V517" s="433"/>
      <c r="W517" s="433"/>
      <c r="X517" s="433"/>
      <c r="Y517" s="433"/>
      <c r="Z517" s="433"/>
    </row>
    <row r="518">
      <c r="H518" s="446"/>
      <c r="N518" s="433"/>
      <c r="O518" s="433"/>
      <c r="P518" s="433"/>
      <c r="Q518" s="433"/>
      <c r="R518" s="433"/>
      <c r="S518" s="433"/>
      <c r="T518" s="433"/>
      <c r="U518" s="433"/>
      <c r="V518" s="433"/>
      <c r="W518" s="433"/>
      <c r="X518" s="433"/>
      <c r="Y518" s="433"/>
      <c r="Z518" s="433"/>
    </row>
    <row r="519">
      <c r="H519" s="446"/>
      <c r="N519" s="433"/>
      <c r="O519" s="433"/>
      <c r="P519" s="433"/>
      <c r="Q519" s="433"/>
      <c r="R519" s="433"/>
      <c r="S519" s="433"/>
      <c r="T519" s="433"/>
      <c r="U519" s="433"/>
      <c r="V519" s="433"/>
      <c r="W519" s="433"/>
      <c r="X519" s="433"/>
      <c r="Y519" s="433"/>
      <c r="Z519" s="433"/>
    </row>
    <row r="520">
      <c r="H520" s="446"/>
      <c r="N520" s="433"/>
      <c r="O520" s="433"/>
      <c r="P520" s="433"/>
      <c r="Q520" s="433"/>
      <c r="R520" s="433"/>
      <c r="S520" s="433"/>
      <c r="T520" s="433"/>
      <c r="U520" s="433"/>
      <c r="V520" s="433"/>
      <c r="W520" s="433"/>
      <c r="X520" s="433"/>
      <c r="Y520" s="433"/>
      <c r="Z520" s="433"/>
    </row>
    <row r="521">
      <c r="H521" s="446"/>
      <c r="N521" s="433"/>
      <c r="O521" s="433"/>
      <c r="P521" s="433"/>
      <c r="Q521" s="433"/>
      <c r="R521" s="433"/>
      <c r="S521" s="433"/>
      <c r="T521" s="433"/>
      <c r="U521" s="433"/>
      <c r="V521" s="433"/>
      <c r="W521" s="433"/>
      <c r="X521" s="433"/>
      <c r="Y521" s="433"/>
      <c r="Z521" s="433"/>
    </row>
    <row r="522">
      <c r="H522" s="446"/>
      <c r="N522" s="433"/>
      <c r="O522" s="433"/>
      <c r="P522" s="433"/>
      <c r="Q522" s="433"/>
      <c r="R522" s="433"/>
      <c r="S522" s="433"/>
      <c r="T522" s="433"/>
      <c r="U522" s="433"/>
      <c r="V522" s="433"/>
      <c r="W522" s="433"/>
      <c r="X522" s="433"/>
      <c r="Y522" s="433"/>
      <c r="Z522" s="433"/>
    </row>
    <row r="523">
      <c r="H523" s="446"/>
      <c r="N523" s="433"/>
      <c r="O523" s="433"/>
      <c r="P523" s="433"/>
      <c r="Q523" s="433"/>
      <c r="R523" s="433"/>
      <c r="S523" s="433"/>
      <c r="T523" s="433"/>
      <c r="U523" s="433"/>
      <c r="V523" s="433"/>
      <c r="W523" s="433"/>
      <c r="X523" s="433"/>
      <c r="Y523" s="433"/>
      <c r="Z523" s="433"/>
    </row>
    <row r="524">
      <c r="H524" s="446"/>
      <c r="N524" s="433"/>
      <c r="O524" s="433"/>
      <c r="P524" s="433"/>
      <c r="Q524" s="433"/>
      <c r="R524" s="433"/>
      <c r="S524" s="433"/>
      <c r="T524" s="433"/>
      <c r="U524" s="433"/>
      <c r="V524" s="433"/>
      <c r="W524" s="433"/>
      <c r="X524" s="433"/>
      <c r="Y524" s="433"/>
      <c r="Z524" s="433"/>
    </row>
    <row r="525">
      <c r="H525" s="446"/>
      <c r="N525" s="433"/>
      <c r="O525" s="433"/>
      <c r="P525" s="433"/>
      <c r="Q525" s="433"/>
      <c r="R525" s="433"/>
      <c r="S525" s="433"/>
      <c r="T525" s="433"/>
      <c r="U525" s="433"/>
      <c r="V525" s="433"/>
      <c r="W525" s="433"/>
      <c r="X525" s="433"/>
      <c r="Y525" s="433"/>
      <c r="Z525" s="433"/>
    </row>
    <row r="526">
      <c r="H526" s="446"/>
      <c r="N526" s="433"/>
      <c r="O526" s="433"/>
      <c r="P526" s="433"/>
      <c r="Q526" s="433"/>
      <c r="R526" s="433"/>
      <c r="S526" s="433"/>
      <c r="T526" s="433"/>
      <c r="U526" s="433"/>
      <c r="V526" s="433"/>
      <c r="W526" s="433"/>
      <c r="X526" s="433"/>
      <c r="Y526" s="433"/>
      <c r="Z526" s="433"/>
    </row>
    <row r="527">
      <c r="H527" s="446"/>
      <c r="N527" s="433"/>
      <c r="O527" s="433"/>
      <c r="P527" s="433"/>
      <c r="Q527" s="433"/>
      <c r="R527" s="433"/>
      <c r="S527" s="433"/>
      <c r="T527" s="433"/>
      <c r="U527" s="433"/>
      <c r="V527" s="433"/>
      <c r="W527" s="433"/>
      <c r="X527" s="433"/>
      <c r="Y527" s="433"/>
      <c r="Z527" s="433"/>
    </row>
    <row r="528">
      <c r="H528" s="446"/>
      <c r="N528" s="433"/>
      <c r="O528" s="433"/>
      <c r="P528" s="433"/>
      <c r="Q528" s="433"/>
      <c r="R528" s="433"/>
      <c r="S528" s="433"/>
      <c r="T528" s="433"/>
      <c r="U528" s="433"/>
      <c r="V528" s="433"/>
      <c r="W528" s="433"/>
      <c r="X528" s="433"/>
      <c r="Y528" s="433"/>
      <c r="Z528" s="433"/>
    </row>
    <row r="529">
      <c r="H529" s="446"/>
      <c r="N529" s="433"/>
      <c r="O529" s="433"/>
      <c r="P529" s="433"/>
      <c r="Q529" s="433"/>
      <c r="R529" s="433"/>
      <c r="S529" s="433"/>
      <c r="T529" s="433"/>
      <c r="U529" s="433"/>
      <c r="V529" s="433"/>
      <c r="W529" s="433"/>
      <c r="X529" s="433"/>
      <c r="Y529" s="433"/>
      <c r="Z529" s="433"/>
    </row>
    <row r="530">
      <c r="H530" s="446"/>
      <c r="N530" s="433"/>
      <c r="O530" s="433"/>
      <c r="P530" s="433"/>
      <c r="Q530" s="433"/>
      <c r="R530" s="433"/>
      <c r="S530" s="433"/>
      <c r="T530" s="433"/>
      <c r="U530" s="433"/>
      <c r="V530" s="433"/>
      <c r="W530" s="433"/>
      <c r="X530" s="433"/>
      <c r="Y530" s="433"/>
      <c r="Z530" s="433"/>
    </row>
    <row r="531">
      <c r="H531" s="446"/>
      <c r="N531" s="433"/>
      <c r="O531" s="433"/>
      <c r="P531" s="433"/>
      <c r="Q531" s="433"/>
      <c r="R531" s="433"/>
      <c r="S531" s="433"/>
      <c r="T531" s="433"/>
      <c r="U531" s="433"/>
      <c r="V531" s="433"/>
      <c r="W531" s="433"/>
      <c r="X531" s="433"/>
      <c r="Y531" s="433"/>
      <c r="Z531" s="433"/>
    </row>
    <row r="532">
      <c r="H532" s="446"/>
      <c r="N532" s="433"/>
      <c r="O532" s="433"/>
      <c r="P532" s="433"/>
      <c r="Q532" s="433"/>
      <c r="R532" s="433"/>
      <c r="S532" s="433"/>
      <c r="T532" s="433"/>
      <c r="U532" s="433"/>
      <c r="V532" s="433"/>
      <c r="W532" s="433"/>
      <c r="X532" s="433"/>
      <c r="Y532" s="433"/>
      <c r="Z532" s="433"/>
    </row>
    <row r="533">
      <c r="H533" s="446"/>
      <c r="N533" s="433"/>
      <c r="O533" s="433"/>
      <c r="P533" s="433"/>
      <c r="Q533" s="433"/>
      <c r="R533" s="433"/>
      <c r="S533" s="433"/>
      <c r="T533" s="433"/>
      <c r="U533" s="433"/>
      <c r="V533" s="433"/>
      <c r="W533" s="433"/>
      <c r="X533" s="433"/>
      <c r="Y533" s="433"/>
      <c r="Z533" s="433"/>
    </row>
    <row r="534">
      <c r="H534" s="446"/>
      <c r="N534" s="433"/>
      <c r="O534" s="433"/>
      <c r="P534" s="433"/>
      <c r="Q534" s="433"/>
      <c r="R534" s="433"/>
      <c r="S534" s="433"/>
      <c r="T534" s="433"/>
      <c r="U534" s="433"/>
      <c r="V534" s="433"/>
      <c r="W534" s="433"/>
      <c r="X534" s="433"/>
      <c r="Y534" s="433"/>
      <c r="Z534" s="433"/>
    </row>
    <row r="535">
      <c r="H535" s="446"/>
      <c r="N535" s="433"/>
      <c r="O535" s="433"/>
      <c r="P535" s="433"/>
      <c r="Q535" s="433"/>
      <c r="R535" s="433"/>
      <c r="S535" s="433"/>
      <c r="T535" s="433"/>
      <c r="U535" s="433"/>
      <c r="V535" s="433"/>
      <c r="W535" s="433"/>
      <c r="X535" s="433"/>
      <c r="Y535" s="433"/>
      <c r="Z535" s="433"/>
    </row>
    <row r="536">
      <c r="H536" s="446"/>
      <c r="N536" s="433"/>
      <c r="O536" s="433"/>
      <c r="P536" s="433"/>
      <c r="Q536" s="433"/>
      <c r="R536" s="433"/>
      <c r="S536" s="433"/>
      <c r="T536" s="433"/>
      <c r="U536" s="433"/>
      <c r="V536" s="433"/>
      <c r="W536" s="433"/>
      <c r="X536" s="433"/>
      <c r="Y536" s="433"/>
      <c r="Z536" s="433"/>
    </row>
    <row r="537">
      <c r="H537" s="446"/>
      <c r="N537" s="433"/>
      <c r="O537" s="433"/>
      <c r="P537" s="433"/>
      <c r="Q537" s="433"/>
      <c r="R537" s="433"/>
      <c r="S537" s="433"/>
      <c r="T537" s="433"/>
      <c r="U537" s="433"/>
      <c r="V537" s="433"/>
      <c r="W537" s="433"/>
      <c r="X537" s="433"/>
      <c r="Y537" s="433"/>
      <c r="Z537" s="433"/>
    </row>
    <row r="538">
      <c r="H538" s="446"/>
      <c r="N538" s="433"/>
      <c r="O538" s="433"/>
      <c r="P538" s="433"/>
      <c r="Q538" s="433"/>
      <c r="R538" s="433"/>
      <c r="S538" s="433"/>
      <c r="T538" s="433"/>
      <c r="U538" s="433"/>
      <c r="V538" s="433"/>
      <c r="W538" s="433"/>
      <c r="X538" s="433"/>
      <c r="Y538" s="433"/>
      <c r="Z538" s="433"/>
    </row>
    <row r="539">
      <c r="H539" s="446"/>
      <c r="N539" s="433"/>
      <c r="O539" s="433"/>
      <c r="P539" s="433"/>
      <c r="Q539" s="433"/>
      <c r="R539" s="433"/>
      <c r="S539" s="433"/>
      <c r="T539" s="433"/>
      <c r="U539" s="433"/>
      <c r="V539" s="433"/>
      <c r="W539" s="433"/>
      <c r="X539" s="433"/>
      <c r="Y539" s="433"/>
      <c r="Z539" s="433"/>
    </row>
    <row r="540">
      <c r="H540" s="446"/>
      <c r="N540" s="433"/>
      <c r="O540" s="433"/>
      <c r="P540" s="433"/>
      <c r="Q540" s="433"/>
      <c r="R540" s="433"/>
      <c r="S540" s="433"/>
      <c r="T540" s="433"/>
      <c r="U540" s="433"/>
      <c r="V540" s="433"/>
      <c r="W540" s="433"/>
      <c r="X540" s="433"/>
      <c r="Y540" s="433"/>
      <c r="Z540" s="433"/>
    </row>
    <row r="541">
      <c r="H541" s="446"/>
      <c r="N541" s="433"/>
      <c r="O541" s="433"/>
      <c r="P541" s="433"/>
      <c r="Q541" s="433"/>
      <c r="R541" s="433"/>
      <c r="S541" s="433"/>
      <c r="T541" s="433"/>
      <c r="U541" s="433"/>
      <c r="V541" s="433"/>
      <c r="W541" s="433"/>
      <c r="X541" s="433"/>
      <c r="Y541" s="433"/>
      <c r="Z541" s="433"/>
    </row>
    <row r="542">
      <c r="H542" s="446"/>
      <c r="N542" s="433"/>
      <c r="O542" s="433"/>
      <c r="P542" s="433"/>
      <c r="Q542" s="433"/>
      <c r="R542" s="433"/>
      <c r="S542" s="433"/>
      <c r="T542" s="433"/>
      <c r="U542" s="433"/>
      <c r="V542" s="433"/>
      <c r="W542" s="433"/>
      <c r="X542" s="433"/>
      <c r="Y542" s="433"/>
      <c r="Z542" s="433"/>
    </row>
    <row r="543">
      <c r="H543" s="446"/>
      <c r="N543" s="433"/>
      <c r="O543" s="433"/>
      <c r="P543" s="433"/>
      <c r="Q543" s="433"/>
      <c r="R543" s="433"/>
      <c r="S543" s="433"/>
      <c r="T543" s="433"/>
      <c r="U543" s="433"/>
      <c r="V543" s="433"/>
      <c r="W543" s="433"/>
      <c r="X543" s="433"/>
      <c r="Y543" s="433"/>
      <c r="Z543" s="433"/>
    </row>
    <row r="544">
      <c r="H544" s="446"/>
      <c r="N544" s="433"/>
      <c r="O544" s="433"/>
      <c r="P544" s="433"/>
      <c r="Q544" s="433"/>
      <c r="R544" s="433"/>
      <c r="S544" s="433"/>
      <c r="T544" s="433"/>
      <c r="U544" s="433"/>
      <c r="V544" s="433"/>
      <c r="W544" s="433"/>
      <c r="X544" s="433"/>
      <c r="Y544" s="433"/>
      <c r="Z544" s="433"/>
    </row>
    <row r="545">
      <c r="H545" s="446"/>
      <c r="N545" s="433"/>
      <c r="O545" s="433"/>
      <c r="P545" s="433"/>
      <c r="Q545" s="433"/>
      <c r="R545" s="433"/>
      <c r="S545" s="433"/>
      <c r="T545" s="433"/>
      <c r="U545" s="433"/>
      <c r="V545" s="433"/>
      <c r="W545" s="433"/>
      <c r="X545" s="433"/>
      <c r="Y545" s="433"/>
      <c r="Z545" s="433"/>
    </row>
    <row r="546">
      <c r="H546" s="446"/>
      <c r="N546" s="433"/>
      <c r="O546" s="433"/>
      <c r="P546" s="433"/>
      <c r="Q546" s="433"/>
      <c r="R546" s="433"/>
      <c r="S546" s="433"/>
      <c r="T546" s="433"/>
      <c r="U546" s="433"/>
      <c r="V546" s="433"/>
      <c r="W546" s="433"/>
      <c r="X546" s="433"/>
      <c r="Y546" s="433"/>
      <c r="Z546" s="433"/>
    </row>
    <row r="547">
      <c r="H547" s="446"/>
      <c r="N547" s="433"/>
      <c r="O547" s="433"/>
      <c r="P547" s="433"/>
      <c r="Q547" s="433"/>
      <c r="R547" s="433"/>
      <c r="S547" s="433"/>
      <c r="T547" s="433"/>
      <c r="U547" s="433"/>
      <c r="V547" s="433"/>
      <c r="W547" s="433"/>
      <c r="X547" s="433"/>
      <c r="Y547" s="433"/>
      <c r="Z547" s="433"/>
    </row>
    <row r="548">
      <c r="H548" s="446"/>
      <c r="N548" s="433"/>
      <c r="O548" s="433"/>
      <c r="P548" s="433"/>
      <c r="Q548" s="433"/>
      <c r="R548" s="433"/>
      <c r="S548" s="433"/>
      <c r="T548" s="433"/>
      <c r="U548" s="433"/>
      <c r="V548" s="433"/>
      <c r="W548" s="433"/>
      <c r="X548" s="433"/>
      <c r="Y548" s="433"/>
      <c r="Z548" s="433"/>
    </row>
    <row r="549">
      <c r="H549" s="446"/>
      <c r="N549" s="433"/>
      <c r="O549" s="433"/>
      <c r="P549" s="433"/>
      <c r="Q549" s="433"/>
      <c r="R549" s="433"/>
      <c r="S549" s="433"/>
      <c r="T549" s="433"/>
      <c r="U549" s="433"/>
      <c r="V549" s="433"/>
      <c r="W549" s="433"/>
      <c r="X549" s="433"/>
      <c r="Y549" s="433"/>
      <c r="Z549" s="433"/>
    </row>
    <row r="550">
      <c r="H550" s="446"/>
      <c r="N550" s="433"/>
      <c r="O550" s="433"/>
      <c r="P550" s="433"/>
      <c r="Q550" s="433"/>
      <c r="R550" s="433"/>
      <c r="S550" s="433"/>
      <c r="T550" s="433"/>
      <c r="U550" s="433"/>
      <c r="V550" s="433"/>
      <c r="W550" s="433"/>
      <c r="X550" s="433"/>
      <c r="Y550" s="433"/>
      <c r="Z550" s="433"/>
    </row>
    <row r="551">
      <c r="H551" s="446"/>
      <c r="N551" s="433"/>
      <c r="O551" s="433"/>
      <c r="P551" s="433"/>
      <c r="Q551" s="433"/>
      <c r="R551" s="433"/>
      <c r="S551" s="433"/>
      <c r="T551" s="433"/>
      <c r="U551" s="433"/>
      <c r="V551" s="433"/>
      <c r="W551" s="433"/>
      <c r="X551" s="433"/>
      <c r="Y551" s="433"/>
      <c r="Z551" s="433"/>
    </row>
    <row r="552">
      <c r="H552" s="446"/>
      <c r="N552" s="433"/>
      <c r="O552" s="433"/>
      <c r="P552" s="433"/>
      <c r="Q552" s="433"/>
      <c r="R552" s="433"/>
      <c r="S552" s="433"/>
      <c r="T552" s="433"/>
      <c r="U552" s="433"/>
      <c r="V552" s="433"/>
      <c r="W552" s="433"/>
      <c r="X552" s="433"/>
      <c r="Y552" s="433"/>
      <c r="Z552" s="433"/>
    </row>
    <row r="553">
      <c r="H553" s="446"/>
      <c r="N553" s="433"/>
      <c r="O553" s="433"/>
      <c r="P553" s="433"/>
      <c r="Q553" s="433"/>
      <c r="R553" s="433"/>
      <c r="S553" s="433"/>
      <c r="T553" s="433"/>
      <c r="U553" s="433"/>
      <c r="V553" s="433"/>
      <c r="W553" s="433"/>
      <c r="X553" s="433"/>
      <c r="Y553" s="433"/>
      <c r="Z553" s="433"/>
    </row>
    <row r="554">
      <c r="H554" s="446"/>
      <c r="N554" s="433"/>
      <c r="O554" s="433"/>
      <c r="P554" s="433"/>
      <c r="Q554" s="433"/>
      <c r="R554" s="433"/>
      <c r="S554" s="433"/>
      <c r="T554" s="433"/>
      <c r="U554" s="433"/>
      <c r="V554" s="433"/>
      <c r="W554" s="433"/>
      <c r="X554" s="433"/>
      <c r="Y554" s="433"/>
      <c r="Z554" s="433"/>
    </row>
    <row r="555">
      <c r="H555" s="446"/>
      <c r="N555" s="433"/>
      <c r="O555" s="433"/>
      <c r="P555" s="433"/>
      <c r="Q555" s="433"/>
      <c r="R555" s="433"/>
      <c r="S555" s="433"/>
      <c r="T555" s="433"/>
      <c r="U555" s="433"/>
      <c r="V555" s="433"/>
      <c r="W555" s="433"/>
      <c r="X555" s="433"/>
      <c r="Y555" s="433"/>
      <c r="Z555" s="433"/>
    </row>
    <row r="556">
      <c r="H556" s="446"/>
      <c r="N556" s="433"/>
      <c r="O556" s="433"/>
      <c r="P556" s="433"/>
      <c r="Q556" s="433"/>
      <c r="R556" s="433"/>
      <c r="S556" s="433"/>
      <c r="T556" s="433"/>
      <c r="U556" s="433"/>
      <c r="V556" s="433"/>
      <c r="W556" s="433"/>
      <c r="X556" s="433"/>
      <c r="Y556" s="433"/>
      <c r="Z556" s="433"/>
    </row>
    <row r="557">
      <c r="H557" s="446"/>
      <c r="N557" s="433"/>
      <c r="O557" s="433"/>
      <c r="P557" s="433"/>
      <c r="Q557" s="433"/>
      <c r="R557" s="433"/>
      <c r="S557" s="433"/>
      <c r="T557" s="433"/>
      <c r="U557" s="433"/>
      <c r="V557" s="433"/>
      <c r="W557" s="433"/>
      <c r="X557" s="433"/>
      <c r="Y557" s="433"/>
      <c r="Z557" s="433"/>
    </row>
    <row r="558">
      <c r="H558" s="446"/>
      <c r="N558" s="433"/>
      <c r="O558" s="433"/>
      <c r="P558" s="433"/>
      <c r="Q558" s="433"/>
      <c r="R558" s="433"/>
      <c r="S558" s="433"/>
      <c r="T558" s="433"/>
      <c r="U558" s="433"/>
      <c r="V558" s="433"/>
      <c r="W558" s="433"/>
      <c r="X558" s="433"/>
      <c r="Y558" s="433"/>
      <c r="Z558" s="433"/>
    </row>
    <row r="559">
      <c r="H559" s="446"/>
      <c r="N559" s="433"/>
      <c r="O559" s="433"/>
      <c r="P559" s="433"/>
      <c r="Q559" s="433"/>
      <c r="R559" s="433"/>
      <c r="S559" s="433"/>
      <c r="T559" s="433"/>
      <c r="U559" s="433"/>
      <c r="V559" s="433"/>
      <c r="W559" s="433"/>
      <c r="X559" s="433"/>
      <c r="Y559" s="433"/>
      <c r="Z559" s="433"/>
    </row>
    <row r="560">
      <c r="H560" s="446"/>
      <c r="N560" s="433"/>
      <c r="O560" s="433"/>
      <c r="P560" s="433"/>
      <c r="Q560" s="433"/>
      <c r="R560" s="433"/>
      <c r="S560" s="433"/>
      <c r="T560" s="433"/>
      <c r="U560" s="433"/>
      <c r="V560" s="433"/>
      <c r="W560" s="433"/>
      <c r="X560" s="433"/>
      <c r="Y560" s="433"/>
      <c r="Z560" s="433"/>
    </row>
    <row r="561">
      <c r="H561" s="446"/>
      <c r="N561" s="433"/>
      <c r="O561" s="433"/>
      <c r="P561" s="433"/>
      <c r="Q561" s="433"/>
      <c r="R561" s="433"/>
      <c r="S561" s="433"/>
      <c r="T561" s="433"/>
      <c r="U561" s="433"/>
      <c r="V561" s="433"/>
      <c r="W561" s="433"/>
      <c r="X561" s="433"/>
      <c r="Y561" s="433"/>
      <c r="Z561" s="433"/>
    </row>
    <row r="562">
      <c r="H562" s="446"/>
      <c r="N562" s="433"/>
      <c r="O562" s="433"/>
      <c r="P562" s="433"/>
      <c r="Q562" s="433"/>
      <c r="R562" s="433"/>
      <c r="S562" s="433"/>
      <c r="T562" s="433"/>
      <c r="U562" s="433"/>
      <c r="V562" s="433"/>
      <c r="W562" s="433"/>
      <c r="X562" s="433"/>
      <c r="Y562" s="433"/>
      <c r="Z562" s="433"/>
    </row>
    <row r="563">
      <c r="H563" s="446"/>
      <c r="N563" s="433"/>
      <c r="O563" s="433"/>
      <c r="P563" s="433"/>
      <c r="Q563" s="433"/>
      <c r="R563" s="433"/>
      <c r="S563" s="433"/>
      <c r="T563" s="433"/>
      <c r="U563" s="433"/>
      <c r="V563" s="433"/>
      <c r="W563" s="433"/>
      <c r="X563" s="433"/>
      <c r="Y563" s="433"/>
      <c r="Z563" s="433"/>
    </row>
    <row r="564">
      <c r="H564" s="446"/>
      <c r="N564" s="433"/>
      <c r="O564" s="433"/>
      <c r="P564" s="433"/>
      <c r="Q564" s="433"/>
      <c r="R564" s="433"/>
      <c r="S564" s="433"/>
      <c r="T564" s="433"/>
      <c r="U564" s="433"/>
      <c r="V564" s="433"/>
      <c r="W564" s="433"/>
      <c r="X564" s="433"/>
      <c r="Y564" s="433"/>
      <c r="Z564" s="433"/>
    </row>
    <row r="565">
      <c r="H565" s="446"/>
      <c r="N565" s="433"/>
      <c r="O565" s="433"/>
      <c r="P565" s="433"/>
      <c r="Q565" s="433"/>
      <c r="R565" s="433"/>
      <c r="S565" s="433"/>
      <c r="T565" s="433"/>
      <c r="U565" s="433"/>
      <c r="V565" s="433"/>
      <c r="W565" s="433"/>
      <c r="X565" s="433"/>
      <c r="Y565" s="433"/>
      <c r="Z565" s="433"/>
    </row>
    <row r="566">
      <c r="H566" s="446"/>
      <c r="N566" s="433"/>
      <c r="O566" s="433"/>
      <c r="P566" s="433"/>
      <c r="Q566" s="433"/>
      <c r="R566" s="433"/>
      <c r="S566" s="433"/>
      <c r="T566" s="433"/>
      <c r="U566" s="433"/>
      <c r="V566" s="433"/>
      <c r="W566" s="433"/>
      <c r="X566" s="433"/>
      <c r="Y566" s="433"/>
      <c r="Z566" s="433"/>
    </row>
    <row r="567">
      <c r="H567" s="446"/>
      <c r="N567" s="433"/>
      <c r="O567" s="433"/>
      <c r="P567" s="433"/>
      <c r="Q567" s="433"/>
      <c r="R567" s="433"/>
      <c r="S567" s="433"/>
      <c r="T567" s="433"/>
      <c r="U567" s="433"/>
      <c r="V567" s="433"/>
      <c r="W567" s="433"/>
      <c r="X567" s="433"/>
      <c r="Y567" s="433"/>
      <c r="Z567" s="433"/>
    </row>
    <row r="568">
      <c r="H568" s="446"/>
      <c r="N568" s="433"/>
      <c r="O568" s="433"/>
      <c r="P568" s="433"/>
      <c r="Q568" s="433"/>
      <c r="R568" s="433"/>
      <c r="S568" s="433"/>
      <c r="T568" s="433"/>
      <c r="U568" s="433"/>
      <c r="V568" s="433"/>
      <c r="W568" s="433"/>
      <c r="X568" s="433"/>
      <c r="Y568" s="433"/>
      <c r="Z568" s="433"/>
    </row>
    <row r="569">
      <c r="H569" s="446"/>
      <c r="N569" s="433"/>
      <c r="O569" s="433"/>
      <c r="P569" s="433"/>
      <c r="Q569" s="433"/>
      <c r="R569" s="433"/>
      <c r="S569" s="433"/>
      <c r="T569" s="433"/>
      <c r="U569" s="433"/>
      <c r="V569" s="433"/>
      <c r="W569" s="433"/>
      <c r="X569" s="433"/>
      <c r="Y569" s="433"/>
      <c r="Z569" s="433"/>
    </row>
    <row r="570">
      <c r="H570" s="446"/>
      <c r="N570" s="433"/>
      <c r="O570" s="433"/>
      <c r="P570" s="433"/>
      <c r="Q570" s="433"/>
      <c r="R570" s="433"/>
      <c r="S570" s="433"/>
      <c r="T570" s="433"/>
      <c r="U570" s="433"/>
      <c r="V570" s="433"/>
      <c r="W570" s="433"/>
      <c r="X570" s="433"/>
      <c r="Y570" s="433"/>
      <c r="Z570" s="433"/>
    </row>
    <row r="571">
      <c r="H571" s="446"/>
      <c r="N571" s="433"/>
      <c r="O571" s="433"/>
      <c r="P571" s="433"/>
      <c r="Q571" s="433"/>
      <c r="R571" s="433"/>
      <c r="S571" s="433"/>
      <c r="T571" s="433"/>
      <c r="U571" s="433"/>
      <c r="V571" s="433"/>
      <c r="W571" s="433"/>
      <c r="X571" s="433"/>
      <c r="Y571" s="433"/>
      <c r="Z571" s="433"/>
    </row>
    <row r="572">
      <c r="H572" s="446"/>
      <c r="N572" s="433"/>
      <c r="O572" s="433"/>
      <c r="P572" s="433"/>
      <c r="Q572" s="433"/>
      <c r="R572" s="433"/>
      <c r="S572" s="433"/>
      <c r="T572" s="433"/>
      <c r="U572" s="433"/>
      <c r="V572" s="433"/>
      <c r="W572" s="433"/>
      <c r="X572" s="433"/>
      <c r="Y572" s="433"/>
      <c r="Z572" s="433"/>
    </row>
    <row r="573">
      <c r="H573" s="446"/>
      <c r="N573" s="433"/>
      <c r="O573" s="433"/>
      <c r="P573" s="433"/>
      <c r="Q573" s="433"/>
      <c r="R573" s="433"/>
      <c r="S573" s="433"/>
      <c r="T573" s="433"/>
      <c r="U573" s="433"/>
      <c r="V573" s="433"/>
      <c r="W573" s="433"/>
      <c r="X573" s="433"/>
      <c r="Y573" s="433"/>
      <c r="Z573" s="433"/>
    </row>
    <row r="574">
      <c r="H574" s="446"/>
      <c r="N574" s="433"/>
      <c r="O574" s="433"/>
      <c r="P574" s="433"/>
      <c r="Q574" s="433"/>
      <c r="R574" s="433"/>
      <c r="S574" s="433"/>
      <c r="T574" s="433"/>
      <c r="U574" s="433"/>
      <c r="V574" s="433"/>
      <c r="W574" s="433"/>
      <c r="X574" s="433"/>
      <c r="Y574" s="433"/>
      <c r="Z574" s="433"/>
    </row>
    <row r="575">
      <c r="H575" s="446"/>
      <c r="N575" s="433"/>
      <c r="O575" s="433"/>
      <c r="P575" s="433"/>
      <c r="Q575" s="433"/>
      <c r="R575" s="433"/>
      <c r="S575" s="433"/>
      <c r="T575" s="433"/>
      <c r="U575" s="433"/>
      <c r="V575" s="433"/>
      <c r="W575" s="433"/>
      <c r="X575" s="433"/>
      <c r="Y575" s="433"/>
      <c r="Z575" s="433"/>
    </row>
    <row r="576">
      <c r="H576" s="446"/>
      <c r="N576" s="433"/>
      <c r="O576" s="433"/>
      <c r="P576" s="433"/>
      <c r="Q576" s="433"/>
      <c r="R576" s="433"/>
      <c r="S576" s="433"/>
      <c r="T576" s="433"/>
      <c r="U576" s="433"/>
      <c r="V576" s="433"/>
      <c r="W576" s="433"/>
      <c r="X576" s="433"/>
      <c r="Y576" s="433"/>
      <c r="Z576" s="433"/>
    </row>
    <row r="577">
      <c r="H577" s="446"/>
      <c r="N577" s="433"/>
      <c r="O577" s="433"/>
      <c r="P577" s="433"/>
      <c r="Q577" s="433"/>
      <c r="R577" s="433"/>
      <c r="S577" s="433"/>
      <c r="T577" s="433"/>
      <c r="U577" s="433"/>
      <c r="V577" s="433"/>
      <c r="W577" s="433"/>
      <c r="X577" s="433"/>
      <c r="Y577" s="433"/>
      <c r="Z577" s="433"/>
    </row>
    <row r="578">
      <c r="H578" s="446"/>
      <c r="N578" s="433"/>
      <c r="O578" s="433"/>
      <c r="P578" s="433"/>
      <c r="Q578" s="433"/>
      <c r="R578" s="433"/>
      <c r="S578" s="433"/>
      <c r="T578" s="433"/>
      <c r="U578" s="433"/>
      <c r="V578" s="433"/>
      <c r="W578" s="433"/>
      <c r="X578" s="433"/>
      <c r="Y578" s="433"/>
      <c r="Z578" s="433"/>
    </row>
    <row r="579">
      <c r="H579" s="446"/>
      <c r="N579" s="433"/>
      <c r="O579" s="433"/>
      <c r="P579" s="433"/>
      <c r="Q579" s="433"/>
      <c r="R579" s="433"/>
      <c r="S579" s="433"/>
      <c r="T579" s="433"/>
      <c r="U579" s="433"/>
      <c r="V579" s="433"/>
      <c r="W579" s="433"/>
      <c r="X579" s="433"/>
      <c r="Y579" s="433"/>
      <c r="Z579" s="433"/>
    </row>
    <row r="580">
      <c r="H580" s="446"/>
      <c r="N580" s="433"/>
      <c r="O580" s="433"/>
      <c r="P580" s="433"/>
      <c r="Q580" s="433"/>
      <c r="R580" s="433"/>
      <c r="S580" s="433"/>
      <c r="T580" s="433"/>
      <c r="U580" s="433"/>
      <c r="V580" s="433"/>
      <c r="W580" s="433"/>
      <c r="X580" s="433"/>
      <c r="Y580" s="433"/>
      <c r="Z580" s="433"/>
    </row>
    <row r="581">
      <c r="H581" s="446"/>
      <c r="N581" s="433"/>
      <c r="O581" s="433"/>
      <c r="P581" s="433"/>
      <c r="Q581" s="433"/>
      <c r="R581" s="433"/>
      <c r="S581" s="433"/>
      <c r="T581" s="433"/>
      <c r="U581" s="433"/>
      <c r="V581" s="433"/>
      <c r="W581" s="433"/>
      <c r="X581" s="433"/>
      <c r="Y581" s="433"/>
      <c r="Z581" s="433"/>
    </row>
    <row r="582">
      <c r="H582" s="446"/>
      <c r="N582" s="433"/>
      <c r="O582" s="433"/>
      <c r="P582" s="433"/>
      <c r="Q582" s="433"/>
      <c r="R582" s="433"/>
      <c r="S582" s="433"/>
      <c r="T582" s="433"/>
      <c r="U582" s="433"/>
      <c r="V582" s="433"/>
      <c r="W582" s="433"/>
      <c r="X582" s="433"/>
      <c r="Y582" s="433"/>
      <c r="Z582" s="433"/>
    </row>
    <row r="583">
      <c r="H583" s="446"/>
      <c r="N583" s="433"/>
      <c r="O583" s="433"/>
      <c r="P583" s="433"/>
      <c r="Q583" s="433"/>
      <c r="R583" s="433"/>
      <c r="S583" s="433"/>
      <c r="T583" s="433"/>
      <c r="U583" s="433"/>
      <c r="V583" s="433"/>
      <c r="W583" s="433"/>
      <c r="X583" s="433"/>
      <c r="Y583" s="433"/>
      <c r="Z583" s="433"/>
    </row>
    <row r="584">
      <c r="H584" s="446"/>
      <c r="N584" s="433"/>
      <c r="O584" s="433"/>
      <c r="P584" s="433"/>
      <c r="Q584" s="433"/>
      <c r="R584" s="433"/>
      <c r="S584" s="433"/>
      <c r="T584" s="433"/>
      <c r="U584" s="433"/>
      <c r="V584" s="433"/>
      <c r="W584" s="433"/>
      <c r="X584" s="433"/>
      <c r="Y584" s="433"/>
      <c r="Z584" s="433"/>
    </row>
    <row r="585">
      <c r="H585" s="446"/>
      <c r="N585" s="433"/>
      <c r="O585" s="433"/>
      <c r="P585" s="433"/>
      <c r="Q585" s="433"/>
      <c r="R585" s="433"/>
      <c r="S585" s="433"/>
      <c r="T585" s="433"/>
      <c r="U585" s="433"/>
      <c r="V585" s="433"/>
      <c r="W585" s="433"/>
      <c r="X585" s="433"/>
      <c r="Y585" s="433"/>
      <c r="Z585" s="433"/>
    </row>
    <row r="586">
      <c r="H586" s="446"/>
      <c r="N586" s="433"/>
      <c r="O586" s="433"/>
      <c r="P586" s="433"/>
      <c r="Q586" s="433"/>
      <c r="R586" s="433"/>
      <c r="S586" s="433"/>
      <c r="T586" s="433"/>
      <c r="U586" s="433"/>
      <c r="V586" s="433"/>
      <c r="W586" s="433"/>
      <c r="X586" s="433"/>
      <c r="Y586" s="433"/>
      <c r="Z586" s="433"/>
    </row>
    <row r="587">
      <c r="H587" s="446"/>
      <c r="N587" s="433"/>
      <c r="O587" s="433"/>
      <c r="P587" s="433"/>
      <c r="Q587" s="433"/>
      <c r="R587" s="433"/>
      <c r="S587" s="433"/>
      <c r="T587" s="433"/>
      <c r="U587" s="433"/>
      <c r="V587" s="433"/>
      <c r="W587" s="433"/>
      <c r="X587" s="433"/>
      <c r="Y587" s="433"/>
      <c r="Z587" s="433"/>
    </row>
    <row r="588">
      <c r="H588" s="446"/>
      <c r="N588" s="433"/>
      <c r="O588" s="433"/>
      <c r="P588" s="433"/>
      <c r="Q588" s="433"/>
      <c r="R588" s="433"/>
      <c r="S588" s="433"/>
      <c r="T588" s="433"/>
      <c r="U588" s="433"/>
      <c r="V588" s="433"/>
      <c r="W588" s="433"/>
      <c r="X588" s="433"/>
      <c r="Y588" s="433"/>
      <c r="Z588" s="433"/>
    </row>
    <row r="589">
      <c r="H589" s="446"/>
      <c r="N589" s="433"/>
      <c r="O589" s="433"/>
      <c r="P589" s="433"/>
      <c r="Q589" s="433"/>
      <c r="R589" s="433"/>
      <c r="S589" s="433"/>
      <c r="T589" s="433"/>
      <c r="U589" s="433"/>
      <c r="V589" s="433"/>
      <c r="W589" s="433"/>
      <c r="X589" s="433"/>
      <c r="Y589" s="433"/>
      <c r="Z589" s="433"/>
    </row>
    <row r="590">
      <c r="H590" s="446"/>
      <c r="N590" s="433"/>
      <c r="O590" s="433"/>
      <c r="P590" s="433"/>
      <c r="Q590" s="433"/>
      <c r="R590" s="433"/>
      <c r="S590" s="433"/>
      <c r="T590" s="433"/>
      <c r="U590" s="433"/>
      <c r="V590" s="433"/>
      <c r="W590" s="433"/>
      <c r="X590" s="433"/>
      <c r="Y590" s="433"/>
      <c r="Z590" s="433"/>
    </row>
    <row r="591">
      <c r="H591" s="446"/>
      <c r="N591" s="433"/>
      <c r="O591" s="433"/>
      <c r="P591" s="433"/>
      <c r="Q591" s="433"/>
      <c r="R591" s="433"/>
      <c r="S591" s="433"/>
      <c r="T591" s="433"/>
      <c r="U591" s="433"/>
      <c r="V591" s="433"/>
      <c r="W591" s="433"/>
      <c r="X591" s="433"/>
      <c r="Y591" s="433"/>
      <c r="Z591" s="433"/>
    </row>
    <row r="592">
      <c r="H592" s="446"/>
      <c r="N592" s="433"/>
      <c r="O592" s="433"/>
      <c r="P592" s="433"/>
      <c r="Q592" s="433"/>
      <c r="R592" s="433"/>
      <c r="S592" s="433"/>
      <c r="T592" s="433"/>
      <c r="U592" s="433"/>
      <c r="V592" s="433"/>
      <c r="W592" s="433"/>
      <c r="X592" s="433"/>
      <c r="Y592" s="433"/>
      <c r="Z592" s="433"/>
    </row>
    <row r="593">
      <c r="H593" s="446"/>
      <c r="N593" s="433"/>
      <c r="O593" s="433"/>
      <c r="P593" s="433"/>
      <c r="Q593" s="433"/>
      <c r="R593" s="433"/>
      <c r="S593" s="433"/>
      <c r="T593" s="433"/>
      <c r="U593" s="433"/>
      <c r="V593" s="433"/>
      <c r="W593" s="433"/>
      <c r="X593" s="433"/>
      <c r="Y593" s="433"/>
      <c r="Z593" s="433"/>
    </row>
    <row r="594">
      <c r="H594" s="446"/>
      <c r="N594" s="433"/>
      <c r="O594" s="433"/>
      <c r="P594" s="433"/>
      <c r="Q594" s="433"/>
      <c r="R594" s="433"/>
      <c r="S594" s="433"/>
      <c r="T594" s="433"/>
      <c r="U594" s="433"/>
      <c r="V594" s="433"/>
      <c r="W594" s="433"/>
      <c r="X594" s="433"/>
      <c r="Y594" s="433"/>
      <c r="Z594" s="433"/>
    </row>
    <row r="595">
      <c r="H595" s="446"/>
      <c r="N595" s="433"/>
      <c r="O595" s="433"/>
      <c r="P595" s="433"/>
      <c r="Q595" s="433"/>
      <c r="R595" s="433"/>
      <c r="S595" s="433"/>
      <c r="T595" s="433"/>
      <c r="U595" s="433"/>
      <c r="V595" s="433"/>
      <c r="W595" s="433"/>
      <c r="X595" s="433"/>
      <c r="Y595" s="433"/>
      <c r="Z595" s="433"/>
    </row>
    <row r="596">
      <c r="H596" s="446"/>
      <c r="N596" s="433"/>
      <c r="O596" s="433"/>
      <c r="P596" s="433"/>
      <c r="Q596" s="433"/>
      <c r="R596" s="433"/>
      <c r="S596" s="433"/>
      <c r="T596" s="433"/>
      <c r="U596" s="433"/>
      <c r="V596" s="433"/>
      <c r="W596" s="433"/>
      <c r="X596" s="433"/>
      <c r="Y596" s="433"/>
      <c r="Z596" s="433"/>
    </row>
    <row r="597">
      <c r="H597" s="446"/>
      <c r="N597" s="433"/>
      <c r="O597" s="433"/>
      <c r="P597" s="433"/>
      <c r="Q597" s="433"/>
      <c r="R597" s="433"/>
      <c r="S597" s="433"/>
      <c r="T597" s="433"/>
      <c r="U597" s="433"/>
      <c r="V597" s="433"/>
      <c r="W597" s="433"/>
      <c r="X597" s="433"/>
      <c r="Y597" s="433"/>
      <c r="Z597" s="433"/>
    </row>
    <row r="598">
      <c r="H598" s="446"/>
      <c r="N598" s="433"/>
      <c r="O598" s="433"/>
      <c r="P598" s="433"/>
      <c r="Q598" s="433"/>
      <c r="R598" s="433"/>
      <c r="S598" s="433"/>
      <c r="T598" s="433"/>
      <c r="U598" s="433"/>
      <c r="V598" s="433"/>
      <c r="W598" s="433"/>
      <c r="X598" s="433"/>
      <c r="Y598" s="433"/>
      <c r="Z598" s="433"/>
    </row>
    <row r="599">
      <c r="H599" s="446"/>
      <c r="N599" s="433"/>
      <c r="O599" s="433"/>
      <c r="P599" s="433"/>
      <c r="Q599" s="433"/>
      <c r="R599" s="433"/>
      <c r="S599" s="433"/>
      <c r="T599" s="433"/>
      <c r="U599" s="433"/>
      <c r="V599" s="433"/>
      <c r="W599" s="433"/>
      <c r="X599" s="433"/>
      <c r="Y599" s="433"/>
      <c r="Z599" s="433"/>
    </row>
    <row r="600">
      <c r="H600" s="446"/>
      <c r="N600" s="433"/>
      <c r="O600" s="433"/>
      <c r="P600" s="433"/>
      <c r="Q600" s="433"/>
      <c r="R600" s="433"/>
      <c r="S600" s="433"/>
      <c r="T600" s="433"/>
      <c r="U600" s="433"/>
      <c r="V600" s="433"/>
      <c r="W600" s="433"/>
      <c r="X600" s="433"/>
      <c r="Y600" s="433"/>
      <c r="Z600" s="433"/>
    </row>
    <row r="601">
      <c r="H601" s="446"/>
      <c r="N601" s="433"/>
      <c r="O601" s="433"/>
      <c r="P601" s="433"/>
      <c r="Q601" s="433"/>
      <c r="R601" s="433"/>
      <c r="S601" s="433"/>
      <c r="T601" s="433"/>
      <c r="U601" s="433"/>
      <c r="V601" s="433"/>
      <c r="W601" s="433"/>
      <c r="X601" s="433"/>
      <c r="Y601" s="433"/>
      <c r="Z601" s="433"/>
    </row>
    <row r="602">
      <c r="H602" s="446"/>
      <c r="N602" s="433"/>
      <c r="O602" s="433"/>
      <c r="P602" s="433"/>
      <c r="Q602" s="433"/>
      <c r="R602" s="433"/>
      <c r="S602" s="433"/>
      <c r="T602" s="433"/>
      <c r="U602" s="433"/>
      <c r="V602" s="433"/>
      <c r="W602" s="433"/>
      <c r="X602" s="433"/>
      <c r="Y602" s="433"/>
      <c r="Z602" s="433"/>
    </row>
    <row r="603">
      <c r="H603" s="446"/>
      <c r="N603" s="433"/>
      <c r="O603" s="433"/>
      <c r="P603" s="433"/>
      <c r="Q603" s="433"/>
      <c r="R603" s="433"/>
      <c r="S603" s="433"/>
      <c r="T603" s="433"/>
      <c r="U603" s="433"/>
      <c r="V603" s="433"/>
      <c r="W603" s="433"/>
      <c r="X603" s="433"/>
      <c r="Y603" s="433"/>
      <c r="Z603" s="433"/>
    </row>
    <row r="604">
      <c r="H604" s="446"/>
      <c r="N604" s="433"/>
      <c r="O604" s="433"/>
      <c r="P604" s="433"/>
      <c r="Q604" s="433"/>
      <c r="R604" s="433"/>
      <c r="S604" s="433"/>
      <c r="T604" s="433"/>
      <c r="U604" s="433"/>
      <c r="V604" s="433"/>
      <c r="W604" s="433"/>
      <c r="X604" s="433"/>
      <c r="Y604" s="433"/>
      <c r="Z604" s="433"/>
    </row>
    <row r="605">
      <c r="H605" s="446"/>
      <c r="N605" s="433"/>
      <c r="O605" s="433"/>
      <c r="P605" s="433"/>
      <c r="Q605" s="433"/>
      <c r="R605" s="433"/>
      <c r="S605" s="433"/>
      <c r="T605" s="433"/>
      <c r="U605" s="433"/>
      <c r="V605" s="433"/>
      <c r="W605" s="433"/>
      <c r="X605" s="433"/>
      <c r="Y605" s="433"/>
      <c r="Z605" s="433"/>
    </row>
    <row r="606">
      <c r="H606" s="446"/>
      <c r="N606" s="433"/>
      <c r="O606" s="433"/>
      <c r="P606" s="433"/>
      <c r="Q606" s="433"/>
      <c r="R606" s="433"/>
      <c r="S606" s="433"/>
      <c r="T606" s="433"/>
      <c r="U606" s="433"/>
      <c r="V606" s="433"/>
      <c r="W606" s="433"/>
      <c r="X606" s="433"/>
      <c r="Y606" s="433"/>
      <c r="Z606" s="433"/>
    </row>
    <row r="607">
      <c r="H607" s="446"/>
      <c r="N607" s="433"/>
      <c r="O607" s="433"/>
      <c r="P607" s="433"/>
      <c r="Q607" s="433"/>
      <c r="R607" s="433"/>
      <c r="S607" s="433"/>
      <c r="T607" s="433"/>
      <c r="U607" s="433"/>
      <c r="V607" s="433"/>
      <c r="W607" s="433"/>
      <c r="X607" s="433"/>
      <c r="Y607" s="433"/>
      <c r="Z607" s="433"/>
    </row>
    <row r="608">
      <c r="H608" s="446"/>
      <c r="N608" s="433"/>
      <c r="O608" s="433"/>
      <c r="P608" s="433"/>
      <c r="Q608" s="433"/>
      <c r="R608" s="433"/>
      <c r="S608" s="433"/>
      <c r="T608" s="433"/>
      <c r="U608" s="433"/>
      <c r="V608" s="433"/>
      <c r="W608" s="433"/>
      <c r="X608" s="433"/>
      <c r="Y608" s="433"/>
      <c r="Z608" s="433"/>
    </row>
    <row r="609">
      <c r="H609" s="446"/>
      <c r="N609" s="433"/>
      <c r="O609" s="433"/>
      <c r="P609" s="433"/>
      <c r="Q609" s="433"/>
      <c r="R609" s="433"/>
      <c r="S609" s="433"/>
      <c r="T609" s="433"/>
      <c r="U609" s="433"/>
      <c r="V609" s="433"/>
      <c r="W609" s="433"/>
      <c r="X609" s="433"/>
      <c r="Y609" s="433"/>
      <c r="Z609" s="433"/>
    </row>
    <row r="610">
      <c r="H610" s="446"/>
      <c r="N610" s="433"/>
      <c r="O610" s="433"/>
      <c r="P610" s="433"/>
      <c r="Q610" s="433"/>
      <c r="R610" s="433"/>
      <c r="S610" s="433"/>
      <c r="T610" s="433"/>
      <c r="U610" s="433"/>
      <c r="V610" s="433"/>
      <c r="W610" s="433"/>
      <c r="X610" s="433"/>
      <c r="Y610" s="433"/>
      <c r="Z610" s="433"/>
    </row>
    <row r="611">
      <c r="H611" s="446"/>
      <c r="N611" s="433"/>
      <c r="O611" s="433"/>
      <c r="P611" s="433"/>
      <c r="Q611" s="433"/>
      <c r="R611" s="433"/>
      <c r="S611" s="433"/>
      <c r="T611" s="433"/>
      <c r="U611" s="433"/>
      <c r="V611" s="433"/>
      <c r="W611" s="433"/>
      <c r="X611" s="433"/>
      <c r="Y611" s="433"/>
      <c r="Z611" s="433"/>
    </row>
    <row r="612">
      <c r="H612" s="446"/>
      <c r="N612" s="433"/>
      <c r="O612" s="433"/>
      <c r="P612" s="433"/>
      <c r="Q612" s="433"/>
      <c r="R612" s="433"/>
      <c r="S612" s="433"/>
      <c r="T612" s="433"/>
      <c r="U612" s="433"/>
      <c r="V612" s="433"/>
      <c r="W612" s="433"/>
      <c r="X612" s="433"/>
      <c r="Y612" s="433"/>
      <c r="Z612" s="433"/>
    </row>
    <row r="613">
      <c r="H613" s="446"/>
      <c r="N613" s="433"/>
      <c r="O613" s="433"/>
      <c r="P613" s="433"/>
      <c r="Q613" s="433"/>
      <c r="R613" s="433"/>
      <c r="S613" s="433"/>
      <c r="T613" s="433"/>
      <c r="U613" s="433"/>
      <c r="V613" s="433"/>
      <c r="W613" s="433"/>
      <c r="X613" s="433"/>
      <c r="Y613" s="433"/>
      <c r="Z613" s="433"/>
    </row>
    <row r="614">
      <c r="H614" s="446"/>
      <c r="N614" s="433"/>
      <c r="O614" s="433"/>
      <c r="P614" s="433"/>
      <c r="Q614" s="433"/>
      <c r="R614" s="433"/>
      <c r="S614" s="433"/>
      <c r="T614" s="433"/>
      <c r="U614" s="433"/>
      <c r="V614" s="433"/>
      <c r="W614" s="433"/>
      <c r="X614" s="433"/>
      <c r="Y614" s="433"/>
      <c r="Z614" s="433"/>
    </row>
    <row r="615">
      <c r="H615" s="446"/>
      <c r="N615" s="433"/>
      <c r="O615" s="433"/>
      <c r="P615" s="433"/>
      <c r="Q615" s="433"/>
      <c r="R615" s="433"/>
      <c r="S615" s="433"/>
      <c r="T615" s="433"/>
      <c r="U615" s="433"/>
      <c r="V615" s="433"/>
      <c r="W615" s="433"/>
      <c r="X615" s="433"/>
      <c r="Y615" s="433"/>
      <c r="Z615" s="433"/>
    </row>
    <row r="616">
      <c r="H616" s="446"/>
      <c r="N616" s="433"/>
      <c r="O616" s="433"/>
      <c r="P616" s="433"/>
      <c r="Q616" s="433"/>
      <c r="R616" s="433"/>
      <c r="S616" s="433"/>
      <c r="T616" s="433"/>
      <c r="U616" s="433"/>
      <c r="V616" s="433"/>
      <c r="W616" s="433"/>
      <c r="X616" s="433"/>
      <c r="Y616" s="433"/>
      <c r="Z616" s="433"/>
    </row>
    <row r="617">
      <c r="H617" s="446"/>
      <c r="N617" s="433"/>
      <c r="O617" s="433"/>
      <c r="P617" s="433"/>
      <c r="Q617" s="433"/>
      <c r="R617" s="433"/>
      <c r="S617" s="433"/>
      <c r="T617" s="433"/>
      <c r="U617" s="433"/>
      <c r="V617" s="433"/>
      <c r="W617" s="433"/>
      <c r="X617" s="433"/>
      <c r="Y617" s="433"/>
      <c r="Z617" s="433"/>
    </row>
    <row r="618">
      <c r="H618" s="446"/>
      <c r="N618" s="433"/>
      <c r="O618" s="433"/>
      <c r="P618" s="433"/>
      <c r="Q618" s="433"/>
      <c r="R618" s="433"/>
      <c r="S618" s="433"/>
      <c r="T618" s="433"/>
      <c r="U618" s="433"/>
      <c r="V618" s="433"/>
      <c r="W618" s="433"/>
      <c r="X618" s="433"/>
      <c r="Y618" s="433"/>
      <c r="Z618" s="433"/>
    </row>
    <row r="619">
      <c r="H619" s="446"/>
      <c r="N619" s="433"/>
      <c r="O619" s="433"/>
      <c r="P619" s="433"/>
      <c r="Q619" s="433"/>
      <c r="R619" s="433"/>
      <c r="S619" s="433"/>
      <c r="T619" s="433"/>
      <c r="U619" s="433"/>
      <c r="V619" s="433"/>
      <c r="W619" s="433"/>
      <c r="X619" s="433"/>
      <c r="Y619" s="433"/>
      <c r="Z619" s="433"/>
    </row>
    <row r="620">
      <c r="H620" s="446"/>
      <c r="N620" s="433"/>
      <c r="O620" s="433"/>
      <c r="P620" s="433"/>
      <c r="Q620" s="433"/>
      <c r="R620" s="433"/>
      <c r="S620" s="433"/>
      <c r="T620" s="433"/>
      <c r="U620" s="433"/>
      <c r="V620" s="433"/>
      <c r="W620" s="433"/>
      <c r="X620" s="433"/>
      <c r="Y620" s="433"/>
      <c r="Z620" s="433"/>
    </row>
    <row r="621">
      <c r="H621" s="446"/>
      <c r="N621" s="433"/>
      <c r="O621" s="433"/>
      <c r="P621" s="433"/>
      <c r="Q621" s="433"/>
      <c r="R621" s="433"/>
      <c r="S621" s="433"/>
      <c r="T621" s="433"/>
      <c r="U621" s="433"/>
      <c r="V621" s="433"/>
      <c r="W621" s="433"/>
      <c r="X621" s="433"/>
      <c r="Y621" s="433"/>
      <c r="Z621" s="433"/>
    </row>
    <row r="622">
      <c r="H622" s="446"/>
      <c r="N622" s="433"/>
      <c r="O622" s="433"/>
      <c r="P622" s="433"/>
      <c r="Q622" s="433"/>
      <c r="R622" s="433"/>
      <c r="S622" s="433"/>
      <c r="T622" s="433"/>
      <c r="U622" s="433"/>
      <c r="V622" s="433"/>
      <c r="W622" s="433"/>
      <c r="X622" s="433"/>
      <c r="Y622" s="433"/>
      <c r="Z622" s="433"/>
    </row>
    <row r="623">
      <c r="H623" s="446"/>
      <c r="N623" s="433"/>
      <c r="O623" s="433"/>
      <c r="P623" s="433"/>
      <c r="Q623" s="433"/>
      <c r="R623" s="433"/>
      <c r="S623" s="433"/>
      <c r="T623" s="433"/>
      <c r="U623" s="433"/>
      <c r="V623" s="433"/>
      <c r="W623" s="433"/>
      <c r="X623" s="433"/>
      <c r="Y623" s="433"/>
      <c r="Z623" s="433"/>
    </row>
    <row r="624">
      <c r="H624" s="446"/>
      <c r="N624" s="433"/>
      <c r="O624" s="433"/>
      <c r="P624" s="433"/>
      <c r="Q624" s="433"/>
      <c r="R624" s="433"/>
      <c r="S624" s="433"/>
      <c r="T624" s="433"/>
      <c r="U624" s="433"/>
      <c r="V624" s="433"/>
      <c r="W624" s="433"/>
      <c r="X624" s="433"/>
      <c r="Y624" s="433"/>
      <c r="Z624" s="433"/>
    </row>
    <row r="625">
      <c r="H625" s="446"/>
      <c r="N625" s="433"/>
      <c r="O625" s="433"/>
      <c r="P625" s="433"/>
      <c r="Q625" s="433"/>
      <c r="R625" s="433"/>
      <c r="S625" s="433"/>
      <c r="T625" s="433"/>
      <c r="U625" s="433"/>
      <c r="V625" s="433"/>
      <c r="W625" s="433"/>
      <c r="X625" s="433"/>
      <c r="Y625" s="433"/>
      <c r="Z625" s="433"/>
    </row>
    <row r="626">
      <c r="H626" s="446"/>
      <c r="N626" s="433"/>
      <c r="O626" s="433"/>
      <c r="P626" s="433"/>
      <c r="Q626" s="433"/>
      <c r="R626" s="433"/>
      <c r="S626" s="433"/>
      <c r="T626" s="433"/>
      <c r="U626" s="433"/>
      <c r="V626" s="433"/>
      <c r="W626" s="433"/>
      <c r="X626" s="433"/>
      <c r="Y626" s="433"/>
      <c r="Z626" s="433"/>
    </row>
    <row r="627">
      <c r="H627" s="446"/>
      <c r="N627" s="433"/>
      <c r="O627" s="433"/>
      <c r="P627" s="433"/>
      <c r="Q627" s="433"/>
      <c r="R627" s="433"/>
      <c r="S627" s="433"/>
      <c r="T627" s="433"/>
      <c r="U627" s="433"/>
      <c r="V627" s="433"/>
      <c r="W627" s="433"/>
      <c r="X627" s="433"/>
      <c r="Y627" s="433"/>
      <c r="Z627" s="433"/>
    </row>
    <row r="628">
      <c r="H628" s="446"/>
      <c r="N628" s="433"/>
      <c r="O628" s="433"/>
      <c r="P628" s="433"/>
      <c r="Q628" s="433"/>
      <c r="R628" s="433"/>
      <c r="S628" s="433"/>
      <c r="T628" s="433"/>
      <c r="U628" s="433"/>
      <c r="V628" s="433"/>
      <c r="W628" s="433"/>
      <c r="X628" s="433"/>
      <c r="Y628" s="433"/>
      <c r="Z628" s="433"/>
    </row>
    <row r="629">
      <c r="H629" s="446"/>
      <c r="N629" s="433"/>
      <c r="O629" s="433"/>
      <c r="P629" s="433"/>
      <c r="Q629" s="433"/>
      <c r="R629" s="433"/>
      <c r="S629" s="433"/>
      <c r="T629" s="433"/>
      <c r="U629" s="433"/>
      <c r="V629" s="433"/>
      <c r="W629" s="433"/>
      <c r="X629" s="433"/>
      <c r="Y629" s="433"/>
      <c r="Z629" s="433"/>
    </row>
    <row r="630">
      <c r="H630" s="446"/>
      <c r="N630" s="433"/>
      <c r="O630" s="433"/>
      <c r="P630" s="433"/>
      <c r="Q630" s="433"/>
      <c r="R630" s="433"/>
      <c r="S630" s="433"/>
      <c r="T630" s="433"/>
      <c r="U630" s="433"/>
      <c r="V630" s="433"/>
      <c r="W630" s="433"/>
      <c r="X630" s="433"/>
      <c r="Y630" s="433"/>
      <c r="Z630" s="433"/>
    </row>
    <row r="631">
      <c r="H631" s="446"/>
      <c r="N631" s="433"/>
      <c r="O631" s="433"/>
      <c r="P631" s="433"/>
      <c r="Q631" s="433"/>
      <c r="R631" s="433"/>
      <c r="S631" s="433"/>
      <c r="T631" s="433"/>
      <c r="U631" s="433"/>
      <c r="V631" s="433"/>
      <c r="W631" s="433"/>
      <c r="X631" s="433"/>
      <c r="Y631" s="433"/>
      <c r="Z631" s="433"/>
    </row>
    <row r="632">
      <c r="H632" s="446"/>
      <c r="N632" s="433"/>
      <c r="O632" s="433"/>
      <c r="P632" s="433"/>
      <c r="Q632" s="433"/>
      <c r="R632" s="433"/>
      <c r="S632" s="433"/>
      <c r="T632" s="433"/>
      <c r="U632" s="433"/>
      <c r="V632" s="433"/>
      <c r="W632" s="433"/>
      <c r="X632" s="433"/>
      <c r="Y632" s="433"/>
      <c r="Z632" s="433"/>
    </row>
    <row r="633">
      <c r="H633" s="446"/>
      <c r="N633" s="433"/>
      <c r="O633" s="433"/>
      <c r="P633" s="433"/>
      <c r="Q633" s="433"/>
      <c r="R633" s="433"/>
      <c r="S633" s="433"/>
      <c r="T633" s="433"/>
      <c r="U633" s="433"/>
      <c r="V633" s="433"/>
      <c r="W633" s="433"/>
      <c r="X633" s="433"/>
      <c r="Y633" s="433"/>
      <c r="Z633" s="433"/>
    </row>
    <row r="634">
      <c r="H634" s="446"/>
      <c r="N634" s="433"/>
      <c r="O634" s="433"/>
      <c r="P634" s="433"/>
      <c r="Q634" s="433"/>
      <c r="R634" s="433"/>
      <c r="S634" s="433"/>
      <c r="T634" s="433"/>
      <c r="U634" s="433"/>
      <c r="V634" s="433"/>
      <c r="W634" s="433"/>
      <c r="X634" s="433"/>
      <c r="Y634" s="433"/>
      <c r="Z634" s="433"/>
    </row>
    <row r="635">
      <c r="H635" s="446"/>
      <c r="N635" s="433"/>
      <c r="O635" s="433"/>
      <c r="P635" s="433"/>
      <c r="Q635" s="433"/>
      <c r="R635" s="433"/>
      <c r="S635" s="433"/>
      <c r="T635" s="433"/>
      <c r="U635" s="433"/>
      <c r="V635" s="433"/>
      <c r="W635" s="433"/>
      <c r="X635" s="433"/>
      <c r="Y635" s="433"/>
      <c r="Z635" s="433"/>
    </row>
    <row r="636">
      <c r="H636" s="446"/>
      <c r="N636" s="433"/>
      <c r="O636" s="433"/>
      <c r="P636" s="433"/>
      <c r="Q636" s="433"/>
      <c r="R636" s="433"/>
      <c r="S636" s="433"/>
      <c r="T636" s="433"/>
      <c r="U636" s="433"/>
      <c r="V636" s="433"/>
      <c r="W636" s="433"/>
      <c r="X636" s="433"/>
      <c r="Y636" s="433"/>
      <c r="Z636" s="433"/>
    </row>
    <row r="637">
      <c r="H637" s="446"/>
      <c r="N637" s="433"/>
      <c r="O637" s="433"/>
      <c r="P637" s="433"/>
      <c r="Q637" s="433"/>
      <c r="R637" s="433"/>
      <c r="S637" s="433"/>
      <c r="T637" s="433"/>
      <c r="U637" s="433"/>
      <c r="V637" s="433"/>
      <c r="W637" s="433"/>
      <c r="X637" s="433"/>
      <c r="Y637" s="433"/>
      <c r="Z637" s="433"/>
    </row>
    <row r="638">
      <c r="H638" s="446"/>
      <c r="N638" s="433"/>
      <c r="O638" s="433"/>
      <c r="P638" s="433"/>
      <c r="Q638" s="433"/>
      <c r="R638" s="433"/>
      <c r="S638" s="433"/>
      <c r="T638" s="433"/>
      <c r="U638" s="433"/>
      <c r="V638" s="433"/>
      <c r="W638" s="433"/>
      <c r="X638" s="433"/>
      <c r="Y638" s="433"/>
      <c r="Z638" s="433"/>
    </row>
    <row r="639">
      <c r="H639" s="446"/>
      <c r="N639" s="433"/>
      <c r="O639" s="433"/>
      <c r="P639" s="433"/>
      <c r="Q639" s="433"/>
      <c r="R639" s="433"/>
      <c r="S639" s="433"/>
      <c r="T639" s="433"/>
      <c r="U639" s="433"/>
      <c r="V639" s="433"/>
      <c r="W639" s="433"/>
      <c r="X639" s="433"/>
      <c r="Y639" s="433"/>
      <c r="Z639" s="433"/>
    </row>
    <row r="640">
      <c r="H640" s="446"/>
      <c r="N640" s="433"/>
      <c r="O640" s="433"/>
      <c r="P640" s="433"/>
      <c r="Q640" s="433"/>
      <c r="R640" s="433"/>
      <c r="S640" s="433"/>
      <c r="T640" s="433"/>
      <c r="U640" s="433"/>
      <c r="V640" s="433"/>
      <c r="W640" s="433"/>
      <c r="X640" s="433"/>
      <c r="Y640" s="433"/>
      <c r="Z640" s="433"/>
    </row>
    <row r="641">
      <c r="H641" s="446"/>
      <c r="N641" s="433"/>
      <c r="O641" s="433"/>
      <c r="P641" s="433"/>
      <c r="Q641" s="433"/>
      <c r="R641" s="433"/>
      <c r="S641" s="433"/>
      <c r="T641" s="433"/>
      <c r="U641" s="433"/>
      <c r="V641" s="433"/>
      <c r="W641" s="433"/>
      <c r="X641" s="433"/>
      <c r="Y641" s="433"/>
      <c r="Z641" s="433"/>
    </row>
    <row r="642">
      <c r="H642" s="446"/>
      <c r="N642" s="433"/>
      <c r="O642" s="433"/>
      <c r="P642" s="433"/>
      <c r="Q642" s="433"/>
      <c r="R642" s="433"/>
      <c r="S642" s="433"/>
      <c r="T642" s="433"/>
      <c r="U642" s="433"/>
      <c r="V642" s="433"/>
      <c r="W642" s="433"/>
      <c r="X642" s="433"/>
      <c r="Y642" s="433"/>
      <c r="Z642" s="433"/>
    </row>
    <row r="643">
      <c r="H643" s="446"/>
      <c r="N643" s="433"/>
      <c r="O643" s="433"/>
      <c r="P643" s="433"/>
      <c r="Q643" s="433"/>
      <c r="R643" s="433"/>
      <c r="S643" s="433"/>
      <c r="T643" s="433"/>
      <c r="U643" s="433"/>
      <c r="V643" s="433"/>
      <c r="W643" s="433"/>
      <c r="X643" s="433"/>
      <c r="Y643" s="433"/>
      <c r="Z643" s="433"/>
    </row>
    <row r="644">
      <c r="H644" s="446"/>
      <c r="N644" s="433"/>
      <c r="O644" s="433"/>
      <c r="P644" s="433"/>
      <c r="Q644" s="433"/>
      <c r="R644" s="433"/>
      <c r="S644" s="433"/>
      <c r="T644" s="433"/>
      <c r="U644" s="433"/>
      <c r="V644" s="433"/>
      <c r="W644" s="433"/>
      <c r="X644" s="433"/>
      <c r="Y644" s="433"/>
      <c r="Z644" s="433"/>
    </row>
    <row r="645">
      <c r="H645" s="446"/>
      <c r="N645" s="433"/>
      <c r="O645" s="433"/>
      <c r="P645" s="433"/>
      <c r="Q645" s="433"/>
      <c r="R645" s="433"/>
      <c r="S645" s="433"/>
      <c r="T645" s="433"/>
      <c r="U645" s="433"/>
      <c r="V645" s="433"/>
      <c r="W645" s="433"/>
      <c r="X645" s="433"/>
      <c r="Y645" s="433"/>
      <c r="Z645" s="433"/>
    </row>
    <row r="646">
      <c r="H646" s="446"/>
      <c r="N646" s="433"/>
      <c r="O646" s="433"/>
      <c r="P646" s="433"/>
      <c r="Q646" s="433"/>
      <c r="R646" s="433"/>
      <c r="S646" s="433"/>
      <c r="T646" s="433"/>
      <c r="U646" s="433"/>
      <c r="V646" s="433"/>
      <c r="W646" s="433"/>
      <c r="X646" s="433"/>
      <c r="Y646" s="433"/>
      <c r="Z646" s="433"/>
    </row>
    <row r="647">
      <c r="H647" s="446"/>
      <c r="N647" s="433"/>
      <c r="O647" s="433"/>
      <c r="P647" s="433"/>
      <c r="Q647" s="433"/>
      <c r="R647" s="433"/>
      <c r="S647" s="433"/>
      <c r="T647" s="433"/>
      <c r="U647" s="433"/>
      <c r="V647" s="433"/>
      <c r="W647" s="433"/>
      <c r="X647" s="433"/>
      <c r="Y647" s="433"/>
      <c r="Z647" s="433"/>
    </row>
    <row r="648">
      <c r="H648" s="446"/>
      <c r="N648" s="433"/>
      <c r="O648" s="433"/>
      <c r="P648" s="433"/>
      <c r="Q648" s="433"/>
      <c r="R648" s="433"/>
      <c r="S648" s="433"/>
      <c r="T648" s="433"/>
      <c r="U648" s="433"/>
      <c r="V648" s="433"/>
      <c r="W648" s="433"/>
      <c r="X648" s="433"/>
      <c r="Y648" s="433"/>
      <c r="Z648" s="433"/>
    </row>
    <row r="649">
      <c r="H649" s="446"/>
      <c r="N649" s="433"/>
      <c r="O649" s="433"/>
      <c r="P649" s="433"/>
      <c r="Q649" s="433"/>
      <c r="R649" s="433"/>
      <c r="S649" s="433"/>
      <c r="T649" s="433"/>
      <c r="U649" s="433"/>
      <c r="V649" s="433"/>
      <c r="W649" s="433"/>
      <c r="X649" s="433"/>
      <c r="Y649" s="433"/>
      <c r="Z649" s="433"/>
    </row>
    <row r="650">
      <c r="H650" s="446"/>
      <c r="N650" s="433"/>
      <c r="O650" s="433"/>
      <c r="P650" s="433"/>
      <c r="Q650" s="433"/>
      <c r="R650" s="433"/>
      <c r="S650" s="433"/>
      <c r="T650" s="433"/>
      <c r="U650" s="433"/>
      <c r="V650" s="433"/>
      <c r="W650" s="433"/>
      <c r="X650" s="433"/>
      <c r="Y650" s="433"/>
      <c r="Z650" s="433"/>
    </row>
    <row r="651">
      <c r="H651" s="446"/>
      <c r="N651" s="433"/>
      <c r="O651" s="433"/>
      <c r="P651" s="433"/>
      <c r="Q651" s="433"/>
      <c r="R651" s="433"/>
      <c r="S651" s="433"/>
      <c r="T651" s="433"/>
      <c r="U651" s="433"/>
      <c r="V651" s="433"/>
      <c r="W651" s="433"/>
      <c r="X651" s="433"/>
      <c r="Y651" s="433"/>
      <c r="Z651" s="433"/>
    </row>
    <row r="652">
      <c r="H652" s="446"/>
      <c r="N652" s="433"/>
      <c r="O652" s="433"/>
      <c r="P652" s="433"/>
      <c r="Q652" s="433"/>
      <c r="R652" s="433"/>
      <c r="S652" s="433"/>
      <c r="T652" s="433"/>
      <c r="U652" s="433"/>
      <c r="V652" s="433"/>
      <c r="W652" s="433"/>
      <c r="X652" s="433"/>
      <c r="Y652" s="433"/>
      <c r="Z652" s="433"/>
    </row>
    <row r="653">
      <c r="H653" s="446"/>
      <c r="N653" s="433"/>
      <c r="O653" s="433"/>
      <c r="P653" s="433"/>
      <c r="Q653" s="433"/>
      <c r="R653" s="433"/>
      <c r="S653" s="433"/>
      <c r="T653" s="433"/>
      <c r="U653" s="433"/>
      <c r="V653" s="433"/>
      <c r="W653" s="433"/>
      <c r="X653" s="433"/>
      <c r="Y653" s="433"/>
      <c r="Z653" s="433"/>
    </row>
    <row r="654">
      <c r="H654" s="446"/>
      <c r="N654" s="433"/>
      <c r="O654" s="433"/>
      <c r="P654" s="433"/>
      <c r="Q654" s="433"/>
      <c r="R654" s="433"/>
      <c r="S654" s="433"/>
      <c r="T654" s="433"/>
      <c r="U654" s="433"/>
      <c r="V654" s="433"/>
      <c r="W654" s="433"/>
      <c r="X654" s="433"/>
      <c r="Y654" s="433"/>
      <c r="Z654" s="433"/>
    </row>
    <row r="655">
      <c r="H655" s="446"/>
      <c r="N655" s="433"/>
      <c r="O655" s="433"/>
      <c r="P655" s="433"/>
      <c r="Q655" s="433"/>
      <c r="R655" s="433"/>
      <c r="S655" s="433"/>
      <c r="T655" s="433"/>
      <c r="U655" s="433"/>
      <c r="V655" s="433"/>
      <c r="W655" s="433"/>
      <c r="X655" s="433"/>
      <c r="Y655" s="433"/>
      <c r="Z655" s="433"/>
    </row>
    <row r="656">
      <c r="H656" s="446"/>
      <c r="N656" s="433"/>
      <c r="O656" s="433"/>
      <c r="P656" s="433"/>
      <c r="Q656" s="433"/>
      <c r="R656" s="433"/>
      <c r="S656" s="433"/>
      <c r="T656" s="433"/>
      <c r="U656" s="433"/>
      <c r="V656" s="433"/>
      <c r="W656" s="433"/>
      <c r="X656" s="433"/>
      <c r="Y656" s="433"/>
      <c r="Z656" s="433"/>
    </row>
    <row r="657">
      <c r="H657" s="446"/>
      <c r="N657" s="433"/>
      <c r="O657" s="433"/>
      <c r="P657" s="433"/>
      <c r="Q657" s="433"/>
      <c r="R657" s="433"/>
      <c r="S657" s="433"/>
      <c r="T657" s="433"/>
      <c r="U657" s="433"/>
      <c r="V657" s="433"/>
      <c r="W657" s="433"/>
      <c r="X657" s="433"/>
      <c r="Y657" s="433"/>
      <c r="Z657" s="433"/>
    </row>
    <row r="658">
      <c r="H658" s="446"/>
      <c r="N658" s="433"/>
      <c r="O658" s="433"/>
      <c r="P658" s="433"/>
      <c r="Q658" s="433"/>
      <c r="R658" s="433"/>
      <c r="S658" s="433"/>
      <c r="T658" s="433"/>
      <c r="U658" s="433"/>
      <c r="V658" s="433"/>
      <c r="W658" s="433"/>
      <c r="X658" s="433"/>
      <c r="Y658" s="433"/>
      <c r="Z658" s="433"/>
    </row>
    <row r="659">
      <c r="H659" s="446"/>
      <c r="N659" s="433"/>
      <c r="O659" s="433"/>
      <c r="P659" s="433"/>
      <c r="Q659" s="433"/>
      <c r="R659" s="433"/>
      <c r="S659" s="433"/>
      <c r="T659" s="433"/>
      <c r="U659" s="433"/>
      <c r="V659" s="433"/>
      <c r="W659" s="433"/>
      <c r="X659" s="433"/>
      <c r="Y659" s="433"/>
      <c r="Z659" s="433"/>
    </row>
    <row r="660">
      <c r="H660" s="446"/>
      <c r="N660" s="433"/>
      <c r="O660" s="433"/>
      <c r="P660" s="433"/>
      <c r="Q660" s="433"/>
      <c r="R660" s="433"/>
      <c r="S660" s="433"/>
      <c r="T660" s="433"/>
      <c r="U660" s="433"/>
      <c r="V660" s="433"/>
      <c r="W660" s="433"/>
      <c r="X660" s="433"/>
      <c r="Y660" s="433"/>
      <c r="Z660" s="433"/>
    </row>
    <row r="661">
      <c r="H661" s="446"/>
      <c r="N661" s="433"/>
      <c r="O661" s="433"/>
      <c r="P661" s="433"/>
      <c r="Q661" s="433"/>
      <c r="R661" s="433"/>
      <c r="S661" s="433"/>
      <c r="T661" s="433"/>
      <c r="U661" s="433"/>
      <c r="V661" s="433"/>
      <c r="W661" s="433"/>
      <c r="X661" s="433"/>
      <c r="Y661" s="433"/>
      <c r="Z661" s="433"/>
    </row>
    <row r="662">
      <c r="H662" s="446"/>
      <c r="N662" s="433"/>
      <c r="O662" s="433"/>
      <c r="P662" s="433"/>
      <c r="Q662" s="433"/>
      <c r="R662" s="433"/>
      <c r="S662" s="433"/>
      <c r="T662" s="433"/>
      <c r="U662" s="433"/>
      <c r="V662" s="433"/>
      <c r="W662" s="433"/>
      <c r="X662" s="433"/>
      <c r="Y662" s="433"/>
      <c r="Z662" s="433"/>
    </row>
    <row r="663">
      <c r="H663" s="446"/>
      <c r="N663" s="433"/>
      <c r="O663" s="433"/>
      <c r="P663" s="433"/>
      <c r="Q663" s="433"/>
      <c r="R663" s="433"/>
      <c r="S663" s="433"/>
      <c r="T663" s="433"/>
      <c r="U663" s="433"/>
      <c r="V663" s="433"/>
      <c r="W663" s="433"/>
      <c r="X663" s="433"/>
      <c r="Y663" s="433"/>
      <c r="Z663" s="433"/>
    </row>
    <row r="664">
      <c r="H664" s="446"/>
      <c r="N664" s="433"/>
      <c r="O664" s="433"/>
      <c r="P664" s="433"/>
      <c r="Q664" s="433"/>
      <c r="R664" s="433"/>
      <c r="S664" s="433"/>
      <c r="T664" s="433"/>
      <c r="U664" s="433"/>
      <c r="V664" s="433"/>
      <c r="W664" s="433"/>
      <c r="X664" s="433"/>
      <c r="Y664" s="433"/>
      <c r="Z664" s="433"/>
    </row>
    <row r="665">
      <c r="H665" s="446"/>
      <c r="N665" s="433"/>
      <c r="O665" s="433"/>
      <c r="P665" s="433"/>
      <c r="Q665" s="433"/>
      <c r="R665" s="433"/>
      <c r="S665" s="433"/>
      <c r="T665" s="433"/>
      <c r="U665" s="433"/>
      <c r="V665" s="433"/>
      <c r="W665" s="433"/>
      <c r="X665" s="433"/>
      <c r="Y665" s="433"/>
      <c r="Z665" s="433"/>
    </row>
    <row r="666">
      <c r="H666" s="446"/>
      <c r="N666" s="433"/>
      <c r="O666" s="433"/>
      <c r="P666" s="433"/>
      <c r="Q666" s="433"/>
      <c r="R666" s="433"/>
      <c r="S666" s="433"/>
      <c r="T666" s="433"/>
      <c r="U666" s="433"/>
      <c r="V666" s="433"/>
      <c r="W666" s="433"/>
      <c r="X666" s="433"/>
      <c r="Y666" s="433"/>
      <c r="Z666" s="433"/>
    </row>
    <row r="667">
      <c r="H667" s="446"/>
      <c r="N667" s="433"/>
      <c r="O667" s="433"/>
      <c r="P667" s="433"/>
      <c r="Q667" s="433"/>
      <c r="R667" s="433"/>
      <c r="S667" s="433"/>
      <c r="T667" s="433"/>
      <c r="U667" s="433"/>
      <c r="V667" s="433"/>
      <c r="W667" s="433"/>
      <c r="X667" s="433"/>
      <c r="Y667" s="433"/>
      <c r="Z667" s="433"/>
    </row>
    <row r="668">
      <c r="H668" s="446"/>
      <c r="N668" s="433"/>
      <c r="O668" s="433"/>
      <c r="P668" s="433"/>
      <c r="Q668" s="433"/>
      <c r="R668" s="433"/>
      <c r="S668" s="433"/>
      <c r="T668" s="433"/>
      <c r="U668" s="433"/>
      <c r="V668" s="433"/>
      <c r="W668" s="433"/>
      <c r="X668" s="433"/>
      <c r="Y668" s="433"/>
      <c r="Z668" s="433"/>
    </row>
    <row r="669">
      <c r="H669" s="446"/>
      <c r="N669" s="433"/>
      <c r="O669" s="433"/>
      <c r="P669" s="433"/>
      <c r="Q669" s="433"/>
      <c r="R669" s="433"/>
      <c r="S669" s="433"/>
      <c r="T669" s="433"/>
      <c r="U669" s="433"/>
      <c r="V669" s="433"/>
      <c r="W669" s="433"/>
      <c r="X669" s="433"/>
      <c r="Y669" s="433"/>
      <c r="Z669" s="433"/>
    </row>
    <row r="670">
      <c r="H670" s="446"/>
      <c r="N670" s="433"/>
      <c r="O670" s="433"/>
      <c r="P670" s="433"/>
      <c r="Q670" s="433"/>
      <c r="R670" s="433"/>
      <c r="S670" s="433"/>
      <c r="T670" s="433"/>
      <c r="U670" s="433"/>
      <c r="V670" s="433"/>
      <c r="W670" s="433"/>
      <c r="X670" s="433"/>
      <c r="Y670" s="433"/>
      <c r="Z670" s="433"/>
    </row>
    <row r="671">
      <c r="H671" s="446"/>
      <c r="N671" s="433"/>
      <c r="O671" s="433"/>
      <c r="P671" s="433"/>
      <c r="Q671" s="433"/>
      <c r="R671" s="433"/>
      <c r="S671" s="433"/>
      <c r="T671" s="433"/>
      <c r="U671" s="433"/>
      <c r="V671" s="433"/>
      <c r="W671" s="433"/>
      <c r="X671" s="433"/>
      <c r="Y671" s="433"/>
      <c r="Z671" s="433"/>
    </row>
    <row r="672">
      <c r="H672" s="446"/>
      <c r="N672" s="433"/>
      <c r="O672" s="433"/>
      <c r="P672" s="433"/>
      <c r="Q672" s="433"/>
      <c r="R672" s="433"/>
      <c r="S672" s="433"/>
      <c r="T672" s="433"/>
      <c r="U672" s="433"/>
      <c r="V672" s="433"/>
      <c r="W672" s="433"/>
      <c r="X672" s="433"/>
      <c r="Y672" s="433"/>
      <c r="Z672" s="433"/>
    </row>
    <row r="673">
      <c r="H673" s="446"/>
      <c r="N673" s="433"/>
      <c r="O673" s="433"/>
      <c r="P673" s="433"/>
      <c r="Q673" s="433"/>
      <c r="R673" s="433"/>
      <c r="S673" s="433"/>
      <c r="T673" s="433"/>
      <c r="U673" s="433"/>
      <c r="V673" s="433"/>
      <c r="W673" s="433"/>
      <c r="X673" s="433"/>
      <c r="Y673" s="433"/>
      <c r="Z673" s="433"/>
    </row>
    <row r="674">
      <c r="H674" s="446"/>
      <c r="N674" s="433"/>
      <c r="O674" s="433"/>
      <c r="P674" s="433"/>
      <c r="Q674" s="433"/>
      <c r="R674" s="433"/>
      <c r="S674" s="433"/>
      <c r="T674" s="433"/>
      <c r="U674" s="433"/>
      <c r="V674" s="433"/>
      <c r="W674" s="433"/>
      <c r="X674" s="433"/>
      <c r="Y674" s="433"/>
      <c r="Z674" s="433"/>
    </row>
    <row r="675">
      <c r="H675" s="446"/>
      <c r="N675" s="433"/>
      <c r="O675" s="433"/>
      <c r="P675" s="433"/>
      <c r="Q675" s="433"/>
      <c r="R675" s="433"/>
      <c r="S675" s="433"/>
      <c r="T675" s="433"/>
      <c r="U675" s="433"/>
      <c r="V675" s="433"/>
      <c r="W675" s="433"/>
      <c r="X675" s="433"/>
      <c r="Y675" s="433"/>
      <c r="Z675" s="433"/>
    </row>
    <row r="676">
      <c r="H676" s="446"/>
      <c r="N676" s="433"/>
      <c r="O676" s="433"/>
      <c r="P676" s="433"/>
      <c r="Q676" s="433"/>
      <c r="R676" s="433"/>
      <c r="S676" s="433"/>
      <c r="T676" s="433"/>
      <c r="U676" s="433"/>
      <c r="V676" s="433"/>
      <c r="W676" s="433"/>
      <c r="X676" s="433"/>
      <c r="Y676" s="433"/>
      <c r="Z676" s="433"/>
    </row>
    <row r="677">
      <c r="H677" s="446"/>
      <c r="N677" s="433"/>
      <c r="O677" s="433"/>
      <c r="P677" s="433"/>
      <c r="Q677" s="433"/>
      <c r="R677" s="433"/>
      <c r="S677" s="433"/>
      <c r="T677" s="433"/>
      <c r="U677" s="433"/>
      <c r="V677" s="433"/>
      <c r="W677" s="433"/>
      <c r="X677" s="433"/>
      <c r="Y677" s="433"/>
      <c r="Z677" s="433"/>
    </row>
    <row r="678">
      <c r="H678" s="446"/>
      <c r="N678" s="433"/>
      <c r="O678" s="433"/>
      <c r="P678" s="433"/>
      <c r="Q678" s="433"/>
      <c r="R678" s="433"/>
      <c r="S678" s="433"/>
      <c r="T678" s="433"/>
      <c r="U678" s="433"/>
      <c r="V678" s="433"/>
      <c r="W678" s="433"/>
      <c r="X678" s="433"/>
      <c r="Y678" s="433"/>
      <c r="Z678" s="433"/>
    </row>
    <row r="679">
      <c r="H679" s="446"/>
      <c r="N679" s="433"/>
      <c r="O679" s="433"/>
      <c r="P679" s="433"/>
      <c r="Q679" s="433"/>
      <c r="R679" s="433"/>
      <c r="S679" s="433"/>
      <c r="T679" s="433"/>
      <c r="U679" s="433"/>
      <c r="V679" s="433"/>
      <c r="W679" s="433"/>
      <c r="X679" s="433"/>
      <c r="Y679" s="433"/>
      <c r="Z679" s="433"/>
    </row>
    <row r="680">
      <c r="H680" s="446"/>
      <c r="N680" s="433"/>
      <c r="O680" s="433"/>
      <c r="P680" s="433"/>
      <c r="Q680" s="433"/>
      <c r="R680" s="433"/>
      <c r="S680" s="433"/>
      <c r="T680" s="433"/>
      <c r="U680" s="433"/>
      <c r="V680" s="433"/>
      <c r="W680" s="433"/>
      <c r="X680" s="433"/>
      <c r="Y680" s="433"/>
      <c r="Z680" s="433"/>
    </row>
    <row r="681">
      <c r="H681" s="446"/>
      <c r="N681" s="433"/>
      <c r="O681" s="433"/>
      <c r="P681" s="433"/>
      <c r="Q681" s="433"/>
      <c r="R681" s="433"/>
      <c r="S681" s="433"/>
      <c r="T681" s="433"/>
      <c r="U681" s="433"/>
      <c r="V681" s="433"/>
      <c r="W681" s="433"/>
      <c r="X681" s="433"/>
      <c r="Y681" s="433"/>
      <c r="Z681" s="433"/>
    </row>
    <row r="682">
      <c r="H682" s="446"/>
      <c r="N682" s="433"/>
      <c r="O682" s="433"/>
      <c r="P682" s="433"/>
      <c r="Q682" s="433"/>
      <c r="R682" s="433"/>
      <c r="S682" s="433"/>
      <c r="T682" s="433"/>
      <c r="U682" s="433"/>
      <c r="V682" s="433"/>
      <c r="W682" s="433"/>
      <c r="X682" s="433"/>
      <c r="Y682" s="433"/>
      <c r="Z682" s="433"/>
    </row>
    <row r="683">
      <c r="H683" s="446"/>
      <c r="N683" s="433"/>
      <c r="O683" s="433"/>
      <c r="P683" s="433"/>
      <c r="Q683" s="433"/>
      <c r="R683" s="433"/>
      <c r="S683" s="433"/>
      <c r="T683" s="433"/>
      <c r="U683" s="433"/>
      <c r="V683" s="433"/>
      <c r="W683" s="433"/>
      <c r="X683" s="433"/>
      <c r="Y683" s="433"/>
      <c r="Z683" s="433"/>
    </row>
    <row r="684">
      <c r="H684" s="446"/>
      <c r="N684" s="433"/>
      <c r="O684" s="433"/>
      <c r="P684" s="433"/>
      <c r="Q684" s="433"/>
      <c r="R684" s="433"/>
      <c r="S684" s="433"/>
      <c r="T684" s="433"/>
      <c r="U684" s="433"/>
      <c r="V684" s="433"/>
      <c r="W684" s="433"/>
      <c r="X684" s="433"/>
      <c r="Y684" s="433"/>
      <c r="Z684" s="433"/>
    </row>
    <row r="685">
      <c r="H685" s="446"/>
      <c r="N685" s="433"/>
      <c r="O685" s="433"/>
      <c r="P685" s="433"/>
      <c r="Q685" s="433"/>
      <c r="R685" s="433"/>
      <c r="S685" s="433"/>
      <c r="T685" s="433"/>
      <c r="U685" s="433"/>
      <c r="V685" s="433"/>
      <c r="W685" s="433"/>
      <c r="X685" s="433"/>
      <c r="Y685" s="433"/>
      <c r="Z685" s="433"/>
    </row>
    <row r="686">
      <c r="H686" s="446"/>
      <c r="N686" s="433"/>
      <c r="O686" s="433"/>
      <c r="P686" s="433"/>
      <c r="Q686" s="433"/>
      <c r="R686" s="433"/>
      <c r="S686" s="433"/>
      <c r="T686" s="433"/>
      <c r="U686" s="433"/>
      <c r="V686" s="433"/>
      <c r="W686" s="433"/>
      <c r="X686" s="433"/>
      <c r="Y686" s="433"/>
      <c r="Z686" s="433"/>
    </row>
    <row r="687">
      <c r="H687" s="446"/>
      <c r="N687" s="433"/>
      <c r="O687" s="433"/>
      <c r="P687" s="433"/>
      <c r="Q687" s="433"/>
      <c r="R687" s="433"/>
      <c r="S687" s="433"/>
      <c r="T687" s="433"/>
      <c r="U687" s="433"/>
      <c r="V687" s="433"/>
      <c r="W687" s="433"/>
      <c r="X687" s="433"/>
      <c r="Y687" s="433"/>
      <c r="Z687" s="433"/>
    </row>
    <row r="688">
      <c r="H688" s="446"/>
      <c r="N688" s="433"/>
      <c r="O688" s="433"/>
      <c r="P688" s="433"/>
      <c r="Q688" s="433"/>
      <c r="R688" s="433"/>
      <c r="S688" s="433"/>
      <c r="T688" s="433"/>
      <c r="U688" s="433"/>
      <c r="V688" s="433"/>
      <c r="W688" s="433"/>
      <c r="X688" s="433"/>
      <c r="Y688" s="433"/>
      <c r="Z688" s="433"/>
    </row>
    <row r="689">
      <c r="H689" s="446"/>
      <c r="N689" s="433"/>
      <c r="O689" s="433"/>
      <c r="P689" s="433"/>
      <c r="Q689" s="433"/>
      <c r="R689" s="433"/>
      <c r="S689" s="433"/>
      <c r="T689" s="433"/>
      <c r="U689" s="433"/>
      <c r="V689" s="433"/>
      <c r="W689" s="433"/>
      <c r="X689" s="433"/>
      <c r="Y689" s="433"/>
      <c r="Z689" s="433"/>
    </row>
    <row r="690">
      <c r="H690" s="446"/>
      <c r="N690" s="433"/>
      <c r="O690" s="433"/>
      <c r="P690" s="433"/>
      <c r="Q690" s="433"/>
      <c r="R690" s="433"/>
      <c r="S690" s="433"/>
      <c r="T690" s="433"/>
      <c r="U690" s="433"/>
      <c r="V690" s="433"/>
      <c r="W690" s="433"/>
      <c r="X690" s="433"/>
      <c r="Y690" s="433"/>
      <c r="Z690" s="433"/>
    </row>
    <row r="691">
      <c r="H691" s="446"/>
      <c r="N691" s="433"/>
      <c r="O691" s="433"/>
      <c r="P691" s="433"/>
      <c r="Q691" s="433"/>
      <c r="R691" s="433"/>
      <c r="S691" s="433"/>
      <c r="T691" s="433"/>
      <c r="U691" s="433"/>
      <c r="V691" s="433"/>
      <c r="W691" s="433"/>
      <c r="X691" s="433"/>
      <c r="Y691" s="433"/>
      <c r="Z691" s="433"/>
    </row>
    <row r="692">
      <c r="H692" s="446"/>
      <c r="N692" s="433"/>
      <c r="O692" s="433"/>
      <c r="P692" s="433"/>
      <c r="Q692" s="433"/>
      <c r="R692" s="433"/>
      <c r="S692" s="433"/>
      <c r="T692" s="433"/>
      <c r="U692" s="433"/>
      <c r="V692" s="433"/>
      <c r="W692" s="433"/>
      <c r="X692" s="433"/>
      <c r="Y692" s="433"/>
      <c r="Z692" s="433"/>
    </row>
    <row r="693">
      <c r="H693" s="446"/>
      <c r="N693" s="433"/>
      <c r="O693" s="433"/>
      <c r="P693" s="433"/>
      <c r="Q693" s="433"/>
      <c r="R693" s="433"/>
      <c r="S693" s="433"/>
      <c r="T693" s="433"/>
      <c r="U693" s="433"/>
      <c r="V693" s="433"/>
      <c r="W693" s="433"/>
      <c r="X693" s="433"/>
      <c r="Y693" s="433"/>
      <c r="Z693" s="433"/>
    </row>
    <row r="694">
      <c r="H694" s="446"/>
      <c r="N694" s="433"/>
      <c r="O694" s="433"/>
      <c r="P694" s="433"/>
      <c r="Q694" s="433"/>
      <c r="R694" s="433"/>
      <c r="S694" s="433"/>
      <c r="T694" s="433"/>
      <c r="U694" s="433"/>
      <c r="V694" s="433"/>
      <c r="W694" s="433"/>
      <c r="X694" s="433"/>
      <c r="Y694" s="433"/>
      <c r="Z694" s="433"/>
    </row>
    <row r="695">
      <c r="H695" s="446"/>
      <c r="N695" s="433"/>
      <c r="O695" s="433"/>
      <c r="P695" s="433"/>
      <c r="Q695" s="433"/>
      <c r="R695" s="433"/>
      <c r="S695" s="433"/>
      <c r="T695" s="433"/>
      <c r="U695" s="433"/>
      <c r="V695" s="433"/>
      <c r="W695" s="433"/>
      <c r="X695" s="433"/>
      <c r="Y695" s="433"/>
      <c r="Z695" s="433"/>
    </row>
    <row r="696">
      <c r="H696" s="446"/>
      <c r="N696" s="433"/>
      <c r="O696" s="433"/>
      <c r="P696" s="433"/>
      <c r="Q696" s="433"/>
      <c r="R696" s="433"/>
      <c r="S696" s="433"/>
      <c r="T696" s="433"/>
      <c r="U696" s="433"/>
      <c r="V696" s="433"/>
      <c r="W696" s="433"/>
      <c r="X696" s="433"/>
      <c r="Y696" s="433"/>
      <c r="Z696" s="433"/>
    </row>
    <row r="697">
      <c r="H697" s="446"/>
      <c r="N697" s="433"/>
      <c r="O697" s="433"/>
      <c r="P697" s="433"/>
      <c r="Q697" s="433"/>
      <c r="R697" s="433"/>
      <c r="S697" s="433"/>
      <c r="T697" s="433"/>
      <c r="U697" s="433"/>
      <c r="V697" s="433"/>
      <c r="W697" s="433"/>
      <c r="X697" s="433"/>
      <c r="Y697" s="433"/>
      <c r="Z697" s="433"/>
    </row>
    <row r="698">
      <c r="H698" s="446"/>
      <c r="N698" s="433"/>
      <c r="O698" s="433"/>
      <c r="P698" s="433"/>
      <c r="Q698" s="433"/>
      <c r="R698" s="433"/>
      <c r="S698" s="433"/>
      <c r="T698" s="433"/>
      <c r="U698" s="433"/>
      <c r="V698" s="433"/>
      <c r="W698" s="433"/>
      <c r="X698" s="433"/>
      <c r="Y698" s="433"/>
      <c r="Z698" s="433"/>
    </row>
    <row r="699">
      <c r="H699" s="446"/>
      <c r="N699" s="433"/>
      <c r="O699" s="433"/>
      <c r="P699" s="433"/>
      <c r="Q699" s="433"/>
      <c r="R699" s="433"/>
      <c r="S699" s="433"/>
      <c r="T699" s="433"/>
      <c r="U699" s="433"/>
      <c r="V699" s="433"/>
      <c r="W699" s="433"/>
      <c r="X699" s="433"/>
      <c r="Y699" s="433"/>
      <c r="Z699" s="433"/>
    </row>
    <row r="700">
      <c r="H700" s="446"/>
      <c r="N700" s="433"/>
      <c r="O700" s="433"/>
      <c r="P700" s="433"/>
      <c r="Q700" s="433"/>
      <c r="R700" s="433"/>
      <c r="S700" s="433"/>
      <c r="T700" s="433"/>
      <c r="U700" s="433"/>
      <c r="V700" s="433"/>
      <c r="W700" s="433"/>
      <c r="X700" s="433"/>
      <c r="Y700" s="433"/>
      <c r="Z700" s="433"/>
    </row>
    <row r="701">
      <c r="H701" s="446"/>
      <c r="N701" s="433"/>
      <c r="O701" s="433"/>
      <c r="P701" s="433"/>
      <c r="Q701" s="433"/>
      <c r="R701" s="433"/>
      <c r="S701" s="433"/>
      <c r="T701" s="433"/>
      <c r="U701" s="433"/>
      <c r="V701" s="433"/>
      <c r="W701" s="433"/>
      <c r="X701" s="433"/>
      <c r="Y701" s="433"/>
      <c r="Z701" s="433"/>
    </row>
    <row r="702">
      <c r="H702" s="446"/>
      <c r="N702" s="433"/>
      <c r="O702" s="433"/>
      <c r="P702" s="433"/>
      <c r="Q702" s="433"/>
      <c r="R702" s="433"/>
      <c r="S702" s="433"/>
      <c r="T702" s="433"/>
      <c r="U702" s="433"/>
      <c r="V702" s="433"/>
      <c r="W702" s="433"/>
      <c r="X702" s="433"/>
      <c r="Y702" s="433"/>
      <c r="Z702" s="433"/>
    </row>
    <row r="703">
      <c r="H703" s="446"/>
      <c r="N703" s="433"/>
      <c r="O703" s="433"/>
      <c r="P703" s="433"/>
      <c r="Q703" s="433"/>
      <c r="R703" s="433"/>
      <c r="S703" s="433"/>
      <c r="T703" s="433"/>
      <c r="U703" s="433"/>
      <c r="V703" s="433"/>
      <c r="W703" s="433"/>
      <c r="X703" s="433"/>
      <c r="Y703" s="433"/>
      <c r="Z703" s="433"/>
    </row>
    <row r="704">
      <c r="H704" s="446"/>
      <c r="N704" s="433"/>
      <c r="O704" s="433"/>
      <c r="P704" s="433"/>
      <c r="Q704" s="433"/>
      <c r="R704" s="433"/>
      <c r="S704" s="433"/>
      <c r="T704" s="433"/>
      <c r="U704" s="433"/>
      <c r="V704" s="433"/>
      <c r="W704" s="433"/>
      <c r="X704" s="433"/>
      <c r="Y704" s="433"/>
      <c r="Z704" s="433"/>
    </row>
    <row r="705">
      <c r="H705" s="446"/>
      <c r="N705" s="433"/>
      <c r="O705" s="433"/>
      <c r="P705" s="433"/>
      <c r="Q705" s="433"/>
      <c r="R705" s="433"/>
      <c r="S705" s="433"/>
      <c r="T705" s="433"/>
      <c r="U705" s="433"/>
      <c r="V705" s="433"/>
      <c r="W705" s="433"/>
      <c r="X705" s="433"/>
      <c r="Y705" s="433"/>
      <c r="Z705" s="433"/>
    </row>
    <row r="706">
      <c r="H706" s="446"/>
      <c r="N706" s="433"/>
      <c r="O706" s="433"/>
      <c r="P706" s="433"/>
      <c r="Q706" s="433"/>
      <c r="R706" s="433"/>
      <c r="S706" s="433"/>
      <c r="T706" s="433"/>
      <c r="U706" s="433"/>
      <c r="V706" s="433"/>
      <c r="W706" s="433"/>
      <c r="X706" s="433"/>
      <c r="Y706" s="433"/>
      <c r="Z706" s="433"/>
    </row>
    <row r="707">
      <c r="H707" s="446"/>
      <c r="N707" s="433"/>
      <c r="O707" s="433"/>
      <c r="P707" s="433"/>
      <c r="Q707" s="433"/>
      <c r="R707" s="433"/>
      <c r="S707" s="433"/>
      <c r="T707" s="433"/>
      <c r="U707" s="433"/>
      <c r="V707" s="433"/>
      <c r="W707" s="433"/>
      <c r="X707" s="433"/>
      <c r="Y707" s="433"/>
      <c r="Z707" s="433"/>
    </row>
    <row r="708">
      <c r="H708" s="446"/>
      <c r="N708" s="433"/>
      <c r="O708" s="433"/>
      <c r="P708" s="433"/>
      <c r="Q708" s="433"/>
      <c r="R708" s="433"/>
      <c r="S708" s="433"/>
      <c r="T708" s="433"/>
      <c r="U708" s="433"/>
      <c r="V708" s="433"/>
      <c r="W708" s="433"/>
      <c r="X708" s="433"/>
      <c r="Y708" s="433"/>
      <c r="Z708" s="433"/>
    </row>
    <row r="709">
      <c r="H709" s="446"/>
      <c r="N709" s="433"/>
      <c r="O709" s="433"/>
      <c r="P709" s="433"/>
      <c r="Q709" s="433"/>
      <c r="R709" s="433"/>
      <c r="S709" s="433"/>
      <c r="T709" s="433"/>
      <c r="U709" s="433"/>
      <c r="V709" s="433"/>
      <c r="W709" s="433"/>
      <c r="X709" s="433"/>
      <c r="Y709" s="433"/>
      <c r="Z709" s="433"/>
    </row>
    <row r="710">
      <c r="H710" s="446"/>
      <c r="N710" s="433"/>
      <c r="O710" s="433"/>
      <c r="P710" s="433"/>
      <c r="Q710" s="433"/>
      <c r="R710" s="433"/>
      <c r="S710" s="433"/>
      <c r="T710" s="433"/>
      <c r="U710" s="433"/>
      <c r="V710" s="433"/>
      <c r="W710" s="433"/>
      <c r="X710" s="433"/>
      <c r="Y710" s="433"/>
      <c r="Z710" s="433"/>
    </row>
    <row r="711">
      <c r="H711" s="446"/>
      <c r="N711" s="433"/>
      <c r="O711" s="433"/>
      <c r="P711" s="433"/>
      <c r="Q711" s="433"/>
      <c r="R711" s="433"/>
      <c r="S711" s="433"/>
      <c r="T711" s="433"/>
      <c r="U711" s="433"/>
      <c r="V711" s="433"/>
      <c r="W711" s="433"/>
      <c r="X711" s="433"/>
      <c r="Y711" s="433"/>
      <c r="Z711" s="433"/>
    </row>
    <row r="712">
      <c r="H712" s="446"/>
      <c r="N712" s="433"/>
      <c r="O712" s="433"/>
      <c r="P712" s="433"/>
      <c r="Q712" s="433"/>
      <c r="R712" s="433"/>
      <c r="S712" s="433"/>
      <c r="T712" s="433"/>
      <c r="U712" s="433"/>
      <c r="V712" s="433"/>
      <c r="W712" s="433"/>
      <c r="X712" s="433"/>
      <c r="Y712" s="433"/>
      <c r="Z712" s="433"/>
    </row>
    <row r="713">
      <c r="H713" s="446"/>
      <c r="N713" s="433"/>
      <c r="O713" s="433"/>
      <c r="P713" s="433"/>
      <c r="Q713" s="433"/>
      <c r="R713" s="433"/>
      <c r="S713" s="433"/>
      <c r="T713" s="433"/>
      <c r="U713" s="433"/>
      <c r="V713" s="433"/>
      <c r="W713" s="433"/>
      <c r="X713" s="433"/>
      <c r="Y713" s="433"/>
      <c r="Z713" s="433"/>
    </row>
    <row r="714">
      <c r="H714" s="446"/>
      <c r="N714" s="433"/>
      <c r="O714" s="433"/>
      <c r="P714" s="433"/>
      <c r="Q714" s="433"/>
      <c r="R714" s="433"/>
      <c r="S714" s="433"/>
      <c r="T714" s="433"/>
      <c r="U714" s="433"/>
      <c r="V714" s="433"/>
      <c r="W714" s="433"/>
      <c r="X714" s="433"/>
      <c r="Y714" s="433"/>
      <c r="Z714" s="433"/>
    </row>
    <row r="715">
      <c r="H715" s="446"/>
      <c r="N715" s="433"/>
      <c r="O715" s="433"/>
      <c r="P715" s="433"/>
      <c r="Q715" s="433"/>
      <c r="R715" s="433"/>
      <c r="S715" s="433"/>
      <c r="T715" s="433"/>
      <c r="U715" s="433"/>
      <c r="V715" s="433"/>
      <c r="W715" s="433"/>
      <c r="X715" s="433"/>
      <c r="Y715" s="433"/>
      <c r="Z715" s="433"/>
    </row>
    <row r="716">
      <c r="H716" s="446"/>
      <c r="N716" s="433"/>
      <c r="O716" s="433"/>
      <c r="P716" s="433"/>
      <c r="Q716" s="433"/>
      <c r="R716" s="433"/>
      <c r="S716" s="433"/>
      <c r="T716" s="433"/>
      <c r="U716" s="433"/>
      <c r="V716" s="433"/>
      <c r="W716" s="433"/>
      <c r="X716" s="433"/>
      <c r="Y716" s="433"/>
      <c r="Z716" s="433"/>
    </row>
    <row r="717">
      <c r="H717" s="446"/>
      <c r="N717" s="433"/>
      <c r="O717" s="433"/>
      <c r="P717" s="433"/>
      <c r="Q717" s="433"/>
      <c r="R717" s="433"/>
      <c r="S717" s="433"/>
      <c r="T717" s="433"/>
      <c r="U717" s="433"/>
      <c r="V717" s="433"/>
      <c r="W717" s="433"/>
      <c r="X717" s="433"/>
      <c r="Y717" s="433"/>
      <c r="Z717" s="433"/>
    </row>
    <row r="718">
      <c r="H718" s="446"/>
      <c r="N718" s="433"/>
      <c r="O718" s="433"/>
      <c r="P718" s="433"/>
      <c r="Q718" s="433"/>
      <c r="R718" s="433"/>
      <c r="S718" s="433"/>
      <c r="T718" s="433"/>
      <c r="U718" s="433"/>
      <c r="V718" s="433"/>
      <c r="W718" s="433"/>
      <c r="X718" s="433"/>
      <c r="Y718" s="433"/>
      <c r="Z718" s="433"/>
    </row>
    <row r="719">
      <c r="H719" s="446"/>
      <c r="N719" s="433"/>
      <c r="O719" s="433"/>
      <c r="P719" s="433"/>
      <c r="Q719" s="433"/>
      <c r="R719" s="433"/>
      <c r="S719" s="433"/>
      <c r="T719" s="433"/>
      <c r="U719" s="433"/>
      <c r="V719" s="433"/>
      <c r="W719" s="433"/>
      <c r="X719" s="433"/>
      <c r="Y719" s="433"/>
      <c r="Z719" s="433"/>
    </row>
    <row r="720">
      <c r="H720" s="446"/>
      <c r="N720" s="433"/>
      <c r="O720" s="433"/>
      <c r="P720" s="433"/>
      <c r="Q720" s="433"/>
      <c r="R720" s="433"/>
      <c r="S720" s="433"/>
      <c r="T720" s="433"/>
      <c r="U720" s="433"/>
      <c r="V720" s="433"/>
      <c r="W720" s="433"/>
      <c r="X720" s="433"/>
      <c r="Y720" s="433"/>
      <c r="Z720" s="433"/>
    </row>
    <row r="721">
      <c r="H721" s="446"/>
      <c r="N721" s="433"/>
      <c r="O721" s="433"/>
      <c r="P721" s="433"/>
      <c r="Q721" s="433"/>
      <c r="R721" s="433"/>
      <c r="S721" s="433"/>
      <c r="T721" s="433"/>
      <c r="U721" s="433"/>
      <c r="V721" s="433"/>
      <c r="W721" s="433"/>
      <c r="X721" s="433"/>
      <c r="Y721" s="433"/>
      <c r="Z721" s="433"/>
    </row>
    <row r="722">
      <c r="H722" s="446"/>
      <c r="N722" s="433"/>
      <c r="O722" s="433"/>
      <c r="P722" s="433"/>
      <c r="Q722" s="433"/>
      <c r="R722" s="433"/>
      <c r="S722" s="433"/>
      <c r="T722" s="433"/>
      <c r="U722" s="433"/>
      <c r="V722" s="433"/>
      <c r="W722" s="433"/>
      <c r="X722" s="433"/>
      <c r="Y722" s="433"/>
      <c r="Z722" s="433"/>
    </row>
    <row r="723">
      <c r="H723" s="446"/>
      <c r="N723" s="433"/>
      <c r="O723" s="433"/>
      <c r="P723" s="433"/>
      <c r="Q723" s="433"/>
      <c r="R723" s="433"/>
      <c r="S723" s="433"/>
      <c r="T723" s="433"/>
      <c r="U723" s="433"/>
      <c r="V723" s="433"/>
      <c r="W723" s="433"/>
      <c r="X723" s="433"/>
      <c r="Y723" s="433"/>
      <c r="Z723" s="433"/>
    </row>
    <row r="724">
      <c r="H724" s="446"/>
      <c r="N724" s="433"/>
      <c r="O724" s="433"/>
      <c r="P724" s="433"/>
      <c r="Q724" s="433"/>
      <c r="R724" s="433"/>
      <c r="S724" s="433"/>
      <c r="T724" s="433"/>
      <c r="U724" s="433"/>
      <c r="V724" s="433"/>
      <c r="W724" s="433"/>
      <c r="X724" s="433"/>
      <c r="Y724" s="433"/>
      <c r="Z724" s="433"/>
    </row>
    <row r="725">
      <c r="H725" s="446"/>
      <c r="N725" s="433"/>
      <c r="O725" s="433"/>
      <c r="P725" s="433"/>
      <c r="Q725" s="433"/>
      <c r="R725" s="433"/>
      <c r="S725" s="433"/>
      <c r="T725" s="433"/>
      <c r="U725" s="433"/>
      <c r="V725" s="433"/>
      <c r="W725" s="433"/>
      <c r="X725" s="433"/>
      <c r="Y725" s="433"/>
      <c r="Z725" s="433"/>
    </row>
    <row r="726">
      <c r="H726" s="446"/>
      <c r="N726" s="433"/>
      <c r="O726" s="433"/>
      <c r="P726" s="433"/>
      <c r="Q726" s="433"/>
      <c r="R726" s="433"/>
      <c r="S726" s="433"/>
      <c r="T726" s="433"/>
      <c r="U726" s="433"/>
      <c r="V726" s="433"/>
      <c r="W726" s="433"/>
      <c r="X726" s="433"/>
      <c r="Y726" s="433"/>
      <c r="Z726" s="433"/>
    </row>
    <row r="727">
      <c r="H727" s="446"/>
      <c r="N727" s="433"/>
      <c r="O727" s="433"/>
      <c r="P727" s="433"/>
      <c r="Q727" s="433"/>
      <c r="R727" s="433"/>
      <c r="S727" s="433"/>
      <c r="T727" s="433"/>
      <c r="U727" s="433"/>
      <c r="V727" s="433"/>
      <c r="W727" s="433"/>
      <c r="X727" s="433"/>
      <c r="Y727" s="433"/>
      <c r="Z727" s="433"/>
    </row>
    <row r="728">
      <c r="H728" s="446"/>
      <c r="N728" s="433"/>
      <c r="O728" s="433"/>
      <c r="P728" s="433"/>
      <c r="Q728" s="433"/>
      <c r="R728" s="433"/>
      <c r="S728" s="433"/>
      <c r="T728" s="433"/>
      <c r="U728" s="433"/>
      <c r="V728" s="433"/>
      <c r="W728" s="433"/>
      <c r="X728" s="433"/>
      <c r="Y728" s="433"/>
      <c r="Z728" s="433"/>
    </row>
    <row r="729">
      <c r="H729" s="446"/>
      <c r="N729" s="433"/>
      <c r="O729" s="433"/>
      <c r="P729" s="433"/>
      <c r="Q729" s="433"/>
      <c r="R729" s="433"/>
      <c r="S729" s="433"/>
      <c r="T729" s="433"/>
      <c r="U729" s="433"/>
      <c r="V729" s="433"/>
      <c r="W729" s="433"/>
      <c r="X729" s="433"/>
      <c r="Y729" s="433"/>
      <c r="Z729" s="433"/>
    </row>
    <row r="730">
      <c r="H730" s="446"/>
      <c r="N730" s="433"/>
      <c r="O730" s="433"/>
      <c r="P730" s="433"/>
      <c r="Q730" s="433"/>
      <c r="R730" s="433"/>
      <c r="S730" s="433"/>
      <c r="T730" s="433"/>
      <c r="U730" s="433"/>
      <c r="V730" s="433"/>
      <c r="W730" s="433"/>
      <c r="X730" s="433"/>
      <c r="Y730" s="433"/>
      <c r="Z730" s="433"/>
    </row>
    <row r="731">
      <c r="H731" s="446"/>
      <c r="N731" s="433"/>
      <c r="O731" s="433"/>
      <c r="P731" s="433"/>
      <c r="Q731" s="433"/>
      <c r="R731" s="433"/>
      <c r="S731" s="433"/>
      <c r="T731" s="433"/>
      <c r="U731" s="433"/>
      <c r="V731" s="433"/>
      <c r="W731" s="433"/>
      <c r="X731" s="433"/>
      <c r="Y731" s="433"/>
      <c r="Z731" s="433"/>
    </row>
    <row r="732">
      <c r="H732" s="446"/>
      <c r="N732" s="433"/>
      <c r="O732" s="433"/>
      <c r="P732" s="433"/>
      <c r="Q732" s="433"/>
      <c r="R732" s="433"/>
      <c r="S732" s="433"/>
      <c r="T732" s="433"/>
      <c r="U732" s="433"/>
      <c r="V732" s="433"/>
      <c r="W732" s="433"/>
      <c r="X732" s="433"/>
      <c r="Y732" s="433"/>
      <c r="Z732" s="433"/>
    </row>
    <row r="733">
      <c r="H733" s="446"/>
      <c r="N733" s="433"/>
      <c r="O733" s="433"/>
      <c r="P733" s="433"/>
      <c r="Q733" s="433"/>
      <c r="R733" s="433"/>
      <c r="S733" s="433"/>
      <c r="T733" s="433"/>
      <c r="U733" s="433"/>
      <c r="V733" s="433"/>
      <c r="W733" s="433"/>
      <c r="X733" s="433"/>
      <c r="Y733" s="433"/>
      <c r="Z733" s="433"/>
    </row>
    <row r="734">
      <c r="H734" s="446"/>
      <c r="N734" s="433"/>
      <c r="O734" s="433"/>
      <c r="P734" s="433"/>
      <c r="Q734" s="433"/>
      <c r="R734" s="433"/>
      <c r="S734" s="433"/>
      <c r="T734" s="433"/>
      <c r="U734" s="433"/>
      <c r="V734" s="433"/>
      <c r="W734" s="433"/>
      <c r="X734" s="433"/>
      <c r="Y734" s="433"/>
      <c r="Z734" s="433"/>
    </row>
    <row r="735">
      <c r="H735" s="446"/>
      <c r="N735" s="433"/>
      <c r="O735" s="433"/>
      <c r="P735" s="433"/>
      <c r="Q735" s="433"/>
      <c r="R735" s="433"/>
      <c r="S735" s="433"/>
      <c r="T735" s="433"/>
      <c r="U735" s="433"/>
      <c r="V735" s="433"/>
      <c r="W735" s="433"/>
      <c r="X735" s="433"/>
      <c r="Y735" s="433"/>
      <c r="Z735" s="433"/>
    </row>
    <row r="736">
      <c r="H736" s="446"/>
      <c r="N736" s="433"/>
      <c r="O736" s="433"/>
      <c r="P736" s="433"/>
      <c r="Q736" s="433"/>
      <c r="R736" s="433"/>
      <c r="S736" s="433"/>
      <c r="T736" s="433"/>
      <c r="U736" s="433"/>
      <c r="V736" s="433"/>
      <c r="W736" s="433"/>
      <c r="X736" s="433"/>
      <c r="Y736" s="433"/>
      <c r="Z736" s="433"/>
    </row>
    <row r="737">
      <c r="H737" s="446"/>
      <c r="N737" s="433"/>
      <c r="O737" s="433"/>
      <c r="P737" s="433"/>
      <c r="Q737" s="433"/>
      <c r="R737" s="433"/>
      <c r="S737" s="433"/>
      <c r="T737" s="433"/>
      <c r="U737" s="433"/>
      <c r="V737" s="433"/>
      <c r="W737" s="433"/>
      <c r="X737" s="433"/>
      <c r="Y737" s="433"/>
      <c r="Z737" s="433"/>
    </row>
    <row r="738">
      <c r="H738" s="446"/>
      <c r="N738" s="433"/>
      <c r="O738" s="433"/>
      <c r="P738" s="433"/>
      <c r="Q738" s="433"/>
      <c r="R738" s="433"/>
      <c r="S738" s="433"/>
      <c r="T738" s="433"/>
      <c r="U738" s="433"/>
      <c r="V738" s="433"/>
      <c r="W738" s="433"/>
      <c r="X738" s="433"/>
      <c r="Y738" s="433"/>
      <c r="Z738" s="433"/>
    </row>
    <row r="739">
      <c r="H739" s="446"/>
      <c r="N739" s="433"/>
      <c r="O739" s="433"/>
      <c r="P739" s="433"/>
      <c r="Q739" s="433"/>
      <c r="R739" s="433"/>
      <c r="S739" s="433"/>
      <c r="T739" s="433"/>
      <c r="U739" s="433"/>
      <c r="V739" s="433"/>
      <c r="W739" s="433"/>
      <c r="X739" s="433"/>
      <c r="Y739" s="433"/>
      <c r="Z739" s="433"/>
    </row>
    <row r="740">
      <c r="H740" s="446"/>
      <c r="N740" s="433"/>
      <c r="O740" s="433"/>
      <c r="P740" s="433"/>
      <c r="Q740" s="433"/>
      <c r="R740" s="433"/>
      <c r="S740" s="433"/>
      <c r="T740" s="433"/>
      <c r="U740" s="433"/>
      <c r="V740" s="433"/>
      <c r="W740" s="433"/>
      <c r="X740" s="433"/>
      <c r="Y740" s="433"/>
      <c r="Z740" s="433"/>
    </row>
    <row r="741">
      <c r="H741" s="446"/>
      <c r="N741" s="433"/>
      <c r="O741" s="433"/>
      <c r="P741" s="433"/>
      <c r="Q741" s="433"/>
      <c r="R741" s="433"/>
      <c r="S741" s="433"/>
      <c r="T741" s="433"/>
      <c r="U741" s="433"/>
      <c r="V741" s="433"/>
      <c r="W741" s="433"/>
      <c r="X741" s="433"/>
      <c r="Y741" s="433"/>
      <c r="Z741" s="433"/>
    </row>
    <row r="742">
      <c r="H742" s="446"/>
      <c r="N742" s="433"/>
      <c r="O742" s="433"/>
      <c r="P742" s="433"/>
      <c r="Q742" s="433"/>
      <c r="R742" s="433"/>
      <c r="S742" s="433"/>
      <c r="T742" s="433"/>
      <c r="U742" s="433"/>
      <c r="V742" s="433"/>
      <c r="W742" s="433"/>
      <c r="X742" s="433"/>
      <c r="Y742" s="433"/>
      <c r="Z742" s="433"/>
    </row>
    <row r="743">
      <c r="H743" s="446"/>
      <c r="N743" s="433"/>
      <c r="O743" s="433"/>
      <c r="P743" s="433"/>
      <c r="Q743" s="433"/>
      <c r="R743" s="433"/>
      <c r="S743" s="433"/>
      <c r="T743" s="433"/>
      <c r="U743" s="433"/>
      <c r="V743" s="433"/>
      <c r="W743" s="433"/>
      <c r="X743" s="433"/>
      <c r="Y743" s="433"/>
      <c r="Z743" s="433"/>
    </row>
    <row r="744">
      <c r="H744" s="446"/>
      <c r="N744" s="433"/>
      <c r="O744" s="433"/>
      <c r="P744" s="433"/>
      <c r="Q744" s="433"/>
      <c r="R744" s="433"/>
      <c r="S744" s="433"/>
      <c r="T744" s="433"/>
      <c r="U744" s="433"/>
      <c r="V744" s="433"/>
      <c r="W744" s="433"/>
      <c r="X744" s="433"/>
      <c r="Y744" s="433"/>
      <c r="Z744" s="433"/>
    </row>
    <row r="745">
      <c r="H745" s="446"/>
      <c r="N745" s="433"/>
      <c r="O745" s="433"/>
      <c r="P745" s="433"/>
      <c r="Q745" s="433"/>
      <c r="R745" s="433"/>
      <c r="S745" s="433"/>
      <c r="T745" s="433"/>
      <c r="U745" s="433"/>
      <c r="V745" s="433"/>
      <c r="W745" s="433"/>
      <c r="X745" s="433"/>
      <c r="Y745" s="433"/>
      <c r="Z745" s="433"/>
    </row>
    <row r="746">
      <c r="H746" s="446"/>
      <c r="N746" s="433"/>
      <c r="O746" s="433"/>
      <c r="P746" s="433"/>
      <c r="Q746" s="433"/>
      <c r="R746" s="433"/>
      <c r="S746" s="433"/>
      <c r="T746" s="433"/>
      <c r="U746" s="433"/>
      <c r="V746" s="433"/>
      <c r="W746" s="433"/>
      <c r="X746" s="433"/>
      <c r="Y746" s="433"/>
      <c r="Z746" s="433"/>
    </row>
    <row r="747">
      <c r="H747" s="446"/>
      <c r="N747" s="433"/>
      <c r="O747" s="433"/>
      <c r="P747" s="433"/>
      <c r="Q747" s="433"/>
      <c r="R747" s="433"/>
      <c r="S747" s="433"/>
      <c r="T747" s="433"/>
      <c r="U747" s="433"/>
      <c r="V747" s="433"/>
      <c r="W747" s="433"/>
      <c r="X747" s="433"/>
      <c r="Y747" s="433"/>
      <c r="Z747" s="433"/>
    </row>
    <row r="748">
      <c r="H748" s="446"/>
      <c r="N748" s="433"/>
      <c r="O748" s="433"/>
      <c r="P748" s="433"/>
      <c r="Q748" s="433"/>
      <c r="R748" s="433"/>
      <c r="S748" s="433"/>
      <c r="T748" s="433"/>
      <c r="U748" s="433"/>
      <c r="V748" s="433"/>
      <c r="W748" s="433"/>
      <c r="X748" s="433"/>
      <c r="Y748" s="433"/>
      <c r="Z748" s="433"/>
    </row>
    <row r="749">
      <c r="H749" s="446"/>
      <c r="N749" s="433"/>
      <c r="O749" s="433"/>
      <c r="P749" s="433"/>
      <c r="Q749" s="433"/>
      <c r="R749" s="433"/>
      <c r="S749" s="433"/>
      <c r="T749" s="433"/>
      <c r="U749" s="433"/>
      <c r="V749" s="433"/>
      <c r="W749" s="433"/>
      <c r="X749" s="433"/>
      <c r="Y749" s="433"/>
      <c r="Z749" s="433"/>
    </row>
    <row r="750">
      <c r="H750" s="446"/>
      <c r="N750" s="433"/>
      <c r="O750" s="433"/>
      <c r="P750" s="433"/>
      <c r="Q750" s="433"/>
      <c r="R750" s="433"/>
      <c r="S750" s="433"/>
      <c r="T750" s="433"/>
      <c r="U750" s="433"/>
      <c r="V750" s="433"/>
      <c r="W750" s="433"/>
      <c r="X750" s="433"/>
      <c r="Y750" s="433"/>
      <c r="Z750" s="433"/>
    </row>
    <row r="751">
      <c r="H751" s="446"/>
      <c r="N751" s="433"/>
      <c r="O751" s="433"/>
      <c r="P751" s="433"/>
      <c r="Q751" s="433"/>
      <c r="R751" s="433"/>
      <c r="S751" s="433"/>
      <c r="T751" s="433"/>
      <c r="U751" s="433"/>
      <c r="V751" s="433"/>
      <c r="W751" s="433"/>
      <c r="X751" s="433"/>
      <c r="Y751" s="433"/>
      <c r="Z751" s="433"/>
    </row>
    <row r="752">
      <c r="H752" s="446"/>
      <c r="N752" s="433"/>
      <c r="O752" s="433"/>
      <c r="P752" s="433"/>
      <c r="Q752" s="433"/>
      <c r="R752" s="433"/>
      <c r="S752" s="433"/>
      <c r="T752" s="433"/>
      <c r="U752" s="433"/>
      <c r="V752" s="433"/>
      <c r="W752" s="433"/>
      <c r="X752" s="433"/>
      <c r="Y752" s="433"/>
      <c r="Z752" s="433"/>
    </row>
    <row r="753">
      <c r="H753" s="446"/>
      <c r="N753" s="433"/>
      <c r="O753" s="433"/>
      <c r="P753" s="433"/>
      <c r="Q753" s="433"/>
      <c r="R753" s="433"/>
      <c r="S753" s="433"/>
      <c r="T753" s="433"/>
      <c r="U753" s="433"/>
      <c r="V753" s="433"/>
      <c r="W753" s="433"/>
      <c r="X753" s="433"/>
      <c r="Y753" s="433"/>
      <c r="Z753" s="433"/>
    </row>
    <row r="754">
      <c r="H754" s="446"/>
      <c r="N754" s="433"/>
      <c r="O754" s="433"/>
      <c r="P754" s="433"/>
      <c r="Q754" s="433"/>
      <c r="R754" s="433"/>
      <c r="S754" s="433"/>
      <c r="T754" s="433"/>
      <c r="U754" s="433"/>
      <c r="V754" s="433"/>
      <c r="W754" s="433"/>
      <c r="X754" s="433"/>
      <c r="Y754" s="433"/>
      <c r="Z754" s="433"/>
    </row>
    <row r="755">
      <c r="H755" s="446"/>
      <c r="N755" s="433"/>
      <c r="O755" s="433"/>
      <c r="P755" s="433"/>
      <c r="Q755" s="433"/>
      <c r="R755" s="433"/>
      <c r="S755" s="433"/>
      <c r="T755" s="433"/>
      <c r="U755" s="433"/>
      <c r="V755" s="433"/>
      <c r="W755" s="433"/>
      <c r="X755" s="433"/>
      <c r="Y755" s="433"/>
      <c r="Z755" s="433"/>
    </row>
    <row r="756">
      <c r="H756" s="446"/>
      <c r="N756" s="433"/>
      <c r="O756" s="433"/>
      <c r="P756" s="433"/>
      <c r="Q756" s="433"/>
      <c r="R756" s="433"/>
      <c r="S756" s="433"/>
      <c r="T756" s="433"/>
      <c r="U756" s="433"/>
      <c r="V756" s="433"/>
      <c r="W756" s="433"/>
      <c r="X756" s="433"/>
      <c r="Y756" s="433"/>
      <c r="Z756" s="433"/>
    </row>
    <row r="757">
      <c r="H757" s="446"/>
      <c r="N757" s="433"/>
      <c r="O757" s="433"/>
      <c r="P757" s="433"/>
      <c r="Q757" s="433"/>
      <c r="R757" s="433"/>
      <c r="S757" s="433"/>
      <c r="T757" s="433"/>
      <c r="U757" s="433"/>
      <c r="V757" s="433"/>
      <c r="W757" s="433"/>
      <c r="X757" s="433"/>
      <c r="Y757" s="433"/>
      <c r="Z757" s="433"/>
    </row>
    <row r="758">
      <c r="H758" s="446"/>
      <c r="N758" s="433"/>
      <c r="O758" s="433"/>
      <c r="P758" s="433"/>
      <c r="Q758" s="433"/>
      <c r="R758" s="433"/>
      <c r="S758" s="433"/>
      <c r="T758" s="433"/>
      <c r="U758" s="433"/>
      <c r="V758" s="433"/>
      <c r="W758" s="433"/>
      <c r="X758" s="433"/>
      <c r="Y758" s="433"/>
      <c r="Z758" s="433"/>
    </row>
    <row r="759">
      <c r="H759" s="446"/>
      <c r="N759" s="433"/>
      <c r="O759" s="433"/>
      <c r="P759" s="433"/>
      <c r="Q759" s="433"/>
      <c r="R759" s="433"/>
      <c r="S759" s="433"/>
      <c r="T759" s="433"/>
      <c r="U759" s="433"/>
      <c r="V759" s="433"/>
      <c r="W759" s="433"/>
      <c r="X759" s="433"/>
      <c r="Y759" s="433"/>
      <c r="Z759" s="433"/>
    </row>
    <row r="760">
      <c r="H760" s="446"/>
      <c r="N760" s="433"/>
      <c r="O760" s="433"/>
      <c r="P760" s="433"/>
      <c r="Q760" s="433"/>
      <c r="R760" s="433"/>
      <c r="S760" s="433"/>
      <c r="T760" s="433"/>
      <c r="U760" s="433"/>
      <c r="V760" s="433"/>
      <c r="W760" s="433"/>
      <c r="X760" s="433"/>
      <c r="Y760" s="433"/>
      <c r="Z760" s="433"/>
    </row>
    <row r="761">
      <c r="H761" s="446"/>
      <c r="N761" s="433"/>
      <c r="O761" s="433"/>
      <c r="P761" s="433"/>
      <c r="Q761" s="433"/>
      <c r="R761" s="433"/>
      <c r="S761" s="433"/>
      <c r="T761" s="433"/>
      <c r="U761" s="433"/>
      <c r="V761" s="433"/>
      <c r="W761" s="433"/>
      <c r="X761" s="433"/>
      <c r="Y761" s="433"/>
      <c r="Z761" s="433"/>
    </row>
    <row r="762">
      <c r="H762" s="446"/>
      <c r="N762" s="433"/>
      <c r="O762" s="433"/>
      <c r="P762" s="433"/>
      <c r="Q762" s="433"/>
      <c r="R762" s="433"/>
      <c r="S762" s="433"/>
      <c r="T762" s="433"/>
      <c r="U762" s="433"/>
      <c r="V762" s="433"/>
      <c r="W762" s="433"/>
      <c r="X762" s="433"/>
      <c r="Y762" s="433"/>
      <c r="Z762" s="433"/>
    </row>
    <row r="763">
      <c r="H763" s="446"/>
      <c r="N763" s="433"/>
      <c r="O763" s="433"/>
      <c r="P763" s="433"/>
      <c r="Q763" s="433"/>
      <c r="R763" s="433"/>
      <c r="S763" s="433"/>
      <c r="T763" s="433"/>
      <c r="U763" s="433"/>
      <c r="V763" s="433"/>
      <c r="W763" s="433"/>
      <c r="X763" s="433"/>
      <c r="Y763" s="433"/>
      <c r="Z763" s="433"/>
    </row>
    <row r="764">
      <c r="H764" s="446"/>
      <c r="N764" s="433"/>
      <c r="O764" s="433"/>
      <c r="P764" s="433"/>
      <c r="Q764" s="433"/>
      <c r="R764" s="433"/>
      <c r="S764" s="433"/>
      <c r="T764" s="433"/>
      <c r="U764" s="433"/>
      <c r="V764" s="433"/>
      <c r="W764" s="433"/>
      <c r="X764" s="433"/>
      <c r="Y764" s="433"/>
      <c r="Z764" s="433"/>
    </row>
    <row r="765">
      <c r="H765" s="446"/>
      <c r="N765" s="433"/>
      <c r="O765" s="433"/>
      <c r="P765" s="433"/>
      <c r="Q765" s="433"/>
      <c r="R765" s="433"/>
      <c r="S765" s="433"/>
      <c r="T765" s="433"/>
      <c r="U765" s="433"/>
      <c r="V765" s="433"/>
      <c r="W765" s="433"/>
      <c r="X765" s="433"/>
      <c r="Y765" s="433"/>
      <c r="Z765" s="433"/>
    </row>
    <row r="766">
      <c r="H766" s="446"/>
      <c r="N766" s="433"/>
      <c r="O766" s="433"/>
      <c r="P766" s="433"/>
      <c r="Q766" s="433"/>
      <c r="R766" s="433"/>
      <c r="S766" s="433"/>
      <c r="T766" s="433"/>
      <c r="U766" s="433"/>
      <c r="V766" s="433"/>
      <c r="W766" s="433"/>
      <c r="X766" s="433"/>
      <c r="Y766" s="433"/>
      <c r="Z766" s="433"/>
    </row>
    <row r="767">
      <c r="H767" s="446"/>
      <c r="N767" s="433"/>
      <c r="O767" s="433"/>
      <c r="P767" s="433"/>
      <c r="Q767" s="433"/>
      <c r="R767" s="433"/>
      <c r="S767" s="433"/>
      <c r="T767" s="433"/>
      <c r="U767" s="433"/>
      <c r="V767" s="433"/>
      <c r="W767" s="433"/>
      <c r="X767" s="433"/>
      <c r="Y767" s="433"/>
      <c r="Z767" s="433"/>
    </row>
    <row r="768">
      <c r="H768" s="446"/>
      <c r="N768" s="433"/>
      <c r="O768" s="433"/>
      <c r="P768" s="433"/>
      <c r="Q768" s="433"/>
      <c r="R768" s="433"/>
      <c r="S768" s="433"/>
      <c r="T768" s="433"/>
      <c r="U768" s="433"/>
      <c r="V768" s="433"/>
      <c r="W768" s="433"/>
      <c r="X768" s="433"/>
      <c r="Y768" s="433"/>
      <c r="Z768" s="433"/>
    </row>
    <row r="769">
      <c r="H769" s="446"/>
      <c r="N769" s="433"/>
      <c r="O769" s="433"/>
      <c r="P769" s="433"/>
      <c r="Q769" s="433"/>
      <c r="R769" s="433"/>
      <c r="S769" s="433"/>
      <c r="T769" s="433"/>
      <c r="U769" s="433"/>
      <c r="V769" s="433"/>
      <c r="W769" s="433"/>
      <c r="X769" s="433"/>
      <c r="Y769" s="433"/>
      <c r="Z769" s="433"/>
    </row>
    <row r="770">
      <c r="H770" s="446"/>
      <c r="N770" s="433"/>
      <c r="O770" s="433"/>
      <c r="P770" s="433"/>
      <c r="Q770" s="433"/>
      <c r="R770" s="433"/>
      <c r="S770" s="433"/>
      <c r="T770" s="433"/>
      <c r="U770" s="433"/>
      <c r="V770" s="433"/>
      <c r="W770" s="433"/>
      <c r="X770" s="433"/>
      <c r="Y770" s="433"/>
      <c r="Z770" s="433"/>
    </row>
    <row r="771">
      <c r="H771" s="446"/>
      <c r="N771" s="433"/>
      <c r="O771" s="433"/>
      <c r="P771" s="433"/>
      <c r="Q771" s="433"/>
      <c r="R771" s="433"/>
      <c r="S771" s="433"/>
      <c r="T771" s="433"/>
      <c r="U771" s="433"/>
      <c r="V771" s="433"/>
      <c r="W771" s="433"/>
      <c r="X771" s="433"/>
      <c r="Y771" s="433"/>
      <c r="Z771" s="433"/>
    </row>
    <row r="772">
      <c r="H772" s="446"/>
      <c r="N772" s="433"/>
      <c r="O772" s="433"/>
      <c r="P772" s="433"/>
      <c r="Q772" s="433"/>
      <c r="R772" s="433"/>
      <c r="S772" s="433"/>
      <c r="T772" s="433"/>
      <c r="U772" s="433"/>
      <c r="V772" s="433"/>
      <c r="W772" s="433"/>
      <c r="X772" s="433"/>
      <c r="Y772" s="433"/>
      <c r="Z772" s="433"/>
    </row>
    <row r="773">
      <c r="H773" s="446"/>
      <c r="N773" s="433"/>
      <c r="O773" s="433"/>
      <c r="P773" s="433"/>
      <c r="Q773" s="433"/>
      <c r="R773" s="433"/>
      <c r="S773" s="433"/>
      <c r="T773" s="433"/>
      <c r="U773" s="433"/>
      <c r="V773" s="433"/>
      <c r="W773" s="433"/>
      <c r="X773" s="433"/>
      <c r="Y773" s="433"/>
      <c r="Z773" s="433"/>
    </row>
    <row r="774">
      <c r="H774" s="446"/>
      <c r="N774" s="433"/>
      <c r="O774" s="433"/>
      <c r="P774" s="433"/>
      <c r="Q774" s="433"/>
      <c r="R774" s="433"/>
      <c r="S774" s="433"/>
      <c r="T774" s="433"/>
      <c r="U774" s="433"/>
      <c r="V774" s="433"/>
      <c r="W774" s="433"/>
      <c r="X774" s="433"/>
      <c r="Y774" s="433"/>
      <c r="Z774" s="433"/>
    </row>
    <row r="775">
      <c r="H775" s="446"/>
      <c r="N775" s="433"/>
      <c r="O775" s="433"/>
      <c r="P775" s="433"/>
      <c r="Q775" s="433"/>
      <c r="R775" s="433"/>
      <c r="S775" s="433"/>
      <c r="T775" s="433"/>
      <c r="U775" s="433"/>
      <c r="V775" s="433"/>
      <c r="W775" s="433"/>
      <c r="X775" s="433"/>
      <c r="Y775" s="433"/>
      <c r="Z775" s="433"/>
    </row>
    <row r="776">
      <c r="H776" s="446"/>
      <c r="N776" s="433"/>
      <c r="O776" s="433"/>
      <c r="P776" s="433"/>
      <c r="Q776" s="433"/>
      <c r="R776" s="433"/>
      <c r="S776" s="433"/>
      <c r="T776" s="433"/>
      <c r="U776" s="433"/>
      <c r="V776" s="433"/>
      <c r="W776" s="433"/>
      <c r="X776" s="433"/>
      <c r="Y776" s="433"/>
      <c r="Z776" s="433"/>
    </row>
    <row r="777">
      <c r="H777" s="446"/>
      <c r="N777" s="433"/>
      <c r="O777" s="433"/>
      <c r="P777" s="433"/>
      <c r="Q777" s="433"/>
      <c r="R777" s="433"/>
      <c r="S777" s="433"/>
      <c r="T777" s="433"/>
      <c r="U777" s="433"/>
      <c r="V777" s="433"/>
      <c r="W777" s="433"/>
      <c r="X777" s="433"/>
      <c r="Y777" s="433"/>
      <c r="Z777" s="433"/>
    </row>
    <row r="778">
      <c r="H778" s="446"/>
      <c r="N778" s="433"/>
      <c r="O778" s="433"/>
      <c r="P778" s="433"/>
      <c r="Q778" s="433"/>
      <c r="R778" s="433"/>
      <c r="S778" s="433"/>
      <c r="T778" s="433"/>
      <c r="U778" s="433"/>
      <c r="V778" s="433"/>
      <c r="W778" s="433"/>
      <c r="X778" s="433"/>
      <c r="Y778" s="433"/>
      <c r="Z778" s="433"/>
    </row>
    <row r="779">
      <c r="H779" s="446"/>
      <c r="N779" s="433"/>
      <c r="O779" s="433"/>
      <c r="P779" s="433"/>
      <c r="Q779" s="433"/>
      <c r="R779" s="433"/>
      <c r="S779" s="433"/>
      <c r="T779" s="433"/>
      <c r="U779" s="433"/>
      <c r="V779" s="433"/>
      <c r="W779" s="433"/>
      <c r="X779" s="433"/>
      <c r="Y779" s="433"/>
      <c r="Z779" s="433"/>
    </row>
    <row r="780">
      <c r="H780" s="446"/>
      <c r="N780" s="433"/>
      <c r="O780" s="433"/>
      <c r="P780" s="433"/>
      <c r="Q780" s="433"/>
      <c r="R780" s="433"/>
      <c r="S780" s="433"/>
      <c r="T780" s="433"/>
      <c r="U780" s="433"/>
      <c r="V780" s="433"/>
      <c r="W780" s="433"/>
      <c r="X780" s="433"/>
      <c r="Y780" s="433"/>
      <c r="Z780" s="433"/>
    </row>
    <row r="781">
      <c r="H781" s="446"/>
      <c r="N781" s="433"/>
      <c r="O781" s="433"/>
      <c r="P781" s="433"/>
      <c r="Q781" s="433"/>
      <c r="R781" s="433"/>
      <c r="S781" s="433"/>
      <c r="T781" s="433"/>
      <c r="U781" s="433"/>
      <c r="V781" s="433"/>
      <c r="W781" s="433"/>
      <c r="X781" s="433"/>
      <c r="Y781" s="433"/>
      <c r="Z781" s="433"/>
    </row>
    <row r="782">
      <c r="H782" s="446"/>
      <c r="N782" s="433"/>
      <c r="O782" s="433"/>
      <c r="P782" s="433"/>
      <c r="Q782" s="433"/>
      <c r="R782" s="433"/>
      <c r="S782" s="433"/>
      <c r="T782" s="433"/>
      <c r="U782" s="433"/>
      <c r="V782" s="433"/>
      <c r="W782" s="433"/>
      <c r="X782" s="433"/>
      <c r="Y782" s="433"/>
      <c r="Z782" s="433"/>
    </row>
    <row r="783">
      <c r="H783" s="446"/>
      <c r="N783" s="433"/>
      <c r="O783" s="433"/>
      <c r="P783" s="433"/>
      <c r="Q783" s="433"/>
      <c r="R783" s="433"/>
      <c r="S783" s="433"/>
      <c r="T783" s="433"/>
      <c r="U783" s="433"/>
      <c r="V783" s="433"/>
      <c r="W783" s="433"/>
      <c r="X783" s="433"/>
      <c r="Y783" s="433"/>
      <c r="Z783" s="433"/>
    </row>
    <row r="784">
      <c r="H784" s="446"/>
      <c r="N784" s="433"/>
      <c r="O784" s="433"/>
      <c r="P784" s="433"/>
      <c r="Q784" s="433"/>
      <c r="R784" s="433"/>
      <c r="S784" s="433"/>
      <c r="T784" s="433"/>
      <c r="U784" s="433"/>
      <c r="V784" s="433"/>
      <c r="W784" s="433"/>
      <c r="X784" s="433"/>
      <c r="Y784" s="433"/>
      <c r="Z784" s="433"/>
    </row>
    <row r="785">
      <c r="H785" s="446"/>
      <c r="N785" s="433"/>
      <c r="O785" s="433"/>
      <c r="P785" s="433"/>
      <c r="Q785" s="433"/>
      <c r="R785" s="433"/>
      <c r="S785" s="433"/>
      <c r="T785" s="433"/>
      <c r="U785" s="433"/>
      <c r="V785" s="433"/>
      <c r="W785" s="433"/>
      <c r="X785" s="433"/>
      <c r="Y785" s="433"/>
      <c r="Z785" s="433"/>
    </row>
    <row r="786">
      <c r="H786" s="446"/>
      <c r="N786" s="433"/>
      <c r="O786" s="433"/>
      <c r="P786" s="433"/>
      <c r="Q786" s="433"/>
      <c r="R786" s="433"/>
      <c r="S786" s="433"/>
      <c r="T786" s="433"/>
      <c r="U786" s="433"/>
      <c r="V786" s="433"/>
      <c r="W786" s="433"/>
      <c r="X786" s="433"/>
      <c r="Y786" s="433"/>
      <c r="Z786" s="433"/>
    </row>
    <row r="787">
      <c r="H787" s="446"/>
      <c r="N787" s="433"/>
      <c r="O787" s="433"/>
      <c r="P787" s="433"/>
      <c r="Q787" s="433"/>
      <c r="R787" s="433"/>
      <c r="S787" s="433"/>
      <c r="T787" s="433"/>
      <c r="U787" s="433"/>
      <c r="V787" s="433"/>
      <c r="W787" s="433"/>
      <c r="X787" s="433"/>
      <c r="Y787" s="433"/>
      <c r="Z787" s="433"/>
    </row>
    <row r="788">
      <c r="H788" s="446"/>
      <c r="N788" s="433"/>
      <c r="O788" s="433"/>
      <c r="P788" s="433"/>
      <c r="Q788" s="433"/>
      <c r="R788" s="433"/>
      <c r="S788" s="433"/>
      <c r="T788" s="433"/>
      <c r="U788" s="433"/>
      <c r="V788" s="433"/>
      <c r="W788" s="433"/>
      <c r="X788" s="433"/>
      <c r="Y788" s="433"/>
      <c r="Z788" s="433"/>
    </row>
    <row r="789">
      <c r="H789" s="446"/>
      <c r="N789" s="433"/>
      <c r="O789" s="433"/>
      <c r="P789" s="433"/>
      <c r="Q789" s="433"/>
      <c r="R789" s="433"/>
      <c r="S789" s="433"/>
      <c r="T789" s="433"/>
      <c r="U789" s="433"/>
      <c r="V789" s="433"/>
      <c r="W789" s="433"/>
      <c r="X789" s="433"/>
      <c r="Y789" s="433"/>
      <c r="Z789" s="433"/>
    </row>
    <row r="790">
      <c r="H790" s="446"/>
      <c r="N790" s="433"/>
      <c r="O790" s="433"/>
      <c r="P790" s="433"/>
      <c r="Q790" s="433"/>
      <c r="R790" s="433"/>
      <c r="S790" s="433"/>
      <c r="T790" s="433"/>
      <c r="U790" s="433"/>
      <c r="V790" s="433"/>
      <c r="W790" s="433"/>
      <c r="X790" s="433"/>
      <c r="Y790" s="433"/>
      <c r="Z790" s="433"/>
    </row>
    <row r="791">
      <c r="H791" s="446"/>
      <c r="N791" s="433"/>
      <c r="O791" s="433"/>
      <c r="P791" s="433"/>
      <c r="Q791" s="433"/>
      <c r="R791" s="433"/>
      <c r="S791" s="433"/>
      <c r="T791" s="433"/>
      <c r="U791" s="433"/>
      <c r="V791" s="433"/>
      <c r="W791" s="433"/>
      <c r="X791" s="433"/>
      <c r="Y791" s="433"/>
      <c r="Z791" s="433"/>
    </row>
    <row r="792">
      <c r="H792" s="446"/>
      <c r="N792" s="433"/>
      <c r="O792" s="433"/>
      <c r="P792" s="433"/>
      <c r="Q792" s="433"/>
      <c r="R792" s="433"/>
      <c r="S792" s="433"/>
      <c r="T792" s="433"/>
      <c r="U792" s="433"/>
      <c r="V792" s="433"/>
      <c r="W792" s="433"/>
      <c r="X792" s="433"/>
      <c r="Y792" s="433"/>
      <c r="Z792" s="433"/>
    </row>
    <row r="793">
      <c r="H793" s="446"/>
      <c r="N793" s="433"/>
      <c r="O793" s="433"/>
      <c r="P793" s="433"/>
      <c r="Q793" s="433"/>
      <c r="R793" s="433"/>
      <c r="S793" s="433"/>
      <c r="T793" s="433"/>
      <c r="U793" s="433"/>
      <c r="V793" s="433"/>
      <c r="W793" s="433"/>
      <c r="X793" s="433"/>
      <c r="Y793" s="433"/>
      <c r="Z793" s="433"/>
    </row>
    <row r="794">
      <c r="H794" s="446"/>
      <c r="N794" s="433"/>
      <c r="O794" s="433"/>
      <c r="P794" s="433"/>
      <c r="Q794" s="433"/>
      <c r="R794" s="433"/>
      <c r="S794" s="433"/>
      <c r="T794" s="433"/>
      <c r="U794" s="433"/>
      <c r="V794" s="433"/>
      <c r="W794" s="433"/>
      <c r="X794" s="433"/>
      <c r="Y794" s="433"/>
      <c r="Z794" s="433"/>
    </row>
    <row r="795">
      <c r="H795" s="446"/>
      <c r="N795" s="433"/>
      <c r="O795" s="433"/>
      <c r="P795" s="433"/>
      <c r="Q795" s="433"/>
      <c r="R795" s="433"/>
      <c r="S795" s="433"/>
      <c r="T795" s="433"/>
      <c r="U795" s="433"/>
      <c r="V795" s="433"/>
      <c r="W795" s="433"/>
      <c r="X795" s="433"/>
      <c r="Y795" s="433"/>
      <c r="Z795" s="433"/>
    </row>
    <row r="796">
      <c r="H796" s="446"/>
      <c r="N796" s="433"/>
      <c r="O796" s="433"/>
      <c r="P796" s="433"/>
      <c r="Q796" s="433"/>
      <c r="R796" s="433"/>
      <c r="S796" s="433"/>
      <c r="T796" s="433"/>
      <c r="U796" s="433"/>
      <c r="V796" s="433"/>
      <c r="W796" s="433"/>
      <c r="X796" s="433"/>
      <c r="Y796" s="433"/>
      <c r="Z796" s="433"/>
    </row>
    <row r="797">
      <c r="H797" s="446"/>
      <c r="N797" s="433"/>
      <c r="O797" s="433"/>
      <c r="P797" s="433"/>
      <c r="Q797" s="433"/>
      <c r="R797" s="433"/>
      <c r="S797" s="433"/>
      <c r="T797" s="433"/>
      <c r="U797" s="433"/>
      <c r="V797" s="433"/>
      <c r="W797" s="433"/>
      <c r="X797" s="433"/>
      <c r="Y797" s="433"/>
      <c r="Z797" s="433"/>
    </row>
    <row r="798">
      <c r="H798" s="446"/>
      <c r="N798" s="433"/>
      <c r="O798" s="433"/>
      <c r="P798" s="433"/>
      <c r="Q798" s="433"/>
      <c r="R798" s="433"/>
      <c r="S798" s="433"/>
      <c r="T798" s="433"/>
      <c r="U798" s="433"/>
      <c r="V798" s="433"/>
      <c r="W798" s="433"/>
      <c r="X798" s="433"/>
      <c r="Y798" s="433"/>
      <c r="Z798" s="433"/>
    </row>
    <row r="799">
      <c r="H799" s="446"/>
      <c r="N799" s="433"/>
      <c r="O799" s="433"/>
      <c r="P799" s="433"/>
      <c r="Q799" s="433"/>
      <c r="R799" s="433"/>
      <c r="S799" s="433"/>
      <c r="T799" s="433"/>
      <c r="U799" s="433"/>
      <c r="V799" s="433"/>
      <c r="W799" s="433"/>
      <c r="X799" s="433"/>
      <c r="Y799" s="433"/>
      <c r="Z799" s="433"/>
    </row>
    <row r="800">
      <c r="H800" s="446"/>
      <c r="N800" s="433"/>
      <c r="O800" s="433"/>
      <c r="P800" s="433"/>
      <c r="Q800" s="433"/>
      <c r="R800" s="433"/>
      <c r="S800" s="433"/>
      <c r="T800" s="433"/>
      <c r="U800" s="433"/>
      <c r="V800" s="433"/>
      <c r="W800" s="433"/>
      <c r="X800" s="433"/>
      <c r="Y800" s="433"/>
      <c r="Z800" s="433"/>
    </row>
    <row r="801">
      <c r="H801" s="446"/>
      <c r="N801" s="433"/>
      <c r="O801" s="433"/>
      <c r="P801" s="433"/>
      <c r="Q801" s="433"/>
      <c r="R801" s="433"/>
      <c r="S801" s="433"/>
      <c r="T801" s="433"/>
      <c r="U801" s="433"/>
      <c r="V801" s="433"/>
      <c r="W801" s="433"/>
      <c r="X801" s="433"/>
      <c r="Y801" s="433"/>
      <c r="Z801" s="433"/>
    </row>
    <row r="802">
      <c r="H802" s="446"/>
      <c r="N802" s="433"/>
      <c r="O802" s="433"/>
      <c r="P802" s="433"/>
      <c r="Q802" s="433"/>
      <c r="R802" s="433"/>
      <c r="S802" s="433"/>
      <c r="T802" s="433"/>
      <c r="U802" s="433"/>
      <c r="V802" s="433"/>
      <c r="W802" s="433"/>
      <c r="X802" s="433"/>
      <c r="Y802" s="433"/>
      <c r="Z802" s="433"/>
    </row>
    <row r="803">
      <c r="H803" s="446"/>
      <c r="N803" s="433"/>
      <c r="O803" s="433"/>
      <c r="P803" s="433"/>
      <c r="Q803" s="433"/>
      <c r="R803" s="433"/>
      <c r="S803" s="433"/>
      <c r="T803" s="433"/>
      <c r="U803" s="433"/>
      <c r="V803" s="433"/>
      <c r="W803" s="433"/>
      <c r="X803" s="433"/>
      <c r="Y803" s="433"/>
      <c r="Z803" s="433"/>
    </row>
    <row r="804">
      <c r="H804" s="446"/>
      <c r="N804" s="433"/>
      <c r="O804" s="433"/>
      <c r="P804" s="433"/>
      <c r="Q804" s="433"/>
      <c r="R804" s="433"/>
      <c r="S804" s="433"/>
      <c r="T804" s="433"/>
      <c r="U804" s="433"/>
      <c r="V804" s="433"/>
      <c r="W804" s="433"/>
      <c r="X804" s="433"/>
      <c r="Y804" s="433"/>
      <c r="Z804" s="433"/>
    </row>
    <row r="805">
      <c r="H805" s="446"/>
      <c r="N805" s="433"/>
      <c r="O805" s="433"/>
      <c r="P805" s="433"/>
      <c r="Q805" s="433"/>
      <c r="R805" s="433"/>
      <c r="S805" s="433"/>
      <c r="T805" s="433"/>
      <c r="U805" s="433"/>
      <c r="V805" s="433"/>
      <c r="W805" s="433"/>
      <c r="X805" s="433"/>
      <c r="Y805" s="433"/>
      <c r="Z805" s="433"/>
    </row>
    <row r="806">
      <c r="H806" s="446"/>
      <c r="N806" s="433"/>
      <c r="O806" s="433"/>
      <c r="P806" s="433"/>
      <c r="Q806" s="433"/>
      <c r="R806" s="433"/>
      <c r="S806" s="433"/>
      <c r="T806" s="433"/>
      <c r="U806" s="433"/>
      <c r="V806" s="433"/>
      <c r="W806" s="433"/>
      <c r="X806" s="433"/>
      <c r="Y806" s="433"/>
      <c r="Z806" s="433"/>
    </row>
    <row r="807">
      <c r="H807" s="446"/>
      <c r="N807" s="433"/>
      <c r="O807" s="433"/>
      <c r="P807" s="433"/>
      <c r="Q807" s="433"/>
      <c r="R807" s="433"/>
      <c r="S807" s="433"/>
      <c r="T807" s="433"/>
      <c r="U807" s="433"/>
      <c r="V807" s="433"/>
      <c r="W807" s="433"/>
      <c r="X807" s="433"/>
      <c r="Y807" s="433"/>
      <c r="Z807" s="433"/>
    </row>
    <row r="808">
      <c r="H808" s="446"/>
      <c r="N808" s="433"/>
      <c r="O808" s="433"/>
      <c r="P808" s="433"/>
      <c r="Q808" s="433"/>
      <c r="R808" s="433"/>
      <c r="S808" s="433"/>
      <c r="T808" s="433"/>
      <c r="U808" s="433"/>
      <c r="V808" s="433"/>
      <c r="W808" s="433"/>
      <c r="X808" s="433"/>
      <c r="Y808" s="433"/>
      <c r="Z808" s="433"/>
    </row>
    <row r="809">
      <c r="H809" s="446"/>
      <c r="N809" s="433"/>
      <c r="O809" s="433"/>
      <c r="P809" s="433"/>
      <c r="Q809" s="433"/>
      <c r="R809" s="433"/>
      <c r="S809" s="433"/>
      <c r="T809" s="433"/>
      <c r="U809" s="433"/>
      <c r="V809" s="433"/>
      <c r="W809" s="433"/>
      <c r="X809" s="433"/>
      <c r="Y809" s="433"/>
      <c r="Z809" s="433"/>
    </row>
    <row r="810">
      <c r="H810" s="446"/>
      <c r="N810" s="433"/>
      <c r="O810" s="433"/>
      <c r="P810" s="433"/>
      <c r="Q810" s="433"/>
      <c r="R810" s="433"/>
      <c r="S810" s="433"/>
      <c r="T810" s="433"/>
      <c r="U810" s="433"/>
      <c r="V810" s="433"/>
      <c r="W810" s="433"/>
      <c r="X810" s="433"/>
      <c r="Y810" s="433"/>
      <c r="Z810" s="433"/>
    </row>
    <row r="811">
      <c r="H811" s="446"/>
      <c r="N811" s="433"/>
      <c r="O811" s="433"/>
      <c r="P811" s="433"/>
      <c r="Q811" s="433"/>
      <c r="R811" s="433"/>
      <c r="S811" s="433"/>
      <c r="T811" s="433"/>
      <c r="U811" s="433"/>
      <c r="V811" s="433"/>
      <c r="W811" s="433"/>
      <c r="X811" s="433"/>
      <c r="Y811" s="433"/>
      <c r="Z811" s="433"/>
    </row>
    <row r="812">
      <c r="H812" s="446"/>
      <c r="N812" s="433"/>
      <c r="O812" s="433"/>
      <c r="P812" s="433"/>
      <c r="Q812" s="433"/>
      <c r="R812" s="433"/>
      <c r="S812" s="433"/>
      <c r="T812" s="433"/>
      <c r="U812" s="433"/>
      <c r="V812" s="433"/>
      <c r="W812" s="433"/>
      <c r="X812" s="433"/>
      <c r="Y812" s="433"/>
      <c r="Z812" s="433"/>
    </row>
    <row r="813">
      <c r="H813" s="446"/>
      <c r="N813" s="433"/>
      <c r="O813" s="433"/>
      <c r="P813" s="433"/>
      <c r="Q813" s="433"/>
      <c r="R813" s="433"/>
      <c r="S813" s="433"/>
      <c r="T813" s="433"/>
      <c r="U813" s="433"/>
      <c r="V813" s="433"/>
      <c r="W813" s="433"/>
      <c r="X813" s="433"/>
      <c r="Y813" s="433"/>
      <c r="Z813" s="433"/>
    </row>
    <row r="814">
      <c r="H814" s="446"/>
      <c r="N814" s="433"/>
      <c r="O814" s="433"/>
      <c r="P814" s="433"/>
      <c r="Q814" s="433"/>
      <c r="R814" s="433"/>
      <c r="S814" s="433"/>
      <c r="T814" s="433"/>
      <c r="U814" s="433"/>
      <c r="V814" s="433"/>
      <c r="W814" s="433"/>
      <c r="X814" s="433"/>
      <c r="Y814" s="433"/>
      <c r="Z814" s="433"/>
    </row>
    <row r="815">
      <c r="H815" s="446"/>
      <c r="N815" s="433"/>
      <c r="O815" s="433"/>
      <c r="P815" s="433"/>
      <c r="Q815" s="433"/>
      <c r="R815" s="433"/>
      <c r="S815" s="433"/>
      <c r="T815" s="433"/>
      <c r="U815" s="433"/>
      <c r="V815" s="433"/>
      <c r="W815" s="433"/>
      <c r="X815" s="433"/>
      <c r="Y815" s="433"/>
      <c r="Z815" s="433"/>
    </row>
    <row r="816">
      <c r="H816" s="446"/>
      <c r="N816" s="433"/>
      <c r="O816" s="433"/>
      <c r="P816" s="433"/>
      <c r="Q816" s="433"/>
      <c r="R816" s="433"/>
      <c r="S816" s="433"/>
      <c r="T816" s="433"/>
      <c r="U816" s="433"/>
      <c r="V816" s="433"/>
      <c r="W816" s="433"/>
      <c r="X816" s="433"/>
      <c r="Y816" s="433"/>
      <c r="Z816" s="433"/>
    </row>
    <row r="817">
      <c r="H817" s="446"/>
      <c r="N817" s="433"/>
      <c r="O817" s="433"/>
      <c r="P817" s="433"/>
      <c r="Q817" s="433"/>
      <c r="R817" s="433"/>
      <c r="S817" s="433"/>
      <c r="T817" s="433"/>
      <c r="U817" s="433"/>
      <c r="V817" s="433"/>
      <c r="W817" s="433"/>
      <c r="X817" s="433"/>
      <c r="Y817" s="433"/>
      <c r="Z817" s="433"/>
    </row>
    <row r="818">
      <c r="H818" s="446"/>
      <c r="N818" s="433"/>
      <c r="O818" s="433"/>
      <c r="P818" s="433"/>
      <c r="Q818" s="433"/>
      <c r="R818" s="433"/>
      <c r="S818" s="433"/>
      <c r="T818" s="433"/>
      <c r="U818" s="433"/>
      <c r="V818" s="433"/>
      <c r="W818" s="433"/>
      <c r="X818" s="433"/>
      <c r="Y818" s="433"/>
      <c r="Z818" s="433"/>
    </row>
    <row r="819">
      <c r="H819" s="446"/>
      <c r="N819" s="433"/>
      <c r="O819" s="433"/>
      <c r="P819" s="433"/>
      <c r="Q819" s="433"/>
      <c r="R819" s="433"/>
      <c r="S819" s="433"/>
      <c r="T819" s="433"/>
      <c r="U819" s="433"/>
      <c r="V819" s="433"/>
      <c r="W819" s="433"/>
      <c r="X819" s="433"/>
      <c r="Y819" s="433"/>
      <c r="Z819" s="433"/>
    </row>
    <row r="820">
      <c r="H820" s="446"/>
      <c r="N820" s="433"/>
      <c r="O820" s="433"/>
      <c r="P820" s="433"/>
      <c r="Q820" s="433"/>
      <c r="R820" s="433"/>
      <c r="S820" s="433"/>
      <c r="T820" s="433"/>
      <c r="U820" s="433"/>
      <c r="V820" s="433"/>
      <c r="W820" s="433"/>
      <c r="X820" s="433"/>
      <c r="Y820" s="433"/>
      <c r="Z820" s="433"/>
    </row>
    <row r="821">
      <c r="H821" s="446"/>
      <c r="N821" s="433"/>
      <c r="O821" s="433"/>
      <c r="P821" s="433"/>
      <c r="Q821" s="433"/>
      <c r="R821" s="433"/>
      <c r="S821" s="433"/>
      <c r="T821" s="433"/>
      <c r="U821" s="433"/>
      <c r="V821" s="433"/>
      <c r="W821" s="433"/>
      <c r="X821" s="433"/>
      <c r="Y821" s="433"/>
      <c r="Z821" s="433"/>
    </row>
    <row r="822">
      <c r="H822" s="446"/>
      <c r="N822" s="433"/>
      <c r="O822" s="433"/>
      <c r="P822" s="433"/>
      <c r="Q822" s="433"/>
      <c r="R822" s="433"/>
      <c r="S822" s="433"/>
      <c r="T822" s="433"/>
      <c r="U822" s="433"/>
      <c r="V822" s="433"/>
      <c r="W822" s="433"/>
      <c r="X822" s="433"/>
      <c r="Y822" s="433"/>
      <c r="Z822" s="433"/>
    </row>
    <row r="823">
      <c r="H823" s="446"/>
      <c r="N823" s="433"/>
      <c r="O823" s="433"/>
      <c r="P823" s="433"/>
      <c r="Q823" s="433"/>
      <c r="R823" s="433"/>
      <c r="S823" s="433"/>
      <c r="T823" s="433"/>
      <c r="U823" s="433"/>
      <c r="V823" s="433"/>
      <c r="W823" s="433"/>
      <c r="X823" s="433"/>
      <c r="Y823" s="433"/>
      <c r="Z823" s="433"/>
    </row>
    <row r="824">
      <c r="H824" s="446"/>
      <c r="N824" s="433"/>
      <c r="O824" s="433"/>
      <c r="P824" s="433"/>
      <c r="Q824" s="433"/>
      <c r="R824" s="433"/>
      <c r="S824" s="433"/>
      <c r="T824" s="433"/>
      <c r="U824" s="433"/>
      <c r="V824" s="433"/>
      <c r="W824" s="433"/>
      <c r="X824" s="433"/>
      <c r="Y824" s="433"/>
      <c r="Z824" s="433"/>
    </row>
    <row r="825">
      <c r="H825" s="446"/>
      <c r="N825" s="433"/>
      <c r="O825" s="433"/>
      <c r="P825" s="433"/>
      <c r="Q825" s="433"/>
      <c r="R825" s="433"/>
      <c r="S825" s="433"/>
      <c r="T825" s="433"/>
      <c r="U825" s="433"/>
      <c r="V825" s="433"/>
      <c r="W825" s="433"/>
      <c r="X825" s="433"/>
      <c r="Y825" s="433"/>
      <c r="Z825" s="433"/>
    </row>
    <row r="826">
      <c r="H826" s="446"/>
      <c r="N826" s="433"/>
      <c r="O826" s="433"/>
      <c r="P826" s="433"/>
      <c r="Q826" s="433"/>
      <c r="R826" s="433"/>
      <c r="S826" s="433"/>
      <c r="T826" s="433"/>
      <c r="U826" s="433"/>
      <c r="V826" s="433"/>
      <c r="W826" s="433"/>
      <c r="X826" s="433"/>
      <c r="Y826" s="433"/>
      <c r="Z826" s="433"/>
    </row>
    <row r="827">
      <c r="H827" s="446"/>
      <c r="N827" s="433"/>
      <c r="O827" s="433"/>
      <c r="P827" s="433"/>
      <c r="Q827" s="433"/>
      <c r="R827" s="433"/>
      <c r="S827" s="433"/>
      <c r="T827" s="433"/>
      <c r="U827" s="433"/>
      <c r="V827" s="433"/>
      <c r="W827" s="433"/>
      <c r="X827" s="433"/>
      <c r="Y827" s="433"/>
      <c r="Z827" s="433"/>
    </row>
    <row r="828">
      <c r="H828" s="446"/>
      <c r="N828" s="433"/>
      <c r="O828" s="433"/>
      <c r="P828" s="433"/>
      <c r="Q828" s="433"/>
      <c r="R828" s="433"/>
      <c r="S828" s="433"/>
      <c r="T828" s="433"/>
      <c r="U828" s="433"/>
      <c r="V828" s="433"/>
      <c r="W828" s="433"/>
      <c r="X828" s="433"/>
      <c r="Y828" s="433"/>
      <c r="Z828" s="433"/>
    </row>
    <row r="829">
      <c r="H829" s="446"/>
      <c r="N829" s="433"/>
      <c r="O829" s="433"/>
      <c r="P829" s="433"/>
      <c r="Q829" s="433"/>
      <c r="R829" s="433"/>
      <c r="S829" s="433"/>
      <c r="T829" s="433"/>
      <c r="U829" s="433"/>
      <c r="V829" s="433"/>
      <c r="W829" s="433"/>
      <c r="X829" s="433"/>
      <c r="Y829" s="433"/>
      <c r="Z829" s="433"/>
    </row>
    <row r="830">
      <c r="H830" s="446"/>
      <c r="N830" s="433"/>
      <c r="O830" s="433"/>
      <c r="P830" s="433"/>
      <c r="Q830" s="433"/>
      <c r="R830" s="433"/>
      <c r="S830" s="433"/>
      <c r="T830" s="433"/>
      <c r="U830" s="433"/>
      <c r="V830" s="433"/>
      <c r="W830" s="433"/>
      <c r="X830" s="433"/>
      <c r="Y830" s="433"/>
      <c r="Z830" s="433"/>
    </row>
    <row r="831">
      <c r="H831" s="446"/>
      <c r="N831" s="433"/>
      <c r="O831" s="433"/>
      <c r="P831" s="433"/>
      <c r="Q831" s="433"/>
      <c r="R831" s="433"/>
      <c r="S831" s="433"/>
      <c r="T831" s="433"/>
      <c r="U831" s="433"/>
      <c r="V831" s="433"/>
      <c r="W831" s="433"/>
      <c r="X831" s="433"/>
      <c r="Y831" s="433"/>
      <c r="Z831" s="433"/>
    </row>
    <row r="832">
      <c r="H832" s="446"/>
      <c r="N832" s="433"/>
      <c r="O832" s="433"/>
      <c r="P832" s="433"/>
      <c r="Q832" s="433"/>
      <c r="R832" s="433"/>
      <c r="S832" s="433"/>
      <c r="T832" s="433"/>
      <c r="U832" s="433"/>
      <c r="V832" s="433"/>
      <c r="W832" s="433"/>
      <c r="X832" s="433"/>
      <c r="Y832" s="433"/>
      <c r="Z832" s="433"/>
    </row>
    <row r="833">
      <c r="H833" s="446"/>
      <c r="N833" s="433"/>
      <c r="O833" s="433"/>
      <c r="P833" s="433"/>
      <c r="Q833" s="433"/>
      <c r="R833" s="433"/>
      <c r="S833" s="433"/>
      <c r="T833" s="433"/>
      <c r="U833" s="433"/>
      <c r="V833" s="433"/>
      <c r="W833" s="433"/>
      <c r="X833" s="433"/>
      <c r="Y833" s="433"/>
      <c r="Z833" s="433"/>
    </row>
    <row r="834">
      <c r="H834" s="446"/>
      <c r="N834" s="433"/>
      <c r="O834" s="433"/>
      <c r="P834" s="433"/>
      <c r="Q834" s="433"/>
      <c r="R834" s="433"/>
      <c r="S834" s="433"/>
      <c r="T834" s="433"/>
      <c r="U834" s="433"/>
      <c r="V834" s="433"/>
      <c r="W834" s="433"/>
      <c r="X834" s="433"/>
      <c r="Y834" s="433"/>
      <c r="Z834" s="433"/>
    </row>
    <row r="835">
      <c r="H835" s="446"/>
      <c r="N835" s="433"/>
      <c r="O835" s="433"/>
      <c r="P835" s="433"/>
      <c r="Q835" s="433"/>
      <c r="R835" s="433"/>
      <c r="S835" s="433"/>
      <c r="T835" s="433"/>
      <c r="U835" s="433"/>
      <c r="V835" s="433"/>
      <c r="W835" s="433"/>
      <c r="X835" s="433"/>
      <c r="Y835" s="433"/>
      <c r="Z835" s="433"/>
    </row>
    <row r="836">
      <c r="H836" s="446"/>
      <c r="N836" s="433"/>
      <c r="O836" s="433"/>
      <c r="P836" s="433"/>
      <c r="Q836" s="433"/>
      <c r="R836" s="433"/>
      <c r="S836" s="433"/>
      <c r="T836" s="433"/>
      <c r="U836" s="433"/>
      <c r="V836" s="433"/>
      <c r="W836" s="433"/>
      <c r="X836" s="433"/>
      <c r="Y836" s="433"/>
      <c r="Z836" s="433"/>
    </row>
    <row r="837">
      <c r="H837" s="446"/>
      <c r="N837" s="433"/>
      <c r="O837" s="433"/>
      <c r="P837" s="433"/>
      <c r="Q837" s="433"/>
      <c r="R837" s="433"/>
      <c r="S837" s="433"/>
      <c r="T837" s="433"/>
      <c r="U837" s="433"/>
      <c r="V837" s="433"/>
      <c r="W837" s="433"/>
      <c r="X837" s="433"/>
      <c r="Y837" s="433"/>
      <c r="Z837" s="433"/>
    </row>
    <row r="838">
      <c r="H838" s="446"/>
      <c r="N838" s="433"/>
      <c r="O838" s="433"/>
      <c r="P838" s="433"/>
      <c r="Q838" s="433"/>
      <c r="R838" s="433"/>
      <c r="S838" s="433"/>
      <c r="T838" s="433"/>
      <c r="U838" s="433"/>
      <c r="V838" s="433"/>
      <c r="W838" s="433"/>
      <c r="X838" s="433"/>
      <c r="Y838" s="433"/>
      <c r="Z838" s="433"/>
    </row>
    <row r="839">
      <c r="H839" s="446"/>
      <c r="N839" s="433"/>
      <c r="O839" s="433"/>
      <c r="P839" s="433"/>
      <c r="Q839" s="433"/>
      <c r="R839" s="433"/>
      <c r="S839" s="433"/>
      <c r="T839" s="433"/>
      <c r="U839" s="433"/>
      <c r="V839" s="433"/>
      <c r="W839" s="433"/>
      <c r="X839" s="433"/>
      <c r="Y839" s="433"/>
      <c r="Z839" s="433"/>
    </row>
    <row r="840">
      <c r="H840" s="446"/>
      <c r="N840" s="433"/>
      <c r="O840" s="433"/>
      <c r="P840" s="433"/>
      <c r="Q840" s="433"/>
      <c r="R840" s="433"/>
      <c r="S840" s="433"/>
      <c r="T840" s="433"/>
      <c r="U840" s="433"/>
      <c r="V840" s="433"/>
      <c r="W840" s="433"/>
      <c r="X840" s="433"/>
      <c r="Y840" s="433"/>
      <c r="Z840" s="433"/>
    </row>
    <row r="841">
      <c r="H841" s="446"/>
      <c r="N841" s="433"/>
      <c r="O841" s="433"/>
      <c r="P841" s="433"/>
      <c r="Q841" s="433"/>
      <c r="R841" s="433"/>
      <c r="S841" s="433"/>
      <c r="T841" s="433"/>
      <c r="U841" s="433"/>
      <c r="V841" s="433"/>
      <c r="W841" s="433"/>
      <c r="X841" s="433"/>
      <c r="Y841" s="433"/>
      <c r="Z841" s="433"/>
    </row>
    <row r="842">
      <c r="H842" s="446"/>
      <c r="N842" s="433"/>
      <c r="O842" s="433"/>
      <c r="P842" s="433"/>
      <c r="Q842" s="433"/>
      <c r="R842" s="433"/>
      <c r="S842" s="433"/>
      <c r="T842" s="433"/>
      <c r="U842" s="433"/>
      <c r="V842" s="433"/>
      <c r="W842" s="433"/>
      <c r="X842" s="433"/>
      <c r="Y842" s="433"/>
      <c r="Z842" s="433"/>
    </row>
    <row r="843">
      <c r="H843" s="446"/>
      <c r="N843" s="433"/>
      <c r="O843" s="433"/>
      <c r="P843" s="433"/>
      <c r="Q843" s="433"/>
      <c r="R843" s="433"/>
      <c r="S843" s="433"/>
      <c r="T843" s="433"/>
      <c r="U843" s="433"/>
      <c r="V843" s="433"/>
      <c r="W843" s="433"/>
      <c r="X843" s="433"/>
      <c r="Y843" s="433"/>
      <c r="Z843" s="433"/>
    </row>
    <row r="844">
      <c r="H844" s="446"/>
      <c r="N844" s="433"/>
      <c r="O844" s="433"/>
      <c r="P844" s="433"/>
      <c r="Q844" s="433"/>
      <c r="R844" s="433"/>
      <c r="S844" s="433"/>
      <c r="T844" s="433"/>
      <c r="U844" s="433"/>
      <c r="V844" s="433"/>
      <c r="W844" s="433"/>
      <c r="X844" s="433"/>
      <c r="Y844" s="433"/>
      <c r="Z844" s="433"/>
    </row>
    <row r="845">
      <c r="H845" s="446"/>
      <c r="N845" s="433"/>
      <c r="O845" s="433"/>
      <c r="P845" s="433"/>
      <c r="Q845" s="433"/>
      <c r="R845" s="433"/>
      <c r="S845" s="433"/>
      <c r="T845" s="433"/>
      <c r="U845" s="433"/>
      <c r="V845" s="433"/>
      <c r="W845" s="433"/>
      <c r="X845" s="433"/>
      <c r="Y845" s="433"/>
      <c r="Z845" s="433"/>
    </row>
    <row r="846">
      <c r="H846" s="446"/>
      <c r="N846" s="433"/>
      <c r="O846" s="433"/>
      <c r="P846" s="433"/>
      <c r="Q846" s="433"/>
      <c r="R846" s="433"/>
      <c r="S846" s="433"/>
      <c r="T846" s="433"/>
      <c r="U846" s="433"/>
      <c r="V846" s="433"/>
      <c r="W846" s="433"/>
      <c r="X846" s="433"/>
      <c r="Y846" s="433"/>
      <c r="Z846" s="433"/>
    </row>
    <row r="847">
      <c r="H847" s="446"/>
      <c r="N847" s="433"/>
      <c r="O847" s="433"/>
      <c r="P847" s="433"/>
      <c r="Q847" s="433"/>
      <c r="R847" s="433"/>
      <c r="S847" s="433"/>
      <c r="T847" s="433"/>
      <c r="U847" s="433"/>
      <c r="V847" s="433"/>
      <c r="W847" s="433"/>
      <c r="X847" s="433"/>
      <c r="Y847" s="433"/>
      <c r="Z847" s="433"/>
    </row>
    <row r="848">
      <c r="H848" s="446"/>
      <c r="N848" s="433"/>
      <c r="O848" s="433"/>
      <c r="P848" s="433"/>
      <c r="Q848" s="433"/>
      <c r="R848" s="433"/>
      <c r="S848" s="433"/>
      <c r="T848" s="433"/>
      <c r="U848" s="433"/>
      <c r="V848" s="433"/>
      <c r="W848" s="433"/>
      <c r="X848" s="433"/>
      <c r="Y848" s="433"/>
      <c r="Z848" s="433"/>
    </row>
    <row r="849">
      <c r="H849" s="446"/>
      <c r="N849" s="433"/>
      <c r="O849" s="433"/>
      <c r="P849" s="433"/>
      <c r="Q849" s="433"/>
      <c r="R849" s="433"/>
      <c r="S849" s="433"/>
      <c r="T849" s="433"/>
      <c r="U849" s="433"/>
      <c r="V849" s="433"/>
      <c r="W849" s="433"/>
      <c r="X849" s="433"/>
      <c r="Y849" s="433"/>
      <c r="Z849" s="433"/>
    </row>
    <row r="850">
      <c r="H850" s="446"/>
      <c r="N850" s="433"/>
      <c r="O850" s="433"/>
      <c r="P850" s="433"/>
      <c r="Q850" s="433"/>
      <c r="R850" s="433"/>
      <c r="S850" s="433"/>
      <c r="T850" s="433"/>
      <c r="U850" s="433"/>
      <c r="V850" s="433"/>
      <c r="W850" s="433"/>
      <c r="X850" s="433"/>
      <c r="Y850" s="433"/>
      <c r="Z850" s="433"/>
    </row>
    <row r="851">
      <c r="H851" s="446"/>
      <c r="N851" s="433"/>
      <c r="O851" s="433"/>
      <c r="P851" s="433"/>
      <c r="Q851" s="433"/>
      <c r="R851" s="433"/>
      <c r="S851" s="433"/>
      <c r="T851" s="433"/>
      <c r="U851" s="433"/>
      <c r="V851" s="433"/>
      <c r="W851" s="433"/>
      <c r="X851" s="433"/>
      <c r="Y851" s="433"/>
      <c r="Z851" s="433"/>
    </row>
    <row r="852">
      <c r="H852" s="446"/>
      <c r="N852" s="433"/>
      <c r="O852" s="433"/>
      <c r="P852" s="433"/>
      <c r="Q852" s="433"/>
      <c r="R852" s="433"/>
      <c r="S852" s="433"/>
      <c r="T852" s="433"/>
      <c r="U852" s="433"/>
      <c r="V852" s="433"/>
      <c r="W852" s="433"/>
      <c r="X852" s="433"/>
      <c r="Y852" s="433"/>
      <c r="Z852" s="433"/>
    </row>
    <row r="853">
      <c r="H853" s="446"/>
      <c r="N853" s="433"/>
      <c r="O853" s="433"/>
      <c r="P853" s="433"/>
      <c r="Q853" s="433"/>
      <c r="R853" s="433"/>
      <c r="S853" s="433"/>
      <c r="T853" s="433"/>
      <c r="U853" s="433"/>
      <c r="V853" s="433"/>
      <c r="W853" s="433"/>
      <c r="X853" s="433"/>
      <c r="Y853" s="433"/>
      <c r="Z853" s="433"/>
    </row>
    <row r="854">
      <c r="H854" s="446"/>
      <c r="N854" s="433"/>
      <c r="O854" s="433"/>
      <c r="P854" s="433"/>
      <c r="Q854" s="433"/>
      <c r="R854" s="433"/>
      <c r="S854" s="433"/>
      <c r="T854" s="433"/>
      <c r="U854" s="433"/>
      <c r="V854" s="433"/>
      <c r="W854" s="433"/>
      <c r="X854" s="433"/>
      <c r="Y854" s="433"/>
      <c r="Z854" s="433"/>
    </row>
    <row r="855">
      <c r="H855" s="446"/>
      <c r="N855" s="433"/>
      <c r="O855" s="433"/>
      <c r="P855" s="433"/>
      <c r="Q855" s="433"/>
      <c r="R855" s="433"/>
      <c r="S855" s="433"/>
      <c r="T855" s="433"/>
      <c r="U855" s="433"/>
      <c r="V855" s="433"/>
      <c r="W855" s="433"/>
      <c r="X855" s="433"/>
      <c r="Y855" s="433"/>
      <c r="Z855" s="433"/>
    </row>
    <row r="856">
      <c r="H856" s="446"/>
      <c r="N856" s="433"/>
      <c r="O856" s="433"/>
      <c r="P856" s="433"/>
      <c r="Q856" s="433"/>
      <c r="R856" s="433"/>
      <c r="S856" s="433"/>
      <c r="T856" s="433"/>
      <c r="U856" s="433"/>
      <c r="V856" s="433"/>
      <c r="W856" s="433"/>
      <c r="X856" s="433"/>
      <c r="Y856" s="433"/>
      <c r="Z856" s="433"/>
    </row>
    <row r="857">
      <c r="H857" s="446"/>
      <c r="N857" s="433"/>
      <c r="O857" s="433"/>
      <c r="P857" s="433"/>
      <c r="Q857" s="433"/>
      <c r="R857" s="433"/>
      <c r="S857" s="433"/>
      <c r="T857" s="433"/>
      <c r="U857" s="433"/>
      <c r="V857" s="433"/>
      <c r="W857" s="433"/>
      <c r="X857" s="433"/>
      <c r="Y857" s="433"/>
      <c r="Z857" s="433"/>
    </row>
    <row r="858">
      <c r="H858" s="446"/>
      <c r="N858" s="433"/>
      <c r="O858" s="433"/>
      <c r="P858" s="433"/>
      <c r="Q858" s="433"/>
      <c r="R858" s="433"/>
      <c r="S858" s="433"/>
      <c r="T858" s="433"/>
      <c r="U858" s="433"/>
      <c r="V858" s="433"/>
      <c r="W858" s="433"/>
      <c r="X858" s="433"/>
      <c r="Y858" s="433"/>
      <c r="Z858" s="433"/>
    </row>
    <row r="859">
      <c r="H859" s="446"/>
      <c r="N859" s="433"/>
      <c r="O859" s="433"/>
      <c r="P859" s="433"/>
      <c r="Q859" s="433"/>
      <c r="R859" s="433"/>
      <c r="S859" s="433"/>
      <c r="T859" s="433"/>
      <c r="U859" s="433"/>
      <c r="V859" s="433"/>
      <c r="W859" s="433"/>
      <c r="X859" s="433"/>
      <c r="Y859" s="433"/>
      <c r="Z859" s="433"/>
    </row>
    <row r="860">
      <c r="H860" s="446"/>
      <c r="N860" s="433"/>
      <c r="O860" s="433"/>
      <c r="P860" s="433"/>
      <c r="Q860" s="433"/>
      <c r="R860" s="433"/>
      <c r="S860" s="433"/>
      <c r="T860" s="433"/>
      <c r="U860" s="433"/>
      <c r="V860" s="433"/>
      <c r="W860" s="433"/>
      <c r="X860" s="433"/>
      <c r="Y860" s="433"/>
      <c r="Z860" s="433"/>
    </row>
    <row r="861">
      <c r="H861" s="446"/>
      <c r="N861" s="433"/>
      <c r="O861" s="433"/>
      <c r="P861" s="433"/>
      <c r="Q861" s="433"/>
      <c r="R861" s="433"/>
      <c r="S861" s="433"/>
      <c r="T861" s="433"/>
      <c r="U861" s="433"/>
      <c r="V861" s="433"/>
      <c r="W861" s="433"/>
      <c r="X861" s="433"/>
      <c r="Y861" s="433"/>
      <c r="Z861" s="433"/>
    </row>
    <row r="862">
      <c r="H862" s="446"/>
      <c r="N862" s="433"/>
      <c r="O862" s="433"/>
      <c r="P862" s="433"/>
      <c r="Q862" s="433"/>
      <c r="R862" s="433"/>
      <c r="S862" s="433"/>
      <c r="T862" s="433"/>
      <c r="U862" s="433"/>
      <c r="V862" s="433"/>
      <c r="W862" s="433"/>
      <c r="X862" s="433"/>
      <c r="Y862" s="433"/>
      <c r="Z862" s="433"/>
    </row>
    <row r="863">
      <c r="H863" s="446"/>
      <c r="N863" s="433"/>
      <c r="O863" s="433"/>
      <c r="P863" s="433"/>
      <c r="Q863" s="433"/>
      <c r="R863" s="433"/>
      <c r="S863" s="433"/>
      <c r="T863" s="433"/>
      <c r="U863" s="433"/>
      <c r="V863" s="433"/>
      <c r="W863" s="433"/>
      <c r="X863" s="433"/>
      <c r="Y863" s="433"/>
      <c r="Z863" s="433"/>
    </row>
    <row r="864">
      <c r="H864" s="446"/>
      <c r="N864" s="433"/>
      <c r="O864" s="433"/>
      <c r="P864" s="433"/>
      <c r="Q864" s="433"/>
      <c r="R864" s="433"/>
      <c r="S864" s="433"/>
      <c r="T864" s="433"/>
      <c r="U864" s="433"/>
      <c r="V864" s="433"/>
      <c r="W864" s="433"/>
      <c r="X864" s="433"/>
      <c r="Y864" s="433"/>
      <c r="Z864" s="433"/>
    </row>
    <row r="865">
      <c r="H865" s="446"/>
      <c r="N865" s="433"/>
      <c r="O865" s="433"/>
      <c r="P865" s="433"/>
      <c r="Q865" s="433"/>
      <c r="R865" s="433"/>
      <c r="S865" s="433"/>
      <c r="T865" s="433"/>
      <c r="U865" s="433"/>
      <c r="V865" s="433"/>
      <c r="W865" s="433"/>
      <c r="X865" s="433"/>
      <c r="Y865" s="433"/>
      <c r="Z865" s="433"/>
    </row>
    <row r="866">
      <c r="H866" s="446"/>
      <c r="N866" s="433"/>
      <c r="O866" s="433"/>
      <c r="P866" s="433"/>
      <c r="Q866" s="433"/>
      <c r="R866" s="433"/>
      <c r="S866" s="433"/>
      <c r="T866" s="433"/>
      <c r="U866" s="433"/>
      <c r="V866" s="433"/>
      <c r="W866" s="433"/>
      <c r="X866" s="433"/>
      <c r="Y866" s="433"/>
      <c r="Z866" s="433"/>
    </row>
    <row r="867">
      <c r="H867" s="446"/>
      <c r="N867" s="433"/>
      <c r="O867" s="433"/>
      <c r="P867" s="433"/>
      <c r="Q867" s="433"/>
      <c r="R867" s="433"/>
      <c r="S867" s="433"/>
      <c r="T867" s="433"/>
      <c r="U867" s="433"/>
      <c r="V867" s="433"/>
      <c r="W867" s="433"/>
      <c r="X867" s="433"/>
      <c r="Y867" s="433"/>
      <c r="Z867" s="433"/>
    </row>
    <row r="868">
      <c r="H868" s="446"/>
      <c r="N868" s="433"/>
      <c r="O868" s="433"/>
      <c r="P868" s="433"/>
      <c r="Q868" s="433"/>
      <c r="R868" s="433"/>
      <c r="S868" s="433"/>
      <c r="T868" s="433"/>
      <c r="U868" s="433"/>
      <c r="V868" s="433"/>
      <c r="W868" s="433"/>
      <c r="X868" s="433"/>
      <c r="Y868" s="433"/>
      <c r="Z868" s="433"/>
    </row>
    <row r="869">
      <c r="H869" s="446"/>
      <c r="N869" s="433"/>
      <c r="O869" s="433"/>
      <c r="P869" s="433"/>
      <c r="Q869" s="433"/>
      <c r="R869" s="433"/>
      <c r="S869" s="433"/>
      <c r="T869" s="433"/>
      <c r="U869" s="433"/>
      <c r="V869" s="433"/>
      <c r="W869" s="433"/>
      <c r="X869" s="433"/>
      <c r="Y869" s="433"/>
      <c r="Z869" s="433"/>
    </row>
    <row r="870">
      <c r="H870" s="446"/>
      <c r="N870" s="433"/>
      <c r="O870" s="433"/>
      <c r="P870" s="433"/>
      <c r="Q870" s="433"/>
      <c r="R870" s="433"/>
      <c r="S870" s="433"/>
      <c r="T870" s="433"/>
      <c r="U870" s="433"/>
      <c r="V870" s="433"/>
      <c r="W870" s="433"/>
      <c r="X870" s="433"/>
      <c r="Y870" s="433"/>
      <c r="Z870" s="433"/>
    </row>
    <row r="871">
      <c r="H871" s="446"/>
      <c r="N871" s="433"/>
      <c r="O871" s="433"/>
      <c r="P871" s="433"/>
      <c r="Q871" s="433"/>
      <c r="R871" s="433"/>
      <c r="S871" s="433"/>
      <c r="T871" s="433"/>
      <c r="U871" s="433"/>
      <c r="V871" s="433"/>
      <c r="W871" s="433"/>
      <c r="X871" s="433"/>
      <c r="Y871" s="433"/>
      <c r="Z871" s="433"/>
    </row>
    <row r="872">
      <c r="H872" s="446"/>
      <c r="N872" s="433"/>
      <c r="O872" s="433"/>
      <c r="P872" s="433"/>
      <c r="Q872" s="433"/>
      <c r="R872" s="433"/>
      <c r="S872" s="433"/>
      <c r="T872" s="433"/>
      <c r="U872" s="433"/>
      <c r="V872" s="433"/>
      <c r="W872" s="433"/>
      <c r="X872" s="433"/>
      <c r="Y872" s="433"/>
      <c r="Z872" s="433"/>
    </row>
    <row r="873">
      <c r="H873" s="446"/>
      <c r="N873" s="433"/>
      <c r="O873" s="433"/>
      <c r="P873" s="433"/>
      <c r="Q873" s="433"/>
      <c r="R873" s="433"/>
      <c r="S873" s="433"/>
      <c r="T873" s="433"/>
      <c r="U873" s="433"/>
      <c r="V873" s="433"/>
      <c r="W873" s="433"/>
      <c r="X873" s="433"/>
      <c r="Y873" s="433"/>
      <c r="Z873" s="433"/>
    </row>
    <row r="874">
      <c r="H874" s="446"/>
      <c r="N874" s="433"/>
      <c r="O874" s="433"/>
      <c r="P874" s="433"/>
      <c r="Q874" s="433"/>
      <c r="R874" s="433"/>
      <c r="S874" s="433"/>
      <c r="T874" s="433"/>
      <c r="U874" s="433"/>
      <c r="V874" s="433"/>
      <c r="W874" s="433"/>
      <c r="X874" s="433"/>
      <c r="Y874" s="433"/>
      <c r="Z874" s="433"/>
    </row>
    <row r="875">
      <c r="H875" s="446"/>
      <c r="N875" s="433"/>
      <c r="O875" s="433"/>
      <c r="P875" s="433"/>
      <c r="Q875" s="433"/>
      <c r="R875" s="433"/>
      <c r="S875" s="433"/>
      <c r="T875" s="433"/>
      <c r="U875" s="433"/>
      <c r="V875" s="433"/>
      <c r="W875" s="433"/>
      <c r="X875" s="433"/>
      <c r="Y875" s="433"/>
      <c r="Z875" s="433"/>
    </row>
    <row r="876">
      <c r="H876" s="446"/>
      <c r="N876" s="433"/>
      <c r="O876" s="433"/>
      <c r="P876" s="433"/>
      <c r="Q876" s="433"/>
      <c r="R876" s="433"/>
      <c r="S876" s="433"/>
      <c r="T876" s="433"/>
      <c r="U876" s="433"/>
      <c r="V876" s="433"/>
      <c r="W876" s="433"/>
      <c r="X876" s="433"/>
      <c r="Y876" s="433"/>
      <c r="Z876" s="433"/>
    </row>
    <row r="877">
      <c r="H877" s="446"/>
      <c r="N877" s="433"/>
      <c r="O877" s="433"/>
      <c r="P877" s="433"/>
      <c r="Q877" s="433"/>
      <c r="R877" s="433"/>
      <c r="S877" s="433"/>
      <c r="T877" s="433"/>
      <c r="U877" s="433"/>
      <c r="V877" s="433"/>
      <c r="W877" s="433"/>
      <c r="X877" s="433"/>
      <c r="Y877" s="433"/>
      <c r="Z877" s="433"/>
    </row>
    <row r="878">
      <c r="H878" s="446"/>
      <c r="N878" s="433"/>
      <c r="O878" s="433"/>
      <c r="P878" s="433"/>
      <c r="Q878" s="433"/>
      <c r="R878" s="433"/>
      <c r="S878" s="433"/>
      <c r="T878" s="433"/>
      <c r="U878" s="433"/>
      <c r="V878" s="433"/>
      <c r="W878" s="433"/>
      <c r="X878" s="433"/>
      <c r="Y878" s="433"/>
      <c r="Z878" s="433"/>
    </row>
    <row r="879">
      <c r="H879" s="446"/>
      <c r="N879" s="433"/>
      <c r="O879" s="433"/>
      <c r="P879" s="433"/>
      <c r="Q879" s="433"/>
      <c r="R879" s="433"/>
      <c r="S879" s="433"/>
      <c r="T879" s="433"/>
      <c r="U879" s="433"/>
      <c r="V879" s="433"/>
      <c r="W879" s="433"/>
      <c r="X879" s="433"/>
      <c r="Y879" s="433"/>
      <c r="Z879" s="433"/>
    </row>
    <row r="880">
      <c r="H880" s="446"/>
      <c r="N880" s="433"/>
      <c r="O880" s="433"/>
      <c r="P880" s="433"/>
      <c r="Q880" s="433"/>
      <c r="R880" s="433"/>
      <c r="S880" s="433"/>
      <c r="T880" s="433"/>
      <c r="U880" s="433"/>
      <c r="V880" s="433"/>
      <c r="W880" s="433"/>
      <c r="X880" s="433"/>
      <c r="Y880" s="433"/>
      <c r="Z880" s="433"/>
    </row>
    <row r="881">
      <c r="H881" s="446"/>
      <c r="N881" s="433"/>
      <c r="O881" s="433"/>
      <c r="P881" s="433"/>
      <c r="Q881" s="433"/>
      <c r="R881" s="433"/>
      <c r="S881" s="433"/>
      <c r="T881" s="433"/>
      <c r="U881" s="433"/>
      <c r="V881" s="433"/>
      <c r="W881" s="433"/>
      <c r="X881" s="433"/>
      <c r="Y881" s="433"/>
      <c r="Z881" s="433"/>
    </row>
    <row r="882">
      <c r="H882" s="446"/>
      <c r="N882" s="433"/>
      <c r="O882" s="433"/>
      <c r="P882" s="433"/>
      <c r="Q882" s="433"/>
      <c r="R882" s="433"/>
      <c r="S882" s="433"/>
      <c r="T882" s="433"/>
      <c r="U882" s="433"/>
      <c r="V882" s="433"/>
      <c r="W882" s="433"/>
      <c r="X882" s="433"/>
      <c r="Y882" s="433"/>
      <c r="Z882" s="433"/>
    </row>
    <row r="883">
      <c r="H883" s="446"/>
      <c r="N883" s="433"/>
      <c r="O883" s="433"/>
      <c r="P883" s="433"/>
      <c r="Q883" s="433"/>
      <c r="R883" s="433"/>
      <c r="S883" s="433"/>
      <c r="T883" s="433"/>
      <c r="U883" s="433"/>
      <c r="V883" s="433"/>
      <c r="W883" s="433"/>
      <c r="X883" s="433"/>
      <c r="Y883" s="433"/>
      <c r="Z883" s="433"/>
    </row>
    <row r="884">
      <c r="H884" s="446"/>
      <c r="N884" s="433"/>
      <c r="O884" s="433"/>
      <c r="P884" s="433"/>
      <c r="Q884" s="433"/>
      <c r="R884" s="433"/>
      <c r="S884" s="433"/>
      <c r="T884" s="433"/>
      <c r="U884" s="433"/>
      <c r="V884" s="433"/>
      <c r="W884" s="433"/>
      <c r="X884" s="433"/>
      <c r="Y884" s="433"/>
      <c r="Z884" s="433"/>
    </row>
    <row r="885">
      <c r="H885" s="446"/>
      <c r="N885" s="433"/>
      <c r="O885" s="433"/>
      <c r="P885" s="433"/>
      <c r="Q885" s="433"/>
      <c r="R885" s="433"/>
      <c r="S885" s="433"/>
      <c r="T885" s="433"/>
      <c r="U885" s="433"/>
      <c r="V885" s="433"/>
      <c r="W885" s="433"/>
      <c r="X885" s="433"/>
      <c r="Y885" s="433"/>
      <c r="Z885" s="433"/>
    </row>
    <row r="886">
      <c r="H886" s="446"/>
      <c r="N886" s="433"/>
      <c r="O886" s="433"/>
      <c r="P886" s="433"/>
      <c r="Q886" s="433"/>
      <c r="R886" s="433"/>
      <c r="S886" s="433"/>
      <c r="T886" s="433"/>
      <c r="U886" s="433"/>
      <c r="V886" s="433"/>
      <c r="W886" s="433"/>
      <c r="X886" s="433"/>
      <c r="Y886" s="433"/>
      <c r="Z886" s="433"/>
    </row>
    <row r="887">
      <c r="H887" s="446"/>
      <c r="N887" s="433"/>
      <c r="O887" s="433"/>
      <c r="P887" s="433"/>
      <c r="Q887" s="433"/>
      <c r="R887" s="433"/>
      <c r="S887" s="433"/>
      <c r="T887" s="433"/>
      <c r="U887" s="433"/>
      <c r="V887" s="433"/>
      <c r="W887" s="433"/>
      <c r="X887" s="433"/>
      <c r="Y887" s="433"/>
      <c r="Z887" s="433"/>
    </row>
    <row r="888">
      <c r="H888" s="446"/>
      <c r="N888" s="433"/>
      <c r="O888" s="433"/>
      <c r="P888" s="433"/>
      <c r="Q888" s="433"/>
      <c r="R888" s="433"/>
      <c r="S888" s="433"/>
      <c r="T888" s="433"/>
      <c r="U888" s="433"/>
      <c r="V888" s="433"/>
      <c r="W888" s="433"/>
      <c r="X888" s="433"/>
      <c r="Y888" s="433"/>
      <c r="Z888" s="433"/>
    </row>
    <row r="889">
      <c r="H889" s="446"/>
      <c r="N889" s="433"/>
      <c r="O889" s="433"/>
      <c r="P889" s="433"/>
      <c r="Q889" s="433"/>
      <c r="R889" s="433"/>
      <c r="S889" s="433"/>
      <c r="T889" s="433"/>
      <c r="U889" s="433"/>
      <c r="V889" s="433"/>
      <c r="W889" s="433"/>
      <c r="X889" s="433"/>
      <c r="Y889" s="433"/>
      <c r="Z889" s="433"/>
    </row>
    <row r="890">
      <c r="H890" s="446"/>
      <c r="N890" s="433"/>
      <c r="O890" s="433"/>
      <c r="P890" s="433"/>
      <c r="Q890" s="433"/>
      <c r="R890" s="433"/>
      <c r="S890" s="433"/>
      <c r="T890" s="433"/>
      <c r="U890" s="433"/>
      <c r="V890" s="433"/>
      <c r="W890" s="433"/>
      <c r="X890" s="433"/>
      <c r="Y890" s="433"/>
      <c r="Z890" s="433"/>
    </row>
    <row r="891">
      <c r="H891" s="446"/>
      <c r="N891" s="433"/>
      <c r="O891" s="433"/>
      <c r="P891" s="433"/>
      <c r="Q891" s="433"/>
      <c r="R891" s="433"/>
      <c r="S891" s="433"/>
      <c r="T891" s="433"/>
      <c r="U891" s="433"/>
      <c r="V891" s="433"/>
      <c r="W891" s="433"/>
      <c r="X891" s="433"/>
      <c r="Y891" s="433"/>
      <c r="Z891" s="433"/>
    </row>
    <row r="892">
      <c r="H892" s="446"/>
      <c r="N892" s="433"/>
      <c r="O892" s="433"/>
      <c r="P892" s="433"/>
      <c r="Q892" s="433"/>
      <c r="R892" s="433"/>
      <c r="S892" s="433"/>
      <c r="T892" s="433"/>
      <c r="U892" s="433"/>
      <c r="V892" s="433"/>
      <c r="W892" s="433"/>
      <c r="X892" s="433"/>
      <c r="Y892" s="433"/>
      <c r="Z892" s="433"/>
    </row>
    <row r="893">
      <c r="H893" s="446"/>
      <c r="N893" s="433"/>
      <c r="O893" s="433"/>
      <c r="P893" s="433"/>
      <c r="Q893" s="433"/>
      <c r="R893" s="433"/>
      <c r="S893" s="433"/>
      <c r="T893" s="433"/>
      <c r="U893" s="433"/>
      <c r="V893" s="433"/>
      <c r="W893" s="433"/>
      <c r="X893" s="433"/>
      <c r="Y893" s="433"/>
      <c r="Z893" s="433"/>
    </row>
    <row r="894">
      <c r="H894" s="446"/>
      <c r="N894" s="433"/>
      <c r="O894" s="433"/>
      <c r="P894" s="433"/>
      <c r="Q894" s="433"/>
      <c r="R894" s="433"/>
      <c r="S894" s="433"/>
      <c r="T894" s="433"/>
      <c r="U894" s="433"/>
      <c r="V894" s="433"/>
      <c r="W894" s="433"/>
      <c r="X894" s="433"/>
      <c r="Y894" s="433"/>
      <c r="Z894" s="433"/>
    </row>
    <row r="895">
      <c r="H895" s="446"/>
      <c r="N895" s="433"/>
      <c r="O895" s="433"/>
      <c r="P895" s="433"/>
      <c r="Q895" s="433"/>
      <c r="R895" s="433"/>
      <c r="S895" s="433"/>
      <c r="T895" s="433"/>
      <c r="U895" s="433"/>
      <c r="V895" s="433"/>
      <c r="W895" s="433"/>
      <c r="X895" s="433"/>
      <c r="Y895" s="433"/>
      <c r="Z895" s="433"/>
    </row>
    <row r="896">
      <c r="H896" s="446"/>
      <c r="N896" s="433"/>
      <c r="O896" s="433"/>
      <c r="P896" s="433"/>
      <c r="Q896" s="433"/>
      <c r="R896" s="433"/>
      <c r="S896" s="433"/>
      <c r="T896" s="433"/>
      <c r="U896" s="433"/>
      <c r="V896" s="433"/>
      <c r="W896" s="433"/>
      <c r="X896" s="433"/>
      <c r="Y896" s="433"/>
      <c r="Z896" s="433"/>
    </row>
    <row r="897">
      <c r="H897" s="446"/>
      <c r="N897" s="433"/>
      <c r="O897" s="433"/>
      <c r="P897" s="433"/>
      <c r="Q897" s="433"/>
      <c r="R897" s="433"/>
      <c r="S897" s="433"/>
      <c r="T897" s="433"/>
      <c r="U897" s="433"/>
      <c r="V897" s="433"/>
      <c r="W897" s="433"/>
      <c r="X897" s="433"/>
      <c r="Y897" s="433"/>
      <c r="Z897" s="433"/>
    </row>
    <row r="898">
      <c r="H898" s="446"/>
      <c r="N898" s="433"/>
      <c r="O898" s="433"/>
      <c r="P898" s="433"/>
      <c r="Q898" s="433"/>
      <c r="R898" s="433"/>
      <c r="S898" s="433"/>
      <c r="T898" s="433"/>
      <c r="U898" s="433"/>
      <c r="V898" s="433"/>
      <c r="W898" s="433"/>
      <c r="X898" s="433"/>
      <c r="Y898" s="433"/>
      <c r="Z898" s="433"/>
    </row>
    <row r="899">
      <c r="H899" s="446"/>
      <c r="N899" s="433"/>
      <c r="O899" s="433"/>
      <c r="P899" s="433"/>
      <c r="Q899" s="433"/>
      <c r="R899" s="433"/>
      <c r="S899" s="433"/>
      <c r="T899" s="433"/>
      <c r="U899" s="433"/>
      <c r="V899" s="433"/>
      <c r="W899" s="433"/>
      <c r="X899" s="433"/>
      <c r="Y899" s="433"/>
      <c r="Z899" s="433"/>
    </row>
    <row r="900">
      <c r="H900" s="446"/>
      <c r="N900" s="433"/>
      <c r="O900" s="433"/>
      <c r="P900" s="433"/>
      <c r="Q900" s="433"/>
      <c r="R900" s="433"/>
      <c r="S900" s="433"/>
      <c r="T900" s="433"/>
      <c r="U900" s="433"/>
      <c r="V900" s="433"/>
      <c r="W900" s="433"/>
      <c r="X900" s="433"/>
      <c r="Y900" s="433"/>
      <c r="Z900" s="433"/>
    </row>
    <row r="901">
      <c r="H901" s="446"/>
      <c r="N901" s="433"/>
      <c r="O901" s="433"/>
      <c r="P901" s="433"/>
      <c r="Q901" s="433"/>
      <c r="R901" s="433"/>
      <c r="S901" s="433"/>
      <c r="T901" s="433"/>
      <c r="U901" s="433"/>
      <c r="V901" s="433"/>
      <c r="W901" s="433"/>
      <c r="X901" s="433"/>
      <c r="Y901" s="433"/>
      <c r="Z901" s="433"/>
    </row>
    <row r="902">
      <c r="H902" s="446"/>
      <c r="N902" s="433"/>
      <c r="O902" s="433"/>
      <c r="P902" s="433"/>
      <c r="Q902" s="433"/>
      <c r="R902" s="433"/>
      <c r="S902" s="433"/>
      <c r="T902" s="433"/>
      <c r="U902" s="433"/>
      <c r="V902" s="433"/>
      <c r="W902" s="433"/>
      <c r="X902" s="433"/>
      <c r="Y902" s="433"/>
      <c r="Z902" s="433"/>
    </row>
    <row r="903">
      <c r="H903" s="446"/>
      <c r="N903" s="433"/>
      <c r="O903" s="433"/>
      <c r="P903" s="433"/>
      <c r="Q903" s="433"/>
      <c r="R903" s="433"/>
      <c r="S903" s="433"/>
      <c r="T903" s="433"/>
      <c r="U903" s="433"/>
      <c r="V903" s="433"/>
      <c r="W903" s="433"/>
      <c r="X903" s="433"/>
      <c r="Y903" s="433"/>
      <c r="Z903" s="433"/>
    </row>
    <row r="904">
      <c r="H904" s="446"/>
      <c r="N904" s="433"/>
      <c r="O904" s="433"/>
      <c r="P904" s="433"/>
      <c r="Q904" s="433"/>
      <c r="R904" s="433"/>
      <c r="S904" s="433"/>
      <c r="T904" s="433"/>
      <c r="U904" s="433"/>
      <c r="V904" s="433"/>
      <c r="W904" s="433"/>
      <c r="X904" s="433"/>
      <c r="Y904" s="433"/>
      <c r="Z904" s="433"/>
    </row>
    <row r="905">
      <c r="H905" s="446"/>
      <c r="N905" s="433"/>
      <c r="O905" s="433"/>
      <c r="P905" s="433"/>
      <c r="Q905" s="433"/>
      <c r="R905" s="433"/>
      <c r="S905" s="433"/>
      <c r="T905" s="433"/>
      <c r="U905" s="433"/>
      <c r="V905" s="433"/>
      <c r="W905" s="433"/>
      <c r="X905" s="433"/>
      <c r="Y905" s="433"/>
      <c r="Z905" s="433"/>
    </row>
    <row r="906">
      <c r="H906" s="446"/>
      <c r="N906" s="433"/>
      <c r="O906" s="433"/>
      <c r="P906" s="433"/>
      <c r="Q906" s="433"/>
      <c r="R906" s="433"/>
      <c r="S906" s="433"/>
      <c r="T906" s="433"/>
      <c r="U906" s="433"/>
      <c r="V906" s="433"/>
      <c r="W906" s="433"/>
      <c r="X906" s="433"/>
      <c r="Y906" s="433"/>
      <c r="Z906" s="433"/>
    </row>
    <row r="907">
      <c r="H907" s="446"/>
      <c r="N907" s="433"/>
      <c r="O907" s="433"/>
      <c r="P907" s="433"/>
      <c r="Q907" s="433"/>
      <c r="R907" s="433"/>
      <c r="S907" s="433"/>
      <c r="T907" s="433"/>
      <c r="U907" s="433"/>
      <c r="V907" s="433"/>
      <c r="W907" s="433"/>
      <c r="X907" s="433"/>
      <c r="Y907" s="433"/>
      <c r="Z907" s="433"/>
    </row>
    <row r="908">
      <c r="H908" s="446"/>
      <c r="N908" s="433"/>
      <c r="O908" s="433"/>
      <c r="P908" s="433"/>
      <c r="Q908" s="433"/>
      <c r="R908" s="433"/>
      <c r="S908" s="433"/>
      <c r="T908" s="433"/>
      <c r="U908" s="433"/>
      <c r="V908" s="433"/>
      <c r="W908" s="433"/>
      <c r="X908" s="433"/>
      <c r="Y908" s="433"/>
      <c r="Z908" s="433"/>
    </row>
    <row r="909">
      <c r="H909" s="446"/>
      <c r="N909" s="433"/>
      <c r="O909" s="433"/>
      <c r="P909" s="433"/>
      <c r="Q909" s="433"/>
      <c r="R909" s="433"/>
      <c r="S909" s="433"/>
      <c r="T909" s="433"/>
      <c r="U909" s="433"/>
      <c r="V909" s="433"/>
      <c r="W909" s="433"/>
      <c r="X909" s="433"/>
      <c r="Y909" s="433"/>
      <c r="Z909" s="433"/>
    </row>
    <row r="910">
      <c r="H910" s="446"/>
      <c r="N910" s="433"/>
      <c r="O910" s="433"/>
      <c r="P910" s="433"/>
      <c r="Q910" s="433"/>
      <c r="R910" s="433"/>
      <c r="S910" s="433"/>
      <c r="T910" s="433"/>
      <c r="U910" s="433"/>
      <c r="V910" s="433"/>
      <c r="W910" s="433"/>
      <c r="X910" s="433"/>
      <c r="Y910" s="433"/>
      <c r="Z910" s="433"/>
    </row>
    <row r="911">
      <c r="H911" s="446"/>
      <c r="N911" s="433"/>
      <c r="O911" s="433"/>
      <c r="P911" s="433"/>
      <c r="Q911" s="433"/>
      <c r="R911" s="433"/>
      <c r="S911" s="433"/>
      <c r="T911" s="433"/>
      <c r="U911" s="433"/>
      <c r="V911" s="433"/>
      <c r="W911" s="433"/>
      <c r="X911" s="433"/>
      <c r="Y911" s="433"/>
      <c r="Z911" s="433"/>
    </row>
    <row r="912">
      <c r="H912" s="446"/>
      <c r="N912" s="433"/>
      <c r="O912" s="433"/>
      <c r="P912" s="433"/>
      <c r="Q912" s="433"/>
      <c r="R912" s="433"/>
      <c r="S912" s="433"/>
      <c r="T912" s="433"/>
      <c r="U912" s="433"/>
      <c r="V912" s="433"/>
      <c r="W912" s="433"/>
      <c r="X912" s="433"/>
      <c r="Y912" s="433"/>
      <c r="Z912" s="433"/>
    </row>
    <row r="913">
      <c r="H913" s="446"/>
      <c r="N913" s="433"/>
      <c r="O913" s="433"/>
      <c r="P913" s="433"/>
      <c r="Q913" s="433"/>
      <c r="R913" s="433"/>
      <c r="S913" s="433"/>
      <c r="T913" s="433"/>
      <c r="U913" s="433"/>
      <c r="V913" s="433"/>
      <c r="W913" s="433"/>
      <c r="X913" s="433"/>
      <c r="Y913" s="433"/>
      <c r="Z913" s="433"/>
    </row>
    <row r="914">
      <c r="H914" s="446"/>
      <c r="N914" s="433"/>
      <c r="O914" s="433"/>
      <c r="P914" s="433"/>
      <c r="Q914" s="433"/>
      <c r="R914" s="433"/>
      <c r="S914" s="433"/>
      <c r="T914" s="433"/>
      <c r="U914" s="433"/>
      <c r="V914" s="433"/>
      <c r="W914" s="433"/>
      <c r="X914" s="433"/>
      <c r="Y914" s="433"/>
      <c r="Z914" s="433"/>
    </row>
    <row r="915">
      <c r="H915" s="446"/>
      <c r="N915" s="433"/>
      <c r="O915" s="433"/>
      <c r="P915" s="433"/>
      <c r="Q915" s="433"/>
      <c r="R915" s="433"/>
      <c r="S915" s="433"/>
      <c r="T915" s="433"/>
      <c r="U915" s="433"/>
      <c r="V915" s="433"/>
      <c r="W915" s="433"/>
      <c r="X915" s="433"/>
      <c r="Y915" s="433"/>
      <c r="Z915" s="433"/>
    </row>
    <row r="916">
      <c r="H916" s="446"/>
      <c r="N916" s="433"/>
      <c r="O916" s="433"/>
      <c r="P916" s="433"/>
      <c r="Q916" s="433"/>
      <c r="R916" s="433"/>
      <c r="S916" s="433"/>
      <c r="T916" s="433"/>
      <c r="U916" s="433"/>
      <c r="V916" s="433"/>
      <c r="W916" s="433"/>
      <c r="X916" s="433"/>
      <c r="Y916" s="433"/>
      <c r="Z916" s="433"/>
    </row>
    <row r="917">
      <c r="H917" s="446"/>
      <c r="N917" s="433"/>
      <c r="O917" s="433"/>
      <c r="P917" s="433"/>
      <c r="Q917" s="433"/>
      <c r="R917" s="433"/>
      <c r="S917" s="433"/>
      <c r="T917" s="433"/>
      <c r="U917" s="433"/>
      <c r="V917" s="433"/>
      <c r="W917" s="433"/>
      <c r="X917" s="433"/>
      <c r="Y917" s="433"/>
      <c r="Z917" s="433"/>
    </row>
    <row r="918">
      <c r="H918" s="446"/>
      <c r="N918" s="433"/>
      <c r="O918" s="433"/>
      <c r="P918" s="433"/>
      <c r="Q918" s="433"/>
      <c r="R918" s="433"/>
      <c r="S918" s="433"/>
      <c r="T918" s="433"/>
      <c r="U918" s="433"/>
      <c r="V918" s="433"/>
      <c r="W918" s="433"/>
      <c r="X918" s="433"/>
      <c r="Y918" s="433"/>
      <c r="Z918" s="433"/>
    </row>
    <row r="919">
      <c r="H919" s="446"/>
      <c r="N919" s="433"/>
      <c r="O919" s="433"/>
      <c r="P919" s="433"/>
      <c r="Q919" s="433"/>
      <c r="R919" s="433"/>
      <c r="S919" s="433"/>
      <c r="T919" s="433"/>
      <c r="U919" s="433"/>
      <c r="V919" s="433"/>
      <c r="W919" s="433"/>
      <c r="X919" s="433"/>
      <c r="Y919" s="433"/>
      <c r="Z919" s="433"/>
    </row>
    <row r="920">
      <c r="H920" s="446"/>
      <c r="N920" s="433"/>
      <c r="O920" s="433"/>
      <c r="P920" s="433"/>
      <c r="Q920" s="433"/>
      <c r="R920" s="433"/>
      <c r="S920" s="433"/>
      <c r="T920" s="433"/>
      <c r="U920" s="433"/>
      <c r="V920" s="433"/>
      <c r="W920" s="433"/>
      <c r="X920" s="433"/>
      <c r="Y920" s="433"/>
      <c r="Z920" s="433"/>
    </row>
    <row r="921">
      <c r="H921" s="446"/>
      <c r="N921" s="433"/>
      <c r="O921" s="433"/>
      <c r="P921" s="433"/>
      <c r="Q921" s="433"/>
      <c r="R921" s="433"/>
      <c r="S921" s="433"/>
      <c r="T921" s="433"/>
      <c r="U921" s="433"/>
      <c r="V921" s="433"/>
      <c r="W921" s="433"/>
      <c r="X921" s="433"/>
      <c r="Y921" s="433"/>
      <c r="Z921" s="433"/>
    </row>
    <row r="922">
      <c r="H922" s="446"/>
      <c r="N922" s="433"/>
      <c r="O922" s="433"/>
      <c r="P922" s="433"/>
      <c r="Q922" s="433"/>
      <c r="R922" s="433"/>
      <c r="S922" s="433"/>
      <c r="T922" s="433"/>
      <c r="U922" s="433"/>
      <c r="V922" s="433"/>
      <c r="W922" s="433"/>
      <c r="X922" s="433"/>
      <c r="Y922" s="433"/>
      <c r="Z922" s="433"/>
    </row>
    <row r="923">
      <c r="H923" s="446"/>
      <c r="N923" s="433"/>
      <c r="O923" s="433"/>
      <c r="P923" s="433"/>
      <c r="Q923" s="433"/>
      <c r="R923" s="433"/>
      <c r="S923" s="433"/>
      <c r="T923" s="433"/>
      <c r="U923" s="433"/>
      <c r="V923" s="433"/>
      <c r="W923" s="433"/>
      <c r="X923" s="433"/>
      <c r="Y923" s="433"/>
      <c r="Z923" s="433"/>
    </row>
    <row r="924">
      <c r="H924" s="446"/>
      <c r="N924" s="433"/>
      <c r="O924" s="433"/>
      <c r="P924" s="433"/>
      <c r="Q924" s="433"/>
      <c r="R924" s="433"/>
      <c r="S924" s="433"/>
      <c r="T924" s="433"/>
      <c r="U924" s="433"/>
      <c r="V924" s="433"/>
      <c r="W924" s="433"/>
      <c r="X924" s="433"/>
      <c r="Y924" s="433"/>
      <c r="Z924" s="433"/>
    </row>
    <row r="925">
      <c r="H925" s="446"/>
      <c r="N925" s="433"/>
      <c r="O925" s="433"/>
      <c r="P925" s="433"/>
      <c r="Q925" s="433"/>
      <c r="R925" s="433"/>
      <c r="S925" s="433"/>
      <c r="T925" s="433"/>
      <c r="U925" s="433"/>
      <c r="V925" s="433"/>
      <c r="W925" s="433"/>
      <c r="X925" s="433"/>
      <c r="Y925" s="433"/>
      <c r="Z925" s="433"/>
    </row>
    <row r="926">
      <c r="H926" s="446"/>
      <c r="N926" s="433"/>
      <c r="O926" s="433"/>
      <c r="P926" s="433"/>
      <c r="Q926" s="433"/>
      <c r="R926" s="433"/>
      <c r="S926" s="433"/>
      <c r="T926" s="433"/>
      <c r="U926" s="433"/>
      <c r="V926" s="433"/>
      <c r="W926" s="433"/>
      <c r="X926" s="433"/>
      <c r="Y926" s="433"/>
      <c r="Z926" s="433"/>
    </row>
    <row r="927">
      <c r="H927" s="446"/>
      <c r="N927" s="433"/>
      <c r="O927" s="433"/>
      <c r="P927" s="433"/>
      <c r="Q927" s="433"/>
      <c r="R927" s="433"/>
      <c r="S927" s="433"/>
      <c r="T927" s="433"/>
      <c r="U927" s="433"/>
      <c r="V927" s="433"/>
      <c r="W927" s="433"/>
      <c r="X927" s="433"/>
      <c r="Y927" s="433"/>
      <c r="Z927" s="433"/>
    </row>
    <row r="928">
      <c r="H928" s="446"/>
      <c r="N928" s="433"/>
      <c r="O928" s="433"/>
      <c r="P928" s="433"/>
      <c r="Q928" s="433"/>
      <c r="R928" s="433"/>
      <c r="S928" s="433"/>
      <c r="T928" s="433"/>
      <c r="U928" s="433"/>
      <c r="V928" s="433"/>
      <c r="W928" s="433"/>
      <c r="X928" s="433"/>
      <c r="Y928" s="433"/>
      <c r="Z928" s="433"/>
    </row>
    <row r="929">
      <c r="H929" s="446"/>
      <c r="N929" s="433"/>
      <c r="O929" s="433"/>
      <c r="P929" s="433"/>
      <c r="Q929" s="433"/>
      <c r="R929" s="433"/>
      <c r="S929" s="433"/>
      <c r="T929" s="433"/>
      <c r="U929" s="433"/>
      <c r="V929" s="433"/>
      <c r="W929" s="433"/>
      <c r="X929" s="433"/>
      <c r="Y929" s="433"/>
      <c r="Z929" s="433"/>
    </row>
    <row r="930">
      <c r="H930" s="446"/>
      <c r="N930" s="433"/>
      <c r="O930" s="433"/>
      <c r="P930" s="433"/>
      <c r="Q930" s="433"/>
      <c r="R930" s="433"/>
      <c r="S930" s="433"/>
      <c r="T930" s="433"/>
      <c r="U930" s="433"/>
      <c r="V930" s="433"/>
      <c r="W930" s="433"/>
      <c r="X930" s="433"/>
      <c r="Y930" s="433"/>
      <c r="Z930" s="433"/>
    </row>
    <row r="931">
      <c r="H931" s="446"/>
      <c r="N931" s="433"/>
      <c r="O931" s="433"/>
      <c r="P931" s="433"/>
      <c r="Q931" s="433"/>
      <c r="R931" s="433"/>
      <c r="S931" s="433"/>
      <c r="T931" s="433"/>
      <c r="U931" s="433"/>
      <c r="V931" s="433"/>
      <c r="W931" s="433"/>
      <c r="X931" s="433"/>
      <c r="Y931" s="433"/>
      <c r="Z931" s="433"/>
    </row>
    <row r="932">
      <c r="H932" s="446"/>
      <c r="N932" s="433"/>
      <c r="O932" s="433"/>
      <c r="P932" s="433"/>
      <c r="Q932" s="433"/>
      <c r="R932" s="433"/>
      <c r="S932" s="433"/>
      <c r="T932" s="433"/>
      <c r="U932" s="433"/>
      <c r="V932" s="433"/>
      <c r="W932" s="433"/>
      <c r="X932" s="433"/>
      <c r="Y932" s="433"/>
      <c r="Z932" s="433"/>
    </row>
    <row r="933">
      <c r="H933" s="446"/>
      <c r="N933" s="433"/>
      <c r="O933" s="433"/>
      <c r="P933" s="433"/>
      <c r="Q933" s="433"/>
      <c r="R933" s="433"/>
      <c r="S933" s="433"/>
      <c r="T933" s="433"/>
      <c r="U933" s="433"/>
      <c r="V933" s="433"/>
      <c r="W933" s="433"/>
      <c r="X933" s="433"/>
      <c r="Y933" s="433"/>
      <c r="Z933" s="433"/>
    </row>
    <row r="934">
      <c r="H934" s="446"/>
      <c r="N934" s="433"/>
      <c r="O934" s="433"/>
      <c r="P934" s="433"/>
      <c r="Q934" s="433"/>
      <c r="R934" s="433"/>
      <c r="S934" s="433"/>
      <c r="T934" s="433"/>
      <c r="U934" s="433"/>
      <c r="V934" s="433"/>
      <c r="W934" s="433"/>
      <c r="X934" s="433"/>
      <c r="Y934" s="433"/>
      <c r="Z934" s="433"/>
    </row>
    <row r="935">
      <c r="H935" s="446"/>
      <c r="N935" s="433"/>
      <c r="O935" s="433"/>
      <c r="P935" s="433"/>
      <c r="Q935" s="433"/>
      <c r="R935" s="433"/>
      <c r="S935" s="433"/>
      <c r="T935" s="433"/>
      <c r="U935" s="433"/>
      <c r="V935" s="433"/>
      <c r="W935" s="433"/>
      <c r="X935" s="433"/>
      <c r="Y935" s="433"/>
      <c r="Z935" s="433"/>
    </row>
    <row r="936">
      <c r="H936" s="446"/>
      <c r="N936" s="433"/>
      <c r="O936" s="433"/>
      <c r="P936" s="433"/>
      <c r="Q936" s="433"/>
      <c r="R936" s="433"/>
      <c r="S936" s="433"/>
      <c r="T936" s="433"/>
      <c r="U936" s="433"/>
      <c r="V936" s="433"/>
      <c r="W936" s="433"/>
      <c r="X936" s="433"/>
      <c r="Y936" s="433"/>
      <c r="Z936" s="433"/>
    </row>
    <row r="937">
      <c r="H937" s="446"/>
      <c r="N937" s="433"/>
      <c r="O937" s="433"/>
      <c r="P937" s="433"/>
      <c r="Q937" s="433"/>
      <c r="R937" s="433"/>
      <c r="S937" s="433"/>
      <c r="T937" s="433"/>
      <c r="U937" s="433"/>
      <c r="V937" s="433"/>
      <c r="W937" s="433"/>
      <c r="X937" s="433"/>
      <c r="Y937" s="433"/>
      <c r="Z937" s="433"/>
    </row>
    <row r="938">
      <c r="H938" s="446"/>
      <c r="N938" s="433"/>
      <c r="O938" s="433"/>
      <c r="P938" s="433"/>
      <c r="Q938" s="433"/>
      <c r="R938" s="433"/>
      <c r="S938" s="433"/>
      <c r="T938" s="433"/>
      <c r="U938" s="433"/>
      <c r="V938" s="433"/>
      <c r="W938" s="433"/>
      <c r="X938" s="433"/>
      <c r="Y938" s="433"/>
      <c r="Z938" s="433"/>
    </row>
    <row r="939">
      <c r="H939" s="446"/>
      <c r="N939" s="433"/>
      <c r="O939" s="433"/>
      <c r="P939" s="433"/>
      <c r="Q939" s="433"/>
      <c r="R939" s="433"/>
      <c r="S939" s="433"/>
      <c r="T939" s="433"/>
      <c r="U939" s="433"/>
      <c r="V939" s="433"/>
      <c r="W939" s="433"/>
      <c r="X939" s="433"/>
      <c r="Y939" s="433"/>
      <c r="Z939" s="433"/>
    </row>
    <row r="940">
      <c r="H940" s="446"/>
      <c r="N940" s="433"/>
      <c r="O940" s="433"/>
      <c r="P940" s="433"/>
      <c r="Q940" s="433"/>
      <c r="R940" s="433"/>
      <c r="S940" s="433"/>
      <c r="T940" s="433"/>
      <c r="U940" s="433"/>
      <c r="V940" s="433"/>
      <c r="W940" s="433"/>
      <c r="X940" s="433"/>
      <c r="Y940" s="433"/>
      <c r="Z940" s="433"/>
    </row>
    <row r="941">
      <c r="H941" s="446"/>
      <c r="N941" s="433"/>
      <c r="O941" s="433"/>
      <c r="P941" s="433"/>
      <c r="Q941" s="433"/>
      <c r="R941" s="433"/>
      <c r="S941" s="433"/>
      <c r="T941" s="433"/>
      <c r="U941" s="433"/>
      <c r="V941" s="433"/>
      <c r="W941" s="433"/>
      <c r="X941" s="433"/>
      <c r="Y941" s="433"/>
      <c r="Z941" s="433"/>
    </row>
    <row r="942">
      <c r="H942" s="446"/>
      <c r="N942" s="433"/>
      <c r="O942" s="433"/>
      <c r="P942" s="433"/>
      <c r="Q942" s="433"/>
      <c r="R942" s="433"/>
      <c r="S942" s="433"/>
      <c r="T942" s="433"/>
      <c r="U942" s="433"/>
      <c r="V942" s="433"/>
      <c r="W942" s="433"/>
      <c r="X942" s="433"/>
      <c r="Y942" s="433"/>
      <c r="Z942" s="433"/>
    </row>
    <row r="943">
      <c r="H943" s="446"/>
      <c r="N943" s="433"/>
      <c r="O943" s="433"/>
      <c r="P943" s="433"/>
      <c r="Q943" s="433"/>
      <c r="R943" s="433"/>
      <c r="S943" s="433"/>
      <c r="T943" s="433"/>
      <c r="U943" s="433"/>
      <c r="V943" s="433"/>
      <c r="W943" s="433"/>
      <c r="X943" s="433"/>
      <c r="Y943" s="433"/>
      <c r="Z943" s="433"/>
    </row>
    <row r="944">
      <c r="H944" s="446"/>
      <c r="N944" s="433"/>
      <c r="O944" s="433"/>
      <c r="P944" s="433"/>
      <c r="Q944" s="433"/>
      <c r="R944" s="433"/>
      <c r="S944" s="433"/>
      <c r="T944" s="433"/>
      <c r="U944" s="433"/>
      <c r="V944" s="433"/>
      <c r="W944" s="433"/>
      <c r="X944" s="433"/>
      <c r="Y944" s="433"/>
      <c r="Z944" s="433"/>
    </row>
    <row r="945">
      <c r="H945" s="446"/>
      <c r="N945" s="433"/>
      <c r="O945" s="433"/>
      <c r="P945" s="433"/>
      <c r="Q945" s="433"/>
      <c r="R945" s="433"/>
      <c r="S945" s="433"/>
      <c r="T945" s="433"/>
      <c r="U945" s="433"/>
      <c r="V945" s="433"/>
      <c r="W945" s="433"/>
      <c r="X945" s="433"/>
      <c r="Y945" s="433"/>
      <c r="Z945" s="433"/>
    </row>
    <row r="946">
      <c r="H946" s="446"/>
      <c r="N946" s="433"/>
      <c r="O946" s="433"/>
      <c r="P946" s="433"/>
      <c r="Q946" s="433"/>
      <c r="R946" s="433"/>
      <c r="S946" s="433"/>
      <c r="T946" s="433"/>
      <c r="U946" s="433"/>
      <c r="V946" s="433"/>
      <c r="W946" s="433"/>
      <c r="X946" s="433"/>
      <c r="Y946" s="433"/>
      <c r="Z946" s="433"/>
    </row>
    <row r="947">
      <c r="H947" s="446"/>
      <c r="N947" s="433"/>
      <c r="O947" s="433"/>
      <c r="P947" s="433"/>
      <c r="Q947" s="433"/>
      <c r="R947" s="433"/>
      <c r="S947" s="433"/>
      <c r="T947" s="433"/>
      <c r="U947" s="433"/>
      <c r="V947" s="433"/>
      <c r="W947" s="433"/>
      <c r="X947" s="433"/>
      <c r="Y947" s="433"/>
      <c r="Z947" s="433"/>
    </row>
    <row r="948">
      <c r="H948" s="446"/>
      <c r="N948" s="433"/>
      <c r="O948" s="433"/>
      <c r="P948" s="433"/>
      <c r="Q948" s="433"/>
      <c r="R948" s="433"/>
      <c r="S948" s="433"/>
      <c r="T948" s="433"/>
      <c r="U948" s="433"/>
      <c r="V948" s="433"/>
      <c r="W948" s="433"/>
      <c r="X948" s="433"/>
      <c r="Y948" s="433"/>
      <c r="Z948" s="433"/>
    </row>
    <row r="949">
      <c r="H949" s="446"/>
      <c r="N949" s="433"/>
      <c r="O949" s="433"/>
      <c r="P949" s="433"/>
      <c r="Q949" s="433"/>
      <c r="R949" s="433"/>
      <c r="S949" s="433"/>
      <c r="T949" s="433"/>
      <c r="U949" s="433"/>
      <c r="V949" s="433"/>
      <c r="W949" s="433"/>
      <c r="X949" s="433"/>
      <c r="Y949" s="433"/>
      <c r="Z949" s="433"/>
    </row>
    <row r="950">
      <c r="H950" s="446"/>
      <c r="N950" s="433"/>
      <c r="O950" s="433"/>
      <c r="P950" s="433"/>
      <c r="Q950" s="433"/>
      <c r="R950" s="433"/>
      <c r="S950" s="433"/>
      <c r="T950" s="433"/>
      <c r="U950" s="433"/>
      <c r="V950" s="433"/>
      <c r="W950" s="433"/>
      <c r="X950" s="433"/>
      <c r="Y950" s="433"/>
      <c r="Z950" s="433"/>
    </row>
    <row r="951">
      <c r="H951" s="446"/>
      <c r="N951" s="433"/>
      <c r="O951" s="433"/>
      <c r="P951" s="433"/>
      <c r="Q951" s="433"/>
      <c r="R951" s="433"/>
      <c r="S951" s="433"/>
      <c r="T951" s="433"/>
      <c r="U951" s="433"/>
      <c r="V951" s="433"/>
      <c r="W951" s="433"/>
      <c r="X951" s="433"/>
      <c r="Y951" s="433"/>
      <c r="Z951" s="433"/>
    </row>
    <row r="952">
      <c r="H952" s="446"/>
      <c r="N952" s="433"/>
      <c r="O952" s="433"/>
      <c r="P952" s="433"/>
      <c r="Q952" s="433"/>
      <c r="R952" s="433"/>
      <c r="S952" s="433"/>
      <c r="T952" s="433"/>
      <c r="U952" s="433"/>
      <c r="V952" s="433"/>
      <c r="W952" s="433"/>
      <c r="X952" s="433"/>
      <c r="Y952" s="433"/>
      <c r="Z952" s="433"/>
    </row>
    <row r="953">
      <c r="H953" s="446"/>
      <c r="N953" s="433"/>
      <c r="O953" s="433"/>
      <c r="P953" s="433"/>
      <c r="Q953" s="433"/>
      <c r="R953" s="433"/>
      <c r="S953" s="433"/>
      <c r="T953" s="433"/>
      <c r="U953" s="433"/>
      <c r="V953" s="433"/>
      <c r="W953" s="433"/>
      <c r="X953" s="433"/>
      <c r="Y953" s="433"/>
      <c r="Z953" s="433"/>
    </row>
    <row r="954">
      <c r="H954" s="446"/>
      <c r="N954" s="433"/>
      <c r="O954" s="433"/>
      <c r="P954" s="433"/>
      <c r="Q954" s="433"/>
      <c r="R954" s="433"/>
      <c r="S954" s="433"/>
      <c r="T954" s="433"/>
      <c r="U954" s="433"/>
      <c r="V954" s="433"/>
      <c r="W954" s="433"/>
      <c r="X954" s="433"/>
      <c r="Y954" s="433"/>
      <c r="Z954" s="433"/>
    </row>
    <row r="955">
      <c r="H955" s="446"/>
      <c r="N955" s="433"/>
      <c r="O955" s="433"/>
      <c r="P955" s="433"/>
      <c r="Q955" s="433"/>
      <c r="R955" s="433"/>
      <c r="S955" s="433"/>
      <c r="T955" s="433"/>
      <c r="U955" s="433"/>
      <c r="V955" s="433"/>
      <c r="W955" s="433"/>
      <c r="X955" s="433"/>
      <c r="Y955" s="433"/>
      <c r="Z955" s="433"/>
    </row>
    <row r="956">
      <c r="H956" s="446"/>
      <c r="N956" s="433"/>
      <c r="O956" s="433"/>
      <c r="P956" s="433"/>
      <c r="Q956" s="433"/>
      <c r="R956" s="433"/>
      <c r="S956" s="433"/>
      <c r="T956" s="433"/>
      <c r="U956" s="433"/>
      <c r="V956" s="433"/>
      <c r="W956" s="433"/>
      <c r="X956" s="433"/>
      <c r="Y956" s="433"/>
      <c r="Z956" s="433"/>
    </row>
    <row r="957">
      <c r="H957" s="446"/>
      <c r="N957" s="433"/>
      <c r="O957" s="433"/>
      <c r="P957" s="433"/>
      <c r="Q957" s="433"/>
      <c r="R957" s="433"/>
      <c r="S957" s="433"/>
      <c r="T957" s="433"/>
      <c r="U957" s="433"/>
      <c r="V957" s="433"/>
      <c r="W957" s="433"/>
      <c r="X957" s="433"/>
      <c r="Y957" s="433"/>
      <c r="Z957" s="433"/>
    </row>
    <row r="958">
      <c r="H958" s="446"/>
      <c r="N958" s="433"/>
      <c r="O958" s="433"/>
      <c r="P958" s="433"/>
      <c r="Q958" s="433"/>
      <c r="R958" s="433"/>
      <c r="S958" s="433"/>
      <c r="T958" s="433"/>
      <c r="U958" s="433"/>
      <c r="V958" s="433"/>
      <c r="W958" s="433"/>
      <c r="X958" s="433"/>
      <c r="Y958" s="433"/>
      <c r="Z958" s="433"/>
    </row>
    <row r="959">
      <c r="H959" s="446"/>
      <c r="N959" s="433"/>
      <c r="O959" s="433"/>
      <c r="P959" s="433"/>
      <c r="Q959" s="433"/>
      <c r="R959" s="433"/>
      <c r="S959" s="433"/>
      <c r="T959" s="433"/>
      <c r="U959" s="433"/>
      <c r="V959" s="433"/>
      <c r="W959" s="433"/>
      <c r="X959" s="433"/>
      <c r="Y959" s="433"/>
      <c r="Z959" s="433"/>
    </row>
    <row r="960">
      <c r="H960" s="446"/>
      <c r="N960" s="433"/>
      <c r="O960" s="433"/>
      <c r="P960" s="433"/>
      <c r="Q960" s="433"/>
      <c r="R960" s="433"/>
      <c r="S960" s="433"/>
      <c r="T960" s="433"/>
      <c r="U960" s="433"/>
      <c r="V960" s="433"/>
      <c r="W960" s="433"/>
      <c r="X960" s="433"/>
      <c r="Y960" s="433"/>
      <c r="Z960" s="433"/>
    </row>
    <row r="961">
      <c r="H961" s="446"/>
      <c r="N961" s="433"/>
      <c r="O961" s="433"/>
      <c r="P961" s="433"/>
      <c r="Q961" s="433"/>
      <c r="R961" s="433"/>
      <c r="S961" s="433"/>
      <c r="T961" s="433"/>
      <c r="U961" s="433"/>
      <c r="V961" s="433"/>
      <c r="W961" s="433"/>
      <c r="X961" s="433"/>
      <c r="Y961" s="433"/>
      <c r="Z961" s="433"/>
    </row>
    <row r="962">
      <c r="H962" s="446"/>
      <c r="N962" s="433"/>
      <c r="O962" s="433"/>
      <c r="P962" s="433"/>
      <c r="Q962" s="433"/>
      <c r="R962" s="433"/>
      <c r="S962" s="433"/>
      <c r="T962" s="433"/>
      <c r="U962" s="433"/>
      <c r="V962" s="433"/>
      <c r="W962" s="433"/>
      <c r="X962" s="433"/>
      <c r="Y962" s="433"/>
      <c r="Z962" s="433"/>
    </row>
    <row r="963">
      <c r="H963" s="446"/>
      <c r="N963" s="433"/>
      <c r="O963" s="433"/>
      <c r="P963" s="433"/>
      <c r="Q963" s="433"/>
      <c r="R963" s="433"/>
      <c r="S963" s="433"/>
      <c r="T963" s="433"/>
      <c r="U963" s="433"/>
      <c r="V963" s="433"/>
      <c r="W963" s="433"/>
      <c r="X963" s="433"/>
      <c r="Y963" s="433"/>
      <c r="Z963" s="433"/>
    </row>
    <row r="964">
      <c r="H964" s="446"/>
      <c r="N964" s="433"/>
      <c r="O964" s="433"/>
      <c r="P964" s="433"/>
      <c r="Q964" s="433"/>
      <c r="R964" s="433"/>
      <c r="S964" s="433"/>
      <c r="T964" s="433"/>
      <c r="U964" s="433"/>
      <c r="V964" s="433"/>
      <c r="W964" s="433"/>
      <c r="X964" s="433"/>
      <c r="Y964" s="433"/>
      <c r="Z964" s="433"/>
    </row>
    <row r="965">
      <c r="H965" s="446"/>
      <c r="N965" s="433"/>
      <c r="O965" s="433"/>
      <c r="P965" s="433"/>
      <c r="Q965" s="433"/>
      <c r="R965" s="433"/>
      <c r="S965" s="433"/>
      <c r="T965" s="433"/>
      <c r="U965" s="433"/>
      <c r="V965" s="433"/>
      <c r="W965" s="433"/>
      <c r="X965" s="433"/>
      <c r="Y965" s="433"/>
      <c r="Z965" s="433"/>
    </row>
    <row r="966">
      <c r="H966" s="446"/>
      <c r="N966" s="433"/>
      <c r="O966" s="433"/>
      <c r="P966" s="433"/>
      <c r="Q966" s="433"/>
      <c r="R966" s="433"/>
      <c r="S966" s="433"/>
      <c r="T966" s="433"/>
      <c r="U966" s="433"/>
      <c r="V966" s="433"/>
      <c r="W966" s="433"/>
      <c r="X966" s="433"/>
      <c r="Y966" s="433"/>
      <c r="Z966" s="433"/>
    </row>
    <row r="967">
      <c r="H967" s="446"/>
      <c r="N967" s="433"/>
      <c r="O967" s="433"/>
      <c r="P967" s="433"/>
      <c r="Q967" s="433"/>
      <c r="R967" s="433"/>
      <c r="S967" s="433"/>
      <c r="T967" s="433"/>
      <c r="U967" s="433"/>
      <c r="V967" s="433"/>
      <c r="W967" s="433"/>
      <c r="X967" s="433"/>
      <c r="Y967" s="433"/>
      <c r="Z967" s="433"/>
    </row>
    <row r="968">
      <c r="H968" s="446"/>
      <c r="N968" s="433"/>
      <c r="O968" s="433"/>
      <c r="P968" s="433"/>
      <c r="Q968" s="433"/>
      <c r="R968" s="433"/>
      <c r="S968" s="433"/>
      <c r="T968" s="433"/>
      <c r="U968" s="433"/>
      <c r="V968" s="433"/>
      <c r="W968" s="433"/>
      <c r="X968" s="433"/>
      <c r="Y968" s="433"/>
      <c r="Z968" s="433"/>
    </row>
    <row r="969">
      <c r="H969" s="446"/>
      <c r="N969" s="433"/>
      <c r="O969" s="433"/>
      <c r="P969" s="433"/>
      <c r="Q969" s="433"/>
      <c r="R969" s="433"/>
      <c r="S969" s="433"/>
      <c r="T969" s="433"/>
      <c r="U969" s="433"/>
      <c r="V969" s="433"/>
      <c r="W969" s="433"/>
      <c r="X969" s="433"/>
      <c r="Y969" s="433"/>
      <c r="Z969" s="433"/>
    </row>
    <row r="970">
      <c r="H970" s="446"/>
      <c r="N970" s="433"/>
      <c r="O970" s="433"/>
      <c r="P970" s="433"/>
      <c r="Q970" s="433"/>
      <c r="R970" s="433"/>
      <c r="S970" s="433"/>
      <c r="T970" s="433"/>
      <c r="U970" s="433"/>
      <c r="V970" s="433"/>
      <c r="W970" s="433"/>
      <c r="X970" s="433"/>
      <c r="Y970" s="433"/>
      <c r="Z970" s="433"/>
    </row>
    <row r="971">
      <c r="H971" s="446"/>
      <c r="N971" s="433"/>
      <c r="O971" s="433"/>
      <c r="P971" s="433"/>
      <c r="Q971" s="433"/>
      <c r="R971" s="433"/>
      <c r="S971" s="433"/>
      <c r="T971" s="433"/>
      <c r="U971" s="433"/>
      <c r="V971" s="433"/>
      <c r="W971" s="433"/>
      <c r="X971" s="433"/>
      <c r="Y971" s="433"/>
      <c r="Z971" s="433"/>
    </row>
    <row r="972">
      <c r="H972" s="446"/>
      <c r="N972" s="433"/>
      <c r="O972" s="433"/>
      <c r="P972" s="433"/>
      <c r="Q972" s="433"/>
      <c r="R972" s="433"/>
      <c r="S972" s="433"/>
      <c r="T972" s="433"/>
      <c r="U972" s="433"/>
      <c r="V972" s="433"/>
      <c r="W972" s="433"/>
      <c r="X972" s="433"/>
      <c r="Y972" s="433"/>
      <c r="Z972" s="433"/>
    </row>
    <row r="973">
      <c r="H973" s="446"/>
      <c r="N973" s="433"/>
      <c r="O973" s="433"/>
      <c r="P973" s="433"/>
      <c r="Q973" s="433"/>
      <c r="R973" s="433"/>
      <c r="S973" s="433"/>
      <c r="T973" s="433"/>
      <c r="U973" s="433"/>
      <c r="V973" s="433"/>
      <c r="W973" s="433"/>
      <c r="X973" s="433"/>
      <c r="Y973" s="433"/>
      <c r="Z973" s="433"/>
    </row>
    <row r="974">
      <c r="H974" s="446"/>
      <c r="N974" s="433"/>
      <c r="O974" s="433"/>
      <c r="P974" s="433"/>
      <c r="Q974" s="433"/>
      <c r="R974" s="433"/>
      <c r="S974" s="433"/>
      <c r="T974" s="433"/>
      <c r="U974" s="433"/>
      <c r="V974" s="433"/>
      <c r="W974" s="433"/>
      <c r="X974" s="433"/>
      <c r="Y974" s="433"/>
      <c r="Z974" s="433"/>
    </row>
    <row r="975">
      <c r="H975" s="446"/>
      <c r="N975" s="433"/>
      <c r="O975" s="433"/>
      <c r="P975" s="433"/>
      <c r="Q975" s="433"/>
      <c r="R975" s="433"/>
      <c r="S975" s="433"/>
      <c r="T975" s="433"/>
      <c r="U975" s="433"/>
      <c r="V975" s="433"/>
      <c r="W975" s="433"/>
      <c r="X975" s="433"/>
      <c r="Y975" s="433"/>
      <c r="Z975" s="433"/>
    </row>
    <row r="976">
      <c r="H976" s="446"/>
      <c r="N976" s="433"/>
      <c r="O976" s="433"/>
      <c r="P976" s="433"/>
      <c r="Q976" s="433"/>
      <c r="R976" s="433"/>
      <c r="S976" s="433"/>
      <c r="T976" s="433"/>
      <c r="U976" s="433"/>
      <c r="V976" s="433"/>
      <c r="W976" s="433"/>
      <c r="X976" s="433"/>
      <c r="Y976" s="433"/>
      <c r="Z976" s="433"/>
    </row>
    <row r="977">
      <c r="H977" s="446"/>
      <c r="N977" s="433"/>
      <c r="O977" s="433"/>
      <c r="P977" s="433"/>
      <c r="Q977" s="433"/>
      <c r="R977" s="433"/>
      <c r="S977" s="433"/>
      <c r="T977" s="433"/>
      <c r="U977" s="433"/>
      <c r="V977" s="433"/>
      <c r="W977" s="433"/>
      <c r="X977" s="433"/>
      <c r="Y977" s="433"/>
      <c r="Z977" s="433"/>
    </row>
    <row r="978">
      <c r="H978" s="446"/>
      <c r="N978" s="433"/>
      <c r="O978" s="433"/>
      <c r="P978" s="433"/>
      <c r="Q978" s="433"/>
      <c r="R978" s="433"/>
      <c r="S978" s="433"/>
      <c r="T978" s="433"/>
      <c r="U978" s="433"/>
      <c r="V978" s="433"/>
      <c r="W978" s="433"/>
      <c r="X978" s="433"/>
      <c r="Y978" s="433"/>
      <c r="Z978" s="433"/>
    </row>
    <row r="979">
      <c r="H979" s="446"/>
      <c r="N979" s="433"/>
      <c r="O979" s="433"/>
      <c r="P979" s="433"/>
      <c r="Q979" s="433"/>
      <c r="R979" s="433"/>
      <c r="S979" s="433"/>
      <c r="T979" s="433"/>
      <c r="U979" s="433"/>
      <c r="V979" s="433"/>
      <c r="W979" s="433"/>
      <c r="X979" s="433"/>
      <c r="Y979" s="433"/>
      <c r="Z979" s="433"/>
    </row>
    <row r="980">
      <c r="H980" s="446"/>
      <c r="N980" s="433"/>
      <c r="O980" s="433"/>
      <c r="P980" s="433"/>
      <c r="Q980" s="433"/>
      <c r="R980" s="433"/>
      <c r="S980" s="433"/>
      <c r="T980" s="433"/>
      <c r="U980" s="433"/>
      <c r="V980" s="433"/>
      <c r="W980" s="433"/>
      <c r="X980" s="433"/>
      <c r="Y980" s="433"/>
      <c r="Z980" s="433"/>
    </row>
    <row r="981">
      <c r="H981" s="446"/>
      <c r="N981" s="433"/>
      <c r="O981" s="433"/>
      <c r="P981" s="433"/>
      <c r="Q981" s="433"/>
      <c r="R981" s="433"/>
      <c r="S981" s="433"/>
      <c r="T981" s="433"/>
      <c r="U981" s="433"/>
      <c r="V981" s="433"/>
      <c r="W981" s="433"/>
      <c r="X981" s="433"/>
      <c r="Y981" s="433"/>
      <c r="Z981" s="433"/>
    </row>
    <row r="982">
      <c r="H982" s="446"/>
      <c r="N982" s="433"/>
      <c r="O982" s="433"/>
      <c r="P982" s="433"/>
      <c r="Q982" s="433"/>
      <c r="R982" s="433"/>
      <c r="S982" s="433"/>
      <c r="T982" s="433"/>
      <c r="U982" s="433"/>
      <c r="V982" s="433"/>
      <c r="W982" s="433"/>
      <c r="X982" s="433"/>
      <c r="Y982" s="433"/>
      <c r="Z982" s="433"/>
    </row>
    <row r="983">
      <c r="H983" s="446"/>
      <c r="N983" s="433"/>
      <c r="O983" s="433"/>
      <c r="P983" s="433"/>
      <c r="Q983" s="433"/>
      <c r="R983" s="433"/>
      <c r="S983" s="433"/>
      <c r="T983" s="433"/>
      <c r="U983" s="433"/>
      <c r="V983" s="433"/>
      <c r="W983" s="433"/>
      <c r="X983" s="433"/>
      <c r="Y983" s="433"/>
      <c r="Z983" s="433"/>
    </row>
    <row r="984">
      <c r="H984" s="446"/>
      <c r="N984" s="433"/>
      <c r="O984" s="433"/>
      <c r="P984" s="433"/>
      <c r="Q984" s="433"/>
      <c r="R984" s="433"/>
      <c r="S984" s="433"/>
      <c r="T984" s="433"/>
      <c r="U984" s="433"/>
      <c r="V984" s="433"/>
      <c r="W984" s="433"/>
      <c r="X984" s="433"/>
      <c r="Y984" s="433"/>
      <c r="Z984" s="433"/>
    </row>
    <row r="985">
      <c r="H985" s="446"/>
      <c r="N985" s="433"/>
      <c r="O985" s="433"/>
      <c r="P985" s="433"/>
      <c r="Q985" s="433"/>
      <c r="R985" s="433"/>
      <c r="S985" s="433"/>
      <c r="T985" s="433"/>
      <c r="U985" s="433"/>
      <c r="V985" s="433"/>
      <c r="W985" s="433"/>
      <c r="X985" s="433"/>
      <c r="Y985" s="433"/>
      <c r="Z985" s="433"/>
    </row>
    <row r="986">
      <c r="H986" s="446"/>
      <c r="N986" s="433"/>
      <c r="O986" s="433"/>
      <c r="P986" s="433"/>
      <c r="Q986" s="433"/>
      <c r="R986" s="433"/>
      <c r="S986" s="433"/>
      <c r="T986" s="433"/>
      <c r="U986" s="433"/>
      <c r="V986" s="433"/>
      <c r="W986" s="433"/>
      <c r="X986" s="433"/>
      <c r="Y986" s="433"/>
      <c r="Z986" s="433"/>
    </row>
    <row r="987">
      <c r="H987" s="446"/>
      <c r="N987" s="433"/>
      <c r="O987" s="433"/>
      <c r="P987" s="433"/>
      <c r="Q987" s="433"/>
      <c r="R987" s="433"/>
      <c r="S987" s="433"/>
      <c r="T987" s="433"/>
      <c r="U987" s="433"/>
      <c r="V987" s="433"/>
      <c r="W987" s="433"/>
      <c r="X987" s="433"/>
      <c r="Y987" s="433"/>
      <c r="Z987" s="433"/>
    </row>
    <row r="988">
      <c r="H988" s="446"/>
      <c r="N988" s="433"/>
      <c r="O988" s="433"/>
      <c r="P988" s="433"/>
      <c r="Q988" s="433"/>
      <c r="R988" s="433"/>
      <c r="S988" s="433"/>
      <c r="T988" s="433"/>
      <c r="U988" s="433"/>
      <c r="V988" s="433"/>
      <c r="W988" s="433"/>
      <c r="X988" s="433"/>
      <c r="Y988" s="433"/>
      <c r="Z988" s="433"/>
    </row>
    <row r="989">
      <c r="H989" s="446"/>
      <c r="N989" s="433"/>
      <c r="O989" s="433"/>
      <c r="P989" s="433"/>
      <c r="Q989" s="433"/>
      <c r="R989" s="433"/>
      <c r="S989" s="433"/>
      <c r="T989" s="433"/>
      <c r="U989" s="433"/>
      <c r="V989" s="433"/>
      <c r="W989" s="433"/>
      <c r="X989" s="433"/>
      <c r="Y989" s="433"/>
      <c r="Z989" s="433"/>
    </row>
    <row r="990">
      <c r="H990" s="446"/>
      <c r="N990" s="433"/>
      <c r="O990" s="433"/>
      <c r="P990" s="433"/>
      <c r="Q990" s="433"/>
      <c r="R990" s="433"/>
      <c r="S990" s="433"/>
      <c r="T990" s="433"/>
      <c r="U990" s="433"/>
      <c r="V990" s="433"/>
      <c r="W990" s="433"/>
      <c r="X990" s="433"/>
      <c r="Y990" s="433"/>
      <c r="Z990" s="433"/>
    </row>
    <row r="991">
      <c r="H991" s="446"/>
      <c r="N991" s="433"/>
      <c r="O991" s="433"/>
      <c r="P991" s="433"/>
      <c r="Q991" s="433"/>
      <c r="R991" s="433"/>
      <c r="S991" s="433"/>
      <c r="T991" s="433"/>
      <c r="U991" s="433"/>
      <c r="V991" s="433"/>
      <c r="W991" s="433"/>
      <c r="X991" s="433"/>
      <c r="Y991" s="433"/>
      <c r="Z991" s="433"/>
    </row>
    <row r="992">
      <c r="H992" s="446"/>
      <c r="N992" s="433"/>
      <c r="O992" s="433"/>
      <c r="P992" s="433"/>
      <c r="Q992" s="433"/>
      <c r="R992" s="433"/>
      <c r="S992" s="433"/>
      <c r="T992" s="433"/>
      <c r="U992" s="433"/>
      <c r="V992" s="433"/>
      <c r="W992" s="433"/>
      <c r="X992" s="433"/>
      <c r="Y992" s="433"/>
      <c r="Z992" s="433"/>
    </row>
    <row r="993">
      <c r="H993" s="446"/>
      <c r="N993" s="433"/>
      <c r="O993" s="433"/>
      <c r="P993" s="433"/>
      <c r="Q993" s="433"/>
      <c r="R993" s="433"/>
      <c r="S993" s="433"/>
      <c r="T993" s="433"/>
      <c r="U993" s="433"/>
      <c r="V993" s="433"/>
      <c r="W993" s="433"/>
      <c r="X993" s="433"/>
      <c r="Y993" s="433"/>
      <c r="Z993" s="433"/>
    </row>
    <row r="994">
      <c r="H994" s="446"/>
      <c r="N994" s="433"/>
      <c r="O994" s="433"/>
      <c r="P994" s="433"/>
      <c r="Q994" s="433"/>
      <c r="R994" s="433"/>
      <c r="S994" s="433"/>
      <c r="T994" s="433"/>
      <c r="U994" s="433"/>
      <c r="V994" s="433"/>
      <c r="W994" s="433"/>
      <c r="X994" s="433"/>
      <c r="Y994" s="433"/>
      <c r="Z994" s="433"/>
    </row>
    <row r="995">
      <c r="H995" s="446"/>
      <c r="N995" s="433"/>
      <c r="O995" s="433"/>
      <c r="P995" s="433"/>
      <c r="Q995" s="433"/>
      <c r="R995" s="433"/>
      <c r="S995" s="433"/>
      <c r="T995" s="433"/>
      <c r="U995" s="433"/>
      <c r="V995" s="433"/>
      <c r="W995" s="433"/>
      <c r="X995" s="433"/>
      <c r="Y995" s="433"/>
      <c r="Z995" s="433"/>
    </row>
    <row r="996">
      <c r="H996" s="446"/>
      <c r="N996" s="433"/>
      <c r="O996" s="433"/>
      <c r="P996" s="433"/>
      <c r="Q996" s="433"/>
      <c r="R996" s="433"/>
      <c r="S996" s="433"/>
      <c r="T996" s="433"/>
      <c r="U996" s="433"/>
      <c r="V996" s="433"/>
      <c r="W996" s="433"/>
      <c r="X996" s="433"/>
      <c r="Y996" s="433"/>
      <c r="Z996" s="433"/>
    </row>
    <row r="997">
      <c r="H997" s="446"/>
      <c r="N997" s="433"/>
      <c r="O997" s="433"/>
      <c r="P997" s="433"/>
      <c r="Q997" s="433"/>
      <c r="R997" s="433"/>
      <c r="S997" s="433"/>
      <c r="T997" s="433"/>
      <c r="U997" s="433"/>
      <c r="V997" s="433"/>
      <c r="W997" s="433"/>
      <c r="X997" s="433"/>
      <c r="Y997" s="433"/>
      <c r="Z997" s="433"/>
    </row>
    <row r="998">
      <c r="H998" s="446"/>
      <c r="N998" s="433"/>
      <c r="O998" s="433"/>
      <c r="P998" s="433"/>
      <c r="Q998" s="433"/>
      <c r="R998" s="433"/>
      <c r="S998" s="433"/>
      <c r="T998" s="433"/>
      <c r="U998" s="433"/>
      <c r="V998" s="433"/>
      <c r="W998" s="433"/>
      <c r="X998" s="433"/>
      <c r="Y998" s="433"/>
      <c r="Z998" s="433"/>
    </row>
    <row r="999">
      <c r="H999" s="446"/>
      <c r="N999" s="433"/>
      <c r="O999" s="433"/>
      <c r="P999" s="433"/>
      <c r="Q999" s="433"/>
      <c r="R999" s="433"/>
      <c r="S999" s="433"/>
      <c r="T999" s="433"/>
      <c r="U999" s="433"/>
      <c r="V999" s="433"/>
      <c r="W999" s="433"/>
      <c r="X999" s="433"/>
      <c r="Y999" s="433"/>
      <c r="Z999" s="433"/>
    </row>
    <row r="1000">
      <c r="H1000" s="446"/>
      <c r="N1000" s="433"/>
      <c r="O1000" s="433"/>
      <c r="P1000" s="433"/>
      <c r="Q1000" s="433"/>
      <c r="R1000" s="433"/>
      <c r="S1000" s="433"/>
      <c r="T1000" s="433"/>
      <c r="U1000" s="433"/>
      <c r="V1000" s="433"/>
      <c r="W1000" s="433"/>
      <c r="X1000" s="433"/>
      <c r="Y1000" s="433"/>
      <c r="Z1000" s="433"/>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drawing r:id="rId1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26.63"/>
    <col customWidth="1" min="2" max="2" width="23.75"/>
  </cols>
  <sheetData>
    <row r="1">
      <c r="A1" s="80" t="s">
        <v>167</v>
      </c>
      <c r="B1" s="80" t="s">
        <v>143</v>
      </c>
      <c r="C1" s="80" t="s">
        <v>567</v>
      </c>
      <c r="D1" s="416" t="s">
        <v>599</v>
      </c>
      <c r="E1" s="416" t="s">
        <v>675</v>
      </c>
      <c r="F1" s="416" t="s">
        <v>585</v>
      </c>
      <c r="G1" s="416" t="s">
        <v>75</v>
      </c>
    </row>
    <row r="2">
      <c r="A2" s="429" t="s">
        <v>1018</v>
      </c>
      <c r="B2" s="68">
        <v>0.22</v>
      </c>
      <c r="C2" s="68">
        <v>53300.0</v>
      </c>
      <c r="D2" s="68">
        <v>291580.0</v>
      </c>
      <c r="E2" s="68">
        <v>1687946.0</v>
      </c>
      <c r="F2" s="68">
        <v>1439134.0</v>
      </c>
      <c r="G2" s="68">
        <v>1460.0</v>
      </c>
    </row>
    <row r="3">
      <c r="A3" s="429" t="s">
        <v>2002</v>
      </c>
      <c r="B3" s="68">
        <v>0.12</v>
      </c>
      <c r="C3" s="68">
        <v>27885.0</v>
      </c>
      <c r="D3" s="68">
        <v>157037.0</v>
      </c>
      <c r="E3" s="68">
        <v>639087.0</v>
      </c>
      <c r="F3" s="68">
        <v>82404.0</v>
      </c>
      <c r="G3" s="68">
        <v>4942.0</v>
      </c>
    </row>
    <row r="4">
      <c r="A4" s="429" t="s">
        <v>1023</v>
      </c>
      <c r="B4" s="68"/>
      <c r="C4" s="68"/>
      <c r="D4" s="68">
        <v>915706.0</v>
      </c>
      <c r="E4" s="68">
        <v>8458704.0</v>
      </c>
      <c r="F4" s="68">
        <v>1150046.0</v>
      </c>
      <c r="G4" s="68">
        <v>1373.0</v>
      </c>
    </row>
    <row r="5">
      <c r="A5" s="68"/>
      <c r="B5" s="68"/>
      <c r="C5" s="68"/>
      <c r="D5" s="68"/>
      <c r="E5" s="68"/>
      <c r="F5" s="68"/>
      <c r="G5" s="68"/>
    </row>
    <row r="6">
      <c r="A6" s="68"/>
      <c r="B6" s="68"/>
      <c r="C6" s="68"/>
      <c r="D6" s="68"/>
      <c r="E6" s="68"/>
      <c r="F6" s="68"/>
      <c r="G6" s="68"/>
    </row>
    <row r="7">
      <c r="A7" s="68"/>
      <c r="B7" s="188"/>
      <c r="C7" s="68"/>
      <c r="D7" s="68"/>
      <c r="E7" s="68"/>
      <c r="F7" s="68"/>
      <c r="G7" s="68"/>
    </row>
    <row r="8">
      <c r="A8" s="68"/>
      <c r="B8" s="188"/>
      <c r="C8" s="68"/>
      <c r="D8" s="68"/>
      <c r="E8" s="68"/>
      <c r="F8" s="68"/>
      <c r="G8" s="68"/>
    </row>
    <row r="9">
      <c r="A9" s="68"/>
      <c r="B9" s="188"/>
      <c r="C9" s="68"/>
      <c r="D9" s="68"/>
      <c r="E9" s="68"/>
      <c r="F9" s="68"/>
      <c r="G9" s="68"/>
    </row>
    <row r="10">
      <c r="A10" s="68"/>
      <c r="B10" s="188"/>
      <c r="C10" s="68"/>
      <c r="D10" s="68"/>
      <c r="E10" s="68"/>
      <c r="F10" s="68"/>
      <c r="G10" s="68"/>
    </row>
    <row r="11">
      <c r="A11" s="68"/>
      <c r="D11" s="188"/>
      <c r="E11" s="188"/>
      <c r="F11" s="188"/>
      <c r="G11" s="68"/>
    </row>
    <row r="15">
      <c r="A15" s="130"/>
    </row>
  </sheetData>
  <hyperlinks>
    <hyperlink r:id="rId1" ref="A2"/>
    <hyperlink r:id="rId2" ref="A3"/>
    <hyperlink r:id="rId3" ref="A4"/>
  </hyperlinks>
  <drawing r:id="rId4"/>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3" max="3" width="18.38"/>
  </cols>
  <sheetData>
    <row r="1">
      <c r="A1" s="80" t="s">
        <v>167</v>
      </c>
      <c r="B1" s="80" t="s">
        <v>896</v>
      </c>
      <c r="C1" s="80" t="s">
        <v>920</v>
      </c>
      <c r="D1" s="80" t="s">
        <v>917</v>
      </c>
      <c r="E1" s="80" t="s">
        <v>976</v>
      </c>
      <c r="F1" s="80" t="s">
        <v>978</v>
      </c>
      <c r="G1" s="80" t="s">
        <v>980</v>
      </c>
      <c r="H1" s="80" t="s">
        <v>982</v>
      </c>
      <c r="I1" s="80" t="s">
        <v>984</v>
      </c>
      <c r="J1" s="80" t="s">
        <v>986</v>
      </c>
      <c r="K1" s="80" t="s">
        <v>988</v>
      </c>
      <c r="L1" s="80" t="s">
        <v>990</v>
      </c>
      <c r="M1" s="80" t="s">
        <v>992</v>
      </c>
      <c r="N1" s="80" t="s">
        <v>994</v>
      </c>
      <c r="O1" s="80" t="s">
        <v>996</v>
      </c>
      <c r="P1" s="80"/>
      <c r="Q1" s="80"/>
      <c r="R1" s="80"/>
      <c r="S1" s="80"/>
      <c r="T1" s="416"/>
      <c r="U1" s="416"/>
      <c r="V1" s="416"/>
      <c r="W1" s="416"/>
      <c r="X1" s="416"/>
      <c r="Y1" s="416"/>
      <c r="Z1" s="416"/>
    </row>
    <row r="2">
      <c r="A2" s="429" t="s">
        <v>1094</v>
      </c>
      <c r="B2" s="68">
        <v>79.0</v>
      </c>
      <c r="C2" s="68">
        <v>2.4248947E7</v>
      </c>
      <c r="D2" s="68">
        <v>43116.0</v>
      </c>
      <c r="E2" s="68">
        <v>7848186.0</v>
      </c>
      <c r="F2" s="68">
        <v>34532.0</v>
      </c>
      <c r="G2" s="68">
        <v>14932.0</v>
      </c>
      <c r="H2" s="68">
        <v>1.9474477E7</v>
      </c>
      <c r="I2" s="68">
        <v>4877587.0</v>
      </c>
      <c r="J2" s="68">
        <v>3416.0</v>
      </c>
      <c r="K2" s="68">
        <v>1506.0</v>
      </c>
      <c r="L2" s="68">
        <v>7635591.0</v>
      </c>
      <c r="M2" s="68">
        <v>1.5915918E7</v>
      </c>
      <c r="N2" s="68">
        <v>438.0</v>
      </c>
      <c r="O2" s="68">
        <v>46.0</v>
      </c>
      <c r="P2" s="68"/>
      <c r="Q2" s="68"/>
      <c r="R2" s="68"/>
      <c r="S2" s="68"/>
      <c r="T2" s="68"/>
      <c r="U2" s="68"/>
      <c r="V2" s="68"/>
      <c r="W2" s="68"/>
      <c r="X2" s="68"/>
      <c r="Y2" s="68"/>
      <c r="Z2" s="68"/>
    </row>
    <row r="3">
      <c r="A3" s="429" t="s">
        <v>1117</v>
      </c>
      <c r="B3" s="68">
        <v>60.0</v>
      </c>
      <c r="C3" s="68">
        <v>6360804.0</v>
      </c>
      <c r="D3" s="68">
        <v>19807.0</v>
      </c>
      <c r="E3" s="68">
        <v>1522487.0</v>
      </c>
      <c r="F3" s="68">
        <v>17513.0</v>
      </c>
      <c r="G3" s="68">
        <v>8034.0</v>
      </c>
      <c r="H3" s="68">
        <v>6119493.0</v>
      </c>
      <c r="I3" s="68">
        <v>245462.0</v>
      </c>
      <c r="J3" s="68">
        <v>129033.0</v>
      </c>
      <c r="K3" s="68">
        <v>431.0</v>
      </c>
      <c r="L3" s="68">
        <v>272735.0</v>
      </c>
      <c r="M3" s="68">
        <v>5954441.0</v>
      </c>
      <c r="N3" s="68">
        <v>4.0</v>
      </c>
      <c r="O3" s="68">
        <v>23.0</v>
      </c>
      <c r="P3" s="68"/>
      <c r="Q3" s="68"/>
      <c r="R3" s="68"/>
      <c r="S3" s="68"/>
      <c r="T3" s="68"/>
      <c r="U3" s="68"/>
      <c r="V3" s="68"/>
      <c r="W3" s="68"/>
      <c r="X3" s="68"/>
      <c r="Y3" s="68"/>
      <c r="Z3" s="68"/>
    </row>
    <row r="4">
      <c r="A4" s="429" t="s">
        <v>1138</v>
      </c>
      <c r="B4" s="68">
        <v>70.0</v>
      </c>
      <c r="C4" s="68">
        <v>1.0666557E7</v>
      </c>
      <c r="D4" s="68">
        <v>49851.0</v>
      </c>
      <c r="E4" s="68">
        <v>4120284.0</v>
      </c>
      <c r="F4" s="68">
        <v>38894.0</v>
      </c>
      <c r="G4" s="68">
        <v>17539.0</v>
      </c>
      <c r="H4" s="68">
        <v>1.0327178E7</v>
      </c>
      <c r="I4" s="68">
        <v>331689.0</v>
      </c>
      <c r="J4" s="68">
        <v>7798.0</v>
      </c>
      <c r="K4" s="68">
        <v>2895.0</v>
      </c>
      <c r="L4" s="68">
        <v>3004796.0</v>
      </c>
      <c r="M4" s="68">
        <v>7561395.0</v>
      </c>
      <c r="N4" s="68">
        <v>704.0</v>
      </c>
      <c r="O4" s="68">
        <v>214.0</v>
      </c>
      <c r="P4" s="68"/>
      <c r="Q4" s="68"/>
      <c r="R4" s="68"/>
      <c r="S4" s="68"/>
      <c r="T4" s="68"/>
      <c r="U4" s="68"/>
      <c r="V4" s="68"/>
      <c r="W4" s="68"/>
      <c r="X4" s="68"/>
      <c r="Y4" s="68"/>
      <c r="Z4" s="68"/>
    </row>
    <row r="5">
      <c r="A5" s="429" t="s">
        <v>1158</v>
      </c>
      <c r="B5" s="68">
        <v>65.0</v>
      </c>
      <c r="C5" s="68">
        <v>1.1166581E7</v>
      </c>
      <c r="D5" s="68">
        <v>36822.0</v>
      </c>
      <c r="E5" s="68">
        <v>5508349.0</v>
      </c>
      <c r="F5" s="68">
        <v>30083.0</v>
      </c>
      <c r="G5" s="68">
        <v>13614.0</v>
      </c>
      <c r="H5" s="68">
        <v>7949058.0</v>
      </c>
      <c r="I5" s="68">
        <v>3014456.0</v>
      </c>
      <c r="J5" s="68">
        <v>184302.0</v>
      </c>
      <c r="K5" s="68">
        <v>4532.0</v>
      </c>
      <c r="L5" s="68">
        <v>7658721.0</v>
      </c>
      <c r="M5" s="68">
        <v>3392053.0</v>
      </c>
      <c r="N5" s="68">
        <v>1441.0</v>
      </c>
      <c r="O5" s="68">
        <v>169.0</v>
      </c>
      <c r="P5" s="68"/>
      <c r="Q5" s="68"/>
      <c r="R5" s="68"/>
      <c r="S5" s="68"/>
      <c r="T5" s="68"/>
      <c r="U5" s="68"/>
      <c r="V5" s="68"/>
      <c r="W5" s="68"/>
      <c r="X5" s="68"/>
      <c r="Y5" s="68"/>
      <c r="Z5" s="68"/>
    </row>
    <row r="6">
      <c r="A6" s="429" t="s">
        <v>1179</v>
      </c>
      <c r="B6" s="68">
        <v>42.0</v>
      </c>
      <c r="C6" s="68">
        <v>84105.0</v>
      </c>
      <c r="D6" s="68">
        <v>3365.0</v>
      </c>
      <c r="E6" s="68">
        <v>45477.0</v>
      </c>
      <c r="F6" s="68">
        <v>3386.0</v>
      </c>
      <c r="G6" s="68">
        <v>2062.0</v>
      </c>
      <c r="H6" s="68">
        <v>76002.0</v>
      </c>
      <c r="I6" s="68">
        <v>8221.0</v>
      </c>
      <c r="J6" s="68">
        <v>9.0</v>
      </c>
      <c r="K6" s="68">
        <v>17.0</v>
      </c>
      <c r="L6" s="68">
        <v>13368.0</v>
      </c>
      <c r="M6" s="68">
        <v>70356.0</v>
      </c>
      <c r="N6" s="68">
        <v>174.0</v>
      </c>
      <c r="O6" s="68">
        <v>0.0</v>
      </c>
      <c r="P6" s="68"/>
      <c r="Q6" s="68"/>
      <c r="R6" s="68"/>
      <c r="S6" s="68"/>
      <c r="T6" s="68"/>
      <c r="U6" s="68"/>
      <c r="V6" s="68"/>
      <c r="W6" s="68"/>
      <c r="X6" s="68"/>
      <c r="Y6" s="68"/>
      <c r="Z6" s="68"/>
    </row>
    <row r="7">
      <c r="A7" s="429" t="s">
        <v>1200</v>
      </c>
      <c r="B7" s="68">
        <v>37.0</v>
      </c>
      <c r="C7" s="68">
        <v>444335.0</v>
      </c>
      <c r="D7" s="68">
        <v>8150.0</v>
      </c>
      <c r="E7" s="68">
        <v>192846.0</v>
      </c>
      <c r="F7" s="68">
        <v>7270.0</v>
      </c>
      <c r="G7" s="68">
        <v>3785.0</v>
      </c>
      <c r="H7" s="68">
        <v>441451.0</v>
      </c>
      <c r="I7" s="68">
        <v>2783.0</v>
      </c>
      <c r="J7" s="68">
        <v>28.0</v>
      </c>
      <c r="K7" s="68">
        <v>17.0</v>
      </c>
      <c r="L7" s="68">
        <v>17206.0</v>
      </c>
      <c r="M7" s="68">
        <v>435916.0</v>
      </c>
      <c r="N7" s="68">
        <v>17.0</v>
      </c>
      <c r="O7" s="68">
        <v>0.0</v>
      </c>
      <c r="P7" s="68"/>
      <c r="Q7" s="68"/>
      <c r="R7" s="68"/>
      <c r="S7" s="68"/>
      <c r="T7" s="68"/>
      <c r="U7" s="68"/>
      <c r="V7" s="68"/>
      <c r="W7" s="68"/>
      <c r="X7" s="68"/>
      <c r="Y7" s="68"/>
      <c r="Z7" s="68"/>
    </row>
    <row r="8">
      <c r="A8" s="429" t="s">
        <v>1221</v>
      </c>
      <c r="B8" s="68">
        <v>33.0</v>
      </c>
      <c r="C8" s="68">
        <v>894016.0</v>
      </c>
      <c r="D8" s="68">
        <v>8197.0</v>
      </c>
      <c r="E8" s="68">
        <v>626463.0</v>
      </c>
      <c r="F8" s="68">
        <v>7465.0</v>
      </c>
      <c r="G8" s="68">
        <v>3746.0</v>
      </c>
      <c r="H8" s="68">
        <v>893538.0</v>
      </c>
      <c r="I8" s="68">
        <v>472.0</v>
      </c>
      <c r="J8" s="68">
        <v>0.0</v>
      </c>
      <c r="K8" s="68">
        <v>4.0</v>
      </c>
      <c r="L8" s="68">
        <v>998.0</v>
      </c>
      <c r="M8" s="68">
        <v>907686.0</v>
      </c>
      <c r="N8" s="68">
        <v>5.0</v>
      </c>
      <c r="O8" s="68">
        <v>0.0</v>
      </c>
      <c r="P8" s="68"/>
      <c r="Q8" s="68"/>
      <c r="R8" s="68"/>
      <c r="S8" s="68"/>
      <c r="T8" s="68"/>
      <c r="U8" s="68"/>
      <c r="V8" s="68"/>
      <c r="W8" s="68"/>
      <c r="X8" s="68"/>
      <c r="Y8" s="68"/>
      <c r="Z8" s="68"/>
    </row>
    <row r="9">
      <c r="A9" s="429" t="s">
        <v>1244</v>
      </c>
      <c r="B9" s="68">
        <v>34.0</v>
      </c>
      <c r="C9" s="68">
        <v>155716.0</v>
      </c>
      <c r="D9" s="68">
        <v>4444.0</v>
      </c>
      <c r="E9" s="68">
        <v>96114.0</v>
      </c>
      <c r="F9" s="68">
        <v>4238.0</v>
      </c>
      <c r="G9" s="68">
        <v>2421.0</v>
      </c>
      <c r="H9" s="68">
        <v>154498.0</v>
      </c>
      <c r="I9" s="68">
        <v>1334.0</v>
      </c>
      <c r="J9" s="68">
        <v>3.0</v>
      </c>
      <c r="K9" s="68">
        <v>3.0</v>
      </c>
      <c r="L9" s="68">
        <v>2577.0</v>
      </c>
      <c r="M9" s="68">
        <v>155000.0</v>
      </c>
      <c r="N9" s="68">
        <v>0.0</v>
      </c>
      <c r="O9" s="68">
        <v>0.0</v>
      </c>
      <c r="P9" s="68"/>
      <c r="Q9" s="68"/>
      <c r="R9" s="68"/>
      <c r="S9" s="68"/>
      <c r="T9" s="68"/>
      <c r="U9" s="68"/>
      <c r="V9" s="68"/>
      <c r="W9" s="68"/>
      <c r="X9" s="68"/>
      <c r="Y9" s="68"/>
      <c r="Z9" s="188"/>
    </row>
    <row r="10">
      <c r="A10" s="429" t="s">
        <v>1264</v>
      </c>
      <c r="B10" s="68">
        <v>45.0</v>
      </c>
      <c r="C10" s="68">
        <v>148911.0</v>
      </c>
      <c r="D10" s="68">
        <v>6297.0</v>
      </c>
      <c r="E10" s="68">
        <v>87863.0</v>
      </c>
      <c r="F10" s="68">
        <v>6221.0</v>
      </c>
      <c r="G10" s="68">
        <v>3295.0</v>
      </c>
      <c r="H10" s="68">
        <v>133330.0</v>
      </c>
      <c r="I10" s="68">
        <v>15549.0</v>
      </c>
      <c r="J10" s="68">
        <v>704.0</v>
      </c>
      <c r="K10" s="68">
        <v>21.0</v>
      </c>
      <c r="L10" s="68">
        <v>31627.0</v>
      </c>
      <c r="M10" s="68">
        <v>115068.0</v>
      </c>
      <c r="N10" s="68">
        <v>184.0</v>
      </c>
      <c r="O10" s="68">
        <v>1.0</v>
      </c>
      <c r="P10" s="68"/>
      <c r="Q10" s="68"/>
      <c r="R10" s="68"/>
      <c r="S10" s="68"/>
      <c r="T10" s="68"/>
      <c r="U10" s="68"/>
      <c r="V10" s="68"/>
      <c r="W10" s="68"/>
      <c r="X10" s="68"/>
      <c r="Y10" s="68"/>
      <c r="Z10" s="188"/>
    </row>
    <row r="11">
      <c r="A11" s="429" t="s">
        <v>1287</v>
      </c>
      <c r="B11" s="68">
        <v>36.0</v>
      </c>
      <c r="C11" s="68">
        <v>189145.0</v>
      </c>
      <c r="D11" s="68">
        <v>6672.0</v>
      </c>
      <c r="E11" s="68">
        <v>124922.0</v>
      </c>
      <c r="F11" s="68">
        <v>6279.0</v>
      </c>
      <c r="G11" s="68">
        <v>3253.0</v>
      </c>
      <c r="H11" s="68">
        <v>185978.0</v>
      </c>
      <c r="I11" s="68">
        <v>3228.0</v>
      </c>
      <c r="J11" s="68">
        <v>2.0</v>
      </c>
      <c r="K11" s="68">
        <v>6.0</v>
      </c>
      <c r="L11" s="68">
        <v>24729.0</v>
      </c>
      <c r="M11" s="68">
        <v>164871.0</v>
      </c>
      <c r="N11" s="68">
        <v>0.0</v>
      </c>
      <c r="O11" s="68">
        <v>2.0</v>
      </c>
      <c r="P11" s="68"/>
      <c r="Q11" s="68"/>
      <c r="R11" s="68"/>
      <c r="S11" s="68"/>
      <c r="T11" s="68"/>
      <c r="U11" s="68"/>
      <c r="V11" s="68"/>
      <c r="W11" s="68"/>
      <c r="X11" s="68"/>
      <c r="Y11" s="68"/>
      <c r="Z11" s="68"/>
    </row>
    <row r="12">
      <c r="A12" s="429" t="s">
        <v>1307</v>
      </c>
      <c r="B12" s="68">
        <v>33.0</v>
      </c>
      <c r="C12" s="68">
        <v>171005.0</v>
      </c>
      <c r="D12" s="68">
        <v>4522.0</v>
      </c>
      <c r="E12" s="68">
        <v>78321.0</v>
      </c>
      <c r="F12" s="68">
        <v>4330.0</v>
      </c>
      <c r="G12" s="68">
        <v>2472.0</v>
      </c>
      <c r="H12" s="68">
        <v>169937.0</v>
      </c>
      <c r="I12" s="68">
        <v>1087.0</v>
      </c>
      <c r="J12" s="68">
        <v>35.0</v>
      </c>
      <c r="K12" s="68">
        <v>28.0</v>
      </c>
      <c r="L12" s="68">
        <v>4693.0</v>
      </c>
      <c r="M12" s="68">
        <v>168699.0</v>
      </c>
      <c r="N12" s="68">
        <v>0.0</v>
      </c>
      <c r="O12" s="68">
        <v>0.0</v>
      </c>
      <c r="P12" s="68"/>
      <c r="Q12" s="68"/>
      <c r="R12" s="68"/>
      <c r="S12" s="68"/>
      <c r="T12" s="68"/>
      <c r="U12" s="68"/>
      <c r="V12" s="68"/>
      <c r="W12" s="68"/>
      <c r="X12" s="68"/>
      <c r="Y12" s="68"/>
      <c r="Z12" s="188"/>
    </row>
    <row r="13">
      <c r="A13" s="429" t="s">
        <v>1327</v>
      </c>
      <c r="B13" s="68">
        <v>38.0</v>
      </c>
      <c r="C13" s="68">
        <v>218460.0</v>
      </c>
      <c r="D13" s="68">
        <v>9600.0</v>
      </c>
      <c r="E13" s="68">
        <v>112525.0</v>
      </c>
      <c r="F13" s="68">
        <v>8811.0</v>
      </c>
      <c r="G13" s="68">
        <v>4549.0</v>
      </c>
      <c r="H13" s="68">
        <v>213585.0</v>
      </c>
      <c r="I13" s="68">
        <v>4826.0</v>
      </c>
      <c r="J13" s="68">
        <v>30.0</v>
      </c>
      <c r="K13" s="68">
        <v>27.0</v>
      </c>
      <c r="L13" s="68">
        <v>36046.0</v>
      </c>
      <c r="M13" s="68">
        <v>184191.0</v>
      </c>
      <c r="N13" s="68">
        <v>30.0</v>
      </c>
      <c r="O13" s="68">
        <v>0.0</v>
      </c>
      <c r="P13" s="68"/>
      <c r="Q13" s="68"/>
      <c r="R13" s="68"/>
      <c r="S13" s="68"/>
      <c r="T13" s="68"/>
      <c r="U13" s="68"/>
      <c r="V13" s="68"/>
      <c r="W13" s="68"/>
      <c r="X13" s="68"/>
      <c r="Y13" s="68"/>
      <c r="Z13" s="188"/>
    </row>
    <row r="14">
      <c r="A14" s="429" t="s">
        <v>1350</v>
      </c>
      <c r="B14" s="68">
        <v>33.0</v>
      </c>
      <c r="C14" s="68">
        <v>289907.0</v>
      </c>
      <c r="D14" s="68">
        <v>6649.0</v>
      </c>
      <c r="E14" s="68">
        <v>178506.0</v>
      </c>
      <c r="F14" s="68">
        <v>6296.0</v>
      </c>
      <c r="G14" s="68">
        <v>3368.0</v>
      </c>
      <c r="H14" s="68">
        <v>273766.0</v>
      </c>
      <c r="I14" s="68">
        <v>16236.0</v>
      </c>
      <c r="J14" s="68">
        <v>23.0</v>
      </c>
      <c r="K14" s="68">
        <v>98.0</v>
      </c>
      <c r="L14" s="68">
        <v>25078.0</v>
      </c>
      <c r="M14" s="68">
        <v>255245.0</v>
      </c>
      <c r="N14" s="68">
        <v>4384.0</v>
      </c>
      <c r="O14" s="68">
        <v>0.0</v>
      </c>
      <c r="P14" s="68"/>
      <c r="Q14" s="68"/>
      <c r="R14" s="68"/>
      <c r="S14" s="68"/>
      <c r="T14" s="68"/>
      <c r="U14" s="68"/>
      <c r="V14" s="68"/>
      <c r="W14" s="68"/>
      <c r="X14" s="68"/>
      <c r="Y14" s="68"/>
      <c r="Z14" s="188"/>
    </row>
    <row r="15">
      <c r="A15" s="429" t="s">
        <v>1370</v>
      </c>
      <c r="B15" s="68">
        <v>50.0</v>
      </c>
      <c r="C15" s="68">
        <v>954642.0</v>
      </c>
      <c r="D15" s="68">
        <v>15434.0</v>
      </c>
      <c r="E15" s="68">
        <v>460478.0</v>
      </c>
      <c r="F15" s="68">
        <v>14324.0</v>
      </c>
      <c r="G15" s="68">
        <v>7148.0</v>
      </c>
      <c r="H15" s="68">
        <v>857684.0</v>
      </c>
      <c r="I15" s="68">
        <v>98999.0</v>
      </c>
      <c r="J15" s="68">
        <v>219.0</v>
      </c>
      <c r="K15" s="68">
        <v>556.0</v>
      </c>
      <c r="L15" s="68">
        <v>405852.0</v>
      </c>
      <c r="M15" s="68">
        <v>548999.0</v>
      </c>
      <c r="N15" s="68">
        <v>249.0</v>
      </c>
      <c r="O15" s="68">
        <v>23.0</v>
      </c>
      <c r="P15" s="68"/>
      <c r="Q15" s="68"/>
      <c r="R15" s="68"/>
      <c r="S15" s="68"/>
      <c r="T15" s="68"/>
      <c r="U15" s="68"/>
      <c r="V15" s="68"/>
      <c r="W15" s="68"/>
      <c r="X15" s="68"/>
      <c r="Y15" s="68"/>
      <c r="Z15" s="188"/>
    </row>
    <row r="16">
      <c r="A16" s="429" t="s">
        <v>1388</v>
      </c>
      <c r="B16" s="68">
        <v>52.0</v>
      </c>
      <c r="C16" s="68">
        <v>2833204.0</v>
      </c>
      <c r="D16" s="68">
        <v>17510.0</v>
      </c>
      <c r="E16" s="68">
        <v>1046215.0</v>
      </c>
      <c r="F16" s="68">
        <v>14999.0</v>
      </c>
      <c r="G16" s="68">
        <v>7174.0</v>
      </c>
      <c r="H16" s="68">
        <v>2794577.0</v>
      </c>
      <c r="I16" s="68">
        <v>39157.0</v>
      </c>
      <c r="J16" s="68">
        <v>608.0</v>
      </c>
      <c r="K16" s="68">
        <v>169.0</v>
      </c>
      <c r="L16" s="68">
        <v>194533.0</v>
      </c>
      <c r="M16" s="68">
        <v>2597910.0</v>
      </c>
      <c r="N16" s="68">
        <v>7.0</v>
      </c>
      <c r="O16" s="68">
        <v>49.0</v>
      </c>
      <c r="P16" s="68"/>
      <c r="Q16" s="68"/>
      <c r="R16" s="68"/>
      <c r="S16" s="68"/>
      <c r="T16" s="68"/>
      <c r="U16" s="68"/>
      <c r="V16" s="68"/>
      <c r="W16" s="68"/>
      <c r="X16" s="68"/>
      <c r="Y16" s="68"/>
      <c r="Z16" s="188"/>
    </row>
    <row r="17">
      <c r="A17" s="429" t="s">
        <v>1409</v>
      </c>
      <c r="B17" s="68">
        <v>30.0</v>
      </c>
      <c r="C17" s="68">
        <v>354656.0</v>
      </c>
      <c r="D17" s="68">
        <v>4673.0</v>
      </c>
      <c r="E17" s="68">
        <v>196761.0</v>
      </c>
      <c r="F17" s="68">
        <v>4604.0</v>
      </c>
      <c r="G17" s="68">
        <v>2488.0</v>
      </c>
      <c r="H17" s="68">
        <v>354106.0</v>
      </c>
      <c r="I17" s="68">
        <v>535.0</v>
      </c>
      <c r="J17" s="68">
        <v>0.0</v>
      </c>
      <c r="K17" s="68">
        <v>7.0</v>
      </c>
      <c r="L17" s="68">
        <v>2665.0</v>
      </c>
      <c r="M17" s="68">
        <v>358998.0</v>
      </c>
      <c r="N17" s="68">
        <v>286.0</v>
      </c>
      <c r="O17" s="68">
        <v>0.0</v>
      </c>
      <c r="P17" s="68"/>
      <c r="Q17" s="68"/>
      <c r="R17" s="68"/>
      <c r="S17" s="68"/>
      <c r="T17" s="68"/>
      <c r="U17" s="68"/>
      <c r="V17" s="68"/>
      <c r="W17" s="68"/>
      <c r="X17" s="68"/>
      <c r="Y17" s="68"/>
      <c r="Z17" s="188"/>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3" max="3" width="24.13"/>
  </cols>
  <sheetData>
    <row r="1">
      <c r="A1" s="80" t="s">
        <v>167</v>
      </c>
      <c r="B1" s="80" t="s">
        <v>896</v>
      </c>
      <c r="C1" s="80" t="s">
        <v>917</v>
      </c>
    </row>
    <row r="2">
      <c r="A2" s="429" t="s">
        <v>1094</v>
      </c>
      <c r="B2" s="68">
        <v>0.0</v>
      </c>
      <c r="C2" s="188">
        <v>2131.0</v>
      </c>
    </row>
    <row r="3">
      <c r="A3" s="429" t="s">
        <v>1094</v>
      </c>
      <c r="B3" s="68">
        <v>1.0</v>
      </c>
      <c r="C3" s="188">
        <v>12.0</v>
      </c>
    </row>
    <row r="4">
      <c r="A4" s="429" t="s">
        <v>1094</v>
      </c>
      <c r="B4" s="68">
        <v>2.0</v>
      </c>
      <c r="C4" s="188">
        <v>18570.0</v>
      </c>
    </row>
    <row r="5">
      <c r="A5" s="429" t="s">
        <v>1094</v>
      </c>
      <c r="B5" s="68">
        <v>3.0</v>
      </c>
      <c r="C5" s="188">
        <v>641.0</v>
      </c>
    </row>
    <row r="6">
      <c r="A6" s="429" t="s">
        <v>1094</v>
      </c>
      <c r="B6" s="68">
        <v>4.0</v>
      </c>
      <c r="C6" s="188">
        <v>1052.0</v>
      </c>
    </row>
    <row r="7">
      <c r="A7" s="429" t="s">
        <v>1094</v>
      </c>
      <c r="B7" s="68">
        <v>5.0</v>
      </c>
      <c r="C7" s="188">
        <v>1003.0</v>
      </c>
    </row>
    <row r="8">
      <c r="A8" s="429" t="s">
        <v>1094</v>
      </c>
      <c r="B8" s="68">
        <v>6.0</v>
      </c>
      <c r="C8" s="188">
        <v>2541.0</v>
      </c>
    </row>
    <row r="9">
      <c r="A9" s="429" t="s">
        <v>1094</v>
      </c>
      <c r="B9" s="68">
        <v>7.0</v>
      </c>
      <c r="C9" s="188">
        <v>1913.0</v>
      </c>
    </row>
    <row r="10">
      <c r="A10" s="429" t="s">
        <v>1094</v>
      </c>
      <c r="B10" s="68">
        <v>8.0</v>
      </c>
      <c r="C10" s="188">
        <v>1636.0</v>
      </c>
    </row>
    <row r="11">
      <c r="A11" s="429" t="s">
        <v>1094</v>
      </c>
      <c r="B11" s="68">
        <v>9.0</v>
      </c>
      <c r="C11" s="188">
        <v>1297.0</v>
      </c>
    </row>
    <row r="12">
      <c r="A12" s="429" t="s">
        <v>1094</v>
      </c>
      <c r="B12" s="68">
        <v>10.0</v>
      </c>
      <c r="C12" s="188">
        <v>956.0</v>
      </c>
    </row>
    <row r="13">
      <c r="A13" s="429" t="s">
        <v>1094</v>
      </c>
      <c r="B13" s="68">
        <v>11.0</v>
      </c>
      <c r="C13" s="188">
        <v>681.0</v>
      </c>
    </row>
    <row r="14">
      <c r="A14" s="429" t="s">
        <v>1094</v>
      </c>
      <c r="B14" s="68">
        <v>12.0</v>
      </c>
      <c r="C14" s="188">
        <v>515.0</v>
      </c>
    </row>
    <row r="15">
      <c r="A15" s="429" t="s">
        <v>1094</v>
      </c>
      <c r="B15" s="68">
        <v>13.0</v>
      </c>
      <c r="C15" s="188">
        <v>403.0</v>
      </c>
    </row>
    <row r="16">
      <c r="A16" s="429" t="s">
        <v>1094</v>
      </c>
      <c r="B16" s="68">
        <v>14.0</v>
      </c>
      <c r="C16" s="188">
        <v>410.0</v>
      </c>
    </row>
    <row r="17">
      <c r="A17" s="429" t="s">
        <v>1094</v>
      </c>
      <c r="B17" s="68">
        <v>15.0</v>
      </c>
      <c r="C17" s="188">
        <v>348.0</v>
      </c>
    </row>
    <row r="18">
      <c r="A18" s="429" t="s">
        <v>1094</v>
      </c>
      <c r="B18" s="68">
        <v>16.0</v>
      </c>
      <c r="C18" s="188">
        <v>354.0</v>
      </c>
    </row>
    <row r="19">
      <c r="A19" s="429" t="s">
        <v>1094</v>
      </c>
      <c r="B19" s="68">
        <v>17.0</v>
      </c>
      <c r="C19" s="188">
        <v>309.0</v>
      </c>
    </row>
    <row r="20">
      <c r="A20" s="429" t="s">
        <v>1094</v>
      </c>
      <c r="B20" s="68">
        <v>18.0</v>
      </c>
      <c r="C20" s="188">
        <v>338.0</v>
      </c>
    </row>
    <row r="21">
      <c r="A21" s="429" t="s">
        <v>1094</v>
      </c>
      <c r="B21" s="68">
        <v>19.0</v>
      </c>
      <c r="C21" s="188">
        <v>335.0</v>
      </c>
    </row>
    <row r="22">
      <c r="A22" s="429" t="s">
        <v>1094</v>
      </c>
      <c r="B22" s="68">
        <v>20.0</v>
      </c>
      <c r="C22" s="188">
        <v>356.0</v>
      </c>
    </row>
    <row r="23">
      <c r="A23" s="429" t="s">
        <v>1094</v>
      </c>
      <c r="B23" s="68">
        <v>21.0</v>
      </c>
      <c r="C23" s="188">
        <v>362.0</v>
      </c>
    </row>
    <row r="24">
      <c r="A24" s="429" t="s">
        <v>1094</v>
      </c>
      <c r="B24" s="68">
        <v>22.0</v>
      </c>
      <c r="C24" s="188">
        <v>343.0</v>
      </c>
    </row>
    <row r="25">
      <c r="A25" s="429" t="s">
        <v>1094</v>
      </c>
      <c r="B25" s="68">
        <v>23.0</v>
      </c>
      <c r="C25" s="188">
        <v>317.0</v>
      </c>
    </row>
    <row r="26">
      <c r="A26" s="429" t="s">
        <v>1094</v>
      </c>
      <c r="B26" s="68">
        <v>24.0</v>
      </c>
      <c r="C26" s="188">
        <v>337.0</v>
      </c>
    </row>
    <row r="27">
      <c r="A27" s="429" t="s">
        <v>1094</v>
      </c>
      <c r="B27" s="68">
        <v>25.0</v>
      </c>
      <c r="C27" s="188">
        <v>276.0</v>
      </c>
    </row>
    <row r="28">
      <c r="A28" s="429" t="s">
        <v>1094</v>
      </c>
      <c r="B28" s="68">
        <v>26.0</v>
      </c>
      <c r="C28" s="188">
        <v>306.0</v>
      </c>
    </row>
    <row r="29">
      <c r="A29" s="429" t="s">
        <v>1094</v>
      </c>
      <c r="B29" s="68">
        <v>27.0</v>
      </c>
      <c r="C29" s="188">
        <v>278.0</v>
      </c>
    </row>
    <row r="30">
      <c r="A30" s="429" t="s">
        <v>1094</v>
      </c>
      <c r="B30" s="68">
        <v>28.0</v>
      </c>
      <c r="C30" s="188">
        <v>309.0</v>
      </c>
    </row>
    <row r="31">
      <c r="A31" s="429" t="s">
        <v>1094</v>
      </c>
      <c r="B31" s="68">
        <v>29.0</v>
      </c>
      <c r="C31" s="188">
        <v>274.0</v>
      </c>
    </row>
    <row r="32">
      <c r="A32" s="429" t="s">
        <v>1094</v>
      </c>
      <c r="B32" s="68">
        <v>30.0</v>
      </c>
      <c r="C32" s="188">
        <v>243.0</v>
      </c>
    </row>
    <row r="33">
      <c r="A33" s="429" t="s">
        <v>1094</v>
      </c>
      <c r="B33" s="68">
        <v>31.0</v>
      </c>
      <c r="C33" s="188">
        <v>240.0</v>
      </c>
    </row>
    <row r="34">
      <c r="A34" s="429" t="s">
        <v>1094</v>
      </c>
      <c r="B34" s="68">
        <v>32.0</v>
      </c>
      <c r="C34" s="188">
        <v>220.0</v>
      </c>
    </row>
    <row r="35">
      <c r="A35" s="429" t="s">
        <v>1094</v>
      </c>
      <c r="B35" s="68">
        <v>33.0</v>
      </c>
      <c r="C35" s="188">
        <v>187.0</v>
      </c>
    </row>
    <row r="36">
      <c r="A36" s="429" t="s">
        <v>1094</v>
      </c>
      <c r="B36" s="68">
        <v>34.0</v>
      </c>
      <c r="C36" s="188">
        <v>210.0</v>
      </c>
    </row>
    <row r="37">
      <c r="A37" s="429" t="s">
        <v>1094</v>
      </c>
      <c r="B37" s="68">
        <v>35.0</v>
      </c>
      <c r="C37" s="188">
        <v>206.0</v>
      </c>
    </row>
    <row r="38">
      <c r="A38" s="429" t="s">
        <v>1094</v>
      </c>
      <c r="B38" s="68">
        <v>36.0</v>
      </c>
      <c r="C38" s="188">
        <v>174.0</v>
      </c>
    </row>
    <row r="39">
      <c r="A39" s="429" t="s">
        <v>1094</v>
      </c>
      <c r="B39" s="68">
        <v>37.0</v>
      </c>
      <c r="C39" s="188">
        <v>165.0</v>
      </c>
    </row>
    <row r="40">
      <c r="A40" s="429" t="s">
        <v>1094</v>
      </c>
      <c r="B40" s="68">
        <v>38.0</v>
      </c>
      <c r="C40" s="188">
        <v>152.0</v>
      </c>
    </row>
    <row r="41">
      <c r="A41" s="429" t="s">
        <v>1094</v>
      </c>
      <c r="B41" s="68">
        <v>39.0</v>
      </c>
      <c r="C41" s="188">
        <v>155.0</v>
      </c>
    </row>
    <row r="42">
      <c r="A42" s="429" t="s">
        <v>1094</v>
      </c>
      <c r="B42" s="68">
        <v>40.0</v>
      </c>
      <c r="C42" s="188">
        <v>124.0</v>
      </c>
    </row>
    <row r="43">
      <c r="A43" s="429" t="s">
        <v>1094</v>
      </c>
      <c r="B43" s="68">
        <v>41.0</v>
      </c>
      <c r="C43" s="188">
        <v>105.0</v>
      </c>
    </row>
    <row r="44">
      <c r="A44" s="429" t="s">
        <v>1094</v>
      </c>
      <c r="B44" s="68">
        <v>42.0</v>
      </c>
      <c r="C44" s="188">
        <v>120.0</v>
      </c>
    </row>
    <row r="45">
      <c r="A45" s="429" t="s">
        <v>1094</v>
      </c>
      <c r="B45" s="68">
        <v>43.0</v>
      </c>
      <c r="C45" s="188">
        <v>112.0</v>
      </c>
    </row>
    <row r="46">
      <c r="A46" s="429" t="s">
        <v>1094</v>
      </c>
      <c r="B46" s="68">
        <v>44.0</v>
      </c>
      <c r="C46" s="188">
        <v>98.0</v>
      </c>
    </row>
    <row r="47">
      <c r="A47" s="429" t="s">
        <v>1094</v>
      </c>
      <c r="B47" s="68">
        <v>45.0</v>
      </c>
      <c r="C47" s="188">
        <v>87.0</v>
      </c>
    </row>
    <row r="48">
      <c r="A48" s="429" t="s">
        <v>1094</v>
      </c>
      <c r="B48" s="68">
        <v>46.0</v>
      </c>
      <c r="C48" s="188">
        <v>79.0</v>
      </c>
    </row>
    <row r="49">
      <c r="A49" s="429" t="s">
        <v>1094</v>
      </c>
      <c r="B49" s="68">
        <v>47.0</v>
      </c>
      <c r="C49" s="188">
        <v>66.0</v>
      </c>
    </row>
    <row r="50">
      <c r="A50" s="429" t="s">
        <v>1094</v>
      </c>
      <c r="B50" s="68">
        <v>48.0</v>
      </c>
      <c r="C50" s="188">
        <v>70.0</v>
      </c>
    </row>
    <row r="51">
      <c r="A51" s="429" t="s">
        <v>1094</v>
      </c>
      <c r="B51" s="68">
        <v>49.0</v>
      </c>
      <c r="C51" s="188">
        <v>60.0</v>
      </c>
    </row>
    <row r="52">
      <c r="A52" s="429" t="s">
        <v>1094</v>
      </c>
      <c r="B52" s="68">
        <v>50.0</v>
      </c>
      <c r="C52" s="188">
        <v>57.0</v>
      </c>
    </row>
    <row r="53">
      <c r="A53" s="429" t="s">
        <v>1094</v>
      </c>
      <c r="B53" s="68">
        <v>51.0</v>
      </c>
      <c r="C53" s="188">
        <v>54.0</v>
      </c>
    </row>
    <row r="54">
      <c r="A54" s="429" t="s">
        <v>1094</v>
      </c>
      <c r="B54" s="68">
        <v>52.0</v>
      </c>
      <c r="C54" s="188">
        <v>50.0</v>
      </c>
    </row>
    <row r="55">
      <c r="A55" s="429" t="s">
        <v>1094</v>
      </c>
      <c r="B55" s="68">
        <v>53.0</v>
      </c>
      <c r="C55" s="188">
        <v>51.0</v>
      </c>
    </row>
    <row r="56">
      <c r="A56" s="429" t="s">
        <v>1094</v>
      </c>
      <c r="B56" s="68">
        <v>54.0</v>
      </c>
      <c r="C56" s="188">
        <v>56.0</v>
      </c>
    </row>
    <row r="57">
      <c r="A57" s="429" t="s">
        <v>1094</v>
      </c>
      <c r="B57" s="68">
        <v>55.0</v>
      </c>
      <c r="C57" s="188">
        <v>53.0</v>
      </c>
    </row>
    <row r="58">
      <c r="A58" s="429" t="s">
        <v>1094</v>
      </c>
      <c r="B58" s="68">
        <v>56.0</v>
      </c>
      <c r="C58" s="188">
        <v>24.0</v>
      </c>
    </row>
    <row r="59">
      <c r="A59" s="429" t="s">
        <v>1094</v>
      </c>
      <c r="B59" s="68">
        <v>57.0</v>
      </c>
      <c r="C59" s="188">
        <v>46.0</v>
      </c>
    </row>
    <row r="60">
      <c r="A60" s="429" t="s">
        <v>1094</v>
      </c>
      <c r="B60" s="68">
        <v>58.0</v>
      </c>
      <c r="C60" s="188">
        <v>35.0</v>
      </c>
    </row>
    <row r="61">
      <c r="A61" s="429" t="s">
        <v>1094</v>
      </c>
      <c r="B61" s="68">
        <v>59.0</v>
      </c>
      <c r="C61" s="188">
        <v>29.0</v>
      </c>
    </row>
    <row r="62">
      <c r="A62" s="429" t="s">
        <v>1094</v>
      </c>
      <c r="B62" s="68">
        <v>60.0</v>
      </c>
      <c r="C62" s="188">
        <v>33.0</v>
      </c>
    </row>
    <row r="63">
      <c r="A63" s="429" t="s">
        <v>1094</v>
      </c>
      <c r="B63" s="68">
        <v>61.0</v>
      </c>
      <c r="C63" s="188">
        <v>32.0</v>
      </c>
    </row>
    <row r="64">
      <c r="A64" s="429" t="s">
        <v>1094</v>
      </c>
      <c r="B64" s="68">
        <v>62.0</v>
      </c>
      <c r="C64" s="188">
        <v>20.0</v>
      </c>
    </row>
    <row r="65">
      <c r="A65" s="429" t="s">
        <v>1094</v>
      </c>
      <c r="B65" s="68">
        <v>63.0</v>
      </c>
      <c r="C65" s="188">
        <v>30.0</v>
      </c>
    </row>
    <row r="66">
      <c r="A66" s="429" t="s">
        <v>1094</v>
      </c>
      <c r="B66" s="68">
        <v>64.0</v>
      </c>
      <c r="C66" s="188">
        <v>32.0</v>
      </c>
    </row>
    <row r="67">
      <c r="A67" s="429" t="s">
        <v>1094</v>
      </c>
      <c r="B67" s="68">
        <v>65.0</v>
      </c>
      <c r="C67" s="188">
        <v>29.0</v>
      </c>
    </row>
    <row r="68">
      <c r="A68" s="429" t="s">
        <v>1094</v>
      </c>
      <c r="B68" s="68">
        <v>66.0</v>
      </c>
      <c r="C68" s="188">
        <v>19.0</v>
      </c>
    </row>
    <row r="69">
      <c r="A69" s="429" t="s">
        <v>1094</v>
      </c>
      <c r="B69" s="68">
        <v>67.0</v>
      </c>
      <c r="C69" s="188">
        <v>29.0</v>
      </c>
    </row>
    <row r="70">
      <c r="A70" s="429" t="s">
        <v>1094</v>
      </c>
      <c r="B70" s="68">
        <v>68.0</v>
      </c>
      <c r="C70" s="188">
        <v>31.0</v>
      </c>
    </row>
    <row r="71">
      <c r="A71" s="429" t="s">
        <v>1094</v>
      </c>
      <c r="B71" s="68">
        <v>69.0</v>
      </c>
      <c r="C71" s="188">
        <v>30.0</v>
      </c>
    </row>
    <row r="72">
      <c r="A72" s="429" t="s">
        <v>1094</v>
      </c>
      <c r="B72" s="68">
        <v>70.0</v>
      </c>
      <c r="C72" s="188">
        <v>25.0</v>
      </c>
    </row>
    <row r="73">
      <c r="A73" s="429" t="s">
        <v>1094</v>
      </c>
      <c r="B73" s="68">
        <v>71.0</v>
      </c>
      <c r="C73" s="188">
        <v>25.0</v>
      </c>
    </row>
    <row r="74">
      <c r="A74" s="429" t="s">
        <v>1094</v>
      </c>
      <c r="B74" s="68">
        <v>72.0</v>
      </c>
      <c r="C74" s="188">
        <v>30.0</v>
      </c>
    </row>
    <row r="75">
      <c r="A75" s="429" t="s">
        <v>1094</v>
      </c>
      <c r="B75" s="68">
        <v>73.0</v>
      </c>
      <c r="C75" s="188">
        <v>15.0</v>
      </c>
    </row>
    <row r="76">
      <c r="A76" s="429" t="s">
        <v>1094</v>
      </c>
      <c r="B76" s="68">
        <v>74.0</v>
      </c>
      <c r="C76" s="188">
        <v>16.0</v>
      </c>
    </row>
    <row r="77">
      <c r="A77" s="429" t="s">
        <v>1094</v>
      </c>
      <c r="B77" s="68">
        <v>75.0</v>
      </c>
      <c r="C77" s="188">
        <v>18.0</v>
      </c>
    </row>
    <row r="78">
      <c r="A78" s="429" t="s">
        <v>1094</v>
      </c>
      <c r="B78" s="68">
        <v>76.0</v>
      </c>
      <c r="C78" s="188">
        <v>24.0</v>
      </c>
    </row>
    <row r="79">
      <c r="A79" s="429" t="s">
        <v>1094</v>
      </c>
      <c r="B79" s="68">
        <v>77.0</v>
      </c>
      <c r="C79" s="188">
        <v>15.0</v>
      </c>
    </row>
    <row r="80">
      <c r="A80" s="429" t="s">
        <v>1094</v>
      </c>
      <c r="B80" s="68">
        <v>78.0</v>
      </c>
      <c r="C80" s="188">
        <v>23.0</v>
      </c>
    </row>
    <row r="81">
      <c r="A81" s="429" t="s">
        <v>1094</v>
      </c>
      <c r="B81" s="68">
        <v>79.0</v>
      </c>
      <c r="C81" s="188">
        <v>20.0</v>
      </c>
    </row>
    <row r="82">
      <c r="A82" s="429" t="s">
        <v>1094</v>
      </c>
      <c r="B82" s="68">
        <v>80.0</v>
      </c>
      <c r="C82" s="188">
        <v>18.0</v>
      </c>
    </row>
    <row r="83">
      <c r="A83" s="429" t="s">
        <v>1094</v>
      </c>
      <c r="B83" s="68">
        <v>81.0</v>
      </c>
      <c r="C83" s="188">
        <v>19.0</v>
      </c>
    </row>
    <row r="84">
      <c r="A84" s="429" t="s">
        <v>1094</v>
      </c>
      <c r="B84" s="68">
        <v>82.0</v>
      </c>
      <c r="C84" s="188">
        <v>6.0</v>
      </c>
    </row>
    <row r="85">
      <c r="A85" s="429" t="s">
        <v>1094</v>
      </c>
      <c r="B85" s="68">
        <v>83.0</v>
      </c>
      <c r="C85" s="188">
        <v>8.0</v>
      </c>
    </row>
    <row r="86">
      <c r="A86" s="429" t="s">
        <v>1094</v>
      </c>
      <c r="B86" s="68">
        <v>84.0</v>
      </c>
      <c r="C86" s="188">
        <v>6.0</v>
      </c>
    </row>
    <row r="87">
      <c r="A87" s="429" t="s">
        <v>1094</v>
      </c>
      <c r="B87" s="68">
        <v>85.0</v>
      </c>
      <c r="C87" s="188">
        <v>12.0</v>
      </c>
    </row>
    <row r="88">
      <c r="A88" s="429" t="s">
        <v>1094</v>
      </c>
      <c r="B88" s="68">
        <v>86.0</v>
      </c>
      <c r="C88" s="188">
        <v>5.0</v>
      </c>
    </row>
    <row r="89">
      <c r="A89" s="429" t="s">
        <v>1094</v>
      </c>
      <c r="B89" s="68">
        <v>87.0</v>
      </c>
      <c r="C89" s="188">
        <v>6.0</v>
      </c>
    </row>
    <row r="90">
      <c r="A90" s="429" t="s">
        <v>1094</v>
      </c>
      <c r="B90" s="68">
        <v>88.0</v>
      </c>
      <c r="C90" s="188">
        <v>3.0</v>
      </c>
    </row>
    <row r="91">
      <c r="A91" s="429" t="s">
        <v>1094</v>
      </c>
      <c r="B91" s="68">
        <v>89.0</v>
      </c>
      <c r="C91" s="188">
        <v>7.0</v>
      </c>
    </row>
    <row r="92">
      <c r="A92" s="429" t="s">
        <v>1094</v>
      </c>
      <c r="B92" s="68">
        <v>90.0</v>
      </c>
      <c r="C92" s="188">
        <v>10.0</v>
      </c>
    </row>
    <row r="93">
      <c r="A93" s="429" t="s">
        <v>1094</v>
      </c>
      <c r="B93" s="68">
        <v>91.0</v>
      </c>
      <c r="C93" s="188">
        <v>3.0</v>
      </c>
    </row>
    <row r="94">
      <c r="A94" s="429" t="s">
        <v>1094</v>
      </c>
      <c r="B94" s="68">
        <v>92.0</v>
      </c>
      <c r="C94" s="188">
        <v>3.0</v>
      </c>
    </row>
    <row r="95">
      <c r="A95" s="429" t="s">
        <v>1094</v>
      </c>
      <c r="B95" s="68">
        <v>93.0</v>
      </c>
      <c r="C95" s="188">
        <v>3.0</v>
      </c>
    </row>
    <row r="96">
      <c r="A96" s="429" t="s">
        <v>1094</v>
      </c>
      <c r="B96" s="68">
        <v>94.0</v>
      </c>
      <c r="C96" s="188">
        <v>2.0</v>
      </c>
    </row>
    <row r="97">
      <c r="A97" s="429" t="s">
        <v>1094</v>
      </c>
      <c r="B97" s="68">
        <v>95.0</v>
      </c>
      <c r="C97" s="188">
        <v>3.0</v>
      </c>
    </row>
    <row r="98">
      <c r="A98" s="429" t="s">
        <v>1094</v>
      </c>
      <c r="B98" s="68">
        <v>96.0</v>
      </c>
      <c r="C98" s="188">
        <v>3.0</v>
      </c>
    </row>
    <row r="99">
      <c r="A99" s="429" t="s">
        <v>1094</v>
      </c>
      <c r="B99" s="68">
        <v>97.0</v>
      </c>
      <c r="C99" s="188">
        <v>2.0</v>
      </c>
    </row>
    <row r="100">
      <c r="A100" s="429" t="s">
        <v>1094</v>
      </c>
      <c r="B100" s="68">
        <v>98.0</v>
      </c>
      <c r="C100" s="188">
        <v>3.0</v>
      </c>
    </row>
    <row r="101">
      <c r="A101" s="429" t="s">
        <v>1094</v>
      </c>
      <c r="B101" s="68">
        <v>99.0</v>
      </c>
      <c r="C101" s="188">
        <v>1.0</v>
      </c>
    </row>
    <row r="102">
      <c r="A102" s="429" t="s">
        <v>1094</v>
      </c>
      <c r="B102" s="68">
        <v>100.0</v>
      </c>
      <c r="C102" s="188">
        <v>15.0</v>
      </c>
    </row>
    <row r="103">
      <c r="A103" s="429" t="s">
        <v>1117</v>
      </c>
      <c r="B103" s="68">
        <v>0.0</v>
      </c>
      <c r="C103" s="188">
        <v>990.0</v>
      </c>
    </row>
    <row r="104">
      <c r="A104" s="429" t="s">
        <v>1117</v>
      </c>
      <c r="B104" s="68">
        <v>1.0</v>
      </c>
      <c r="C104" s="188">
        <v>9.0</v>
      </c>
    </row>
    <row r="105">
      <c r="A105" s="429" t="s">
        <v>1117</v>
      </c>
      <c r="B105" s="68">
        <v>2.0</v>
      </c>
      <c r="C105" s="188">
        <v>9961.0</v>
      </c>
    </row>
    <row r="106">
      <c r="A106" s="429" t="s">
        <v>1117</v>
      </c>
      <c r="B106" s="68">
        <v>3.0</v>
      </c>
      <c r="C106" s="188">
        <v>344.0</v>
      </c>
    </row>
    <row r="107">
      <c r="A107" s="429" t="s">
        <v>1117</v>
      </c>
      <c r="B107" s="68">
        <v>4.0</v>
      </c>
      <c r="C107" s="188">
        <v>449.0</v>
      </c>
    </row>
    <row r="108">
      <c r="A108" s="429" t="s">
        <v>1117</v>
      </c>
      <c r="B108" s="68">
        <v>5.0</v>
      </c>
      <c r="C108" s="188">
        <v>437.0</v>
      </c>
    </row>
    <row r="109">
      <c r="A109" s="429" t="s">
        <v>1117</v>
      </c>
      <c r="B109" s="68">
        <v>6.0</v>
      </c>
      <c r="C109" s="188">
        <v>1413.0</v>
      </c>
    </row>
    <row r="110">
      <c r="A110" s="429" t="s">
        <v>1117</v>
      </c>
      <c r="B110" s="68">
        <v>7.0</v>
      </c>
      <c r="C110" s="188">
        <v>1068.0</v>
      </c>
    </row>
    <row r="111">
      <c r="A111" s="429" t="s">
        <v>1117</v>
      </c>
      <c r="B111" s="68">
        <v>8.0</v>
      </c>
      <c r="C111" s="188">
        <v>829.0</v>
      </c>
    </row>
    <row r="112">
      <c r="A112" s="429" t="s">
        <v>1117</v>
      </c>
      <c r="B112" s="68">
        <v>9.0</v>
      </c>
      <c r="C112" s="188">
        <v>601.0</v>
      </c>
    </row>
    <row r="113">
      <c r="A113" s="429" t="s">
        <v>1117</v>
      </c>
      <c r="B113" s="68">
        <v>10.0</v>
      </c>
      <c r="C113" s="188">
        <v>365.0</v>
      </c>
    </row>
    <row r="114">
      <c r="A114" s="429" t="s">
        <v>1117</v>
      </c>
      <c r="B114" s="68">
        <v>11.0</v>
      </c>
      <c r="C114" s="188">
        <v>280.0</v>
      </c>
    </row>
    <row r="115">
      <c r="A115" s="429" t="s">
        <v>1117</v>
      </c>
      <c r="B115" s="68">
        <v>12.0</v>
      </c>
      <c r="C115" s="188">
        <v>192.0</v>
      </c>
    </row>
    <row r="116">
      <c r="A116" s="429" t="s">
        <v>1117</v>
      </c>
      <c r="B116" s="68">
        <v>13.0</v>
      </c>
      <c r="C116" s="188">
        <v>186.0</v>
      </c>
    </row>
    <row r="117">
      <c r="A117" s="429" t="s">
        <v>1117</v>
      </c>
      <c r="B117" s="68">
        <v>14.0</v>
      </c>
      <c r="C117" s="188">
        <v>157.0</v>
      </c>
    </row>
    <row r="118">
      <c r="A118" s="429" t="s">
        <v>1117</v>
      </c>
      <c r="B118" s="68">
        <v>15.0</v>
      </c>
      <c r="C118" s="188">
        <v>112.0</v>
      </c>
    </row>
    <row r="119">
      <c r="A119" s="429" t="s">
        <v>1117</v>
      </c>
      <c r="B119" s="68">
        <v>16.0</v>
      </c>
      <c r="C119" s="188">
        <v>116.0</v>
      </c>
    </row>
    <row r="120">
      <c r="A120" s="429" t="s">
        <v>1117</v>
      </c>
      <c r="B120" s="68">
        <v>17.0</v>
      </c>
      <c r="C120" s="188">
        <v>147.0</v>
      </c>
    </row>
    <row r="121">
      <c r="A121" s="429" t="s">
        <v>1117</v>
      </c>
      <c r="B121" s="68">
        <v>18.0</v>
      </c>
      <c r="C121" s="188">
        <v>125.0</v>
      </c>
    </row>
    <row r="122">
      <c r="A122" s="429" t="s">
        <v>1117</v>
      </c>
      <c r="B122" s="68">
        <v>19.0</v>
      </c>
      <c r="C122" s="188">
        <v>129.0</v>
      </c>
    </row>
    <row r="123">
      <c r="A123" s="429" t="s">
        <v>1117</v>
      </c>
      <c r="B123" s="68">
        <v>20.0</v>
      </c>
      <c r="C123" s="188">
        <v>111.0</v>
      </c>
    </row>
    <row r="124">
      <c r="A124" s="429" t="s">
        <v>1117</v>
      </c>
      <c r="B124" s="68">
        <v>21.0</v>
      </c>
      <c r="C124" s="188">
        <v>104.0</v>
      </c>
    </row>
    <row r="125">
      <c r="A125" s="429" t="s">
        <v>1117</v>
      </c>
      <c r="B125" s="68">
        <v>22.0</v>
      </c>
      <c r="C125" s="188">
        <v>105.0</v>
      </c>
    </row>
    <row r="126">
      <c r="A126" s="429" t="s">
        <v>1117</v>
      </c>
      <c r="B126" s="68">
        <v>23.0</v>
      </c>
      <c r="C126" s="188">
        <v>82.0</v>
      </c>
    </row>
    <row r="127">
      <c r="A127" s="429" t="s">
        <v>1117</v>
      </c>
      <c r="B127" s="68">
        <v>24.0</v>
      </c>
      <c r="C127" s="188">
        <v>91.0</v>
      </c>
    </row>
    <row r="128">
      <c r="A128" s="429" t="s">
        <v>1117</v>
      </c>
      <c r="B128" s="68">
        <v>25.0</v>
      </c>
      <c r="C128" s="188">
        <v>74.0</v>
      </c>
    </row>
    <row r="129">
      <c r="A129" s="429" t="s">
        <v>1117</v>
      </c>
      <c r="B129" s="68">
        <v>26.0</v>
      </c>
      <c r="C129" s="188">
        <v>107.0</v>
      </c>
    </row>
    <row r="130">
      <c r="A130" s="429" t="s">
        <v>1117</v>
      </c>
      <c r="B130" s="68">
        <v>27.0</v>
      </c>
      <c r="C130" s="188">
        <v>65.0</v>
      </c>
    </row>
    <row r="131">
      <c r="A131" s="429" t="s">
        <v>1117</v>
      </c>
      <c r="B131" s="68">
        <v>28.0</v>
      </c>
      <c r="C131" s="188">
        <v>73.0</v>
      </c>
    </row>
    <row r="132">
      <c r="A132" s="429" t="s">
        <v>1117</v>
      </c>
      <c r="B132" s="68">
        <v>29.0</v>
      </c>
      <c r="C132" s="188">
        <v>77.0</v>
      </c>
    </row>
    <row r="133">
      <c r="A133" s="429" t="s">
        <v>1117</v>
      </c>
      <c r="B133" s="68">
        <v>30.0</v>
      </c>
      <c r="C133" s="188">
        <v>69.0</v>
      </c>
    </row>
    <row r="134">
      <c r="A134" s="429" t="s">
        <v>1117</v>
      </c>
      <c r="B134" s="68">
        <v>31.0</v>
      </c>
      <c r="C134" s="188">
        <v>50.0</v>
      </c>
    </row>
    <row r="135">
      <c r="A135" s="429" t="s">
        <v>1117</v>
      </c>
      <c r="B135" s="68">
        <v>32.0</v>
      </c>
      <c r="C135" s="188">
        <v>74.0</v>
      </c>
    </row>
    <row r="136">
      <c r="A136" s="429" t="s">
        <v>1117</v>
      </c>
      <c r="B136" s="68">
        <v>33.0</v>
      </c>
      <c r="C136" s="188">
        <v>36.0</v>
      </c>
    </row>
    <row r="137">
      <c r="A137" s="429" t="s">
        <v>1117</v>
      </c>
      <c r="B137" s="68">
        <v>34.0</v>
      </c>
      <c r="C137" s="188">
        <v>53.0</v>
      </c>
    </row>
    <row r="138">
      <c r="A138" s="429" t="s">
        <v>1117</v>
      </c>
      <c r="B138" s="68">
        <v>35.0</v>
      </c>
      <c r="C138" s="188">
        <v>45.0</v>
      </c>
    </row>
    <row r="139">
      <c r="A139" s="429" t="s">
        <v>1117</v>
      </c>
      <c r="B139" s="68">
        <v>36.0</v>
      </c>
      <c r="C139" s="188">
        <v>36.0</v>
      </c>
    </row>
    <row r="140">
      <c r="A140" s="429" t="s">
        <v>1117</v>
      </c>
      <c r="B140" s="68">
        <v>37.0</v>
      </c>
      <c r="C140" s="188">
        <v>49.0</v>
      </c>
    </row>
    <row r="141">
      <c r="A141" s="429" t="s">
        <v>1117</v>
      </c>
      <c r="B141" s="68">
        <v>38.0</v>
      </c>
      <c r="C141" s="188">
        <v>36.0</v>
      </c>
    </row>
    <row r="142">
      <c r="A142" s="429" t="s">
        <v>1117</v>
      </c>
      <c r="B142" s="68">
        <v>39.0</v>
      </c>
      <c r="C142" s="188">
        <v>59.0</v>
      </c>
    </row>
    <row r="143">
      <c r="A143" s="429" t="s">
        <v>1117</v>
      </c>
      <c r="B143" s="68">
        <v>40.0</v>
      </c>
      <c r="C143" s="188">
        <v>37.0</v>
      </c>
    </row>
    <row r="144">
      <c r="A144" s="429" t="s">
        <v>1117</v>
      </c>
      <c r="B144" s="68">
        <v>41.0</v>
      </c>
      <c r="C144" s="188">
        <v>45.0</v>
      </c>
    </row>
    <row r="145">
      <c r="A145" s="429" t="s">
        <v>1117</v>
      </c>
      <c r="B145" s="68">
        <v>42.0</v>
      </c>
      <c r="C145" s="188">
        <v>31.0</v>
      </c>
    </row>
    <row r="146">
      <c r="A146" s="429" t="s">
        <v>1117</v>
      </c>
      <c r="B146" s="68">
        <v>43.0</v>
      </c>
      <c r="C146" s="188">
        <v>34.0</v>
      </c>
    </row>
    <row r="147">
      <c r="A147" s="429" t="s">
        <v>1117</v>
      </c>
      <c r="B147" s="68">
        <v>44.0</v>
      </c>
      <c r="C147" s="188">
        <v>27.0</v>
      </c>
    </row>
    <row r="148">
      <c r="A148" s="429" t="s">
        <v>1117</v>
      </c>
      <c r="B148" s="68">
        <v>45.0</v>
      </c>
      <c r="C148" s="188">
        <v>21.0</v>
      </c>
    </row>
    <row r="149">
      <c r="A149" s="429" t="s">
        <v>1117</v>
      </c>
      <c r="B149" s="68">
        <v>46.0</v>
      </c>
      <c r="C149" s="188">
        <v>23.0</v>
      </c>
    </row>
    <row r="150">
      <c r="A150" s="429" t="s">
        <v>1117</v>
      </c>
      <c r="B150" s="68">
        <v>47.0</v>
      </c>
      <c r="C150" s="188">
        <v>11.0</v>
      </c>
    </row>
    <row r="151">
      <c r="A151" s="429" t="s">
        <v>1117</v>
      </c>
      <c r="B151" s="68">
        <v>48.0</v>
      </c>
      <c r="C151" s="188">
        <v>24.0</v>
      </c>
    </row>
    <row r="152">
      <c r="A152" s="429" t="s">
        <v>1117</v>
      </c>
      <c r="B152" s="68">
        <v>49.0</v>
      </c>
      <c r="C152" s="188">
        <v>15.0</v>
      </c>
    </row>
    <row r="153">
      <c r="A153" s="429" t="s">
        <v>1117</v>
      </c>
      <c r="B153" s="68">
        <v>50.0</v>
      </c>
      <c r="C153" s="188">
        <v>19.0</v>
      </c>
    </row>
    <row r="154">
      <c r="A154" s="429" t="s">
        <v>1117</v>
      </c>
      <c r="B154" s="68">
        <v>51.0</v>
      </c>
      <c r="C154" s="188">
        <v>14.0</v>
      </c>
    </row>
    <row r="155">
      <c r="A155" s="429" t="s">
        <v>1117</v>
      </c>
      <c r="B155" s="68">
        <v>52.0</v>
      </c>
      <c r="C155" s="188">
        <v>11.0</v>
      </c>
    </row>
    <row r="156">
      <c r="A156" s="429" t="s">
        <v>1117</v>
      </c>
      <c r="B156" s="68">
        <v>53.0</v>
      </c>
      <c r="C156" s="188">
        <v>12.0</v>
      </c>
    </row>
    <row r="157">
      <c r="A157" s="429" t="s">
        <v>1117</v>
      </c>
      <c r="B157" s="68">
        <v>54.0</v>
      </c>
      <c r="C157" s="188">
        <v>11.0</v>
      </c>
    </row>
    <row r="158">
      <c r="A158" s="429" t="s">
        <v>1117</v>
      </c>
      <c r="B158" s="68">
        <v>55.0</v>
      </c>
      <c r="C158" s="188">
        <v>17.0</v>
      </c>
    </row>
    <row r="159">
      <c r="A159" s="429" t="s">
        <v>1117</v>
      </c>
      <c r="B159" s="68">
        <v>56.0</v>
      </c>
      <c r="C159" s="188">
        <v>14.0</v>
      </c>
    </row>
    <row r="160">
      <c r="A160" s="429" t="s">
        <v>1117</v>
      </c>
      <c r="B160" s="68">
        <v>57.0</v>
      </c>
      <c r="C160" s="188">
        <v>14.0</v>
      </c>
    </row>
    <row r="161">
      <c r="A161" s="429" t="s">
        <v>1117</v>
      </c>
      <c r="B161" s="68">
        <v>58.0</v>
      </c>
      <c r="C161" s="188">
        <v>15.0</v>
      </c>
    </row>
    <row r="162">
      <c r="A162" s="429" t="s">
        <v>1117</v>
      </c>
      <c r="B162" s="68">
        <v>59.0</v>
      </c>
      <c r="C162" s="188">
        <v>7.0</v>
      </c>
    </row>
    <row r="163">
      <c r="A163" s="429" t="s">
        <v>1117</v>
      </c>
      <c r="B163" s="68">
        <v>60.0</v>
      </c>
      <c r="C163" s="188">
        <v>22.0</v>
      </c>
    </row>
    <row r="164">
      <c r="A164" s="429" t="s">
        <v>1117</v>
      </c>
      <c r="B164" s="68">
        <v>61.0</v>
      </c>
      <c r="C164" s="188">
        <v>8.0</v>
      </c>
    </row>
    <row r="165">
      <c r="A165" s="429" t="s">
        <v>1117</v>
      </c>
      <c r="B165" s="68">
        <v>62.0</v>
      </c>
      <c r="C165" s="188">
        <v>9.0</v>
      </c>
    </row>
    <row r="166">
      <c r="A166" s="429" t="s">
        <v>1117</v>
      </c>
      <c r="B166" s="68">
        <v>63.0</v>
      </c>
      <c r="C166" s="188">
        <v>8.0</v>
      </c>
    </row>
    <row r="167">
      <c r="A167" s="429" t="s">
        <v>1117</v>
      </c>
      <c r="B167" s="68">
        <v>64.0</v>
      </c>
      <c r="C167" s="188">
        <v>7.0</v>
      </c>
    </row>
    <row r="168">
      <c r="A168" s="429" t="s">
        <v>1117</v>
      </c>
      <c r="B168" s="68">
        <v>65.0</v>
      </c>
      <c r="C168" s="188">
        <v>16.0</v>
      </c>
    </row>
    <row r="169">
      <c r="A169" s="429" t="s">
        <v>1117</v>
      </c>
      <c r="B169" s="68">
        <v>66.0</v>
      </c>
      <c r="C169" s="188">
        <v>8.0</v>
      </c>
    </row>
    <row r="170">
      <c r="A170" s="429" t="s">
        <v>1117</v>
      </c>
      <c r="B170" s="68">
        <v>67.0</v>
      </c>
      <c r="C170" s="188">
        <v>12.0</v>
      </c>
    </row>
    <row r="171">
      <c r="A171" s="429" t="s">
        <v>1117</v>
      </c>
      <c r="B171" s="68">
        <v>68.0</v>
      </c>
      <c r="C171" s="188">
        <v>8.0</v>
      </c>
    </row>
    <row r="172">
      <c r="A172" s="429" t="s">
        <v>1117</v>
      </c>
      <c r="B172" s="68">
        <v>69.0</v>
      </c>
      <c r="C172" s="188">
        <v>7.0</v>
      </c>
    </row>
    <row r="173">
      <c r="A173" s="429" t="s">
        <v>1117</v>
      </c>
      <c r="B173" s="68">
        <v>70.0</v>
      </c>
      <c r="C173" s="188">
        <v>14.0</v>
      </c>
    </row>
    <row r="174">
      <c r="A174" s="429" t="s">
        <v>1117</v>
      </c>
      <c r="B174" s="68">
        <v>71.0</v>
      </c>
      <c r="C174" s="188">
        <v>7.0</v>
      </c>
    </row>
    <row r="175">
      <c r="A175" s="429" t="s">
        <v>1117</v>
      </c>
      <c r="B175" s="68">
        <v>72.0</v>
      </c>
      <c r="C175" s="188">
        <v>7.0</v>
      </c>
    </row>
    <row r="176">
      <c r="A176" s="429" t="s">
        <v>1117</v>
      </c>
      <c r="B176" s="68">
        <v>73.0</v>
      </c>
      <c r="C176" s="188">
        <v>6.0</v>
      </c>
    </row>
    <row r="177">
      <c r="A177" s="429" t="s">
        <v>1117</v>
      </c>
      <c r="B177" s="68">
        <v>74.0</v>
      </c>
      <c r="C177" s="188">
        <v>3.0</v>
      </c>
    </row>
    <row r="178">
      <c r="A178" s="429" t="s">
        <v>1117</v>
      </c>
      <c r="B178" s="68">
        <v>75.0</v>
      </c>
      <c r="C178" s="188">
        <v>10.0</v>
      </c>
    </row>
    <row r="179">
      <c r="A179" s="429" t="s">
        <v>1117</v>
      </c>
      <c r="B179" s="68">
        <v>76.0</v>
      </c>
      <c r="C179" s="188">
        <v>7.0</v>
      </c>
    </row>
    <row r="180">
      <c r="A180" s="429" t="s">
        <v>1117</v>
      </c>
      <c r="B180" s="68">
        <v>77.0</v>
      </c>
      <c r="C180" s="188">
        <v>7.0</v>
      </c>
    </row>
    <row r="181">
      <c r="A181" s="429" t="s">
        <v>1117</v>
      </c>
      <c r="B181" s="68">
        <v>78.0</v>
      </c>
      <c r="C181" s="188">
        <v>8.0</v>
      </c>
    </row>
    <row r="182">
      <c r="A182" s="429" t="s">
        <v>1117</v>
      </c>
      <c r="B182" s="68">
        <v>79.0</v>
      </c>
      <c r="C182" s="188">
        <v>9.0</v>
      </c>
    </row>
    <row r="183">
      <c r="A183" s="429" t="s">
        <v>1117</v>
      </c>
      <c r="B183" s="68">
        <v>80.0</v>
      </c>
      <c r="C183" s="188">
        <v>6.0</v>
      </c>
    </row>
    <row r="184">
      <c r="A184" s="429" t="s">
        <v>1117</v>
      </c>
      <c r="B184" s="68">
        <v>81.0</v>
      </c>
      <c r="C184" s="188">
        <v>7.0</v>
      </c>
    </row>
    <row r="185">
      <c r="A185" s="429" t="s">
        <v>1117</v>
      </c>
      <c r="B185" s="68">
        <v>82.0</v>
      </c>
      <c r="C185" s="188">
        <v>2.0</v>
      </c>
    </row>
    <row r="186">
      <c r="A186" s="429" t="s">
        <v>1117</v>
      </c>
      <c r="B186" s="68">
        <v>83.0</v>
      </c>
      <c r="C186" s="188">
        <v>2.0</v>
      </c>
    </row>
    <row r="187">
      <c r="A187" s="429" t="s">
        <v>1117</v>
      </c>
      <c r="B187" s="68">
        <v>84.0</v>
      </c>
      <c r="C187" s="188">
        <v>4.0</v>
      </c>
    </row>
    <row r="188">
      <c r="A188" s="429" t="s">
        <v>1117</v>
      </c>
      <c r="B188" s="68">
        <v>85.0</v>
      </c>
      <c r="C188" s="188">
        <v>5.0</v>
      </c>
    </row>
    <row r="189">
      <c r="A189" s="429" t="s">
        <v>1117</v>
      </c>
      <c r="B189" s="68">
        <v>87.0</v>
      </c>
      <c r="C189" s="188">
        <v>2.0</v>
      </c>
    </row>
    <row r="190">
      <c r="A190" s="429" t="s">
        <v>1117</v>
      </c>
      <c r="B190" s="68">
        <v>88.0</v>
      </c>
      <c r="C190" s="188">
        <v>1.0</v>
      </c>
    </row>
    <row r="191">
      <c r="A191" s="429" t="s">
        <v>1117</v>
      </c>
      <c r="B191" s="68">
        <v>89.0</v>
      </c>
      <c r="C191" s="188">
        <v>2.0</v>
      </c>
    </row>
    <row r="192">
      <c r="A192" s="429" t="s">
        <v>1117</v>
      </c>
      <c r="B192" s="68">
        <v>90.0</v>
      </c>
      <c r="C192" s="188">
        <v>4.0</v>
      </c>
    </row>
    <row r="193">
      <c r="A193" s="429" t="s">
        <v>1117</v>
      </c>
      <c r="B193" s="68">
        <v>92.0</v>
      </c>
      <c r="C193" s="188">
        <v>1.0</v>
      </c>
    </row>
    <row r="194">
      <c r="A194" s="429" t="s">
        <v>1117</v>
      </c>
      <c r="B194" s="68">
        <v>93.0</v>
      </c>
      <c r="C194" s="188">
        <v>1.0</v>
      </c>
    </row>
    <row r="195">
      <c r="A195" s="429" t="s">
        <v>1117</v>
      </c>
      <c r="B195" s="68">
        <v>94.0</v>
      </c>
      <c r="C195" s="188">
        <v>2.0</v>
      </c>
    </row>
    <row r="196">
      <c r="A196" s="429" t="s">
        <v>1117</v>
      </c>
      <c r="B196" s="68">
        <v>96.0</v>
      </c>
      <c r="C196" s="188">
        <v>2.0</v>
      </c>
    </row>
    <row r="197">
      <c r="A197" s="429" t="s">
        <v>1117</v>
      </c>
      <c r="B197" s="68">
        <v>98.0</v>
      </c>
      <c r="C197" s="188">
        <v>1.0</v>
      </c>
    </row>
    <row r="198">
      <c r="A198" s="429" t="s">
        <v>1117</v>
      </c>
      <c r="B198" s="68">
        <v>99.0</v>
      </c>
      <c r="C198" s="188">
        <v>1.0</v>
      </c>
    </row>
    <row r="199">
      <c r="A199" s="429" t="s">
        <v>1117</v>
      </c>
      <c r="B199" s="68">
        <v>100.0</v>
      </c>
      <c r="C199" s="188">
        <v>10.0</v>
      </c>
    </row>
    <row r="200">
      <c r="A200" s="429" t="s">
        <v>1138</v>
      </c>
      <c r="B200" s="68">
        <v>0.0</v>
      </c>
      <c r="C200" s="188">
        <v>2498.0</v>
      </c>
    </row>
    <row r="201">
      <c r="A201" s="429" t="s">
        <v>1138</v>
      </c>
      <c r="B201" s="68">
        <v>1.0</v>
      </c>
      <c r="C201" s="188">
        <v>14.0</v>
      </c>
    </row>
    <row r="202">
      <c r="A202" s="429" t="s">
        <v>1138</v>
      </c>
      <c r="B202" s="68">
        <v>2.0</v>
      </c>
      <c r="C202" s="188">
        <v>20461.0</v>
      </c>
    </row>
    <row r="203">
      <c r="A203" s="429" t="s">
        <v>1138</v>
      </c>
      <c r="B203" s="68">
        <v>3.0</v>
      </c>
      <c r="C203" s="188">
        <v>654.0</v>
      </c>
    </row>
    <row r="204">
      <c r="A204" s="429" t="s">
        <v>1138</v>
      </c>
      <c r="B204" s="68">
        <v>4.0</v>
      </c>
      <c r="C204" s="188">
        <v>990.0</v>
      </c>
    </row>
    <row r="205">
      <c r="A205" s="429" t="s">
        <v>1138</v>
      </c>
      <c r="B205" s="68">
        <v>5.0</v>
      </c>
      <c r="C205" s="188">
        <v>983.0</v>
      </c>
    </row>
    <row r="206">
      <c r="A206" s="429" t="s">
        <v>1138</v>
      </c>
      <c r="B206" s="68">
        <v>6.0</v>
      </c>
      <c r="C206" s="188">
        <v>2939.0</v>
      </c>
    </row>
    <row r="207">
      <c r="A207" s="429" t="s">
        <v>1138</v>
      </c>
      <c r="B207" s="68">
        <v>7.0</v>
      </c>
      <c r="C207" s="188">
        <v>2300.0</v>
      </c>
    </row>
    <row r="208">
      <c r="A208" s="429" t="s">
        <v>1138</v>
      </c>
      <c r="B208" s="68">
        <v>8.0</v>
      </c>
      <c r="C208" s="188">
        <v>1954.0</v>
      </c>
    </row>
    <row r="209">
      <c r="A209" s="429" t="s">
        <v>1138</v>
      </c>
      <c r="B209" s="68">
        <v>9.0</v>
      </c>
      <c r="C209" s="188">
        <v>1529.0</v>
      </c>
    </row>
    <row r="210">
      <c r="A210" s="429" t="s">
        <v>1138</v>
      </c>
      <c r="B210" s="68">
        <v>10.0</v>
      </c>
      <c r="C210" s="188">
        <v>1105.0</v>
      </c>
    </row>
    <row r="211">
      <c r="A211" s="429" t="s">
        <v>1138</v>
      </c>
      <c r="B211" s="68">
        <v>11.0</v>
      </c>
      <c r="C211" s="188">
        <v>827.0</v>
      </c>
    </row>
    <row r="212">
      <c r="A212" s="429" t="s">
        <v>1138</v>
      </c>
      <c r="B212" s="68">
        <v>12.0</v>
      </c>
      <c r="C212" s="188">
        <v>651.0</v>
      </c>
    </row>
    <row r="213">
      <c r="A213" s="429" t="s">
        <v>1138</v>
      </c>
      <c r="B213" s="68">
        <v>13.0</v>
      </c>
      <c r="C213" s="188">
        <v>579.0</v>
      </c>
    </row>
    <row r="214">
      <c r="A214" s="429" t="s">
        <v>1138</v>
      </c>
      <c r="B214" s="68">
        <v>14.0</v>
      </c>
      <c r="C214" s="188">
        <v>511.0</v>
      </c>
    </row>
    <row r="215">
      <c r="A215" s="429" t="s">
        <v>1138</v>
      </c>
      <c r="B215" s="68">
        <v>15.0</v>
      </c>
      <c r="C215" s="188">
        <v>503.0</v>
      </c>
    </row>
    <row r="216">
      <c r="A216" s="429" t="s">
        <v>1138</v>
      </c>
      <c r="B216" s="68">
        <v>16.0</v>
      </c>
      <c r="C216" s="188">
        <v>526.0</v>
      </c>
    </row>
    <row r="217">
      <c r="A217" s="429" t="s">
        <v>1138</v>
      </c>
      <c r="B217" s="68">
        <v>17.0</v>
      </c>
      <c r="C217" s="188">
        <v>523.0</v>
      </c>
    </row>
    <row r="218">
      <c r="A218" s="429" t="s">
        <v>1138</v>
      </c>
      <c r="B218" s="68">
        <v>18.0</v>
      </c>
      <c r="C218" s="188">
        <v>512.0</v>
      </c>
    </row>
    <row r="219">
      <c r="A219" s="429" t="s">
        <v>1138</v>
      </c>
      <c r="B219" s="68">
        <v>19.0</v>
      </c>
      <c r="C219" s="188">
        <v>478.0</v>
      </c>
    </row>
    <row r="220">
      <c r="A220" s="429" t="s">
        <v>1138</v>
      </c>
      <c r="B220" s="68">
        <v>20.0</v>
      </c>
      <c r="C220" s="188">
        <v>491.0</v>
      </c>
    </row>
    <row r="221">
      <c r="A221" s="429" t="s">
        <v>1138</v>
      </c>
      <c r="B221" s="68">
        <v>21.0</v>
      </c>
      <c r="C221" s="188">
        <v>525.0</v>
      </c>
    </row>
    <row r="222">
      <c r="A222" s="429" t="s">
        <v>1138</v>
      </c>
      <c r="B222" s="68">
        <v>22.0</v>
      </c>
      <c r="C222" s="188">
        <v>507.0</v>
      </c>
    </row>
    <row r="223">
      <c r="A223" s="429" t="s">
        <v>1138</v>
      </c>
      <c r="B223" s="68">
        <v>23.0</v>
      </c>
      <c r="C223" s="188">
        <v>446.0</v>
      </c>
    </row>
    <row r="224">
      <c r="A224" s="429" t="s">
        <v>1138</v>
      </c>
      <c r="B224" s="68">
        <v>24.0</v>
      </c>
      <c r="C224" s="188">
        <v>451.0</v>
      </c>
    </row>
    <row r="225">
      <c r="A225" s="429" t="s">
        <v>1138</v>
      </c>
      <c r="B225" s="68">
        <v>25.0</v>
      </c>
      <c r="C225" s="188">
        <v>402.0</v>
      </c>
    </row>
    <row r="226">
      <c r="A226" s="429" t="s">
        <v>1138</v>
      </c>
      <c r="B226" s="68">
        <v>26.0</v>
      </c>
      <c r="C226" s="188">
        <v>431.0</v>
      </c>
    </row>
    <row r="227">
      <c r="A227" s="429" t="s">
        <v>1138</v>
      </c>
      <c r="B227" s="68">
        <v>27.0</v>
      </c>
      <c r="C227" s="188">
        <v>380.0</v>
      </c>
    </row>
    <row r="228">
      <c r="A228" s="429" t="s">
        <v>1138</v>
      </c>
      <c r="B228" s="68">
        <v>28.0</v>
      </c>
      <c r="C228" s="188">
        <v>376.0</v>
      </c>
    </row>
    <row r="229">
      <c r="A229" s="429" t="s">
        <v>1138</v>
      </c>
      <c r="B229" s="68">
        <v>29.0</v>
      </c>
      <c r="C229" s="188">
        <v>321.0</v>
      </c>
    </row>
    <row r="230">
      <c r="A230" s="429" t="s">
        <v>1138</v>
      </c>
      <c r="B230" s="68">
        <v>30.0</v>
      </c>
      <c r="C230" s="188">
        <v>307.0</v>
      </c>
    </row>
    <row r="231">
      <c r="A231" s="429" t="s">
        <v>1138</v>
      </c>
      <c r="B231" s="68">
        <v>31.0</v>
      </c>
      <c r="C231" s="188">
        <v>317.0</v>
      </c>
    </row>
    <row r="232">
      <c r="A232" s="429" t="s">
        <v>1138</v>
      </c>
      <c r="B232" s="68">
        <v>32.0</v>
      </c>
      <c r="C232" s="188">
        <v>290.0</v>
      </c>
    </row>
    <row r="233">
      <c r="A233" s="429" t="s">
        <v>1138</v>
      </c>
      <c r="B233" s="68">
        <v>33.0</v>
      </c>
      <c r="C233" s="188">
        <v>266.0</v>
      </c>
    </row>
    <row r="234">
      <c r="A234" s="429" t="s">
        <v>1138</v>
      </c>
      <c r="B234" s="68">
        <v>34.0</v>
      </c>
      <c r="C234" s="188">
        <v>243.0</v>
      </c>
    </row>
    <row r="235">
      <c r="A235" s="429" t="s">
        <v>1138</v>
      </c>
      <c r="B235" s="68">
        <v>35.0</v>
      </c>
      <c r="C235" s="188">
        <v>228.0</v>
      </c>
    </row>
    <row r="236">
      <c r="A236" s="429" t="s">
        <v>1138</v>
      </c>
      <c r="B236" s="68">
        <v>36.0</v>
      </c>
      <c r="C236" s="188">
        <v>221.0</v>
      </c>
    </row>
    <row r="237">
      <c r="A237" s="429" t="s">
        <v>1138</v>
      </c>
      <c r="B237" s="68">
        <v>37.0</v>
      </c>
      <c r="C237" s="188">
        <v>181.0</v>
      </c>
    </row>
    <row r="238">
      <c r="A238" s="429" t="s">
        <v>1138</v>
      </c>
      <c r="B238" s="68">
        <v>38.0</v>
      </c>
      <c r="C238" s="188">
        <v>192.0</v>
      </c>
    </row>
    <row r="239">
      <c r="A239" s="429" t="s">
        <v>1138</v>
      </c>
      <c r="B239" s="68">
        <v>39.0</v>
      </c>
      <c r="C239" s="188">
        <v>191.0</v>
      </c>
    </row>
    <row r="240">
      <c r="A240" s="429" t="s">
        <v>1138</v>
      </c>
      <c r="B240" s="68">
        <v>40.0</v>
      </c>
      <c r="C240" s="188">
        <v>134.0</v>
      </c>
    </row>
    <row r="241">
      <c r="A241" s="429" t="s">
        <v>1138</v>
      </c>
      <c r="B241" s="68">
        <v>41.0</v>
      </c>
      <c r="C241" s="188">
        <v>149.0</v>
      </c>
    </row>
    <row r="242">
      <c r="A242" s="429" t="s">
        <v>1138</v>
      </c>
      <c r="B242" s="68">
        <v>42.0</v>
      </c>
      <c r="C242" s="188">
        <v>140.0</v>
      </c>
    </row>
    <row r="243">
      <c r="A243" s="429" t="s">
        <v>1138</v>
      </c>
      <c r="B243" s="68">
        <v>43.0</v>
      </c>
      <c r="C243" s="188">
        <v>152.0</v>
      </c>
    </row>
    <row r="244">
      <c r="A244" s="429" t="s">
        <v>1138</v>
      </c>
      <c r="B244" s="68">
        <v>44.0</v>
      </c>
      <c r="C244" s="188">
        <v>136.0</v>
      </c>
    </row>
    <row r="245">
      <c r="A245" s="429" t="s">
        <v>1138</v>
      </c>
      <c r="B245" s="68">
        <v>45.0</v>
      </c>
      <c r="C245" s="188">
        <v>110.0</v>
      </c>
    </row>
    <row r="246">
      <c r="A246" s="429" t="s">
        <v>1138</v>
      </c>
      <c r="B246" s="68">
        <v>46.0</v>
      </c>
      <c r="C246" s="188">
        <v>110.0</v>
      </c>
    </row>
    <row r="247">
      <c r="A247" s="429" t="s">
        <v>1138</v>
      </c>
      <c r="B247" s="68">
        <v>47.0</v>
      </c>
      <c r="C247" s="188">
        <v>83.0</v>
      </c>
    </row>
    <row r="248">
      <c r="A248" s="429" t="s">
        <v>1138</v>
      </c>
      <c r="B248" s="68">
        <v>48.0</v>
      </c>
      <c r="C248" s="188">
        <v>82.0</v>
      </c>
    </row>
    <row r="249">
      <c r="A249" s="429" t="s">
        <v>1138</v>
      </c>
      <c r="B249" s="68">
        <v>49.0</v>
      </c>
      <c r="C249" s="188">
        <v>63.0</v>
      </c>
    </row>
    <row r="250">
      <c r="A250" s="429" t="s">
        <v>1138</v>
      </c>
      <c r="B250" s="68">
        <v>50.0</v>
      </c>
      <c r="C250" s="188">
        <v>56.0</v>
      </c>
    </row>
    <row r="251">
      <c r="A251" s="429" t="s">
        <v>1138</v>
      </c>
      <c r="B251" s="68">
        <v>51.0</v>
      </c>
      <c r="C251" s="188">
        <v>74.0</v>
      </c>
    </row>
    <row r="252">
      <c r="A252" s="429" t="s">
        <v>1138</v>
      </c>
      <c r="B252" s="68">
        <v>52.0</v>
      </c>
      <c r="C252" s="188">
        <v>70.0</v>
      </c>
    </row>
    <row r="253">
      <c r="A253" s="429" t="s">
        <v>1138</v>
      </c>
      <c r="B253" s="68">
        <v>53.0</v>
      </c>
      <c r="C253" s="188">
        <v>56.0</v>
      </c>
    </row>
    <row r="254">
      <c r="A254" s="429" t="s">
        <v>1138</v>
      </c>
      <c r="B254" s="68">
        <v>54.0</v>
      </c>
      <c r="C254" s="188">
        <v>76.0</v>
      </c>
    </row>
    <row r="255">
      <c r="A255" s="429" t="s">
        <v>1138</v>
      </c>
      <c r="B255" s="68">
        <v>55.0</v>
      </c>
      <c r="C255" s="188">
        <v>54.0</v>
      </c>
    </row>
    <row r="256">
      <c r="A256" s="429" t="s">
        <v>1138</v>
      </c>
      <c r="B256" s="68">
        <v>56.0</v>
      </c>
      <c r="C256" s="188">
        <v>34.0</v>
      </c>
    </row>
    <row r="257">
      <c r="A257" s="429" t="s">
        <v>1138</v>
      </c>
      <c r="B257" s="68">
        <v>57.0</v>
      </c>
      <c r="C257" s="188">
        <v>47.0</v>
      </c>
    </row>
    <row r="258">
      <c r="A258" s="429" t="s">
        <v>1138</v>
      </c>
      <c r="B258" s="68">
        <v>58.0</v>
      </c>
      <c r="C258" s="188">
        <v>41.0</v>
      </c>
    </row>
    <row r="259">
      <c r="A259" s="429" t="s">
        <v>1138</v>
      </c>
      <c r="B259" s="68">
        <v>59.0</v>
      </c>
      <c r="C259" s="188">
        <v>36.0</v>
      </c>
    </row>
    <row r="260">
      <c r="A260" s="429" t="s">
        <v>1138</v>
      </c>
      <c r="B260" s="68">
        <v>60.0</v>
      </c>
      <c r="C260" s="188">
        <v>41.0</v>
      </c>
    </row>
    <row r="261">
      <c r="A261" s="429" t="s">
        <v>1138</v>
      </c>
      <c r="B261" s="68">
        <v>61.0</v>
      </c>
      <c r="C261" s="188">
        <v>34.0</v>
      </c>
    </row>
    <row r="262">
      <c r="A262" s="429" t="s">
        <v>1138</v>
      </c>
      <c r="B262" s="68">
        <v>62.0</v>
      </c>
      <c r="C262" s="188">
        <v>18.0</v>
      </c>
    </row>
    <row r="263">
      <c r="A263" s="429" t="s">
        <v>1138</v>
      </c>
      <c r="B263" s="68">
        <v>63.0</v>
      </c>
      <c r="C263" s="188">
        <v>48.0</v>
      </c>
    </row>
    <row r="264">
      <c r="A264" s="429" t="s">
        <v>1138</v>
      </c>
      <c r="B264" s="68">
        <v>64.0</v>
      </c>
      <c r="C264" s="188">
        <v>40.0</v>
      </c>
    </row>
    <row r="265">
      <c r="A265" s="429" t="s">
        <v>1138</v>
      </c>
      <c r="B265" s="68">
        <v>65.0</v>
      </c>
      <c r="C265" s="188">
        <v>50.0</v>
      </c>
    </row>
    <row r="266">
      <c r="A266" s="429" t="s">
        <v>1138</v>
      </c>
      <c r="B266" s="68">
        <v>66.0</v>
      </c>
      <c r="C266" s="188">
        <v>43.0</v>
      </c>
    </row>
    <row r="267">
      <c r="A267" s="429" t="s">
        <v>1138</v>
      </c>
      <c r="B267" s="68">
        <v>67.0</v>
      </c>
      <c r="C267" s="188">
        <v>37.0</v>
      </c>
    </row>
    <row r="268">
      <c r="A268" s="429" t="s">
        <v>1138</v>
      </c>
      <c r="B268" s="68">
        <v>68.0</v>
      </c>
      <c r="C268" s="188">
        <v>38.0</v>
      </c>
    </row>
    <row r="269">
      <c r="A269" s="429" t="s">
        <v>1138</v>
      </c>
      <c r="B269" s="68">
        <v>69.0</v>
      </c>
      <c r="C269" s="188">
        <v>38.0</v>
      </c>
    </row>
    <row r="270">
      <c r="A270" s="429" t="s">
        <v>1138</v>
      </c>
      <c r="B270" s="68">
        <v>70.0</v>
      </c>
      <c r="C270" s="188">
        <v>32.0</v>
      </c>
    </row>
    <row r="271">
      <c r="A271" s="429" t="s">
        <v>1138</v>
      </c>
      <c r="B271" s="68">
        <v>71.0</v>
      </c>
      <c r="C271" s="188">
        <v>27.0</v>
      </c>
    </row>
    <row r="272">
      <c r="A272" s="429" t="s">
        <v>1138</v>
      </c>
      <c r="B272" s="68">
        <v>72.0</v>
      </c>
      <c r="C272" s="188">
        <v>25.0</v>
      </c>
    </row>
    <row r="273">
      <c r="A273" s="429" t="s">
        <v>1138</v>
      </c>
      <c r="B273" s="68">
        <v>73.0</v>
      </c>
      <c r="C273" s="188">
        <v>26.0</v>
      </c>
    </row>
    <row r="274">
      <c r="A274" s="429" t="s">
        <v>1138</v>
      </c>
      <c r="B274" s="68">
        <v>74.0</v>
      </c>
      <c r="C274" s="188">
        <v>26.0</v>
      </c>
    </row>
    <row r="275">
      <c r="A275" s="429" t="s">
        <v>1138</v>
      </c>
      <c r="B275" s="68">
        <v>75.0</v>
      </c>
      <c r="C275" s="188">
        <v>22.0</v>
      </c>
    </row>
    <row r="276">
      <c r="A276" s="429" t="s">
        <v>1138</v>
      </c>
      <c r="B276" s="68">
        <v>76.0</v>
      </c>
      <c r="C276" s="188">
        <v>30.0</v>
      </c>
    </row>
    <row r="277">
      <c r="A277" s="429" t="s">
        <v>1138</v>
      </c>
      <c r="B277" s="68">
        <v>77.0</v>
      </c>
      <c r="C277" s="188">
        <v>19.0</v>
      </c>
    </row>
    <row r="278">
      <c r="A278" s="429" t="s">
        <v>1138</v>
      </c>
      <c r="B278" s="68">
        <v>78.0</v>
      </c>
      <c r="C278" s="188">
        <v>25.0</v>
      </c>
    </row>
    <row r="279">
      <c r="A279" s="429" t="s">
        <v>1138</v>
      </c>
      <c r="B279" s="68">
        <v>79.0</v>
      </c>
      <c r="C279" s="188">
        <v>19.0</v>
      </c>
    </row>
    <row r="280">
      <c r="A280" s="429" t="s">
        <v>1138</v>
      </c>
      <c r="B280" s="68">
        <v>80.0</v>
      </c>
      <c r="C280" s="188">
        <v>25.0</v>
      </c>
    </row>
    <row r="281">
      <c r="A281" s="429" t="s">
        <v>1138</v>
      </c>
      <c r="B281" s="68">
        <v>81.0</v>
      </c>
      <c r="C281" s="188">
        <v>16.0</v>
      </c>
    </row>
    <row r="282">
      <c r="A282" s="429" t="s">
        <v>1138</v>
      </c>
      <c r="B282" s="68">
        <v>82.0</v>
      </c>
      <c r="C282" s="188">
        <v>9.0</v>
      </c>
    </row>
    <row r="283">
      <c r="A283" s="429" t="s">
        <v>1138</v>
      </c>
      <c r="B283" s="68">
        <v>83.0</v>
      </c>
      <c r="C283" s="188">
        <v>10.0</v>
      </c>
    </row>
    <row r="284">
      <c r="A284" s="429" t="s">
        <v>1138</v>
      </c>
      <c r="B284" s="68">
        <v>84.0</v>
      </c>
      <c r="C284" s="188">
        <v>8.0</v>
      </c>
    </row>
    <row r="285">
      <c r="A285" s="429" t="s">
        <v>1138</v>
      </c>
      <c r="B285" s="68">
        <v>85.0</v>
      </c>
      <c r="C285" s="188">
        <v>12.0</v>
      </c>
    </row>
    <row r="286">
      <c r="A286" s="429" t="s">
        <v>1138</v>
      </c>
      <c r="B286" s="68">
        <v>86.0</v>
      </c>
      <c r="C286" s="188">
        <v>13.0</v>
      </c>
    </row>
    <row r="287">
      <c r="A287" s="429" t="s">
        <v>1138</v>
      </c>
      <c r="B287" s="68">
        <v>87.0</v>
      </c>
      <c r="C287" s="188">
        <v>8.0</v>
      </c>
    </row>
    <row r="288">
      <c r="A288" s="429" t="s">
        <v>1138</v>
      </c>
      <c r="B288" s="68">
        <v>88.0</v>
      </c>
      <c r="C288" s="188">
        <v>2.0</v>
      </c>
    </row>
    <row r="289">
      <c r="A289" s="429" t="s">
        <v>1138</v>
      </c>
      <c r="B289" s="68">
        <v>89.0</v>
      </c>
      <c r="C289" s="188">
        <v>7.0</v>
      </c>
    </row>
    <row r="290">
      <c r="A290" s="429" t="s">
        <v>1138</v>
      </c>
      <c r="B290" s="68">
        <v>90.0</v>
      </c>
      <c r="C290" s="188">
        <v>11.0</v>
      </c>
    </row>
    <row r="291">
      <c r="A291" s="429" t="s">
        <v>1138</v>
      </c>
      <c r="B291" s="68">
        <v>91.0</v>
      </c>
      <c r="C291" s="188">
        <v>4.0</v>
      </c>
    </row>
    <row r="292">
      <c r="A292" s="429" t="s">
        <v>1138</v>
      </c>
      <c r="B292" s="68">
        <v>92.0</v>
      </c>
      <c r="C292" s="188">
        <v>6.0</v>
      </c>
    </row>
    <row r="293">
      <c r="A293" s="429" t="s">
        <v>1138</v>
      </c>
      <c r="B293" s="68">
        <v>93.0</v>
      </c>
      <c r="C293" s="188">
        <v>4.0</v>
      </c>
    </row>
    <row r="294">
      <c r="A294" s="429" t="s">
        <v>1138</v>
      </c>
      <c r="B294" s="68">
        <v>94.0</v>
      </c>
      <c r="C294" s="188">
        <v>3.0</v>
      </c>
    </row>
    <row r="295">
      <c r="A295" s="429" t="s">
        <v>1138</v>
      </c>
      <c r="B295" s="68">
        <v>95.0</v>
      </c>
      <c r="C295" s="188">
        <v>3.0</v>
      </c>
    </row>
    <row r="296">
      <c r="A296" s="429" t="s">
        <v>1138</v>
      </c>
      <c r="B296" s="68">
        <v>96.0</v>
      </c>
      <c r="C296" s="188">
        <v>4.0</v>
      </c>
    </row>
    <row r="297">
      <c r="A297" s="429" t="s">
        <v>1138</v>
      </c>
      <c r="B297" s="68">
        <v>97.0</v>
      </c>
      <c r="C297" s="188">
        <v>3.0</v>
      </c>
    </row>
    <row r="298">
      <c r="A298" s="429" t="s">
        <v>1138</v>
      </c>
      <c r="B298" s="68">
        <v>98.0</v>
      </c>
      <c r="C298" s="188">
        <v>3.0</v>
      </c>
    </row>
    <row r="299">
      <c r="A299" s="429" t="s">
        <v>1138</v>
      </c>
      <c r="B299" s="68">
        <v>99.0</v>
      </c>
      <c r="C299" s="188">
        <v>2.0</v>
      </c>
    </row>
    <row r="300">
      <c r="A300" s="429" t="s">
        <v>1138</v>
      </c>
      <c r="B300" s="68">
        <v>100.0</v>
      </c>
      <c r="C300" s="188">
        <v>14.0</v>
      </c>
    </row>
    <row r="301">
      <c r="A301" s="429" t="s">
        <v>1158</v>
      </c>
      <c r="B301" s="68">
        <v>0.0</v>
      </c>
      <c r="C301" s="188">
        <v>1738.0</v>
      </c>
    </row>
    <row r="302">
      <c r="A302" s="429" t="s">
        <v>1158</v>
      </c>
      <c r="B302" s="68">
        <v>1.0</v>
      </c>
      <c r="C302" s="188">
        <v>14.0</v>
      </c>
    </row>
    <row r="303">
      <c r="A303" s="429" t="s">
        <v>1158</v>
      </c>
      <c r="B303" s="68">
        <v>2.0</v>
      </c>
      <c r="C303" s="188">
        <v>17493.0</v>
      </c>
    </row>
    <row r="304">
      <c r="A304" s="429" t="s">
        <v>1158</v>
      </c>
      <c r="B304" s="68">
        <v>3.0</v>
      </c>
      <c r="C304" s="188">
        <v>551.0</v>
      </c>
    </row>
    <row r="305">
      <c r="A305" s="429" t="s">
        <v>1158</v>
      </c>
      <c r="B305" s="68">
        <v>4.0</v>
      </c>
      <c r="C305" s="188">
        <v>779.0</v>
      </c>
    </row>
    <row r="306">
      <c r="A306" s="429" t="s">
        <v>1158</v>
      </c>
      <c r="B306" s="68">
        <v>5.0</v>
      </c>
      <c r="C306" s="188">
        <v>776.0</v>
      </c>
    </row>
    <row r="307">
      <c r="A307" s="429" t="s">
        <v>1158</v>
      </c>
      <c r="B307" s="68">
        <v>6.0</v>
      </c>
      <c r="C307" s="188">
        <v>2091.0</v>
      </c>
    </row>
    <row r="308">
      <c r="A308" s="429" t="s">
        <v>1158</v>
      </c>
      <c r="B308" s="68">
        <v>7.0</v>
      </c>
      <c r="C308" s="188">
        <v>1571.0</v>
      </c>
    </row>
    <row r="309">
      <c r="A309" s="429" t="s">
        <v>1158</v>
      </c>
      <c r="B309" s="68">
        <v>8.0</v>
      </c>
      <c r="C309" s="188">
        <v>1322.0</v>
      </c>
    </row>
    <row r="310">
      <c r="A310" s="429" t="s">
        <v>1158</v>
      </c>
      <c r="B310" s="68">
        <v>9.0</v>
      </c>
      <c r="C310" s="188">
        <v>1039.0</v>
      </c>
    </row>
    <row r="311">
      <c r="A311" s="429" t="s">
        <v>1158</v>
      </c>
      <c r="B311" s="68">
        <v>10.0</v>
      </c>
      <c r="C311" s="188">
        <v>749.0</v>
      </c>
    </row>
    <row r="312">
      <c r="A312" s="429" t="s">
        <v>1158</v>
      </c>
      <c r="B312" s="68">
        <v>11.0</v>
      </c>
      <c r="C312" s="188">
        <v>536.0</v>
      </c>
    </row>
    <row r="313">
      <c r="A313" s="429" t="s">
        <v>1158</v>
      </c>
      <c r="B313" s="68">
        <v>12.0</v>
      </c>
      <c r="C313" s="188">
        <v>381.0</v>
      </c>
    </row>
    <row r="314">
      <c r="A314" s="429" t="s">
        <v>1158</v>
      </c>
      <c r="B314" s="68">
        <v>13.0</v>
      </c>
      <c r="C314" s="188">
        <v>347.0</v>
      </c>
    </row>
    <row r="315">
      <c r="A315" s="429" t="s">
        <v>1158</v>
      </c>
      <c r="B315" s="68">
        <v>14.0</v>
      </c>
      <c r="C315" s="188">
        <v>287.0</v>
      </c>
    </row>
    <row r="316">
      <c r="A316" s="429" t="s">
        <v>1158</v>
      </c>
      <c r="B316" s="68">
        <v>15.0</v>
      </c>
      <c r="C316" s="188">
        <v>289.0</v>
      </c>
    </row>
    <row r="317">
      <c r="A317" s="429" t="s">
        <v>1158</v>
      </c>
      <c r="B317" s="68">
        <v>16.0</v>
      </c>
      <c r="C317" s="188">
        <v>278.0</v>
      </c>
    </row>
    <row r="318">
      <c r="A318" s="429" t="s">
        <v>1158</v>
      </c>
      <c r="B318" s="68">
        <v>17.0</v>
      </c>
      <c r="C318" s="188">
        <v>301.0</v>
      </c>
    </row>
    <row r="319">
      <c r="A319" s="429" t="s">
        <v>1158</v>
      </c>
      <c r="B319" s="68">
        <v>18.0</v>
      </c>
      <c r="C319" s="188">
        <v>298.0</v>
      </c>
    </row>
    <row r="320">
      <c r="A320" s="429" t="s">
        <v>1158</v>
      </c>
      <c r="B320" s="68">
        <v>19.0</v>
      </c>
      <c r="C320" s="188">
        <v>295.0</v>
      </c>
    </row>
    <row r="321">
      <c r="A321" s="429" t="s">
        <v>1158</v>
      </c>
      <c r="B321" s="68">
        <v>20.0</v>
      </c>
      <c r="C321" s="188">
        <v>302.0</v>
      </c>
    </row>
    <row r="322">
      <c r="A322" s="429" t="s">
        <v>1158</v>
      </c>
      <c r="B322" s="68">
        <v>21.0</v>
      </c>
      <c r="C322" s="188">
        <v>272.0</v>
      </c>
    </row>
    <row r="323">
      <c r="A323" s="429" t="s">
        <v>1158</v>
      </c>
      <c r="B323" s="68">
        <v>22.0</v>
      </c>
      <c r="C323" s="188">
        <v>312.0</v>
      </c>
    </row>
    <row r="324">
      <c r="A324" s="429" t="s">
        <v>1158</v>
      </c>
      <c r="B324" s="68">
        <v>23.0</v>
      </c>
      <c r="C324" s="188">
        <v>280.0</v>
      </c>
    </row>
    <row r="325">
      <c r="A325" s="429" t="s">
        <v>1158</v>
      </c>
      <c r="B325" s="68">
        <v>24.0</v>
      </c>
      <c r="C325" s="188">
        <v>255.0</v>
      </c>
    </row>
    <row r="326">
      <c r="A326" s="429" t="s">
        <v>1158</v>
      </c>
      <c r="B326" s="68">
        <v>25.0</v>
      </c>
      <c r="C326" s="188">
        <v>246.0</v>
      </c>
    </row>
    <row r="327">
      <c r="A327" s="429" t="s">
        <v>1158</v>
      </c>
      <c r="B327" s="68">
        <v>26.0</v>
      </c>
      <c r="C327" s="188">
        <v>271.0</v>
      </c>
    </row>
    <row r="328">
      <c r="A328" s="429" t="s">
        <v>1158</v>
      </c>
      <c r="B328" s="68">
        <v>27.0</v>
      </c>
      <c r="C328" s="188">
        <v>213.0</v>
      </c>
    </row>
    <row r="329">
      <c r="A329" s="429" t="s">
        <v>1158</v>
      </c>
      <c r="B329" s="68">
        <v>28.0</v>
      </c>
      <c r="C329" s="188">
        <v>194.0</v>
      </c>
    </row>
    <row r="330">
      <c r="A330" s="429" t="s">
        <v>1158</v>
      </c>
      <c r="B330" s="68">
        <v>29.0</v>
      </c>
      <c r="C330" s="188">
        <v>206.0</v>
      </c>
    </row>
    <row r="331">
      <c r="A331" s="429" t="s">
        <v>1158</v>
      </c>
      <c r="B331" s="68">
        <v>30.0</v>
      </c>
      <c r="C331" s="188">
        <v>177.0</v>
      </c>
    </row>
    <row r="332">
      <c r="A332" s="429" t="s">
        <v>1158</v>
      </c>
      <c r="B332" s="68">
        <v>31.0</v>
      </c>
      <c r="C332" s="188">
        <v>146.0</v>
      </c>
    </row>
    <row r="333">
      <c r="A333" s="429" t="s">
        <v>1158</v>
      </c>
      <c r="B333" s="68">
        <v>32.0</v>
      </c>
      <c r="C333" s="188">
        <v>176.0</v>
      </c>
    </row>
    <row r="334">
      <c r="A334" s="429" t="s">
        <v>1158</v>
      </c>
      <c r="B334" s="68">
        <v>33.0</v>
      </c>
      <c r="C334" s="188">
        <v>146.0</v>
      </c>
    </row>
    <row r="335">
      <c r="A335" s="429" t="s">
        <v>1158</v>
      </c>
      <c r="B335" s="68">
        <v>34.0</v>
      </c>
      <c r="C335" s="188">
        <v>157.0</v>
      </c>
    </row>
    <row r="336">
      <c r="A336" s="429" t="s">
        <v>1158</v>
      </c>
      <c r="B336" s="68">
        <v>35.0</v>
      </c>
      <c r="C336" s="188">
        <v>131.0</v>
      </c>
    </row>
    <row r="337">
      <c r="A337" s="429" t="s">
        <v>1158</v>
      </c>
      <c r="B337" s="68">
        <v>36.0</v>
      </c>
      <c r="C337" s="188">
        <v>122.0</v>
      </c>
    </row>
    <row r="338">
      <c r="A338" s="429" t="s">
        <v>1158</v>
      </c>
      <c r="B338" s="68">
        <v>37.0</v>
      </c>
      <c r="C338" s="188">
        <v>125.0</v>
      </c>
    </row>
    <row r="339">
      <c r="A339" s="429" t="s">
        <v>1158</v>
      </c>
      <c r="B339" s="68">
        <v>38.0</v>
      </c>
      <c r="C339" s="188">
        <v>104.0</v>
      </c>
    </row>
    <row r="340">
      <c r="A340" s="429" t="s">
        <v>1158</v>
      </c>
      <c r="B340" s="68">
        <v>39.0</v>
      </c>
      <c r="C340" s="188">
        <v>109.0</v>
      </c>
    </row>
    <row r="341">
      <c r="A341" s="429" t="s">
        <v>1158</v>
      </c>
      <c r="B341" s="68">
        <v>40.0</v>
      </c>
      <c r="C341" s="188">
        <v>90.0</v>
      </c>
    </row>
    <row r="342">
      <c r="A342" s="429" t="s">
        <v>1158</v>
      </c>
      <c r="B342" s="68">
        <v>41.0</v>
      </c>
      <c r="C342" s="188">
        <v>91.0</v>
      </c>
    </row>
    <row r="343">
      <c r="A343" s="429" t="s">
        <v>1158</v>
      </c>
      <c r="B343" s="68">
        <v>42.0</v>
      </c>
      <c r="C343" s="188">
        <v>88.0</v>
      </c>
    </row>
    <row r="344">
      <c r="A344" s="429" t="s">
        <v>1158</v>
      </c>
      <c r="B344" s="68">
        <v>43.0</v>
      </c>
      <c r="C344" s="188">
        <v>97.0</v>
      </c>
    </row>
    <row r="345">
      <c r="A345" s="429" t="s">
        <v>1158</v>
      </c>
      <c r="B345" s="68">
        <v>44.0</v>
      </c>
      <c r="C345" s="188">
        <v>79.0</v>
      </c>
    </row>
    <row r="346">
      <c r="A346" s="429" t="s">
        <v>1158</v>
      </c>
      <c r="B346" s="68">
        <v>45.0</v>
      </c>
      <c r="C346" s="188">
        <v>71.0</v>
      </c>
    </row>
    <row r="347">
      <c r="A347" s="429" t="s">
        <v>1158</v>
      </c>
      <c r="B347" s="68">
        <v>46.0</v>
      </c>
      <c r="C347" s="188">
        <v>67.0</v>
      </c>
    </row>
    <row r="348">
      <c r="A348" s="429" t="s">
        <v>1158</v>
      </c>
      <c r="B348" s="68">
        <v>47.0</v>
      </c>
      <c r="C348" s="188">
        <v>57.0</v>
      </c>
    </row>
    <row r="349">
      <c r="A349" s="429" t="s">
        <v>1158</v>
      </c>
      <c r="B349" s="68">
        <v>48.0</v>
      </c>
      <c r="C349" s="188">
        <v>58.0</v>
      </c>
    </row>
    <row r="350">
      <c r="A350" s="429" t="s">
        <v>1158</v>
      </c>
      <c r="B350" s="68">
        <v>49.0</v>
      </c>
      <c r="C350" s="188">
        <v>44.0</v>
      </c>
    </row>
    <row r="351">
      <c r="A351" s="429" t="s">
        <v>1158</v>
      </c>
      <c r="B351" s="68">
        <v>50.0</v>
      </c>
      <c r="C351" s="188">
        <v>45.0</v>
      </c>
    </row>
    <row r="352">
      <c r="A352" s="429" t="s">
        <v>1158</v>
      </c>
      <c r="B352" s="68">
        <v>51.0</v>
      </c>
      <c r="C352" s="188">
        <v>42.0</v>
      </c>
    </row>
    <row r="353">
      <c r="A353" s="429" t="s">
        <v>1158</v>
      </c>
      <c r="B353" s="68">
        <v>52.0</v>
      </c>
      <c r="C353" s="188">
        <v>44.0</v>
      </c>
    </row>
    <row r="354">
      <c r="A354" s="429" t="s">
        <v>1158</v>
      </c>
      <c r="B354" s="68">
        <v>53.0</v>
      </c>
      <c r="C354" s="188">
        <v>35.0</v>
      </c>
    </row>
    <row r="355">
      <c r="A355" s="429" t="s">
        <v>1158</v>
      </c>
      <c r="B355" s="68">
        <v>54.0</v>
      </c>
      <c r="C355" s="188">
        <v>50.0</v>
      </c>
    </row>
    <row r="356">
      <c r="A356" s="429" t="s">
        <v>1158</v>
      </c>
      <c r="B356" s="68">
        <v>55.0</v>
      </c>
      <c r="C356" s="188">
        <v>34.0</v>
      </c>
    </row>
    <row r="357">
      <c r="A357" s="429" t="s">
        <v>1158</v>
      </c>
      <c r="B357" s="68">
        <v>56.0</v>
      </c>
      <c r="C357" s="188">
        <v>31.0</v>
      </c>
    </row>
    <row r="358">
      <c r="A358" s="429" t="s">
        <v>1158</v>
      </c>
      <c r="B358" s="68">
        <v>57.0</v>
      </c>
      <c r="C358" s="188">
        <v>40.0</v>
      </c>
    </row>
    <row r="359">
      <c r="A359" s="429" t="s">
        <v>1158</v>
      </c>
      <c r="B359" s="68">
        <v>58.0</v>
      </c>
      <c r="C359" s="188">
        <v>41.0</v>
      </c>
    </row>
    <row r="360">
      <c r="A360" s="429" t="s">
        <v>1158</v>
      </c>
      <c r="B360" s="68">
        <v>59.0</v>
      </c>
      <c r="C360" s="188">
        <v>23.0</v>
      </c>
    </row>
    <row r="361">
      <c r="A361" s="429" t="s">
        <v>1158</v>
      </c>
      <c r="B361" s="68">
        <v>60.0</v>
      </c>
      <c r="C361" s="188">
        <v>30.0</v>
      </c>
    </row>
    <row r="362">
      <c r="A362" s="429" t="s">
        <v>1158</v>
      </c>
      <c r="B362" s="68">
        <v>61.0</v>
      </c>
      <c r="C362" s="188">
        <v>26.0</v>
      </c>
    </row>
    <row r="363">
      <c r="A363" s="429" t="s">
        <v>1158</v>
      </c>
      <c r="B363" s="68">
        <v>62.0</v>
      </c>
      <c r="C363" s="188">
        <v>19.0</v>
      </c>
    </row>
    <row r="364">
      <c r="A364" s="429" t="s">
        <v>1158</v>
      </c>
      <c r="B364" s="68">
        <v>63.0</v>
      </c>
      <c r="C364" s="188">
        <v>32.0</v>
      </c>
    </row>
    <row r="365">
      <c r="A365" s="429" t="s">
        <v>1158</v>
      </c>
      <c r="B365" s="68">
        <v>64.0</v>
      </c>
      <c r="C365" s="188">
        <v>27.0</v>
      </c>
    </row>
    <row r="366">
      <c r="A366" s="429" t="s">
        <v>1158</v>
      </c>
      <c r="B366" s="68">
        <v>65.0</v>
      </c>
      <c r="C366" s="188">
        <v>27.0</v>
      </c>
    </row>
    <row r="367">
      <c r="A367" s="429" t="s">
        <v>1158</v>
      </c>
      <c r="B367" s="68">
        <v>66.0</v>
      </c>
      <c r="C367" s="188">
        <v>26.0</v>
      </c>
    </row>
    <row r="368">
      <c r="A368" s="429" t="s">
        <v>1158</v>
      </c>
      <c r="B368" s="68">
        <v>67.0</v>
      </c>
      <c r="C368" s="188">
        <v>22.0</v>
      </c>
    </row>
    <row r="369">
      <c r="A369" s="429" t="s">
        <v>1158</v>
      </c>
      <c r="B369" s="68">
        <v>68.0</v>
      </c>
      <c r="C369" s="188">
        <v>21.0</v>
      </c>
    </row>
    <row r="370">
      <c r="A370" s="429" t="s">
        <v>1158</v>
      </c>
      <c r="B370" s="68">
        <v>69.0</v>
      </c>
      <c r="C370" s="188">
        <v>28.0</v>
      </c>
    </row>
    <row r="371">
      <c r="A371" s="429" t="s">
        <v>1158</v>
      </c>
      <c r="B371" s="68">
        <v>70.0</v>
      </c>
      <c r="C371" s="188">
        <v>24.0</v>
      </c>
    </row>
    <row r="372">
      <c r="A372" s="429" t="s">
        <v>1158</v>
      </c>
      <c r="B372" s="68">
        <v>71.0</v>
      </c>
      <c r="C372" s="188">
        <v>27.0</v>
      </c>
    </row>
    <row r="373">
      <c r="A373" s="429" t="s">
        <v>1158</v>
      </c>
      <c r="B373" s="68">
        <v>72.0</v>
      </c>
      <c r="C373" s="188">
        <v>21.0</v>
      </c>
    </row>
    <row r="374">
      <c r="A374" s="429" t="s">
        <v>1158</v>
      </c>
      <c r="B374" s="68">
        <v>73.0</v>
      </c>
      <c r="C374" s="188">
        <v>21.0</v>
      </c>
    </row>
    <row r="375">
      <c r="A375" s="429" t="s">
        <v>1158</v>
      </c>
      <c r="B375" s="68">
        <v>74.0</v>
      </c>
      <c r="C375" s="188">
        <v>20.0</v>
      </c>
    </row>
    <row r="376">
      <c r="A376" s="429" t="s">
        <v>1158</v>
      </c>
      <c r="B376" s="68">
        <v>75.0</v>
      </c>
      <c r="C376" s="188">
        <v>17.0</v>
      </c>
    </row>
    <row r="377">
      <c r="A377" s="429" t="s">
        <v>1158</v>
      </c>
      <c r="B377" s="68">
        <v>76.0</v>
      </c>
      <c r="C377" s="188">
        <v>15.0</v>
      </c>
    </row>
    <row r="378">
      <c r="A378" s="429" t="s">
        <v>1158</v>
      </c>
      <c r="B378" s="68">
        <v>77.0</v>
      </c>
      <c r="C378" s="188">
        <v>17.0</v>
      </c>
    </row>
    <row r="379">
      <c r="A379" s="429" t="s">
        <v>1158</v>
      </c>
      <c r="B379" s="68">
        <v>78.0</v>
      </c>
      <c r="C379" s="188">
        <v>20.0</v>
      </c>
    </row>
    <row r="380">
      <c r="A380" s="429" t="s">
        <v>1158</v>
      </c>
      <c r="B380" s="68">
        <v>79.0</v>
      </c>
      <c r="C380" s="188">
        <v>15.0</v>
      </c>
    </row>
    <row r="381">
      <c r="A381" s="429" t="s">
        <v>1158</v>
      </c>
      <c r="B381" s="68">
        <v>80.0</v>
      </c>
      <c r="C381" s="188">
        <v>15.0</v>
      </c>
    </row>
    <row r="382">
      <c r="A382" s="429" t="s">
        <v>1158</v>
      </c>
      <c r="B382" s="68">
        <v>81.0</v>
      </c>
      <c r="C382" s="188">
        <v>18.0</v>
      </c>
    </row>
    <row r="383">
      <c r="A383" s="429" t="s">
        <v>1158</v>
      </c>
      <c r="B383" s="68">
        <v>82.0</v>
      </c>
      <c r="C383" s="188">
        <v>5.0</v>
      </c>
    </row>
    <row r="384">
      <c r="A384" s="429" t="s">
        <v>1158</v>
      </c>
      <c r="B384" s="68">
        <v>83.0</v>
      </c>
      <c r="C384" s="188">
        <v>6.0</v>
      </c>
    </row>
    <row r="385">
      <c r="A385" s="429" t="s">
        <v>1158</v>
      </c>
      <c r="B385" s="68">
        <v>84.0</v>
      </c>
      <c r="C385" s="188">
        <v>8.0</v>
      </c>
    </row>
    <row r="386">
      <c r="A386" s="429" t="s">
        <v>1158</v>
      </c>
      <c r="B386" s="68">
        <v>85.0</v>
      </c>
      <c r="C386" s="188">
        <v>12.0</v>
      </c>
    </row>
    <row r="387">
      <c r="A387" s="429" t="s">
        <v>1158</v>
      </c>
      <c r="B387" s="68">
        <v>86.0</v>
      </c>
      <c r="C387" s="188">
        <v>9.0</v>
      </c>
    </row>
    <row r="388">
      <c r="A388" s="429" t="s">
        <v>1158</v>
      </c>
      <c r="B388" s="68">
        <v>87.0</v>
      </c>
      <c r="C388" s="188">
        <v>6.0</v>
      </c>
    </row>
    <row r="389">
      <c r="A389" s="429" t="s">
        <v>1158</v>
      </c>
      <c r="B389" s="68">
        <v>88.0</v>
      </c>
      <c r="C389" s="188">
        <v>3.0</v>
      </c>
    </row>
    <row r="390">
      <c r="A390" s="429" t="s">
        <v>1158</v>
      </c>
      <c r="B390" s="68">
        <v>89.0</v>
      </c>
      <c r="C390" s="188">
        <v>6.0</v>
      </c>
    </row>
    <row r="391">
      <c r="A391" s="429" t="s">
        <v>1158</v>
      </c>
      <c r="B391" s="68">
        <v>90.0</v>
      </c>
      <c r="C391" s="188">
        <v>3.0</v>
      </c>
    </row>
    <row r="392">
      <c r="A392" s="429" t="s">
        <v>1158</v>
      </c>
      <c r="B392" s="68">
        <v>91.0</v>
      </c>
      <c r="C392" s="188">
        <v>5.0</v>
      </c>
    </row>
    <row r="393">
      <c r="A393" s="429" t="s">
        <v>1158</v>
      </c>
      <c r="B393" s="68">
        <v>92.0</v>
      </c>
      <c r="C393" s="188">
        <v>3.0</v>
      </c>
    </row>
    <row r="394">
      <c r="A394" s="429" t="s">
        <v>1158</v>
      </c>
      <c r="B394" s="68">
        <v>93.0</v>
      </c>
      <c r="C394" s="188">
        <v>3.0</v>
      </c>
    </row>
    <row r="395">
      <c r="A395" s="429" t="s">
        <v>1158</v>
      </c>
      <c r="B395" s="68">
        <v>94.0</v>
      </c>
      <c r="C395" s="188">
        <v>3.0</v>
      </c>
    </row>
    <row r="396">
      <c r="A396" s="429" t="s">
        <v>1158</v>
      </c>
      <c r="B396" s="68">
        <v>95.0</v>
      </c>
      <c r="C396" s="188">
        <v>1.0</v>
      </c>
    </row>
    <row r="397">
      <c r="A397" s="429" t="s">
        <v>1158</v>
      </c>
      <c r="B397" s="68">
        <v>96.0</v>
      </c>
      <c r="C397" s="188">
        <v>4.0</v>
      </c>
    </row>
    <row r="398">
      <c r="A398" s="429" t="s">
        <v>1158</v>
      </c>
      <c r="B398" s="68">
        <v>97.0</v>
      </c>
      <c r="C398" s="188">
        <v>4.0</v>
      </c>
    </row>
    <row r="399">
      <c r="A399" s="429" t="s">
        <v>1158</v>
      </c>
      <c r="B399" s="68">
        <v>98.0</v>
      </c>
      <c r="C399" s="188">
        <v>3.0</v>
      </c>
    </row>
    <row r="400">
      <c r="A400" s="429" t="s">
        <v>1158</v>
      </c>
      <c r="B400" s="68">
        <v>99.0</v>
      </c>
      <c r="C400" s="188">
        <v>1.0</v>
      </c>
    </row>
    <row r="401">
      <c r="A401" s="429" t="s">
        <v>1158</v>
      </c>
      <c r="B401" s="68">
        <v>100.0</v>
      </c>
      <c r="C401" s="188">
        <v>16.0</v>
      </c>
    </row>
    <row r="402">
      <c r="A402" s="429" t="s">
        <v>1179</v>
      </c>
      <c r="B402" s="68">
        <v>0.0</v>
      </c>
      <c r="C402" s="188">
        <v>122.0</v>
      </c>
    </row>
    <row r="403">
      <c r="A403" s="429" t="s">
        <v>1179</v>
      </c>
      <c r="B403" s="68">
        <v>2.0</v>
      </c>
      <c r="C403" s="188">
        <v>1756.0</v>
      </c>
    </row>
    <row r="404">
      <c r="A404" s="429" t="s">
        <v>1179</v>
      </c>
      <c r="B404" s="68">
        <v>3.0</v>
      </c>
      <c r="C404" s="188">
        <v>67.0</v>
      </c>
    </row>
    <row r="405">
      <c r="A405" s="429" t="s">
        <v>1179</v>
      </c>
      <c r="B405" s="68">
        <v>4.0</v>
      </c>
      <c r="C405" s="188">
        <v>113.0</v>
      </c>
    </row>
    <row r="406">
      <c r="A406" s="429" t="s">
        <v>1179</v>
      </c>
      <c r="B406" s="68">
        <v>5.0</v>
      </c>
      <c r="C406" s="188">
        <v>99.0</v>
      </c>
    </row>
    <row r="407">
      <c r="A407" s="429" t="s">
        <v>1179</v>
      </c>
      <c r="B407" s="68">
        <v>6.0</v>
      </c>
      <c r="C407" s="188">
        <v>267.0</v>
      </c>
    </row>
    <row r="408">
      <c r="A408" s="429" t="s">
        <v>1179</v>
      </c>
      <c r="B408" s="68">
        <v>7.0</v>
      </c>
      <c r="C408" s="188">
        <v>176.0</v>
      </c>
    </row>
    <row r="409">
      <c r="A409" s="429" t="s">
        <v>1179</v>
      </c>
      <c r="B409" s="68">
        <v>8.0</v>
      </c>
      <c r="C409" s="188">
        <v>148.0</v>
      </c>
    </row>
    <row r="410">
      <c r="A410" s="429" t="s">
        <v>1179</v>
      </c>
      <c r="B410" s="68">
        <v>9.0</v>
      </c>
      <c r="C410" s="188">
        <v>87.0</v>
      </c>
    </row>
    <row r="411">
      <c r="A411" s="429" t="s">
        <v>1179</v>
      </c>
      <c r="B411" s="68">
        <v>10.0</v>
      </c>
      <c r="C411" s="188">
        <v>58.0</v>
      </c>
    </row>
    <row r="412">
      <c r="A412" s="429" t="s">
        <v>1179</v>
      </c>
      <c r="B412" s="68">
        <v>11.0</v>
      </c>
      <c r="C412" s="188">
        <v>47.0</v>
      </c>
    </row>
    <row r="413">
      <c r="A413" s="429" t="s">
        <v>1179</v>
      </c>
      <c r="B413" s="68">
        <v>12.0</v>
      </c>
      <c r="C413" s="188">
        <v>22.0</v>
      </c>
    </row>
    <row r="414">
      <c r="A414" s="429" t="s">
        <v>1179</v>
      </c>
      <c r="B414" s="68">
        <v>13.0</v>
      </c>
      <c r="C414" s="188">
        <v>25.0</v>
      </c>
    </row>
    <row r="415">
      <c r="A415" s="429" t="s">
        <v>1179</v>
      </c>
      <c r="B415" s="68">
        <v>14.0</v>
      </c>
      <c r="C415" s="188">
        <v>32.0</v>
      </c>
    </row>
    <row r="416">
      <c r="A416" s="429" t="s">
        <v>1179</v>
      </c>
      <c r="B416" s="68">
        <v>15.0</v>
      </c>
      <c r="C416" s="188">
        <v>17.0</v>
      </c>
    </row>
    <row r="417">
      <c r="A417" s="429" t="s">
        <v>1179</v>
      </c>
      <c r="B417" s="68">
        <v>16.0</v>
      </c>
      <c r="C417" s="188">
        <v>20.0</v>
      </c>
    </row>
    <row r="418">
      <c r="A418" s="429" t="s">
        <v>1179</v>
      </c>
      <c r="B418" s="68">
        <v>17.0</v>
      </c>
      <c r="C418" s="188">
        <v>27.0</v>
      </c>
    </row>
    <row r="419">
      <c r="A419" s="429" t="s">
        <v>1179</v>
      </c>
      <c r="B419" s="68">
        <v>18.0</v>
      </c>
      <c r="C419" s="188">
        <v>12.0</v>
      </c>
    </row>
    <row r="420">
      <c r="A420" s="429" t="s">
        <v>1179</v>
      </c>
      <c r="B420" s="68">
        <v>19.0</v>
      </c>
      <c r="C420" s="188">
        <v>13.0</v>
      </c>
    </row>
    <row r="421">
      <c r="A421" s="429" t="s">
        <v>1179</v>
      </c>
      <c r="B421" s="68">
        <v>20.0</v>
      </c>
      <c r="C421" s="188">
        <v>20.0</v>
      </c>
    </row>
    <row r="422">
      <c r="A422" s="429" t="s">
        <v>1179</v>
      </c>
      <c r="B422" s="68">
        <v>21.0</v>
      </c>
      <c r="C422" s="188">
        <v>18.0</v>
      </c>
    </row>
    <row r="423">
      <c r="A423" s="429" t="s">
        <v>1179</v>
      </c>
      <c r="B423" s="68">
        <v>22.0</v>
      </c>
      <c r="C423" s="188">
        <v>17.0</v>
      </c>
    </row>
    <row r="424">
      <c r="A424" s="429" t="s">
        <v>1179</v>
      </c>
      <c r="B424" s="68">
        <v>23.0</v>
      </c>
      <c r="C424" s="188">
        <v>5.0</v>
      </c>
    </row>
    <row r="425">
      <c r="A425" s="429" t="s">
        <v>1179</v>
      </c>
      <c r="B425" s="68">
        <v>24.0</v>
      </c>
      <c r="C425" s="188">
        <v>13.0</v>
      </c>
    </row>
    <row r="426">
      <c r="A426" s="429" t="s">
        <v>1179</v>
      </c>
      <c r="B426" s="68">
        <v>25.0</v>
      </c>
      <c r="C426" s="188">
        <v>10.0</v>
      </c>
    </row>
    <row r="427">
      <c r="A427" s="429" t="s">
        <v>1179</v>
      </c>
      <c r="B427" s="68">
        <v>26.0</v>
      </c>
      <c r="C427" s="188">
        <v>10.0</v>
      </c>
    </row>
    <row r="428">
      <c r="A428" s="429" t="s">
        <v>1179</v>
      </c>
      <c r="B428" s="68">
        <v>27.0</v>
      </c>
      <c r="C428" s="188">
        <v>16.0</v>
      </c>
    </row>
    <row r="429">
      <c r="A429" s="429" t="s">
        <v>1179</v>
      </c>
      <c r="B429" s="68">
        <v>28.0</v>
      </c>
      <c r="C429" s="188">
        <v>13.0</v>
      </c>
    </row>
    <row r="430">
      <c r="A430" s="429" t="s">
        <v>1179</v>
      </c>
      <c r="B430" s="68">
        <v>29.0</v>
      </c>
      <c r="C430" s="188">
        <v>11.0</v>
      </c>
    </row>
    <row r="431">
      <c r="A431" s="429" t="s">
        <v>1179</v>
      </c>
      <c r="B431" s="68">
        <v>30.0</v>
      </c>
      <c r="C431" s="188">
        <v>7.0</v>
      </c>
    </row>
    <row r="432">
      <c r="A432" s="429" t="s">
        <v>1179</v>
      </c>
      <c r="B432" s="68">
        <v>31.0</v>
      </c>
      <c r="C432" s="188">
        <v>7.0</v>
      </c>
    </row>
    <row r="433">
      <c r="A433" s="429" t="s">
        <v>1179</v>
      </c>
      <c r="B433" s="68">
        <v>32.0</v>
      </c>
      <c r="C433" s="188">
        <v>8.0</v>
      </c>
    </row>
    <row r="434">
      <c r="A434" s="429" t="s">
        <v>1179</v>
      </c>
      <c r="B434" s="68">
        <v>33.0</v>
      </c>
      <c r="C434" s="188">
        <v>7.0</v>
      </c>
    </row>
    <row r="435">
      <c r="A435" s="429" t="s">
        <v>1179</v>
      </c>
      <c r="B435" s="68">
        <v>34.0</v>
      </c>
      <c r="C435" s="188">
        <v>5.0</v>
      </c>
    </row>
    <row r="436">
      <c r="A436" s="429" t="s">
        <v>1179</v>
      </c>
      <c r="B436" s="68">
        <v>35.0</v>
      </c>
      <c r="C436" s="188">
        <v>7.0</v>
      </c>
    </row>
    <row r="437">
      <c r="A437" s="429" t="s">
        <v>1179</v>
      </c>
      <c r="B437" s="68">
        <v>36.0</v>
      </c>
      <c r="C437" s="188">
        <v>6.0</v>
      </c>
    </row>
    <row r="438">
      <c r="A438" s="429" t="s">
        <v>1179</v>
      </c>
      <c r="B438" s="68">
        <v>37.0</v>
      </c>
      <c r="C438" s="188">
        <v>5.0</v>
      </c>
    </row>
    <row r="439">
      <c r="A439" s="429" t="s">
        <v>1179</v>
      </c>
      <c r="B439" s="68">
        <v>38.0</v>
      </c>
      <c r="C439" s="188">
        <v>1.0</v>
      </c>
    </row>
    <row r="440">
      <c r="A440" s="429" t="s">
        <v>1179</v>
      </c>
      <c r="B440" s="68">
        <v>39.0</v>
      </c>
      <c r="C440" s="188">
        <v>5.0</v>
      </c>
    </row>
    <row r="441">
      <c r="A441" s="429" t="s">
        <v>1179</v>
      </c>
      <c r="B441" s="68">
        <v>40.0</v>
      </c>
      <c r="C441" s="188">
        <v>5.0</v>
      </c>
    </row>
    <row r="442">
      <c r="A442" s="429" t="s">
        <v>1179</v>
      </c>
      <c r="B442" s="68">
        <v>41.0</v>
      </c>
      <c r="C442" s="188">
        <v>10.0</v>
      </c>
    </row>
    <row r="443">
      <c r="A443" s="429" t="s">
        <v>1179</v>
      </c>
      <c r="B443" s="68">
        <v>42.0</v>
      </c>
      <c r="C443" s="188">
        <v>3.0</v>
      </c>
    </row>
    <row r="444">
      <c r="A444" s="429" t="s">
        <v>1179</v>
      </c>
      <c r="B444" s="68">
        <v>43.0</v>
      </c>
      <c r="C444" s="188">
        <v>1.0</v>
      </c>
    </row>
    <row r="445">
      <c r="A445" s="429" t="s">
        <v>1179</v>
      </c>
      <c r="B445" s="68">
        <v>44.0</v>
      </c>
      <c r="C445" s="188">
        <v>5.0</v>
      </c>
    </row>
    <row r="446">
      <c r="A446" s="429" t="s">
        <v>1179</v>
      </c>
      <c r="B446" s="68">
        <v>45.0</v>
      </c>
      <c r="C446" s="188">
        <v>3.0</v>
      </c>
    </row>
    <row r="447">
      <c r="A447" s="429" t="s">
        <v>1179</v>
      </c>
      <c r="B447" s="68">
        <v>46.0</v>
      </c>
      <c r="C447" s="188">
        <v>7.0</v>
      </c>
    </row>
    <row r="448">
      <c r="A448" s="429" t="s">
        <v>1179</v>
      </c>
      <c r="B448" s="68">
        <v>47.0</v>
      </c>
      <c r="C448" s="188">
        <v>2.0</v>
      </c>
    </row>
    <row r="449">
      <c r="A449" s="429" t="s">
        <v>1179</v>
      </c>
      <c r="B449" s="68">
        <v>48.0</v>
      </c>
      <c r="C449" s="188">
        <v>1.0</v>
      </c>
    </row>
    <row r="450">
      <c r="A450" s="429" t="s">
        <v>1179</v>
      </c>
      <c r="B450" s="68">
        <v>49.0</v>
      </c>
      <c r="C450" s="188">
        <v>7.0</v>
      </c>
    </row>
    <row r="451">
      <c r="A451" s="429" t="s">
        <v>1179</v>
      </c>
      <c r="B451" s="68">
        <v>51.0</v>
      </c>
      <c r="C451" s="188">
        <v>2.0</v>
      </c>
    </row>
    <row r="452">
      <c r="A452" s="429" t="s">
        <v>1179</v>
      </c>
      <c r="B452" s="68">
        <v>52.0</v>
      </c>
      <c r="C452" s="188">
        <v>2.0</v>
      </c>
    </row>
    <row r="453">
      <c r="A453" s="429" t="s">
        <v>1179</v>
      </c>
      <c r="B453" s="68">
        <v>54.0</v>
      </c>
      <c r="C453" s="188">
        <v>1.0</v>
      </c>
    </row>
    <row r="454">
      <c r="A454" s="429" t="s">
        <v>1179</v>
      </c>
      <c r="B454" s="68">
        <v>56.0</v>
      </c>
      <c r="C454" s="188">
        <v>1.0</v>
      </c>
    </row>
    <row r="455">
      <c r="A455" s="429" t="s">
        <v>1179</v>
      </c>
      <c r="B455" s="68">
        <v>58.0</v>
      </c>
      <c r="C455" s="188">
        <v>2.0</v>
      </c>
    </row>
    <row r="456">
      <c r="A456" s="429" t="s">
        <v>1179</v>
      </c>
      <c r="B456" s="68">
        <v>59.0</v>
      </c>
      <c r="C456" s="188">
        <v>1.0</v>
      </c>
    </row>
    <row r="457">
      <c r="A457" s="429" t="s">
        <v>1179</v>
      </c>
      <c r="B457" s="68">
        <v>60.0</v>
      </c>
      <c r="C457" s="188">
        <v>4.0</v>
      </c>
    </row>
    <row r="458">
      <c r="A458" s="429" t="s">
        <v>1179</v>
      </c>
      <c r="B458" s="68">
        <v>62.0</v>
      </c>
      <c r="C458" s="188">
        <v>1.0</v>
      </c>
    </row>
    <row r="459">
      <c r="A459" s="429" t="s">
        <v>1179</v>
      </c>
      <c r="B459" s="68">
        <v>65.0</v>
      </c>
      <c r="C459" s="188">
        <v>2.0</v>
      </c>
    </row>
    <row r="460">
      <c r="A460" s="429" t="s">
        <v>1179</v>
      </c>
      <c r="B460" s="68">
        <v>66.0</v>
      </c>
      <c r="C460" s="188">
        <v>1.0</v>
      </c>
    </row>
    <row r="461">
      <c r="A461" s="429" t="s">
        <v>1179</v>
      </c>
      <c r="B461" s="68">
        <v>67.0</v>
      </c>
      <c r="C461" s="188">
        <v>1.0</v>
      </c>
    </row>
    <row r="462">
      <c r="A462" s="429" t="s">
        <v>1179</v>
      </c>
      <c r="B462" s="68">
        <v>70.0</v>
      </c>
      <c r="C462" s="188">
        <v>2.0</v>
      </c>
    </row>
    <row r="463">
      <c r="A463" s="429" t="s">
        <v>1179</v>
      </c>
      <c r="B463" s="68">
        <v>71.0</v>
      </c>
      <c r="C463" s="188">
        <v>1.0</v>
      </c>
    </row>
    <row r="464">
      <c r="A464" s="429" t="s">
        <v>1179</v>
      </c>
      <c r="B464" s="68">
        <v>72.0</v>
      </c>
      <c r="C464" s="188">
        <v>1.0</v>
      </c>
    </row>
    <row r="465">
      <c r="A465" s="429" t="s">
        <v>1179</v>
      </c>
      <c r="B465" s="68">
        <v>75.0</v>
      </c>
      <c r="C465" s="188">
        <v>3.0</v>
      </c>
    </row>
    <row r="466">
      <c r="A466" s="429" t="s">
        <v>1179</v>
      </c>
      <c r="B466" s="68">
        <v>77.0</v>
      </c>
      <c r="C466" s="188">
        <v>1.0</v>
      </c>
    </row>
    <row r="467">
      <c r="A467" s="429" t="s">
        <v>1179</v>
      </c>
      <c r="B467" s="68">
        <v>78.0</v>
      </c>
      <c r="C467" s="188">
        <v>1.0</v>
      </c>
    </row>
    <row r="468">
      <c r="A468" s="429" t="s">
        <v>1179</v>
      </c>
      <c r="B468" s="68">
        <v>79.0</v>
      </c>
      <c r="C468" s="188">
        <v>1.0</v>
      </c>
    </row>
    <row r="469">
      <c r="A469" s="429" t="s">
        <v>1179</v>
      </c>
      <c r="B469" s="68">
        <v>80.0</v>
      </c>
      <c r="C469" s="188">
        <v>3.0</v>
      </c>
    </row>
    <row r="470">
      <c r="A470" s="429" t="s">
        <v>1179</v>
      </c>
      <c r="B470" s="68">
        <v>81.0</v>
      </c>
      <c r="C470" s="188">
        <v>1.0</v>
      </c>
    </row>
    <row r="471">
      <c r="A471" s="429" t="s">
        <v>1179</v>
      </c>
      <c r="B471" s="68">
        <v>83.0</v>
      </c>
      <c r="C471" s="188">
        <v>1.0</v>
      </c>
    </row>
    <row r="472">
      <c r="A472" s="429" t="s">
        <v>1179</v>
      </c>
      <c r="B472" s="68">
        <v>85.0</v>
      </c>
      <c r="C472" s="188">
        <v>3.0</v>
      </c>
    </row>
    <row r="473">
      <c r="A473" s="429" t="s">
        <v>1179</v>
      </c>
      <c r="B473" s="68">
        <v>86.0</v>
      </c>
      <c r="C473" s="188">
        <v>1.0</v>
      </c>
    </row>
    <row r="474">
      <c r="A474" s="429" t="s">
        <v>1179</v>
      </c>
      <c r="B474" s="68">
        <v>87.0</v>
      </c>
      <c r="C474" s="188">
        <v>1.0</v>
      </c>
    </row>
    <row r="475">
      <c r="A475" s="429" t="s">
        <v>1179</v>
      </c>
      <c r="B475" s="68">
        <v>88.0</v>
      </c>
      <c r="C475" s="188">
        <v>1.0</v>
      </c>
    </row>
    <row r="476">
      <c r="A476" s="429" t="s">
        <v>1179</v>
      </c>
      <c r="B476" s="68">
        <v>90.0</v>
      </c>
      <c r="C476" s="188">
        <v>2.0</v>
      </c>
    </row>
    <row r="477">
      <c r="A477" s="429" t="s">
        <v>1179</v>
      </c>
      <c r="B477" s="68">
        <v>91.0</v>
      </c>
      <c r="C477" s="188">
        <v>1.0</v>
      </c>
    </row>
    <row r="478">
      <c r="A478" s="429" t="s">
        <v>1179</v>
      </c>
      <c r="B478" s="68">
        <v>92.0</v>
      </c>
      <c r="C478" s="188">
        <v>1.0</v>
      </c>
    </row>
    <row r="479">
      <c r="A479" s="429" t="s">
        <v>1179</v>
      </c>
      <c r="B479" s="68">
        <v>94.0</v>
      </c>
      <c r="C479" s="188">
        <v>1.0</v>
      </c>
    </row>
    <row r="480">
      <c r="A480" s="429" t="s">
        <v>1179</v>
      </c>
      <c r="B480" s="68">
        <v>95.0</v>
      </c>
      <c r="C480" s="188">
        <v>1.0</v>
      </c>
    </row>
    <row r="481">
      <c r="A481" s="429" t="s">
        <v>1179</v>
      </c>
      <c r="B481" s="68">
        <v>99.0</v>
      </c>
      <c r="C481" s="188">
        <v>1.0</v>
      </c>
    </row>
    <row r="482">
      <c r="A482" s="429" t="s">
        <v>1179</v>
      </c>
      <c r="B482" s="68">
        <v>100.0</v>
      </c>
      <c r="C482" s="188">
        <v>1.0</v>
      </c>
    </row>
    <row r="483">
      <c r="A483" s="429" t="s">
        <v>1200</v>
      </c>
      <c r="B483" s="68">
        <v>0.0</v>
      </c>
      <c r="C483" s="188">
        <v>414.0</v>
      </c>
    </row>
    <row r="484">
      <c r="A484" s="429" t="s">
        <v>1200</v>
      </c>
      <c r="B484" s="68">
        <v>1.0</v>
      </c>
      <c r="C484" s="188">
        <v>4.0</v>
      </c>
    </row>
    <row r="485">
      <c r="A485" s="429" t="s">
        <v>1200</v>
      </c>
      <c r="B485" s="68">
        <v>2.0</v>
      </c>
      <c r="C485" s="188">
        <v>4489.0</v>
      </c>
    </row>
    <row r="486">
      <c r="A486" s="429" t="s">
        <v>1200</v>
      </c>
      <c r="B486" s="68">
        <v>3.0</v>
      </c>
      <c r="C486" s="188">
        <v>141.0</v>
      </c>
    </row>
    <row r="487">
      <c r="A487" s="429" t="s">
        <v>1200</v>
      </c>
      <c r="B487" s="68">
        <v>4.0</v>
      </c>
      <c r="C487" s="188">
        <v>188.0</v>
      </c>
    </row>
    <row r="488">
      <c r="A488" s="429" t="s">
        <v>1200</v>
      </c>
      <c r="B488" s="68">
        <v>5.0</v>
      </c>
      <c r="C488" s="188">
        <v>206.0</v>
      </c>
    </row>
    <row r="489">
      <c r="A489" s="429" t="s">
        <v>1200</v>
      </c>
      <c r="B489" s="68">
        <v>6.0</v>
      </c>
      <c r="C489" s="188">
        <v>643.0</v>
      </c>
    </row>
    <row r="490">
      <c r="A490" s="429" t="s">
        <v>1200</v>
      </c>
      <c r="B490" s="68">
        <v>7.0</v>
      </c>
      <c r="C490" s="188">
        <v>475.0</v>
      </c>
    </row>
    <row r="491">
      <c r="A491" s="429" t="s">
        <v>1200</v>
      </c>
      <c r="B491" s="68">
        <v>8.0</v>
      </c>
      <c r="C491" s="188">
        <v>383.0</v>
      </c>
    </row>
    <row r="492">
      <c r="A492" s="429" t="s">
        <v>1200</v>
      </c>
      <c r="B492" s="68">
        <v>9.0</v>
      </c>
      <c r="C492" s="188">
        <v>217.0</v>
      </c>
    </row>
    <row r="493">
      <c r="A493" s="429" t="s">
        <v>1200</v>
      </c>
      <c r="B493" s="68">
        <v>10.0</v>
      </c>
      <c r="C493" s="188">
        <v>150.0</v>
      </c>
    </row>
    <row r="494">
      <c r="A494" s="429" t="s">
        <v>1200</v>
      </c>
      <c r="B494" s="68">
        <v>11.0</v>
      </c>
      <c r="C494" s="188">
        <v>110.0</v>
      </c>
    </row>
    <row r="495">
      <c r="A495" s="429" t="s">
        <v>1200</v>
      </c>
      <c r="B495" s="68">
        <v>12.0</v>
      </c>
      <c r="C495" s="188">
        <v>78.0</v>
      </c>
    </row>
    <row r="496">
      <c r="A496" s="429" t="s">
        <v>1200</v>
      </c>
      <c r="B496" s="68">
        <v>13.0</v>
      </c>
      <c r="C496" s="188">
        <v>45.0</v>
      </c>
    </row>
    <row r="497">
      <c r="A497" s="429" t="s">
        <v>1200</v>
      </c>
      <c r="B497" s="68">
        <v>14.0</v>
      </c>
      <c r="C497" s="188">
        <v>54.0</v>
      </c>
    </row>
    <row r="498">
      <c r="A498" s="429" t="s">
        <v>1200</v>
      </c>
      <c r="B498" s="68">
        <v>15.0</v>
      </c>
      <c r="C498" s="188">
        <v>42.0</v>
      </c>
    </row>
    <row r="499">
      <c r="A499" s="429" t="s">
        <v>1200</v>
      </c>
      <c r="B499" s="68">
        <v>16.0</v>
      </c>
      <c r="C499" s="188">
        <v>37.0</v>
      </c>
    </row>
    <row r="500">
      <c r="A500" s="429" t="s">
        <v>1200</v>
      </c>
      <c r="B500" s="68">
        <v>17.0</v>
      </c>
      <c r="C500" s="188">
        <v>45.0</v>
      </c>
    </row>
    <row r="501">
      <c r="A501" s="429" t="s">
        <v>1200</v>
      </c>
      <c r="B501" s="68">
        <v>18.0</v>
      </c>
      <c r="C501" s="188">
        <v>38.0</v>
      </c>
    </row>
    <row r="502">
      <c r="A502" s="429" t="s">
        <v>1200</v>
      </c>
      <c r="B502" s="68">
        <v>19.0</v>
      </c>
      <c r="C502" s="188">
        <v>28.0</v>
      </c>
    </row>
    <row r="503">
      <c r="A503" s="429" t="s">
        <v>1200</v>
      </c>
      <c r="B503" s="68">
        <v>20.0</v>
      </c>
      <c r="C503" s="188">
        <v>32.0</v>
      </c>
    </row>
    <row r="504">
      <c r="A504" s="429" t="s">
        <v>1200</v>
      </c>
      <c r="B504" s="68">
        <v>21.0</v>
      </c>
      <c r="C504" s="188">
        <v>28.0</v>
      </c>
    </row>
    <row r="505">
      <c r="A505" s="429" t="s">
        <v>1200</v>
      </c>
      <c r="B505" s="68">
        <v>22.0</v>
      </c>
      <c r="C505" s="188">
        <v>21.0</v>
      </c>
    </row>
    <row r="506">
      <c r="A506" s="429" t="s">
        <v>1200</v>
      </c>
      <c r="B506" s="68">
        <v>23.0</v>
      </c>
      <c r="C506" s="188">
        <v>15.0</v>
      </c>
    </row>
    <row r="507">
      <c r="A507" s="429" t="s">
        <v>1200</v>
      </c>
      <c r="B507" s="68">
        <v>24.0</v>
      </c>
      <c r="C507" s="188">
        <v>18.0</v>
      </c>
    </row>
    <row r="508">
      <c r="A508" s="429" t="s">
        <v>1200</v>
      </c>
      <c r="B508" s="68">
        <v>25.0</v>
      </c>
      <c r="C508" s="188">
        <v>16.0</v>
      </c>
    </row>
    <row r="509">
      <c r="A509" s="429" t="s">
        <v>1200</v>
      </c>
      <c r="B509" s="68">
        <v>26.0</v>
      </c>
      <c r="C509" s="188">
        <v>22.0</v>
      </c>
    </row>
    <row r="510">
      <c r="A510" s="429" t="s">
        <v>1200</v>
      </c>
      <c r="B510" s="68">
        <v>27.0</v>
      </c>
      <c r="C510" s="188">
        <v>17.0</v>
      </c>
    </row>
    <row r="511">
      <c r="A511" s="429" t="s">
        <v>1200</v>
      </c>
      <c r="B511" s="68">
        <v>28.0</v>
      </c>
      <c r="C511" s="188">
        <v>13.0</v>
      </c>
    </row>
    <row r="512">
      <c r="A512" s="429" t="s">
        <v>1200</v>
      </c>
      <c r="B512" s="68">
        <v>29.0</v>
      </c>
      <c r="C512" s="188">
        <v>4.0</v>
      </c>
    </row>
    <row r="513">
      <c r="A513" s="429" t="s">
        <v>1200</v>
      </c>
      <c r="B513" s="68">
        <v>30.0</v>
      </c>
      <c r="C513" s="188">
        <v>15.0</v>
      </c>
    </row>
    <row r="514">
      <c r="A514" s="429" t="s">
        <v>1200</v>
      </c>
      <c r="B514" s="68">
        <v>31.0</v>
      </c>
      <c r="C514" s="188">
        <v>7.0</v>
      </c>
    </row>
    <row r="515">
      <c r="A515" s="429" t="s">
        <v>1200</v>
      </c>
      <c r="B515" s="68">
        <v>32.0</v>
      </c>
      <c r="C515" s="188">
        <v>8.0</v>
      </c>
    </row>
    <row r="516">
      <c r="A516" s="429" t="s">
        <v>1200</v>
      </c>
      <c r="B516" s="68">
        <v>33.0</v>
      </c>
      <c r="C516" s="188">
        <v>16.0</v>
      </c>
    </row>
    <row r="517">
      <c r="A517" s="429" t="s">
        <v>1200</v>
      </c>
      <c r="B517" s="68">
        <v>34.0</v>
      </c>
      <c r="C517" s="188">
        <v>7.0</v>
      </c>
    </row>
    <row r="518">
      <c r="A518" s="429" t="s">
        <v>1200</v>
      </c>
      <c r="B518" s="68">
        <v>35.0</v>
      </c>
      <c r="C518" s="188">
        <v>13.0</v>
      </c>
    </row>
    <row r="519">
      <c r="A519" s="429" t="s">
        <v>1200</v>
      </c>
      <c r="B519" s="68">
        <v>36.0</v>
      </c>
      <c r="C519" s="188">
        <v>5.0</v>
      </c>
    </row>
    <row r="520">
      <c r="A520" s="429" t="s">
        <v>1200</v>
      </c>
      <c r="B520" s="68">
        <v>37.0</v>
      </c>
      <c r="C520" s="188">
        <v>9.0</v>
      </c>
    </row>
    <row r="521">
      <c r="A521" s="429" t="s">
        <v>1200</v>
      </c>
      <c r="B521" s="68">
        <v>38.0</v>
      </c>
      <c r="C521" s="188">
        <v>5.0</v>
      </c>
    </row>
    <row r="522">
      <c r="A522" s="429" t="s">
        <v>1200</v>
      </c>
      <c r="B522" s="68">
        <v>39.0</v>
      </c>
      <c r="C522" s="188">
        <v>7.0</v>
      </c>
    </row>
    <row r="523">
      <c r="A523" s="429" t="s">
        <v>1200</v>
      </c>
      <c r="B523" s="68">
        <v>40.0</v>
      </c>
      <c r="C523" s="188">
        <v>9.0</v>
      </c>
    </row>
    <row r="524">
      <c r="A524" s="429" t="s">
        <v>1200</v>
      </c>
      <c r="B524" s="68">
        <v>41.0</v>
      </c>
      <c r="C524" s="188">
        <v>9.0</v>
      </c>
    </row>
    <row r="525">
      <c r="A525" s="429" t="s">
        <v>1200</v>
      </c>
      <c r="B525" s="68">
        <v>42.0</v>
      </c>
      <c r="C525" s="188">
        <v>7.0</v>
      </c>
    </row>
    <row r="526">
      <c r="A526" s="429" t="s">
        <v>1200</v>
      </c>
      <c r="B526" s="68">
        <v>43.0</v>
      </c>
      <c r="C526" s="188">
        <v>5.0</v>
      </c>
    </row>
    <row r="527">
      <c r="A527" s="429" t="s">
        <v>1200</v>
      </c>
      <c r="B527" s="68">
        <v>44.0</v>
      </c>
      <c r="C527" s="188">
        <v>6.0</v>
      </c>
    </row>
    <row r="528">
      <c r="A528" s="429" t="s">
        <v>1200</v>
      </c>
      <c r="B528" s="68">
        <v>45.0</v>
      </c>
      <c r="C528" s="188">
        <v>8.0</v>
      </c>
    </row>
    <row r="529">
      <c r="A529" s="429" t="s">
        <v>1200</v>
      </c>
      <c r="B529" s="68">
        <v>46.0</v>
      </c>
      <c r="C529" s="188">
        <v>2.0</v>
      </c>
    </row>
    <row r="530">
      <c r="A530" s="429" t="s">
        <v>1200</v>
      </c>
      <c r="B530" s="68">
        <v>47.0</v>
      </c>
      <c r="C530" s="188">
        <v>2.0</v>
      </c>
    </row>
    <row r="531">
      <c r="A531" s="429" t="s">
        <v>1200</v>
      </c>
      <c r="B531" s="68">
        <v>48.0</v>
      </c>
      <c r="C531" s="188">
        <v>5.0</v>
      </c>
    </row>
    <row r="532">
      <c r="A532" s="429" t="s">
        <v>1200</v>
      </c>
      <c r="B532" s="68">
        <v>49.0</v>
      </c>
      <c r="C532" s="188">
        <v>4.0</v>
      </c>
    </row>
    <row r="533">
      <c r="A533" s="429" t="s">
        <v>1200</v>
      </c>
      <c r="B533" s="68">
        <v>50.0</v>
      </c>
      <c r="C533" s="188">
        <v>4.0</v>
      </c>
    </row>
    <row r="534">
      <c r="A534" s="429" t="s">
        <v>1200</v>
      </c>
      <c r="B534" s="68">
        <v>51.0</v>
      </c>
      <c r="C534" s="188">
        <v>1.0</v>
      </c>
    </row>
    <row r="535">
      <c r="A535" s="429" t="s">
        <v>1200</v>
      </c>
      <c r="B535" s="68">
        <v>52.0</v>
      </c>
      <c r="C535" s="188">
        <v>2.0</v>
      </c>
    </row>
    <row r="536">
      <c r="A536" s="429" t="s">
        <v>1200</v>
      </c>
      <c r="B536" s="68">
        <v>53.0</v>
      </c>
      <c r="C536" s="188">
        <v>3.0</v>
      </c>
    </row>
    <row r="537">
      <c r="A537" s="429" t="s">
        <v>1200</v>
      </c>
      <c r="B537" s="68">
        <v>54.0</v>
      </c>
      <c r="C537" s="188">
        <v>3.0</v>
      </c>
    </row>
    <row r="538">
      <c r="A538" s="429" t="s">
        <v>1200</v>
      </c>
      <c r="B538" s="68">
        <v>55.0</v>
      </c>
      <c r="C538" s="188">
        <v>1.0</v>
      </c>
    </row>
    <row r="539">
      <c r="A539" s="429" t="s">
        <v>1200</v>
      </c>
      <c r="B539" s="68">
        <v>56.0</v>
      </c>
      <c r="C539" s="188">
        <v>6.0</v>
      </c>
    </row>
    <row r="540">
      <c r="A540" s="429" t="s">
        <v>1200</v>
      </c>
      <c r="B540" s="68">
        <v>57.0</v>
      </c>
      <c r="C540" s="188">
        <v>2.0</v>
      </c>
    </row>
    <row r="541">
      <c r="A541" s="429" t="s">
        <v>1200</v>
      </c>
      <c r="B541" s="68">
        <v>58.0</v>
      </c>
      <c r="C541" s="188">
        <v>3.0</v>
      </c>
    </row>
    <row r="542">
      <c r="A542" s="429" t="s">
        <v>1200</v>
      </c>
      <c r="B542" s="68">
        <v>59.0</v>
      </c>
      <c r="C542" s="188">
        <v>1.0</v>
      </c>
    </row>
    <row r="543">
      <c r="A543" s="429" t="s">
        <v>1200</v>
      </c>
      <c r="B543" s="68">
        <v>60.0</v>
      </c>
      <c r="C543" s="188">
        <v>3.0</v>
      </c>
    </row>
    <row r="544">
      <c r="A544" s="429" t="s">
        <v>1200</v>
      </c>
      <c r="B544" s="68">
        <v>61.0</v>
      </c>
      <c r="C544" s="188">
        <v>2.0</v>
      </c>
    </row>
    <row r="545">
      <c r="A545" s="429" t="s">
        <v>1200</v>
      </c>
      <c r="B545" s="68">
        <v>62.0</v>
      </c>
      <c r="C545" s="188">
        <v>3.0</v>
      </c>
    </row>
    <row r="546">
      <c r="A546" s="429" t="s">
        <v>1200</v>
      </c>
      <c r="B546" s="68">
        <v>63.0</v>
      </c>
      <c r="C546" s="188">
        <v>3.0</v>
      </c>
    </row>
    <row r="547">
      <c r="A547" s="429" t="s">
        <v>1200</v>
      </c>
      <c r="B547" s="68">
        <v>64.0</v>
      </c>
      <c r="C547" s="188">
        <v>1.0</v>
      </c>
    </row>
    <row r="548">
      <c r="A548" s="429" t="s">
        <v>1200</v>
      </c>
      <c r="B548" s="68">
        <v>65.0</v>
      </c>
      <c r="C548" s="188">
        <v>5.0</v>
      </c>
    </row>
    <row r="549">
      <c r="A549" s="429" t="s">
        <v>1200</v>
      </c>
      <c r="B549" s="68">
        <v>66.0</v>
      </c>
      <c r="C549" s="188">
        <v>3.0</v>
      </c>
    </row>
    <row r="550">
      <c r="A550" s="429" t="s">
        <v>1200</v>
      </c>
      <c r="B550" s="68">
        <v>67.0</v>
      </c>
      <c r="C550" s="188">
        <v>1.0</v>
      </c>
    </row>
    <row r="551">
      <c r="A551" s="429" t="s">
        <v>1200</v>
      </c>
      <c r="B551" s="68">
        <v>68.0</v>
      </c>
      <c r="C551" s="188">
        <v>2.0</v>
      </c>
    </row>
    <row r="552">
      <c r="A552" s="429" t="s">
        <v>1200</v>
      </c>
      <c r="B552" s="68">
        <v>69.0</v>
      </c>
      <c r="C552" s="188">
        <v>2.0</v>
      </c>
    </row>
    <row r="553">
      <c r="A553" s="429" t="s">
        <v>1200</v>
      </c>
      <c r="B553" s="68">
        <v>70.0</v>
      </c>
      <c r="C553" s="188">
        <v>3.0</v>
      </c>
    </row>
    <row r="554">
      <c r="A554" s="429" t="s">
        <v>1200</v>
      </c>
      <c r="B554" s="68">
        <v>71.0</v>
      </c>
      <c r="C554" s="188">
        <v>1.0</v>
      </c>
    </row>
    <row r="555">
      <c r="A555" s="429" t="s">
        <v>1200</v>
      </c>
      <c r="B555" s="68">
        <v>72.0</v>
      </c>
      <c r="C555" s="188">
        <v>3.0</v>
      </c>
    </row>
    <row r="556">
      <c r="A556" s="429" t="s">
        <v>1200</v>
      </c>
      <c r="B556" s="68">
        <v>73.0</v>
      </c>
      <c r="C556" s="188">
        <v>2.0</v>
      </c>
    </row>
    <row r="557">
      <c r="A557" s="429" t="s">
        <v>1200</v>
      </c>
      <c r="B557" s="68">
        <v>74.0</v>
      </c>
      <c r="C557" s="188">
        <v>1.0</v>
      </c>
    </row>
    <row r="558">
      <c r="A558" s="429" t="s">
        <v>1200</v>
      </c>
      <c r="B558" s="68">
        <v>75.0</v>
      </c>
      <c r="C558" s="188">
        <v>1.0</v>
      </c>
    </row>
    <row r="559">
      <c r="A559" s="429" t="s">
        <v>1200</v>
      </c>
      <c r="B559" s="68">
        <v>77.0</v>
      </c>
      <c r="C559" s="188">
        <v>1.0</v>
      </c>
    </row>
    <row r="560">
      <c r="A560" s="429" t="s">
        <v>1200</v>
      </c>
      <c r="B560" s="68">
        <v>78.0</v>
      </c>
      <c r="C560" s="188">
        <v>1.0</v>
      </c>
    </row>
    <row r="561">
      <c r="A561" s="429" t="s">
        <v>1200</v>
      </c>
      <c r="B561" s="68">
        <v>79.0</v>
      </c>
      <c r="C561" s="188">
        <v>1.0</v>
      </c>
    </row>
    <row r="562">
      <c r="A562" s="429" t="s">
        <v>1200</v>
      </c>
      <c r="B562" s="68">
        <v>80.0</v>
      </c>
      <c r="C562" s="188">
        <v>3.0</v>
      </c>
    </row>
    <row r="563">
      <c r="A563" s="429" t="s">
        <v>1200</v>
      </c>
      <c r="B563" s="68">
        <v>81.0</v>
      </c>
      <c r="C563" s="188">
        <v>3.0</v>
      </c>
    </row>
    <row r="564">
      <c r="A564" s="429" t="s">
        <v>1200</v>
      </c>
      <c r="B564" s="68">
        <v>82.0</v>
      </c>
      <c r="C564" s="188">
        <v>1.0</v>
      </c>
    </row>
    <row r="565">
      <c r="A565" s="429" t="s">
        <v>1200</v>
      </c>
      <c r="B565" s="68">
        <v>83.0</v>
      </c>
      <c r="C565" s="188">
        <v>2.0</v>
      </c>
    </row>
    <row r="566">
      <c r="A566" s="429" t="s">
        <v>1200</v>
      </c>
      <c r="B566" s="68">
        <v>84.0</v>
      </c>
      <c r="C566" s="188">
        <v>2.0</v>
      </c>
    </row>
    <row r="567">
      <c r="A567" s="429" t="s">
        <v>1200</v>
      </c>
      <c r="B567" s="68">
        <v>85.0</v>
      </c>
      <c r="C567" s="188">
        <v>2.0</v>
      </c>
    </row>
    <row r="568">
      <c r="A568" s="429" t="s">
        <v>1200</v>
      </c>
      <c r="B568" s="68">
        <v>86.0</v>
      </c>
      <c r="C568" s="188">
        <v>3.0</v>
      </c>
    </row>
    <row r="569">
      <c r="A569" s="429" t="s">
        <v>1200</v>
      </c>
      <c r="B569" s="68">
        <v>87.0</v>
      </c>
      <c r="C569" s="188">
        <v>2.0</v>
      </c>
    </row>
    <row r="570">
      <c r="A570" s="429" t="s">
        <v>1200</v>
      </c>
      <c r="B570" s="68">
        <v>88.0</v>
      </c>
      <c r="C570" s="188">
        <v>1.0</v>
      </c>
    </row>
    <row r="571">
      <c r="A571" s="429" t="s">
        <v>1200</v>
      </c>
      <c r="B571" s="68">
        <v>90.0</v>
      </c>
      <c r="C571" s="188">
        <v>1.0</v>
      </c>
    </row>
    <row r="572">
      <c r="A572" s="429" t="s">
        <v>1200</v>
      </c>
      <c r="B572" s="68">
        <v>92.0</v>
      </c>
      <c r="C572" s="188">
        <v>1.0</v>
      </c>
    </row>
    <row r="573">
      <c r="A573" s="429" t="s">
        <v>1200</v>
      </c>
      <c r="B573" s="68">
        <v>93.0</v>
      </c>
      <c r="C573" s="188">
        <v>1.0</v>
      </c>
    </row>
    <row r="574">
      <c r="A574" s="429" t="s">
        <v>1200</v>
      </c>
      <c r="B574" s="68">
        <v>94.0</v>
      </c>
      <c r="C574" s="188">
        <v>1.0</v>
      </c>
    </row>
    <row r="575">
      <c r="A575" s="429" t="s">
        <v>1200</v>
      </c>
      <c r="B575" s="68">
        <v>96.0</v>
      </c>
      <c r="C575" s="188">
        <v>1.0</v>
      </c>
    </row>
    <row r="576">
      <c r="A576" s="429" t="s">
        <v>1200</v>
      </c>
      <c r="B576" s="68">
        <v>99.0</v>
      </c>
      <c r="C576" s="188">
        <v>1.0</v>
      </c>
    </row>
    <row r="577">
      <c r="A577" s="429" t="s">
        <v>1200</v>
      </c>
      <c r="B577" s="68">
        <v>100.0</v>
      </c>
      <c r="C577" s="188">
        <v>1.0</v>
      </c>
    </row>
    <row r="578">
      <c r="A578" s="429" t="s">
        <v>1221</v>
      </c>
      <c r="B578" s="68">
        <v>0.0</v>
      </c>
      <c r="C578" s="188">
        <v>448.0</v>
      </c>
    </row>
    <row r="579">
      <c r="A579" s="429" t="s">
        <v>1221</v>
      </c>
      <c r="B579" s="68">
        <v>1.0</v>
      </c>
      <c r="C579" s="188">
        <v>3.0</v>
      </c>
    </row>
    <row r="580">
      <c r="A580" s="429" t="s">
        <v>1221</v>
      </c>
      <c r="B580" s="68">
        <v>2.0</v>
      </c>
      <c r="C580" s="188">
        <v>4818.0</v>
      </c>
    </row>
    <row r="581">
      <c r="A581" s="429" t="s">
        <v>1221</v>
      </c>
      <c r="B581" s="68">
        <v>3.0</v>
      </c>
      <c r="C581" s="188">
        <v>170.0</v>
      </c>
    </row>
    <row r="582">
      <c r="A582" s="429" t="s">
        <v>1221</v>
      </c>
      <c r="B582" s="68">
        <v>4.0</v>
      </c>
      <c r="C582" s="188">
        <v>214.0</v>
      </c>
    </row>
    <row r="583">
      <c r="A583" s="429" t="s">
        <v>1221</v>
      </c>
      <c r="B583" s="68">
        <v>5.0</v>
      </c>
      <c r="C583" s="188">
        <v>197.0</v>
      </c>
    </row>
    <row r="584">
      <c r="A584" s="429" t="s">
        <v>1221</v>
      </c>
      <c r="B584" s="68">
        <v>6.0</v>
      </c>
      <c r="C584" s="188">
        <v>686.0</v>
      </c>
    </row>
    <row r="585">
      <c r="A585" s="429" t="s">
        <v>1221</v>
      </c>
      <c r="B585" s="68">
        <v>7.0</v>
      </c>
      <c r="C585" s="188">
        <v>476.0</v>
      </c>
    </row>
    <row r="586">
      <c r="A586" s="429" t="s">
        <v>1221</v>
      </c>
      <c r="B586" s="68">
        <v>8.0</v>
      </c>
      <c r="C586" s="188">
        <v>354.0</v>
      </c>
    </row>
    <row r="587">
      <c r="A587" s="429" t="s">
        <v>1221</v>
      </c>
      <c r="B587" s="68">
        <v>9.0</v>
      </c>
      <c r="C587" s="188">
        <v>243.0</v>
      </c>
    </row>
    <row r="588">
      <c r="A588" s="429" t="s">
        <v>1221</v>
      </c>
      <c r="B588" s="68">
        <v>10.0</v>
      </c>
      <c r="C588" s="188">
        <v>140.0</v>
      </c>
    </row>
    <row r="589">
      <c r="A589" s="429" t="s">
        <v>1221</v>
      </c>
      <c r="B589" s="68">
        <v>11.0</v>
      </c>
      <c r="C589" s="188">
        <v>95.0</v>
      </c>
    </row>
    <row r="590">
      <c r="A590" s="429" t="s">
        <v>1221</v>
      </c>
      <c r="B590" s="68">
        <v>12.0</v>
      </c>
      <c r="C590" s="188">
        <v>63.0</v>
      </c>
    </row>
    <row r="591">
      <c r="A591" s="429" t="s">
        <v>1221</v>
      </c>
      <c r="B591" s="68">
        <v>13.0</v>
      </c>
      <c r="C591" s="188">
        <v>44.0</v>
      </c>
    </row>
    <row r="592">
      <c r="A592" s="429" t="s">
        <v>1221</v>
      </c>
      <c r="B592" s="68">
        <v>14.0</v>
      </c>
      <c r="C592" s="188">
        <v>60.0</v>
      </c>
    </row>
    <row r="593">
      <c r="A593" s="429" t="s">
        <v>1221</v>
      </c>
      <c r="B593" s="68">
        <v>15.0</v>
      </c>
      <c r="C593" s="188">
        <v>23.0</v>
      </c>
    </row>
    <row r="594">
      <c r="A594" s="429" t="s">
        <v>1221</v>
      </c>
      <c r="B594" s="68">
        <v>16.0</v>
      </c>
      <c r="C594" s="188">
        <v>22.0</v>
      </c>
    </row>
    <row r="595">
      <c r="A595" s="429" t="s">
        <v>1221</v>
      </c>
      <c r="B595" s="68">
        <v>17.0</v>
      </c>
      <c r="C595" s="188">
        <v>27.0</v>
      </c>
    </row>
    <row r="596">
      <c r="A596" s="429" t="s">
        <v>1221</v>
      </c>
      <c r="B596" s="68">
        <v>18.0</v>
      </c>
      <c r="C596" s="188">
        <v>25.0</v>
      </c>
    </row>
    <row r="597">
      <c r="A597" s="429" t="s">
        <v>1221</v>
      </c>
      <c r="B597" s="68">
        <v>19.0</v>
      </c>
      <c r="C597" s="188">
        <v>23.0</v>
      </c>
    </row>
    <row r="598">
      <c r="A598" s="429" t="s">
        <v>1221</v>
      </c>
      <c r="B598" s="68">
        <v>20.0</v>
      </c>
      <c r="C598" s="188">
        <v>18.0</v>
      </c>
    </row>
    <row r="599">
      <c r="A599" s="429" t="s">
        <v>1221</v>
      </c>
      <c r="B599" s="68">
        <v>21.0</v>
      </c>
      <c r="C599" s="188">
        <v>21.0</v>
      </c>
    </row>
    <row r="600">
      <c r="A600" s="429" t="s">
        <v>1221</v>
      </c>
      <c r="B600" s="68">
        <v>22.0</v>
      </c>
      <c r="C600" s="188">
        <v>12.0</v>
      </c>
    </row>
    <row r="601">
      <c r="A601" s="429" t="s">
        <v>1221</v>
      </c>
      <c r="B601" s="68">
        <v>23.0</v>
      </c>
      <c r="C601" s="188">
        <v>10.0</v>
      </c>
    </row>
    <row r="602">
      <c r="A602" s="429" t="s">
        <v>1221</v>
      </c>
      <c r="B602" s="68">
        <v>24.0</v>
      </c>
      <c r="C602" s="188">
        <v>8.0</v>
      </c>
    </row>
    <row r="603">
      <c r="A603" s="429" t="s">
        <v>1221</v>
      </c>
      <c r="B603" s="68">
        <v>25.0</v>
      </c>
      <c r="C603" s="188">
        <v>8.0</v>
      </c>
    </row>
    <row r="604">
      <c r="A604" s="429" t="s">
        <v>1221</v>
      </c>
      <c r="B604" s="68">
        <v>26.0</v>
      </c>
      <c r="C604" s="188">
        <v>15.0</v>
      </c>
    </row>
    <row r="605">
      <c r="A605" s="429" t="s">
        <v>1221</v>
      </c>
      <c r="B605" s="68">
        <v>27.0</v>
      </c>
      <c r="C605" s="188">
        <v>6.0</v>
      </c>
    </row>
    <row r="606">
      <c r="A606" s="429" t="s">
        <v>1221</v>
      </c>
      <c r="B606" s="68">
        <v>28.0</v>
      </c>
      <c r="C606" s="188">
        <v>3.0</v>
      </c>
    </row>
    <row r="607">
      <c r="A607" s="429" t="s">
        <v>1221</v>
      </c>
      <c r="B607" s="68">
        <v>29.0</v>
      </c>
      <c r="C607" s="188">
        <v>3.0</v>
      </c>
    </row>
    <row r="608">
      <c r="A608" s="429" t="s">
        <v>1221</v>
      </c>
      <c r="B608" s="68">
        <v>30.0</v>
      </c>
      <c r="C608" s="188">
        <v>3.0</v>
      </c>
    </row>
    <row r="609">
      <c r="A609" s="429" t="s">
        <v>1221</v>
      </c>
      <c r="B609" s="68">
        <v>31.0</v>
      </c>
      <c r="C609" s="188">
        <v>5.0</v>
      </c>
    </row>
    <row r="610">
      <c r="A610" s="429" t="s">
        <v>1221</v>
      </c>
      <c r="B610" s="68">
        <v>32.0</v>
      </c>
      <c r="C610" s="188">
        <v>4.0</v>
      </c>
    </row>
    <row r="611">
      <c r="A611" s="429" t="s">
        <v>1221</v>
      </c>
      <c r="B611" s="68">
        <v>33.0</v>
      </c>
      <c r="C611" s="188">
        <v>3.0</v>
      </c>
    </row>
    <row r="612">
      <c r="A612" s="429" t="s">
        <v>1221</v>
      </c>
      <c r="B612" s="68">
        <v>34.0</v>
      </c>
      <c r="C612" s="188">
        <v>5.0</v>
      </c>
    </row>
    <row r="613">
      <c r="A613" s="429" t="s">
        <v>1221</v>
      </c>
      <c r="B613" s="68">
        <v>35.0</v>
      </c>
      <c r="C613" s="188">
        <v>4.0</v>
      </c>
    </row>
    <row r="614">
      <c r="A614" s="429" t="s">
        <v>1221</v>
      </c>
      <c r="B614" s="68">
        <v>36.0</v>
      </c>
      <c r="C614" s="188">
        <v>2.0</v>
      </c>
    </row>
    <row r="615">
      <c r="A615" s="429" t="s">
        <v>1221</v>
      </c>
      <c r="B615" s="68">
        <v>37.0</v>
      </c>
      <c r="C615" s="188">
        <v>1.0</v>
      </c>
    </row>
    <row r="616">
      <c r="A616" s="429" t="s">
        <v>1221</v>
      </c>
      <c r="B616" s="68">
        <v>38.0</v>
      </c>
      <c r="C616" s="188">
        <v>1.0</v>
      </c>
    </row>
    <row r="617">
      <c r="A617" s="429" t="s">
        <v>1221</v>
      </c>
      <c r="B617" s="68">
        <v>39.0</v>
      </c>
      <c r="C617" s="188">
        <v>3.0</v>
      </c>
    </row>
    <row r="618">
      <c r="A618" s="429" t="s">
        <v>1221</v>
      </c>
      <c r="B618" s="68">
        <v>40.0</v>
      </c>
      <c r="C618" s="188">
        <v>2.0</v>
      </c>
    </row>
    <row r="619">
      <c r="A619" s="429" t="s">
        <v>1221</v>
      </c>
      <c r="B619" s="68">
        <v>41.0</v>
      </c>
      <c r="C619" s="188">
        <v>2.0</v>
      </c>
    </row>
    <row r="620">
      <c r="A620" s="429" t="s">
        <v>1221</v>
      </c>
      <c r="B620" s="68">
        <v>42.0</v>
      </c>
      <c r="C620" s="188">
        <v>2.0</v>
      </c>
    </row>
    <row r="621">
      <c r="A621" s="429" t="s">
        <v>1221</v>
      </c>
      <c r="B621" s="68">
        <v>43.0</v>
      </c>
      <c r="C621" s="188">
        <v>2.0</v>
      </c>
    </row>
    <row r="622">
      <c r="A622" s="429" t="s">
        <v>1221</v>
      </c>
      <c r="B622" s="68">
        <v>44.0</v>
      </c>
      <c r="C622" s="188">
        <v>3.0</v>
      </c>
    </row>
    <row r="623">
      <c r="A623" s="429" t="s">
        <v>1221</v>
      </c>
      <c r="B623" s="68">
        <v>45.0</v>
      </c>
      <c r="C623" s="188">
        <v>1.0</v>
      </c>
    </row>
    <row r="624">
      <c r="A624" s="429" t="s">
        <v>1221</v>
      </c>
      <c r="B624" s="68">
        <v>46.0</v>
      </c>
      <c r="C624" s="188">
        <v>2.0</v>
      </c>
    </row>
    <row r="625">
      <c r="A625" s="429" t="s">
        <v>1221</v>
      </c>
      <c r="B625" s="68">
        <v>47.0</v>
      </c>
      <c r="C625" s="188">
        <v>1.0</v>
      </c>
    </row>
    <row r="626">
      <c r="A626" s="429" t="s">
        <v>1221</v>
      </c>
      <c r="B626" s="68">
        <v>48.0</v>
      </c>
      <c r="C626" s="188">
        <v>1.0</v>
      </c>
    </row>
    <row r="627">
      <c r="A627" s="429" t="s">
        <v>1221</v>
      </c>
      <c r="B627" s="68">
        <v>52.0</v>
      </c>
      <c r="C627" s="188">
        <v>2.0</v>
      </c>
    </row>
    <row r="628">
      <c r="A628" s="429" t="s">
        <v>1221</v>
      </c>
      <c r="B628" s="68">
        <v>54.0</v>
      </c>
      <c r="C628" s="188">
        <v>1.0</v>
      </c>
    </row>
    <row r="629">
      <c r="A629" s="429" t="s">
        <v>1221</v>
      </c>
      <c r="B629" s="68">
        <v>56.0</v>
      </c>
      <c r="C629" s="188">
        <v>1.0</v>
      </c>
    </row>
    <row r="630">
      <c r="A630" s="429" t="s">
        <v>1221</v>
      </c>
      <c r="B630" s="68">
        <v>57.0</v>
      </c>
      <c r="C630" s="188">
        <v>1.0</v>
      </c>
    </row>
    <row r="631">
      <c r="A631" s="429" t="s">
        <v>1221</v>
      </c>
      <c r="B631" s="68">
        <v>64.0</v>
      </c>
      <c r="C631" s="188">
        <v>1.0</v>
      </c>
    </row>
    <row r="632">
      <c r="A632" s="429" t="s">
        <v>1221</v>
      </c>
      <c r="B632" s="68">
        <v>65.0</v>
      </c>
      <c r="C632" s="188">
        <v>1.0</v>
      </c>
    </row>
    <row r="633">
      <c r="A633" s="429" t="s">
        <v>1221</v>
      </c>
      <c r="B633" s="68">
        <v>67.0</v>
      </c>
      <c r="C633" s="188">
        <v>4.0</v>
      </c>
    </row>
    <row r="634">
      <c r="A634" s="429" t="s">
        <v>1221</v>
      </c>
      <c r="B634" s="68">
        <v>70.0</v>
      </c>
      <c r="C634" s="188">
        <v>1.0</v>
      </c>
    </row>
    <row r="635">
      <c r="A635" s="429" t="s">
        <v>1221</v>
      </c>
      <c r="B635" s="68">
        <v>73.0</v>
      </c>
      <c r="C635" s="188">
        <v>1.0</v>
      </c>
    </row>
    <row r="636">
      <c r="A636" s="429" t="s">
        <v>1221</v>
      </c>
      <c r="B636" s="68">
        <v>77.0</v>
      </c>
      <c r="C636" s="188">
        <v>1.0</v>
      </c>
    </row>
    <row r="637">
      <c r="A637" s="429" t="s">
        <v>1221</v>
      </c>
      <c r="B637" s="68">
        <v>79.0</v>
      </c>
      <c r="C637" s="188">
        <v>1.0</v>
      </c>
    </row>
    <row r="638">
      <c r="A638" s="429" t="s">
        <v>1221</v>
      </c>
      <c r="B638" s="68">
        <v>80.0</v>
      </c>
      <c r="C638" s="188">
        <v>1.0</v>
      </c>
    </row>
    <row r="639">
      <c r="A639" s="429" t="s">
        <v>1221</v>
      </c>
      <c r="B639" s="68">
        <v>86.0</v>
      </c>
      <c r="C639" s="188">
        <v>1.0</v>
      </c>
    </row>
    <row r="640">
      <c r="A640" s="429" t="s">
        <v>1221</v>
      </c>
      <c r="B640" s="68">
        <v>90.0</v>
      </c>
      <c r="C640" s="188">
        <v>1.0</v>
      </c>
    </row>
    <row r="641">
      <c r="A641" s="429" t="s">
        <v>1221</v>
      </c>
      <c r="B641" s="68">
        <v>92.0</v>
      </c>
      <c r="C641" s="188">
        <v>1.0</v>
      </c>
    </row>
    <row r="642">
      <c r="A642" s="429" t="s">
        <v>1221</v>
      </c>
      <c r="B642" s="68">
        <v>93.0</v>
      </c>
      <c r="C642" s="188">
        <v>1.0</v>
      </c>
    </row>
    <row r="643">
      <c r="A643" s="429" t="s">
        <v>1221</v>
      </c>
      <c r="B643" s="68">
        <v>99.0</v>
      </c>
      <c r="C643" s="188">
        <v>1.0</v>
      </c>
    </row>
    <row r="644">
      <c r="A644" s="429" t="s">
        <v>1221</v>
      </c>
      <c r="B644" s="68">
        <v>100.0</v>
      </c>
      <c r="C644" s="188">
        <v>1.0</v>
      </c>
    </row>
    <row r="645">
      <c r="A645" s="429" t="s">
        <v>1244</v>
      </c>
      <c r="B645" s="68">
        <v>0.0</v>
      </c>
      <c r="C645" s="188">
        <v>225.0</v>
      </c>
    </row>
    <row r="646">
      <c r="A646" s="429" t="s">
        <v>1244</v>
      </c>
      <c r="B646" s="68">
        <v>1.0</v>
      </c>
      <c r="C646" s="188">
        <v>1.0</v>
      </c>
    </row>
    <row r="647">
      <c r="A647" s="429" t="s">
        <v>1244</v>
      </c>
      <c r="B647" s="68">
        <v>2.0</v>
      </c>
      <c r="C647" s="188">
        <v>2483.0</v>
      </c>
    </row>
    <row r="648">
      <c r="A648" s="429" t="s">
        <v>1244</v>
      </c>
      <c r="B648" s="68">
        <v>3.0</v>
      </c>
      <c r="C648" s="188">
        <v>108.0</v>
      </c>
    </row>
    <row r="649">
      <c r="A649" s="429" t="s">
        <v>1244</v>
      </c>
      <c r="B649" s="68">
        <v>4.0</v>
      </c>
      <c r="C649" s="188">
        <v>158.0</v>
      </c>
    </row>
    <row r="650">
      <c r="A650" s="429" t="s">
        <v>1244</v>
      </c>
      <c r="B650" s="68">
        <v>5.0</v>
      </c>
      <c r="C650" s="188">
        <v>102.0</v>
      </c>
    </row>
    <row r="651">
      <c r="A651" s="429" t="s">
        <v>1244</v>
      </c>
      <c r="B651" s="68">
        <v>6.0</v>
      </c>
      <c r="C651" s="188">
        <v>367.0</v>
      </c>
    </row>
    <row r="652">
      <c r="A652" s="429" t="s">
        <v>1244</v>
      </c>
      <c r="B652" s="68">
        <v>7.0</v>
      </c>
      <c r="C652" s="188">
        <v>246.0</v>
      </c>
    </row>
    <row r="653">
      <c r="A653" s="429" t="s">
        <v>1244</v>
      </c>
      <c r="B653" s="68">
        <v>8.0</v>
      </c>
      <c r="C653" s="188">
        <v>180.0</v>
      </c>
    </row>
    <row r="654">
      <c r="A654" s="429" t="s">
        <v>1244</v>
      </c>
      <c r="B654" s="68">
        <v>9.0</v>
      </c>
      <c r="C654" s="188">
        <v>127.0</v>
      </c>
    </row>
    <row r="655">
      <c r="A655" s="429" t="s">
        <v>1244</v>
      </c>
      <c r="B655" s="68">
        <v>10.0</v>
      </c>
      <c r="C655" s="188">
        <v>74.0</v>
      </c>
    </row>
    <row r="656">
      <c r="A656" s="429" t="s">
        <v>1244</v>
      </c>
      <c r="B656" s="68">
        <v>11.0</v>
      </c>
      <c r="C656" s="188">
        <v>58.0</v>
      </c>
    </row>
    <row r="657">
      <c r="A657" s="429" t="s">
        <v>1244</v>
      </c>
      <c r="B657" s="68">
        <v>12.0</v>
      </c>
      <c r="C657" s="188">
        <v>50.0</v>
      </c>
    </row>
    <row r="658">
      <c r="A658" s="429" t="s">
        <v>1244</v>
      </c>
      <c r="B658" s="68">
        <v>13.0</v>
      </c>
      <c r="C658" s="188">
        <v>36.0</v>
      </c>
    </row>
    <row r="659">
      <c r="A659" s="429" t="s">
        <v>1244</v>
      </c>
      <c r="B659" s="68">
        <v>14.0</v>
      </c>
      <c r="C659" s="188">
        <v>39.0</v>
      </c>
    </row>
    <row r="660">
      <c r="A660" s="429" t="s">
        <v>1244</v>
      </c>
      <c r="B660" s="68">
        <v>15.0</v>
      </c>
      <c r="C660" s="188">
        <v>17.0</v>
      </c>
    </row>
    <row r="661">
      <c r="A661" s="429" t="s">
        <v>1244</v>
      </c>
      <c r="B661" s="68">
        <v>16.0</v>
      </c>
      <c r="C661" s="188">
        <v>12.0</v>
      </c>
    </row>
    <row r="662">
      <c r="A662" s="429" t="s">
        <v>1244</v>
      </c>
      <c r="B662" s="68">
        <v>17.0</v>
      </c>
      <c r="C662" s="188">
        <v>17.0</v>
      </c>
    </row>
    <row r="663">
      <c r="A663" s="429" t="s">
        <v>1244</v>
      </c>
      <c r="B663" s="68">
        <v>18.0</v>
      </c>
      <c r="C663" s="188">
        <v>15.0</v>
      </c>
    </row>
    <row r="664">
      <c r="A664" s="429" t="s">
        <v>1244</v>
      </c>
      <c r="B664" s="68">
        <v>19.0</v>
      </c>
      <c r="C664" s="188">
        <v>10.0</v>
      </c>
    </row>
    <row r="665">
      <c r="A665" s="429" t="s">
        <v>1244</v>
      </c>
      <c r="B665" s="68">
        <v>20.0</v>
      </c>
      <c r="C665" s="188">
        <v>12.0</v>
      </c>
    </row>
    <row r="666">
      <c r="A666" s="429" t="s">
        <v>1244</v>
      </c>
      <c r="B666" s="68">
        <v>21.0</v>
      </c>
      <c r="C666" s="188">
        <v>13.0</v>
      </c>
    </row>
    <row r="667">
      <c r="A667" s="429" t="s">
        <v>1244</v>
      </c>
      <c r="B667" s="68">
        <v>22.0</v>
      </c>
      <c r="C667" s="188">
        <v>11.0</v>
      </c>
    </row>
    <row r="668">
      <c r="A668" s="429" t="s">
        <v>1244</v>
      </c>
      <c r="B668" s="68">
        <v>23.0</v>
      </c>
      <c r="C668" s="188">
        <v>11.0</v>
      </c>
    </row>
    <row r="669">
      <c r="A669" s="429" t="s">
        <v>1244</v>
      </c>
      <c r="B669" s="68">
        <v>24.0</v>
      </c>
      <c r="C669" s="188">
        <v>7.0</v>
      </c>
    </row>
    <row r="670">
      <c r="A670" s="429" t="s">
        <v>1244</v>
      </c>
      <c r="B670" s="68">
        <v>25.0</v>
      </c>
      <c r="C670" s="188">
        <v>9.0</v>
      </c>
    </row>
    <row r="671">
      <c r="A671" s="429" t="s">
        <v>1244</v>
      </c>
      <c r="B671" s="68">
        <v>26.0</v>
      </c>
      <c r="C671" s="188">
        <v>14.0</v>
      </c>
    </row>
    <row r="672">
      <c r="A672" s="429" t="s">
        <v>1244</v>
      </c>
      <c r="B672" s="68">
        <v>27.0</v>
      </c>
      <c r="C672" s="188">
        <v>6.0</v>
      </c>
    </row>
    <row r="673">
      <c r="A673" s="429" t="s">
        <v>1244</v>
      </c>
      <c r="B673" s="68">
        <v>28.0</v>
      </c>
      <c r="C673" s="188">
        <v>5.0</v>
      </c>
    </row>
    <row r="674">
      <c r="A674" s="429" t="s">
        <v>1244</v>
      </c>
      <c r="B674" s="68">
        <v>29.0</v>
      </c>
      <c r="C674" s="188">
        <v>8.0</v>
      </c>
    </row>
    <row r="675">
      <c r="A675" s="429" t="s">
        <v>1244</v>
      </c>
      <c r="B675" s="68">
        <v>30.0</v>
      </c>
      <c r="C675" s="188">
        <v>6.0</v>
      </c>
    </row>
    <row r="676">
      <c r="A676" s="429" t="s">
        <v>1244</v>
      </c>
      <c r="B676" s="68">
        <v>31.0</v>
      </c>
      <c r="C676" s="188">
        <v>5.0</v>
      </c>
    </row>
    <row r="677">
      <c r="A677" s="429" t="s">
        <v>1244</v>
      </c>
      <c r="B677" s="68">
        <v>32.0</v>
      </c>
      <c r="C677" s="188">
        <v>3.0</v>
      </c>
    </row>
    <row r="678">
      <c r="A678" s="429" t="s">
        <v>1244</v>
      </c>
      <c r="B678" s="68">
        <v>33.0</v>
      </c>
      <c r="C678" s="188">
        <v>6.0</v>
      </c>
    </row>
    <row r="679">
      <c r="A679" s="429" t="s">
        <v>1244</v>
      </c>
      <c r="B679" s="68">
        <v>34.0</v>
      </c>
      <c r="C679" s="188">
        <v>5.0</v>
      </c>
    </row>
    <row r="680">
      <c r="A680" s="429" t="s">
        <v>1244</v>
      </c>
      <c r="B680" s="68">
        <v>35.0</v>
      </c>
      <c r="C680" s="188">
        <v>3.0</v>
      </c>
    </row>
    <row r="681">
      <c r="A681" s="429" t="s">
        <v>1244</v>
      </c>
      <c r="B681" s="68">
        <v>36.0</v>
      </c>
      <c r="C681" s="188">
        <v>1.0</v>
      </c>
    </row>
    <row r="682">
      <c r="A682" s="429" t="s">
        <v>1244</v>
      </c>
      <c r="B682" s="68">
        <v>37.0</v>
      </c>
      <c r="C682" s="188">
        <v>1.0</v>
      </c>
    </row>
    <row r="683">
      <c r="A683" s="429" t="s">
        <v>1244</v>
      </c>
      <c r="B683" s="68">
        <v>38.0</v>
      </c>
      <c r="C683" s="188">
        <v>2.0</v>
      </c>
    </row>
    <row r="684">
      <c r="A684" s="429" t="s">
        <v>1244</v>
      </c>
      <c r="B684" s="68">
        <v>39.0</v>
      </c>
      <c r="C684" s="188">
        <v>6.0</v>
      </c>
    </row>
    <row r="685">
      <c r="A685" s="429" t="s">
        <v>1244</v>
      </c>
      <c r="B685" s="68">
        <v>40.0</v>
      </c>
      <c r="C685" s="188">
        <v>1.0</v>
      </c>
    </row>
    <row r="686">
      <c r="A686" s="429" t="s">
        <v>1244</v>
      </c>
      <c r="B686" s="68">
        <v>41.0</v>
      </c>
      <c r="C686" s="188">
        <v>3.0</v>
      </c>
    </row>
    <row r="687">
      <c r="A687" s="429" t="s">
        <v>1244</v>
      </c>
      <c r="B687" s="68">
        <v>42.0</v>
      </c>
      <c r="C687" s="188">
        <v>1.0</v>
      </c>
    </row>
    <row r="688">
      <c r="A688" s="429" t="s">
        <v>1244</v>
      </c>
      <c r="B688" s="68">
        <v>43.0</v>
      </c>
      <c r="C688" s="188">
        <v>1.0</v>
      </c>
    </row>
    <row r="689">
      <c r="A689" s="429" t="s">
        <v>1244</v>
      </c>
      <c r="B689" s="68">
        <v>44.0</v>
      </c>
      <c r="C689" s="188">
        <v>2.0</v>
      </c>
    </row>
    <row r="690">
      <c r="A690" s="429" t="s">
        <v>1244</v>
      </c>
      <c r="B690" s="68">
        <v>46.0</v>
      </c>
      <c r="C690" s="188">
        <v>1.0</v>
      </c>
    </row>
    <row r="691">
      <c r="A691" s="429" t="s">
        <v>1244</v>
      </c>
      <c r="B691" s="68">
        <v>48.0</v>
      </c>
      <c r="C691" s="188">
        <v>1.0</v>
      </c>
    </row>
    <row r="692">
      <c r="A692" s="429" t="s">
        <v>1244</v>
      </c>
      <c r="B692" s="68">
        <v>49.0</v>
      </c>
      <c r="C692" s="188">
        <v>1.0</v>
      </c>
    </row>
    <row r="693">
      <c r="A693" s="429" t="s">
        <v>1244</v>
      </c>
      <c r="B693" s="68">
        <v>50.0</v>
      </c>
      <c r="C693" s="188">
        <v>1.0</v>
      </c>
    </row>
    <row r="694">
      <c r="A694" s="429" t="s">
        <v>1244</v>
      </c>
      <c r="B694" s="68">
        <v>51.0</v>
      </c>
      <c r="C694" s="188">
        <v>1.0</v>
      </c>
    </row>
    <row r="695">
      <c r="A695" s="429" t="s">
        <v>1244</v>
      </c>
      <c r="B695" s="68">
        <v>55.0</v>
      </c>
      <c r="C695" s="188">
        <v>1.0</v>
      </c>
    </row>
    <row r="696">
      <c r="A696" s="429" t="s">
        <v>1244</v>
      </c>
      <c r="B696" s="68">
        <v>56.0</v>
      </c>
      <c r="C696" s="188">
        <v>1.0</v>
      </c>
    </row>
    <row r="697">
      <c r="A697" s="429" t="s">
        <v>1244</v>
      </c>
      <c r="B697" s="68">
        <v>60.0</v>
      </c>
      <c r="C697" s="188">
        <v>1.0</v>
      </c>
    </row>
    <row r="698">
      <c r="A698" s="429" t="s">
        <v>1244</v>
      </c>
      <c r="B698" s="68">
        <v>61.0</v>
      </c>
      <c r="C698" s="188">
        <v>1.0</v>
      </c>
    </row>
    <row r="699">
      <c r="A699" s="429" t="s">
        <v>1244</v>
      </c>
      <c r="B699" s="68">
        <v>65.0</v>
      </c>
      <c r="C699" s="188">
        <v>1.0</v>
      </c>
    </row>
    <row r="700">
      <c r="A700" s="429" t="s">
        <v>1244</v>
      </c>
      <c r="B700" s="68">
        <v>66.0</v>
      </c>
      <c r="C700" s="188">
        <v>1.0</v>
      </c>
    </row>
    <row r="701">
      <c r="A701" s="429" t="s">
        <v>1244</v>
      </c>
      <c r="B701" s="68">
        <v>67.0</v>
      </c>
      <c r="C701" s="188">
        <v>2.0</v>
      </c>
    </row>
    <row r="702">
      <c r="A702" s="429" t="s">
        <v>1244</v>
      </c>
      <c r="B702" s="68">
        <v>70.0</v>
      </c>
      <c r="C702" s="188">
        <v>1.0</v>
      </c>
    </row>
    <row r="703">
      <c r="A703" s="429" t="s">
        <v>1244</v>
      </c>
      <c r="B703" s="68">
        <v>72.0</v>
      </c>
      <c r="C703" s="188">
        <v>1.0</v>
      </c>
    </row>
    <row r="704">
      <c r="A704" s="429" t="s">
        <v>1244</v>
      </c>
      <c r="B704" s="68">
        <v>75.0</v>
      </c>
      <c r="C704" s="188">
        <v>1.0</v>
      </c>
    </row>
    <row r="705">
      <c r="A705" s="429" t="s">
        <v>1244</v>
      </c>
      <c r="B705" s="68">
        <v>79.0</v>
      </c>
      <c r="C705" s="188">
        <v>1.0</v>
      </c>
    </row>
    <row r="706">
      <c r="A706" s="429" t="s">
        <v>1244</v>
      </c>
      <c r="B706" s="68">
        <v>80.0</v>
      </c>
      <c r="C706" s="188">
        <v>1.0</v>
      </c>
    </row>
    <row r="707">
      <c r="A707" s="429" t="s">
        <v>1244</v>
      </c>
      <c r="B707" s="68">
        <v>81.0</v>
      </c>
      <c r="C707" s="188">
        <v>1.0</v>
      </c>
    </row>
    <row r="708">
      <c r="A708" s="429" t="s">
        <v>1244</v>
      </c>
      <c r="B708" s="68">
        <v>87.0</v>
      </c>
      <c r="C708" s="188">
        <v>1.0</v>
      </c>
    </row>
    <row r="709">
      <c r="A709" s="429" t="s">
        <v>1244</v>
      </c>
      <c r="B709" s="68">
        <v>92.0</v>
      </c>
      <c r="C709" s="188">
        <v>2.0</v>
      </c>
    </row>
    <row r="710">
      <c r="A710" s="429" t="s">
        <v>1244</v>
      </c>
      <c r="B710" s="68">
        <v>99.0</v>
      </c>
      <c r="C710" s="188">
        <v>1.0</v>
      </c>
    </row>
    <row r="711">
      <c r="A711" s="429" t="s">
        <v>1264</v>
      </c>
      <c r="B711" s="68">
        <v>0.0</v>
      </c>
      <c r="C711" s="188">
        <v>259.0</v>
      </c>
    </row>
    <row r="712">
      <c r="A712" s="429" t="s">
        <v>1264</v>
      </c>
      <c r="B712" s="68">
        <v>1.0</v>
      </c>
      <c r="C712" s="188">
        <v>1.0</v>
      </c>
    </row>
    <row r="713">
      <c r="A713" s="429" t="s">
        <v>1264</v>
      </c>
      <c r="B713" s="68">
        <v>2.0</v>
      </c>
      <c r="C713" s="188">
        <v>3299.0</v>
      </c>
    </row>
    <row r="714">
      <c r="A714" s="429" t="s">
        <v>1264</v>
      </c>
      <c r="B714" s="68">
        <v>3.0</v>
      </c>
      <c r="C714" s="188">
        <v>122.0</v>
      </c>
    </row>
    <row r="715">
      <c r="A715" s="429" t="s">
        <v>1264</v>
      </c>
      <c r="B715" s="68">
        <v>4.0</v>
      </c>
      <c r="C715" s="188">
        <v>206.0</v>
      </c>
    </row>
    <row r="716">
      <c r="A716" s="429" t="s">
        <v>1264</v>
      </c>
      <c r="B716" s="68">
        <v>5.0</v>
      </c>
      <c r="C716" s="188">
        <v>169.0</v>
      </c>
    </row>
    <row r="717">
      <c r="A717" s="429" t="s">
        <v>1264</v>
      </c>
      <c r="B717" s="68">
        <v>6.0</v>
      </c>
      <c r="C717" s="188">
        <v>491.0</v>
      </c>
    </row>
    <row r="718">
      <c r="A718" s="429" t="s">
        <v>1264</v>
      </c>
      <c r="B718" s="68">
        <v>7.0</v>
      </c>
      <c r="C718" s="188">
        <v>339.0</v>
      </c>
    </row>
    <row r="719">
      <c r="A719" s="429" t="s">
        <v>1264</v>
      </c>
      <c r="B719" s="68">
        <v>8.0</v>
      </c>
      <c r="C719" s="188">
        <v>253.0</v>
      </c>
    </row>
    <row r="720">
      <c r="A720" s="429" t="s">
        <v>1264</v>
      </c>
      <c r="B720" s="68">
        <v>9.0</v>
      </c>
      <c r="C720" s="188">
        <v>175.0</v>
      </c>
    </row>
    <row r="721">
      <c r="A721" s="429" t="s">
        <v>1264</v>
      </c>
      <c r="B721" s="68">
        <v>10.0</v>
      </c>
      <c r="C721" s="188">
        <v>88.0</v>
      </c>
    </row>
    <row r="722">
      <c r="A722" s="429" t="s">
        <v>1264</v>
      </c>
      <c r="B722" s="68">
        <v>11.0</v>
      </c>
      <c r="C722" s="188">
        <v>60.0</v>
      </c>
    </row>
    <row r="723">
      <c r="A723" s="429" t="s">
        <v>1264</v>
      </c>
      <c r="B723" s="68">
        <v>12.0</v>
      </c>
      <c r="C723" s="188">
        <v>55.0</v>
      </c>
    </row>
    <row r="724">
      <c r="A724" s="429" t="s">
        <v>1264</v>
      </c>
      <c r="B724" s="68">
        <v>13.0</v>
      </c>
      <c r="C724" s="188">
        <v>31.0</v>
      </c>
    </row>
    <row r="725">
      <c r="A725" s="429" t="s">
        <v>1264</v>
      </c>
      <c r="B725" s="68">
        <v>14.0</v>
      </c>
      <c r="C725" s="188">
        <v>54.0</v>
      </c>
    </row>
    <row r="726">
      <c r="A726" s="429" t="s">
        <v>1264</v>
      </c>
      <c r="B726" s="68">
        <v>15.0</v>
      </c>
      <c r="C726" s="188">
        <v>33.0</v>
      </c>
    </row>
    <row r="727">
      <c r="A727" s="429" t="s">
        <v>1264</v>
      </c>
      <c r="B727" s="68">
        <v>16.0</v>
      </c>
      <c r="C727" s="188">
        <v>32.0</v>
      </c>
    </row>
    <row r="728">
      <c r="A728" s="429" t="s">
        <v>1264</v>
      </c>
      <c r="B728" s="68">
        <v>17.0</v>
      </c>
      <c r="C728" s="188">
        <v>33.0</v>
      </c>
    </row>
    <row r="729">
      <c r="A729" s="429" t="s">
        <v>1264</v>
      </c>
      <c r="B729" s="68">
        <v>18.0</v>
      </c>
      <c r="C729" s="188">
        <v>28.0</v>
      </c>
    </row>
    <row r="730">
      <c r="A730" s="429" t="s">
        <v>1264</v>
      </c>
      <c r="B730" s="68">
        <v>19.0</v>
      </c>
      <c r="C730" s="188">
        <v>24.0</v>
      </c>
    </row>
    <row r="731">
      <c r="A731" s="429" t="s">
        <v>1264</v>
      </c>
      <c r="B731" s="68">
        <v>20.0</v>
      </c>
      <c r="C731" s="188">
        <v>25.0</v>
      </c>
    </row>
    <row r="732">
      <c r="A732" s="429" t="s">
        <v>1264</v>
      </c>
      <c r="B732" s="68">
        <v>21.0</v>
      </c>
      <c r="C732" s="188">
        <v>29.0</v>
      </c>
    </row>
    <row r="733">
      <c r="A733" s="429" t="s">
        <v>1264</v>
      </c>
      <c r="B733" s="68">
        <v>22.0</v>
      </c>
      <c r="C733" s="188">
        <v>31.0</v>
      </c>
    </row>
    <row r="734">
      <c r="A734" s="429" t="s">
        <v>1264</v>
      </c>
      <c r="B734" s="68">
        <v>23.0</v>
      </c>
      <c r="C734" s="188">
        <v>20.0</v>
      </c>
    </row>
    <row r="735">
      <c r="A735" s="429" t="s">
        <v>1264</v>
      </c>
      <c r="B735" s="68">
        <v>24.0</v>
      </c>
      <c r="C735" s="188">
        <v>24.0</v>
      </c>
    </row>
    <row r="736">
      <c r="A736" s="429" t="s">
        <v>1264</v>
      </c>
      <c r="B736" s="68">
        <v>25.0</v>
      </c>
      <c r="C736" s="188">
        <v>14.0</v>
      </c>
    </row>
    <row r="737">
      <c r="A737" s="429" t="s">
        <v>1264</v>
      </c>
      <c r="B737" s="68">
        <v>26.0</v>
      </c>
      <c r="C737" s="188">
        <v>28.0</v>
      </c>
    </row>
    <row r="738">
      <c r="A738" s="429" t="s">
        <v>1264</v>
      </c>
      <c r="B738" s="68">
        <v>27.0</v>
      </c>
      <c r="C738" s="188">
        <v>15.0</v>
      </c>
    </row>
    <row r="739">
      <c r="A739" s="429" t="s">
        <v>1264</v>
      </c>
      <c r="B739" s="68">
        <v>28.0</v>
      </c>
      <c r="C739" s="188">
        <v>20.0</v>
      </c>
    </row>
    <row r="740">
      <c r="A740" s="429" t="s">
        <v>1264</v>
      </c>
      <c r="B740" s="68">
        <v>29.0</v>
      </c>
      <c r="C740" s="188">
        <v>20.0</v>
      </c>
    </row>
    <row r="741">
      <c r="A741" s="429" t="s">
        <v>1264</v>
      </c>
      <c r="B741" s="68">
        <v>30.0</v>
      </c>
      <c r="C741" s="188">
        <v>11.0</v>
      </c>
    </row>
    <row r="742">
      <c r="A742" s="429" t="s">
        <v>1264</v>
      </c>
      <c r="B742" s="68">
        <v>31.0</v>
      </c>
      <c r="C742" s="188">
        <v>17.0</v>
      </c>
    </row>
    <row r="743">
      <c r="A743" s="429" t="s">
        <v>1264</v>
      </c>
      <c r="B743" s="68">
        <v>32.0</v>
      </c>
      <c r="C743" s="188">
        <v>13.0</v>
      </c>
    </row>
    <row r="744">
      <c r="A744" s="429" t="s">
        <v>1264</v>
      </c>
      <c r="B744" s="68">
        <v>33.0</v>
      </c>
      <c r="C744" s="188">
        <v>16.0</v>
      </c>
    </row>
    <row r="745">
      <c r="A745" s="429" t="s">
        <v>1264</v>
      </c>
      <c r="B745" s="68">
        <v>34.0</v>
      </c>
      <c r="C745" s="188">
        <v>8.0</v>
      </c>
    </row>
    <row r="746">
      <c r="A746" s="429" t="s">
        <v>1264</v>
      </c>
      <c r="B746" s="68">
        <v>35.0</v>
      </c>
      <c r="C746" s="188">
        <v>13.0</v>
      </c>
    </row>
    <row r="747">
      <c r="A747" s="429" t="s">
        <v>1264</v>
      </c>
      <c r="B747" s="68">
        <v>36.0</v>
      </c>
      <c r="C747" s="188">
        <v>9.0</v>
      </c>
    </row>
    <row r="748">
      <c r="A748" s="429" t="s">
        <v>1264</v>
      </c>
      <c r="B748" s="68">
        <v>37.0</v>
      </c>
      <c r="C748" s="188">
        <v>15.0</v>
      </c>
    </row>
    <row r="749">
      <c r="A749" s="429" t="s">
        <v>1264</v>
      </c>
      <c r="B749" s="68">
        <v>38.0</v>
      </c>
      <c r="C749" s="188">
        <v>5.0</v>
      </c>
    </row>
    <row r="750">
      <c r="A750" s="429" t="s">
        <v>1264</v>
      </c>
      <c r="B750" s="68">
        <v>39.0</v>
      </c>
      <c r="C750" s="188">
        <v>9.0</v>
      </c>
    </row>
    <row r="751">
      <c r="A751" s="429" t="s">
        <v>1264</v>
      </c>
      <c r="B751" s="68">
        <v>40.0</v>
      </c>
      <c r="C751" s="188">
        <v>9.0</v>
      </c>
    </row>
    <row r="752">
      <c r="A752" s="429" t="s">
        <v>1264</v>
      </c>
      <c r="B752" s="68">
        <v>41.0</v>
      </c>
      <c r="C752" s="188">
        <v>9.0</v>
      </c>
    </row>
    <row r="753">
      <c r="A753" s="429" t="s">
        <v>1264</v>
      </c>
      <c r="B753" s="68">
        <v>42.0</v>
      </c>
      <c r="C753" s="188">
        <v>11.0</v>
      </c>
    </row>
    <row r="754">
      <c r="A754" s="429" t="s">
        <v>1264</v>
      </c>
      <c r="B754" s="68">
        <v>43.0</v>
      </c>
      <c r="C754" s="188">
        <v>5.0</v>
      </c>
    </row>
    <row r="755">
      <c r="A755" s="429" t="s">
        <v>1264</v>
      </c>
      <c r="B755" s="68">
        <v>44.0</v>
      </c>
      <c r="C755" s="188">
        <v>9.0</v>
      </c>
    </row>
    <row r="756">
      <c r="A756" s="429" t="s">
        <v>1264</v>
      </c>
      <c r="B756" s="68">
        <v>45.0</v>
      </c>
      <c r="C756" s="188">
        <v>2.0</v>
      </c>
    </row>
    <row r="757">
      <c r="A757" s="429" t="s">
        <v>1264</v>
      </c>
      <c r="B757" s="68">
        <v>46.0</v>
      </c>
      <c r="C757" s="188">
        <v>5.0</v>
      </c>
    </row>
    <row r="758">
      <c r="A758" s="429" t="s">
        <v>1264</v>
      </c>
      <c r="B758" s="68">
        <v>47.0</v>
      </c>
      <c r="C758" s="188">
        <v>10.0</v>
      </c>
    </row>
    <row r="759">
      <c r="A759" s="429" t="s">
        <v>1264</v>
      </c>
      <c r="B759" s="68">
        <v>48.0</v>
      </c>
      <c r="C759" s="188">
        <v>3.0</v>
      </c>
    </row>
    <row r="760">
      <c r="A760" s="429" t="s">
        <v>1264</v>
      </c>
      <c r="B760" s="68">
        <v>49.0</v>
      </c>
      <c r="C760" s="188">
        <v>10.0</v>
      </c>
    </row>
    <row r="761">
      <c r="A761" s="429" t="s">
        <v>1264</v>
      </c>
      <c r="B761" s="68">
        <v>50.0</v>
      </c>
      <c r="C761" s="188">
        <v>5.0</v>
      </c>
    </row>
    <row r="762">
      <c r="A762" s="429" t="s">
        <v>1264</v>
      </c>
      <c r="B762" s="68">
        <v>51.0</v>
      </c>
      <c r="C762" s="188">
        <v>4.0</v>
      </c>
    </row>
    <row r="763">
      <c r="A763" s="429" t="s">
        <v>1264</v>
      </c>
      <c r="B763" s="68">
        <v>52.0</v>
      </c>
      <c r="C763" s="188">
        <v>2.0</v>
      </c>
    </row>
    <row r="764">
      <c r="A764" s="429" t="s">
        <v>1264</v>
      </c>
      <c r="B764" s="68">
        <v>53.0</v>
      </c>
      <c r="C764" s="188">
        <v>7.0</v>
      </c>
    </row>
    <row r="765">
      <c r="A765" s="429" t="s">
        <v>1264</v>
      </c>
      <c r="B765" s="68">
        <v>54.0</v>
      </c>
      <c r="C765" s="188">
        <v>6.0</v>
      </c>
    </row>
    <row r="766">
      <c r="A766" s="429" t="s">
        <v>1264</v>
      </c>
      <c r="B766" s="68">
        <v>55.0</v>
      </c>
      <c r="C766" s="188">
        <v>3.0</v>
      </c>
    </row>
    <row r="767">
      <c r="A767" s="429" t="s">
        <v>1264</v>
      </c>
      <c r="B767" s="68">
        <v>56.0</v>
      </c>
      <c r="C767" s="188">
        <v>3.0</v>
      </c>
    </row>
    <row r="768">
      <c r="A768" s="429" t="s">
        <v>1264</v>
      </c>
      <c r="B768" s="68">
        <v>57.0</v>
      </c>
      <c r="C768" s="188">
        <v>4.0</v>
      </c>
    </row>
    <row r="769">
      <c r="A769" s="429" t="s">
        <v>1264</v>
      </c>
      <c r="B769" s="68">
        <v>58.0</v>
      </c>
      <c r="C769" s="188">
        <v>6.0</v>
      </c>
    </row>
    <row r="770">
      <c r="A770" s="429" t="s">
        <v>1264</v>
      </c>
      <c r="B770" s="68">
        <v>59.0</v>
      </c>
      <c r="C770" s="188">
        <v>2.0</v>
      </c>
    </row>
    <row r="771">
      <c r="A771" s="429" t="s">
        <v>1264</v>
      </c>
      <c r="B771" s="68">
        <v>60.0</v>
      </c>
      <c r="C771" s="188">
        <v>5.0</v>
      </c>
    </row>
    <row r="772">
      <c r="A772" s="429" t="s">
        <v>1264</v>
      </c>
      <c r="B772" s="68">
        <v>61.0</v>
      </c>
      <c r="C772" s="188">
        <v>3.0</v>
      </c>
    </row>
    <row r="773">
      <c r="A773" s="429" t="s">
        <v>1264</v>
      </c>
      <c r="B773" s="68">
        <v>62.0</v>
      </c>
      <c r="C773" s="188">
        <v>3.0</v>
      </c>
    </row>
    <row r="774">
      <c r="A774" s="429" t="s">
        <v>1264</v>
      </c>
      <c r="B774" s="68">
        <v>63.0</v>
      </c>
      <c r="C774" s="188">
        <v>4.0</v>
      </c>
    </row>
    <row r="775">
      <c r="A775" s="429" t="s">
        <v>1264</v>
      </c>
      <c r="B775" s="68">
        <v>64.0</v>
      </c>
      <c r="C775" s="188">
        <v>4.0</v>
      </c>
    </row>
    <row r="776">
      <c r="A776" s="429" t="s">
        <v>1264</v>
      </c>
      <c r="B776" s="68">
        <v>65.0</v>
      </c>
      <c r="C776" s="188">
        <v>6.0</v>
      </c>
    </row>
    <row r="777">
      <c r="A777" s="429" t="s">
        <v>1264</v>
      </c>
      <c r="B777" s="68">
        <v>66.0</v>
      </c>
      <c r="C777" s="188">
        <v>2.0</v>
      </c>
    </row>
    <row r="778">
      <c r="A778" s="429" t="s">
        <v>1264</v>
      </c>
      <c r="B778" s="68">
        <v>67.0</v>
      </c>
      <c r="C778" s="188">
        <v>5.0</v>
      </c>
    </row>
    <row r="779">
      <c r="A779" s="429" t="s">
        <v>1264</v>
      </c>
      <c r="B779" s="68">
        <v>68.0</v>
      </c>
      <c r="C779" s="188">
        <v>6.0</v>
      </c>
    </row>
    <row r="780">
      <c r="A780" s="429" t="s">
        <v>1264</v>
      </c>
      <c r="B780" s="68">
        <v>69.0</v>
      </c>
      <c r="C780" s="188">
        <v>3.0</v>
      </c>
    </row>
    <row r="781">
      <c r="A781" s="429" t="s">
        <v>1264</v>
      </c>
      <c r="B781" s="68">
        <v>70.0</v>
      </c>
      <c r="C781" s="188">
        <v>4.0</v>
      </c>
    </row>
    <row r="782">
      <c r="A782" s="429" t="s">
        <v>1264</v>
      </c>
      <c r="B782" s="68">
        <v>71.0</v>
      </c>
      <c r="C782" s="188">
        <v>2.0</v>
      </c>
    </row>
    <row r="783">
      <c r="A783" s="429" t="s">
        <v>1264</v>
      </c>
      <c r="B783" s="68">
        <v>72.0</v>
      </c>
      <c r="C783" s="188">
        <v>2.0</v>
      </c>
    </row>
    <row r="784">
      <c r="A784" s="429" t="s">
        <v>1264</v>
      </c>
      <c r="B784" s="68">
        <v>73.0</v>
      </c>
      <c r="C784" s="188">
        <v>5.0</v>
      </c>
    </row>
    <row r="785">
      <c r="A785" s="429" t="s">
        <v>1264</v>
      </c>
      <c r="B785" s="68">
        <v>74.0</v>
      </c>
      <c r="C785" s="188">
        <v>3.0</v>
      </c>
    </row>
    <row r="786">
      <c r="A786" s="429" t="s">
        <v>1264</v>
      </c>
      <c r="B786" s="68">
        <v>75.0</v>
      </c>
      <c r="C786" s="188">
        <v>4.0</v>
      </c>
    </row>
    <row r="787">
      <c r="A787" s="429" t="s">
        <v>1264</v>
      </c>
      <c r="B787" s="68">
        <v>76.0</v>
      </c>
      <c r="C787" s="188">
        <v>2.0</v>
      </c>
    </row>
    <row r="788">
      <c r="A788" s="429" t="s">
        <v>1264</v>
      </c>
      <c r="B788" s="68">
        <v>77.0</v>
      </c>
      <c r="C788" s="188">
        <v>2.0</v>
      </c>
    </row>
    <row r="789">
      <c r="A789" s="429" t="s">
        <v>1264</v>
      </c>
      <c r="B789" s="68">
        <v>78.0</v>
      </c>
      <c r="C789" s="188">
        <v>2.0</v>
      </c>
    </row>
    <row r="790">
      <c r="A790" s="429" t="s">
        <v>1264</v>
      </c>
      <c r="B790" s="68">
        <v>79.0</v>
      </c>
      <c r="C790" s="188">
        <v>6.0</v>
      </c>
    </row>
    <row r="791">
      <c r="A791" s="429" t="s">
        <v>1264</v>
      </c>
      <c r="B791" s="68">
        <v>80.0</v>
      </c>
      <c r="C791" s="188">
        <v>2.0</v>
      </c>
    </row>
    <row r="792">
      <c r="A792" s="429" t="s">
        <v>1264</v>
      </c>
      <c r="B792" s="68">
        <v>81.0</v>
      </c>
      <c r="C792" s="188">
        <v>3.0</v>
      </c>
    </row>
    <row r="793">
      <c r="A793" s="429" t="s">
        <v>1264</v>
      </c>
      <c r="B793" s="68">
        <v>82.0</v>
      </c>
      <c r="C793" s="188">
        <v>1.0</v>
      </c>
    </row>
    <row r="794">
      <c r="A794" s="429" t="s">
        <v>1264</v>
      </c>
      <c r="B794" s="68">
        <v>83.0</v>
      </c>
      <c r="C794" s="188">
        <v>3.0</v>
      </c>
    </row>
    <row r="795">
      <c r="A795" s="429" t="s">
        <v>1264</v>
      </c>
      <c r="B795" s="68">
        <v>84.0</v>
      </c>
      <c r="C795" s="188">
        <v>2.0</v>
      </c>
    </row>
    <row r="796">
      <c r="A796" s="429" t="s">
        <v>1264</v>
      </c>
      <c r="B796" s="68">
        <v>85.0</v>
      </c>
      <c r="C796" s="188">
        <v>5.0</v>
      </c>
    </row>
    <row r="797">
      <c r="A797" s="429" t="s">
        <v>1264</v>
      </c>
      <c r="B797" s="68">
        <v>86.0</v>
      </c>
      <c r="C797" s="188">
        <v>1.0</v>
      </c>
    </row>
    <row r="798">
      <c r="A798" s="429" t="s">
        <v>1264</v>
      </c>
      <c r="B798" s="68">
        <v>87.0</v>
      </c>
      <c r="C798" s="188">
        <v>2.0</v>
      </c>
    </row>
    <row r="799">
      <c r="A799" s="429" t="s">
        <v>1264</v>
      </c>
      <c r="B799" s="68">
        <v>88.0</v>
      </c>
      <c r="C799" s="188">
        <v>2.0</v>
      </c>
    </row>
    <row r="800">
      <c r="A800" s="429" t="s">
        <v>1264</v>
      </c>
      <c r="B800" s="68">
        <v>89.0</v>
      </c>
      <c r="C800" s="188">
        <v>2.0</v>
      </c>
    </row>
    <row r="801">
      <c r="A801" s="429" t="s">
        <v>1264</v>
      </c>
      <c r="B801" s="68">
        <v>90.0</v>
      </c>
      <c r="C801" s="188">
        <v>1.0</v>
      </c>
    </row>
    <row r="802">
      <c r="A802" s="429" t="s">
        <v>1264</v>
      </c>
      <c r="B802" s="68">
        <v>92.0</v>
      </c>
      <c r="C802" s="188">
        <v>1.0</v>
      </c>
    </row>
    <row r="803">
      <c r="A803" s="429" t="s">
        <v>1264</v>
      </c>
      <c r="B803" s="68">
        <v>93.0</v>
      </c>
      <c r="C803" s="188">
        <v>2.0</v>
      </c>
    </row>
    <row r="804">
      <c r="A804" s="429" t="s">
        <v>1264</v>
      </c>
      <c r="B804" s="68">
        <v>96.0</v>
      </c>
      <c r="C804" s="188">
        <v>1.0</v>
      </c>
    </row>
    <row r="805">
      <c r="A805" s="429" t="s">
        <v>1264</v>
      </c>
      <c r="B805" s="68">
        <v>100.0</v>
      </c>
      <c r="C805" s="188">
        <v>5.0</v>
      </c>
    </row>
    <row r="806">
      <c r="A806" s="429" t="s">
        <v>1287</v>
      </c>
      <c r="B806" s="68">
        <v>0.0</v>
      </c>
      <c r="C806" s="188">
        <v>304.0</v>
      </c>
    </row>
    <row r="807">
      <c r="A807" s="429" t="s">
        <v>1287</v>
      </c>
      <c r="B807" s="68">
        <v>2.0</v>
      </c>
      <c r="C807" s="188">
        <v>3906.0</v>
      </c>
    </row>
    <row r="808">
      <c r="A808" s="429" t="s">
        <v>1287</v>
      </c>
      <c r="B808" s="68">
        <v>3.0</v>
      </c>
      <c r="C808" s="188">
        <v>131.0</v>
      </c>
    </row>
    <row r="809">
      <c r="A809" s="429" t="s">
        <v>1287</v>
      </c>
      <c r="B809" s="68">
        <v>4.0</v>
      </c>
      <c r="C809" s="188">
        <v>202.0</v>
      </c>
    </row>
    <row r="810">
      <c r="A810" s="429" t="s">
        <v>1287</v>
      </c>
      <c r="B810" s="68">
        <v>5.0</v>
      </c>
      <c r="C810" s="188">
        <v>151.0</v>
      </c>
    </row>
    <row r="811">
      <c r="A811" s="429" t="s">
        <v>1287</v>
      </c>
      <c r="B811" s="68">
        <v>6.0</v>
      </c>
      <c r="C811" s="188">
        <v>545.0</v>
      </c>
    </row>
    <row r="812">
      <c r="A812" s="429" t="s">
        <v>1287</v>
      </c>
      <c r="B812" s="68">
        <v>7.0</v>
      </c>
      <c r="C812" s="188">
        <v>375.0</v>
      </c>
    </row>
    <row r="813">
      <c r="A813" s="429" t="s">
        <v>1287</v>
      </c>
      <c r="B813" s="68">
        <v>8.0</v>
      </c>
      <c r="C813" s="188">
        <v>275.0</v>
      </c>
    </row>
    <row r="814">
      <c r="A814" s="429" t="s">
        <v>1287</v>
      </c>
      <c r="B814" s="68">
        <v>9.0</v>
      </c>
      <c r="C814" s="188">
        <v>191.0</v>
      </c>
    </row>
    <row r="815">
      <c r="A815" s="429" t="s">
        <v>1287</v>
      </c>
      <c r="B815" s="68">
        <v>10.0</v>
      </c>
      <c r="C815" s="188">
        <v>97.0</v>
      </c>
    </row>
    <row r="816">
      <c r="A816" s="429" t="s">
        <v>1287</v>
      </c>
      <c r="B816" s="68">
        <v>11.0</v>
      </c>
      <c r="C816" s="188">
        <v>74.0</v>
      </c>
    </row>
    <row r="817">
      <c r="A817" s="429" t="s">
        <v>1287</v>
      </c>
      <c r="B817" s="68">
        <v>12.0</v>
      </c>
      <c r="C817" s="188">
        <v>47.0</v>
      </c>
    </row>
    <row r="818">
      <c r="A818" s="429" t="s">
        <v>1287</v>
      </c>
      <c r="B818" s="68">
        <v>13.0</v>
      </c>
      <c r="C818" s="188">
        <v>34.0</v>
      </c>
    </row>
    <row r="819">
      <c r="A819" s="429" t="s">
        <v>1287</v>
      </c>
      <c r="B819" s="68">
        <v>14.0</v>
      </c>
      <c r="C819" s="188">
        <v>43.0</v>
      </c>
    </row>
    <row r="820">
      <c r="A820" s="429" t="s">
        <v>1287</v>
      </c>
      <c r="B820" s="68">
        <v>15.0</v>
      </c>
      <c r="C820" s="188">
        <v>17.0</v>
      </c>
    </row>
    <row r="821">
      <c r="A821" s="429" t="s">
        <v>1287</v>
      </c>
      <c r="B821" s="68">
        <v>16.0</v>
      </c>
      <c r="C821" s="188">
        <v>15.0</v>
      </c>
    </row>
    <row r="822">
      <c r="A822" s="429" t="s">
        <v>1287</v>
      </c>
      <c r="B822" s="68">
        <v>17.0</v>
      </c>
      <c r="C822" s="188">
        <v>25.0</v>
      </c>
    </row>
    <row r="823">
      <c r="A823" s="429" t="s">
        <v>1287</v>
      </c>
      <c r="B823" s="68">
        <v>18.0</v>
      </c>
      <c r="C823" s="188">
        <v>15.0</v>
      </c>
    </row>
    <row r="824">
      <c r="A824" s="429" t="s">
        <v>1287</v>
      </c>
      <c r="B824" s="68">
        <v>19.0</v>
      </c>
      <c r="C824" s="188">
        <v>16.0</v>
      </c>
    </row>
    <row r="825">
      <c r="A825" s="429" t="s">
        <v>1287</v>
      </c>
      <c r="B825" s="68">
        <v>20.0</v>
      </c>
      <c r="C825" s="188">
        <v>16.0</v>
      </c>
    </row>
    <row r="826">
      <c r="A826" s="429" t="s">
        <v>1287</v>
      </c>
      <c r="B826" s="68">
        <v>21.0</v>
      </c>
      <c r="C826" s="188">
        <v>17.0</v>
      </c>
    </row>
    <row r="827">
      <c r="A827" s="429" t="s">
        <v>1287</v>
      </c>
      <c r="B827" s="68">
        <v>22.0</v>
      </c>
      <c r="C827" s="188">
        <v>15.0</v>
      </c>
    </row>
    <row r="828">
      <c r="A828" s="429" t="s">
        <v>1287</v>
      </c>
      <c r="B828" s="68">
        <v>23.0</v>
      </c>
      <c r="C828" s="188">
        <v>12.0</v>
      </c>
    </row>
    <row r="829">
      <c r="A829" s="429" t="s">
        <v>1287</v>
      </c>
      <c r="B829" s="68">
        <v>24.0</v>
      </c>
      <c r="C829" s="188">
        <v>12.0</v>
      </c>
    </row>
    <row r="830">
      <c r="A830" s="429" t="s">
        <v>1287</v>
      </c>
      <c r="B830" s="68">
        <v>25.0</v>
      </c>
      <c r="C830" s="188">
        <v>10.0</v>
      </c>
    </row>
    <row r="831">
      <c r="A831" s="429" t="s">
        <v>1287</v>
      </c>
      <c r="B831" s="68">
        <v>26.0</v>
      </c>
      <c r="C831" s="188">
        <v>8.0</v>
      </c>
    </row>
    <row r="832">
      <c r="A832" s="429" t="s">
        <v>1287</v>
      </c>
      <c r="B832" s="68">
        <v>27.0</v>
      </c>
      <c r="C832" s="188">
        <v>5.0</v>
      </c>
    </row>
    <row r="833">
      <c r="A833" s="429" t="s">
        <v>1287</v>
      </c>
      <c r="B833" s="68">
        <v>28.0</v>
      </c>
      <c r="C833" s="188">
        <v>8.0</v>
      </c>
    </row>
    <row r="834">
      <c r="A834" s="429" t="s">
        <v>1287</v>
      </c>
      <c r="B834" s="68">
        <v>29.0</v>
      </c>
      <c r="C834" s="188">
        <v>6.0</v>
      </c>
    </row>
    <row r="835">
      <c r="A835" s="429" t="s">
        <v>1287</v>
      </c>
      <c r="B835" s="68">
        <v>30.0</v>
      </c>
      <c r="C835" s="188">
        <v>12.0</v>
      </c>
    </row>
    <row r="836">
      <c r="A836" s="429" t="s">
        <v>1287</v>
      </c>
      <c r="B836" s="68">
        <v>31.0</v>
      </c>
      <c r="C836" s="188">
        <v>3.0</v>
      </c>
    </row>
    <row r="837">
      <c r="A837" s="429" t="s">
        <v>1287</v>
      </c>
      <c r="B837" s="68">
        <v>32.0</v>
      </c>
      <c r="C837" s="188">
        <v>8.0</v>
      </c>
    </row>
    <row r="838">
      <c r="A838" s="429" t="s">
        <v>1287</v>
      </c>
      <c r="B838" s="68">
        <v>33.0</v>
      </c>
      <c r="C838" s="188">
        <v>8.0</v>
      </c>
    </row>
    <row r="839">
      <c r="A839" s="429" t="s">
        <v>1287</v>
      </c>
      <c r="B839" s="68">
        <v>34.0</v>
      </c>
      <c r="C839" s="188">
        <v>4.0</v>
      </c>
    </row>
    <row r="840">
      <c r="A840" s="429" t="s">
        <v>1287</v>
      </c>
      <c r="B840" s="68">
        <v>35.0</v>
      </c>
      <c r="C840" s="188">
        <v>8.0</v>
      </c>
    </row>
    <row r="841">
      <c r="A841" s="429" t="s">
        <v>1287</v>
      </c>
      <c r="B841" s="68">
        <v>36.0</v>
      </c>
      <c r="C841" s="188">
        <v>5.0</v>
      </c>
    </row>
    <row r="842">
      <c r="A842" s="429" t="s">
        <v>1287</v>
      </c>
      <c r="B842" s="68">
        <v>37.0</v>
      </c>
      <c r="C842" s="188">
        <v>5.0</v>
      </c>
    </row>
    <row r="843">
      <c r="A843" s="429" t="s">
        <v>1287</v>
      </c>
      <c r="B843" s="68">
        <v>38.0</v>
      </c>
      <c r="C843" s="188">
        <v>3.0</v>
      </c>
    </row>
    <row r="844">
      <c r="A844" s="429" t="s">
        <v>1287</v>
      </c>
      <c r="B844" s="68">
        <v>39.0</v>
      </c>
      <c r="C844" s="188">
        <v>3.0</v>
      </c>
    </row>
    <row r="845">
      <c r="A845" s="429" t="s">
        <v>1287</v>
      </c>
      <c r="B845" s="68">
        <v>40.0</v>
      </c>
      <c r="C845" s="188">
        <v>1.0</v>
      </c>
    </row>
    <row r="846">
      <c r="A846" s="429" t="s">
        <v>1287</v>
      </c>
      <c r="B846" s="68">
        <v>41.0</v>
      </c>
      <c r="C846" s="188">
        <v>6.0</v>
      </c>
    </row>
    <row r="847">
      <c r="A847" s="429" t="s">
        <v>1287</v>
      </c>
      <c r="B847" s="68">
        <v>42.0</v>
      </c>
      <c r="C847" s="188">
        <v>6.0</v>
      </c>
    </row>
    <row r="848">
      <c r="A848" s="429" t="s">
        <v>1287</v>
      </c>
      <c r="B848" s="68">
        <v>43.0</v>
      </c>
      <c r="C848" s="188">
        <v>1.0</v>
      </c>
    </row>
    <row r="849">
      <c r="A849" s="429" t="s">
        <v>1287</v>
      </c>
      <c r="B849" s="68">
        <v>44.0</v>
      </c>
      <c r="C849" s="188">
        <v>4.0</v>
      </c>
    </row>
    <row r="850">
      <c r="A850" s="429" t="s">
        <v>1287</v>
      </c>
      <c r="B850" s="68">
        <v>47.0</v>
      </c>
      <c r="C850" s="188">
        <v>4.0</v>
      </c>
    </row>
    <row r="851">
      <c r="A851" s="429" t="s">
        <v>1287</v>
      </c>
      <c r="B851" s="68">
        <v>48.0</v>
      </c>
      <c r="C851" s="188">
        <v>3.0</v>
      </c>
    </row>
    <row r="852">
      <c r="A852" s="429" t="s">
        <v>1287</v>
      </c>
      <c r="B852" s="68">
        <v>49.0</v>
      </c>
      <c r="C852" s="188">
        <v>5.0</v>
      </c>
    </row>
    <row r="853">
      <c r="A853" s="429" t="s">
        <v>1287</v>
      </c>
      <c r="B853" s="68">
        <v>52.0</v>
      </c>
      <c r="C853" s="188">
        <v>1.0</v>
      </c>
    </row>
    <row r="854">
      <c r="A854" s="429" t="s">
        <v>1287</v>
      </c>
      <c r="B854" s="68">
        <v>53.0</v>
      </c>
      <c r="C854" s="188">
        <v>2.0</v>
      </c>
    </row>
    <row r="855">
      <c r="A855" s="429" t="s">
        <v>1287</v>
      </c>
      <c r="B855" s="68">
        <v>54.0</v>
      </c>
      <c r="C855" s="188">
        <v>2.0</v>
      </c>
    </row>
    <row r="856">
      <c r="A856" s="429" t="s">
        <v>1287</v>
      </c>
      <c r="B856" s="68">
        <v>56.0</v>
      </c>
      <c r="C856" s="188">
        <v>3.0</v>
      </c>
    </row>
    <row r="857">
      <c r="A857" s="429" t="s">
        <v>1287</v>
      </c>
      <c r="B857" s="68">
        <v>57.0</v>
      </c>
      <c r="C857" s="188">
        <v>1.0</v>
      </c>
    </row>
    <row r="858">
      <c r="A858" s="429" t="s">
        <v>1287</v>
      </c>
      <c r="B858" s="68">
        <v>58.0</v>
      </c>
      <c r="C858" s="188">
        <v>2.0</v>
      </c>
    </row>
    <row r="859">
      <c r="A859" s="429" t="s">
        <v>1287</v>
      </c>
      <c r="B859" s="68">
        <v>61.0</v>
      </c>
      <c r="C859" s="188">
        <v>2.0</v>
      </c>
    </row>
    <row r="860">
      <c r="A860" s="429" t="s">
        <v>1287</v>
      </c>
      <c r="B860" s="68">
        <v>64.0</v>
      </c>
      <c r="C860" s="188">
        <v>1.0</v>
      </c>
    </row>
    <row r="861">
      <c r="A861" s="429" t="s">
        <v>1287</v>
      </c>
      <c r="B861" s="68">
        <v>65.0</v>
      </c>
      <c r="C861" s="188">
        <v>2.0</v>
      </c>
    </row>
    <row r="862">
      <c r="A862" s="429" t="s">
        <v>1287</v>
      </c>
      <c r="B862" s="68">
        <v>67.0</v>
      </c>
      <c r="C862" s="188">
        <v>1.0</v>
      </c>
    </row>
    <row r="863">
      <c r="A863" s="429" t="s">
        <v>1287</v>
      </c>
      <c r="B863" s="68">
        <v>68.0</v>
      </c>
      <c r="C863" s="188">
        <v>1.0</v>
      </c>
    </row>
    <row r="864">
      <c r="A864" s="429" t="s">
        <v>1287</v>
      </c>
      <c r="B864" s="68">
        <v>73.0</v>
      </c>
      <c r="C864" s="188">
        <v>1.0</v>
      </c>
    </row>
    <row r="865">
      <c r="A865" s="429" t="s">
        <v>1287</v>
      </c>
      <c r="B865" s="68">
        <v>74.0</v>
      </c>
      <c r="C865" s="188">
        <v>2.0</v>
      </c>
    </row>
    <row r="866">
      <c r="A866" s="429" t="s">
        <v>1287</v>
      </c>
      <c r="B866" s="68">
        <v>80.0</v>
      </c>
      <c r="C866" s="188">
        <v>1.0</v>
      </c>
    </row>
    <row r="867">
      <c r="A867" s="429" t="s">
        <v>1287</v>
      </c>
      <c r="B867" s="68">
        <v>85.0</v>
      </c>
      <c r="C867" s="188">
        <v>3.0</v>
      </c>
    </row>
    <row r="868">
      <c r="A868" s="429" t="s">
        <v>1287</v>
      </c>
      <c r="B868" s="68">
        <v>86.0</v>
      </c>
      <c r="C868" s="188">
        <v>1.0</v>
      </c>
    </row>
    <row r="869">
      <c r="A869" s="429" t="s">
        <v>1287</v>
      </c>
      <c r="B869" s="68">
        <v>87.0</v>
      </c>
      <c r="C869" s="188">
        <v>2.0</v>
      </c>
    </row>
    <row r="870">
      <c r="A870" s="429" t="s">
        <v>1287</v>
      </c>
      <c r="B870" s="68">
        <v>89.0</v>
      </c>
      <c r="C870" s="188">
        <v>1.0</v>
      </c>
    </row>
    <row r="871">
      <c r="A871" s="429" t="s">
        <v>1287</v>
      </c>
      <c r="B871" s="68">
        <v>90.0</v>
      </c>
      <c r="C871" s="188">
        <v>1.0</v>
      </c>
    </row>
    <row r="872">
      <c r="A872" s="429" t="s">
        <v>1287</v>
      </c>
      <c r="B872" s="68">
        <v>91.0</v>
      </c>
      <c r="C872" s="188">
        <v>1.0</v>
      </c>
    </row>
    <row r="873">
      <c r="A873" s="429" t="s">
        <v>1287</v>
      </c>
      <c r="B873" s="68">
        <v>92.0</v>
      </c>
      <c r="C873" s="188">
        <v>1.0</v>
      </c>
    </row>
    <row r="874">
      <c r="A874" s="429" t="s">
        <v>1287</v>
      </c>
      <c r="B874" s="68">
        <v>96.0</v>
      </c>
      <c r="C874" s="188">
        <v>1.0</v>
      </c>
    </row>
    <row r="875">
      <c r="A875" s="429" t="s">
        <v>1287</v>
      </c>
      <c r="B875" s="68">
        <v>100.0</v>
      </c>
      <c r="C875" s="188">
        <v>3.0</v>
      </c>
    </row>
    <row r="876">
      <c r="A876" s="429" t="s">
        <v>1307</v>
      </c>
      <c r="B876" s="68">
        <v>0.0</v>
      </c>
      <c r="C876" s="188">
        <v>215.0</v>
      </c>
    </row>
    <row r="877">
      <c r="A877" s="429" t="s">
        <v>1307</v>
      </c>
      <c r="B877" s="68">
        <v>1.0</v>
      </c>
      <c r="C877" s="188">
        <v>2.0</v>
      </c>
    </row>
    <row r="878">
      <c r="A878" s="429" t="s">
        <v>1307</v>
      </c>
      <c r="B878" s="68">
        <v>2.0</v>
      </c>
      <c r="C878" s="188">
        <v>2465.0</v>
      </c>
    </row>
    <row r="879">
      <c r="A879" s="429" t="s">
        <v>1307</v>
      </c>
      <c r="B879" s="68">
        <v>3.0</v>
      </c>
      <c r="C879" s="188">
        <v>86.0</v>
      </c>
    </row>
    <row r="880">
      <c r="A880" s="429" t="s">
        <v>1307</v>
      </c>
      <c r="B880" s="68">
        <v>4.0</v>
      </c>
      <c r="C880" s="188">
        <v>115.0</v>
      </c>
    </row>
    <row r="881">
      <c r="A881" s="429" t="s">
        <v>1307</v>
      </c>
      <c r="B881" s="68">
        <v>5.0</v>
      </c>
      <c r="C881" s="188">
        <v>148.0</v>
      </c>
    </row>
    <row r="882">
      <c r="A882" s="429" t="s">
        <v>1307</v>
      </c>
      <c r="B882" s="68">
        <v>6.0</v>
      </c>
      <c r="C882" s="188">
        <v>369.0</v>
      </c>
    </row>
    <row r="883">
      <c r="A883" s="429" t="s">
        <v>1307</v>
      </c>
      <c r="B883" s="68">
        <v>7.0</v>
      </c>
      <c r="C883" s="188">
        <v>243.0</v>
      </c>
    </row>
    <row r="884">
      <c r="A884" s="429" t="s">
        <v>1307</v>
      </c>
      <c r="B884" s="68">
        <v>8.0</v>
      </c>
      <c r="C884" s="188">
        <v>197.0</v>
      </c>
    </row>
    <row r="885">
      <c r="A885" s="429" t="s">
        <v>1307</v>
      </c>
      <c r="B885" s="68">
        <v>9.0</v>
      </c>
      <c r="C885" s="188">
        <v>127.0</v>
      </c>
    </row>
    <row r="886">
      <c r="A886" s="429" t="s">
        <v>1307</v>
      </c>
      <c r="B886" s="68">
        <v>10.0</v>
      </c>
      <c r="C886" s="188">
        <v>78.0</v>
      </c>
    </row>
    <row r="887">
      <c r="A887" s="429" t="s">
        <v>1307</v>
      </c>
      <c r="B887" s="68">
        <v>11.0</v>
      </c>
      <c r="C887" s="188">
        <v>58.0</v>
      </c>
    </row>
    <row r="888">
      <c r="A888" s="429" t="s">
        <v>1307</v>
      </c>
      <c r="B888" s="68">
        <v>12.0</v>
      </c>
      <c r="C888" s="188">
        <v>49.0</v>
      </c>
    </row>
    <row r="889">
      <c r="A889" s="429" t="s">
        <v>1307</v>
      </c>
      <c r="B889" s="68">
        <v>13.0</v>
      </c>
      <c r="C889" s="188">
        <v>31.0</v>
      </c>
    </row>
    <row r="890">
      <c r="A890" s="429" t="s">
        <v>1307</v>
      </c>
      <c r="B890" s="68">
        <v>14.0</v>
      </c>
      <c r="C890" s="188">
        <v>43.0</v>
      </c>
    </row>
    <row r="891">
      <c r="A891" s="429" t="s">
        <v>1307</v>
      </c>
      <c r="B891" s="68">
        <v>15.0</v>
      </c>
      <c r="C891" s="188">
        <v>19.0</v>
      </c>
    </row>
    <row r="892">
      <c r="A892" s="429" t="s">
        <v>1307</v>
      </c>
      <c r="B892" s="68">
        <v>16.0</v>
      </c>
      <c r="C892" s="188">
        <v>23.0</v>
      </c>
    </row>
    <row r="893">
      <c r="A893" s="429" t="s">
        <v>1307</v>
      </c>
      <c r="B893" s="68">
        <v>17.0</v>
      </c>
      <c r="C893" s="188">
        <v>21.0</v>
      </c>
    </row>
    <row r="894">
      <c r="A894" s="429" t="s">
        <v>1307</v>
      </c>
      <c r="B894" s="68">
        <v>18.0</v>
      </c>
      <c r="C894" s="188">
        <v>18.0</v>
      </c>
    </row>
    <row r="895">
      <c r="A895" s="429" t="s">
        <v>1307</v>
      </c>
      <c r="B895" s="68">
        <v>19.0</v>
      </c>
      <c r="C895" s="188">
        <v>15.0</v>
      </c>
    </row>
    <row r="896">
      <c r="A896" s="429" t="s">
        <v>1307</v>
      </c>
      <c r="B896" s="68">
        <v>20.0</v>
      </c>
      <c r="C896" s="188">
        <v>19.0</v>
      </c>
    </row>
    <row r="897">
      <c r="A897" s="429" t="s">
        <v>1307</v>
      </c>
      <c r="B897" s="68">
        <v>21.0</v>
      </c>
      <c r="C897" s="188">
        <v>18.0</v>
      </c>
    </row>
    <row r="898">
      <c r="A898" s="429" t="s">
        <v>1307</v>
      </c>
      <c r="B898" s="68">
        <v>22.0</v>
      </c>
      <c r="C898" s="188">
        <v>8.0</v>
      </c>
    </row>
    <row r="899">
      <c r="A899" s="429" t="s">
        <v>1307</v>
      </c>
      <c r="B899" s="68">
        <v>23.0</v>
      </c>
      <c r="C899" s="188">
        <v>11.0</v>
      </c>
    </row>
    <row r="900">
      <c r="A900" s="429" t="s">
        <v>1307</v>
      </c>
      <c r="B900" s="68">
        <v>24.0</v>
      </c>
      <c r="C900" s="188">
        <v>15.0</v>
      </c>
    </row>
    <row r="901">
      <c r="A901" s="429" t="s">
        <v>1307</v>
      </c>
      <c r="B901" s="68">
        <v>25.0</v>
      </c>
      <c r="C901" s="188">
        <v>14.0</v>
      </c>
    </row>
    <row r="902">
      <c r="A902" s="429" t="s">
        <v>1307</v>
      </c>
      <c r="B902" s="68">
        <v>26.0</v>
      </c>
      <c r="C902" s="188">
        <v>12.0</v>
      </c>
    </row>
    <row r="903">
      <c r="A903" s="429" t="s">
        <v>1307</v>
      </c>
      <c r="B903" s="68">
        <v>27.0</v>
      </c>
      <c r="C903" s="188">
        <v>13.0</v>
      </c>
    </row>
    <row r="904">
      <c r="A904" s="429" t="s">
        <v>1307</v>
      </c>
      <c r="B904" s="68">
        <v>28.0</v>
      </c>
      <c r="C904" s="188">
        <v>14.0</v>
      </c>
    </row>
    <row r="905">
      <c r="A905" s="429" t="s">
        <v>1307</v>
      </c>
      <c r="B905" s="68">
        <v>29.0</v>
      </c>
      <c r="C905" s="188">
        <v>5.0</v>
      </c>
    </row>
    <row r="906">
      <c r="A906" s="429" t="s">
        <v>1307</v>
      </c>
      <c r="B906" s="68">
        <v>30.0</v>
      </c>
      <c r="C906" s="188">
        <v>8.0</v>
      </c>
    </row>
    <row r="907">
      <c r="A907" s="429" t="s">
        <v>1307</v>
      </c>
      <c r="B907" s="68">
        <v>31.0</v>
      </c>
      <c r="C907" s="188">
        <v>1.0</v>
      </c>
    </row>
    <row r="908">
      <c r="A908" s="429" t="s">
        <v>1307</v>
      </c>
      <c r="B908" s="68">
        <v>32.0</v>
      </c>
      <c r="C908" s="188">
        <v>3.0</v>
      </c>
    </row>
    <row r="909">
      <c r="A909" s="429" t="s">
        <v>1307</v>
      </c>
      <c r="B909" s="68">
        <v>33.0</v>
      </c>
      <c r="C909" s="188">
        <v>4.0</v>
      </c>
    </row>
    <row r="910">
      <c r="A910" s="429" t="s">
        <v>1307</v>
      </c>
      <c r="B910" s="68">
        <v>34.0</v>
      </c>
      <c r="C910" s="188">
        <v>6.0</v>
      </c>
    </row>
    <row r="911">
      <c r="A911" s="429" t="s">
        <v>1307</v>
      </c>
      <c r="B911" s="68">
        <v>35.0</v>
      </c>
      <c r="C911" s="188">
        <v>4.0</v>
      </c>
    </row>
    <row r="912">
      <c r="A912" s="429" t="s">
        <v>1307</v>
      </c>
      <c r="B912" s="68">
        <v>36.0</v>
      </c>
      <c r="C912" s="188">
        <v>5.0</v>
      </c>
    </row>
    <row r="913">
      <c r="A913" s="429" t="s">
        <v>1307</v>
      </c>
      <c r="B913" s="68">
        <v>37.0</v>
      </c>
      <c r="C913" s="188">
        <v>4.0</v>
      </c>
    </row>
    <row r="914">
      <c r="A914" s="429" t="s">
        <v>1307</v>
      </c>
      <c r="B914" s="68">
        <v>38.0</v>
      </c>
      <c r="C914" s="188">
        <v>4.0</v>
      </c>
    </row>
    <row r="915">
      <c r="A915" s="429" t="s">
        <v>1307</v>
      </c>
      <c r="B915" s="68">
        <v>39.0</v>
      </c>
      <c r="C915" s="188">
        <v>6.0</v>
      </c>
    </row>
    <row r="916">
      <c r="A916" s="429" t="s">
        <v>1307</v>
      </c>
      <c r="B916" s="68">
        <v>40.0</v>
      </c>
      <c r="C916" s="188">
        <v>2.0</v>
      </c>
    </row>
    <row r="917">
      <c r="A917" s="429" t="s">
        <v>1307</v>
      </c>
      <c r="B917" s="68">
        <v>41.0</v>
      </c>
      <c r="C917" s="188">
        <v>3.0</v>
      </c>
    </row>
    <row r="918">
      <c r="A918" s="429" t="s">
        <v>1307</v>
      </c>
      <c r="B918" s="68">
        <v>42.0</v>
      </c>
      <c r="C918" s="188">
        <v>7.0</v>
      </c>
    </row>
    <row r="919">
      <c r="A919" s="429" t="s">
        <v>1307</v>
      </c>
      <c r="B919" s="68">
        <v>43.0</v>
      </c>
      <c r="C919" s="188">
        <v>5.0</v>
      </c>
    </row>
    <row r="920">
      <c r="A920" s="429" t="s">
        <v>1307</v>
      </c>
      <c r="B920" s="68">
        <v>44.0</v>
      </c>
      <c r="C920" s="188">
        <v>2.0</v>
      </c>
    </row>
    <row r="921">
      <c r="A921" s="429" t="s">
        <v>1307</v>
      </c>
      <c r="B921" s="68">
        <v>45.0</v>
      </c>
      <c r="C921" s="188">
        <v>3.0</v>
      </c>
    </row>
    <row r="922">
      <c r="A922" s="429" t="s">
        <v>1307</v>
      </c>
      <c r="B922" s="68">
        <v>46.0</v>
      </c>
      <c r="C922" s="188">
        <v>5.0</v>
      </c>
    </row>
    <row r="923">
      <c r="A923" s="429" t="s">
        <v>1307</v>
      </c>
      <c r="B923" s="68">
        <v>47.0</v>
      </c>
      <c r="C923" s="188">
        <v>2.0</v>
      </c>
    </row>
    <row r="924">
      <c r="A924" s="429" t="s">
        <v>1307</v>
      </c>
      <c r="B924" s="68">
        <v>48.0</v>
      </c>
      <c r="C924" s="188">
        <v>2.0</v>
      </c>
    </row>
    <row r="925">
      <c r="A925" s="429" t="s">
        <v>1307</v>
      </c>
      <c r="B925" s="68">
        <v>49.0</v>
      </c>
      <c r="C925" s="188">
        <v>1.0</v>
      </c>
    </row>
    <row r="926">
      <c r="A926" s="429" t="s">
        <v>1307</v>
      </c>
      <c r="B926" s="68">
        <v>50.0</v>
      </c>
      <c r="C926" s="188">
        <v>2.0</v>
      </c>
    </row>
    <row r="927">
      <c r="A927" s="429" t="s">
        <v>1307</v>
      </c>
      <c r="B927" s="68">
        <v>51.0</v>
      </c>
      <c r="C927" s="188">
        <v>2.0</v>
      </c>
    </row>
    <row r="928">
      <c r="A928" s="429" t="s">
        <v>1307</v>
      </c>
      <c r="B928" s="68">
        <v>52.0</v>
      </c>
      <c r="C928" s="188">
        <v>1.0</v>
      </c>
    </row>
    <row r="929">
      <c r="A929" s="429" t="s">
        <v>1307</v>
      </c>
      <c r="B929" s="68">
        <v>54.0</v>
      </c>
      <c r="C929" s="188">
        <v>2.0</v>
      </c>
    </row>
    <row r="930">
      <c r="A930" s="429" t="s">
        <v>1307</v>
      </c>
      <c r="B930" s="68">
        <v>56.0</v>
      </c>
      <c r="C930" s="188">
        <v>1.0</v>
      </c>
    </row>
    <row r="931">
      <c r="A931" s="429" t="s">
        <v>1307</v>
      </c>
      <c r="B931" s="68">
        <v>57.0</v>
      </c>
      <c r="C931" s="188">
        <v>2.0</v>
      </c>
    </row>
    <row r="932">
      <c r="A932" s="429" t="s">
        <v>1307</v>
      </c>
      <c r="B932" s="68">
        <v>58.0</v>
      </c>
      <c r="C932" s="188">
        <v>2.0</v>
      </c>
    </row>
    <row r="933">
      <c r="A933" s="429" t="s">
        <v>1307</v>
      </c>
      <c r="B933" s="68">
        <v>60.0</v>
      </c>
      <c r="C933" s="188">
        <v>2.0</v>
      </c>
    </row>
    <row r="934">
      <c r="A934" s="429" t="s">
        <v>1307</v>
      </c>
      <c r="B934" s="68">
        <v>61.0</v>
      </c>
      <c r="C934" s="188">
        <v>4.0</v>
      </c>
    </row>
    <row r="935">
      <c r="A935" s="429" t="s">
        <v>1307</v>
      </c>
      <c r="B935" s="68">
        <v>63.0</v>
      </c>
      <c r="C935" s="188">
        <v>2.0</v>
      </c>
    </row>
    <row r="936">
      <c r="A936" s="429" t="s">
        <v>1307</v>
      </c>
      <c r="B936" s="68">
        <v>64.0</v>
      </c>
      <c r="C936" s="188">
        <v>1.0</v>
      </c>
    </row>
    <row r="937">
      <c r="A937" s="429" t="s">
        <v>1307</v>
      </c>
      <c r="B937" s="68">
        <v>65.0</v>
      </c>
      <c r="C937" s="188">
        <v>3.0</v>
      </c>
    </row>
    <row r="938">
      <c r="A938" s="429" t="s">
        <v>1307</v>
      </c>
      <c r="B938" s="68">
        <v>66.0</v>
      </c>
      <c r="C938" s="188">
        <v>1.0</v>
      </c>
    </row>
    <row r="939">
      <c r="A939" s="429" t="s">
        <v>1307</v>
      </c>
      <c r="B939" s="68">
        <v>67.0</v>
      </c>
      <c r="C939" s="188">
        <v>4.0</v>
      </c>
    </row>
    <row r="940">
      <c r="A940" s="429" t="s">
        <v>1307</v>
      </c>
      <c r="B940" s="68">
        <v>68.0</v>
      </c>
      <c r="C940" s="188">
        <v>3.0</v>
      </c>
    </row>
    <row r="941">
      <c r="A941" s="429" t="s">
        <v>1307</v>
      </c>
      <c r="B941" s="68">
        <v>70.0</v>
      </c>
      <c r="C941" s="188">
        <v>1.0</v>
      </c>
    </row>
    <row r="942">
      <c r="A942" s="429" t="s">
        <v>1307</v>
      </c>
      <c r="B942" s="68">
        <v>71.0</v>
      </c>
      <c r="C942" s="188">
        <v>3.0</v>
      </c>
    </row>
    <row r="943">
      <c r="A943" s="429" t="s">
        <v>1307</v>
      </c>
      <c r="B943" s="68">
        <v>74.0</v>
      </c>
      <c r="C943" s="188">
        <v>1.0</v>
      </c>
    </row>
    <row r="944">
      <c r="A944" s="429" t="s">
        <v>1307</v>
      </c>
      <c r="B944" s="68">
        <v>75.0</v>
      </c>
      <c r="C944" s="188">
        <v>1.0</v>
      </c>
    </row>
    <row r="945">
      <c r="A945" s="429" t="s">
        <v>1307</v>
      </c>
      <c r="B945" s="68">
        <v>77.0</v>
      </c>
      <c r="C945" s="188">
        <v>1.0</v>
      </c>
    </row>
    <row r="946">
      <c r="A946" s="429" t="s">
        <v>1307</v>
      </c>
      <c r="B946" s="68">
        <v>78.0</v>
      </c>
      <c r="C946" s="188">
        <v>3.0</v>
      </c>
    </row>
    <row r="947">
      <c r="A947" s="429" t="s">
        <v>1307</v>
      </c>
      <c r="B947" s="68">
        <v>79.0</v>
      </c>
      <c r="C947" s="188">
        <v>2.0</v>
      </c>
    </row>
    <row r="948">
      <c r="A948" s="429" t="s">
        <v>1307</v>
      </c>
      <c r="B948" s="68">
        <v>80.0</v>
      </c>
      <c r="C948" s="188">
        <v>3.0</v>
      </c>
    </row>
    <row r="949">
      <c r="A949" s="429" t="s">
        <v>1307</v>
      </c>
      <c r="B949" s="68">
        <v>81.0</v>
      </c>
      <c r="C949" s="188">
        <v>2.0</v>
      </c>
    </row>
    <row r="950">
      <c r="A950" s="429" t="s">
        <v>1307</v>
      </c>
      <c r="B950" s="68">
        <v>83.0</v>
      </c>
      <c r="C950" s="188">
        <v>1.0</v>
      </c>
    </row>
    <row r="951">
      <c r="A951" s="429" t="s">
        <v>1307</v>
      </c>
      <c r="B951" s="68">
        <v>84.0</v>
      </c>
      <c r="C951" s="188">
        <v>1.0</v>
      </c>
    </row>
    <row r="952">
      <c r="A952" s="429" t="s">
        <v>1307</v>
      </c>
      <c r="B952" s="68">
        <v>85.0</v>
      </c>
      <c r="C952" s="188">
        <v>4.0</v>
      </c>
    </row>
    <row r="953">
      <c r="A953" s="429" t="s">
        <v>1307</v>
      </c>
      <c r="B953" s="68">
        <v>87.0</v>
      </c>
      <c r="C953" s="188">
        <v>1.0</v>
      </c>
    </row>
    <row r="954">
      <c r="A954" s="429" t="s">
        <v>1307</v>
      </c>
      <c r="B954" s="68">
        <v>90.0</v>
      </c>
      <c r="C954" s="188">
        <v>1.0</v>
      </c>
    </row>
    <row r="955">
      <c r="A955" s="429" t="s">
        <v>1307</v>
      </c>
      <c r="B955" s="68">
        <v>91.0</v>
      </c>
      <c r="C955" s="188">
        <v>1.0</v>
      </c>
    </row>
    <row r="956">
      <c r="A956" s="429" t="s">
        <v>1307</v>
      </c>
      <c r="B956" s="68">
        <v>92.0</v>
      </c>
      <c r="C956" s="188">
        <v>1.0</v>
      </c>
    </row>
    <row r="957">
      <c r="A957" s="429" t="s">
        <v>1307</v>
      </c>
      <c r="B957" s="68">
        <v>94.0</v>
      </c>
      <c r="C957" s="188">
        <v>1.0</v>
      </c>
    </row>
    <row r="958">
      <c r="A958" s="429" t="s">
        <v>1307</v>
      </c>
      <c r="B958" s="68">
        <v>96.0</v>
      </c>
      <c r="C958" s="188">
        <v>1.0</v>
      </c>
    </row>
    <row r="959">
      <c r="A959" s="429" t="s">
        <v>1307</v>
      </c>
      <c r="B959" s="68">
        <v>99.0</v>
      </c>
      <c r="C959" s="188">
        <v>1.0</v>
      </c>
    </row>
    <row r="960">
      <c r="A960" s="429" t="s">
        <v>1307</v>
      </c>
      <c r="B960" s="68">
        <v>100.0</v>
      </c>
      <c r="C960" s="188">
        <v>2.0</v>
      </c>
    </row>
    <row r="961">
      <c r="A961" s="429" t="s">
        <v>1327</v>
      </c>
      <c r="B961" s="68">
        <v>0.0</v>
      </c>
      <c r="C961" s="188">
        <v>448.0</v>
      </c>
    </row>
    <row r="962">
      <c r="A962" s="429" t="s">
        <v>1327</v>
      </c>
      <c r="B962" s="68">
        <v>1.0</v>
      </c>
      <c r="C962" s="188">
        <v>4.0</v>
      </c>
    </row>
    <row r="963">
      <c r="A963" s="429" t="s">
        <v>1327</v>
      </c>
      <c r="B963" s="68">
        <v>2.0</v>
      </c>
      <c r="C963" s="188">
        <v>5101.0</v>
      </c>
    </row>
    <row r="964">
      <c r="A964" s="429" t="s">
        <v>1327</v>
      </c>
      <c r="B964" s="68">
        <v>3.0</v>
      </c>
      <c r="C964" s="188">
        <v>196.0</v>
      </c>
    </row>
    <row r="965">
      <c r="A965" s="429" t="s">
        <v>1327</v>
      </c>
      <c r="B965" s="68">
        <v>4.0</v>
      </c>
      <c r="C965" s="188">
        <v>253.0</v>
      </c>
    </row>
    <row r="966">
      <c r="A966" s="429" t="s">
        <v>1327</v>
      </c>
      <c r="B966" s="68">
        <v>5.0</v>
      </c>
      <c r="C966" s="188">
        <v>241.0</v>
      </c>
    </row>
    <row r="967">
      <c r="A967" s="429" t="s">
        <v>1327</v>
      </c>
      <c r="B967" s="68">
        <v>6.0</v>
      </c>
      <c r="C967" s="188">
        <v>772.0</v>
      </c>
    </row>
    <row r="968">
      <c r="A968" s="429" t="s">
        <v>1327</v>
      </c>
      <c r="B968" s="68">
        <v>7.0</v>
      </c>
      <c r="C968" s="188">
        <v>510.0</v>
      </c>
    </row>
    <row r="969">
      <c r="A969" s="429" t="s">
        <v>1327</v>
      </c>
      <c r="B969" s="68">
        <v>8.0</v>
      </c>
      <c r="C969" s="188">
        <v>430.0</v>
      </c>
    </row>
    <row r="970">
      <c r="A970" s="429" t="s">
        <v>1327</v>
      </c>
      <c r="B970" s="68">
        <v>9.0</v>
      </c>
      <c r="C970" s="188">
        <v>282.0</v>
      </c>
    </row>
    <row r="971">
      <c r="A971" s="429" t="s">
        <v>1327</v>
      </c>
      <c r="B971" s="68">
        <v>10.0</v>
      </c>
      <c r="C971" s="188">
        <v>171.0</v>
      </c>
    </row>
    <row r="972">
      <c r="A972" s="429" t="s">
        <v>1327</v>
      </c>
      <c r="B972" s="68">
        <v>11.0</v>
      </c>
      <c r="C972" s="188">
        <v>128.0</v>
      </c>
    </row>
    <row r="973">
      <c r="A973" s="429" t="s">
        <v>1327</v>
      </c>
      <c r="B973" s="68">
        <v>12.0</v>
      </c>
      <c r="C973" s="188">
        <v>92.0</v>
      </c>
    </row>
    <row r="974">
      <c r="A974" s="429" t="s">
        <v>1327</v>
      </c>
      <c r="B974" s="68">
        <v>13.0</v>
      </c>
      <c r="C974" s="188">
        <v>76.0</v>
      </c>
    </row>
    <row r="975">
      <c r="A975" s="429" t="s">
        <v>1327</v>
      </c>
      <c r="B975" s="68">
        <v>14.0</v>
      </c>
      <c r="C975" s="188">
        <v>77.0</v>
      </c>
    </row>
    <row r="976">
      <c r="A976" s="429" t="s">
        <v>1327</v>
      </c>
      <c r="B976" s="68">
        <v>15.0</v>
      </c>
      <c r="C976" s="188">
        <v>45.0</v>
      </c>
    </row>
    <row r="977">
      <c r="A977" s="429" t="s">
        <v>1327</v>
      </c>
      <c r="B977" s="68">
        <v>16.0</v>
      </c>
      <c r="C977" s="188">
        <v>43.0</v>
      </c>
    </row>
    <row r="978">
      <c r="A978" s="429" t="s">
        <v>1327</v>
      </c>
      <c r="B978" s="68">
        <v>17.0</v>
      </c>
      <c r="C978" s="188">
        <v>50.0</v>
      </c>
    </row>
    <row r="979">
      <c r="A979" s="429" t="s">
        <v>1327</v>
      </c>
      <c r="B979" s="68">
        <v>18.0</v>
      </c>
      <c r="C979" s="188">
        <v>52.0</v>
      </c>
    </row>
    <row r="980">
      <c r="A980" s="429" t="s">
        <v>1327</v>
      </c>
      <c r="B980" s="68">
        <v>19.0</v>
      </c>
      <c r="C980" s="188">
        <v>47.0</v>
      </c>
    </row>
    <row r="981">
      <c r="A981" s="429" t="s">
        <v>1327</v>
      </c>
      <c r="B981" s="68">
        <v>20.0</v>
      </c>
      <c r="C981" s="188">
        <v>49.0</v>
      </c>
    </row>
    <row r="982">
      <c r="A982" s="429" t="s">
        <v>1327</v>
      </c>
      <c r="B982" s="68">
        <v>21.0</v>
      </c>
      <c r="C982" s="188">
        <v>39.0</v>
      </c>
    </row>
    <row r="983">
      <c r="A983" s="429" t="s">
        <v>1327</v>
      </c>
      <c r="B983" s="68">
        <v>22.0</v>
      </c>
      <c r="C983" s="188">
        <v>28.0</v>
      </c>
    </row>
    <row r="984">
      <c r="A984" s="429" t="s">
        <v>1327</v>
      </c>
      <c r="B984" s="68">
        <v>23.0</v>
      </c>
      <c r="C984" s="188">
        <v>26.0</v>
      </c>
    </row>
    <row r="985">
      <c r="A985" s="429" t="s">
        <v>1327</v>
      </c>
      <c r="B985" s="68">
        <v>24.0</v>
      </c>
      <c r="C985" s="188">
        <v>38.0</v>
      </c>
    </row>
    <row r="986">
      <c r="A986" s="429" t="s">
        <v>1327</v>
      </c>
      <c r="B986" s="68">
        <v>25.0</v>
      </c>
      <c r="C986" s="188">
        <v>33.0</v>
      </c>
    </row>
    <row r="987">
      <c r="A987" s="429" t="s">
        <v>1327</v>
      </c>
      <c r="B987" s="68">
        <v>26.0</v>
      </c>
      <c r="C987" s="188">
        <v>23.0</v>
      </c>
    </row>
    <row r="988">
      <c r="A988" s="429" t="s">
        <v>1327</v>
      </c>
      <c r="B988" s="68">
        <v>27.0</v>
      </c>
      <c r="C988" s="188">
        <v>24.0</v>
      </c>
    </row>
    <row r="989">
      <c r="A989" s="429" t="s">
        <v>1327</v>
      </c>
      <c r="B989" s="68">
        <v>28.0</v>
      </c>
      <c r="C989" s="188">
        <v>18.0</v>
      </c>
    </row>
    <row r="990">
      <c r="A990" s="429" t="s">
        <v>1327</v>
      </c>
      <c r="B990" s="68">
        <v>29.0</v>
      </c>
      <c r="C990" s="188">
        <v>15.0</v>
      </c>
    </row>
    <row r="991">
      <c r="A991" s="429" t="s">
        <v>1327</v>
      </c>
      <c r="B991" s="68">
        <v>30.0</v>
      </c>
      <c r="C991" s="188">
        <v>22.0</v>
      </c>
    </row>
    <row r="992">
      <c r="A992" s="429" t="s">
        <v>1327</v>
      </c>
      <c r="B992" s="68">
        <v>31.0</v>
      </c>
      <c r="C992" s="188">
        <v>22.0</v>
      </c>
    </row>
    <row r="993">
      <c r="A993" s="429" t="s">
        <v>1327</v>
      </c>
      <c r="B993" s="68">
        <v>32.0</v>
      </c>
      <c r="C993" s="188">
        <v>19.0</v>
      </c>
    </row>
    <row r="994">
      <c r="A994" s="429" t="s">
        <v>1327</v>
      </c>
      <c r="B994" s="68">
        <v>33.0</v>
      </c>
      <c r="C994" s="188">
        <v>14.0</v>
      </c>
    </row>
    <row r="995">
      <c r="A995" s="429" t="s">
        <v>1327</v>
      </c>
      <c r="B995" s="68">
        <v>34.0</v>
      </c>
      <c r="C995" s="188">
        <v>15.0</v>
      </c>
    </row>
    <row r="996">
      <c r="A996" s="429" t="s">
        <v>1327</v>
      </c>
      <c r="B996" s="68">
        <v>35.0</v>
      </c>
      <c r="C996" s="188">
        <v>18.0</v>
      </c>
    </row>
    <row r="997">
      <c r="A997" s="429" t="s">
        <v>1327</v>
      </c>
      <c r="B997" s="68">
        <v>36.0</v>
      </c>
      <c r="C997" s="188">
        <v>12.0</v>
      </c>
    </row>
    <row r="998">
      <c r="A998" s="429" t="s">
        <v>1327</v>
      </c>
      <c r="B998" s="68">
        <v>37.0</v>
      </c>
      <c r="C998" s="188">
        <v>17.0</v>
      </c>
    </row>
    <row r="999">
      <c r="A999" s="429" t="s">
        <v>1327</v>
      </c>
      <c r="B999" s="68">
        <v>38.0</v>
      </c>
      <c r="C999" s="188">
        <v>9.0</v>
      </c>
    </row>
    <row r="1000">
      <c r="A1000" s="429" t="s">
        <v>1327</v>
      </c>
      <c r="B1000" s="68">
        <v>39.0</v>
      </c>
      <c r="C1000" s="188">
        <v>11.0</v>
      </c>
    </row>
    <row r="1001">
      <c r="A1001" s="429" t="s">
        <v>1327</v>
      </c>
      <c r="B1001" s="68">
        <v>40.0</v>
      </c>
      <c r="C1001" s="188">
        <v>10.0</v>
      </c>
    </row>
    <row r="1002">
      <c r="A1002" s="429" t="s">
        <v>1327</v>
      </c>
      <c r="B1002" s="68">
        <v>41.0</v>
      </c>
      <c r="C1002" s="188">
        <v>11.0</v>
      </c>
    </row>
    <row r="1003">
      <c r="A1003" s="429" t="s">
        <v>1327</v>
      </c>
      <c r="B1003" s="68">
        <v>42.0</v>
      </c>
      <c r="C1003" s="188">
        <v>9.0</v>
      </c>
    </row>
    <row r="1004">
      <c r="A1004" s="429" t="s">
        <v>1327</v>
      </c>
      <c r="B1004" s="68">
        <v>43.0</v>
      </c>
      <c r="C1004" s="188">
        <v>6.0</v>
      </c>
    </row>
    <row r="1005">
      <c r="A1005" s="429" t="s">
        <v>1327</v>
      </c>
      <c r="B1005" s="68">
        <v>44.0</v>
      </c>
      <c r="C1005" s="188">
        <v>8.0</v>
      </c>
    </row>
    <row r="1006">
      <c r="A1006" s="429" t="s">
        <v>1327</v>
      </c>
      <c r="B1006" s="68">
        <v>45.0</v>
      </c>
      <c r="C1006" s="188">
        <v>5.0</v>
      </c>
    </row>
    <row r="1007">
      <c r="A1007" s="429" t="s">
        <v>1327</v>
      </c>
      <c r="B1007" s="68">
        <v>46.0</v>
      </c>
      <c r="C1007" s="188">
        <v>8.0</v>
      </c>
    </row>
    <row r="1008">
      <c r="A1008" s="429" t="s">
        <v>1327</v>
      </c>
      <c r="B1008" s="68">
        <v>47.0</v>
      </c>
      <c r="C1008" s="188">
        <v>7.0</v>
      </c>
    </row>
    <row r="1009">
      <c r="A1009" s="429" t="s">
        <v>1327</v>
      </c>
      <c r="B1009" s="68">
        <v>48.0</v>
      </c>
      <c r="C1009" s="188">
        <v>7.0</v>
      </c>
    </row>
    <row r="1010">
      <c r="A1010" s="429" t="s">
        <v>1327</v>
      </c>
      <c r="B1010" s="68">
        <v>49.0</v>
      </c>
      <c r="C1010" s="188">
        <v>8.0</v>
      </c>
    </row>
    <row r="1011">
      <c r="A1011" s="429" t="s">
        <v>1327</v>
      </c>
      <c r="B1011" s="68">
        <v>50.0</v>
      </c>
      <c r="C1011" s="188">
        <v>9.0</v>
      </c>
    </row>
    <row r="1012">
      <c r="A1012" s="429" t="s">
        <v>1327</v>
      </c>
      <c r="B1012" s="68">
        <v>51.0</v>
      </c>
      <c r="C1012" s="188">
        <v>5.0</v>
      </c>
    </row>
    <row r="1013">
      <c r="A1013" s="429" t="s">
        <v>1327</v>
      </c>
      <c r="B1013" s="68">
        <v>52.0</v>
      </c>
      <c r="C1013" s="188">
        <v>8.0</v>
      </c>
    </row>
    <row r="1014">
      <c r="A1014" s="429" t="s">
        <v>1327</v>
      </c>
      <c r="B1014" s="68">
        <v>53.0</v>
      </c>
      <c r="C1014" s="188">
        <v>4.0</v>
      </c>
    </row>
    <row r="1015">
      <c r="A1015" s="429" t="s">
        <v>1327</v>
      </c>
      <c r="B1015" s="68">
        <v>54.0</v>
      </c>
      <c r="C1015" s="188">
        <v>3.0</v>
      </c>
    </row>
    <row r="1016">
      <c r="A1016" s="429" t="s">
        <v>1327</v>
      </c>
      <c r="B1016" s="68">
        <v>55.0</v>
      </c>
      <c r="C1016" s="188">
        <v>2.0</v>
      </c>
    </row>
    <row r="1017">
      <c r="A1017" s="429" t="s">
        <v>1327</v>
      </c>
      <c r="B1017" s="68">
        <v>56.0</v>
      </c>
      <c r="C1017" s="188">
        <v>7.0</v>
      </c>
    </row>
    <row r="1018">
      <c r="A1018" s="429" t="s">
        <v>1327</v>
      </c>
      <c r="B1018" s="68">
        <v>57.0</v>
      </c>
      <c r="C1018" s="188">
        <v>7.0</v>
      </c>
    </row>
    <row r="1019">
      <c r="A1019" s="429" t="s">
        <v>1327</v>
      </c>
      <c r="B1019" s="68">
        <v>58.0</v>
      </c>
      <c r="C1019" s="188">
        <v>4.0</v>
      </c>
    </row>
    <row r="1020">
      <c r="A1020" s="429" t="s">
        <v>1327</v>
      </c>
      <c r="B1020" s="68">
        <v>59.0</v>
      </c>
      <c r="C1020" s="188">
        <v>1.0</v>
      </c>
    </row>
    <row r="1021">
      <c r="A1021" s="429" t="s">
        <v>1327</v>
      </c>
      <c r="B1021" s="68">
        <v>60.0</v>
      </c>
      <c r="C1021" s="188">
        <v>3.0</v>
      </c>
    </row>
    <row r="1022">
      <c r="A1022" s="429" t="s">
        <v>1327</v>
      </c>
      <c r="B1022" s="68">
        <v>61.0</v>
      </c>
      <c r="C1022" s="188">
        <v>5.0</v>
      </c>
    </row>
    <row r="1023">
      <c r="A1023" s="429" t="s">
        <v>1327</v>
      </c>
      <c r="B1023" s="68">
        <v>62.0</v>
      </c>
      <c r="C1023" s="188">
        <v>3.0</v>
      </c>
    </row>
    <row r="1024">
      <c r="A1024" s="429" t="s">
        <v>1327</v>
      </c>
      <c r="B1024" s="68">
        <v>63.0</v>
      </c>
      <c r="C1024" s="188">
        <v>4.0</v>
      </c>
    </row>
    <row r="1025">
      <c r="A1025" s="429" t="s">
        <v>1327</v>
      </c>
      <c r="B1025" s="68">
        <v>64.0</v>
      </c>
      <c r="C1025" s="188">
        <v>4.0</v>
      </c>
    </row>
    <row r="1026">
      <c r="A1026" s="429" t="s">
        <v>1327</v>
      </c>
      <c r="B1026" s="68">
        <v>65.0</v>
      </c>
      <c r="C1026" s="188">
        <v>8.0</v>
      </c>
    </row>
    <row r="1027">
      <c r="A1027" s="429" t="s">
        <v>1327</v>
      </c>
      <c r="B1027" s="68">
        <v>66.0</v>
      </c>
      <c r="C1027" s="188">
        <v>3.0</v>
      </c>
    </row>
    <row r="1028">
      <c r="A1028" s="429" t="s">
        <v>1327</v>
      </c>
      <c r="B1028" s="68">
        <v>67.0</v>
      </c>
      <c r="C1028" s="188">
        <v>2.0</v>
      </c>
    </row>
    <row r="1029">
      <c r="A1029" s="429" t="s">
        <v>1327</v>
      </c>
      <c r="B1029" s="68">
        <v>68.0</v>
      </c>
      <c r="C1029" s="188">
        <v>10.0</v>
      </c>
    </row>
    <row r="1030">
      <c r="A1030" s="429" t="s">
        <v>1327</v>
      </c>
      <c r="B1030" s="68">
        <v>69.0</v>
      </c>
      <c r="C1030" s="188">
        <v>5.0</v>
      </c>
    </row>
    <row r="1031">
      <c r="A1031" s="429" t="s">
        <v>1327</v>
      </c>
      <c r="B1031" s="68">
        <v>70.0</v>
      </c>
      <c r="C1031" s="188">
        <v>4.0</v>
      </c>
    </row>
    <row r="1032">
      <c r="A1032" s="429" t="s">
        <v>1327</v>
      </c>
      <c r="B1032" s="68">
        <v>71.0</v>
      </c>
      <c r="C1032" s="188">
        <v>3.0</v>
      </c>
    </row>
    <row r="1033">
      <c r="A1033" s="429" t="s">
        <v>1327</v>
      </c>
      <c r="B1033" s="68">
        <v>72.0</v>
      </c>
      <c r="C1033" s="188">
        <v>1.0</v>
      </c>
    </row>
    <row r="1034">
      <c r="A1034" s="429" t="s">
        <v>1327</v>
      </c>
      <c r="B1034" s="68">
        <v>73.0</v>
      </c>
      <c r="C1034" s="188">
        <v>1.0</v>
      </c>
    </row>
    <row r="1035">
      <c r="A1035" s="429" t="s">
        <v>1327</v>
      </c>
      <c r="B1035" s="68">
        <v>74.0</v>
      </c>
      <c r="C1035" s="188">
        <v>2.0</v>
      </c>
    </row>
    <row r="1036">
      <c r="A1036" s="429" t="s">
        <v>1327</v>
      </c>
      <c r="B1036" s="68">
        <v>75.0</v>
      </c>
      <c r="C1036" s="188">
        <v>3.0</v>
      </c>
    </row>
    <row r="1037">
      <c r="A1037" s="429" t="s">
        <v>1327</v>
      </c>
      <c r="B1037" s="68">
        <v>76.0</v>
      </c>
      <c r="C1037" s="188">
        <v>4.0</v>
      </c>
    </row>
    <row r="1038">
      <c r="A1038" s="429" t="s">
        <v>1327</v>
      </c>
      <c r="B1038" s="68">
        <v>77.0</v>
      </c>
      <c r="C1038" s="188">
        <v>3.0</v>
      </c>
    </row>
    <row r="1039">
      <c r="A1039" s="429" t="s">
        <v>1327</v>
      </c>
      <c r="B1039" s="68">
        <v>78.0</v>
      </c>
      <c r="C1039" s="188">
        <v>1.0</v>
      </c>
    </row>
    <row r="1040">
      <c r="A1040" s="429" t="s">
        <v>1327</v>
      </c>
      <c r="B1040" s="68">
        <v>79.0</v>
      </c>
      <c r="C1040" s="188">
        <v>3.0</v>
      </c>
    </row>
    <row r="1041">
      <c r="A1041" s="429" t="s">
        <v>1327</v>
      </c>
      <c r="B1041" s="68">
        <v>80.0</v>
      </c>
      <c r="C1041" s="188">
        <v>3.0</v>
      </c>
    </row>
    <row r="1042">
      <c r="A1042" s="429" t="s">
        <v>1327</v>
      </c>
      <c r="B1042" s="68">
        <v>81.0</v>
      </c>
      <c r="C1042" s="188">
        <v>1.0</v>
      </c>
    </row>
    <row r="1043">
      <c r="A1043" s="429" t="s">
        <v>1327</v>
      </c>
      <c r="B1043" s="68">
        <v>82.0</v>
      </c>
      <c r="C1043" s="188">
        <v>2.0</v>
      </c>
    </row>
    <row r="1044">
      <c r="A1044" s="429" t="s">
        <v>1327</v>
      </c>
      <c r="B1044" s="68">
        <v>83.0</v>
      </c>
      <c r="C1044" s="188">
        <v>1.0</v>
      </c>
    </row>
    <row r="1045">
      <c r="A1045" s="429" t="s">
        <v>1327</v>
      </c>
      <c r="B1045" s="68">
        <v>84.0</v>
      </c>
      <c r="C1045" s="188">
        <v>2.0</v>
      </c>
    </row>
    <row r="1046">
      <c r="A1046" s="429" t="s">
        <v>1327</v>
      </c>
      <c r="B1046" s="68">
        <v>85.0</v>
      </c>
      <c r="C1046" s="188">
        <v>4.0</v>
      </c>
    </row>
    <row r="1047">
      <c r="A1047" s="429" t="s">
        <v>1327</v>
      </c>
      <c r="B1047" s="68">
        <v>86.0</v>
      </c>
      <c r="C1047" s="188">
        <v>2.0</v>
      </c>
    </row>
    <row r="1048">
      <c r="A1048" s="429" t="s">
        <v>1327</v>
      </c>
      <c r="B1048" s="68">
        <v>87.0</v>
      </c>
      <c r="C1048" s="188">
        <v>1.0</v>
      </c>
    </row>
    <row r="1049">
      <c r="A1049" s="429" t="s">
        <v>1327</v>
      </c>
      <c r="B1049" s="68">
        <v>89.0</v>
      </c>
      <c r="C1049" s="188">
        <v>2.0</v>
      </c>
    </row>
    <row r="1050">
      <c r="A1050" s="429" t="s">
        <v>1327</v>
      </c>
      <c r="B1050" s="68">
        <v>90.0</v>
      </c>
      <c r="C1050" s="188">
        <v>1.0</v>
      </c>
    </row>
    <row r="1051">
      <c r="A1051" s="429" t="s">
        <v>1327</v>
      </c>
      <c r="B1051" s="68">
        <v>92.0</v>
      </c>
      <c r="C1051" s="188">
        <v>2.0</v>
      </c>
    </row>
    <row r="1052">
      <c r="A1052" s="429" t="s">
        <v>1327</v>
      </c>
      <c r="B1052" s="68">
        <v>93.0</v>
      </c>
      <c r="C1052" s="188">
        <v>1.0</v>
      </c>
    </row>
    <row r="1053">
      <c r="A1053" s="429" t="s">
        <v>1327</v>
      </c>
      <c r="B1053" s="68">
        <v>96.0</v>
      </c>
      <c r="C1053" s="188">
        <v>1.0</v>
      </c>
    </row>
    <row r="1054">
      <c r="A1054" s="429" t="s">
        <v>1327</v>
      </c>
      <c r="B1054" s="68">
        <v>97.0</v>
      </c>
      <c r="C1054" s="188">
        <v>1.0</v>
      </c>
    </row>
    <row r="1055">
      <c r="A1055" s="429" t="s">
        <v>1327</v>
      </c>
      <c r="B1055" s="68">
        <v>99.0</v>
      </c>
      <c r="C1055" s="188">
        <v>1.0</v>
      </c>
    </row>
    <row r="1056">
      <c r="A1056" s="429" t="s">
        <v>1327</v>
      </c>
      <c r="B1056" s="68">
        <v>100.0</v>
      </c>
      <c r="C1056" s="188">
        <v>2.0</v>
      </c>
    </row>
    <row r="1057">
      <c r="A1057" s="429" t="s">
        <v>1350</v>
      </c>
      <c r="B1057" s="68">
        <v>0.0</v>
      </c>
      <c r="C1057" s="188">
        <v>345.0</v>
      </c>
    </row>
    <row r="1058">
      <c r="A1058" s="429" t="s">
        <v>1350</v>
      </c>
      <c r="B1058" s="68">
        <v>1.0</v>
      </c>
      <c r="C1058" s="188">
        <v>1.0</v>
      </c>
    </row>
    <row r="1059">
      <c r="A1059" s="429" t="s">
        <v>1350</v>
      </c>
      <c r="B1059" s="68">
        <v>2.0</v>
      </c>
      <c r="C1059" s="188">
        <v>3780.0</v>
      </c>
    </row>
    <row r="1060">
      <c r="A1060" s="429" t="s">
        <v>1350</v>
      </c>
      <c r="B1060" s="68">
        <v>3.0</v>
      </c>
      <c r="C1060" s="188">
        <v>134.0</v>
      </c>
    </row>
    <row r="1061">
      <c r="A1061" s="429" t="s">
        <v>1350</v>
      </c>
      <c r="B1061" s="68">
        <v>4.0</v>
      </c>
      <c r="C1061" s="188">
        <v>197.0</v>
      </c>
    </row>
    <row r="1062">
      <c r="A1062" s="429" t="s">
        <v>1350</v>
      </c>
      <c r="B1062" s="68">
        <v>5.0</v>
      </c>
      <c r="C1062" s="188">
        <v>167.0</v>
      </c>
    </row>
    <row r="1063">
      <c r="A1063" s="429" t="s">
        <v>1350</v>
      </c>
      <c r="B1063" s="68">
        <v>6.0</v>
      </c>
      <c r="C1063" s="188">
        <v>521.0</v>
      </c>
    </row>
    <row r="1064">
      <c r="A1064" s="429" t="s">
        <v>1350</v>
      </c>
      <c r="B1064" s="68">
        <v>7.0</v>
      </c>
      <c r="C1064" s="188">
        <v>375.0</v>
      </c>
    </row>
    <row r="1065">
      <c r="A1065" s="429" t="s">
        <v>1350</v>
      </c>
      <c r="B1065" s="68">
        <v>8.0</v>
      </c>
      <c r="C1065" s="188">
        <v>281.0</v>
      </c>
    </row>
    <row r="1066">
      <c r="A1066" s="429" t="s">
        <v>1350</v>
      </c>
      <c r="B1066" s="68">
        <v>9.0</v>
      </c>
      <c r="C1066" s="188">
        <v>189.0</v>
      </c>
    </row>
    <row r="1067">
      <c r="A1067" s="429" t="s">
        <v>1350</v>
      </c>
      <c r="B1067" s="68">
        <v>10.0</v>
      </c>
      <c r="C1067" s="188">
        <v>94.0</v>
      </c>
    </row>
    <row r="1068">
      <c r="A1068" s="429" t="s">
        <v>1350</v>
      </c>
      <c r="B1068" s="68">
        <v>11.0</v>
      </c>
      <c r="C1068" s="188">
        <v>87.0</v>
      </c>
    </row>
    <row r="1069">
      <c r="A1069" s="429" t="s">
        <v>1350</v>
      </c>
      <c r="B1069" s="68">
        <v>12.0</v>
      </c>
      <c r="C1069" s="188">
        <v>54.0</v>
      </c>
    </row>
    <row r="1070">
      <c r="A1070" s="429" t="s">
        <v>1350</v>
      </c>
      <c r="B1070" s="68">
        <v>13.0</v>
      </c>
      <c r="C1070" s="188">
        <v>40.0</v>
      </c>
    </row>
    <row r="1071">
      <c r="A1071" s="429" t="s">
        <v>1350</v>
      </c>
      <c r="B1071" s="68">
        <v>14.0</v>
      </c>
      <c r="C1071" s="188">
        <v>52.0</v>
      </c>
    </row>
    <row r="1072">
      <c r="A1072" s="429" t="s">
        <v>1350</v>
      </c>
      <c r="B1072" s="68">
        <v>15.0</v>
      </c>
      <c r="C1072" s="188">
        <v>30.0</v>
      </c>
    </row>
    <row r="1073">
      <c r="A1073" s="429" t="s">
        <v>1350</v>
      </c>
      <c r="B1073" s="68">
        <v>16.0</v>
      </c>
      <c r="C1073" s="188">
        <v>19.0</v>
      </c>
    </row>
    <row r="1074">
      <c r="A1074" s="429" t="s">
        <v>1350</v>
      </c>
      <c r="B1074" s="68">
        <v>17.0</v>
      </c>
      <c r="C1074" s="188">
        <v>31.0</v>
      </c>
    </row>
    <row r="1075">
      <c r="A1075" s="429" t="s">
        <v>1350</v>
      </c>
      <c r="B1075" s="68">
        <v>18.0</v>
      </c>
      <c r="C1075" s="188">
        <v>25.0</v>
      </c>
    </row>
    <row r="1076">
      <c r="A1076" s="429" t="s">
        <v>1350</v>
      </c>
      <c r="B1076" s="68">
        <v>19.0</v>
      </c>
      <c r="C1076" s="188">
        <v>20.0</v>
      </c>
    </row>
    <row r="1077">
      <c r="A1077" s="429" t="s">
        <v>1350</v>
      </c>
      <c r="B1077" s="68">
        <v>20.0</v>
      </c>
      <c r="C1077" s="188">
        <v>8.0</v>
      </c>
    </row>
    <row r="1078">
      <c r="A1078" s="429" t="s">
        <v>1350</v>
      </c>
      <c r="B1078" s="68">
        <v>21.0</v>
      </c>
      <c r="C1078" s="188">
        <v>23.0</v>
      </c>
    </row>
    <row r="1079">
      <c r="A1079" s="429" t="s">
        <v>1350</v>
      </c>
      <c r="B1079" s="68">
        <v>22.0</v>
      </c>
      <c r="C1079" s="188">
        <v>16.0</v>
      </c>
    </row>
    <row r="1080">
      <c r="A1080" s="429" t="s">
        <v>1350</v>
      </c>
      <c r="B1080" s="68">
        <v>23.0</v>
      </c>
      <c r="C1080" s="188">
        <v>14.0</v>
      </c>
    </row>
    <row r="1081">
      <c r="A1081" s="429" t="s">
        <v>1350</v>
      </c>
      <c r="B1081" s="68">
        <v>24.0</v>
      </c>
      <c r="C1081" s="188">
        <v>16.0</v>
      </c>
    </row>
    <row r="1082">
      <c r="A1082" s="429" t="s">
        <v>1350</v>
      </c>
      <c r="B1082" s="68">
        <v>25.0</v>
      </c>
      <c r="C1082" s="188">
        <v>8.0</v>
      </c>
    </row>
    <row r="1083">
      <c r="A1083" s="429" t="s">
        <v>1350</v>
      </c>
      <c r="B1083" s="68">
        <v>26.0</v>
      </c>
      <c r="C1083" s="188">
        <v>11.0</v>
      </c>
    </row>
    <row r="1084">
      <c r="A1084" s="429" t="s">
        <v>1350</v>
      </c>
      <c r="B1084" s="68">
        <v>27.0</v>
      </c>
      <c r="C1084" s="188">
        <v>12.0</v>
      </c>
    </row>
    <row r="1085">
      <c r="A1085" s="429" t="s">
        <v>1350</v>
      </c>
      <c r="B1085" s="68">
        <v>28.0</v>
      </c>
      <c r="C1085" s="188">
        <v>10.0</v>
      </c>
    </row>
    <row r="1086">
      <c r="A1086" s="429" t="s">
        <v>1350</v>
      </c>
      <c r="B1086" s="68">
        <v>29.0</v>
      </c>
      <c r="C1086" s="188">
        <v>6.0</v>
      </c>
    </row>
    <row r="1087">
      <c r="A1087" s="429" t="s">
        <v>1350</v>
      </c>
      <c r="B1087" s="68">
        <v>30.0</v>
      </c>
      <c r="C1087" s="188">
        <v>9.0</v>
      </c>
    </row>
    <row r="1088">
      <c r="A1088" s="429" t="s">
        <v>1350</v>
      </c>
      <c r="B1088" s="68">
        <v>31.0</v>
      </c>
      <c r="C1088" s="188">
        <v>9.0</v>
      </c>
    </row>
    <row r="1089">
      <c r="A1089" s="429" t="s">
        <v>1350</v>
      </c>
      <c r="B1089" s="68">
        <v>32.0</v>
      </c>
      <c r="C1089" s="188">
        <v>10.0</v>
      </c>
    </row>
    <row r="1090">
      <c r="A1090" s="429" t="s">
        <v>1350</v>
      </c>
      <c r="B1090" s="68">
        <v>33.0</v>
      </c>
      <c r="C1090" s="188">
        <v>5.0</v>
      </c>
    </row>
    <row r="1091">
      <c r="A1091" s="429" t="s">
        <v>1350</v>
      </c>
      <c r="B1091" s="68">
        <v>34.0</v>
      </c>
      <c r="C1091" s="188">
        <v>3.0</v>
      </c>
    </row>
    <row r="1092">
      <c r="A1092" s="429" t="s">
        <v>1350</v>
      </c>
      <c r="B1092" s="68">
        <v>35.0</v>
      </c>
      <c r="C1092" s="188">
        <v>7.0</v>
      </c>
    </row>
    <row r="1093">
      <c r="A1093" s="429" t="s">
        <v>1350</v>
      </c>
      <c r="B1093" s="68">
        <v>36.0</v>
      </c>
      <c r="C1093" s="188">
        <v>4.0</v>
      </c>
    </row>
    <row r="1094">
      <c r="A1094" s="429" t="s">
        <v>1350</v>
      </c>
      <c r="B1094" s="68">
        <v>37.0</v>
      </c>
      <c r="C1094" s="188">
        <v>2.0</v>
      </c>
    </row>
    <row r="1095">
      <c r="A1095" s="429" t="s">
        <v>1350</v>
      </c>
      <c r="B1095" s="68">
        <v>38.0</v>
      </c>
      <c r="C1095" s="188">
        <v>9.0</v>
      </c>
    </row>
    <row r="1096">
      <c r="A1096" s="429" t="s">
        <v>1350</v>
      </c>
      <c r="B1096" s="68">
        <v>39.0</v>
      </c>
      <c r="C1096" s="188">
        <v>5.0</v>
      </c>
    </row>
    <row r="1097">
      <c r="A1097" s="429" t="s">
        <v>1350</v>
      </c>
      <c r="B1097" s="68">
        <v>40.0</v>
      </c>
      <c r="C1097" s="188">
        <v>5.0</v>
      </c>
    </row>
    <row r="1098">
      <c r="A1098" s="429" t="s">
        <v>1350</v>
      </c>
      <c r="B1098" s="68">
        <v>41.0</v>
      </c>
      <c r="C1098" s="188">
        <v>5.0</v>
      </c>
    </row>
    <row r="1099">
      <c r="A1099" s="429" t="s">
        <v>1350</v>
      </c>
      <c r="B1099" s="68">
        <v>42.0</v>
      </c>
      <c r="C1099" s="188">
        <v>2.0</v>
      </c>
    </row>
    <row r="1100">
      <c r="A1100" s="429" t="s">
        <v>1350</v>
      </c>
      <c r="B1100" s="68">
        <v>43.0</v>
      </c>
      <c r="C1100" s="188">
        <v>3.0</v>
      </c>
    </row>
    <row r="1101">
      <c r="A1101" s="429" t="s">
        <v>1350</v>
      </c>
      <c r="B1101" s="68">
        <v>44.0</v>
      </c>
      <c r="C1101" s="188">
        <v>8.0</v>
      </c>
    </row>
    <row r="1102">
      <c r="A1102" s="429" t="s">
        <v>1350</v>
      </c>
      <c r="B1102" s="68">
        <v>45.0</v>
      </c>
      <c r="C1102" s="188">
        <v>6.0</v>
      </c>
    </row>
    <row r="1103">
      <c r="A1103" s="429" t="s">
        <v>1350</v>
      </c>
      <c r="B1103" s="68">
        <v>46.0</v>
      </c>
      <c r="C1103" s="188">
        <v>2.0</v>
      </c>
    </row>
    <row r="1104">
      <c r="A1104" s="429" t="s">
        <v>1350</v>
      </c>
      <c r="B1104" s="68">
        <v>47.0</v>
      </c>
      <c r="C1104" s="188">
        <v>2.0</v>
      </c>
    </row>
    <row r="1105">
      <c r="A1105" s="429" t="s">
        <v>1350</v>
      </c>
      <c r="B1105" s="68">
        <v>48.0</v>
      </c>
      <c r="C1105" s="188">
        <v>4.0</v>
      </c>
    </row>
    <row r="1106">
      <c r="A1106" s="429" t="s">
        <v>1350</v>
      </c>
      <c r="B1106" s="68">
        <v>49.0</v>
      </c>
      <c r="C1106" s="188">
        <v>5.0</v>
      </c>
    </row>
    <row r="1107">
      <c r="A1107" s="429" t="s">
        <v>1350</v>
      </c>
      <c r="B1107" s="68">
        <v>50.0</v>
      </c>
      <c r="C1107" s="188">
        <v>1.0</v>
      </c>
    </row>
    <row r="1108">
      <c r="A1108" s="429" t="s">
        <v>1350</v>
      </c>
      <c r="B1108" s="68">
        <v>51.0</v>
      </c>
      <c r="C1108" s="188">
        <v>2.0</v>
      </c>
    </row>
    <row r="1109">
      <c r="A1109" s="429" t="s">
        <v>1350</v>
      </c>
      <c r="B1109" s="68">
        <v>52.0</v>
      </c>
      <c r="C1109" s="188">
        <v>1.0</v>
      </c>
    </row>
    <row r="1110">
      <c r="A1110" s="429" t="s">
        <v>1350</v>
      </c>
      <c r="B1110" s="68">
        <v>53.0</v>
      </c>
      <c r="C1110" s="188">
        <v>1.0</v>
      </c>
    </row>
    <row r="1111">
      <c r="A1111" s="429" t="s">
        <v>1350</v>
      </c>
      <c r="B1111" s="68">
        <v>55.0</v>
      </c>
      <c r="C1111" s="188">
        <v>1.0</v>
      </c>
    </row>
    <row r="1112">
      <c r="A1112" s="429" t="s">
        <v>1350</v>
      </c>
      <c r="B1112" s="68">
        <v>56.0</v>
      </c>
      <c r="C1112" s="188">
        <v>3.0</v>
      </c>
    </row>
    <row r="1113">
      <c r="A1113" s="429" t="s">
        <v>1350</v>
      </c>
      <c r="B1113" s="68">
        <v>57.0</v>
      </c>
      <c r="C1113" s="188">
        <v>2.0</v>
      </c>
    </row>
    <row r="1114">
      <c r="A1114" s="429" t="s">
        <v>1350</v>
      </c>
      <c r="B1114" s="68">
        <v>58.0</v>
      </c>
      <c r="C1114" s="188">
        <v>2.0</v>
      </c>
    </row>
    <row r="1115">
      <c r="A1115" s="429" t="s">
        <v>1350</v>
      </c>
      <c r="B1115" s="68">
        <v>60.0</v>
      </c>
      <c r="C1115" s="188">
        <v>2.0</v>
      </c>
    </row>
    <row r="1116">
      <c r="A1116" s="429" t="s">
        <v>1350</v>
      </c>
      <c r="B1116" s="68">
        <v>61.0</v>
      </c>
      <c r="C1116" s="188">
        <v>3.0</v>
      </c>
    </row>
    <row r="1117">
      <c r="A1117" s="429" t="s">
        <v>1350</v>
      </c>
      <c r="B1117" s="68">
        <v>64.0</v>
      </c>
      <c r="C1117" s="188">
        <v>3.0</v>
      </c>
    </row>
    <row r="1118">
      <c r="A1118" s="429" t="s">
        <v>1350</v>
      </c>
      <c r="B1118" s="68">
        <v>65.0</v>
      </c>
      <c r="C1118" s="188">
        <v>4.0</v>
      </c>
    </row>
    <row r="1119">
      <c r="A1119" s="429" t="s">
        <v>1350</v>
      </c>
      <c r="B1119" s="68">
        <v>66.0</v>
      </c>
      <c r="C1119" s="188">
        <v>1.0</v>
      </c>
    </row>
    <row r="1120">
      <c r="A1120" s="429" t="s">
        <v>1350</v>
      </c>
      <c r="B1120" s="68">
        <v>67.0</v>
      </c>
      <c r="C1120" s="188">
        <v>1.0</v>
      </c>
    </row>
    <row r="1121">
      <c r="A1121" s="429" t="s">
        <v>1350</v>
      </c>
      <c r="B1121" s="68">
        <v>68.0</v>
      </c>
      <c r="C1121" s="188">
        <v>2.0</v>
      </c>
    </row>
    <row r="1122">
      <c r="A1122" s="429" t="s">
        <v>1350</v>
      </c>
      <c r="B1122" s="68">
        <v>70.0</v>
      </c>
      <c r="C1122" s="188">
        <v>3.0</v>
      </c>
    </row>
    <row r="1123">
      <c r="A1123" s="429" t="s">
        <v>1350</v>
      </c>
      <c r="B1123" s="68">
        <v>71.0</v>
      </c>
      <c r="C1123" s="188">
        <v>2.0</v>
      </c>
    </row>
    <row r="1124">
      <c r="A1124" s="429" t="s">
        <v>1350</v>
      </c>
      <c r="B1124" s="68">
        <v>72.0</v>
      </c>
      <c r="C1124" s="188">
        <v>1.0</v>
      </c>
    </row>
    <row r="1125">
      <c r="A1125" s="429" t="s">
        <v>1350</v>
      </c>
      <c r="B1125" s="68">
        <v>73.0</v>
      </c>
      <c r="C1125" s="188">
        <v>1.0</v>
      </c>
    </row>
    <row r="1126">
      <c r="A1126" s="429" t="s">
        <v>1350</v>
      </c>
      <c r="B1126" s="68">
        <v>76.0</v>
      </c>
      <c r="C1126" s="188">
        <v>2.0</v>
      </c>
    </row>
    <row r="1127">
      <c r="A1127" s="429" t="s">
        <v>1350</v>
      </c>
      <c r="B1127" s="68">
        <v>78.0</v>
      </c>
      <c r="C1127" s="188">
        <v>2.0</v>
      </c>
    </row>
    <row r="1128">
      <c r="A1128" s="429" t="s">
        <v>1350</v>
      </c>
      <c r="B1128" s="68">
        <v>79.0</v>
      </c>
      <c r="C1128" s="188">
        <v>1.0</v>
      </c>
    </row>
    <row r="1129">
      <c r="A1129" s="429" t="s">
        <v>1350</v>
      </c>
      <c r="B1129" s="68">
        <v>80.0</v>
      </c>
      <c r="C1129" s="188">
        <v>3.0</v>
      </c>
    </row>
    <row r="1130">
      <c r="A1130" s="429" t="s">
        <v>1350</v>
      </c>
      <c r="B1130" s="68">
        <v>81.0</v>
      </c>
      <c r="C1130" s="188">
        <v>2.0</v>
      </c>
    </row>
    <row r="1131">
      <c r="A1131" s="429" t="s">
        <v>1350</v>
      </c>
      <c r="B1131" s="68">
        <v>84.0</v>
      </c>
      <c r="C1131" s="188">
        <v>2.0</v>
      </c>
    </row>
    <row r="1132">
      <c r="A1132" s="429" t="s">
        <v>1350</v>
      </c>
      <c r="B1132" s="68">
        <v>85.0</v>
      </c>
      <c r="C1132" s="188">
        <v>3.0</v>
      </c>
    </row>
    <row r="1133">
      <c r="A1133" s="429" t="s">
        <v>1350</v>
      </c>
      <c r="B1133" s="68">
        <v>86.0</v>
      </c>
      <c r="C1133" s="188">
        <v>1.0</v>
      </c>
    </row>
    <row r="1134">
      <c r="A1134" s="429" t="s">
        <v>1350</v>
      </c>
      <c r="B1134" s="68">
        <v>87.0</v>
      </c>
      <c r="C1134" s="188">
        <v>2.0</v>
      </c>
    </row>
    <row r="1135">
      <c r="A1135" s="429" t="s">
        <v>1350</v>
      </c>
      <c r="B1135" s="68">
        <v>91.0</v>
      </c>
      <c r="C1135" s="188">
        <v>1.0</v>
      </c>
    </row>
    <row r="1136">
      <c r="A1136" s="429" t="s">
        <v>1350</v>
      </c>
      <c r="B1136" s="68">
        <v>92.0</v>
      </c>
      <c r="C1136" s="188">
        <v>2.0</v>
      </c>
    </row>
    <row r="1137">
      <c r="A1137" s="429" t="s">
        <v>1350</v>
      </c>
      <c r="B1137" s="68">
        <v>94.0</v>
      </c>
      <c r="C1137" s="188">
        <v>1.0</v>
      </c>
    </row>
    <row r="1138">
      <c r="A1138" s="429" t="s">
        <v>1350</v>
      </c>
      <c r="B1138" s="68">
        <v>95.0</v>
      </c>
      <c r="C1138" s="188">
        <v>1.0</v>
      </c>
    </row>
    <row r="1139">
      <c r="A1139" s="429" t="s">
        <v>1350</v>
      </c>
      <c r="B1139" s="68">
        <v>99.0</v>
      </c>
      <c r="C1139" s="188">
        <v>1.0</v>
      </c>
    </row>
    <row r="1140">
      <c r="A1140" s="429" t="s">
        <v>1350</v>
      </c>
      <c r="B1140" s="68">
        <v>100.0</v>
      </c>
      <c r="C1140" s="188">
        <v>3.0</v>
      </c>
    </row>
    <row r="1141">
      <c r="A1141" s="429" t="s">
        <v>1370</v>
      </c>
      <c r="B1141" s="68">
        <v>0.0</v>
      </c>
      <c r="C1141" s="188">
        <v>665.0</v>
      </c>
    </row>
    <row r="1142">
      <c r="A1142" s="429" t="s">
        <v>1370</v>
      </c>
      <c r="B1142" s="68">
        <v>1.0</v>
      </c>
      <c r="C1142" s="188">
        <v>6.0</v>
      </c>
    </row>
    <row r="1143">
      <c r="A1143" s="429" t="s">
        <v>1370</v>
      </c>
      <c r="B1143" s="68">
        <v>2.0</v>
      </c>
      <c r="C1143" s="188">
        <v>7436.0</v>
      </c>
    </row>
    <row r="1144">
      <c r="A1144" s="429" t="s">
        <v>1370</v>
      </c>
      <c r="B1144" s="68">
        <v>3.0</v>
      </c>
      <c r="C1144" s="188">
        <v>297.0</v>
      </c>
    </row>
    <row r="1145">
      <c r="A1145" s="429" t="s">
        <v>1370</v>
      </c>
      <c r="B1145" s="68">
        <v>4.0</v>
      </c>
      <c r="C1145" s="188">
        <v>417.0</v>
      </c>
    </row>
    <row r="1146">
      <c r="A1146" s="429" t="s">
        <v>1370</v>
      </c>
      <c r="B1146" s="68">
        <v>5.0</v>
      </c>
      <c r="C1146" s="188">
        <v>378.0</v>
      </c>
    </row>
    <row r="1147">
      <c r="A1147" s="429" t="s">
        <v>1370</v>
      </c>
      <c r="B1147" s="68">
        <v>6.0</v>
      </c>
      <c r="C1147" s="188">
        <v>1017.0</v>
      </c>
    </row>
    <row r="1148">
      <c r="A1148" s="429" t="s">
        <v>1370</v>
      </c>
      <c r="B1148" s="68">
        <v>7.0</v>
      </c>
      <c r="C1148" s="188">
        <v>765.0</v>
      </c>
    </row>
    <row r="1149">
      <c r="A1149" s="429" t="s">
        <v>1370</v>
      </c>
      <c r="B1149" s="68">
        <v>8.0</v>
      </c>
      <c r="C1149" s="188">
        <v>576.0</v>
      </c>
    </row>
    <row r="1150">
      <c r="A1150" s="429" t="s">
        <v>1370</v>
      </c>
      <c r="B1150" s="68">
        <v>9.0</v>
      </c>
      <c r="C1150" s="188">
        <v>412.0</v>
      </c>
    </row>
    <row r="1151">
      <c r="A1151" s="429" t="s">
        <v>1370</v>
      </c>
      <c r="B1151" s="68">
        <v>10.0</v>
      </c>
      <c r="C1151" s="188">
        <v>288.0</v>
      </c>
    </row>
    <row r="1152">
      <c r="A1152" s="429" t="s">
        <v>1370</v>
      </c>
      <c r="B1152" s="68">
        <v>11.0</v>
      </c>
      <c r="C1152" s="188">
        <v>226.0</v>
      </c>
    </row>
    <row r="1153">
      <c r="A1153" s="429" t="s">
        <v>1370</v>
      </c>
      <c r="B1153" s="68">
        <v>12.0</v>
      </c>
      <c r="C1153" s="188">
        <v>167.0</v>
      </c>
    </row>
    <row r="1154">
      <c r="A1154" s="429" t="s">
        <v>1370</v>
      </c>
      <c r="B1154" s="68">
        <v>13.0</v>
      </c>
      <c r="C1154" s="188">
        <v>137.0</v>
      </c>
    </row>
    <row r="1155">
      <c r="A1155" s="429" t="s">
        <v>1370</v>
      </c>
      <c r="B1155" s="68">
        <v>14.0</v>
      </c>
      <c r="C1155" s="188">
        <v>137.0</v>
      </c>
    </row>
    <row r="1156">
      <c r="A1156" s="429" t="s">
        <v>1370</v>
      </c>
      <c r="B1156" s="68">
        <v>15.0</v>
      </c>
      <c r="C1156" s="188">
        <v>93.0</v>
      </c>
    </row>
    <row r="1157">
      <c r="A1157" s="429" t="s">
        <v>1370</v>
      </c>
      <c r="B1157" s="68">
        <v>16.0</v>
      </c>
      <c r="C1157" s="188">
        <v>111.0</v>
      </c>
    </row>
    <row r="1158">
      <c r="A1158" s="429" t="s">
        <v>1370</v>
      </c>
      <c r="B1158" s="68">
        <v>17.0</v>
      </c>
      <c r="C1158" s="188">
        <v>110.0</v>
      </c>
    </row>
    <row r="1159">
      <c r="A1159" s="429" t="s">
        <v>1370</v>
      </c>
      <c r="B1159" s="68">
        <v>18.0</v>
      </c>
      <c r="C1159" s="188">
        <v>120.0</v>
      </c>
    </row>
    <row r="1160">
      <c r="A1160" s="429" t="s">
        <v>1370</v>
      </c>
      <c r="B1160" s="68">
        <v>19.0</v>
      </c>
      <c r="C1160" s="188">
        <v>108.0</v>
      </c>
    </row>
    <row r="1161">
      <c r="A1161" s="429" t="s">
        <v>1370</v>
      </c>
      <c r="B1161" s="68">
        <v>20.0</v>
      </c>
      <c r="C1161" s="188">
        <v>110.0</v>
      </c>
    </row>
    <row r="1162">
      <c r="A1162" s="429" t="s">
        <v>1370</v>
      </c>
      <c r="B1162" s="68">
        <v>21.0</v>
      </c>
      <c r="C1162" s="188">
        <v>97.0</v>
      </c>
    </row>
    <row r="1163">
      <c r="A1163" s="429" t="s">
        <v>1370</v>
      </c>
      <c r="B1163" s="68">
        <v>22.0</v>
      </c>
      <c r="C1163" s="188">
        <v>104.0</v>
      </c>
    </row>
    <row r="1164">
      <c r="A1164" s="429" t="s">
        <v>1370</v>
      </c>
      <c r="B1164" s="68">
        <v>23.0</v>
      </c>
      <c r="C1164" s="188">
        <v>116.0</v>
      </c>
    </row>
    <row r="1165">
      <c r="A1165" s="429" t="s">
        <v>1370</v>
      </c>
      <c r="B1165" s="68">
        <v>24.0</v>
      </c>
      <c r="C1165" s="188">
        <v>93.0</v>
      </c>
    </row>
    <row r="1166">
      <c r="A1166" s="429" t="s">
        <v>1370</v>
      </c>
      <c r="B1166" s="68">
        <v>25.0</v>
      </c>
      <c r="C1166" s="188">
        <v>93.0</v>
      </c>
    </row>
    <row r="1167">
      <c r="A1167" s="429" t="s">
        <v>1370</v>
      </c>
      <c r="B1167" s="68">
        <v>26.0</v>
      </c>
      <c r="C1167" s="188">
        <v>92.0</v>
      </c>
    </row>
    <row r="1168">
      <c r="A1168" s="429" t="s">
        <v>1370</v>
      </c>
      <c r="B1168" s="68">
        <v>27.0</v>
      </c>
      <c r="C1168" s="188">
        <v>86.0</v>
      </c>
    </row>
    <row r="1169">
      <c r="A1169" s="429" t="s">
        <v>1370</v>
      </c>
      <c r="B1169" s="68">
        <v>28.0</v>
      </c>
      <c r="C1169" s="188">
        <v>63.0</v>
      </c>
    </row>
    <row r="1170">
      <c r="A1170" s="429" t="s">
        <v>1370</v>
      </c>
      <c r="B1170" s="68">
        <v>29.0</v>
      </c>
      <c r="C1170" s="188">
        <v>71.0</v>
      </c>
    </row>
    <row r="1171">
      <c r="A1171" s="429" t="s">
        <v>1370</v>
      </c>
      <c r="B1171" s="68">
        <v>30.0</v>
      </c>
      <c r="C1171" s="188">
        <v>60.0</v>
      </c>
    </row>
    <row r="1172">
      <c r="A1172" s="429" t="s">
        <v>1370</v>
      </c>
      <c r="B1172" s="68">
        <v>31.0</v>
      </c>
      <c r="C1172" s="188">
        <v>59.0</v>
      </c>
    </row>
    <row r="1173">
      <c r="A1173" s="429" t="s">
        <v>1370</v>
      </c>
      <c r="B1173" s="68">
        <v>32.0</v>
      </c>
      <c r="C1173" s="188">
        <v>60.0</v>
      </c>
    </row>
    <row r="1174">
      <c r="A1174" s="429" t="s">
        <v>1370</v>
      </c>
      <c r="B1174" s="68">
        <v>33.0</v>
      </c>
      <c r="C1174" s="188">
        <v>66.0</v>
      </c>
    </row>
    <row r="1175">
      <c r="A1175" s="429" t="s">
        <v>1370</v>
      </c>
      <c r="B1175" s="68">
        <v>34.0</v>
      </c>
      <c r="C1175" s="188">
        <v>52.0</v>
      </c>
    </row>
    <row r="1176">
      <c r="A1176" s="429" t="s">
        <v>1370</v>
      </c>
      <c r="B1176" s="68">
        <v>35.0</v>
      </c>
      <c r="C1176" s="188">
        <v>56.0</v>
      </c>
    </row>
    <row r="1177">
      <c r="A1177" s="429" t="s">
        <v>1370</v>
      </c>
      <c r="B1177" s="68">
        <v>36.0</v>
      </c>
      <c r="C1177" s="188">
        <v>39.0</v>
      </c>
    </row>
    <row r="1178">
      <c r="A1178" s="429" t="s">
        <v>1370</v>
      </c>
      <c r="B1178" s="68">
        <v>37.0</v>
      </c>
      <c r="C1178" s="188">
        <v>39.0</v>
      </c>
    </row>
    <row r="1179">
      <c r="A1179" s="429" t="s">
        <v>1370</v>
      </c>
      <c r="B1179" s="68">
        <v>38.0</v>
      </c>
      <c r="C1179" s="188">
        <v>36.0</v>
      </c>
    </row>
    <row r="1180">
      <c r="A1180" s="429" t="s">
        <v>1370</v>
      </c>
      <c r="B1180" s="68">
        <v>39.0</v>
      </c>
      <c r="C1180" s="188">
        <v>34.0</v>
      </c>
    </row>
    <row r="1181">
      <c r="A1181" s="429" t="s">
        <v>1370</v>
      </c>
      <c r="B1181" s="68">
        <v>40.0</v>
      </c>
      <c r="C1181" s="188">
        <v>33.0</v>
      </c>
    </row>
    <row r="1182">
      <c r="A1182" s="429" t="s">
        <v>1370</v>
      </c>
      <c r="B1182" s="68">
        <v>41.0</v>
      </c>
      <c r="C1182" s="188">
        <v>35.0</v>
      </c>
    </row>
    <row r="1183">
      <c r="A1183" s="429" t="s">
        <v>1370</v>
      </c>
      <c r="B1183" s="68">
        <v>42.0</v>
      </c>
      <c r="C1183" s="188">
        <v>31.0</v>
      </c>
    </row>
    <row r="1184">
      <c r="A1184" s="429" t="s">
        <v>1370</v>
      </c>
      <c r="B1184" s="68">
        <v>43.0</v>
      </c>
      <c r="C1184" s="188">
        <v>37.0</v>
      </c>
    </row>
    <row r="1185">
      <c r="A1185" s="429" t="s">
        <v>1370</v>
      </c>
      <c r="B1185" s="68">
        <v>44.0</v>
      </c>
      <c r="C1185" s="188">
        <v>19.0</v>
      </c>
    </row>
    <row r="1186">
      <c r="A1186" s="429" t="s">
        <v>1370</v>
      </c>
      <c r="B1186" s="68">
        <v>45.0</v>
      </c>
      <c r="C1186" s="188">
        <v>23.0</v>
      </c>
    </row>
    <row r="1187">
      <c r="A1187" s="429" t="s">
        <v>1370</v>
      </c>
      <c r="B1187" s="68">
        <v>46.0</v>
      </c>
      <c r="C1187" s="188">
        <v>29.0</v>
      </c>
    </row>
    <row r="1188">
      <c r="A1188" s="429" t="s">
        <v>1370</v>
      </c>
      <c r="B1188" s="68">
        <v>47.0</v>
      </c>
      <c r="C1188" s="188">
        <v>17.0</v>
      </c>
    </row>
    <row r="1189">
      <c r="A1189" s="429" t="s">
        <v>1370</v>
      </c>
      <c r="B1189" s="68">
        <v>48.0</v>
      </c>
      <c r="C1189" s="188">
        <v>25.0</v>
      </c>
    </row>
    <row r="1190">
      <c r="A1190" s="429" t="s">
        <v>1370</v>
      </c>
      <c r="B1190" s="68">
        <v>49.0</v>
      </c>
      <c r="C1190" s="188">
        <v>26.0</v>
      </c>
    </row>
    <row r="1191">
      <c r="A1191" s="429" t="s">
        <v>1370</v>
      </c>
      <c r="B1191" s="68">
        <v>50.0</v>
      </c>
      <c r="C1191" s="188">
        <v>14.0</v>
      </c>
    </row>
    <row r="1192">
      <c r="A1192" s="429" t="s">
        <v>1370</v>
      </c>
      <c r="B1192" s="68">
        <v>51.0</v>
      </c>
      <c r="C1192" s="188">
        <v>16.0</v>
      </c>
    </row>
    <row r="1193">
      <c r="A1193" s="429" t="s">
        <v>1370</v>
      </c>
      <c r="B1193" s="68">
        <v>52.0</v>
      </c>
      <c r="C1193" s="188">
        <v>15.0</v>
      </c>
    </row>
    <row r="1194">
      <c r="A1194" s="429" t="s">
        <v>1370</v>
      </c>
      <c r="B1194" s="68">
        <v>53.0</v>
      </c>
      <c r="C1194" s="188">
        <v>15.0</v>
      </c>
    </row>
    <row r="1195">
      <c r="A1195" s="429" t="s">
        <v>1370</v>
      </c>
      <c r="B1195" s="68">
        <v>54.0</v>
      </c>
      <c r="C1195" s="188">
        <v>20.0</v>
      </c>
    </row>
    <row r="1196">
      <c r="A1196" s="429" t="s">
        <v>1370</v>
      </c>
      <c r="B1196" s="68">
        <v>55.0</v>
      </c>
      <c r="C1196" s="188">
        <v>15.0</v>
      </c>
    </row>
    <row r="1197">
      <c r="A1197" s="429" t="s">
        <v>1370</v>
      </c>
      <c r="B1197" s="68">
        <v>56.0</v>
      </c>
      <c r="C1197" s="188">
        <v>14.0</v>
      </c>
    </row>
    <row r="1198">
      <c r="A1198" s="429" t="s">
        <v>1370</v>
      </c>
      <c r="B1198" s="68">
        <v>57.0</v>
      </c>
      <c r="C1198" s="188">
        <v>18.0</v>
      </c>
    </row>
    <row r="1199">
      <c r="A1199" s="429" t="s">
        <v>1370</v>
      </c>
      <c r="B1199" s="68">
        <v>58.0</v>
      </c>
      <c r="C1199" s="188">
        <v>13.0</v>
      </c>
    </row>
    <row r="1200">
      <c r="A1200" s="429" t="s">
        <v>1370</v>
      </c>
      <c r="B1200" s="68">
        <v>59.0</v>
      </c>
      <c r="C1200" s="188">
        <v>7.0</v>
      </c>
    </row>
    <row r="1201">
      <c r="A1201" s="429" t="s">
        <v>1370</v>
      </c>
      <c r="B1201" s="68">
        <v>60.0</v>
      </c>
      <c r="C1201" s="188">
        <v>8.0</v>
      </c>
    </row>
    <row r="1202">
      <c r="A1202" s="429" t="s">
        <v>1370</v>
      </c>
      <c r="B1202" s="68">
        <v>61.0</v>
      </c>
      <c r="C1202" s="188">
        <v>12.0</v>
      </c>
    </row>
    <row r="1203">
      <c r="A1203" s="429" t="s">
        <v>1370</v>
      </c>
      <c r="B1203" s="68">
        <v>62.0</v>
      </c>
      <c r="C1203" s="188">
        <v>7.0</v>
      </c>
    </row>
    <row r="1204">
      <c r="A1204" s="429" t="s">
        <v>1370</v>
      </c>
      <c r="B1204" s="68">
        <v>63.0</v>
      </c>
      <c r="C1204" s="188">
        <v>9.0</v>
      </c>
    </row>
    <row r="1205">
      <c r="A1205" s="429" t="s">
        <v>1370</v>
      </c>
      <c r="B1205" s="68">
        <v>64.0</v>
      </c>
      <c r="C1205" s="188">
        <v>9.0</v>
      </c>
    </row>
    <row r="1206">
      <c r="A1206" s="429" t="s">
        <v>1370</v>
      </c>
      <c r="B1206" s="68">
        <v>65.0</v>
      </c>
      <c r="C1206" s="188">
        <v>9.0</v>
      </c>
    </row>
    <row r="1207">
      <c r="A1207" s="429" t="s">
        <v>1370</v>
      </c>
      <c r="B1207" s="68">
        <v>66.0</v>
      </c>
      <c r="C1207" s="188">
        <v>8.0</v>
      </c>
    </row>
    <row r="1208">
      <c r="A1208" s="429" t="s">
        <v>1370</v>
      </c>
      <c r="B1208" s="68">
        <v>67.0</v>
      </c>
      <c r="C1208" s="188">
        <v>13.0</v>
      </c>
    </row>
    <row r="1209">
      <c r="A1209" s="429" t="s">
        <v>1370</v>
      </c>
      <c r="B1209" s="68">
        <v>68.0</v>
      </c>
      <c r="C1209" s="188">
        <v>7.0</v>
      </c>
    </row>
    <row r="1210">
      <c r="A1210" s="429" t="s">
        <v>1370</v>
      </c>
      <c r="B1210" s="68">
        <v>69.0</v>
      </c>
      <c r="C1210" s="188">
        <v>9.0</v>
      </c>
    </row>
    <row r="1211">
      <c r="A1211" s="429" t="s">
        <v>1370</v>
      </c>
      <c r="B1211" s="68">
        <v>70.0</v>
      </c>
      <c r="C1211" s="188">
        <v>12.0</v>
      </c>
    </row>
    <row r="1212">
      <c r="A1212" s="429" t="s">
        <v>1370</v>
      </c>
      <c r="B1212" s="68">
        <v>71.0</v>
      </c>
      <c r="C1212" s="188">
        <v>12.0</v>
      </c>
    </row>
    <row r="1213">
      <c r="A1213" s="429" t="s">
        <v>1370</v>
      </c>
      <c r="B1213" s="68">
        <v>72.0</v>
      </c>
      <c r="C1213" s="188">
        <v>7.0</v>
      </c>
    </row>
    <row r="1214">
      <c r="A1214" s="429" t="s">
        <v>1370</v>
      </c>
      <c r="B1214" s="68">
        <v>73.0</v>
      </c>
      <c r="C1214" s="188">
        <v>8.0</v>
      </c>
    </row>
    <row r="1215">
      <c r="A1215" s="429" t="s">
        <v>1370</v>
      </c>
      <c r="B1215" s="68">
        <v>74.0</v>
      </c>
      <c r="C1215" s="188">
        <v>12.0</v>
      </c>
    </row>
    <row r="1216">
      <c r="A1216" s="429" t="s">
        <v>1370</v>
      </c>
      <c r="B1216" s="68">
        <v>75.0</v>
      </c>
      <c r="C1216" s="188">
        <v>8.0</v>
      </c>
    </row>
    <row r="1217">
      <c r="A1217" s="429" t="s">
        <v>1370</v>
      </c>
      <c r="B1217" s="68">
        <v>76.0</v>
      </c>
      <c r="C1217" s="188">
        <v>10.0</v>
      </c>
    </row>
    <row r="1218">
      <c r="A1218" s="429" t="s">
        <v>1370</v>
      </c>
      <c r="B1218" s="68">
        <v>77.0</v>
      </c>
      <c r="C1218" s="188">
        <v>6.0</v>
      </c>
    </row>
    <row r="1219">
      <c r="A1219" s="429" t="s">
        <v>1370</v>
      </c>
      <c r="B1219" s="68">
        <v>78.0</v>
      </c>
      <c r="C1219" s="188">
        <v>10.0</v>
      </c>
    </row>
    <row r="1220">
      <c r="A1220" s="429" t="s">
        <v>1370</v>
      </c>
      <c r="B1220" s="68">
        <v>79.0</v>
      </c>
      <c r="C1220" s="188">
        <v>5.0</v>
      </c>
    </row>
    <row r="1221">
      <c r="A1221" s="429" t="s">
        <v>1370</v>
      </c>
      <c r="B1221" s="68">
        <v>80.0</v>
      </c>
      <c r="C1221" s="188">
        <v>7.0</v>
      </c>
    </row>
    <row r="1222">
      <c r="A1222" s="429" t="s">
        <v>1370</v>
      </c>
      <c r="B1222" s="68">
        <v>81.0</v>
      </c>
      <c r="C1222" s="188">
        <v>9.0</v>
      </c>
    </row>
    <row r="1223">
      <c r="A1223" s="429" t="s">
        <v>1370</v>
      </c>
      <c r="B1223" s="68">
        <v>82.0</v>
      </c>
      <c r="C1223" s="188">
        <v>3.0</v>
      </c>
    </row>
    <row r="1224">
      <c r="A1224" s="429" t="s">
        <v>1370</v>
      </c>
      <c r="B1224" s="68">
        <v>83.0</v>
      </c>
      <c r="C1224" s="188">
        <v>3.0</v>
      </c>
    </row>
    <row r="1225">
      <c r="A1225" s="429" t="s">
        <v>1370</v>
      </c>
      <c r="B1225" s="68">
        <v>84.0</v>
      </c>
      <c r="C1225" s="188">
        <v>5.0</v>
      </c>
    </row>
    <row r="1226">
      <c r="A1226" s="429" t="s">
        <v>1370</v>
      </c>
      <c r="B1226" s="68">
        <v>85.0</v>
      </c>
      <c r="C1226" s="188">
        <v>5.0</v>
      </c>
    </row>
    <row r="1227">
      <c r="A1227" s="429" t="s">
        <v>1370</v>
      </c>
      <c r="B1227" s="68">
        <v>86.0</v>
      </c>
      <c r="C1227" s="188">
        <v>4.0</v>
      </c>
    </row>
    <row r="1228">
      <c r="A1228" s="429" t="s">
        <v>1370</v>
      </c>
      <c r="B1228" s="68">
        <v>87.0</v>
      </c>
      <c r="C1228" s="188">
        <v>4.0</v>
      </c>
    </row>
    <row r="1229">
      <c r="A1229" s="429" t="s">
        <v>1370</v>
      </c>
      <c r="B1229" s="68">
        <v>88.0</v>
      </c>
      <c r="C1229" s="188">
        <v>1.0</v>
      </c>
    </row>
    <row r="1230">
      <c r="A1230" s="429" t="s">
        <v>1370</v>
      </c>
      <c r="B1230" s="68">
        <v>89.0</v>
      </c>
      <c r="C1230" s="188">
        <v>6.0</v>
      </c>
    </row>
    <row r="1231">
      <c r="A1231" s="429" t="s">
        <v>1370</v>
      </c>
      <c r="B1231" s="68">
        <v>90.0</v>
      </c>
      <c r="C1231" s="188">
        <v>3.0</v>
      </c>
    </row>
    <row r="1232">
      <c r="A1232" s="429" t="s">
        <v>1370</v>
      </c>
      <c r="B1232" s="68">
        <v>91.0</v>
      </c>
      <c r="C1232" s="188">
        <v>1.0</v>
      </c>
    </row>
    <row r="1233">
      <c r="A1233" s="429" t="s">
        <v>1370</v>
      </c>
      <c r="B1233" s="68">
        <v>92.0</v>
      </c>
      <c r="C1233" s="188">
        <v>3.0</v>
      </c>
    </row>
    <row r="1234">
      <c r="A1234" s="429" t="s">
        <v>1370</v>
      </c>
      <c r="B1234" s="68">
        <v>93.0</v>
      </c>
      <c r="C1234" s="188">
        <v>2.0</v>
      </c>
    </row>
    <row r="1235">
      <c r="A1235" s="429" t="s">
        <v>1370</v>
      </c>
      <c r="B1235" s="68">
        <v>94.0</v>
      </c>
      <c r="C1235" s="188">
        <v>2.0</v>
      </c>
    </row>
    <row r="1236">
      <c r="A1236" s="429" t="s">
        <v>1370</v>
      </c>
      <c r="B1236" s="68">
        <v>95.0</v>
      </c>
      <c r="C1236" s="188">
        <v>1.0</v>
      </c>
    </row>
    <row r="1237">
      <c r="A1237" s="429" t="s">
        <v>1370</v>
      </c>
      <c r="B1237" s="68">
        <v>96.0</v>
      </c>
      <c r="C1237" s="188">
        <v>1.0</v>
      </c>
    </row>
    <row r="1238">
      <c r="A1238" s="429" t="s">
        <v>1370</v>
      </c>
      <c r="B1238" s="68">
        <v>97.0</v>
      </c>
      <c r="C1238" s="188">
        <v>3.0</v>
      </c>
    </row>
    <row r="1239">
      <c r="A1239" s="429" t="s">
        <v>1370</v>
      </c>
      <c r="B1239" s="68">
        <v>98.0</v>
      </c>
      <c r="C1239" s="188">
        <v>1.0</v>
      </c>
    </row>
    <row r="1240">
      <c r="A1240" s="429" t="s">
        <v>1370</v>
      </c>
      <c r="B1240" s="68">
        <v>99.0</v>
      </c>
      <c r="C1240" s="188">
        <v>1.0</v>
      </c>
    </row>
    <row r="1241">
      <c r="A1241" s="429" t="s">
        <v>1370</v>
      </c>
      <c r="B1241" s="68">
        <v>100.0</v>
      </c>
      <c r="C1241" s="188">
        <v>10.0</v>
      </c>
    </row>
    <row r="1242">
      <c r="A1242" s="429" t="s">
        <v>1388</v>
      </c>
      <c r="B1242" s="68">
        <v>0.0</v>
      </c>
      <c r="C1242" s="188">
        <v>919.0</v>
      </c>
    </row>
    <row r="1243">
      <c r="A1243" s="429" t="s">
        <v>1388</v>
      </c>
      <c r="B1243" s="68">
        <v>1.0</v>
      </c>
      <c r="C1243" s="188">
        <v>6.0</v>
      </c>
    </row>
    <row r="1244">
      <c r="A1244" s="429" t="s">
        <v>1388</v>
      </c>
      <c r="B1244" s="68">
        <v>2.0</v>
      </c>
      <c r="C1244" s="188">
        <v>8563.0</v>
      </c>
    </row>
    <row r="1245">
      <c r="A1245" s="429" t="s">
        <v>1388</v>
      </c>
      <c r="B1245" s="68">
        <v>3.0</v>
      </c>
      <c r="C1245" s="188">
        <v>320.0</v>
      </c>
    </row>
    <row r="1246">
      <c r="A1246" s="429" t="s">
        <v>1388</v>
      </c>
      <c r="B1246" s="68">
        <v>4.0</v>
      </c>
      <c r="C1246" s="188">
        <v>424.0</v>
      </c>
    </row>
    <row r="1247">
      <c r="A1247" s="429" t="s">
        <v>1388</v>
      </c>
      <c r="B1247" s="68">
        <v>5.0</v>
      </c>
      <c r="C1247" s="188">
        <v>396.0</v>
      </c>
    </row>
    <row r="1248">
      <c r="A1248" s="429" t="s">
        <v>1388</v>
      </c>
      <c r="B1248" s="68">
        <v>6.0</v>
      </c>
      <c r="C1248" s="188">
        <v>1233.0</v>
      </c>
    </row>
    <row r="1249">
      <c r="A1249" s="429" t="s">
        <v>1388</v>
      </c>
      <c r="B1249" s="68">
        <v>7.0</v>
      </c>
      <c r="C1249" s="188">
        <v>895.0</v>
      </c>
    </row>
    <row r="1250">
      <c r="A1250" s="429" t="s">
        <v>1388</v>
      </c>
      <c r="B1250" s="68">
        <v>8.0</v>
      </c>
      <c r="C1250" s="188">
        <v>708.0</v>
      </c>
    </row>
    <row r="1251">
      <c r="A1251" s="429" t="s">
        <v>1388</v>
      </c>
      <c r="B1251" s="68">
        <v>9.0</v>
      </c>
      <c r="C1251" s="188">
        <v>535.0</v>
      </c>
    </row>
    <row r="1252">
      <c r="A1252" s="429" t="s">
        <v>1388</v>
      </c>
      <c r="B1252" s="68">
        <v>10.0</v>
      </c>
      <c r="C1252" s="188">
        <v>327.0</v>
      </c>
    </row>
    <row r="1253">
      <c r="A1253" s="429" t="s">
        <v>1388</v>
      </c>
      <c r="B1253" s="68">
        <v>11.0</v>
      </c>
      <c r="C1253" s="188">
        <v>225.0</v>
      </c>
    </row>
    <row r="1254">
      <c r="A1254" s="429" t="s">
        <v>1388</v>
      </c>
      <c r="B1254" s="68">
        <v>12.0</v>
      </c>
      <c r="C1254" s="188">
        <v>181.0</v>
      </c>
    </row>
    <row r="1255">
      <c r="A1255" s="429" t="s">
        <v>1388</v>
      </c>
      <c r="B1255" s="68">
        <v>13.0</v>
      </c>
      <c r="C1255" s="188">
        <v>145.0</v>
      </c>
    </row>
    <row r="1256">
      <c r="A1256" s="429" t="s">
        <v>1388</v>
      </c>
      <c r="B1256" s="68">
        <v>14.0</v>
      </c>
      <c r="C1256" s="188">
        <v>155.0</v>
      </c>
    </row>
    <row r="1257">
      <c r="A1257" s="429" t="s">
        <v>1388</v>
      </c>
      <c r="B1257" s="68">
        <v>15.0</v>
      </c>
      <c r="C1257" s="188">
        <v>116.0</v>
      </c>
    </row>
    <row r="1258">
      <c r="A1258" s="429" t="s">
        <v>1388</v>
      </c>
      <c r="B1258" s="68">
        <v>16.0</v>
      </c>
      <c r="C1258" s="188">
        <v>116.0</v>
      </c>
    </row>
    <row r="1259">
      <c r="A1259" s="429" t="s">
        <v>1388</v>
      </c>
      <c r="B1259" s="68">
        <v>17.0</v>
      </c>
      <c r="C1259" s="188">
        <v>104.0</v>
      </c>
    </row>
    <row r="1260">
      <c r="A1260" s="429" t="s">
        <v>1388</v>
      </c>
      <c r="B1260" s="68">
        <v>18.0</v>
      </c>
      <c r="C1260" s="188">
        <v>122.0</v>
      </c>
    </row>
    <row r="1261">
      <c r="A1261" s="429" t="s">
        <v>1388</v>
      </c>
      <c r="B1261" s="68">
        <v>19.0</v>
      </c>
      <c r="C1261" s="188">
        <v>111.0</v>
      </c>
    </row>
    <row r="1262">
      <c r="A1262" s="429" t="s">
        <v>1388</v>
      </c>
      <c r="B1262" s="68">
        <v>20.0</v>
      </c>
      <c r="C1262" s="188">
        <v>102.0</v>
      </c>
    </row>
    <row r="1263">
      <c r="A1263" s="429" t="s">
        <v>1388</v>
      </c>
      <c r="B1263" s="68">
        <v>21.0</v>
      </c>
      <c r="C1263" s="188">
        <v>102.0</v>
      </c>
    </row>
    <row r="1264">
      <c r="A1264" s="429" t="s">
        <v>1388</v>
      </c>
      <c r="B1264" s="68">
        <v>22.0</v>
      </c>
      <c r="C1264" s="188">
        <v>99.0</v>
      </c>
    </row>
    <row r="1265">
      <c r="A1265" s="429" t="s">
        <v>1388</v>
      </c>
      <c r="B1265" s="68">
        <v>23.0</v>
      </c>
      <c r="C1265" s="188">
        <v>85.0</v>
      </c>
    </row>
    <row r="1266">
      <c r="A1266" s="429" t="s">
        <v>1388</v>
      </c>
      <c r="B1266" s="68">
        <v>24.0</v>
      </c>
      <c r="C1266" s="188">
        <v>98.0</v>
      </c>
    </row>
    <row r="1267">
      <c r="A1267" s="429" t="s">
        <v>1388</v>
      </c>
      <c r="B1267" s="68">
        <v>25.0</v>
      </c>
      <c r="C1267" s="188">
        <v>97.0</v>
      </c>
    </row>
    <row r="1268">
      <c r="A1268" s="429" t="s">
        <v>1388</v>
      </c>
      <c r="B1268" s="68">
        <v>26.0</v>
      </c>
      <c r="C1268" s="188">
        <v>92.0</v>
      </c>
    </row>
    <row r="1269">
      <c r="A1269" s="429" t="s">
        <v>1388</v>
      </c>
      <c r="B1269" s="68">
        <v>27.0</v>
      </c>
      <c r="C1269" s="188">
        <v>74.0</v>
      </c>
    </row>
    <row r="1270">
      <c r="A1270" s="429" t="s">
        <v>1388</v>
      </c>
      <c r="B1270" s="68">
        <v>28.0</v>
      </c>
      <c r="C1270" s="188">
        <v>81.0</v>
      </c>
    </row>
    <row r="1271">
      <c r="A1271" s="429" t="s">
        <v>1388</v>
      </c>
      <c r="B1271" s="68">
        <v>29.0</v>
      </c>
      <c r="C1271" s="188">
        <v>51.0</v>
      </c>
    </row>
    <row r="1272">
      <c r="A1272" s="429" t="s">
        <v>1388</v>
      </c>
      <c r="B1272" s="68">
        <v>30.0</v>
      </c>
      <c r="C1272" s="188">
        <v>67.0</v>
      </c>
    </row>
    <row r="1273">
      <c r="A1273" s="429" t="s">
        <v>1388</v>
      </c>
      <c r="B1273" s="68">
        <v>31.0</v>
      </c>
      <c r="C1273" s="188">
        <v>59.0</v>
      </c>
    </row>
    <row r="1274">
      <c r="A1274" s="429" t="s">
        <v>1388</v>
      </c>
      <c r="B1274" s="68">
        <v>32.0</v>
      </c>
      <c r="C1274" s="188">
        <v>49.0</v>
      </c>
    </row>
    <row r="1275">
      <c r="A1275" s="429" t="s">
        <v>1388</v>
      </c>
      <c r="B1275" s="68">
        <v>33.0</v>
      </c>
      <c r="C1275" s="188">
        <v>54.0</v>
      </c>
    </row>
    <row r="1276">
      <c r="A1276" s="429" t="s">
        <v>1388</v>
      </c>
      <c r="B1276" s="68">
        <v>34.0</v>
      </c>
      <c r="C1276" s="188">
        <v>40.0</v>
      </c>
    </row>
    <row r="1277">
      <c r="A1277" s="429" t="s">
        <v>1388</v>
      </c>
      <c r="B1277" s="68">
        <v>35.0</v>
      </c>
      <c r="C1277" s="188">
        <v>47.0</v>
      </c>
    </row>
    <row r="1278">
      <c r="A1278" s="429" t="s">
        <v>1388</v>
      </c>
      <c r="B1278" s="68">
        <v>36.0</v>
      </c>
      <c r="C1278" s="188">
        <v>34.0</v>
      </c>
    </row>
    <row r="1279">
      <c r="A1279" s="429" t="s">
        <v>1388</v>
      </c>
      <c r="B1279" s="68">
        <v>37.0</v>
      </c>
      <c r="C1279" s="188">
        <v>33.0</v>
      </c>
    </row>
    <row r="1280">
      <c r="A1280" s="429" t="s">
        <v>1388</v>
      </c>
      <c r="B1280" s="68">
        <v>38.0</v>
      </c>
      <c r="C1280" s="188">
        <v>32.0</v>
      </c>
    </row>
    <row r="1281">
      <c r="A1281" s="429" t="s">
        <v>1388</v>
      </c>
      <c r="B1281" s="68">
        <v>39.0</v>
      </c>
      <c r="C1281" s="188">
        <v>25.0</v>
      </c>
    </row>
    <row r="1282">
      <c r="A1282" s="429" t="s">
        <v>1388</v>
      </c>
      <c r="B1282" s="68">
        <v>40.0</v>
      </c>
      <c r="C1282" s="188">
        <v>27.0</v>
      </c>
    </row>
    <row r="1283">
      <c r="A1283" s="429" t="s">
        <v>1388</v>
      </c>
      <c r="B1283" s="68">
        <v>41.0</v>
      </c>
      <c r="C1283" s="188">
        <v>39.0</v>
      </c>
    </row>
    <row r="1284">
      <c r="A1284" s="429" t="s">
        <v>1388</v>
      </c>
      <c r="B1284" s="68">
        <v>42.0</v>
      </c>
      <c r="C1284" s="188">
        <v>29.0</v>
      </c>
    </row>
    <row r="1285">
      <c r="A1285" s="429" t="s">
        <v>1388</v>
      </c>
      <c r="B1285" s="68">
        <v>43.0</v>
      </c>
      <c r="C1285" s="188">
        <v>25.0</v>
      </c>
    </row>
    <row r="1286">
      <c r="A1286" s="429" t="s">
        <v>1388</v>
      </c>
      <c r="B1286" s="68">
        <v>44.0</v>
      </c>
      <c r="C1286" s="188">
        <v>23.0</v>
      </c>
    </row>
    <row r="1287">
      <c r="A1287" s="429" t="s">
        <v>1388</v>
      </c>
      <c r="B1287" s="68">
        <v>45.0</v>
      </c>
      <c r="C1287" s="188">
        <v>24.0</v>
      </c>
    </row>
    <row r="1288">
      <c r="A1288" s="429" t="s">
        <v>1388</v>
      </c>
      <c r="B1288" s="68">
        <v>46.0</v>
      </c>
      <c r="C1288" s="188">
        <v>16.0</v>
      </c>
    </row>
    <row r="1289">
      <c r="A1289" s="429" t="s">
        <v>1388</v>
      </c>
      <c r="B1289" s="68">
        <v>47.0</v>
      </c>
      <c r="C1289" s="188">
        <v>16.0</v>
      </c>
    </row>
    <row r="1290">
      <c r="A1290" s="429" t="s">
        <v>1388</v>
      </c>
      <c r="B1290" s="68">
        <v>48.0</v>
      </c>
      <c r="C1290" s="188">
        <v>14.0</v>
      </c>
    </row>
    <row r="1291">
      <c r="A1291" s="429" t="s">
        <v>1388</v>
      </c>
      <c r="B1291" s="68">
        <v>49.0</v>
      </c>
      <c r="C1291" s="188">
        <v>20.0</v>
      </c>
    </row>
    <row r="1292">
      <c r="A1292" s="429" t="s">
        <v>1388</v>
      </c>
      <c r="B1292" s="68">
        <v>50.0</v>
      </c>
      <c r="C1292" s="188">
        <v>15.0</v>
      </c>
    </row>
    <row r="1293">
      <c r="A1293" s="429" t="s">
        <v>1388</v>
      </c>
      <c r="B1293" s="68">
        <v>51.0</v>
      </c>
      <c r="C1293" s="188">
        <v>15.0</v>
      </c>
    </row>
    <row r="1294">
      <c r="A1294" s="429" t="s">
        <v>1388</v>
      </c>
      <c r="B1294" s="68">
        <v>52.0</v>
      </c>
      <c r="C1294" s="188">
        <v>9.0</v>
      </c>
    </row>
    <row r="1295">
      <c r="A1295" s="429" t="s">
        <v>1388</v>
      </c>
      <c r="B1295" s="68">
        <v>53.0</v>
      </c>
      <c r="C1295" s="188">
        <v>13.0</v>
      </c>
    </row>
    <row r="1296">
      <c r="A1296" s="429" t="s">
        <v>1388</v>
      </c>
      <c r="B1296" s="68">
        <v>54.0</v>
      </c>
      <c r="C1296" s="188">
        <v>11.0</v>
      </c>
    </row>
    <row r="1297">
      <c r="A1297" s="429" t="s">
        <v>1388</v>
      </c>
      <c r="B1297" s="68">
        <v>55.0</v>
      </c>
      <c r="C1297" s="188">
        <v>16.0</v>
      </c>
    </row>
    <row r="1298">
      <c r="A1298" s="429" t="s">
        <v>1388</v>
      </c>
      <c r="B1298" s="68">
        <v>56.0</v>
      </c>
      <c r="C1298" s="188">
        <v>4.0</v>
      </c>
    </row>
    <row r="1299">
      <c r="A1299" s="429" t="s">
        <v>1388</v>
      </c>
      <c r="B1299" s="68">
        <v>57.0</v>
      </c>
      <c r="C1299" s="188">
        <v>11.0</v>
      </c>
    </row>
    <row r="1300">
      <c r="A1300" s="429" t="s">
        <v>1388</v>
      </c>
      <c r="B1300" s="68">
        <v>58.0</v>
      </c>
      <c r="C1300" s="188">
        <v>13.0</v>
      </c>
    </row>
    <row r="1301">
      <c r="A1301" s="429" t="s">
        <v>1388</v>
      </c>
      <c r="B1301" s="68">
        <v>59.0</v>
      </c>
      <c r="C1301" s="188">
        <v>8.0</v>
      </c>
    </row>
    <row r="1302">
      <c r="A1302" s="429" t="s">
        <v>1388</v>
      </c>
      <c r="B1302" s="68">
        <v>60.0</v>
      </c>
      <c r="C1302" s="188">
        <v>11.0</v>
      </c>
    </row>
    <row r="1303">
      <c r="A1303" s="429" t="s">
        <v>1388</v>
      </c>
      <c r="B1303" s="68">
        <v>61.0</v>
      </c>
      <c r="C1303" s="188">
        <v>8.0</v>
      </c>
    </row>
    <row r="1304">
      <c r="A1304" s="429" t="s">
        <v>1388</v>
      </c>
      <c r="B1304" s="68">
        <v>62.0</v>
      </c>
      <c r="C1304" s="188">
        <v>5.0</v>
      </c>
    </row>
    <row r="1305">
      <c r="A1305" s="429" t="s">
        <v>1388</v>
      </c>
      <c r="B1305" s="68">
        <v>63.0</v>
      </c>
      <c r="C1305" s="188">
        <v>10.0</v>
      </c>
    </row>
    <row r="1306">
      <c r="A1306" s="429" t="s">
        <v>1388</v>
      </c>
      <c r="B1306" s="68">
        <v>64.0</v>
      </c>
      <c r="C1306" s="188">
        <v>15.0</v>
      </c>
    </row>
    <row r="1307">
      <c r="A1307" s="429" t="s">
        <v>1388</v>
      </c>
      <c r="B1307" s="68">
        <v>65.0</v>
      </c>
      <c r="C1307" s="188">
        <v>9.0</v>
      </c>
    </row>
    <row r="1308">
      <c r="A1308" s="429" t="s">
        <v>1388</v>
      </c>
      <c r="B1308" s="68">
        <v>66.0</v>
      </c>
      <c r="C1308" s="188">
        <v>5.0</v>
      </c>
    </row>
    <row r="1309">
      <c r="A1309" s="429" t="s">
        <v>1388</v>
      </c>
      <c r="B1309" s="68">
        <v>67.0</v>
      </c>
      <c r="C1309" s="188">
        <v>6.0</v>
      </c>
    </row>
    <row r="1310">
      <c r="A1310" s="429" t="s">
        <v>1388</v>
      </c>
      <c r="B1310" s="68">
        <v>68.0</v>
      </c>
      <c r="C1310" s="188">
        <v>11.0</v>
      </c>
    </row>
    <row r="1311">
      <c r="A1311" s="429" t="s">
        <v>1388</v>
      </c>
      <c r="B1311" s="68">
        <v>69.0</v>
      </c>
      <c r="C1311" s="188">
        <v>8.0</v>
      </c>
    </row>
    <row r="1312">
      <c r="A1312" s="429" t="s">
        <v>1388</v>
      </c>
      <c r="B1312" s="68">
        <v>70.0</v>
      </c>
      <c r="C1312" s="188">
        <v>10.0</v>
      </c>
    </row>
    <row r="1313">
      <c r="A1313" s="429" t="s">
        <v>1388</v>
      </c>
      <c r="B1313" s="68">
        <v>71.0</v>
      </c>
      <c r="C1313" s="188">
        <v>8.0</v>
      </c>
    </row>
    <row r="1314">
      <c r="A1314" s="429" t="s">
        <v>1388</v>
      </c>
      <c r="B1314" s="68">
        <v>72.0</v>
      </c>
      <c r="C1314" s="188">
        <v>9.0</v>
      </c>
    </row>
    <row r="1315">
      <c r="A1315" s="429" t="s">
        <v>1388</v>
      </c>
      <c r="B1315" s="68">
        <v>73.0</v>
      </c>
      <c r="C1315" s="188">
        <v>6.0</v>
      </c>
    </row>
    <row r="1316">
      <c r="A1316" s="429" t="s">
        <v>1388</v>
      </c>
      <c r="B1316" s="68">
        <v>74.0</v>
      </c>
      <c r="C1316" s="188">
        <v>2.0</v>
      </c>
    </row>
    <row r="1317">
      <c r="A1317" s="429" t="s">
        <v>1388</v>
      </c>
      <c r="B1317" s="68">
        <v>75.0</v>
      </c>
      <c r="C1317" s="188">
        <v>3.0</v>
      </c>
    </row>
    <row r="1318">
      <c r="A1318" s="429" t="s">
        <v>1388</v>
      </c>
      <c r="B1318" s="68">
        <v>76.0</v>
      </c>
      <c r="C1318" s="188">
        <v>6.0</v>
      </c>
    </row>
    <row r="1319">
      <c r="A1319" s="429" t="s">
        <v>1388</v>
      </c>
      <c r="B1319" s="68">
        <v>77.0</v>
      </c>
      <c r="C1319" s="188">
        <v>7.0</v>
      </c>
    </row>
    <row r="1320">
      <c r="A1320" s="429" t="s">
        <v>1388</v>
      </c>
      <c r="B1320" s="68">
        <v>78.0</v>
      </c>
      <c r="C1320" s="188">
        <v>8.0</v>
      </c>
    </row>
    <row r="1321">
      <c r="A1321" s="429" t="s">
        <v>1388</v>
      </c>
      <c r="B1321" s="68">
        <v>79.0</v>
      </c>
      <c r="C1321" s="188">
        <v>4.0</v>
      </c>
    </row>
    <row r="1322">
      <c r="A1322" s="429" t="s">
        <v>1388</v>
      </c>
      <c r="B1322" s="68">
        <v>80.0</v>
      </c>
      <c r="C1322" s="188">
        <v>8.0</v>
      </c>
    </row>
    <row r="1323">
      <c r="A1323" s="429" t="s">
        <v>1388</v>
      </c>
      <c r="B1323" s="68">
        <v>81.0</v>
      </c>
      <c r="C1323" s="188">
        <v>6.0</v>
      </c>
    </row>
    <row r="1324">
      <c r="A1324" s="429" t="s">
        <v>1388</v>
      </c>
      <c r="B1324" s="68">
        <v>82.0</v>
      </c>
      <c r="C1324" s="188">
        <v>3.0</v>
      </c>
    </row>
    <row r="1325">
      <c r="A1325" s="429" t="s">
        <v>1388</v>
      </c>
      <c r="B1325" s="68">
        <v>83.0</v>
      </c>
      <c r="C1325" s="188">
        <v>2.0</v>
      </c>
    </row>
    <row r="1326">
      <c r="A1326" s="429" t="s">
        <v>1388</v>
      </c>
      <c r="B1326" s="68">
        <v>84.0</v>
      </c>
      <c r="C1326" s="188">
        <v>4.0</v>
      </c>
    </row>
    <row r="1327">
      <c r="A1327" s="429" t="s">
        <v>1388</v>
      </c>
      <c r="B1327" s="68">
        <v>85.0</v>
      </c>
      <c r="C1327" s="188">
        <v>8.0</v>
      </c>
    </row>
    <row r="1328">
      <c r="A1328" s="429" t="s">
        <v>1388</v>
      </c>
      <c r="B1328" s="68">
        <v>86.0</v>
      </c>
      <c r="C1328" s="188">
        <v>2.0</v>
      </c>
    </row>
    <row r="1329">
      <c r="A1329" s="429" t="s">
        <v>1388</v>
      </c>
      <c r="B1329" s="68">
        <v>87.0</v>
      </c>
      <c r="C1329" s="188">
        <v>2.0</v>
      </c>
    </row>
    <row r="1330">
      <c r="A1330" s="429" t="s">
        <v>1388</v>
      </c>
      <c r="B1330" s="68">
        <v>88.0</v>
      </c>
      <c r="C1330" s="188">
        <v>1.0</v>
      </c>
    </row>
    <row r="1331">
      <c r="A1331" s="429" t="s">
        <v>1388</v>
      </c>
      <c r="B1331" s="68">
        <v>90.0</v>
      </c>
      <c r="C1331" s="188">
        <v>2.0</v>
      </c>
    </row>
    <row r="1332">
      <c r="A1332" s="429" t="s">
        <v>1388</v>
      </c>
      <c r="B1332" s="68">
        <v>91.0</v>
      </c>
      <c r="C1332" s="188">
        <v>1.0</v>
      </c>
    </row>
    <row r="1333">
      <c r="A1333" s="429" t="s">
        <v>1388</v>
      </c>
      <c r="B1333" s="68">
        <v>92.0</v>
      </c>
      <c r="C1333" s="188">
        <v>3.0</v>
      </c>
    </row>
    <row r="1334">
      <c r="A1334" s="429" t="s">
        <v>1388</v>
      </c>
      <c r="B1334" s="68">
        <v>93.0</v>
      </c>
      <c r="C1334" s="188">
        <v>3.0</v>
      </c>
    </row>
    <row r="1335">
      <c r="A1335" s="429" t="s">
        <v>1388</v>
      </c>
      <c r="B1335" s="68">
        <v>94.0</v>
      </c>
      <c r="C1335" s="188">
        <v>1.0</v>
      </c>
    </row>
    <row r="1336">
      <c r="A1336" s="429" t="s">
        <v>1388</v>
      </c>
      <c r="B1336" s="68">
        <v>95.0</v>
      </c>
      <c r="C1336" s="188">
        <v>1.0</v>
      </c>
    </row>
    <row r="1337">
      <c r="A1337" s="429" t="s">
        <v>1388</v>
      </c>
      <c r="B1337" s="68">
        <v>97.0</v>
      </c>
      <c r="C1337" s="188">
        <v>1.0</v>
      </c>
    </row>
    <row r="1338">
      <c r="A1338" s="429" t="s">
        <v>1388</v>
      </c>
      <c r="B1338" s="68">
        <v>98.0</v>
      </c>
      <c r="C1338" s="188">
        <v>1.0</v>
      </c>
    </row>
    <row r="1339">
      <c r="A1339" s="429" t="s">
        <v>1388</v>
      </c>
      <c r="B1339" s="68">
        <v>99.0</v>
      </c>
      <c r="C1339" s="188">
        <v>1.0</v>
      </c>
    </row>
    <row r="1340">
      <c r="A1340" s="429" t="s">
        <v>1388</v>
      </c>
      <c r="B1340" s="68">
        <v>100.0</v>
      </c>
      <c r="C1340" s="188">
        <v>7.0</v>
      </c>
    </row>
    <row r="1341">
      <c r="A1341" s="429" t="s">
        <v>1409</v>
      </c>
      <c r="B1341" s="68">
        <v>0.0</v>
      </c>
      <c r="C1341" s="188">
        <v>236.0</v>
      </c>
    </row>
    <row r="1342">
      <c r="A1342" s="429" t="s">
        <v>1409</v>
      </c>
      <c r="B1342" s="68">
        <v>1.0</v>
      </c>
      <c r="C1342" s="188">
        <v>1.0</v>
      </c>
    </row>
    <row r="1343">
      <c r="A1343" s="429" t="s">
        <v>1409</v>
      </c>
      <c r="B1343" s="68">
        <v>2.0</v>
      </c>
      <c r="C1343" s="188">
        <v>2646.0</v>
      </c>
    </row>
    <row r="1344">
      <c r="A1344" s="429" t="s">
        <v>1409</v>
      </c>
      <c r="B1344" s="68">
        <v>3.0</v>
      </c>
      <c r="C1344" s="188">
        <v>87.0</v>
      </c>
    </row>
    <row r="1345">
      <c r="A1345" s="429" t="s">
        <v>1409</v>
      </c>
      <c r="B1345" s="68">
        <v>4.0</v>
      </c>
      <c r="C1345" s="188">
        <v>121.0</v>
      </c>
    </row>
    <row r="1346">
      <c r="A1346" s="429" t="s">
        <v>1409</v>
      </c>
      <c r="B1346" s="68">
        <v>5.0</v>
      </c>
      <c r="C1346" s="188">
        <v>146.0</v>
      </c>
    </row>
    <row r="1347">
      <c r="A1347" s="429" t="s">
        <v>1409</v>
      </c>
      <c r="B1347" s="68">
        <v>6.0</v>
      </c>
      <c r="C1347" s="188">
        <v>408.0</v>
      </c>
    </row>
    <row r="1348">
      <c r="A1348" s="429" t="s">
        <v>1409</v>
      </c>
      <c r="B1348" s="68">
        <v>7.0</v>
      </c>
      <c r="C1348" s="188">
        <v>278.0</v>
      </c>
    </row>
    <row r="1349">
      <c r="A1349" s="429" t="s">
        <v>1409</v>
      </c>
      <c r="B1349" s="68">
        <v>8.0</v>
      </c>
      <c r="C1349" s="188">
        <v>206.0</v>
      </c>
    </row>
    <row r="1350">
      <c r="A1350" s="429" t="s">
        <v>1409</v>
      </c>
      <c r="B1350" s="68">
        <v>9.0</v>
      </c>
      <c r="C1350" s="188">
        <v>133.0</v>
      </c>
    </row>
    <row r="1351">
      <c r="A1351" s="429" t="s">
        <v>1409</v>
      </c>
      <c r="B1351" s="68">
        <v>10.0</v>
      </c>
      <c r="C1351" s="188">
        <v>84.0</v>
      </c>
    </row>
    <row r="1352">
      <c r="A1352" s="429" t="s">
        <v>1409</v>
      </c>
      <c r="B1352" s="68">
        <v>11.0</v>
      </c>
      <c r="C1352" s="188">
        <v>66.0</v>
      </c>
    </row>
    <row r="1353">
      <c r="A1353" s="429" t="s">
        <v>1409</v>
      </c>
      <c r="B1353" s="68">
        <v>12.0</v>
      </c>
      <c r="C1353" s="188">
        <v>42.0</v>
      </c>
    </row>
    <row r="1354">
      <c r="A1354" s="429" t="s">
        <v>1409</v>
      </c>
      <c r="B1354" s="68">
        <v>13.0</v>
      </c>
      <c r="C1354" s="188">
        <v>24.0</v>
      </c>
    </row>
    <row r="1355">
      <c r="A1355" s="429" t="s">
        <v>1409</v>
      </c>
      <c r="B1355" s="68">
        <v>14.0</v>
      </c>
      <c r="C1355" s="188">
        <v>42.0</v>
      </c>
    </row>
    <row r="1356">
      <c r="A1356" s="429" t="s">
        <v>1409</v>
      </c>
      <c r="B1356" s="68">
        <v>15.0</v>
      </c>
      <c r="C1356" s="188">
        <v>16.0</v>
      </c>
    </row>
    <row r="1357">
      <c r="A1357" s="429" t="s">
        <v>1409</v>
      </c>
      <c r="B1357" s="68">
        <v>16.0</v>
      </c>
      <c r="C1357" s="188">
        <v>14.0</v>
      </c>
    </row>
    <row r="1358">
      <c r="A1358" s="429" t="s">
        <v>1409</v>
      </c>
      <c r="B1358" s="68">
        <v>17.0</v>
      </c>
      <c r="C1358" s="188">
        <v>24.0</v>
      </c>
    </row>
    <row r="1359">
      <c r="A1359" s="429" t="s">
        <v>1409</v>
      </c>
      <c r="B1359" s="68">
        <v>18.0</v>
      </c>
      <c r="C1359" s="188">
        <v>19.0</v>
      </c>
    </row>
    <row r="1360">
      <c r="A1360" s="429" t="s">
        <v>1409</v>
      </c>
      <c r="B1360" s="68">
        <v>19.0</v>
      </c>
      <c r="C1360" s="188">
        <v>15.0</v>
      </c>
    </row>
    <row r="1361">
      <c r="A1361" s="429" t="s">
        <v>1409</v>
      </c>
      <c r="B1361" s="68">
        <v>20.0</v>
      </c>
      <c r="C1361" s="188">
        <v>11.0</v>
      </c>
    </row>
    <row r="1362">
      <c r="A1362" s="429" t="s">
        <v>1409</v>
      </c>
      <c r="B1362" s="68">
        <v>21.0</v>
      </c>
      <c r="C1362" s="188">
        <v>12.0</v>
      </c>
    </row>
    <row r="1363">
      <c r="A1363" s="429" t="s">
        <v>1409</v>
      </c>
      <c r="B1363" s="68">
        <v>22.0</v>
      </c>
      <c r="C1363" s="188">
        <v>9.0</v>
      </c>
    </row>
    <row r="1364">
      <c r="A1364" s="429" t="s">
        <v>1409</v>
      </c>
      <c r="B1364" s="68">
        <v>23.0</v>
      </c>
      <c r="C1364" s="188">
        <v>6.0</v>
      </c>
    </row>
    <row r="1365">
      <c r="A1365" s="429" t="s">
        <v>1409</v>
      </c>
      <c r="B1365" s="68">
        <v>24.0</v>
      </c>
      <c r="C1365" s="188">
        <v>11.0</v>
      </c>
    </row>
    <row r="1366">
      <c r="A1366" s="429" t="s">
        <v>1409</v>
      </c>
      <c r="B1366" s="68">
        <v>25.0</v>
      </c>
      <c r="C1366" s="188">
        <v>7.0</v>
      </c>
    </row>
    <row r="1367">
      <c r="A1367" s="429" t="s">
        <v>1409</v>
      </c>
      <c r="B1367" s="68">
        <v>26.0</v>
      </c>
      <c r="C1367" s="188">
        <v>10.0</v>
      </c>
    </row>
    <row r="1368">
      <c r="A1368" s="429" t="s">
        <v>1409</v>
      </c>
      <c r="B1368" s="68">
        <v>27.0</v>
      </c>
      <c r="C1368" s="188">
        <v>5.0</v>
      </c>
    </row>
    <row r="1369">
      <c r="A1369" s="429" t="s">
        <v>1409</v>
      </c>
      <c r="B1369" s="68">
        <v>28.0</v>
      </c>
      <c r="C1369" s="188">
        <v>5.0</v>
      </c>
    </row>
    <row r="1370">
      <c r="A1370" s="429" t="s">
        <v>1409</v>
      </c>
      <c r="B1370" s="68">
        <v>29.0</v>
      </c>
      <c r="C1370" s="188">
        <v>3.0</v>
      </c>
    </row>
    <row r="1371">
      <c r="A1371" s="429" t="s">
        <v>1409</v>
      </c>
      <c r="B1371" s="68">
        <v>30.0</v>
      </c>
      <c r="C1371" s="188">
        <v>2.0</v>
      </c>
    </row>
    <row r="1372">
      <c r="A1372" s="429" t="s">
        <v>1409</v>
      </c>
      <c r="B1372" s="68">
        <v>31.0</v>
      </c>
      <c r="C1372" s="188">
        <v>2.0</v>
      </c>
    </row>
    <row r="1373">
      <c r="A1373" s="429" t="s">
        <v>1409</v>
      </c>
      <c r="B1373" s="68">
        <v>32.0</v>
      </c>
      <c r="C1373" s="188">
        <v>2.0</v>
      </c>
    </row>
    <row r="1374">
      <c r="A1374" s="429" t="s">
        <v>1409</v>
      </c>
      <c r="B1374" s="68">
        <v>34.0</v>
      </c>
      <c r="C1374" s="188">
        <v>3.0</v>
      </c>
    </row>
    <row r="1375">
      <c r="A1375" s="429" t="s">
        <v>1409</v>
      </c>
      <c r="B1375" s="68">
        <v>35.0</v>
      </c>
      <c r="C1375" s="188">
        <v>2.0</v>
      </c>
    </row>
    <row r="1376">
      <c r="A1376" s="429" t="s">
        <v>1409</v>
      </c>
      <c r="B1376" s="68">
        <v>37.0</v>
      </c>
      <c r="C1376" s="188">
        <v>1.0</v>
      </c>
    </row>
    <row r="1377">
      <c r="A1377" s="429" t="s">
        <v>1409</v>
      </c>
      <c r="B1377" s="68">
        <v>38.0</v>
      </c>
      <c r="C1377" s="188">
        <v>4.0</v>
      </c>
    </row>
    <row r="1378">
      <c r="A1378" s="429" t="s">
        <v>1409</v>
      </c>
      <c r="B1378" s="68">
        <v>39.0</v>
      </c>
      <c r="C1378" s="188">
        <v>4.0</v>
      </c>
    </row>
    <row r="1379">
      <c r="A1379" s="429" t="s">
        <v>1409</v>
      </c>
      <c r="B1379" s="68">
        <v>41.0</v>
      </c>
      <c r="C1379" s="188">
        <v>1.0</v>
      </c>
    </row>
    <row r="1380">
      <c r="A1380" s="429" t="s">
        <v>1409</v>
      </c>
      <c r="B1380" s="68">
        <v>42.0</v>
      </c>
      <c r="C1380" s="188">
        <v>1.0</v>
      </c>
    </row>
    <row r="1381">
      <c r="A1381" s="429" t="s">
        <v>1409</v>
      </c>
      <c r="B1381" s="68">
        <v>43.0</v>
      </c>
      <c r="C1381" s="188">
        <v>1.0</v>
      </c>
    </row>
    <row r="1382">
      <c r="A1382" s="429" t="s">
        <v>1409</v>
      </c>
      <c r="B1382" s="68">
        <v>44.0</v>
      </c>
      <c r="C1382" s="188">
        <v>2.0</v>
      </c>
    </row>
    <row r="1383">
      <c r="A1383" s="429" t="s">
        <v>1409</v>
      </c>
      <c r="B1383" s="68">
        <v>45.0</v>
      </c>
      <c r="C1383" s="188">
        <v>2.0</v>
      </c>
    </row>
    <row r="1384">
      <c r="A1384" s="429" t="s">
        <v>1409</v>
      </c>
      <c r="B1384" s="68">
        <v>46.0</v>
      </c>
      <c r="C1384" s="188">
        <v>1.0</v>
      </c>
    </row>
    <row r="1385">
      <c r="A1385" s="429" t="s">
        <v>1409</v>
      </c>
      <c r="B1385" s="68">
        <v>47.0</v>
      </c>
      <c r="C1385" s="188">
        <v>1.0</v>
      </c>
    </row>
    <row r="1386">
      <c r="A1386" s="429" t="s">
        <v>1409</v>
      </c>
      <c r="B1386" s="68">
        <v>52.0</v>
      </c>
      <c r="C1386" s="188">
        <v>2.0</v>
      </c>
    </row>
    <row r="1387">
      <c r="A1387" s="429" t="s">
        <v>1409</v>
      </c>
      <c r="B1387" s="68">
        <v>57.0</v>
      </c>
      <c r="C1387" s="188">
        <v>1.0</v>
      </c>
    </row>
    <row r="1388">
      <c r="A1388" s="429" t="s">
        <v>1409</v>
      </c>
      <c r="B1388" s="68">
        <v>65.0</v>
      </c>
      <c r="C1388" s="188">
        <v>2.0</v>
      </c>
    </row>
    <row r="1389">
      <c r="A1389" s="429" t="s">
        <v>1409</v>
      </c>
      <c r="B1389" s="68">
        <v>66.0</v>
      </c>
      <c r="C1389" s="188">
        <v>1.0</v>
      </c>
    </row>
    <row r="1390">
      <c r="A1390" s="429" t="s">
        <v>1409</v>
      </c>
      <c r="B1390" s="68">
        <v>67.0</v>
      </c>
      <c r="C1390" s="188">
        <v>1.0</v>
      </c>
    </row>
    <row r="1391">
      <c r="A1391" s="429" t="s">
        <v>1409</v>
      </c>
      <c r="B1391" s="68">
        <v>68.0</v>
      </c>
      <c r="C1391" s="188">
        <v>3.0</v>
      </c>
    </row>
    <row r="1392">
      <c r="A1392" s="429" t="s">
        <v>1409</v>
      </c>
      <c r="B1392" s="68">
        <v>74.0</v>
      </c>
      <c r="C1392" s="188">
        <v>1.0</v>
      </c>
    </row>
    <row r="1393">
      <c r="A1393" s="429" t="s">
        <v>1409</v>
      </c>
      <c r="B1393" s="68">
        <v>75.0</v>
      </c>
      <c r="C1393" s="188">
        <v>1.0</v>
      </c>
    </row>
    <row r="1394">
      <c r="A1394" s="429" t="s">
        <v>1409</v>
      </c>
      <c r="B1394" s="68">
        <v>76.0</v>
      </c>
      <c r="C1394" s="188">
        <v>1.0</v>
      </c>
    </row>
    <row r="1395">
      <c r="A1395" s="429" t="s">
        <v>1409</v>
      </c>
      <c r="B1395" s="68">
        <v>80.0</v>
      </c>
      <c r="C1395" s="188">
        <v>1.0</v>
      </c>
    </row>
    <row r="1396">
      <c r="A1396" s="429" t="s">
        <v>1409</v>
      </c>
      <c r="B1396" s="68">
        <v>84.0</v>
      </c>
      <c r="C1396" s="188">
        <v>1.0</v>
      </c>
    </row>
    <row r="1397">
      <c r="A1397" s="429" t="s">
        <v>1409</v>
      </c>
      <c r="B1397" s="68">
        <v>92.0</v>
      </c>
      <c r="C1397" s="188">
        <v>1.0</v>
      </c>
    </row>
    <row r="1398">
      <c r="A1398" s="429" t="s">
        <v>1409</v>
      </c>
      <c r="B1398" s="68">
        <v>99.0</v>
      </c>
      <c r="C1398" s="188">
        <v>1.0</v>
      </c>
    </row>
    <row r="1399">
      <c r="A1399" s="68"/>
      <c r="B1399" s="68"/>
      <c r="C1399" s="188"/>
    </row>
    <row r="1400">
      <c r="A1400" s="68"/>
      <c r="B1400" s="68"/>
      <c r="C1400" s="188"/>
    </row>
    <row r="1401">
      <c r="A1401" s="68"/>
      <c r="B1401" s="68"/>
      <c r="C1401" s="188"/>
    </row>
    <row r="1402">
      <c r="A1402" s="68"/>
      <c r="B1402" s="68"/>
      <c r="C1402" s="188"/>
    </row>
    <row r="1403">
      <c r="A1403" s="68"/>
      <c r="B1403" s="68"/>
      <c r="C1403" s="188"/>
    </row>
    <row r="1404">
      <c r="A1404" s="68"/>
      <c r="B1404" s="68"/>
      <c r="C1404" s="188"/>
    </row>
    <row r="1405">
      <c r="A1405" s="68"/>
      <c r="B1405" s="68"/>
      <c r="C1405" s="188"/>
    </row>
    <row r="1406">
      <c r="A1406" s="68"/>
      <c r="B1406" s="68"/>
      <c r="C1406" s="188"/>
    </row>
    <row r="1407">
      <c r="A1407" s="68"/>
      <c r="B1407" s="68"/>
      <c r="C1407" s="188"/>
    </row>
    <row r="1408">
      <c r="A1408" s="68"/>
      <c r="B1408" s="68"/>
      <c r="C1408" s="188"/>
    </row>
    <row r="1409">
      <c r="A1409" s="68"/>
      <c r="B1409" s="68"/>
      <c r="C1409" s="188"/>
    </row>
    <row r="1410">
      <c r="A1410" s="68"/>
      <c r="B1410" s="68"/>
      <c r="C1410" s="188"/>
    </row>
    <row r="1411">
      <c r="A1411" s="68"/>
      <c r="B1411" s="68"/>
      <c r="C1411" s="188"/>
    </row>
    <row r="1412">
      <c r="A1412" s="68"/>
      <c r="B1412" s="68"/>
      <c r="C1412" s="188"/>
    </row>
    <row r="1413">
      <c r="A1413" s="68"/>
      <c r="B1413" s="68"/>
      <c r="C1413" s="188"/>
    </row>
    <row r="1414">
      <c r="A1414" s="68"/>
      <c r="B1414" s="68"/>
      <c r="C1414" s="188"/>
    </row>
    <row r="1415">
      <c r="A1415" s="68"/>
      <c r="B1415" s="68"/>
      <c r="C1415" s="188"/>
    </row>
    <row r="1416">
      <c r="A1416" s="68"/>
      <c r="B1416" s="68"/>
      <c r="C1416" s="188"/>
    </row>
    <row r="1417">
      <c r="A1417" s="68"/>
      <c r="B1417" s="68"/>
      <c r="C1417" s="188"/>
    </row>
    <row r="1418">
      <c r="A1418" s="68"/>
      <c r="B1418" s="68"/>
      <c r="C1418" s="188"/>
    </row>
    <row r="1419">
      <c r="A1419" s="68"/>
      <c r="B1419" s="68"/>
      <c r="C1419" s="188"/>
    </row>
    <row r="1420">
      <c r="A1420" s="68"/>
      <c r="B1420" s="68"/>
      <c r="C1420" s="188"/>
    </row>
    <row r="1421">
      <c r="A1421" s="68"/>
      <c r="B1421" s="68"/>
      <c r="C1421" s="188"/>
    </row>
    <row r="1422">
      <c r="A1422" s="68"/>
      <c r="B1422" s="68"/>
      <c r="C1422" s="188"/>
    </row>
    <row r="1423">
      <c r="A1423" s="68"/>
      <c r="B1423" s="68"/>
      <c r="C1423" s="188"/>
    </row>
    <row r="1424">
      <c r="A1424" s="68"/>
      <c r="B1424" s="68"/>
      <c r="C1424" s="188"/>
    </row>
    <row r="1425">
      <c r="A1425" s="68"/>
      <c r="B1425" s="68"/>
      <c r="C1425" s="188"/>
    </row>
    <row r="1426">
      <c r="A1426" s="68"/>
      <c r="B1426" s="68"/>
      <c r="C1426" s="188"/>
    </row>
    <row r="1427">
      <c r="A1427" s="68"/>
      <c r="B1427" s="68"/>
      <c r="C1427" s="188"/>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s>
  <drawing r:id="rId1398"/>
</worksheet>
</file>